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UPES MBA\SEM 1\Spreadsheet Modelling\"/>
    </mc:Choice>
  </mc:AlternateContent>
  <xr:revisionPtr revIDLastSave="0" documentId="13_ncr:1_{41329EA5-5271-4E1D-98EC-CA190ED86F19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1" sheetId="4" r:id="rId1"/>
    <sheet name="1_BCG_Report" sheetId="5" r:id="rId2"/>
    <sheet name="2" sheetId="6" r:id="rId3"/>
    <sheet name="3" sheetId="8" r:id="rId4"/>
    <sheet name="4" sheetId="9" r:id="rId5"/>
    <sheet name="5" sheetId="13" r:id="rId6"/>
    <sheet name="5_ans" sheetId="14" r:id="rId7"/>
    <sheet name="5_Summary" sheetId="15" r:id="rId8"/>
    <sheet name="Dataset" sheetId="1" r:id="rId9"/>
  </sheets>
  <definedNames>
    <definedName name="_xlnm._FilterDatabase" localSheetId="0" hidden="1">'1'!$A$1:$W$1001</definedName>
    <definedName name="_xlnm._FilterDatabase" localSheetId="5" hidden="1">'5'!$A$1:$V$1001</definedName>
    <definedName name="_xlnm._FilterDatabase" localSheetId="6" hidden="1">'5_ans'!$B$1:$T$1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</pivotCaches>
</workbook>
</file>

<file path=xl/calcChain.xml><?xml version="1.0" encoding="utf-8"?>
<calcChain xmlns="http://schemas.openxmlformats.org/spreadsheetml/2006/main">
  <c r="Y34" i="8" l="1"/>
  <c r="Y32" i="8"/>
  <c r="Y30" i="8"/>
  <c r="Y26" i="8"/>
  <c r="Y29" i="8"/>
  <c r="Y28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W1001" i="8"/>
  <c r="W2" i="8"/>
  <c r="Q6" i="14"/>
  <c r="Q5" i="14"/>
  <c r="V112" i="14" s="1"/>
  <c r="Q4" i="14"/>
  <c r="I7" i="14"/>
  <c r="I6" i="14"/>
  <c r="I5" i="14"/>
  <c r="N247" i="14" s="1"/>
  <c r="A7" i="14"/>
  <c r="A6" i="14"/>
  <c r="A5" i="14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2" i="9"/>
  <c r="AB2" i="9"/>
  <c r="AB4" i="9"/>
  <c r="AB3" i="9"/>
  <c r="X3" i="9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918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2" i="9"/>
  <c r="W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2" i="9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2" i="9"/>
  <c r="Y27" i="8"/>
  <c r="Y25" i="8"/>
  <c r="Y24" i="8"/>
  <c r="Y23" i="8"/>
  <c r="Y22" i="8"/>
  <c r="Y21" i="8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2" i="1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994" i="6"/>
  <c r="AB995" i="6"/>
  <c r="AB996" i="6"/>
  <c r="AB997" i="6"/>
  <c r="AB998" i="6"/>
  <c r="AB999" i="6"/>
  <c r="AB1000" i="6"/>
  <c r="AB1001" i="6"/>
  <c r="AB2" i="6"/>
  <c r="AD7" i="6"/>
  <c r="AD6" i="6"/>
  <c r="AD5" i="6"/>
  <c r="AD4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2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2" i="6"/>
  <c r="Z2" i="4"/>
  <c r="Y2" i="4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2" i="1"/>
  <c r="W2" i="4" l="1"/>
  <c r="V5" i="14"/>
  <c r="V256" i="14"/>
  <c r="V128" i="14"/>
  <c r="V240" i="14"/>
  <c r="V224" i="14"/>
  <c r="V96" i="14"/>
  <c r="N311" i="14"/>
  <c r="V208" i="14"/>
  <c r="V80" i="14"/>
  <c r="V320" i="14"/>
  <c r="V192" i="14"/>
  <c r="V64" i="14"/>
  <c r="V304" i="14"/>
  <c r="V176" i="14"/>
  <c r="V48" i="14"/>
  <c r="V288" i="14"/>
  <c r="V160" i="14"/>
  <c r="V32" i="14"/>
  <c r="V272" i="14"/>
  <c r="V144" i="14"/>
  <c r="V16" i="14"/>
  <c r="V322" i="14"/>
  <c r="V306" i="14"/>
  <c r="V290" i="14"/>
  <c r="V274" i="14"/>
  <c r="V258" i="14"/>
  <c r="V242" i="14"/>
  <c r="V226" i="14"/>
  <c r="V210" i="14"/>
  <c r="V194" i="14"/>
  <c r="V178" i="14"/>
  <c r="V162" i="14"/>
  <c r="V146" i="14"/>
  <c r="V130" i="14"/>
  <c r="V114" i="14"/>
  <c r="V98" i="14"/>
  <c r="V82" i="14"/>
  <c r="V66" i="14"/>
  <c r="V50" i="14"/>
  <c r="V34" i="14"/>
  <c r="V18" i="14"/>
  <c r="V316" i="14"/>
  <c r="V300" i="14"/>
  <c r="V284" i="14"/>
  <c r="V268" i="14"/>
  <c r="V252" i="14"/>
  <c r="V236" i="14"/>
  <c r="V220" i="14"/>
  <c r="V204" i="14"/>
  <c r="V188" i="14"/>
  <c r="V172" i="14"/>
  <c r="V156" i="14"/>
  <c r="V140" i="14"/>
  <c r="V124" i="14"/>
  <c r="V108" i="14"/>
  <c r="V92" i="14"/>
  <c r="V76" i="14"/>
  <c r="V60" i="14"/>
  <c r="V44" i="14"/>
  <c r="V28" i="14"/>
  <c r="V12" i="14"/>
  <c r="N2" i="14"/>
  <c r="N152" i="14"/>
  <c r="V315" i="14"/>
  <c r="V299" i="14"/>
  <c r="V283" i="14"/>
  <c r="V267" i="14"/>
  <c r="V251" i="14"/>
  <c r="V235" i="14"/>
  <c r="V219" i="14"/>
  <c r="V203" i="14"/>
  <c r="V187" i="14"/>
  <c r="V171" i="14"/>
  <c r="V155" i="14"/>
  <c r="V139" i="14"/>
  <c r="V123" i="14"/>
  <c r="V107" i="14"/>
  <c r="V91" i="14"/>
  <c r="V75" i="14"/>
  <c r="V59" i="14"/>
  <c r="V43" i="14"/>
  <c r="V27" i="14"/>
  <c r="V11" i="14"/>
  <c r="N80" i="14"/>
  <c r="V314" i="14"/>
  <c r="V298" i="14"/>
  <c r="V282" i="14"/>
  <c r="V266" i="14"/>
  <c r="V250" i="14"/>
  <c r="V234" i="14"/>
  <c r="V218" i="14"/>
  <c r="V202" i="14"/>
  <c r="V186" i="14"/>
  <c r="V170" i="14"/>
  <c r="V154" i="14"/>
  <c r="V138" i="14"/>
  <c r="V122" i="14"/>
  <c r="V106" i="14"/>
  <c r="V90" i="14"/>
  <c r="V74" i="14"/>
  <c r="V58" i="14"/>
  <c r="V42" i="14"/>
  <c r="V26" i="14"/>
  <c r="V10" i="14"/>
  <c r="V328" i="14"/>
  <c r="V312" i="14"/>
  <c r="V296" i="14"/>
  <c r="V280" i="14"/>
  <c r="V264" i="14"/>
  <c r="V248" i="14"/>
  <c r="V232" i="14"/>
  <c r="V216" i="14"/>
  <c r="V200" i="14"/>
  <c r="V184" i="14"/>
  <c r="V168" i="14"/>
  <c r="V152" i="14"/>
  <c r="V136" i="14"/>
  <c r="V120" i="14"/>
  <c r="V104" i="14"/>
  <c r="V88" i="14"/>
  <c r="V72" i="14"/>
  <c r="V56" i="14"/>
  <c r="V40" i="14"/>
  <c r="V24" i="14"/>
  <c r="V4" i="14"/>
  <c r="V324" i="14"/>
  <c r="V308" i="14"/>
  <c r="V292" i="14"/>
  <c r="V276" i="14"/>
  <c r="V260" i="14"/>
  <c r="V244" i="14"/>
  <c r="V228" i="14"/>
  <c r="V212" i="14"/>
  <c r="V196" i="14"/>
  <c r="V180" i="14"/>
  <c r="V164" i="14"/>
  <c r="V148" i="14"/>
  <c r="V132" i="14"/>
  <c r="V116" i="14"/>
  <c r="V100" i="14"/>
  <c r="V84" i="14"/>
  <c r="V68" i="14"/>
  <c r="V52" i="14"/>
  <c r="V36" i="14"/>
  <c r="V20" i="14"/>
  <c r="V3" i="14"/>
  <c r="V323" i="14"/>
  <c r="V307" i="14"/>
  <c r="V291" i="14"/>
  <c r="V275" i="14"/>
  <c r="V259" i="14"/>
  <c r="V243" i="14"/>
  <c r="V227" i="14"/>
  <c r="V211" i="14"/>
  <c r="V195" i="14"/>
  <c r="V179" i="14"/>
  <c r="V163" i="14"/>
  <c r="V147" i="14"/>
  <c r="V131" i="14"/>
  <c r="V115" i="14"/>
  <c r="V99" i="14"/>
  <c r="V83" i="14"/>
  <c r="V67" i="14"/>
  <c r="V51" i="14"/>
  <c r="V35" i="14"/>
  <c r="V19" i="14"/>
  <c r="V2" i="14"/>
  <c r="N151" i="14"/>
  <c r="N47" i="14"/>
  <c r="N288" i="14"/>
  <c r="N208" i="14"/>
  <c r="N143" i="14"/>
  <c r="V329" i="14"/>
  <c r="V321" i="14"/>
  <c r="V313" i="14"/>
  <c r="V305" i="14"/>
  <c r="V297" i="14"/>
  <c r="V289" i="14"/>
  <c r="V281" i="14"/>
  <c r="V273" i="14"/>
  <c r="V265" i="14"/>
  <c r="V257" i="14"/>
  <c r="V249" i="14"/>
  <c r="V241" i="14"/>
  <c r="V233" i="14"/>
  <c r="V225" i="14"/>
  <c r="V217" i="14"/>
  <c r="V209" i="14"/>
  <c r="V201" i="14"/>
  <c r="V193" i="14"/>
  <c r="V185" i="14"/>
  <c r="V177" i="14"/>
  <c r="V169" i="14"/>
  <c r="V161" i="14"/>
  <c r="V153" i="14"/>
  <c r="V145" i="14"/>
  <c r="V137" i="14"/>
  <c r="V129" i="14"/>
  <c r="V121" i="14"/>
  <c r="V113" i="14"/>
  <c r="V105" i="14"/>
  <c r="V97" i="14"/>
  <c r="V89" i="14"/>
  <c r="V81" i="14"/>
  <c r="V73" i="14"/>
  <c r="V65" i="14"/>
  <c r="V57" i="14"/>
  <c r="V49" i="14"/>
  <c r="V41" i="14"/>
  <c r="V33" i="14"/>
  <c r="V25" i="14"/>
  <c r="V17" i="14"/>
  <c r="V9" i="14"/>
  <c r="N303" i="14"/>
  <c r="N223" i="14"/>
  <c r="N71" i="14"/>
  <c r="N280" i="14"/>
  <c r="N207" i="14"/>
  <c r="N135" i="14"/>
  <c r="V8" i="14"/>
  <c r="N272" i="14"/>
  <c r="N199" i="14"/>
  <c r="N127" i="14"/>
  <c r="V327" i="14"/>
  <c r="V319" i="14"/>
  <c r="V311" i="14"/>
  <c r="V303" i="14"/>
  <c r="V295" i="14"/>
  <c r="V287" i="14"/>
  <c r="V279" i="14"/>
  <c r="V271" i="14"/>
  <c r="V263" i="14"/>
  <c r="V255" i="14"/>
  <c r="V247" i="14"/>
  <c r="V239" i="14"/>
  <c r="V231" i="14"/>
  <c r="V223" i="14"/>
  <c r="V215" i="14"/>
  <c r="V207" i="14"/>
  <c r="V199" i="14"/>
  <c r="V191" i="14"/>
  <c r="V183" i="14"/>
  <c r="V175" i="14"/>
  <c r="V167" i="14"/>
  <c r="V159" i="14"/>
  <c r="V151" i="14"/>
  <c r="V143" i="14"/>
  <c r="V135" i="14"/>
  <c r="V127" i="14"/>
  <c r="V119" i="14"/>
  <c r="V111" i="14"/>
  <c r="V103" i="14"/>
  <c r="V95" i="14"/>
  <c r="V87" i="14"/>
  <c r="V79" i="14"/>
  <c r="V71" i="14"/>
  <c r="V63" i="14"/>
  <c r="V55" i="14"/>
  <c r="V47" i="14"/>
  <c r="V39" i="14"/>
  <c r="V31" i="14"/>
  <c r="V23" i="14"/>
  <c r="V15" i="14"/>
  <c r="V7" i="14"/>
  <c r="N263" i="14"/>
  <c r="N191" i="14"/>
  <c r="N111" i="14"/>
  <c r="V326" i="14"/>
  <c r="V318" i="14"/>
  <c r="V310" i="14"/>
  <c r="V302" i="14"/>
  <c r="V294" i="14"/>
  <c r="V286" i="14"/>
  <c r="V278" i="14"/>
  <c r="V270" i="14"/>
  <c r="V262" i="14"/>
  <c r="V254" i="14"/>
  <c r="V246" i="14"/>
  <c r="V238" i="14"/>
  <c r="V230" i="14"/>
  <c r="V222" i="14"/>
  <c r="V214" i="14"/>
  <c r="V206" i="14"/>
  <c r="V198" i="14"/>
  <c r="V190" i="14"/>
  <c r="V182" i="14"/>
  <c r="V174" i="14"/>
  <c r="V166" i="14"/>
  <c r="V158" i="14"/>
  <c r="V150" i="14"/>
  <c r="V142" i="14"/>
  <c r="V134" i="14"/>
  <c r="V126" i="14"/>
  <c r="V118" i="14"/>
  <c r="V110" i="14"/>
  <c r="V102" i="14"/>
  <c r="V94" i="14"/>
  <c r="V86" i="14"/>
  <c r="V78" i="14"/>
  <c r="V70" i="14"/>
  <c r="V62" i="14"/>
  <c r="V54" i="14"/>
  <c r="V46" i="14"/>
  <c r="V38" i="14"/>
  <c r="V30" i="14"/>
  <c r="V22" i="14"/>
  <c r="V14" i="14"/>
  <c r="V6" i="14"/>
  <c r="F2" i="14"/>
  <c r="N255" i="14"/>
  <c r="N176" i="14"/>
  <c r="N96" i="14"/>
  <c r="V325" i="14"/>
  <c r="V317" i="14"/>
  <c r="V309" i="14"/>
  <c r="V301" i="14"/>
  <c r="V293" i="14"/>
  <c r="V285" i="14"/>
  <c r="V277" i="14"/>
  <c r="V269" i="14"/>
  <c r="V261" i="14"/>
  <c r="V253" i="14"/>
  <c r="V245" i="14"/>
  <c r="V237" i="14"/>
  <c r="V229" i="14"/>
  <c r="V221" i="14"/>
  <c r="V213" i="14"/>
  <c r="V205" i="14"/>
  <c r="V197" i="14"/>
  <c r="V189" i="14"/>
  <c r="V181" i="14"/>
  <c r="V173" i="14"/>
  <c r="V165" i="14"/>
  <c r="V157" i="14"/>
  <c r="V149" i="14"/>
  <c r="V141" i="14"/>
  <c r="V133" i="14"/>
  <c r="V125" i="14"/>
  <c r="V117" i="14"/>
  <c r="V109" i="14"/>
  <c r="V101" i="14"/>
  <c r="V93" i="14"/>
  <c r="V85" i="14"/>
  <c r="V77" i="14"/>
  <c r="V69" i="14"/>
  <c r="V61" i="14"/>
  <c r="V53" i="14"/>
  <c r="V45" i="14"/>
  <c r="V37" i="14"/>
  <c r="V29" i="14"/>
  <c r="V21" i="14"/>
  <c r="V13" i="14"/>
  <c r="N328" i="14"/>
  <c r="N248" i="14"/>
  <c r="N175" i="14"/>
  <c r="N87" i="14"/>
  <c r="N296" i="14"/>
  <c r="N200" i="14"/>
  <c r="N120" i="14"/>
  <c r="N48" i="14"/>
  <c r="N319" i="14"/>
  <c r="N31" i="14"/>
  <c r="N337" i="14"/>
  <c r="N329" i="14"/>
  <c r="N321" i="14"/>
  <c r="N313" i="14"/>
  <c r="N305" i="14"/>
  <c r="N297" i="14"/>
  <c r="N289" i="14"/>
  <c r="N281" i="14"/>
  <c r="N273" i="14"/>
  <c r="N265" i="14"/>
  <c r="N257" i="14"/>
  <c r="N249" i="14"/>
  <c r="N241" i="14"/>
  <c r="N233" i="14"/>
  <c r="N225" i="14"/>
  <c r="N217" i="14"/>
  <c r="N209" i="14"/>
  <c r="N201" i="14"/>
  <c r="N193" i="14"/>
  <c r="N185" i="14"/>
  <c r="N177" i="14"/>
  <c r="N169" i="14"/>
  <c r="N161" i="14"/>
  <c r="N153" i="14"/>
  <c r="N145" i="14"/>
  <c r="N137" i="14"/>
  <c r="N129" i="14"/>
  <c r="N121" i="14"/>
  <c r="N113" i="14"/>
  <c r="N105" i="14"/>
  <c r="N97" i="14"/>
  <c r="N89" i="14"/>
  <c r="N81" i="14"/>
  <c r="N73" i="14"/>
  <c r="N65" i="14"/>
  <c r="N57" i="14"/>
  <c r="N49" i="14"/>
  <c r="N41" i="14"/>
  <c r="N33" i="14"/>
  <c r="N25" i="14"/>
  <c r="N17" i="14"/>
  <c r="N9" i="14"/>
  <c r="N224" i="14"/>
  <c r="N160" i="14"/>
  <c r="N112" i="14"/>
  <c r="N16" i="14"/>
  <c r="N55" i="14"/>
  <c r="N312" i="14"/>
  <c r="N232" i="14"/>
  <c r="N184" i="14"/>
  <c r="N136" i="14"/>
  <c r="N104" i="14"/>
  <c r="N32" i="14"/>
  <c r="N295" i="14"/>
  <c r="N239" i="14"/>
  <c r="N7" i="14"/>
  <c r="N334" i="14"/>
  <c r="N326" i="14"/>
  <c r="N318" i="14"/>
  <c r="N310" i="14"/>
  <c r="N302" i="14"/>
  <c r="N294" i="14"/>
  <c r="N286" i="14"/>
  <c r="N278" i="14"/>
  <c r="N270" i="14"/>
  <c r="N262" i="14"/>
  <c r="N254" i="14"/>
  <c r="N246" i="14"/>
  <c r="N238" i="14"/>
  <c r="N230" i="14"/>
  <c r="N222" i="14"/>
  <c r="N214" i="14"/>
  <c r="N206" i="14"/>
  <c r="N198" i="14"/>
  <c r="N190" i="14"/>
  <c r="N182" i="14"/>
  <c r="N174" i="14"/>
  <c r="N166" i="14"/>
  <c r="N158" i="14"/>
  <c r="N150" i="14"/>
  <c r="N142" i="14"/>
  <c r="N134" i="14"/>
  <c r="N126" i="14"/>
  <c r="N118" i="14"/>
  <c r="N110" i="14"/>
  <c r="N102" i="14"/>
  <c r="N94" i="14"/>
  <c r="N86" i="14"/>
  <c r="N78" i="14"/>
  <c r="N70" i="14"/>
  <c r="N62" i="14"/>
  <c r="N54" i="14"/>
  <c r="N46" i="14"/>
  <c r="N38" i="14"/>
  <c r="N30" i="14"/>
  <c r="N22" i="14"/>
  <c r="N14" i="14"/>
  <c r="N6" i="14"/>
  <c r="N39" i="14"/>
  <c r="N333" i="14"/>
  <c r="N325" i="14"/>
  <c r="N317" i="14"/>
  <c r="N309" i="14"/>
  <c r="N301" i="14"/>
  <c r="N293" i="14"/>
  <c r="N285" i="14"/>
  <c r="N277" i="14"/>
  <c r="N269" i="14"/>
  <c r="N261" i="14"/>
  <c r="N253" i="14"/>
  <c r="N245" i="14"/>
  <c r="N237" i="14"/>
  <c r="N229" i="14"/>
  <c r="N221" i="14"/>
  <c r="N213" i="14"/>
  <c r="N205" i="14"/>
  <c r="N197" i="14"/>
  <c r="N189" i="14"/>
  <c r="N181" i="14"/>
  <c r="N173" i="14"/>
  <c r="N165" i="14"/>
  <c r="N157" i="14"/>
  <c r="N149" i="14"/>
  <c r="N141" i="14"/>
  <c r="N133" i="14"/>
  <c r="N125" i="14"/>
  <c r="N117" i="14"/>
  <c r="N109" i="14"/>
  <c r="N101" i="14"/>
  <c r="N93" i="14"/>
  <c r="N85" i="14"/>
  <c r="N77" i="14"/>
  <c r="N69" i="14"/>
  <c r="N61" i="14"/>
  <c r="N53" i="14"/>
  <c r="N45" i="14"/>
  <c r="N37" i="14"/>
  <c r="N29" i="14"/>
  <c r="N21" i="14"/>
  <c r="N13" i="14"/>
  <c r="N5" i="14"/>
  <c r="N320" i="14"/>
  <c r="N264" i="14"/>
  <c r="N168" i="14"/>
  <c r="N72" i="14"/>
  <c r="N56" i="14"/>
  <c r="N8" i="14"/>
  <c r="N271" i="14"/>
  <c r="N183" i="14"/>
  <c r="N159" i="14"/>
  <c r="N119" i="14"/>
  <c r="N95" i="14"/>
  <c r="N63" i="14"/>
  <c r="N15" i="14"/>
  <c r="N332" i="14"/>
  <c r="N324" i="14"/>
  <c r="N316" i="14"/>
  <c r="N308" i="14"/>
  <c r="N300" i="14"/>
  <c r="N292" i="14"/>
  <c r="N284" i="14"/>
  <c r="N276" i="14"/>
  <c r="N268" i="14"/>
  <c r="N260" i="14"/>
  <c r="N252" i="14"/>
  <c r="N244" i="14"/>
  <c r="N236" i="14"/>
  <c r="N228" i="14"/>
  <c r="N220" i="14"/>
  <c r="N212" i="14"/>
  <c r="N204" i="14"/>
  <c r="N196" i="14"/>
  <c r="N188" i="14"/>
  <c r="N180" i="14"/>
  <c r="N172" i="14"/>
  <c r="N164" i="14"/>
  <c r="N156" i="14"/>
  <c r="N148" i="14"/>
  <c r="N140" i="14"/>
  <c r="N132" i="14"/>
  <c r="N124" i="14"/>
  <c r="N116" i="14"/>
  <c r="N108" i="14"/>
  <c r="N100" i="14"/>
  <c r="N92" i="14"/>
  <c r="N84" i="14"/>
  <c r="N76" i="14"/>
  <c r="N68" i="14"/>
  <c r="N60" i="14"/>
  <c r="N52" i="14"/>
  <c r="N44" i="14"/>
  <c r="N36" i="14"/>
  <c r="N28" i="14"/>
  <c r="N20" i="14"/>
  <c r="N12" i="14"/>
  <c r="N4" i="14"/>
  <c r="N336" i="14"/>
  <c r="N240" i="14"/>
  <c r="N192" i="14"/>
  <c r="N144" i="14"/>
  <c r="N88" i="14"/>
  <c r="N64" i="14"/>
  <c r="N24" i="14"/>
  <c r="N327" i="14"/>
  <c r="N287" i="14"/>
  <c r="N231" i="14"/>
  <c r="N167" i="14"/>
  <c r="N103" i="14"/>
  <c r="N79" i="14"/>
  <c r="N23" i="14"/>
  <c r="N339" i="14"/>
  <c r="N331" i="14"/>
  <c r="N323" i="14"/>
  <c r="N315" i="14"/>
  <c r="N307" i="14"/>
  <c r="N299" i="14"/>
  <c r="N291" i="14"/>
  <c r="N283" i="14"/>
  <c r="N275" i="14"/>
  <c r="N267" i="14"/>
  <c r="N259" i="14"/>
  <c r="N251" i="14"/>
  <c r="N243" i="14"/>
  <c r="N235" i="14"/>
  <c r="N227" i="14"/>
  <c r="N219" i="14"/>
  <c r="N211" i="14"/>
  <c r="N203" i="14"/>
  <c r="N195" i="14"/>
  <c r="N187" i="14"/>
  <c r="N179" i="14"/>
  <c r="N171" i="14"/>
  <c r="N163" i="14"/>
  <c r="N155" i="14"/>
  <c r="N147" i="14"/>
  <c r="N139" i="14"/>
  <c r="N131" i="14"/>
  <c r="N123" i="14"/>
  <c r="N115" i="14"/>
  <c r="N107" i="14"/>
  <c r="N99" i="14"/>
  <c r="N91" i="14"/>
  <c r="N83" i="14"/>
  <c r="N75" i="14"/>
  <c r="N67" i="14"/>
  <c r="N59" i="14"/>
  <c r="N51" i="14"/>
  <c r="N43" i="14"/>
  <c r="N35" i="14"/>
  <c r="N27" i="14"/>
  <c r="N19" i="14"/>
  <c r="N11" i="14"/>
  <c r="N3" i="14"/>
  <c r="N304" i="14"/>
  <c r="N256" i="14"/>
  <c r="N216" i="14"/>
  <c r="N128" i="14"/>
  <c r="N40" i="14"/>
  <c r="N335" i="14"/>
  <c r="N279" i="14"/>
  <c r="N215" i="14"/>
  <c r="N338" i="14"/>
  <c r="N330" i="14"/>
  <c r="N322" i="14"/>
  <c r="N314" i="14"/>
  <c r="N306" i="14"/>
  <c r="N298" i="14"/>
  <c r="N290" i="14"/>
  <c r="N282" i="14"/>
  <c r="N274" i="14"/>
  <c r="N266" i="14"/>
  <c r="N258" i="14"/>
  <c r="N250" i="14"/>
  <c r="N242" i="14"/>
  <c r="N234" i="14"/>
  <c r="N226" i="14"/>
  <c r="N218" i="14"/>
  <c r="N210" i="14"/>
  <c r="N202" i="14"/>
  <c r="N194" i="14"/>
  <c r="N186" i="14"/>
  <c r="N178" i="14"/>
  <c r="N170" i="14"/>
  <c r="N162" i="14"/>
  <c r="N154" i="14"/>
  <c r="N146" i="14"/>
  <c r="N138" i="14"/>
  <c r="N130" i="14"/>
  <c r="N122" i="14"/>
  <c r="N114" i="14"/>
  <c r="N106" i="14"/>
  <c r="N98" i="14"/>
  <c r="N90" i="14"/>
  <c r="N82" i="14"/>
  <c r="N74" i="14"/>
  <c r="N66" i="14"/>
  <c r="N58" i="14"/>
  <c r="N50" i="14"/>
  <c r="N42" i="14"/>
  <c r="N34" i="14"/>
  <c r="N26" i="14"/>
  <c r="N18" i="14"/>
  <c r="N10" i="14"/>
  <c r="F56" i="14"/>
  <c r="F329" i="14"/>
  <c r="F321" i="14"/>
  <c r="F313" i="14"/>
  <c r="F305" i="14"/>
  <c r="F297" i="14"/>
  <c r="F289" i="14"/>
  <c r="F281" i="14"/>
  <c r="F273" i="14"/>
  <c r="F265" i="14"/>
  <c r="F257" i="14"/>
  <c r="F249" i="14"/>
  <c r="F241" i="14"/>
  <c r="F233" i="14"/>
  <c r="F225" i="14"/>
  <c r="F217" i="14"/>
  <c r="F209" i="14"/>
  <c r="F201" i="14"/>
  <c r="F193" i="14"/>
  <c r="F185" i="14"/>
  <c r="F177" i="14"/>
  <c r="F169" i="14"/>
  <c r="F161" i="14"/>
  <c r="F153" i="14"/>
  <c r="F145" i="14"/>
  <c r="F137" i="14"/>
  <c r="F129" i="14"/>
  <c r="F121" i="14"/>
  <c r="F113" i="14"/>
  <c r="F105" i="14"/>
  <c r="F97" i="14"/>
  <c r="F89" i="14"/>
  <c r="F81" i="14"/>
  <c r="F73" i="14"/>
  <c r="F65" i="14"/>
  <c r="F57" i="14"/>
  <c r="F49" i="14"/>
  <c r="F41" i="14"/>
  <c r="F33" i="14"/>
  <c r="F25" i="14"/>
  <c r="F17" i="14"/>
  <c r="F9" i="14"/>
  <c r="F328" i="14"/>
  <c r="F296" i="14"/>
  <c r="F264" i="14"/>
  <c r="F232" i="14"/>
  <c r="F200" i="14"/>
  <c r="F160" i="14"/>
  <c r="F120" i="14"/>
  <c r="F104" i="14"/>
  <c r="F72" i="14"/>
  <c r="F64" i="14"/>
  <c r="F8" i="14"/>
  <c r="F335" i="14"/>
  <c r="F327" i="14"/>
  <c r="F319" i="14"/>
  <c r="F311" i="14"/>
  <c r="F303" i="14"/>
  <c r="F295" i="14"/>
  <c r="F287" i="14"/>
  <c r="F279" i="14"/>
  <c r="F271" i="14"/>
  <c r="F263" i="14"/>
  <c r="F255" i="14"/>
  <c r="F247" i="14"/>
  <c r="F239" i="14"/>
  <c r="F231" i="14"/>
  <c r="F223" i="14"/>
  <c r="F215" i="14"/>
  <c r="F207" i="14"/>
  <c r="F199" i="14"/>
  <c r="F191" i="14"/>
  <c r="F183" i="14"/>
  <c r="F175" i="14"/>
  <c r="F167" i="14"/>
  <c r="F159" i="14"/>
  <c r="F151" i="14"/>
  <c r="F143" i="14"/>
  <c r="F135" i="14"/>
  <c r="F127" i="14"/>
  <c r="F119" i="14"/>
  <c r="F111" i="14"/>
  <c r="F103" i="14"/>
  <c r="F95" i="14"/>
  <c r="F87" i="14"/>
  <c r="F79" i="14"/>
  <c r="F71" i="14"/>
  <c r="F63" i="14"/>
  <c r="F55" i="14"/>
  <c r="F47" i="14"/>
  <c r="F39" i="14"/>
  <c r="F31" i="14"/>
  <c r="F23" i="14"/>
  <c r="F15" i="14"/>
  <c r="F7" i="14"/>
  <c r="F304" i="14"/>
  <c r="F272" i="14"/>
  <c r="F240" i="14"/>
  <c r="F208" i="14"/>
  <c r="F184" i="14"/>
  <c r="F152" i="14"/>
  <c r="F128" i="14"/>
  <c r="F88" i="14"/>
  <c r="F32" i="14"/>
  <c r="F334" i="14"/>
  <c r="F326" i="14"/>
  <c r="F318" i="14"/>
  <c r="F310" i="14"/>
  <c r="F302" i="14"/>
  <c r="F294" i="14"/>
  <c r="F286" i="14"/>
  <c r="F278" i="14"/>
  <c r="F270" i="14"/>
  <c r="F262" i="14"/>
  <c r="F254" i="14"/>
  <c r="F246" i="14"/>
  <c r="F238" i="14"/>
  <c r="F230" i="14"/>
  <c r="F222" i="14"/>
  <c r="F214" i="14"/>
  <c r="F206" i="14"/>
  <c r="F198" i="14"/>
  <c r="F190" i="14"/>
  <c r="F182" i="14"/>
  <c r="F174" i="14"/>
  <c r="F166" i="14"/>
  <c r="F158" i="14"/>
  <c r="F150" i="14"/>
  <c r="F142" i="14"/>
  <c r="F134" i="14"/>
  <c r="F126" i="14"/>
  <c r="F118" i="14"/>
  <c r="F110" i="14"/>
  <c r="F102" i="14"/>
  <c r="F94" i="14"/>
  <c r="F86" i="14"/>
  <c r="F78" i="14"/>
  <c r="F70" i="14"/>
  <c r="F62" i="14"/>
  <c r="F54" i="14"/>
  <c r="F46" i="14"/>
  <c r="F38" i="14"/>
  <c r="F30" i="14"/>
  <c r="F22" i="14"/>
  <c r="F14" i="14"/>
  <c r="F6" i="14"/>
  <c r="F312" i="14"/>
  <c r="F280" i="14"/>
  <c r="F248" i="14"/>
  <c r="F216" i="14"/>
  <c r="F176" i="14"/>
  <c r="F144" i="14"/>
  <c r="F112" i="14"/>
  <c r="F80" i="14"/>
  <c r="F24" i="14"/>
  <c r="F333" i="14"/>
  <c r="F325" i="14"/>
  <c r="F317" i="14"/>
  <c r="F309" i="14"/>
  <c r="F301" i="14"/>
  <c r="F293" i="14"/>
  <c r="F285" i="14"/>
  <c r="F277" i="14"/>
  <c r="F269" i="14"/>
  <c r="F261" i="14"/>
  <c r="F253" i="14"/>
  <c r="F245" i="14"/>
  <c r="F237" i="14"/>
  <c r="F229" i="14"/>
  <c r="F221" i="14"/>
  <c r="F213" i="14"/>
  <c r="F205" i="14"/>
  <c r="F197" i="14"/>
  <c r="F189" i="14"/>
  <c r="F181" i="14"/>
  <c r="F173" i="14"/>
  <c r="F165" i="14"/>
  <c r="F157" i="14"/>
  <c r="F149" i="14"/>
  <c r="F141" i="14"/>
  <c r="F133" i="14"/>
  <c r="F125" i="14"/>
  <c r="F117" i="14"/>
  <c r="F109" i="14"/>
  <c r="F101" i="14"/>
  <c r="F93" i="14"/>
  <c r="F85" i="14"/>
  <c r="F77" i="14"/>
  <c r="F69" i="14"/>
  <c r="F61" i="14"/>
  <c r="F53" i="14"/>
  <c r="F45" i="14"/>
  <c r="F37" i="14"/>
  <c r="F29" i="14"/>
  <c r="F21" i="14"/>
  <c r="F13" i="14"/>
  <c r="F5" i="14"/>
  <c r="F320" i="14"/>
  <c r="F288" i="14"/>
  <c r="F256" i="14"/>
  <c r="F224" i="14"/>
  <c r="F192" i="14"/>
  <c r="F168" i="14"/>
  <c r="F136" i="14"/>
  <c r="F96" i="14"/>
  <c r="F16" i="14"/>
  <c r="F332" i="14"/>
  <c r="F324" i="14"/>
  <c r="F316" i="14"/>
  <c r="F308" i="14"/>
  <c r="F300" i="14"/>
  <c r="F292" i="14"/>
  <c r="F284" i="14"/>
  <c r="F276" i="14"/>
  <c r="F268" i="14"/>
  <c r="F260" i="14"/>
  <c r="F252" i="14"/>
  <c r="F244" i="14"/>
  <c r="F236" i="14"/>
  <c r="F228" i="14"/>
  <c r="F220" i="14"/>
  <c r="F212" i="14"/>
  <c r="F204" i="14"/>
  <c r="F196" i="14"/>
  <c r="F188" i="14"/>
  <c r="F180" i="14"/>
  <c r="F172" i="14"/>
  <c r="F164" i="14"/>
  <c r="F156" i="14"/>
  <c r="F148" i="14"/>
  <c r="F140" i="14"/>
  <c r="F132" i="14"/>
  <c r="F124" i="14"/>
  <c r="F116" i="14"/>
  <c r="F108" i="14"/>
  <c r="F100" i="14"/>
  <c r="F92" i="14"/>
  <c r="F84" i="14"/>
  <c r="F76" i="14"/>
  <c r="F68" i="14"/>
  <c r="F60" i="14"/>
  <c r="F52" i="14"/>
  <c r="F44" i="14"/>
  <c r="F36" i="14"/>
  <c r="F28" i="14"/>
  <c r="F20" i="14"/>
  <c r="F12" i="14"/>
  <c r="F4" i="14"/>
  <c r="F40" i="14"/>
  <c r="F331" i="14"/>
  <c r="F323" i="14"/>
  <c r="F315" i="14"/>
  <c r="F307" i="14"/>
  <c r="F299" i="14"/>
  <c r="F291" i="14"/>
  <c r="F283" i="14"/>
  <c r="F275" i="14"/>
  <c r="F267" i="14"/>
  <c r="F259" i="14"/>
  <c r="F251" i="14"/>
  <c r="F243" i="14"/>
  <c r="F235" i="14"/>
  <c r="F227" i="14"/>
  <c r="F219" i="14"/>
  <c r="F211" i="14"/>
  <c r="F203" i="14"/>
  <c r="F195" i="14"/>
  <c r="F187" i="14"/>
  <c r="F179" i="14"/>
  <c r="F171" i="14"/>
  <c r="F163" i="14"/>
  <c r="F155" i="14"/>
  <c r="F147" i="14"/>
  <c r="F139" i="14"/>
  <c r="F131" i="14"/>
  <c r="F123" i="14"/>
  <c r="F115" i="14"/>
  <c r="F107" i="14"/>
  <c r="F99" i="14"/>
  <c r="F91" i="14"/>
  <c r="F83" i="14"/>
  <c r="F75" i="14"/>
  <c r="F67" i="14"/>
  <c r="F59" i="14"/>
  <c r="F51" i="14"/>
  <c r="F43" i="14"/>
  <c r="F35" i="14"/>
  <c r="F27" i="14"/>
  <c r="F19" i="14"/>
  <c r="F11" i="14"/>
  <c r="F3" i="14"/>
  <c r="F48" i="14"/>
  <c r="F330" i="14"/>
  <c r="F322" i="14"/>
  <c r="F314" i="14"/>
  <c r="F306" i="14"/>
  <c r="F298" i="14"/>
  <c r="F290" i="14"/>
  <c r="F282" i="14"/>
  <c r="F274" i="14"/>
  <c r="F266" i="14"/>
  <c r="F258" i="14"/>
  <c r="F250" i="14"/>
  <c r="F242" i="14"/>
  <c r="F234" i="14"/>
  <c r="F226" i="14"/>
  <c r="F218" i="14"/>
  <c r="F210" i="14"/>
  <c r="F202" i="14"/>
  <c r="F194" i="14"/>
  <c r="F186" i="14"/>
  <c r="F178" i="14"/>
  <c r="F170" i="14"/>
  <c r="F162" i="14"/>
  <c r="F154" i="14"/>
  <c r="F146" i="14"/>
  <c r="F138" i="14"/>
  <c r="F130" i="14"/>
  <c r="F122" i="14"/>
  <c r="F114" i="14"/>
  <c r="F106" i="14"/>
  <c r="F98" i="14"/>
  <c r="F90" i="14"/>
  <c r="F82" i="14"/>
  <c r="F74" i="14"/>
  <c r="F66" i="14"/>
  <c r="F58" i="14"/>
  <c r="F50" i="14"/>
  <c r="F42" i="14"/>
  <c r="F34" i="14"/>
  <c r="F26" i="14"/>
  <c r="F18" i="14"/>
  <c r="F10" i="14"/>
  <c r="W23" i="4"/>
  <c r="W45" i="4"/>
  <c r="W173" i="4"/>
  <c r="W172" i="4"/>
  <c r="W969" i="4"/>
  <c r="W216" i="4"/>
  <c r="W964" i="4"/>
  <c r="W916" i="4"/>
  <c r="W868" i="4"/>
  <c r="W836" i="4"/>
  <c r="W741" i="4"/>
  <c r="W642" i="4"/>
  <c r="W550" i="4"/>
  <c r="W448" i="4"/>
  <c r="W322" i="4"/>
  <c r="W106" i="4"/>
  <c r="W995" i="4"/>
  <c r="W963" i="4"/>
  <c r="W915" i="4"/>
  <c r="W883" i="4"/>
  <c r="W851" i="4"/>
  <c r="W806" i="4"/>
  <c r="W727" i="4"/>
  <c r="W641" i="4"/>
  <c r="W549" i="4"/>
  <c r="W429" i="4"/>
  <c r="W384" i="4"/>
  <c r="W321" i="4"/>
  <c r="W258" i="4"/>
  <c r="W213" i="4"/>
  <c r="W151" i="4"/>
  <c r="W88" i="4"/>
  <c r="W128" i="4"/>
  <c r="W109" i="4"/>
  <c r="W953" i="4"/>
  <c r="W170" i="4"/>
  <c r="W996" i="4"/>
  <c r="W948" i="4"/>
  <c r="W900" i="4"/>
  <c r="W852" i="4"/>
  <c r="W807" i="4"/>
  <c r="W694" i="4"/>
  <c r="W604" i="4"/>
  <c r="W493" i="4"/>
  <c r="W385" i="4"/>
  <c r="W277" i="4"/>
  <c r="W215" i="4"/>
  <c r="W44" i="4"/>
  <c r="W979" i="4"/>
  <c r="W947" i="4"/>
  <c r="W899" i="4"/>
  <c r="W867" i="4"/>
  <c r="W835" i="4"/>
  <c r="W774" i="4"/>
  <c r="W693" i="4"/>
  <c r="W588" i="4"/>
  <c r="W492" i="4"/>
  <c r="W42" i="4"/>
  <c r="W994" i="4"/>
  <c r="W978" i="4"/>
  <c r="W962" i="4"/>
  <c r="W946" i="4"/>
  <c r="W930" i="4"/>
  <c r="W914" i="4"/>
  <c r="W898" i="4"/>
  <c r="W882" i="4"/>
  <c r="W866" i="4"/>
  <c r="W850" i="4"/>
  <c r="W834" i="4"/>
  <c r="W805" i="4"/>
  <c r="W773" i="4"/>
  <c r="W726" i="4"/>
  <c r="W679" i="4"/>
  <c r="W640" i="4"/>
  <c r="W586" i="4"/>
  <c r="W533" i="4"/>
  <c r="W490" i="4"/>
  <c r="W428" i="4"/>
  <c r="W365" i="4"/>
  <c r="W320" i="4"/>
  <c r="W257" i="4"/>
  <c r="W194" i="4"/>
  <c r="W149" i="4"/>
  <c r="W87" i="4"/>
  <c r="W24" i="4"/>
  <c r="W987" i="4"/>
  <c r="W971" i="4"/>
  <c r="W955" i="4"/>
  <c r="W939" i="4"/>
  <c r="W923" i="4"/>
  <c r="W907" i="4"/>
  <c r="W891" i="4"/>
  <c r="W875" i="4"/>
  <c r="W859" i="4"/>
  <c r="W843" i="4"/>
  <c r="W822" i="4"/>
  <c r="W790" i="4"/>
  <c r="W757" i="4"/>
  <c r="W710" i="4"/>
  <c r="W661" i="4"/>
  <c r="W622" i="4"/>
  <c r="W568" i="4"/>
  <c r="W514" i="4"/>
  <c r="W469" i="4"/>
  <c r="W407" i="4"/>
  <c r="W344" i="4"/>
  <c r="W298" i="4"/>
  <c r="W236" i="4"/>
  <c r="W65" i="4"/>
  <c r="W986" i="4"/>
  <c r="W970" i="4"/>
  <c r="W954" i="4"/>
  <c r="W938" i="4"/>
  <c r="W922" i="4"/>
  <c r="W906" i="4"/>
  <c r="W890" i="4"/>
  <c r="W874" i="4"/>
  <c r="W858" i="4"/>
  <c r="W842" i="4"/>
  <c r="W821" i="4"/>
  <c r="W789" i="4"/>
  <c r="W743" i="4"/>
  <c r="W709" i="4"/>
  <c r="W660" i="4"/>
  <c r="W606" i="4"/>
  <c r="W567" i="4"/>
  <c r="W513" i="4"/>
  <c r="W450" i="4"/>
  <c r="W405" i="4"/>
  <c r="W343" i="4"/>
  <c r="W280" i="4"/>
  <c r="W234" i="4"/>
  <c r="W64" i="4"/>
  <c r="W1001" i="4"/>
  <c r="W985" i="4"/>
  <c r="W937" i="4"/>
  <c r="W921" i="4"/>
  <c r="W905" i="4"/>
  <c r="W889" i="4"/>
  <c r="W873" i="4"/>
  <c r="W857" i="4"/>
  <c r="W841" i="4"/>
  <c r="W820" i="4"/>
  <c r="W788" i="4"/>
  <c r="W742" i="4"/>
  <c r="W695" i="4"/>
  <c r="W658" i="4"/>
  <c r="W605" i="4"/>
  <c r="W551" i="4"/>
  <c r="W512" i="4"/>
  <c r="W449" i="4"/>
  <c r="W386" i="4"/>
  <c r="W341" i="4"/>
  <c r="W279" i="4"/>
  <c r="W108" i="4"/>
  <c r="W980" i="4"/>
  <c r="W932" i="4"/>
  <c r="W884" i="4"/>
  <c r="W775" i="4"/>
  <c r="W152" i="4"/>
  <c r="W931" i="4"/>
  <c r="W993" i="4"/>
  <c r="W977" i="4"/>
  <c r="W961" i="4"/>
  <c r="W945" i="4"/>
  <c r="W929" i="4"/>
  <c r="W913" i="4"/>
  <c r="W897" i="4"/>
  <c r="W881" i="4"/>
  <c r="W865" i="4"/>
  <c r="W849" i="4"/>
  <c r="W833" i="4"/>
  <c r="W804" i="4"/>
  <c r="W759" i="4"/>
  <c r="W725" i="4"/>
  <c r="W678" i="4"/>
  <c r="W624" i="4"/>
  <c r="W585" i="4"/>
  <c r="W532" i="4"/>
  <c r="W472" i="4"/>
  <c r="W426" i="4"/>
  <c r="W364" i="4"/>
  <c r="W301" i="4"/>
  <c r="W256" i="4"/>
  <c r="W193" i="4"/>
  <c r="W130" i="4"/>
  <c r="W85" i="4"/>
  <c r="W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4" i="4"/>
  <c r="W15" i="4"/>
  <c r="W25" i="4"/>
  <c r="W36" i="4"/>
  <c r="W47" i="4"/>
  <c r="W57" i="4"/>
  <c r="W68" i="4"/>
  <c r="W79" i="4"/>
  <c r="W89" i="4"/>
  <c r="W100" i="4"/>
  <c r="W111" i="4"/>
  <c r="W121" i="4"/>
  <c r="W132" i="4"/>
  <c r="W143" i="4"/>
  <c r="W153" i="4"/>
  <c r="W164" i="4"/>
  <c r="W175" i="4"/>
  <c r="W185" i="4"/>
  <c r="W196" i="4"/>
  <c r="W207" i="4"/>
  <c r="W217" i="4"/>
  <c r="W228" i="4"/>
  <c r="W239" i="4"/>
  <c r="W249" i="4"/>
  <c r="W260" i="4"/>
  <c r="W271" i="4"/>
  <c r="W281" i="4"/>
  <c r="W292" i="4"/>
  <c r="W303" i="4"/>
  <c r="W313" i="4"/>
  <c r="W324" i="4"/>
  <c r="W335" i="4"/>
  <c r="W345" i="4"/>
  <c r="W356" i="4"/>
  <c r="W367" i="4"/>
  <c r="W377" i="4"/>
  <c r="W388" i="4"/>
  <c r="W399" i="4"/>
  <c r="W409" i="4"/>
  <c r="W420" i="4"/>
  <c r="W431" i="4"/>
  <c r="W441" i="4"/>
  <c r="W452" i="4"/>
  <c r="W463" i="4"/>
  <c r="W473" i="4"/>
  <c r="W484" i="4"/>
  <c r="W495" i="4"/>
  <c r="W505" i="4"/>
  <c r="W516" i="4"/>
  <c r="W525" i="4"/>
  <c r="W534" i="4"/>
  <c r="W543" i="4"/>
  <c r="W552" i="4"/>
  <c r="W561" i="4"/>
  <c r="W570" i="4"/>
  <c r="W580" i="4"/>
  <c r="W589" i="4"/>
  <c r="W598" i="4"/>
  <c r="W607" i="4"/>
  <c r="W616" i="4"/>
  <c r="W625" i="4"/>
  <c r="W634" i="4"/>
  <c r="W644" i="4"/>
  <c r="W653" i="4"/>
  <c r="W662" i="4"/>
  <c r="W671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5" i="4"/>
  <c r="W16" i="4"/>
  <c r="W26" i="4"/>
  <c r="W37" i="4"/>
  <c r="W48" i="4"/>
  <c r="W58" i="4"/>
  <c r="W69" i="4"/>
  <c r="W80" i="4"/>
  <c r="W90" i="4"/>
  <c r="W101" i="4"/>
  <c r="W112" i="4"/>
  <c r="W122" i="4"/>
  <c r="W133" i="4"/>
  <c r="W144" i="4"/>
  <c r="W154" i="4"/>
  <c r="W165" i="4"/>
  <c r="W176" i="4"/>
  <c r="W186" i="4"/>
  <c r="W197" i="4"/>
  <c r="W208" i="4"/>
  <c r="W218" i="4"/>
  <c r="W229" i="4"/>
  <c r="W240" i="4"/>
  <c r="W250" i="4"/>
  <c r="W261" i="4"/>
  <c r="W272" i="4"/>
  <c r="W282" i="4"/>
  <c r="W293" i="4"/>
  <c r="W304" i="4"/>
  <c r="W314" i="4"/>
  <c r="W325" i="4"/>
  <c r="W336" i="4"/>
  <c r="W346" i="4"/>
  <c r="W357" i="4"/>
  <c r="W368" i="4"/>
  <c r="W378" i="4"/>
  <c r="W389" i="4"/>
  <c r="W400" i="4"/>
  <c r="W410" i="4"/>
  <c r="W421" i="4"/>
  <c r="W432" i="4"/>
  <c r="W442" i="4"/>
  <c r="W453" i="4"/>
  <c r="W464" i="4"/>
  <c r="W474" i="4"/>
  <c r="W485" i="4"/>
  <c r="W496" i="4"/>
  <c r="W506" i="4"/>
  <c r="W517" i="4"/>
  <c r="W526" i="4"/>
  <c r="W535" i="4"/>
  <c r="W544" i="4"/>
  <c r="W553" i="4"/>
  <c r="W562" i="4"/>
  <c r="W572" i="4"/>
  <c r="W581" i="4"/>
  <c r="W590" i="4"/>
  <c r="W599" i="4"/>
  <c r="W608" i="4"/>
  <c r="W617" i="4"/>
  <c r="W626" i="4"/>
  <c r="W636" i="4"/>
  <c r="W645" i="4"/>
  <c r="W654" i="4"/>
  <c r="W663" i="4"/>
  <c r="W672" i="4"/>
  <c r="W681" i="4"/>
  <c r="W689" i="4"/>
  <c r="W697" i="4"/>
  <c r="W705" i="4"/>
  <c r="W713" i="4"/>
  <c r="W721" i="4"/>
  <c r="W729" i="4"/>
  <c r="W737" i="4"/>
  <c r="W745" i="4"/>
  <c r="W753" i="4"/>
  <c r="W761" i="4"/>
  <c r="W769" i="4"/>
  <c r="W777" i="4"/>
  <c r="W785" i="4"/>
  <c r="W793" i="4"/>
  <c r="W801" i="4"/>
  <c r="W809" i="4"/>
  <c r="W817" i="4"/>
  <c r="W825" i="4"/>
  <c r="W7" i="4"/>
  <c r="W17" i="4"/>
  <c r="W28" i="4"/>
  <c r="W39" i="4"/>
  <c r="W49" i="4"/>
  <c r="W60" i="4"/>
  <c r="W71" i="4"/>
  <c r="W81" i="4"/>
  <c r="W92" i="4"/>
  <c r="W103" i="4"/>
  <c r="W113" i="4"/>
  <c r="W124" i="4"/>
  <c r="W135" i="4"/>
  <c r="W145" i="4"/>
  <c r="W156" i="4"/>
  <c r="W167" i="4"/>
  <c r="W177" i="4"/>
  <c r="W188" i="4"/>
  <c r="W199" i="4"/>
  <c r="W209" i="4"/>
  <c r="W220" i="4"/>
  <c r="W231" i="4"/>
  <c r="W241" i="4"/>
  <c r="W252" i="4"/>
  <c r="W263" i="4"/>
  <c r="W273" i="4"/>
  <c r="W284" i="4"/>
  <c r="W295" i="4"/>
  <c r="W305" i="4"/>
  <c r="W316" i="4"/>
  <c r="W327" i="4"/>
  <c r="W337" i="4"/>
  <c r="W348" i="4"/>
  <c r="W359" i="4"/>
  <c r="W369" i="4"/>
  <c r="W380" i="4"/>
  <c r="W391" i="4"/>
  <c r="W401" i="4"/>
  <c r="W412" i="4"/>
  <c r="W423" i="4"/>
  <c r="W433" i="4"/>
  <c r="W444" i="4"/>
  <c r="W455" i="4"/>
  <c r="W465" i="4"/>
  <c r="W476" i="4"/>
  <c r="W487" i="4"/>
  <c r="W497" i="4"/>
  <c r="W508" i="4"/>
  <c r="W518" i="4"/>
  <c r="W527" i="4"/>
  <c r="W536" i="4"/>
  <c r="W545" i="4"/>
  <c r="W554" i="4"/>
  <c r="W564" i="4"/>
  <c r="W573" i="4"/>
  <c r="W582" i="4"/>
  <c r="W591" i="4"/>
  <c r="W600" i="4"/>
  <c r="W609" i="4"/>
  <c r="W618" i="4"/>
  <c r="W628" i="4"/>
  <c r="W637" i="4"/>
  <c r="W646" i="4"/>
  <c r="W655" i="4"/>
  <c r="W664" i="4"/>
  <c r="W673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" i="4"/>
  <c r="W18" i="4"/>
  <c r="W29" i="4"/>
  <c r="W40" i="4"/>
  <c r="W50" i="4"/>
  <c r="W61" i="4"/>
  <c r="W72" i="4"/>
  <c r="W82" i="4"/>
  <c r="W93" i="4"/>
  <c r="W104" i="4"/>
  <c r="W114" i="4"/>
  <c r="W125" i="4"/>
  <c r="W136" i="4"/>
  <c r="W146" i="4"/>
  <c r="W157" i="4"/>
  <c r="W168" i="4"/>
  <c r="W178" i="4"/>
  <c r="W189" i="4"/>
  <c r="W200" i="4"/>
  <c r="W210" i="4"/>
  <c r="W221" i="4"/>
  <c r="W232" i="4"/>
  <c r="W242" i="4"/>
  <c r="W253" i="4"/>
  <c r="W264" i="4"/>
  <c r="W274" i="4"/>
  <c r="W285" i="4"/>
  <c r="W296" i="4"/>
  <c r="W306" i="4"/>
  <c r="W317" i="4"/>
  <c r="W328" i="4"/>
  <c r="W338" i="4"/>
  <c r="W349" i="4"/>
  <c r="W360" i="4"/>
  <c r="W370" i="4"/>
  <c r="W381" i="4"/>
  <c r="W392" i="4"/>
  <c r="W402" i="4"/>
  <c r="W413" i="4"/>
  <c r="W424" i="4"/>
  <c r="W434" i="4"/>
  <c r="W445" i="4"/>
  <c r="W456" i="4"/>
  <c r="W466" i="4"/>
  <c r="W477" i="4"/>
  <c r="W488" i="4"/>
  <c r="W498" i="4"/>
  <c r="W509" i="4"/>
  <c r="W519" i="4"/>
  <c r="W528" i="4"/>
  <c r="W537" i="4"/>
  <c r="W546" i="4"/>
  <c r="W556" i="4"/>
  <c r="W565" i="4"/>
  <c r="W574" i="4"/>
  <c r="W583" i="4"/>
  <c r="W592" i="4"/>
  <c r="W601" i="4"/>
  <c r="W610" i="4"/>
  <c r="W620" i="4"/>
  <c r="W629" i="4"/>
  <c r="W638" i="4"/>
  <c r="W647" i="4"/>
  <c r="W656" i="4"/>
  <c r="W665" i="4"/>
  <c r="W674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9" i="4"/>
  <c r="W31" i="4"/>
  <c r="W52" i="4"/>
  <c r="W73" i="4"/>
  <c r="W95" i="4"/>
  <c r="W116" i="4"/>
  <c r="W137" i="4"/>
  <c r="W159" i="4"/>
  <c r="W180" i="4"/>
  <c r="W201" i="4"/>
  <c r="W223" i="4"/>
  <c r="W244" i="4"/>
  <c r="W265" i="4"/>
  <c r="W287" i="4"/>
  <c r="W308" i="4"/>
  <c r="W329" i="4"/>
  <c r="W351" i="4"/>
  <c r="W372" i="4"/>
  <c r="W393" i="4"/>
  <c r="W415" i="4"/>
  <c r="W436" i="4"/>
  <c r="W457" i="4"/>
  <c r="W479" i="4"/>
  <c r="W500" i="4"/>
  <c r="W520" i="4"/>
  <c r="W538" i="4"/>
  <c r="W557" i="4"/>
  <c r="W575" i="4"/>
  <c r="W593" i="4"/>
  <c r="W612" i="4"/>
  <c r="W630" i="4"/>
  <c r="W648" i="4"/>
  <c r="W666" i="4"/>
  <c r="W684" i="4"/>
  <c r="W700" i="4"/>
  <c r="W716" i="4"/>
  <c r="W732" i="4"/>
  <c r="W748" i="4"/>
  <c r="W764" i="4"/>
  <c r="W780" i="4"/>
  <c r="W796" i="4"/>
  <c r="W812" i="4"/>
  <c r="W828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" i="4"/>
  <c r="W32" i="4"/>
  <c r="W53" i="4"/>
  <c r="W74" i="4"/>
  <c r="W96" i="4"/>
  <c r="W117" i="4"/>
  <c r="W138" i="4"/>
  <c r="W160" i="4"/>
  <c r="W181" i="4"/>
  <c r="W202" i="4"/>
  <c r="W224" i="4"/>
  <c r="W245" i="4"/>
  <c r="W266" i="4"/>
  <c r="W288" i="4"/>
  <c r="W309" i="4"/>
  <c r="W330" i="4"/>
  <c r="W352" i="4"/>
  <c r="W373" i="4"/>
  <c r="W394" i="4"/>
  <c r="W416" i="4"/>
  <c r="W437" i="4"/>
  <c r="W458" i="4"/>
  <c r="W480" i="4"/>
  <c r="W501" i="4"/>
  <c r="W521" i="4"/>
  <c r="W540" i="4"/>
  <c r="W558" i="4"/>
  <c r="W576" i="4"/>
  <c r="W594" i="4"/>
  <c r="W613" i="4"/>
  <c r="W631" i="4"/>
  <c r="W649" i="4"/>
  <c r="W668" i="4"/>
  <c r="W685" i="4"/>
  <c r="W701" i="4"/>
  <c r="W717" i="4"/>
  <c r="W733" i="4"/>
  <c r="W749" i="4"/>
  <c r="W765" i="4"/>
  <c r="W781" i="4"/>
  <c r="W797" i="4"/>
  <c r="W813" i="4"/>
  <c r="W829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2" i="4"/>
  <c r="W33" i="4"/>
  <c r="W55" i="4"/>
  <c r="W76" i="4"/>
  <c r="W97" i="4"/>
  <c r="W119" i="4"/>
  <c r="W140" i="4"/>
  <c r="W161" i="4"/>
  <c r="W183" i="4"/>
  <c r="W204" i="4"/>
  <c r="W225" i="4"/>
  <c r="W247" i="4"/>
  <c r="W268" i="4"/>
  <c r="W289" i="4"/>
  <c r="W311" i="4"/>
  <c r="W332" i="4"/>
  <c r="W353" i="4"/>
  <c r="W375" i="4"/>
  <c r="W396" i="4"/>
  <c r="W417" i="4"/>
  <c r="W439" i="4"/>
  <c r="W460" i="4"/>
  <c r="W481" i="4"/>
  <c r="W503" i="4"/>
  <c r="W522" i="4"/>
  <c r="W541" i="4"/>
  <c r="W559" i="4"/>
  <c r="W577" i="4"/>
  <c r="W596" i="4"/>
  <c r="W614" i="4"/>
  <c r="W632" i="4"/>
  <c r="W650" i="4"/>
  <c r="W669" i="4"/>
  <c r="W686" i="4"/>
  <c r="W702" i="4"/>
  <c r="W718" i="4"/>
  <c r="W734" i="4"/>
  <c r="W750" i="4"/>
  <c r="W766" i="4"/>
  <c r="W782" i="4"/>
  <c r="W798" i="4"/>
  <c r="W814" i="4"/>
  <c r="W830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41" i="4"/>
  <c r="W84" i="4"/>
  <c r="W127" i="4"/>
  <c r="W169" i="4"/>
  <c r="W191" i="4"/>
  <c r="W233" i="4"/>
  <c r="W276" i="4"/>
  <c r="W319" i="4"/>
  <c r="W361" i="4"/>
  <c r="W404" i="4"/>
  <c r="W447" i="4"/>
  <c r="W489" i="4"/>
  <c r="W529" i="4"/>
  <c r="W566" i="4"/>
  <c r="W584" i="4"/>
  <c r="W621" i="4"/>
  <c r="W657" i="4"/>
  <c r="W676" i="4"/>
  <c r="W708" i="4"/>
  <c r="W724" i="4"/>
  <c r="W756" i="4"/>
  <c r="W13" i="4"/>
  <c r="W34" i="4"/>
  <c r="W56" i="4"/>
  <c r="W77" i="4"/>
  <c r="W98" i="4"/>
  <c r="W120" i="4"/>
  <c r="W141" i="4"/>
  <c r="W162" i="4"/>
  <c r="W184" i="4"/>
  <c r="W205" i="4"/>
  <c r="W226" i="4"/>
  <c r="W248" i="4"/>
  <c r="W269" i="4"/>
  <c r="W290" i="4"/>
  <c r="W312" i="4"/>
  <c r="W333" i="4"/>
  <c r="W354" i="4"/>
  <c r="W376" i="4"/>
  <c r="W397" i="4"/>
  <c r="W418" i="4"/>
  <c r="W440" i="4"/>
  <c r="W461" i="4"/>
  <c r="W482" i="4"/>
  <c r="W504" i="4"/>
  <c r="W524" i="4"/>
  <c r="W542" i="4"/>
  <c r="W560" i="4"/>
  <c r="W578" i="4"/>
  <c r="W597" i="4"/>
  <c r="W615" i="4"/>
  <c r="W633" i="4"/>
  <c r="W652" i="4"/>
  <c r="W670" i="4"/>
  <c r="W687" i="4"/>
  <c r="W703" i="4"/>
  <c r="W719" i="4"/>
  <c r="W735" i="4"/>
  <c r="W751" i="4"/>
  <c r="W767" i="4"/>
  <c r="W783" i="4"/>
  <c r="W799" i="4"/>
  <c r="W815" i="4"/>
  <c r="W831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20" i="4"/>
  <c r="W63" i="4"/>
  <c r="W105" i="4"/>
  <c r="W148" i="4"/>
  <c r="W212" i="4"/>
  <c r="W255" i="4"/>
  <c r="W297" i="4"/>
  <c r="W340" i="4"/>
  <c r="W383" i="4"/>
  <c r="W425" i="4"/>
  <c r="W468" i="4"/>
  <c r="W511" i="4"/>
  <c r="W548" i="4"/>
  <c r="W602" i="4"/>
  <c r="W639" i="4"/>
  <c r="W692" i="4"/>
  <c r="W740" i="4"/>
  <c r="W772" i="4"/>
  <c r="W988" i="4"/>
  <c r="W972" i="4"/>
  <c r="W956" i="4"/>
  <c r="W940" i="4"/>
  <c r="W924" i="4"/>
  <c r="W908" i="4"/>
  <c r="W892" i="4"/>
  <c r="W876" i="4"/>
  <c r="W860" i="4"/>
  <c r="W844" i="4"/>
  <c r="W823" i="4"/>
  <c r="W791" i="4"/>
  <c r="W758" i="4"/>
  <c r="W711" i="4"/>
  <c r="W677" i="4"/>
  <c r="W623" i="4"/>
  <c r="W569" i="4"/>
  <c r="W530" i="4"/>
  <c r="W471" i="4"/>
  <c r="W408" i="4"/>
  <c r="W362" i="4"/>
  <c r="W300" i="4"/>
  <c r="W237" i="4"/>
  <c r="W192" i="4"/>
  <c r="W129" i="4"/>
  <c r="W66" i="4"/>
  <c r="W21" i="4"/>
</calcChain>
</file>

<file path=xl/sharedStrings.xml><?xml version="1.0" encoding="utf-8"?>
<sst xmlns="http://schemas.openxmlformats.org/spreadsheetml/2006/main" count="33449" uniqueCount="1723">
  <si>
    <t>Product_ID</t>
  </si>
  <si>
    <t>Product_Name</t>
  </si>
  <si>
    <t>Product_Category</t>
  </si>
  <si>
    <t>Region</t>
  </si>
  <si>
    <t>Year</t>
  </si>
  <si>
    <t>Quarter</t>
  </si>
  <si>
    <t>Units_Sold</t>
  </si>
  <si>
    <t>Selling_Price_per_Unit</t>
  </si>
  <si>
    <t>Manufacturing_Cost_per_Unit</t>
  </si>
  <si>
    <t>Marketing_Spend</t>
  </si>
  <si>
    <t>Return_Rate_%</t>
  </si>
  <si>
    <t>Stockout_Days</t>
  </si>
  <si>
    <t>Warranty_Claims_%</t>
  </si>
  <si>
    <t>Discount_%</t>
  </si>
  <si>
    <t>Online_Sales_%</t>
  </si>
  <si>
    <t>Customer_Rating</t>
  </si>
  <si>
    <t>Competitor_Price</t>
  </si>
  <si>
    <t>Inventory_Level</t>
  </si>
  <si>
    <t>Lead_Time_Days</t>
  </si>
  <si>
    <t>P0001</t>
  </si>
  <si>
    <t>P0002</t>
  </si>
  <si>
    <t>P0003</t>
  </si>
  <si>
    <t>P0004</t>
  </si>
  <si>
    <t>P0005</t>
  </si>
  <si>
    <t>P0006</t>
  </si>
  <si>
    <t>P0007</t>
  </si>
  <si>
    <t>P0008</t>
  </si>
  <si>
    <t>P0009</t>
  </si>
  <si>
    <t>P0010</t>
  </si>
  <si>
    <t>P0011</t>
  </si>
  <si>
    <t>P0012</t>
  </si>
  <si>
    <t>P0013</t>
  </si>
  <si>
    <t>P0014</t>
  </si>
  <si>
    <t>P0015</t>
  </si>
  <si>
    <t>P0016</t>
  </si>
  <si>
    <t>P0017</t>
  </si>
  <si>
    <t>P0018</t>
  </si>
  <si>
    <t>P0019</t>
  </si>
  <si>
    <t>P0020</t>
  </si>
  <si>
    <t>P0021</t>
  </si>
  <si>
    <t>P0022</t>
  </si>
  <si>
    <t>P0023</t>
  </si>
  <si>
    <t>P0024</t>
  </si>
  <si>
    <t>P0025</t>
  </si>
  <si>
    <t>P0026</t>
  </si>
  <si>
    <t>P0027</t>
  </si>
  <si>
    <t>P0028</t>
  </si>
  <si>
    <t>P0029</t>
  </si>
  <si>
    <t>P0030</t>
  </si>
  <si>
    <t>P0031</t>
  </si>
  <si>
    <t>P0032</t>
  </si>
  <si>
    <t>P0033</t>
  </si>
  <si>
    <t>P0034</t>
  </si>
  <si>
    <t>P0035</t>
  </si>
  <si>
    <t>P0036</t>
  </si>
  <si>
    <t>P0037</t>
  </si>
  <si>
    <t>P0038</t>
  </si>
  <si>
    <t>P0039</t>
  </si>
  <si>
    <t>P0040</t>
  </si>
  <si>
    <t>P0041</t>
  </si>
  <si>
    <t>P0042</t>
  </si>
  <si>
    <t>P0043</t>
  </si>
  <si>
    <t>P0044</t>
  </si>
  <si>
    <t>P0045</t>
  </si>
  <si>
    <t>P0046</t>
  </si>
  <si>
    <t>P0047</t>
  </si>
  <si>
    <t>P0048</t>
  </si>
  <si>
    <t>P0049</t>
  </si>
  <si>
    <t>P0050</t>
  </si>
  <si>
    <t>P0051</t>
  </si>
  <si>
    <t>P0052</t>
  </si>
  <si>
    <t>P0053</t>
  </si>
  <si>
    <t>P0054</t>
  </si>
  <si>
    <t>P0055</t>
  </si>
  <si>
    <t>P0056</t>
  </si>
  <si>
    <t>P0057</t>
  </si>
  <si>
    <t>P0058</t>
  </si>
  <si>
    <t>P0059</t>
  </si>
  <si>
    <t>P0060</t>
  </si>
  <si>
    <t>P0061</t>
  </si>
  <si>
    <t>P0062</t>
  </si>
  <si>
    <t>P0063</t>
  </si>
  <si>
    <t>P0064</t>
  </si>
  <si>
    <t>P0065</t>
  </si>
  <si>
    <t>P0066</t>
  </si>
  <si>
    <t>P0067</t>
  </si>
  <si>
    <t>P0068</t>
  </si>
  <si>
    <t>P0069</t>
  </si>
  <si>
    <t>P0070</t>
  </si>
  <si>
    <t>P0071</t>
  </si>
  <si>
    <t>P0072</t>
  </si>
  <si>
    <t>P0073</t>
  </si>
  <si>
    <t>P0074</t>
  </si>
  <si>
    <t>P0075</t>
  </si>
  <si>
    <t>P0076</t>
  </si>
  <si>
    <t>P0077</t>
  </si>
  <si>
    <t>P0078</t>
  </si>
  <si>
    <t>P0079</t>
  </si>
  <si>
    <t>P0080</t>
  </si>
  <si>
    <t>P0081</t>
  </si>
  <si>
    <t>P0082</t>
  </si>
  <si>
    <t>P0083</t>
  </si>
  <si>
    <t>P0084</t>
  </si>
  <si>
    <t>P0085</t>
  </si>
  <si>
    <t>P0086</t>
  </si>
  <si>
    <t>P0087</t>
  </si>
  <si>
    <t>P0088</t>
  </si>
  <si>
    <t>P0089</t>
  </si>
  <si>
    <t>P0090</t>
  </si>
  <si>
    <t>P0091</t>
  </si>
  <si>
    <t>P0092</t>
  </si>
  <si>
    <t>P0093</t>
  </si>
  <si>
    <t>P0094</t>
  </si>
  <si>
    <t>P0095</t>
  </si>
  <si>
    <t>P0096</t>
  </si>
  <si>
    <t>P0097</t>
  </si>
  <si>
    <t>P0098</t>
  </si>
  <si>
    <t>P0099</t>
  </si>
  <si>
    <t>P0100</t>
  </si>
  <si>
    <t>P0101</t>
  </si>
  <si>
    <t>P0102</t>
  </si>
  <si>
    <t>P0103</t>
  </si>
  <si>
    <t>P0104</t>
  </si>
  <si>
    <t>P0105</t>
  </si>
  <si>
    <t>P0106</t>
  </si>
  <si>
    <t>P0107</t>
  </si>
  <si>
    <t>P0108</t>
  </si>
  <si>
    <t>P0109</t>
  </si>
  <si>
    <t>P0110</t>
  </si>
  <si>
    <t>P0111</t>
  </si>
  <si>
    <t>P0112</t>
  </si>
  <si>
    <t>P0113</t>
  </si>
  <si>
    <t>P0114</t>
  </si>
  <si>
    <t>P0115</t>
  </si>
  <si>
    <t>P0116</t>
  </si>
  <si>
    <t>P0117</t>
  </si>
  <si>
    <t>P0118</t>
  </si>
  <si>
    <t>P0119</t>
  </si>
  <si>
    <t>P0120</t>
  </si>
  <si>
    <t>P0121</t>
  </si>
  <si>
    <t>P0122</t>
  </si>
  <si>
    <t>P0123</t>
  </si>
  <si>
    <t>P0124</t>
  </si>
  <si>
    <t>P0125</t>
  </si>
  <si>
    <t>P0126</t>
  </si>
  <si>
    <t>P0127</t>
  </si>
  <si>
    <t>P0128</t>
  </si>
  <si>
    <t>P0129</t>
  </si>
  <si>
    <t>P0130</t>
  </si>
  <si>
    <t>P0131</t>
  </si>
  <si>
    <t>P0132</t>
  </si>
  <si>
    <t>P0133</t>
  </si>
  <si>
    <t>P0134</t>
  </si>
  <si>
    <t>P0135</t>
  </si>
  <si>
    <t>P0136</t>
  </si>
  <si>
    <t>P0137</t>
  </si>
  <si>
    <t>P0138</t>
  </si>
  <si>
    <t>P0139</t>
  </si>
  <si>
    <t>P0140</t>
  </si>
  <si>
    <t>P0141</t>
  </si>
  <si>
    <t>P0142</t>
  </si>
  <si>
    <t>P0143</t>
  </si>
  <si>
    <t>P0144</t>
  </si>
  <si>
    <t>P0145</t>
  </si>
  <si>
    <t>P0146</t>
  </si>
  <si>
    <t>P0147</t>
  </si>
  <si>
    <t>P0148</t>
  </si>
  <si>
    <t>P0149</t>
  </si>
  <si>
    <t>P0150</t>
  </si>
  <si>
    <t>P0151</t>
  </si>
  <si>
    <t>P0152</t>
  </si>
  <si>
    <t>P0153</t>
  </si>
  <si>
    <t>P0154</t>
  </si>
  <si>
    <t>P0155</t>
  </si>
  <si>
    <t>P0156</t>
  </si>
  <si>
    <t>P0157</t>
  </si>
  <si>
    <t>P0158</t>
  </si>
  <si>
    <t>P0159</t>
  </si>
  <si>
    <t>P0160</t>
  </si>
  <si>
    <t>P0161</t>
  </si>
  <si>
    <t>P0162</t>
  </si>
  <si>
    <t>P0163</t>
  </si>
  <si>
    <t>P0164</t>
  </si>
  <si>
    <t>P0165</t>
  </si>
  <si>
    <t>P0166</t>
  </si>
  <si>
    <t>P0167</t>
  </si>
  <si>
    <t>P0168</t>
  </si>
  <si>
    <t>P0169</t>
  </si>
  <si>
    <t>P0170</t>
  </si>
  <si>
    <t>P0171</t>
  </si>
  <si>
    <t>P0172</t>
  </si>
  <si>
    <t>P0173</t>
  </si>
  <si>
    <t>P0174</t>
  </si>
  <si>
    <t>P0175</t>
  </si>
  <si>
    <t>P0176</t>
  </si>
  <si>
    <t>P0177</t>
  </si>
  <si>
    <t>P0178</t>
  </si>
  <si>
    <t>P0179</t>
  </si>
  <si>
    <t>P0180</t>
  </si>
  <si>
    <t>P0181</t>
  </si>
  <si>
    <t>P0182</t>
  </si>
  <si>
    <t>P0183</t>
  </si>
  <si>
    <t>P0184</t>
  </si>
  <si>
    <t>P0185</t>
  </si>
  <si>
    <t>P0186</t>
  </si>
  <si>
    <t>P0187</t>
  </si>
  <si>
    <t>P0188</t>
  </si>
  <si>
    <t>P0189</t>
  </si>
  <si>
    <t>P0190</t>
  </si>
  <si>
    <t>P0191</t>
  </si>
  <si>
    <t>P0192</t>
  </si>
  <si>
    <t>P0193</t>
  </si>
  <si>
    <t>P0194</t>
  </si>
  <si>
    <t>P0195</t>
  </si>
  <si>
    <t>P0196</t>
  </si>
  <si>
    <t>P0197</t>
  </si>
  <si>
    <t>P0198</t>
  </si>
  <si>
    <t>P0199</t>
  </si>
  <si>
    <t>P0200</t>
  </si>
  <si>
    <t>P0201</t>
  </si>
  <si>
    <t>P0202</t>
  </si>
  <si>
    <t>P0203</t>
  </si>
  <si>
    <t>P0204</t>
  </si>
  <si>
    <t>P0205</t>
  </si>
  <si>
    <t>P0206</t>
  </si>
  <si>
    <t>P0207</t>
  </si>
  <si>
    <t>P0208</t>
  </si>
  <si>
    <t>P0209</t>
  </si>
  <si>
    <t>P0210</t>
  </si>
  <si>
    <t>P0211</t>
  </si>
  <si>
    <t>P0212</t>
  </si>
  <si>
    <t>P0213</t>
  </si>
  <si>
    <t>P0214</t>
  </si>
  <si>
    <t>P0215</t>
  </si>
  <si>
    <t>P0216</t>
  </si>
  <si>
    <t>P0217</t>
  </si>
  <si>
    <t>P0218</t>
  </si>
  <si>
    <t>P0219</t>
  </si>
  <si>
    <t>P0220</t>
  </si>
  <si>
    <t>P0221</t>
  </si>
  <si>
    <t>P0222</t>
  </si>
  <si>
    <t>P0223</t>
  </si>
  <si>
    <t>P0224</t>
  </si>
  <si>
    <t>P0225</t>
  </si>
  <si>
    <t>P0226</t>
  </si>
  <si>
    <t>P0227</t>
  </si>
  <si>
    <t>P0228</t>
  </si>
  <si>
    <t>P0229</t>
  </si>
  <si>
    <t>P0230</t>
  </si>
  <si>
    <t>P0231</t>
  </si>
  <si>
    <t>P0232</t>
  </si>
  <si>
    <t>P0233</t>
  </si>
  <si>
    <t>P0234</t>
  </si>
  <si>
    <t>P0235</t>
  </si>
  <si>
    <t>P0236</t>
  </si>
  <si>
    <t>P0237</t>
  </si>
  <si>
    <t>P0238</t>
  </si>
  <si>
    <t>P0239</t>
  </si>
  <si>
    <t>P0240</t>
  </si>
  <si>
    <t>P0241</t>
  </si>
  <si>
    <t>P0242</t>
  </si>
  <si>
    <t>P0243</t>
  </si>
  <si>
    <t>P0244</t>
  </si>
  <si>
    <t>P0245</t>
  </si>
  <si>
    <t>P0246</t>
  </si>
  <si>
    <t>P0247</t>
  </si>
  <si>
    <t>P0248</t>
  </si>
  <si>
    <t>P0249</t>
  </si>
  <si>
    <t>P0250</t>
  </si>
  <si>
    <t>P0251</t>
  </si>
  <si>
    <t>P0252</t>
  </si>
  <si>
    <t>P0253</t>
  </si>
  <si>
    <t>P0254</t>
  </si>
  <si>
    <t>P0255</t>
  </si>
  <si>
    <t>P0256</t>
  </si>
  <si>
    <t>P0257</t>
  </si>
  <si>
    <t>P0258</t>
  </si>
  <si>
    <t>P0259</t>
  </si>
  <si>
    <t>P0260</t>
  </si>
  <si>
    <t>P0261</t>
  </si>
  <si>
    <t>P0262</t>
  </si>
  <si>
    <t>P0263</t>
  </si>
  <si>
    <t>P0264</t>
  </si>
  <si>
    <t>P0265</t>
  </si>
  <si>
    <t>P0266</t>
  </si>
  <si>
    <t>P0267</t>
  </si>
  <si>
    <t>P0268</t>
  </si>
  <si>
    <t>P0269</t>
  </si>
  <si>
    <t>P0270</t>
  </si>
  <si>
    <t>P0271</t>
  </si>
  <si>
    <t>P0272</t>
  </si>
  <si>
    <t>P0273</t>
  </si>
  <si>
    <t>P0274</t>
  </si>
  <si>
    <t>P0275</t>
  </si>
  <si>
    <t>P0276</t>
  </si>
  <si>
    <t>P0277</t>
  </si>
  <si>
    <t>P0278</t>
  </si>
  <si>
    <t>P0279</t>
  </si>
  <si>
    <t>P0280</t>
  </si>
  <si>
    <t>P0281</t>
  </si>
  <si>
    <t>P0282</t>
  </si>
  <si>
    <t>P0283</t>
  </si>
  <si>
    <t>P0284</t>
  </si>
  <si>
    <t>P0285</t>
  </si>
  <si>
    <t>P0286</t>
  </si>
  <si>
    <t>P0287</t>
  </si>
  <si>
    <t>P0288</t>
  </si>
  <si>
    <t>P0289</t>
  </si>
  <si>
    <t>P0290</t>
  </si>
  <si>
    <t>P0291</t>
  </si>
  <si>
    <t>P0292</t>
  </si>
  <si>
    <t>P0293</t>
  </si>
  <si>
    <t>P0294</t>
  </si>
  <si>
    <t>P0295</t>
  </si>
  <si>
    <t>P0296</t>
  </si>
  <si>
    <t>P0297</t>
  </si>
  <si>
    <t>P0298</t>
  </si>
  <si>
    <t>P0299</t>
  </si>
  <si>
    <t>P0300</t>
  </si>
  <si>
    <t>P0301</t>
  </si>
  <si>
    <t>P0302</t>
  </si>
  <si>
    <t>P0303</t>
  </si>
  <si>
    <t>P0304</t>
  </si>
  <si>
    <t>P0305</t>
  </si>
  <si>
    <t>P0306</t>
  </si>
  <si>
    <t>P0307</t>
  </si>
  <si>
    <t>P0308</t>
  </si>
  <si>
    <t>P0309</t>
  </si>
  <si>
    <t>P0310</t>
  </si>
  <si>
    <t>P0311</t>
  </si>
  <si>
    <t>P0312</t>
  </si>
  <si>
    <t>P0313</t>
  </si>
  <si>
    <t>P0314</t>
  </si>
  <si>
    <t>P0315</t>
  </si>
  <si>
    <t>P0316</t>
  </si>
  <si>
    <t>P0317</t>
  </si>
  <si>
    <t>P0318</t>
  </si>
  <si>
    <t>P0319</t>
  </si>
  <si>
    <t>P0320</t>
  </si>
  <si>
    <t>P0321</t>
  </si>
  <si>
    <t>P0322</t>
  </si>
  <si>
    <t>P0323</t>
  </si>
  <si>
    <t>P0324</t>
  </si>
  <si>
    <t>P0325</t>
  </si>
  <si>
    <t>P0326</t>
  </si>
  <si>
    <t>P0327</t>
  </si>
  <si>
    <t>P0328</t>
  </si>
  <si>
    <t>P0329</t>
  </si>
  <si>
    <t>P0330</t>
  </si>
  <si>
    <t>P0331</t>
  </si>
  <si>
    <t>P0332</t>
  </si>
  <si>
    <t>P0333</t>
  </si>
  <si>
    <t>P0334</t>
  </si>
  <si>
    <t>P0335</t>
  </si>
  <si>
    <t>P0336</t>
  </si>
  <si>
    <t>P0337</t>
  </si>
  <si>
    <t>P0338</t>
  </si>
  <si>
    <t>P0339</t>
  </si>
  <si>
    <t>P0340</t>
  </si>
  <si>
    <t>P0341</t>
  </si>
  <si>
    <t>P0342</t>
  </si>
  <si>
    <t>P0343</t>
  </si>
  <si>
    <t>P0344</t>
  </si>
  <si>
    <t>P0345</t>
  </si>
  <si>
    <t>P0346</t>
  </si>
  <si>
    <t>P0347</t>
  </si>
  <si>
    <t>P0348</t>
  </si>
  <si>
    <t>P0349</t>
  </si>
  <si>
    <t>P0350</t>
  </si>
  <si>
    <t>P0351</t>
  </si>
  <si>
    <t>P0352</t>
  </si>
  <si>
    <t>P0353</t>
  </si>
  <si>
    <t>P0354</t>
  </si>
  <si>
    <t>P0355</t>
  </si>
  <si>
    <t>P0356</t>
  </si>
  <si>
    <t>P0357</t>
  </si>
  <si>
    <t>P0358</t>
  </si>
  <si>
    <t>P0359</t>
  </si>
  <si>
    <t>P0360</t>
  </si>
  <si>
    <t>P0361</t>
  </si>
  <si>
    <t>P0362</t>
  </si>
  <si>
    <t>P0363</t>
  </si>
  <si>
    <t>P0364</t>
  </si>
  <si>
    <t>P0365</t>
  </si>
  <si>
    <t>P0366</t>
  </si>
  <si>
    <t>P0367</t>
  </si>
  <si>
    <t>P0368</t>
  </si>
  <si>
    <t>P0369</t>
  </si>
  <si>
    <t>P0370</t>
  </si>
  <si>
    <t>P0371</t>
  </si>
  <si>
    <t>P0372</t>
  </si>
  <si>
    <t>P0373</t>
  </si>
  <si>
    <t>P0374</t>
  </si>
  <si>
    <t>P0375</t>
  </si>
  <si>
    <t>P0376</t>
  </si>
  <si>
    <t>P0377</t>
  </si>
  <si>
    <t>P0378</t>
  </si>
  <si>
    <t>P0379</t>
  </si>
  <si>
    <t>P0380</t>
  </si>
  <si>
    <t>P0381</t>
  </si>
  <si>
    <t>P0382</t>
  </si>
  <si>
    <t>P0383</t>
  </si>
  <si>
    <t>P0384</t>
  </si>
  <si>
    <t>P0385</t>
  </si>
  <si>
    <t>P0386</t>
  </si>
  <si>
    <t>P0387</t>
  </si>
  <si>
    <t>P0388</t>
  </si>
  <si>
    <t>P0389</t>
  </si>
  <si>
    <t>P0390</t>
  </si>
  <si>
    <t>P0391</t>
  </si>
  <si>
    <t>P0392</t>
  </si>
  <si>
    <t>P0393</t>
  </si>
  <si>
    <t>P0394</t>
  </si>
  <si>
    <t>P0395</t>
  </si>
  <si>
    <t>P0396</t>
  </si>
  <si>
    <t>P0397</t>
  </si>
  <si>
    <t>P0398</t>
  </si>
  <si>
    <t>P0399</t>
  </si>
  <si>
    <t>P0400</t>
  </si>
  <si>
    <t>P0401</t>
  </si>
  <si>
    <t>P0402</t>
  </si>
  <si>
    <t>P0403</t>
  </si>
  <si>
    <t>P0404</t>
  </si>
  <si>
    <t>P0405</t>
  </si>
  <si>
    <t>P0406</t>
  </si>
  <si>
    <t>P0407</t>
  </si>
  <si>
    <t>P0408</t>
  </si>
  <si>
    <t>P0409</t>
  </si>
  <si>
    <t>P0410</t>
  </si>
  <si>
    <t>P0411</t>
  </si>
  <si>
    <t>P0412</t>
  </si>
  <si>
    <t>P0413</t>
  </si>
  <si>
    <t>P0414</t>
  </si>
  <si>
    <t>P0415</t>
  </si>
  <si>
    <t>P0416</t>
  </si>
  <si>
    <t>P0417</t>
  </si>
  <si>
    <t>P0418</t>
  </si>
  <si>
    <t>P0419</t>
  </si>
  <si>
    <t>P0420</t>
  </si>
  <si>
    <t>P0421</t>
  </si>
  <si>
    <t>P0422</t>
  </si>
  <si>
    <t>P0423</t>
  </si>
  <si>
    <t>P0424</t>
  </si>
  <si>
    <t>P0425</t>
  </si>
  <si>
    <t>P0426</t>
  </si>
  <si>
    <t>P0427</t>
  </si>
  <si>
    <t>P0428</t>
  </si>
  <si>
    <t>P0429</t>
  </si>
  <si>
    <t>P0430</t>
  </si>
  <si>
    <t>P0431</t>
  </si>
  <si>
    <t>P0432</t>
  </si>
  <si>
    <t>P0433</t>
  </si>
  <si>
    <t>P0434</t>
  </si>
  <si>
    <t>P0435</t>
  </si>
  <si>
    <t>P0436</t>
  </si>
  <si>
    <t>P0437</t>
  </si>
  <si>
    <t>P0438</t>
  </si>
  <si>
    <t>P0439</t>
  </si>
  <si>
    <t>P0440</t>
  </si>
  <si>
    <t>P0441</t>
  </si>
  <si>
    <t>P0442</t>
  </si>
  <si>
    <t>P0443</t>
  </si>
  <si>
    <t>P0444</t>
  </si>
  <si>
    <t>P0445</t>
  </si>
  <si>
    <t>P0446</t>
  </si>
  <si>
    <t>P0447</t>
  </si>
  <si>
    <t>P0448</t>
  </si>
  <si>
    <t>P0449</t>
  </si>
  <si>
    <t>P0450</t>
  </si>
  <si>
    <t>P0451</t>
  </si>
  <si>
    <t>P0452</t>
  </si>
  <si>
    <t>P0453</t>
  </si>
  <si>
    <t>P0454</t>
  </si>
  <si>
    <t>P0455</t>
  </si>
  <si>
    <t>P0456</t>
  </si>
  <si>
    <t>P0457</t>
  </si>
  <si>
    <t>P0458</t>
  </si>
  <si>
    <t>P0459</t>
  </si>
  <si>
    <t>P0460</t>
  </si>
  <si>
    <t>P0461</t>
  </si>
  <si>
    <t>P0462</t>
  </si>
  <si>
    <t>P0463</t>
  </si>
  <si>
    <t>P0464</t>
  </si>
  <si>
    <t>P0465</t>
  </si>
  <si>
    <t>P0466</t>
  </si>
  <si>
    <t>P0467</t>
  </si>
  <si>
    <t>P0468</t>
  </si>
  <si>
    <t>P0469</t>
  </si>
  <si>
    <t>P0470</t>
  </si>
  <si>
    <t>P0471</t>
  </si>
  <si>
    <t>P0472</t>
  </si>
  <si>
    <t>P0473</t>
  </si>
  <si>
    <t>P0474</t>
  </si>
  <si>
    <t>P0475</t>
  </si>
  <si>
    <t>P0476</t>
  </si>
  <si>
    <t>P0477</t>
  </si>
  <si>
    <t>P0478</t>
  </si>
  <si>
    <t>P0479</t>
  </si>
  <si>
    <t>P0480</t>
  </si>
  <si>
    <t>P0481</t>
  </si>
  <si>
    <t>P0482</t>
  </si>
  <si>
    <t>P0483</t>
  </si>
  <si>
    <t>P0484</t>
  </si>
  <si>
    <t>P0485</t>
  </si>
  <si>
    <t>P0486</t>
  </si>
  <si>
    <t>P0487</t>
  </si>
  <si>
    <t>P0488</t>
  </si>
  <si>
    <t>P0489</t>
  </si>
  <si>
    <t>P0490</t>
  </si>
  <si>
    <t>P0491</t>
  </si>
  <si>
    <t>P0492</t>
  </si>
  <si>
    <t>P0493</t>
  </si>
  <si>
    <t>P0494</t>
  </si>
  <si>
    <t>P0495</t>
  </si>
  <si>
    <t>P0496</t>
  </si>
  <si>
    <t>P0497</t>
  </si>
  <si>
    <t>P0498</t>
  </si>
  <si>
    <t>P0499</t>
  </si>
  <si>
    <t>P0500</t>
  </si>
  <si>
    <t>P0501</t>
  </si>
  <si>
    <t>P0502</t>
  </si>
  <si>
    <t>P0503</t>
  </si>
  <si>
    <t>P0504</t>
  </si>
  <si>
    <t>P0505</t>
  </si>
  <si>
    <t>P0506</t>
  </si>
  <si>
    <t>P0507</t>
  </si>
  <si>
    <t>P0508</t>
  </si>
  <si>
    <t>P0509</t>
  </si>
  <si>
    <t>P0510</t>
  </si>
  <si>
    <t>P0511</t>
  </si>
  <si>
    <t>P0512</t>
  </si>
  <si>
    <t>P0513</t>
  </si>
  <si>
    <t>P0514</t>
  </si>
  <si>
    <t>P0515</t>
  </si>
  <si>
    <t>P0516</t>
  </si>
  <si>
    <t>P0517</t>
  </si>
  <si>
    <t>P0518</t>
  </si>
  <si>
    <t>P0519</t>
  </si>
  <si>
    <t>P0520</t>
  </si>
  <si>
    <t>P0521</t>
  </si>
  <si>
    <t>P0522</t>
  </si>
  <si>
    <t>P0523</t>
  </si>
  <si>
    <t>P0524</t>
  </si>
  <si>
    <t>P0525</t>
  </si>
  <si>
    <t>P0526</t>
  </si>
  <si>
    <t>P0527</t>
  </si>
  <si>
    <t>P0528</t>
  </si>
  <si>
    <t>P0529</t>
  </si>
  <si>
    <t>P0530</t>
  </si>
  <si>
    <t>P0531</t>
  </si>
  <si>
    <t>P0532</t>
  </si>
  <si>
    <t>P0533</t>
  </si>
  <si>
    <t>P0534</t>
  </si>
  <si>
    <t>P0535</t>
  </si>
  <si>
    <t>P0536</t>
  </si>
  <si>
    <t>P0537</t>
  </si>
  <si>
    <t>P0538</t>
  </si>
  <si>
    <t>P0539</t>
  </si>
  <si>
    <t>P0540</t>
  </si>
  <si>
    <t>P0541</t>
  </si>
  <si>
    <t>P0542</t>
  </si>
  <si>
    <t>P0543</t>
  </si>
  <si>
    <t>P0544</t>
  </si>
  <si>
    <t>P0545</t>
  </si>
  <si>
    <t>P0546</t>
  </si>
  <si>
    <t>P0547</t>
  </si>
  <si>
    <t>P0548</t>
  </si>
  <si>
    <t>P0549</t>
  </si>
  <si>
    <t>P0550</t>
  </si>
  <si>
    <t>P0551</t>
  </si>
  <si>
    <t>P0552</t>
  </si>
  <si>
    <t>P0553</t>
  </si>
  <si>
    <t>P0554</t>
  </si>
  <si>
    <t>P0555</t>
  </si>
  <si>
    <t>P0556</t>
  </si>
  <si>
    <t>P0557</t>
  </si>
  <si>
    <t>P0558</t>
  </si>
  <si>
    <t>P0559</t>
  </si>
  <si>
    <t>P0560</t>
  </si>
  <si>
    <t>P0561</t>
  </si>
  <si>
    <t>P0562</t>
  </si>
  <si>
    <t>P0563</t>
  </si>
  <si>
    <t>P0564</t>
  </si>
  <si>
    <t>P0565</t>
  </si>
  <si>
    <t>P0566</t>
  </si>
  <si>
    <t>P0567</t>
  </si>
  <si>
    <t>P0568</t>
  </si>
  <si>
    <t>P0569</t>
  </si>
  <si>
    <t>P0570</t>
  </si>
  <si>
    <t>P0571</t>
  </si>
  <si>
    <t>P0572</t>
  </si>
  <si>
    <t>P0573</t>
  </si>
  <si>
    <t>P0574</t>
  </si>
  <si>
    <t>P0575</t>
  </si>
  <si>
    <t>P0576</t>
  </si>
  <si>
    <t>P0577</t>
  </si>
  <si>
    <t>P0578</t>
  </si>
  <si>
    <t>P0579</t>
  </si>
  <si>
    <t>P0580</t>
  </si>
  <si>
    <t>P0581</t>
  </si>
  <si>
    <t>P0582</t>
  </si>
  <si>
    <t>P0583</t>
  </si>
  <si>
    <t>P0584</t>
  </si>
  <si>
    <t>P0585</t>
  </si>
  <si>
    <t>P0586</t>
  </si>
  <si>
    <t>P0587</t>
  </si>
  <si>
    <t>P0588</t>
  </si>
  <si>
    <t>P0589</t>
  </si>
  <si>
    <t>P0590</t>
  </si>
  <si>
    <t>P0591</t>
  </si>
  <si>
    <t>P0592</t>
  </si>
  <si>
    <t>P0593</t>
  </si>
  <si>
    <t>P0594</t>
  </si>
  <si>
    <t>P0595</t>
  </si>
  <si>
    <t>P0596</t>
  </si>
  <si>
    <t>P0597</t>
  </si>
  <si>
    <t>P0598</t>
  </si>
  <si>
    <t>P0599</t>
  </si>
  <si>
    <t>P0600</t>
  </si>
  <si>
    <t>P0601</t>
  </si>
  <si>
    <t>P0602</t>
  </si>
  <si>
    <t>P0603</t>
  </si>
  <si>
    <t>P0604</t>
  </si>
  <si>
    <t>P0605</t>
  </si>
  <si>
    <t>P0606</t>
  </si>
  <si>
    <t>P0607</t>
  </si>
  <si>
    <t>P0608</t>
  </si>
  <si>
    <t>P0609</t>
  </si>
  <si>
    <t>P0610</t>
  </si>
  <si>
    <t>P0611</t>
  </si>
  <si>
    <t>P0612</t>
  </si>
  <si>
    <t>P0613</t>
  </si>
  <si>
    <t>P0614</t>
  </si>
  <si>
    <t>P0615</t>
  </si>
  <si>
    <t>P0616</t>
  </si>
  <si>
    <t>P0617</t>
  </si>
  <si>
    <t>P0618</t>
  </si>
  <si>
    <t>P0619</t>
  </si>
  <si>
    <t>P0620</t>
  </si>
  <si>
    <t>P0621</t>
  </si>
  <si>
    <t>P0622</t>
  </si>
  <si>
    <t>P0623</t>
  </si>
  <si>
    <t>P0624</t>
  </si>
  <si>
    <t>P0625</t>
  </si>
  <si>
    <t>P0626</t>
  </si>
  <si>
    <t>P0627</t>
  </si>
  <si>
    <t>P0628</t>
  </si>
  <si>
    <t>P0629</t>
  </si>
  <si>
    <t>P0630</t>
  </si>
  <si>
    <t>P0631</t>
  </si>
  <si>
    <t>P0632</t>
  </si>
  <si>
    <t>P0633</t>
  </si>
  <si>
    <t>P0634</t>
  </si>
  <si>
    <t>P0635</t>
  </si>
  <si>
    <t>P0636</t>
  </si>
  <si>
    <t>P0637</t>
  </si>
  <si>
    <t>P0638</t>
  </si>
  <si>
    <t>P0639</t>
  </si>
  <si>
    <t>P0640</t>
  </si>
  <si>
    <t>P0641</t>
  </si>
  <si>
    <t>P0642</t>
  </si>
  <si>
    <t>P0643</t>
  </si>
  <si>
    <t>P0644</t>
  </si>
  <si>
    <t>P0645</t>
  </si>
  <si>
    <t>P0646</t>
  </si>
  <si>
    <t>P0647</t>
  </si>
  <si>
    <t>P0648</t>
  </si>
  <si>
    <t>P0649</t>
  </si>
  <si>
    <t>P0650</t>
  </si>
  <si>
    <t>P0651</t>
  </si>
  <si>
    <t>P0652</t>
  </si>
  <si>
    <t>P0653</t>
  </si>
  <si>
    <t>P0654</t>
  </si>
  <si>
    <t>P0655</t>
  </si>
  <si>
    <t>P0656</t>
  </si>
  <si>
    <t>P0657</t>
  </si>
  <si>
    <t>P0658</t>
  </si>
  <si>
    <t>P0659</t>
  </si>
  <si>
    <t>P0660</t>
  </si>
  <si>
    <t>P0661</t>
  </si>
  <si>
    <t>P0662</t>
  </si>
  <si>
    <t>P0663</t>
  </si>
  <si>
    <t>P0664</t>
  </si>
  <si>
    <t>P0665</t>
  </si>
  <si>
    <t>P0666</t>
  </si>
  <si>
    <t>P0667</t>
  </si>
  <si>
    <t>P0668</t>
  </si>
  <si>
    <t>P0669</t>
  </si>
  <si>
    <t>P0670</t>
  </si>
  <si>
    <t>P0671</t>
  </si>
  <si>
    <t>P0672</t>
  </si>
  <si>
    <t>P0673</t>
  </si>
  <si>
    <t>P0674</t>
  </si>
  <si>
    <t>P0675</t>
  </si>
  <si>
    <t>P0676</t>
  </si>
  <si>
    <t>P0677</t>
  </si>
  <si>
    <t>P0678</t>
  </si>
  <si>
    <t>P0679</t>
  </si>
  <si>
    <t>P0680</t>
  </si>
  <si>
    <t>P0681</t>
  </si>
  <si>
    <t>P0682</t>
  </si>
  <si>
    <t>P0683</t>
  </si>
  <si>
    <t>P0684</t>
  </si>
  <si>
    <t>P0685</t>
  </si>
  <si>
    <t>P0686</t>
  </si>
  <si>
    <t>P0687</t>
  </si>
  <si>
    <t>P0688</t>
  </si>
  <si>
    <t>P0689</t>
  </si>
  <si>
    <t>P0690</t>
  </si>
  <si>
    <t>P0691</t>
  </si>
  <si>
    <t>P0692</t>
  </si>
  <si>
    <t>P0693</t>
  </si>
  <si>
    <t>P0694</t>
  </si>
  <si>
    <t>P0695</t>
  </si>
  <si>
    <t>P0696</t>
  </si>
  <si>
    <t>P0697</t>
  </si>
  <si>
    <t>P0698</t>
  </si>
  <si>
    <t>P0699</t>
  </si>
  <si>
    <t>P0700</t>
  </si>
  <si>
    <t>P0701</t>
  </si>
  <si>
    <t>P0702</t>
  </si>
  <si>
    <t>P0703</t>
  </si>
  <si>
    <t>P0704</t>
  </si>
  <si>
    <t>P0705</t>
  </si>
  <si>
    <t>P0706</t>
  </si>
  <si>
    <t>P0707</t>
  </si>
  <si>
    <t>P0708</t>
  </si>
  <si>
    <t>P0709</t>
  </si>
  <si>
    <t>P0710</t>
  </si>
  <si>
    <t>P0711</t>
  </si>
  <si>
    <t>P0712</t>
  </si>
  <si>
    <t>P0713</t>
  </si>
  <si>
    <t>P0714</t>
  </si>
  <si>
    <t>P0715</t>
  </si>
  <si>
    <t>P0716</t>
  </si>
  <si>
    <t>P0717</t>
  </si>
  <si>
    <t>P0718</t>
  </si>
  <si>
    <t>P0719</t>
  </si>
  <si>
    <t>P0720</t>
  </si>
  <si>
    <t>P0721</t>
  </si>
  <si>
    <t>P0722</t>
  </si>
  <si>
    <t>P0723</t>
  </si>
  <si>
    <t>P0724</t>
  </si>
  <si>
    <t>P0725</t>
  </si>
  <si>
    <t>P0726</t>
  </si>
  <si>
    <t>P0727</t>
  </si>
  <si>
    <t>P0728</t>
  </si>
  <si>
    <t>P0729</t>
  </si>
  <si>
    <t>P0730</t>
  </si>
  <si>
    <t>P0731</t>
  </si>
  <si>
    <t>P0732</t>
  </si>
  <si>
    <t>P0733</t>
  </si>
  <si>
    <t>P0734</t>
  </si>
  <si>
    <t>P0735</t>
  </si>
  <si>
    <t>P0736</t>
  </si>
  <si>
    <t>P0737</t>
  </si>
  <si>
    <t>P0738</t>
  </si>
  <si>
    <t>P0739</t>
  </si>
  <si>
    <t>P0740</t>
  </si>
  <si>
    <t>P0741</t>
  </si>
  <si>
    <t>P0742</t>
  </si>
  <si>
    <t>P0743</t>
  </si>
  <si>
    <t>P0744</t>
  </si>
  <si>
    <t>P0745</t>
  </si>
  <si>
    <t>P0746</t>
  </si>
  <si>
    <t>P0747</t>
  </si>
  <si>
    <t>P0748</t>
  </si>
  <si>
    <t>P0749</t>
  </si>
  <si>
    <t>P0750</t>
  </si>
  <si>
    <t>P0751</t>
  </si>
  <si>
    <t>P0752</t>
  </si>
  <si>
    <t>P0753</t>
  </si>
  <si>
    <t>P0754</t>
  </si>
  <si>
    <t>P0755</t>
  </si>
  <si>
    <t>P0756</t>
  </si>
  <si>
    <t>P0757</t>
  </si>
  <si>
    <t>P0758</t>
  </si>
  <si>
    <t>P0759</t>
  </si>
  <si>
    <t>P0760</t>
  </si>
  <si>
    <t>P0761</t>
  </si>
  <si>
    <t>P0762</t>
  </si>
  <si>
    <t>P0763</t>
  </si>
  <si>
    <t>P0764</t>
  </si>
  <si>
    <t>P0765</t>
  </si>
  <si>
    <t>P0766</t>
  </si>
  <si>
    <t>P0767</t>
  </si>
  <si>
    <t>P0768</t>
  </si>
  <si>
    <t>P0769</t>
  </si>
  <si>
    <t>P0770</t>
  </si>
  <si>
    <t>P0771</t>
  </si>
  <si>
    <t>P0772</t>
  </si>
  <si>
    <t>P0773</t>
  </si>
  <si>
    <t>P0774</t>
  </si>
  <si>
    <t>P0775</t>
  </si>
  <si>
    <t>P0776</t>
  </si>
  <si>
    <t>P0777</t>
  </si>
  <si>
    <t>P0778</t>
  </si>
  <si>
    <t>P0779</t>
  </si>
  <si>
    <t>P0780</t>
  </si>
  <si>
    <t>P0781</t>
  </si>
  <si>
    <t>P0782</t>
  </si>
  <si>
    <t>P0783</t>
  </si>
  <si>
    <t>P0784</t>
  </si>
  <si>
    <t>P0785</t>
  </si>
  <si>
    <t>P0786</t>
  </si>
  <si>
    <t>P0787</t>
  </si>
  <si>
    <t>P0788</t>
  </si>
  <si>
    <t>P0789</t>
  </si>
  <si>
    <t>P0790</t>
  </si>
  <si>
    <t>P0791</t>
  </si>
  <si>
    <t>P0792</t>
  </si>
  <si>
    <t>P0793</t>
  </si>
  <si>
    <t>P0794</t>
  </si>
  <si>
    <t>P0795</t>
  </si>
  <si>
    <t>P0796</t>
  </si>
  <si>
    <t>P0797</t>
  </si>
  <si>
    <t>P0798</t>
  </si>
  <si>
    <t>P0799</t>
  </si>
  <si>
    <t>P0800</t>
  </si>
  <si>
    <t>P0801</t>
  </si>
  <si>
    <t>P0802</t>
  </si>
  <si>
    <t>P0803</t>
  </si>
  <si>
    <t>P0804</t>
  </si>
  <si>
    <t>P0805</t>
  </si>
  <si>
    <t>P0806</t>
  </si>
  <si>
    <t>P0807</t>
  </si>
  <si>
    <t>P0808</t>
  </si>
  <si>
    <t>P0809</t>
  </si>
  <si>
    <t>P0810</t>
  </si>
  <si>
    <t>P0811</t>
  </si>
  <si>
    <t>P0812</t>
  </si>
  <si>
    <t>P0813</t>
  </si>
  <si>
    <t>P0814</t>
  </si>
  <si>
    <t>P0815</t>
  </si>
  <si>
    <t>P0816</t>
  </si>
  <si>
    <t>P0817</t>
  </si>
  <si>
    <t>P0818</t>
  </si>
  <si>
    <t>P0819</t>
  </si>
  <si>
    <t>P0820</t>
  </si>
  <si>
    <t>P0821</t>
  </si>
  <si>
    <t>P0822</t>
  </si>
  <si>
    <t>P0823</t>
  </si>
  <si>
    <t>P0824</t>
  </si>
  <si>
    <t>P0825</t>
  </si>
  <si>
    <t>P0826</t>
  </si>
  <si>
    <t>P0827</t>
  </si>
  <si>
    <t>P0828</t>
  </si>
  <si>
    <t>P0829</t>
  </si>
  <si>
    <t>P0830</t>
  </si>
  <si>
    <t>P0831</t>
  </si>
  <si>
    <t>P0832</t>
  </si>
  <si>
    <t>P0833</t>
  </si>
  <si>
    <t>P0834</t>
  </si>
  <si>
    <t>P0835</t>
  </si>
  <si>
    <t>P0836</t>
  </si>
  <si>
    <t>P0837</t>
  </si>
  <si>
    <t>P0838</t>
  </si>
  <si>
    <t>P0839</t>
  </si>
  <si>
    <t>P0840</t>
  </si>
  <si>
    <t>P0841</t>
  </si>
  <si>
    <t>P0842</t>
  </si>
  <si>
    <t>P0843</t>
  </si>
  <si>
    <t>P0844</t>
  </si>
  <si>
    <t>P0845</t>
  </si>
  <si>
    <t>P0846</t>
  </si>
  <si>
    <t>P0847</t>
  </si>
  <si>
    <t>P0848</t>
  </si>
  <si>
    <t>P0849</t>
  </si>
  <si>
    <t>P0850</t>
  </si>
  <si>
    <t>P0851</t>
  </si>
  <si>
    <t>P0852</t>
  </si>
  <si>
    <t>P0853</t>
  </si>
  <si>
    <t>P0854</t>
  </si>
  <si>
    <t>P0855</t>
  </si>
  <si>
    <t>P0856</t>
  </si>
  <si>
    <t>P0857</t>
  </si>
  <si>
    <t>P0858</t>
  </si>
  <si>
    <t>P0859</t>
  </si>
  <si>
    <t>P0860</t>
  </si>
  <si>
    <t>P0861</t>
  </si>
  <si>
    <t>P0862</t>
  </si>
  <si>
    <t>P0863</t>
  </si>
  <si>
    <t>P0864</t>
  </si>
  <si>
    <t>P0865</t>
  </si>
  <si>
    <t>P0866</t>
  </si>
  <si>
    <t>P0867</t>
  </si>
  <si>
    <t>P0868</t>
  </si>
  <si>
    <t>P0869</t>
  </si>
  <si>
    <t>P0870</t>
  </si>
  <si>
    <t>P0871</t>
  </si>
  <si>
    <t>P0872</t>
  </si>
  <si>
    <t>P0873</t>
  </si>
  <si>
    <t>P0874</t>
  </si>
  <si>
    <t>P0875</t>
  </si>
  <si>
    <t>P0876</t>
  </si>
  <si>
    <t>P0877</t>
  </si>
  <si>
    <t>P0878</t>
  </si>
  <si>
    <t>P0879</t>
  </si>
  <si>
    <t>P0880</t>
  </si>
  <si>
    <t>P0881</t>
  </si>
  <si>
    <t>P0882</t>
  </si>
  <si>
    <t>P0883</t>
  </si>
  <si>
    <t>P0884</t>
  </si>
  <si>
    <t>P0885</t>
  </si>
  <si>
    <t>P0886</t>
  </si>
  <si>
    <t>P0887</t>
  </si>
  <si>
    <t>P0888</t>
  </si>
  <si>
    <t>P0889</t>
  </si>
  <si>
    <t>P0890</t>
  </si>
  <si>
    <t>P0891</t>
  </si>
  <si>
    <t>P0892</t>
  </si>
  <si>
    <t>P0893</t>
  </si>
  <si>
    <t>P0894</t>
  </si>
  <si>
    <t>P0895</t>
  </si>
  <si>
    <t>P0896</t>
  </si>
  <si>
    <t>P0897</t>
  </si>
  <si>
    <t>P0898</t>
  </si>
  <si>
    <t>P0899</t>
  </si>
  <si>
    <t>P0900</t>
  </si>
  <si>
    <t>P0901</t>
  </si>
  <si>
    <t>P0902</t>
  </si>
  <si>
    <t>P0903</t>
  </si>
  <si>
    <t>P0904</t>
  </si>
  <si>
    <t>P0905</t>
  </si>
  <si>
    <t>P0906</t>
  </si>
  <si>
    <t>P0907</t>
  </si>
  <si>
    <t>P0908</t>
  </si>
  <si>
    <t>P0909</t>
  </si>
  <si>
    <t>P0910</t>
  </si>
  <si>
    <t>P0911</t>
  </si>
  <si>
    <t>P0912</t>
  </si>
  <si>
    <t>P0913</t>
  </si>
  <si>
    <t>P0914</t>
  </si>
  <si>
    <t>P0915</t>
  </si>
  <si>
    <t>P0916</t>
  </si>
  <si>
    <t>P0917</t>
  </si>
  <si>
    <t>P0918</t>
  </si>
  <si>
    <t>P0919</t>
  </si>
  <si>
    <t>P0920</t>
  </si>
  <si>
    <t>P0921</t>
  </si>
  <si>
    <t>P0922</t>
  </si>
  <si>
    <t>P0923</t>
  </si>
  <si>
    <t>P0924</t>
  </si>
  <si>
    <t>P0925</t>
  </si>
  <si>
    <t>P0926</t>
  </si>
  <si>
    <t>P0927</t>
  </si>
  <si>
    <t>P0928</t>
  </si>
  <si>
    <t>P0929</t>
  </si>
  <si>
    <t>P0930</t>
  </si>
  <si>
    <t>P0931</t>
  </si>
  <si>
    <t>P0932</t>
  </si>
  <si>
    <t>P0933</t>
  </si>
  <si>
    <t>P0934</t>
  </si>
  <si>
    <t>P0935</t>
  </si>
  <si>
    <t>P0936</t>
  </si>
  <si>
    <t>P0937</t>
  </si>
  <si>
    <t>P0938</t>
  </si>
  <si>
    <t>P0939</t>
  </si>
  <si>
    <t>P0940</t>
  </si>
  <si>
    <t>P0941</t>
  </si>
  <si>
    <t>P0942</t>
  </si>
  <si>
    <t>P0943</t>
  </si>
  <si>
    <t>P0944</t>
  </si>
  <si>
    <t>P0945</t>
  </si>
  <si>
    <t>P0946</t>
  </si>
  <si>
    <t>P0947</t>
  </si>
  <si>
    <t>P0948</t>
  </si>
  <si>
    <t>P0949</t>
  </si>
  <si>
    <t>P0950</t>
  </si>
  <si>
    <t>P0951</t>
  </si>
  <si>
    <t>P0952</t>
  </si>
  <si>
    <t>P0953</t>
  </si>
  <si>
    <t>P0954</t>
  </si>
  <si>
    <t>P0955</t>
  </si>
  <si>
    <t>P0956</t>
  </si>
  <si>
    <t>P0957</t>
  </si>
  <si>
    <t>P0958</t>
  </si>
  <si>
    <t>P0959</t>
  </si>
  <si>
    <t>P0960</t>
  </si>
  <si>
    <t>P0961</t>
  </si>
  <si>
    <t>P0962</t>
  </si>
  <si>
    <t>P0963</t>
  </si>
  <si>
    <t>P0964</t>
  </si>
  <si>
    <t>P0965</t>
  </si>
  <si>
    <t>P0966</t>
  </si>
  <si>
    <t>P0967</t>
  </si>
  <si>
    <t>P0968</t>
  </si>
  <si>
    <t>P0969</t>
  </si>
  <si>
    <t>P0970</t>
  </si>
  <si>
    <t>P0971</t>
  </si>
  <si>
    <t>P0972</t>
  </si>
  <si>
    <t>P0973</t>
  </si>
  <si>
    <t>P0974</t>
  </si>
  <si>
    <t>P0975</t>
  </si>
  <si>
    <t>P0976</t>
  </si>
  <si>
    <t>P0977</t>
  </si>
  <si>
    <t>P0978</t>
  </si>
  <si>
    <t>P0979</t>
  </si>
  <si>
    <t>P0980</t>
  </si>
  <si>
    <t>P0981</t>
  </si>
  <si>
    <t>P0982</t>
  </si>
  <si>
    <t>P0983</t>
  </si>
  <si>
    <t>P0984</t>
  </si>
  <si>
    <t>P0985</t>
  </si>
  <si>
    <t>P0986</t>
  </si>
  <si>
    <t>P0987</t>
  </si>
  <si>
    <t>P0988</t>
  </si>
  <si>
    <t>P0989</t>
  </si>
  <si>
    <t>P0990</t>
  </si>
  <si>
    <t>P0991</t>
  </si>
  <si>
    <t>P0992</t>
  </si>
  <si>
    <t>P0993</t>
  </si>
  <si>
    <t>P0994</t>
  </si>
  <si>
    <t>P0995</t>
  </si>
  <si>
    <t>P0996</t>
  </si>
  <si>
    <t>P0997</t>
  </si>
  <si>
    <t>P0998</t>
  </si>
  <si>
    <t>P0999</t>
  </si>
  <si>
    <t>P1000</t>
  </si>
  <si>
    <t>Model_567</t>
  </si>
  <si>
    <t>Model_264</t>
  </si>
  <si>
    <t>Model_677</t>
  </si>
  <si>
    <t>Model_344</t>
  </si>
  <si>
    <t>Model_433</t>
  </si>
  <si>
    <t>Model_349</t>
  </si>
  <si>
    <t>Model_740</t>
  </si>
  <si>
    <t>Model_777</t>
  </si>
  <si>
    <t>Model_910</t>
  </si>
  <si>
    <t>Model_504</t>
  </si>
  <si>
    <t>Model_189</t>
  </si>
  <si>
    <t>Model_789</t>
  </si>
  <si>
    <t>Model_372</t>
  </si>
  <si>
    <t>Model_314</t>
  </si>
  <si>
    <t>Model_972</t>
  </si>
  <si>
    <t>Model_585</t>
  </si>
  <si>
    <t>Model_844</t>
  </si>
  <si>
    <t>Model_757</t>
  </si>
  <si>
    <t>Model_208</t>
  </si>
  <si>
    <t>Model_249</t>
  </si>
  <si>
    <t>Model_819</t>
  </si>
  <si>
    <t>Model_308</t>
  </si>
  <si>
    <t>Model_409</t>
  </si>
  <si>
    <t>Model_779</t>
  </si>
  <si>
    <t>Model_343</t>
  </si>
  <si>
    <t>Model_179</t>
  </si>
  <si>
    <t>Model_887</t>
  </si>
  <si>
    <t>Model_698</t>
  </si>
  <si>
    <t>Model_358</t>
  </si>
  <si>
    <t>Model_793</t>
  </si>
  <si>
    <t>Model_341</t>
  </si>
  <si>
    <t>Model_579</t>
  </si>
  <si>
    <t>Model_360</t>
  </si>
  <si>
    <t>Model_854</t>
  </si>
  <si>
    <t>Model_326</t>
  </si>
  <si>
    <t>Model_908</t>
  </si>
  <si>
    <t>Model_396</t>
  </si>
  <si>
    <t>Model_876</t>
  </si>
  <si>
    <t>Model_455</t>
  </si>
  <si>
    <t>Model_886</t>
  </si>
  <si>
    <t>Model_412</t>
  </si>
  <si>
    <t>Model_273</t>
  </si>
  <si>
    <t>Model_739</t>
  </si>
  <si>
    <t>Model_402</t>
  </si>
  <si>
    <t>Model_414</t>
  </si>
  <si>
    <t>Model_133</t>
  </si>
  <si>
    <t>Model_720</t>
  </si>
  <si>
    <t>Model_404</t>
  </si>
  <si>
    <t>Model_496</t>
  </si>
  <si>
    <t>Model_900</t>
  </si>
  <si>
    <t>Model_371</t>
  </si>
  <si>
    <t>Model_781</t>
  </si>
  <si>
    <t>Model_366</t>
  </si>
  <si>
    <t>Model_237</t>
  </si>
  <si>
    <t>Model_403</t>
  </si>
  <si>
    <t>Model_664</t>
  </si>
  <si>
    <t>Model_521</t>
  </si>
  <si>
    <t>Model_432</t>
  </si>
  <si>
    <t>Model_306</t>
  </si>
  <si>
    <t>Model_171</t>
  </si>
  <si>
    <t>Model_743</t>
  </si>
  <si>
    <t>Model_794</t>
  </si>
  <si>
    <t>Model_970</t>
  </si>
  <si>
    <t>Model_998</t>
  </si>
  <si>
    <t>Model_931</t>
  </si>
  <si>
    <t>Model_522</t>
  </si>
  <si>
    <t>Model_271</t>
  </si>
  <si>
    <t>Model_988</t>
  </si>
  <si>
    <t>Model_898</t>
  </si>
  <si>
    <t>Model_279</t>
  </si>
  <si>
    <t>Model_339</t>
  </si>
  <si>
    <t>Model_416</t>
  </si>
  <si>
    <t>Model_493</t>
  </si>
  <si>
    <t>Model_635</t>
  </si>
  <si>
    <t>Model_364</t>
  </si>
  <si>
    <t>Model_697</t>
  </si>
  <si>
    <t>Model_780</t>
  </si>
  <si>
    <t>Model_721</t>
  </si>
  <si>
    <t>Model_784</t>
  </si>
  <si>
    <t>Model_158</t>
  </si>
  <si>
    <t>Model_578</t>
  </si>
  <si>
    <t>Model_333</t>
  </si>
  <si>
    <t>Model_536</t>
  </si>
  <si>
    <t>Model_946</t>
  </si>
  <si>
    <t>Model_595</t>
  </si>
  <si>
    <t>Model_199</t>
  </si>
  <si>
    <t>Model_232</t>
  </si>
  <si>
    <t>Model_486</t>
  </si>
  <si>
    <t>Model_275</t>
  </si>
  <si>
    <t>Model_681</t>
  </si>
  <si>
    <t>Model_361</t>
  </si>
  <si>
    <t>Model_145</t>
  </si>
  <si>
    <t>Model_506</t>
  </si>
  <si>
    <t>Model_384</t>
  </si>
  <si>
    <t>Model_444</t>
  </si>
  <si>
    <t>Model_690</t>
  </si>
  <si>
    <t>Model_461</t>
  </si>
  <si>
    <t>Model_270</t>
  </si>
  <si>
    <t>Model_692</t>
  </si>
  <si>
    <t>Model_157</t>
  </si>
  <si>
    <t>Model_574</t>
  </si>
  <si>
    <t>Model_240</t>
  </si>
  <si>
    <t>Model_902</t>
  </si>
  <si>
    <t>Model_875</t>
  </si>
  <si>
    <t>Model_140</t>
  </si>
  <si>
    <t>Model_951</t>
  </si>
  <si>
    <t>Model_639</t>
  </si>
  <si>
    <t>Model_806</t>
  </si>
  <si>
    <t>Model_407</t>
  </si>
  <si>
    <t>Model_428</t>
  </si>
  <si>
    <t>Model_868</t>
  </si>
  <si>
    <t>Model_674</t>
  </si>
  <si>
    <t>Model_774</t>
  </si>
  <si>
    <t>Model_184</t>
  </si>
  <si>
    <t>Model_715</t>
  </si>
  <si>
    <t>Model_936</t>
  </si>
  <si>
    <t>Model_651</t>
  </si>
  <si>
    <t>Model_301</t>
  </si>
  <si>
    <t>Model_607</t>
  </si>
  <si>
    <t>Model_816</t>
  </si>
  <si>
    <t>Model_719</t>
  </si>
  <si>
    <t>Model_899</t>
  </si>
  <si>
    <t>Model_295</t>
  </si>
  <si>
    <t>Model_482</t>
  </si>
  <si>
    <t>Model_385</t>
  </si>
  <si>
    <t>Model_821</t>
  </si>
  <si>
    <t>Model_278</t>
  </si>
  <si>
    <t>Model_167</t>
  </si>
  <si>
    <t>Model_641</t>
  </si>
  <si>
    <t>Model_572</t>
  </si>
  <si>
    <t>Model_569</t>
  </si>
  <si>
    <t>Model_288</t>
  </si>
  <si>
    <t>Model_106</t>
  </si>
  <si>
    <t>Model_135</t>
  </si>
  <si>
    <t>Model_390</t>
  </si>
  <si>
    <t>Model_741</t>
  </si>
  <si>
    <t>Model_647</t>
  </si>
  <si>
    <t>Model_457</t>
  </si>
  <si>
    <t>Model_570</t>
  </si>
  <si>
    <t>Model_962</t>
  </si>
  <si>
    <t>Model_858</t>
  </si>
  <si>
    <t>Model_420</t>
  </si>
  <si>
    <t>Model_975</t>
  </si>
  <si>
    <t>Model_539</t>
  </si>
  <si>
    <t>Model_957</t>
  </si>
  <si>
    <t>Model_147</t>
  </si>
  <si>
    <t>Model_693</t>
  </si>
  <si>
    <t>Model_354</t>
  </si>
  <si>
    <t>Model_831</t>
  </si>
  <si>
    <t>Model_838</t>
  </si>
  <si>
    <t>Model_597</t>
  </si>
  <si>
    <t>Model_348</t>
  </si>
  <si>
    <t>Model_892</t>
  </si>
  <si>
    <t>Model_439</t>
  </si>
  <si>
    <t>Model_431</t>
  </si>
  <si>
    <t>Model_244</t>
  </si>
  <si>
    <t>Model_650</t>
  </si>
  <si>
    <t>Model_666</t>
  </si>
  <si>
    <t>Model_725</t>
  </si>
  <si>
    <t>Model_637</t>
  </si>
  <si>
    <t>Model_703</t>
  </si>
  <si>
    <t>Model_543</t>
  </si>
  <si>
    <t>Model_109</t>
  </si>
  <si>
    <t>Model_523</t>
  </si>
  <si>
    <t>Model_353</t>
  </si>
  <si>
    <t>Model_382</t>
  </si>
  <si>
    <t>Model_961</t>
  </si>
  <si>
    <t>Model_105</t>
  </si>
  <si>
    <t>Model_695</t>
  </si>
  <si>
    <t>Model_602</t>
  </si>
  <si>
    <t>Model_772</t>
  </si>
  <si>
    <t>Model_869</t>
  </si>
  <si>
    <t>Model_762</t>
  </si>
  <si>
    <t>Model_545</t>
  </si>
  <si>
    <t>Model_143</t>
  </si>
  <si>
    <t>Model_453</t>
  </si>
  <si>
    <t>Model_958</t>
  </si>
  <si>
    <t>Model_230</t>
  </si>
  <si>
    <t>Model_799</t>
  </si>
  <si>
    <t>Model_269</t>
  </si>
  <si>
    <t>Model_337</t>
  </si>
  <si>
    <t>Model_421</t>
  </si>
  <si>
    <t>Model_955</t>
  </si>
  <si>
    <t>Model_216</t>
  </si>
  <si>
    <t>Model_832</t>
  </si>
  <si>
    <t>Model_927</t>
  </si>
  <si>
    <t>Model_943</t>
  </si>
  <si>
    <t>Model_938</t>
  </si>
  <si>
    <t>Model_973</t>
  </si>
  <si>
    <t>Model_475</t>
  </si>
  <si>
    <t>Model_466</t>
  </si>
  <si>
    <t>Model_174</t>
  </si>
  <si>
    <t>Model_911</t>
  </si>
  <si>
    <t>Model_566</t>
  </si>
  <si>
    <t>Model_814</t>
  </si>
  <si>
    <t>Model_108</t>
  </si>
  <si>
    <t>Model_849</t>
  </si>
  <si>
    <t>Model_934</t>
  </si>
  <si>
    <t>Model_388</t>
  </si>
  <si>
    <t>Model_893</t>
  </si>
  <si>
    <t>Model_347</t>
  </si>
  <si>
    <t>Model_941</t>
  </si>
  <si>
    <t>Model_529</t>
  </si>
  <si>
    <t>Model_992</t>
  </si>
  <si>
    <t>Model_796</t>
  </si>
  <si>
    <t>Model_316</t>
  </si>
  <si>
    <t>Model_917</t>
  </si>
  <si>
    <t>Model_325</t>
  </si>
  <si>
    <t>Model_601</t>
  </si>
  <si>
    <t>Model_485</t>
  </si>
  <si>
    <t>Model_818</t>
  </si>
  <si>
    <t>Model_215</t>
  </si>
  <si>
    <t>Model_732</t>
  </si>
  <si>
    <t>Model_903</t>
  </si>
  <si>
    <t>Model_952</t>
  </si>
  <si>
    <t>Model_393</t>
  </si>
  <si>
    <t>Model_727</t>
  </si>
  <si>
    <t>Model_331</t>
  </si>
  <si>
    <t>Model_317</t>
  </si>
  <si>
    <t>Model_884</t>
  </si>
  <si>
    <t>Model_281</t>
  </si>
  <si>
    <t>Model_115</t>
  </si>
  <si>
    <t>Model_162</t>
  </si>
  <si>
    <t>Model_383</t>
  </si>
  <si>
    <t>Model_456</t>
  </si>
  <si>
    <t>Model_223</t>
  </si>
  <si>
    <t>Model_160</t>
  </si>
  <si>
    <t>Model_139</t>
  </si>
  <si>
    <t>Model_221</t>
  </si>
  <si>
    <t>Model_546</t>
  </si>
  <si>
    <t>Model_874</t>
  </si>
  <si>
    <t>Model_788</t>
  </si>
  <si>
    <t>Model_553</t>
  </si>
  <si>
    <t>Model_144</t>
  </si>
  <si>
    <t>Model_656</t>
  </si>
  <si>
    <t>Model_654</t>
  </si>
  <si>
    <t>Model_386</t>
  </si>
  <si>
    <t>Model_815</t>
  </si>
  <si>
    <t>Model_599</t>
  </si>
  <si>
    <t>Model_313</t>
  </si>
  <si>
    <t>Model_509</t>
  </si>
  <si>
    <t>Model_502</t>
  </si>
  <si>
    <t>Model_872</t>
  </si>
  <si>
    <t>Model_197</t>
  </si>
  <si>
    <t>Model_864</t>
  </si>
  <si>
    <t>Model_699</t>
  </si>
  <si>
    <t>Model_596</t>
  </si>
  <si>
    <t>Model_710</t>
  </si>
  <si>
    <t>Model_468</t>
  </si>
  <si>
    <t>Model_250</t>
  </si>
  <si>
    <t>Model_426</t>
  </si>
  <si>
    <t>Model_128</t>
  </si>
  <si>
    <t>Model_114</t>
  </si>
  <si>
    <t>Model_125</t>
  </si>
  <si>
    <t>Model_520</t>
  </si>
  <si>
    <t>Model_590</t>
  </si>
  <si>
    <t>Model_749</t>
  </si>
  <si>
    <t>Model_669</t>
  </si>
  <si>
    <t>Model_555</t>
  </si>
  <si>
    <t>Model_589</t>
  </si>
  <si>
    <t>Model_205</t>
  </si>
  <si>
    <t>Model_841</t>
  </si>
  <si>
    <t>Model_883</t>
  </si>
  <si>
    <t>Model_751</t>
  </si>
  <si>
    <t>Model_209</t>
  </si>
  <si>
    <t>Model_268</t>
  </si>
  <si>
    <t>Model_449</t>
  </si>
  <si>
    <t>Model_652</t>
  </si>
  <si>
    <t>Model_682</t>
  </si>
  <si>
    <t>Model_689</t>
  </si>
  <si>
    <t>Model_722</t>
  </si>
  <si>
    <t>Model_287</t>
  </si>
  <si>
    <t>Model_643</t>
  </si>
  <si>
    <t>Model_257</t>
  </si>
  <si>
    <t>Model_323</t>
  </si>
  <si>
    <t>Model_194</t>
  </si>
  <si>
    <t>Model_947</t>
  </si>
  <si>
    <t>Model_321</t>
  </si>
  <si>
    <t>Model_282</t>
  </si>
  <si>
    <t>Model_258</t>
  </si>
  <si>
    <t>Model_783</t>
  </si>
  <si>
    <t>Model_381</t>
  </si>
  <si>
    <t>Model_124</t>
  </si>
  <si>
    <t>Model_166</t>
  </si>
  <si>
    <t>Model_427</t>
  </si>
  <si>
    <t>Model_759</t>
  </si>
  <si>
    <t>Model_559</t>
  </si>
  <si>
    <t>Model_912</t>
  </si>
  <si>
    <t>Model_676</t>
  </si>
  <si>
    <t>Model_131</t>
  </si>
  <si>
    <t>Model_397</t>
  </si>
  <si>
    <t>Model_708</t>
  </si>
  <si>
    <t>Model_978</t>
  </si>
  <si>
    <t>Model_103</t>
  </si>
  <si>
    <t>Model_558</t>
  </si>
  <si>
    <t>Model_425</t>
  </si>
  <si>
    <t>Model_755</t>
  </si>
  <si>
    <t>Model_243</t>
  </si>
  <si>
    <t>Model_334</t>
  </si>
  <si>
    <t>Model_879</t>
  </si>
  <si>
    <t>Model_363</t>
  </si>
  <si>
    <t>Model_476</t>
  </si>
  <si>
    <t>Model_714</t>
  </si>
  <si>
    <t>Model_562</t>
  </si>
  <si>
    <t>Model_701</t>
  </si>
  <si>
    <t>Model_214</t>
  </si>
  <si>
    <t>Model_113</t>
  </si>
  <si>
    <t>Model_640</t>
  </si>
  <si>
    <t>Model_616</t>
  </si>
  <si>
    <t>Model_891</t>
  </si>
  <si>
    <t>Model_851</t>
  </si>
  <si>
    <t>Model_787</t>
  </si>
  <si>
    <t>Model_211</t>
  </si>
  <si>
    <t>Model_350</t>
  </si>
  <si>
    <t>Model_406</t>
  </si>
  <si>
    <t>Model_260</t>
  </si>
  <si>
    <t>Model_168</t>
  </si>
  <si>
    <t>Model_236</t>
  </si>
  <si>
    <t>Model_736</t>
  </si>
  <si>
    <t>Model_833</t>
  </si>
  <si>
    <t>Model_533</t>
  </si>
  <si>
    <t>Model_918</t>
  </si>
  <si>
    <t>Model_835</t>
  </si>
  <si>
    <t>Model_100</t>
  </si>
  <si>
    <t>Model_437</t>
  </si>
  <si>
    <t>Model_906</t>
  </si>
  <si>
    <t>Model_220</t>
  </si>
  <si>
    <t>Model_593</t>
  </si>
  <si>
    <t>Model_430</t>
  </si>
  <si>
    <t>Model_575</t>
  </si>
  <si>
    <t>Model_613</t>
  </si>
  <si>
    <t>Model_202</t>
  </si>
  <si>
    <t>Model_391</t>
  </si>
  <si>
    <t>Model_626</t>
  </si>
  <si>
    <t>Model_195</t>
  </si>
  <si>
    <t>Model_319</t>
  </si>
  <si>
    <t>Model_769</t>
  </si>
  <si>
    <t>Model_800</t>
  </si>
  <si>
    <t>Model_159</t>
  </si>
  <si>
    <t>Model_880</t>
  </si>
  <si>
    <t>Model_581</t>
  </si>
  <si>
    <t>Model_255</t>
  </si>
  <si>
    <t>Model_154</t>
  </si>
  <si>
    <t>Model_186</t>
  </si>
  <si>
    <t>Model_297</t>
  </si>
  <si>
    <t>Model_488</t>
  </si>
  <si>
    <t>Model_443</t>
  </si>
  <si>
    <t>Model_394</t>
  </si>
  <si>
    <t>Model_865</t>
  </si>
  <si>
    <t>Model_305</t>
  </si>
  <si>
    <t>Model_986</t>
  </si>
  <si>
    <t>Model_204</t>
  </si>
  <si>
    <t>Model_826</t>
  </si>
  <si>
    <t>Model_497</t>
  </si>
  <si>
    <t>Model_746</t>
  </si>
  <si>
    <t>Model_445</t>
  </si>
  <si>
    <t>Model_441</t>
  </si>
  <si>
    <t>Model_763</t>
  </si>
  <si>
    <t>Model_963</t>
  </si>
  <si>
    <t>Model_810</t>
  </si>
  <si>
    <t>Model_303</t>
  </si>
  <si>
    <t>Model_839</t>
  </si>
  <si>
    <t>Model_447</t>
  </si>
  <si>
    <t>Model_660</t>
  </si>
  <si>
    <t>Model_915</t>
  </si>
  <si>
    <t>Model_995</t>
  </si>
  <si>
    <t>Model_399</t>
  </si>
  <si>
    <t>Model_227</t>
  </si>
  <si>
    <t>Model_298</t>
  </si>
  <si>
    <t>Model_765</t>
  </si>
  <si>
    <t>Model_592</t>
  </si>
  <si>
    <t>Model_824</t>
  </si>
  <si>
    <t>Model_289</t>
  </si>
  <si>
    <t>Model_834</t>
  </si>
  <si>
    <t>Model_881</t>
  </si>
  <si>
    <t>Model_550</t>
  </si>
  <si>
    <t>Model_744</t>
  </si>
  <si>
    <t>Model_642</t>
  </si>
  <si>
    <t>Model_418</t>
  </si>
  <si>
    <t>Model_600</t>
  </si>
  <si>
    <t>Model_328</t>
  </si>
  <si>
    <t>Model_728</t>
  </si>
  <si>
    <t>Model_193</t>
  </si>
  <si>
    <t>Model_586</t>
  </si>
  <si>
    <t>Model_373</t>
  </si>
  <si>
    <t>Model_909</t>
  </si>
  <si>
    <t>Model_527</t>
  </si>
  <si>
    <t>Model_508</t>
  </si>
  <si>
    <t>Model_134</t>
  </si>
  <si>
    <t>Model_729</t>
  </si>
  <si>
    <t>Model_563</t>
  </si>
  <si>
    <t>Model_357</t>
  </si>
  <si>
    <t>Model_127</t>
  </si>
  <si>
    <t>Model_822</t>
  </si>
  <si>
    <t>Model_655</t>
  </si>
  <si>
    <t>Model_748</t>
  </si>
  <si>
    <t>Model_224</t>
  </si>
  <si>
    <t>Model_291</t>
  </si>
  <si>
    <t>Model_534</t>
  </si>
  <si>
    <t>Model_680</t>
  </si>
  <si>
    <t>Model_889</t>
  </si>
  <si>
    <t>Model_136</t>
  </si>
  <si>
    <t>Model_761</t>
  </si>
  <si>
    <t>Model_667</t>
  </si>
  <si>
    <t>Model_948</t>
  </si>
  <si>
    <t>Model_773</t>
  </si>
  <si>
    <t>Model_190</t>
  </si>
  <si>
    <t>Model_731</t>
  </si>
  <si>
    <t>Model_802</t>
  </si>
  <si>
    <t>Model_564</t>
  </si>
  <si>
    <t>Model_620</t>
  </si>
  <si>
    <t>Model_410</t>
  </si>
  <si>
    <t>Model_709</t>
  </si>
  <si>
    <t>Model_429</t>
  </si>
  <si>
    <t>Model_612</t>
  </si>
  <si>
    <t>Model_155</t>
  </si>
  <si>
    <t>Model_392</t>
  </si>
  <si>
    <t>Model_568</t>
  </si>
  <si>
    <t>Model_315</t>
  </si>
  <si>
    <t>Model_413</t>
  </si>
  <si>
    <t>Model_845</t>
  </si>
  <si>
    <t>Model_764</t>
  </si>
  <si>
    <t>Model_116</t>
  </si>
  <si>
    <t>Model_798</t>
  </si>
  <si>
    <t>Model_477</t>
  </si>
  <si>
    <t>Model_183</t>
  </si>
  <si>
    <t>Model_937</t>
  </si>
  <si>
    <t>Model_624</t>
  </si>
  <si>
    <t>Model_213</t>
  </si>
  <si>
    <t>Model_178</t>
  </si>
  <si>
    <t>Model_203</t>
  </si>
  <si>
    <t>Model_598</t>
  </si>
  <si>
    <t>Model_866</t>
  </si>
  <si>
    <t>Model_446</t>
  </si>
  <si>
    <t>Model_102</t>
  </si>
  <si>
    <t>Model_813</t>
  </si>
  <si>
    <t>Model_571</t>
  </si>
  <si>
    <t>Model_694</t>
  </si>
  <si>
    <t>Model_812</t>
  </si>
  <si>
    <t>Model_310</t>
  </si>
  <si>
    <t>Model_435</t>
  </si>
  <si>
    <t>Model_411</t>
  </si>
  <si>
    <t>Model_905</t>
  </si>
  <si>
    <t>Model_542</t>
  </si>
  <si>
    <t>Model_632</t>
  </si>
  <si>
    <t>Model_981</t>
  </si>
  <si>
    <t>Model_648</t>
  </si>
  <si>
    <t>Model_768</t>
  </si>
  <si>
    <t>Model_807</t>
  </si>
  <si>
    <t>Model_107</t>
  </si>
  <si>
    <t>Model_499</t>
  </si>
  <si>
    <t>Model_808</t>
  </si>
  <si>
    <t>Model_968</t>
  </si>
  <si>
    <t>Model_448</t>
  </si>
  <si>
    <t>Model_679</t>
  </si>
  <si>
    <t>Model_276</t>
  </si>
  <si>
    <t>Model_101</t>
  </si>
  <si>
    <t>Model_548</t>
  </si>
  <si>
    <t>Model_935</t>
  </si>
  <si>
    <t>Model_369</t>
  </si>
  <si>
    <t>Model_498</t>
  </si>
  <si>
    <t>Model_687</t>
  </si>
  <si>
    <t>Model_245</t>
  </si>
  <si>
    <t>Model_994</t>
  </si>
  <si>
    <t>Model_434</t>
  </si>
  <si>
    <t>Model_863</t>
  </si>
  <si>
    <t>Model_254</t>
  </si>
  <si>
    <t>Model_919</t>
  </si>
  <si>
    <t>Model_753</t>
  </si>
  <si>
    <t>Model_895</t>
  </si>
  <si>
    <t>Model_967</t>
  </si>
  <si>
    <t>Model_207</t>
  </si>
  <si>
    <t>Model_588</t>
  </si>
  <si>
    <t>Model_760</t>
  </si>
  <si>
    <t>Model_356</t>
  </si>
  <si>
    <t>Model_104</t>
  </si>
  <si>
    <t>Model_700</t>
  </si>
  <si>
    <t>Model_130</t>
  </si>
  <si>
    <t>Model_707</t>
  </si>
  <si>
    <t>Model_284</t>
  </si>
  <si>
    <t>Model_164</t>
  </si>
  <si>
    <t>Model_501</t>
  </si>
  <si>
    <t>Model_809</t>
  </si>
  <si>
    <t>Model_894</t>
  </si>
  <si>
    <t>Model_112</t>
  </si>
  <si>
    <t>Model_750</t>
  </si>
  <si>
    <t>Model_675</t>
  </si>
  <si>
    <t>Model_126</t>
  </si>
  <si>
    <t>Model_914</t>
  </si>
  <si>
    <t>Model_776</t>
  </si>
  <si>
    <t>Model_422</t>
  </si>
  <si>
    <t>Model_515</t>
  </si>
  <si>
    <t>Model_996</t>
  </si>
  <si>
    <t>Model_554</t>
  </si>
  <si>
    <t>Model_511</t>
  </si>
  <si>
    <t>Model_758</t>
  </si>
  <si>
    <t>Model_623</t>
  </si>
  <si>
    <t>Model_811</t>
  </si>
  <si>
    <t>Model_395</t>
  </si>
  <si>
    <t>Model_242</t>
  </si>
  <si>
    <t>Model_458</t>
  </si>
  <si>
    <t>Model_636</t>
  </si>
  <si>
    <t>Model_882</t>
  </si>
  <si>
    <t>Model_827</t>
  </si>
  <si>
    <t>Model_629</t>
  </si>
  <si>
    <t>Model_192</t>
  </si>
  <si>
    <t>Model_309</t>
  </si>
  <si>
    <t>Model_163</t>
  </si>
  <si>
    <t>Model_704</t>
  </si>
  <si>
    <t>Model_940</t>
  </si>
  <si>
    <t>Model_685</t>
  </si>
  <si>
    <t>Model_745</t>
  </si>
  <si>
    <t>Model_974</t>
  </si>
  <si>
    <t>Model_196</t>
  </si>
  <si>
    <t>Model_775</t>
  </si>
  <si>
    <t>Model_547</t>
  </si>
  <si>
    <t>Model_922</t>
  </si>
  <si>
    <t>Model_294</t>
  </si>
  <si>
    <t>Model_436</t>
  </si>
  <si>
    <t>Model_327</t>
  </si>
  <si>
    <t>Model_262</t>
  </si>
  <si>
    <t>Model_791</t>
  </si>
  <si>
    <t>Model_662</t>
  </si>
  <si>
    <t>Model_296</t>
  </si>
  <si>
    <t>Model_300</t>
  </si>
  <si>
    <t>Model_691</t>
  </si>
  <si>
    <t>Model_756</t>
  </si>
  <si>
    <t>Model_942</t>
  </si>
  <si>
    <t>Model_923</t>
  </si>
  <si>
    <t>Model_846</t>
  </si>
  <si>
    <t>Model_820</t>
  </si>
  <si>
    <t>Model_464</t>
  </si>
  <si>
    <t>Model_480</t>
  </si>
  <si>
    <t>Model_939</t>
  </si>
  <si>
    <t>Model_176</t>
  </si>
  <si>
    <t>Model_871</t>
  </si>
  <si>
    <t>Model_261</t>
  </si>
  <si>
    <t>Model_953</t>
  </si>
  <si>
    <t>Model_929</t>
  </si>
  <si>
    <t>Model_610</t>
  </si>
  <si>
    <t>Model_516</t>
  </si>
  <si>
    <t>Model_843</t>
  </si>
  <si>
    <t>Model_345</t>
  </si>
  <si>
    <t>Model_565</t>
  </si>
  <si>
    <t>Model_956</t>
  </si>
  <si>
    <t>Model_324</t>
  </si>
  <si>
    <t>Model_577</t>
  </si>
  <si>
    <t>Model_225</t>
  </si>
  <si>
    <t>Model_605</t>
  </si>
  <si>
    <t>Model_355</t>
  </si>
  <si>
    <t>Model_904</t>
  </si>
  <si>
    <t>Model_277</t>
  </si>
  <si>
    <t>Model_401</t>
  </si>
  <si>
    <t>Model_890</t>
  </si>
  <si>
    <t>Model_206</t>
  </si>
  <si>
    <t>Model_840</t>
  </si>
  <si>
    <t>Model_897</t>
  </si>
  <si>
    <t>Model_146</t>
  </si>
  <si>
    <t>Model_924</t>
  </si>
  <si>
    <t>Model_803</t>
  </si>
  <si>
    <t>Model_228</t>
  </si>
  <si>
    <t>Model_622</t>
  </si>
  <si>
    <t>Model_688</t>
  </si>
  <si>
    <t>Model_625</t>
  </si>
  <si>
    <t>Model_873</t>
  </si>
  <si>
    <t>Model_119</t>
  </si>
  <si>
    <t>Model_950</t>
  </si>
  <si>
    <t>Model_153</t>
  </si>
  <si>
    <t>Model_212</t>
  </si>
  <si>
    <t>Model_930</t>
  </si>
  <si>
    <t>Model_120</t>
  </si>
  <si>
    <t>Model_340</t>
  </si>
  <si>
    <t>Model_980</t>
  </si>
  <si>
    <t>Model_965</t>
  </si>
  <si>
    <t>Model_997</t>
  </si>
  <si>
    <t>Model_829</t>
  </si>
  <si>
    <t>Model_982</t>
  </si>
  <si>
    <t>Model_484</t>
  </si>
  <si>
    <t>Model_419</t>
  </si>
  <si>
    <t>Model_861</t>
  </si>
  <si>
    <t>Model_712</t>
  </si>
  <si>
    <t>Model_594</t>
  </si>
  <si>
    <t>Model_474</t>
  </si>
  <si>
    <t>Model_187</t>
  </si>
  <si>
    <t>Model_552</t>
  </si>
  <si>
    <t>Model_259</t>
  </si>
  <si>
    <t>Model_500</t>
  </si>
  <si>
    <t>Model_165</t>
  </si>
  <si>
    <t>Model_670</t>
  </si>
  <si>
    <t>Model_535</t>
  </si>
  <si>
    <t>Model_292</t>
  </si>
  <si>
    <t>Model_705</t>
  </si>
  <si>
    <t>Model_265</t>
  </si>
  <si>
    <t>Model_907</t>
  </si>
  <si>
    <t>Model_742</t>
  </si>
  <si>
    <t>Model_286</t>
  </si>
  <si>
    <t>Model_991</t>
  </si>
  <si>
    <t>Model_717</t>
  </si>
  <si>
    <t>Model_983</t>
  </si>
  <si>
    <t>Model_526</t>
  </si>
  <si>
    <t>Model_538</t>
  </si>
  <si>
    <t>Model_312</t>
  </si>
  <si>
    <t>Model_149</t>
  </si>
  <si>
    <t>Model_137</t>
  </si>
  <si>
    <t>Model_299</t>
  </si>
  <si>
    <t>Model_123</t>
  </si>
  <si>
    <t>Model_370</t>
  </si>
  <si>
    <t>Model_138</t>
  </si>
  <si>
    <t>Model_524</t>
  </si>
  <si>
    <t>Model_830</t>
  </si>
  <si>
    <t>Model_377</t>
  </si>
  <si>
    <t>Model_514</t>
  </si>
  <si>
    <t>Model_210</t>
  </si>
  <si>
    <t>Headphones</t>
  </si>
  <si>
    <t>Speakers</t>
  </si>
  <si>
    <t>Smartwatches</t>
  </si>
  <si>
    <t>East</t>
  </si>
  <si>
    <t>South</t>
  </si>
  <si>
    <t>North</t>
  </si>
  <si>
    <t>West</t>
  </si>
  <si>
    <t>Q3</t>
  </si>
  <si>
    <t>Q2</t>
  </si>
  <si>
    <t>Q1</t>
  </si>
  <si>
    <t>Q4</t>
  </si>
  <si>
    <t>Row Labels</t>
  </si>
  <si>
    <t>Grand Total</t>
  </si>
  <si>
    <t>Sum of Units_Sold</t>
  </si>
  <si>
    <t>Column Labels</t>
  </si>
  <si>
    <t>Total_sale</t>
  </si>
  <si>
    <t>Total_manufacturing_cost</t>
  </si>
  <si>
    <t>Profit_Amt</t>
  </si>
  <si>
    <t>Count of Product_ID</t>
  </si>
  <si>
    <t>Sum of Profit_Amt</t>
  </si>
  <si>
    <t>Sum of Total_sale</t>
  </si>
  <si>
    <t>Sum of Total_manufacturing_cost</t>
  </si>
  <si>
    <r>
      <t xml:space="preserve">Popular but not as profitable → </t>
    </r>
    <r>
      <rPr>
        <b/>
        <sz val="11"/>
        <color theme="1"/>
        <rFont val="Calibri"/>
        <family val="2"/>
        <scheme val="minor"/>
      </rPr>
      <t>Volume Trap</t>
    </r>
  </si>
  <si>
    <r>
      <t xml:space="preserve">Both profitable and popular → </t>
    </r>
    <r>
      <rPr>
        <b/>
        <sz val="11"/>
        <color theme="1"/>
        <rFont val="Calibri"/>
        <family val="2"/>
        <scheme val="minor"/>
      </rPr>
      <t>Star</t>
    </r>
  </si>
  <si>
    <r>
      <t xml:space="preserve">Strong profitability, decent sales → </t>
    </r>
    <r>
      <rPr>
        <b/>
        <sz val="11"/>
        <color theme="1"/>
        <rFont val="Calibri"/>
        <family val="2"/>
        <scheme val="minor"/>
      </rPr>
      <t>Cash Cow</t>
    </r>
  </si>
  <si>
    <r>
      <t>Smartwatches &amp; Speakers</t>
    </r>
    <r>
      <rPr>
        <sz val="11"/>
        <color theme="1"/>
        <rFont val="Calibri"/>
        <family val="2"/>
        <scheme val="minor"/>
      </rPr>
      <t xml:space="preserve"> dominate profitability.</t>
    </r>
  </si>
  <si>
    <r>
      <t xml:space="preserve">Prioritize </t>
    </r>
    <r>
      <rPr>
        <b/>
        <sz val="11"/>
        <color theme="1"/>
        <rFont val="Calibri"/>
        <family val="2"/>
        <scheme val="minor"/>
      </rPr>
      <t>Smartwatches &amp; Speakers</t>
    </r>
    <r>
      <rPr>
        <sz val="11"/>
        <color theme="1"/>
        <rFont val="Calibri"/>
        <family val="2"/>
        <scheme val="minor"/>
      </rPr>
      <t xml:space="preserve"> in North.</t>
    </r>
  </si>
  <si>
    <r>
      <t>Headphones</t>
    </r>
    <r>
      <rPr>
        <sz val="11"/>
        <color theme="1"/>
        <rFont val="Calibri"/>
        <family val="2"/>
        <scheme val="minor"/>
      </rPr>
      <t xml:space="preserve"> lead sales but relatively moderate profit.</t>
    </r>
  </si>
  <si>
    <r>
      <t>Speakers</t>
    </r>
    <r>
      <rPr>
        <sz val="11"/>
        <color theme="1"/>
        <rFont val="Calibri"/>
        <family val="2"/>
        <scheme val="minor"/>
      </rPr>
      <t xml:space="preserve"> give strong profit relative to sales.</t>
    </r>
  </si>
  <si>
    <r>
      <t xml:space="preserve">Focus more on </t>
    </r>
    <r>
      <rPr>
        <b/>
        <sz val="11"/>
        <color theme="1"/>
        <rFont val="Calibri"/>
        <family val="2"/>
        <scheme val="minor"/>
      </rPr>
      <t>Speakers</t>
    </r>
    <r>
      <rPr>
        <sz val="11"/>
        <color theme="1"/>
        <rFont val="Calibri"/>
        <family val="2"/>
        <scheme val="minor"/>
      </rPr>
      <t xml:space="preserve">, optimize </t>
    </r>
    <r>
      <rPr>
        <b/>
        <sz val="11"/>
        <color theme="1"/>
        <rFont val="Calibri"/>
        <family val="2"/>
        <scheme val="minor"/>
      </rPr>
      <t>Headphone margins</t>
    </r>
    <r>
      <rPr>
        <sz val="11"/>
        <color theme="1"/>
        <rFont val="Calibri"/>
        <family val="2"/>
        <scheme val="minor"/>
      </rPr>
      <t>.</t>
    </r>
  </si>
  <si>
    <r>
      <t>Headphones</t>
    </r>
    <r>
      <rPr>
        <sz val="11"/>
        <color theme="1"/>
        <rFont val="Calibri"/>
        <family val="2"/>
        <scheme val="minor"/>
      </rPr>
      <t xml:space="preserve"> sell big but contribute less profit.</t>
    </r>
  </si>
  <si>
    <t>Overall profit margin is weaker despite highest sales.</t>
  </si>
  <si>
    <r>
      <t>Smartwatches</t>
    </r>
    <r>
      <rPr>
        <sz val="11"/>
        <color theme="1"/>
        <rFont val="Calibri"/>
        <family val="2"/>
        <scheme val="minor"/>
      </rPr>
      <t xml:space="preserve"> are relatively strong, but </t>
    </r>
    <r>
      <rPr>
        <b/>
        <sz val="11"/>
        <color theme="1"/>
        <rFont val="Calibri"/>
        <family val="2"/>
        <scheme val="minor"/>
      </rPr>
      <t>Headphones</t>
    </r>
    <r>
      <rPr>
        <sz val="11"/>
        <color theme="1"/>
        <rFont val="Calibri"/>
        <family val="2"/>
        <scheme val="minor"/>
      </rPr>
      <t xml:space="preserve"> lag in profitability.</t>
    </r>
  </si>
  <si>
    <r>
      <t xml:space="preserve">Improve cost/pricing </t>
    </r>
    <r>
      <rPr>
        <b/>
        <sz val="11"/>
        <color theme="1"/>
        <rFont val="Calibri"/>
        <family val="2"/>
        <scheme val="minor"/>
      </rPr>
      <t xml:space="preserve"> Headphones &amp; Speakers</t>
    </r>
    <r>
      <rPr>
        <sz val="11"/>
        <color theme="1"/>
        <rFont val="Calibri"/>
        <family val="2"/>
        <scheme val="minor"/>
      </rPr>
      <t>.</t>
    </r>
  </si>
  <si>
    <t>Highest sales, but lowest profit per unit (weak profitability).</t>
  </si>
  <si>
    <r>
      <t>Smartwatches</t>
    </r>
    <r>
      <rPr>
        <sz val="11"/>
        <color theme="1"/>
        <rFont val="Calibri"/>
        <family val="2"/>
        <scheme val="minor"/>
      </rPr>
      <t xml:space="preserve"> contribute most profit, </t>
    </r>
    <r>
      <rPr>
        <b/>
        <sz val="11"/>
        <color theme="1"/>
        <rFont val="Calibri"/>
        <family val="2"/>
        <scheme val="minor"/>
      </rPr>
      <t>Speakers</t>
    </r>
    <r>
      <rPr>
        <sz val="11"/>
        <color theme="1"/>
        <rFont val="Calibri"/>
        <family val="2"/>
        <scheme val="minor"/>
      </rPr>
      <t xml:space="preserve"> also good.</t>
    </r>
  </si>
  <si>
    <r>
      <t xml:space="preserve">Focus on </t>
    </r>
    <r>
      <rPr>
        <b/>
        <sz val="11"/>
        <color theme="1"/>
        <rFont val="Calibri"/>
        <family val="2"/>
        <scheme val="minor"/>
      </rPr>
      <t>Smartwatches</t>
    </r>
    <r>
      <rPr>
        <sz val="11"/>
        <color theme="1"/>
        <rFont val="Calibri"/>
        <family val="2"/>
        <scheme val="minor"/>
      </rPr>
      <t xml:space="preserve">; improve margins on </t>
    </r>
    <r>
      <rPr>
        <b/>
        <sz val="11"/>
        <color theme="1"/>
        <rFont val="Calibri"/>
        <family val="2"/>
        <scheme val="minor"/>
      </rPr>
      <t>Headphones</t>
    </r>
    <r>
      <rPr>
        <sz val="11"/>
        <color theme="1"/>
        <rFont val="Calibri"/>
        <family val="2"/>
        <scheme val="minor"/>
      </rPr>
      <t>.</t>
    </r>
  </si>
  <si>
    <t>Median Sale Amt</t>
  </si>
  <si>
    <t>Median Profit Amt</t>
  </si>
  <si>
    <t>Category</t>
  </si>
  <si>
    <t>Cash Cows</t>
  </si>
  <si>
    <t>Stars</t>
  </si>
  <si>
    <t>Under-Performers</t>
  </si>
  <si>
    <t>Volume Traps</t>
  </si>
  <si>
    <t>Sell-through_Rate(%)</t>
  </si>
  <si>
    <t>Inventory_Turnover_Ratio</t>
  </si>
  <si>
    <t>Days_per_quarter</t>
  </si>
  <si>
    <t>Days_of_Inventory(DOI)</t>
  </si>
  <si>
    <t>Service_level%</t>
  </si>
  <si>
    <t>Inventory_Segment</t>
  </si>
  <si>
    <t>Fast Mover</t>
  </si>
  <si>
    <t>Other</t>
  </si>
  <si>
    <t>Overstocked</t>
  </si>
  <si>
    <t>Slow Mover</t>
  </si>
  <si>
    <t>Stock-out Risk</t>
  </si>
  <si>
    <r>
      <t>Fast movers</t>
    </r>
    <r>
      <rPr>
        <sz val="11"/>
        <color theme="1"/>
        <rFont val="Calibri"/>
        <family val="2"/>
        <scheme val="minor"/>
      </rPr>
      <t xml:space="preserve"> → Keep sufficient stock.</t>
    </r>
  </si>
  <si>
    <r>
      <t>Slow movers / Excess inventory</t>
    </r>
    <r>
      <rPr>
        <sz val="11"/>
        <color theme="1"/>
        <rFont val="Calibri"/>
        <family val="2"/>
        <scheme val="minor"/>
      </rPr>
      <t xml:space="preserve"> → Reduce purchase, promote discounts.</t>
    </r>
  </si>
  <si>
    <t>Overstocked items → Free up capital</t>
  </si>
  <si>
    <t>Stock-out risk → Increase safety stock.</t>
  </si>
  <si>
    <t>Sum of Stockout_Days</t>
  </si>
  <si>
    <t>Average of Customer_Rating</t>
  </si>
  <si>
    <t>Pricing vs Sales</t>
  </si>
  <si>
    <t>Marketing vs Sales</t>
  </si>
  <si>
    <t>Marketing vs Rating</t>
  </si>
  <si>
    <t>Stockouts vs Sales</t>
  </si>
  <si>
    <t>Discount % vs Sales</t>
  </si>
  <si>
    <t>Competitor Price vs Sales</t>
  </si>
  <si>
    <t>Customer Rating vs Sales</t>
  </si>
  <si>
    <t>Revenue</t>
  </si>
  <si>
    <t>Total_Cost</t>
  </si>
  <si>
    <t>Profit</t>
  </si>
  <si>
    <t>ROI%</t>
  </si>
  <si>
    <t>MER</t>
  </si>
  <si>
    <t>ROI_Category</t>
  </si>
  <si>
    <t>Loss making</t>
  </si>
  <si>
    <t>Low ROI</t>
  </si>
  <si>
    <t>Moderate</t>
  </si>
  <si>
    <t>Sum of Marketing_Spend</t>
  </si>
  <si>
    <t>High ROI</t>
  </si>
  <si>
    <t>Low</t>
  </si>
  <si>
    <t>Mid</t>
  </si>
  <si>
    <t>Premium</t>
  </si>
  <si>
    <t>Sum of Revenue</t>
  </si>
  <si>
    <t>Sum of Profit</t>
  </si>
  <si>
    <t>Segment</t>
  </si>
  <si>
    <t>Product Type</t>
  </si>
  <si>
    <t>(All)</t>
  </si>
  <si>
    <t>Profit_margin%</t>
  </si>
  <si>
    <t>Return_Rate% vs Sales</t>
  </si>
  <si>
    <t>Warranty_Claims% vs Sales</t>
  </si>
  <si>
    <t>Stockouts vs Inventory_Level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</si>
</sst>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_ * #,##0_ ;_ * \-#,##0_ ;_ * &quot;-&quot;??_ ;_ @_ "/>
    <numFmt numFmtId="165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Aptos"/>
      <family val="2"/>
    </font>
    <font>
      <sz val="11"/>
      <color theme="1"/>
      <name val="Aptos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5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horizontal="left" indent="1"/>
    </xf>
    <xf numFmtId="0" fontId="0" fillId="0" borderId="1" xfId="0" applyBorder="1"/>
    <xf numFmtId="0" fontId="0" fillId="0" borderId="1" xfId="0" applyBorder="1" applyAlignment="1">
      <alignment horizontal="left"/>
    </xf>
    <xf numFmtId="164" fontId="0" fillId="0" borderId="1" xfId="0" pivotButton="1" applyNumberFormat="1" applyBorder="1"/>
    <xf numFmtId="164" fontId="0" fillId="0" borderId="1" xfId="0" applyNumberFormat="1" applyBorder="1"/>
    <xf numFmtId="164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 indent="1"/>
    </xf>
    <xf numFmtId="164" fontId="0" fillId="0" borderId="3" xfId="0" applyNumberFormat="1" applyBorder="1"/>
    <xf numFmtId="0" fontId="4" fillId="3" borderId="4" xfId="0" applyFont="1" applyFill="1" applyBorder="1"/>
    <xf numFmtId="0" fontId="4" fillId="3" borderId="6" xfId="0" applyFont="1" applyFill="1" applyBorder="1"/>
    <xf numFmtId="0" fontId="0" fillId="3" borderId="8" xfId="0" applyFill="1" applyBorder="1"/>
    <xf numFmtId="0" fontId="0" fillId="3" borderId="4" xfId="0" applyFill="1" applyBorder="1"/>
    <xf numFmtId="0" fontId="0" fillId="3" borderId="8" xfId="0" applyFill="1" applyBorder="1" applyAlignment="1">
      <alignment horizontal="left" vertical="center" indent="1"/>
    </xf>
    <xf numFmtId="0" fontId="4" fillId="0" borderId="10" xfId="0" applyFont="1" applyBorder="1"/>
    <xf numFmtId="0" fontId="0" fillId="0" borderId="11" xfId="0" applyBorder="1"/>
    <xf numFmtId="0" fontId="0" fillId="0" borderId="12" xfId="0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5" fontId="0" fillId="0" borderId="0" xfId="0" applyNumberFormat="1"/>
    <xf numFmtId="1" fontId="0" fillId="0" borderId="0" xfId="0" applyNumberFormat="1"/>
    <xf numFmtId="9" fontId="0" fillId="0" borderId="0" xfId="1" applyFont="1"/>
    <xf numFmtId="9" fontId="0" fillId="0" borderId="0" xfId="0" applyNumberFormat="1"/>
    <xf numFmtId="0" fontId="5" fillId="0" borderId="0" xfId="0" applyFont="1"/>
    <xf numFmtId="164" fontId="0" fillId="0" borderId="0" xfId="2" applyNumberFormat="1" applyFont="1"/>
    <xf numFmtId="43" fontId="0" fillId="0" borderId="0" xfId="0" applyNumberFormat="1"/>
    <xf numFmtId="0" fontId="0" fillId="0" borderId="1" xfId="0" pivotButton="1" applyBorder="1"/>
    <xf numFmtId="0" fontId="0" fillId="0" borderId="1" xfId="0" applyBorder="1" applyAlignment="1">
      <alignment horizontal="left" indent="1"/>
    </xf>
    <xf numFmtId="0" fontId="0" fillId="0" borderId="13" xfId="0" applyBorder="1"/>
    <xf numFmtId="0" fontId="0" fillId="0" borderId="3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20" xfId="0" applyBorder="1"/>
    <xf numFmtId="0" fontId="4" fillId="0" borderId="0" xfId="0" applyFont="1"/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3">
    <cellStyle name="Comma" xfId="2" builtinId="3"/>
    <cellStyle name="Normal" xfId="0" builtinId="0"/>
    <cellStyle name="Percent" xfId="1" builtinId="5"/>
  </cellStyles>
  <dxfs count="69"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0" formatCode="General"/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numFmt numFmtId="0" formatCode="General"/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numFmt numFmtId="0" formatCode="General"/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 * #,##0_ ;_ * \-#,##0_ ;_ * &quot;-&quot;??_ ;_ @_ 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 * #,##0_ ;_ * \-#,##0_ ;_ * &quot;-&quot;??_ ;_ @_ 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 * #,##0_ ;_ * \-#,##0_ ;_ * &quot;-&quot;??_ ;_ @_ 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[Product_Performance_Analysis_Data.xlsx]2!PivotTable2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'2'!$AE$9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'2'!$AD$10:$AD$15</c:f>
              <c:strCache>
                <c:ptCount val="5"/>
                <c:pt idx="0">
                  <c:v>Fast Mover</c:v>
                </c:pt>
                <c:pt idx="1">
                  <c:v>Other</c:v>
                </c:pt>
                <c:pt idx="2">
                  <c:v>Overstocked</c:v>
                </c:pt>
                <c:pt idx="3">
                  <c:v>Slow Mover</c:v>
                </c:pt>
                <c:pt idx="4">
                  <c:v>Stock-out Risk</c:v>
                </c:pt>
              </c:strCache>
            </c:strRef>
          </c:cat>
          <c:val>
            <c:numRef>
              <c:f>'2'!$AE$10:$AE$15</c:f>
              <c:numCache>
                <c:formatCode>General</c:formatCode>
                <c:ptCount val="5"/>
                <c:pt idx="0">
                  <c:v>328</c:v>
                </c:pt>
                <c:pt idx="1">
                  <c:v>221</c:v>
                </c:pt>
                <c:pt idx="2">
                  <c:v>177</c:v>
                </c:pt>
                <c:pt idx="3">
                  <c:v>217</c:v>
                </c:pt>
                <c:pt idx="4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1-48CC-A7C5-DE5552B95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6331711"/>
        <c:axId val="666329311"/>
      </c:barChart>
      <c:catAx>
        <c:axId val="66633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29311"/>
        <c:crosses val="autoZero"/>
        <c:auto val="1"/>
        <c:lblAlgn val="ctr"/>
        <c:lblOffset val="100"/>
        <c:noMultiLvlLbl val="0"/>
      </c:catAx>
      <c:valAx>
        <c:axId val="666329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3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529590</xdr:colOff>
      <xdr:row>22</xdr:row>
      <xdr:rowOff>72390</xdr:rowOff>
    </xdr:from>
    <xdr:to>
      <xdr:col>34</xdr:col>
      <xdr:colOff>537210</xdr:colOff>
      <xdr:row>37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11DE1-3E9D-A768-A410-4FBC06D3B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Chaudhary" refreshedDate="45919.612732060188" createdVersion="8" refreshedVersion="8" minRefreshableVersion="3" recordCount="1000" xr:uid="{16FB779A-677A-476A-90CC-AC035079DB72}">
  <cacheSource type="worksheet">
    <worksheetSource ref="A1:V1001" sheet="1"/>
  </cacheSource>
  <cacheFields count="22">
    <cacheField name="Product_ID" numFmtId="0">
      <sharedItems/>
    </cacheField>
    <cacheField name="Product_Name" numFmtId="0">
      <sharedItems/>
    </cacheField>
    <cacheField name="Product_Category" numFmtId="0">
      <sharedItems count="3">
        <s v="Headphones"/>
        <s v="Speakers"/>
        <s v="Smartwatches"/>
      </sharedItems>
    </cacheField>
    <cacheField name="Region" numFmtId="0">
      <sharedItems count="4">
        <s v="East"/>
        <s v="South"/>
        <s v="North"/>
        <s v="West"/>
      </sharedItems>
    </cacheField>
    <cacheField name="Year" numFmtId="0">
      <sharedItems containsSemiMixedTypes="0" containsString="0" containsNumber="1" containsInteger="1" minValue="2023" maxValue="2024"/>
    </cacheField>
    <cacheField name="Quarter" numFmtId="0">
      <sharedItems/>
    </cacheField>
    <cacheField name="Units_Sold" numFmtId="0">
      <sharedItems containsSemiMixedTypes="0" containsString="0" containsNumber="1" containsInteger="1" minValue="53" maxValue="4998"/>
    </cacheField>
    <cacheField name="Selling_Price_per_Unit" numFmtId="0">
      <sharedItems containsSemiMixedTypes="0" containsString="0" containsNumber="1" containsInteger="1" minValue="1511" maxValue="19958"/>
    </cacheField>
    <cacheField name="Manufacturing_Cost_per_Unit" numFmtId="0">
      <sharedItems containsSemiMixedTypes="0" containsString="0" containsNumber="1" containsInteger="1" minValue="807" maxValue="14991"/>
    </cacheField>
    <cacheField name="Marketing_Spend" numFmtId="0">
      <sharedItems containsSemiMixedTypes="0" containsString="0" containsNumber="1" containsInteger="1" minValue="50138" maxValue="499962"/>
    </cacheField>
    <cacheField name="Return_Rate_%" numFmtId="0">
      <sharedItems containsSemiMixedTypes="0" containsString="0" containsNumber="1" minValue="0" maxValue="14.99"/>
    </cacheField>
    <cacheField name="Stockout_Days" numFmtId="0">
      <sharedItems containsSemiMixedTypes="0" containsString="0" containsNumber="1" containsInteger="1" minValue="0" maxValue="19"/>
    </cacheField>
    <cacheField name="Warranty_Claims_%" numFmtId="0">
      <sharedItems containsSemiMixedTypes="0" containsString="0" containsNumber="1" minValue="0.02" maxValue="9.99"/>
    </cacheField>
    <cacheField name="Discount_%" numFmtId="0">
      <sharedItems containsSemiMixedTypes="0" containsString="0" containsNumber="1" minValue="0.02" maxValue="25"/>
    </cacheField>
    <cacheField name="Online_Sales_%" numFmtId="0">
      <sharedItems containsSemiMixedTypes="0" containsString="0" containsNumber="1" minValue="10.23" maxValue="89.98"/>
    </cacheField>
    <cacheField name="Customer_Rating" numFmtId="0">
      <sharedItems containsSemiMixedTypes="0" containsString="0" containsNumber="1" minValue="1" maxValue="5"/>
    </cacheField>
    <cacheField name="Competitor_Price" numFmtId="0">
      <sharedItems containsSemiMixedTypes="0" containsString="0" containsNumber="1" containsInteger="1" minValue="1515" maxValue="20979"/>
    </cacheField>
    <cacheField name="Inventory_Level" numFmtId="0">
      <sharedItems containsSemiMixedTypes="0" containsString="0" containsNumber="1" containsInteger="1" minValue="120" maxValue="9995"/>
    </cacheField>
    <cacheField name="Lead_Time_Days" numFmtId="0">
      <sharedItems containsSemiMixedTypes="0" containsString="0" containsNumber="1" containsInteger="1" minValue="2" maxValue="14"/>
    </cacheField>
    <cacheField name="Total_sale" numFmtId="0">
      <sharedItems containsSemiMixedTypes="0" containsString="0" containsNumber="1" containsInteger="1" minValue="190674" maxValue="94213528"/>
    </cacheField>
    <cacheField name="Total_manufacturing_cost" numFmtId="0">
      <sharedItems containsSemiMixedTypes="0" containsString="0" containsNumber="1" containsInteger="1" minValue="190334" maxValue="71301745"/>
    </cacheField>
    <cacheField name="Profit_Amt" numFmtId="0">
      <sharedItems containsSemiMixedTypes="0" containsString="0" containsNumber="1" containsInteger="1" minValue="-56820454" maxValue="885984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Chaudhary" refreshedDate="45921.758891203703" createdVersion="8" refreshedVersion="8" minRefreshableVersion="3" recordCount="1000" xr:uid="{1E37F150-81A0-4372-B55D-819CAB0B46BF}">
  <cacheSource type="worksheet">
    <worksheetSource ref="A1:AB1001" sheet="2"/>
  </cacheSource>
  <cacheFields count="28">
    <cacheField name="Product_ID" numFmtId="0">
      <sharedItems/>
    </cacheField>
    <cacheField name="Product_Name" numFmtId="0">
      <sharedItems/>
    </cacheField>
    <cacheField name="Product_Category" numFmtId="0">
      <sharedItems/>
    </cacheField>
    <cacheField name="Region" numFmtId="0">
      <sharedItems/>
    </cacheField>
    <cacheField name="Year" numFmtId="0">
      <sharedItems containsSemiMixedTypes="0" containsString="0" containsNumber="1" containsInteger="1" minValue="2023" maxValue="2024"/>
    </cacheField>
    <cacheField name="Quarter" numFmtId="0">
      <sharedItems/>
    </cacheField>
    <cacheField name="Days_per_quarter" numFmtId="0">
      <sharedItems containsSemiMixedTypes="0" containsString="0" containsNumber="1" containsInteger="1" minValue="90" maxValue="92"/>
    </cacheField>
    <cacheField name="Units_Sold" numFmtId="0">
      <sharedItems containsSemiMixedTypes="0" containsString="0" containsNumber="1" containsInteger="1" minValue="53" maxValue="4998"/>
    </cacheField>
    <cacheField name="Selling_Price_per_Unit" numFmtId="0">
      <sharedItems containsSemiMixedTypes="0" containsString="0" containsNumber="1" containsInteger="1" minValue="1511" maxValue="19958"/>
    </cacheField>
    <cacheField name="Manufacturing_Cost_per_Unit" numFmtId="0">
      <sharedItems containsSemiMixedTypes="0" containsString="0" containsNumber="1" containsInteger="1" minValue="807" maxValue="14991"/>
    </cacheField>
    <cacheField name="Marketing_Spend" numFmtId="0">
      <sharedItems containsSemiMixedTypes="0" containsString="0" containsNumber="1" containsInteger="1" minValue="50138" maxValue="499962"/>
    </cacheField>
    <cacheField name="Return_Rate_%" numFmtId="0">
      <sharedItems containsSemiMixedTypes="0" containsString="0" containsNumber="1" minValue="0" maxValue="14.99"/>
    </cacheField>
    <cacheField name="Stockout_Days" numFmtId="0">
      <sharedItems containsSemiMixedTypes="0" containsString="0" containsNumber="1" containsInteger="1" minValue="0" maxValue="19"/>
    </cacheField>
    <cacheField name="Warranty_Claims_%" numFmtId="0">
      <sharedItems containsSemiMixedTypes="0" containsString="0" containsNumber="1" minValue="0.02" maxValue="9.99"/>
    </cacheField>
    <cacheField name="Discount_%" numFmtId="0">
      <sharedItems containsSemiMixedTypes="0" containsString="0" containsNumber="1" minValue="0.02" maxValue="25"/>
    </cacheField>
    <cacheField name="Online_Sales_%" numFmtId="0">
      <sharedItems containsSemiMixedTypes="0" containsString="0" containsNumber="1" minValue="10.23" maxValue="89.98"/>
    </cacheField>
    <cacheField name="Customer_Rating" numFmtId="0">
      <sharedItems containsSemiMixedTypes="0" containsString="0" containsNumber="1" minValue="1" maxValue="5"/>
    </cacheField>
    <cacheField name="Competitor_Price" numFmtId="0">
      <sharedItems containsSemiMixedTypes="0" containsString="0" containsNumber="1" containsInteger="1" minValue="1515" maxValue="20979"/>
    </cacheField>
    <cacheField name="Inventory_Level" numFmtId="0">
      <sharedItems containsSemiMixedTypes="0" containsString="0" containsNumber="1" containsInteger="1" minValue="120" maxValue="9995"/>
    </cacheField>
    <cacheField name="Lead_Time_Days" numFmtId="0">
      <sharedItems containsSemiMixedTypes="0" containsString="0" containsNumber="1" containsInteger="1" minValue="2" maxValue="14"/>
    </cacheField>
    <cacheField name="Total_sale" numFmtId="0">
      <sharedItems containsSemiMixedTypes="0" containsString="0" containsNumber="1" containsInteger="1" minValue="190674" maxValue="94213528"/>
    </cacheField>
    <cacheField name="Total_manufacturing_cost" numFmtId="0">
      <sharedItems containsSemiMixedTypes="0" containsString="0" containsNumber="1" containsInteger="1" minValue="190334" maxValue="71301745"/>
    </cacheField>
    <cacheField name="Profit_Amt" numFmtId="0">
      <sharedItems containsSemiMixedTypes="0" containsString="0" containsNumber="1" containsInteger="1" minValue="-56820454" maxValue="88598432"/>
    </cacheField>
    <cacheField name="Sell-through_Rate(%)" numFmtId="9">
      <sharedItems containsSemiMixedTypes="0" containsString="0" containsNumber="1" minValue="6.5782916375959335E-3" maxValue="0.96777421937550046"/>
    </cacheField>
    <cacheField name="Inventory_Turnover_Ratio" numFmtId="9">
      <sharedItems containsSemiMixedTypes="0" containsString="0" containsNumber="1" minValue="1.0610721072571726E-2" maxValue="1.0006110173719525"/>
    </cacheField>
    <cacheField name="Days_of_Inventory(DOI)" numFmtId="1">
      <sharedItems containsSemiMixedTypes="0" containsString="0" containsNumber="1" minValue="3.0634953464322647" maxValue="13742.378787878788"/>
    </cacheField>
    <cacheField name="Service_level%" numFmtId="9">
      <sharedItems containsSemiMixedTypes="0" containsString="0" containsNumber="1" minValue="0.78888888888888886" maxValue="1"/>
    </cacheField>
    <cacheField name="Inventory_Segment" numFmtId="0">
      <sharedItems count="5">
        <s v="Slow Mover"/>
        <s v="Overstocked"/>
        <s v="Fast Mover"/>
        <s v="Stock-out Risk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Chaudhary" refreshedDate="45921.860029976851" createdVersion="8" refreshedVersion="8" minRefreshableVersion="3" recordCount="1000" xr:uid="{CB0A6A15-16A8-4BD3-BEEE-E2C5FAB01E31}">
  <cacheSource type="worksheet">
    <worksheetSource ref="A1:W1001" sheet="3"/>
  </cacheSource>
  <cacheFields count="23">
    <cacheField name="Product_ID" numFmtId="0">
      <sharedItems/>
    </cacheField>
    <cacheField name="Product_Name" numFmtId="0">
      <sharedItems count="613">
        <s v="Model_567"/>
        <s v="Model_264"/>
        <s v="Model_677"/>
        <s v="Model_344"/>
        <s v="Model_433"/>
        <s v="Model_349"/>
        <s v="Model_740"/>
        <s v="Model_777"/>
        <s v="Model_910"/>
        <s v="Model_504"/>
        <s v="Model_189"/>
        <s v="Model_789"/>
        <s v="Model_372"/>
        <s v="Model_314"/>
        <s v="Model_972"/>
        <s v="Model_585"/>
        <s v="Model_844"/>
        <s v="Model_757"/>
        <s v="Model_208"/>
        <s v="Model_249"/>
        <s v="Model_819"/>
        <s v="Model_308"/>
        <s v="Model_409"/>
        <s v="Model_779"/>
        <s v="Model_343"/>
        <s v="Model_179"/>
        <s v="Model_887"/>
        <s v="Model_698"/>
        <s v="Model_358"/>
        <s v="Model_793"/>
        <s v="Model_341"/>
        <s v="Model_579"/>
        <s v="Model_360"/>
        <s v="Model_854"/>
        <s v="Model_326"/>
        <s v="Model_908"/>
        <s v="Model_396"/>
        <s v="Model_876"/>
        <s v="Model_455"/>
        <s v="Model_886"/>
        <s v="Model_412"/>
        <s v="Model_273"/>
        <s v="Model_739"/>
        <s v="Model_402"/>
        <s v="Model_414"/>
        <s v="Model_133"/>
        <s v="Model_720"/>
        <s v="Model_404"/>
        <s v="Model_496"/>
        <s v="Model_900"/>
        <s v="Model_371"/>
        <s v="Model_781"/>
        <s v="Model_366"/>
        <s v="Model_237"/>
        <s v="Model_403"/>
        <s v="Model_664"/>
        <s v="Model_521"/>
        <s v="Model_432"/>
        <s v="Model_306"/>
        <s v="Model_171"/>
        <s v="Model_743"/>
        <s v="Model_794"/>
        <s v="Model_970"/>
        <s v="Model_998"/>
        <s v="Model_931"/>
        <s v="Model_522"/>
        <s v="Model_271"/>
        <s v="Model_988"/>
        <s v="Model_898"/>
        <s v="Model_279"/>
        <s v="Model_339"/>
        <s v="Model_416"/>
        <s v="Model_493"/>
        <s v="Model_635"/>
        <s v="Model_364"/>
        <s v="Model_697"/>
        <s v="Model_780"/>
        <s v="Model_721"/>
        <s v="Model_784"/>
        <s v="Model_158"/>
        <s v="Model_578"/>
        <s v="Model_333"/>
        <s v="Model_536"/>
        <s v="Model_946"/>
        <s v="Model_595"/>
        <s v="Model_199"/>
        <s v="Model_232"/>
        <s v="Model_486"/>
        <s v="Model_275"/>
        <s v="Model_681"/>
        <s v="Model_361"/>
        <s v="Model_145"/>
        <s v="Model_506"/>
        <s v="Model_384"/>
        <s v="Model_444"/>
        <s v="Model_690"/>
        <s v="Model_461"/>
        <s v="Model_270"/>
        <s v="Model_692"/>
        <s v="Model_157"/>
        <s v="Model_574"/>
        <s v="Model_240"/>
        <s v="Model_902"/>
        <s v="Model_875"/>
        <s v="Model_140"/>
        <s v="Model_951"/>
        <s v="Model_639"/>
        <s v="Model_806"/>
        <s v="Model_407"/>
        <s v="Model_428"/>
        <s v="Model_868"/>
        <s v="Model_674"/>
        <s v="Model_774"/>
        <s v="Model_184"/>
        <s v="Model_715"/>
        <s v="Model_936"/>
        <s v="Model_651"/>
        <s v="Model_301"/>
        <s v="Model_607"/>
        <s v="Model_816"/>
        <s v="Model_719"/>
        <s v="Model_899"/>
        <s v="Model_295"/>
        <s v="Model_482"/>
        <s v="Model_385"/>
        <s v="Model_821"/>
        <s v="Model_278"/>
        <s v="Model_167"/>
        <s v="Model_641"/>
        <s v="Model_572"/>
        <s v="Model_569"/>
        <s v="Model_288"/>
        <s v="Model_106"/>
        <s v="Model_135"/>
        <s v="Model_390"/>
        <s v="Model_741"/>
        <s v="Model_647"/>
        <s v="Model_457"/>
        <s v="Model_570"/>
        <s v="Model_962"/>
        <s v="Model_858"/>
        <s v="Model_420"/>
        <s v="Model_975"/>
        <s v="Model_539"/>
        <s v="Model_957"/>
        <s v="Model_147"/>
        <s v="Model_693"/>
        <s v="Model_354"/>
        <s v="Model_831"/>
        <s v="Model_838"/>
        <s v="Model_597"/>
        <s v="Model_348"/>
        <s v="Model_892"/>
        <s v="Model_439"/>
        <s v="Model_431"/>
        <s v="Model_244"/>
        <s v="Model_650"/>
        <s v="Model_666"/>
        <s v="Model_725"/>
        <s v="Model_637"/>
        <s v="Model_703"/>
        <s v="Model_543"/>
        <s v="Model_109"/>
        <s v="Model_523"/>
        <s v="Model_353"/>
        <s v="Model_382"/>
        <s v="Model_961"/>
        <s v="Model_105"/>
        <s v="Model_695"/>
        <s v="Model_602"/>
        <s v="Model_772"/>
        <s v="Model_869"/>
        <s v="Model_762"/>
        <s v="Model_545"/>
        <s v="Model_143"/>
        <s v="Model_453"/>
        <s v="Model_958"/>
        <s v="Model_230"/>
        <s v="Model_799"/>
        <s v="Model_269"/>
        <s v="Model_337"/>
        <s v="Model_421"/>
        <s v="Model_955"/>
        <s v="Model_216"/>
        <s v="Model_832"/>
        <s v="Model_927"/>
        <s v="Model_943"/>
        <s v="Model_938"/>
        <s v="Model_973"/>
        <s v="Model_475"/>
        <s v="Model_466"/>
        <s v="Model_174"/>
        <s v="Model_911"/>
        <s v="Model_566"/>
        <s v="Model_814"/>
        <s v="Model_108"/>
        <s v="Model_849"/>
        <s v="Model_934"/>
        <s v="Model_388"/>
        <s v="Model_893"/>
        <s v="Model_347"/>
        <s v="Model_941"/>
        <s v="Model_529"/>
        <s v="Model_992"/>
        <s v="Model_796"/>
        <s v="Model_316"/>
        <s v="Model_917"/>
        <s v="Model_325"/>
        <s v="Model_601"/>
        <s v="Model_485"/>
        <s v="Model_818"/>
        <s v="Model_215"/>
        <s v="Model_732"/>
        <s v="Model_903"/>
        <s v="Model_952"/>
        <s v="Model_393"/>
        <s v="Model_727"/>
        <s v="Model_331"/>
        <s v="Model_317"/>
        <s v="Model_884"/>
        <s v="Model_281"/>
        <s v="Model_115"/>
        <s v="Model_162"/>
        <s v="Model_383"/>
        <s v="Model_456"/>
        <s v="Model_223"/>
        <s v="Model_160"/>
        <s v="Model_139"/>
        <s v="Model_221"/>
        <s v="Model_546"/>
        <s v="Model_874"/>
        <s v="Model_788"/>
        <s v="Model_553"/>
        <s v="Model_144"/>
        <s v="Model_656"/>
        <s v="Model_654"/>
        <s v="Model_386"/>
        <s v="Model_815"/>
        <s v="Model_599"/>
        <s v="Model_313"/>
        <s v="Model_509"/>
        <s v="Model_502"/>
        <s v="Model_872"/>
        <s v="Model_197"/>
        <s v="Model_864"/>
        <s v="Model_699"/>
        <s v="Model_596"/>
        <s v="Model_710"/>
        <s v="Model_468"/>
        <s v="Model_250"/>
        <s v="Model_426"/>
        <s v="Model_128"/>
        <s v="Model_114"/>
        <s v="Model_125"/>
        <s v="Model_520"/>
        <s v="Model_590"/>
        <s v="Model_749"/>
        <s v="Model_669"/>
        <s v="Model_555"/>
        <s v="Model_589"/>
        <s v="Model_205"/>
        <s v="Model_841"/>
        <s v="Model_883"/>
        <s v="Model_751"/>
        <s v="Model_209"/>
        <s v="Model_268"/>
        <s v="Model_449"/>
        <s v="Model_652"/>
        <s v="Model_682"/>
        <s v="Model_689"/>
        <s v="Model_722"/>
        <s v="Model_287"/>
        <s v="Model_643"/>
        <s v="Model_257"/>
        <s v="Model_323"/>
        <s v="Model_194"/>
        <s v="Model_947"/>
        <s v="Model_321"/>
        <s v="Model_282"/>
        <s v="Model_258"/>
        <s v="Model_783"/>
        <s v="Model_381"/>
        <s v="Model_124"/>
        <s v="Model_166"/>
        <s v="Model_427"/>
        <s v="Model_759"/>
        <s v="Model_559"/>
        <s v="Model_912"/>
        <s v="Model_676"/>
        <s v="Model_131"/>
        <s v="Model_397"/>
        <s v="Model_708"/>
        <s v="Model_978"/>
        <s v="Model_103"/>
        <s v="Model_558"/>
        <s v="Model_425"/>
        <s v="Model_755"/>
        <s v="Model_243"/>
        <s v="Model_334"/>
        <s v="Model_879"/>
        <s v="Model_363"/>
        <s v="Model_476"/>
        <s v="Model_714"/>
        <s v="Model_562"/>
        <s v="Model_701"/>
        <s v="Model_214"/>
        <s v="Model_113"/>
        <s v="Model_640"/>
        <s v="Model_616"/>
        <s v="Model_891"/>
        <s v="Model_851"/>
        <s v="Model_787"/>
        <s v="Model_211"/>
        <s v="Model_350"/>
        <s v="Model_406"/>
        <s v="Model_260"/>
        <s v="Model_168"/>
        <s v="Model_236"/>
        <s v="Model_736"/>
        <s v="Model_833"/>
        <s v="Model_533"/>
        <s v="Model_918"/>
        <s v="Model_835"/>
        <s v="Model_100"/>
        <s v="Model_437"/>
        <s v="Model_906"/>
        <s v="Model_220"/>
        <s v="Model_593"/>
        <s v="Model_430"/>
        <s v="Model_575"/>
        <s v="Model_613"/>
        <s v="Model_202"/>
        <s v="Model_391"/>
        <s v="Model_626"/>
        <s v="Model_195"/>
        <s v="Model_319"/>
        <s v="Model_769"/>
        <s v="Model_800"/>
        <s v="Model_159"/>
        <s v="Model_880"/>
        <s v="Model_581"/>
        <s v="Model_255"/>
        <s v="Model_154"/>
        <s v="Model_186"/>
        <s v="Model_297"/>
        <s v="Model_488"/>
        <s v="Model_443"/>
        <s v="Model_394"/>
        <s v="Model_865"/>
        <s v="Model_305"/>
        <s v="Model_986"/>
        <s v="Model_204"/>
        <s v="Model_826"/>
        <s v="Model_497"/>
        <s v="Model_746"/>
        <s v="Model_445"/>
        <s v="Model_441"/>
        <s v="Model_763"/>
        <s v="Model_963"/>
        <s v="Model_810"/>
        <s v="Model_303"/>
        <s v="Model_839"/>
        <s v="Model_447"/>
        <s v="Model_660"/>
        <s v="Model_915"/>
        <s v="Model_995"/>
        <s v="Model_399"/>
        <s v="Model_227"/>
        <s v="Model_298"/>
        <s v="Model_765"/>
        <s v="Model_592"/>
        <s v="Model_824"/>
        <s v="Model_289"/>
        <s v="Model_834"/>
        <s v="Model_881"/>
        <s v="Model_550"/>
        <s v="Model_744"/>
        <s v="Model_642"/>
        <s v="Model_418"/>
        <s v="Model_600"/>
        <s v="Model_328"/>
        <s v="Model_728"/>
        <s v="Model_193"/>
        <s v="Model_586"/>
        <s v="Model_373"/>
        <s v="Model_909"/>
        <s v="Model_527"/>
        <s v="Model_508"/>
        <s v="Model_134"/>
        <s v="Model_729"/>
        <s v="Model_563"/>
        <s v="Model_357"/>
        <s v="Model_127"/>
        <s v="Model_822"/>
        <s v="Model_655"/>
        <s v="Model_748"/>
        <s v="Model_224"/>
        <s v="Model_291"/>
        <s v="Model_534"/>
        <s v="Model_680"/>
        <s v="Model_889"/>
        <s v="Model_136"/>
        <s v="Model_761"/>
        <s v="Model_667"/>
        <s v="Model_948"/>
        <s v="Model_773"/>
        <s v="Model_190"/>
        <s v="Model_731"/>
        <s v="Model_802"/>
        <s v="Model_564"/>
        <s v="Model_620"/>
        <s v="Model_410"/>
        <s v="Model_709"/>
        <s v="Model_429"/>
        <s v="Model_612"/>
        <s v="Model_155"/>
        <s v="Model_392"/>
        <s v="Model_568"/>
        <s v="Model_315"/>
        <s v="Model_413"/>
        <s v="Model_845"/>
        <s v="Model_764"/>
        <s v="Model_116"/>
        <s v="Model_798"/>
        <s v="Model_477"/>
        <s v="Model_183"/>
        <s v="Model_937"/>
        <s v="Model_624"/>
        <s v="Model_213"/>
        <s v="Model_178"/>
        <s v="Model_203"/>
        <s v="Model_598"/>
        <s v="Model_866"/>
        <s v="Model_446"/>
        <s v="Model_102"/>
        <s v="Model_813"/>
        <s v="Model_571"/>
        <s v="Model_694"/>
        <s v="Model_812"/>
        <s v="Model_310"/>
        <s v="Model_435"/>
        <s v="Model_411"/>
        <s v="Model_905"/>
        <s v="Model_542"/>
        <s v="Model_632"/>
        <s v="Model_981"/>
        <s v="Model_648"/>
        <s v="Model_768"/>
        <s v="Model_807"/>
        <s v="Model_107"/>
        <s v="Model_499"/>
        <s v="Model_808"/>
        <s v="Model_968"/>
        <s v="Model_448"/>
        <s v="Model_679"/>
        <s v="Model_276"/>
        <s v="Model_101"/>
        <s v="Model_548"/>
        <s v="Model_935"/>
        <s v="Model_369"/>
        <s v="Model_498"/>
        <s v="Model_687"/>
        <s v="Model_245"/>
        <s v="Model_994"/>
        <s v="Model_434"/>
        <s v="Model_863"/>
        <s v="Model_254"/>
        <s v="Model_919"/>
        <s v="Model_753"/>
        <s v="Model_895"/>
        <s v="Model_967"/>
        <s v="Model_207"/>
        <s v="Model_588"/>
        <s v="Model_760"/>
        <s v="Model_356"/>
        <s v="Model_104"/>
        <s v="Model_700"/>
        <s v="Model_130"/>
        <s v="Model_707"/>
        <s v="Model_284"/>
        <s v="Model_164"/>
        <s v="Model_501"/>
        <s v="Model_809"/>
        <s v="Model_894"/>
        <s v="Model_112"/>
        <s v="Model_750"/>
        <s v="Model_675"/>
        <s v="Model_126"/>
        <s v="Model_914"/>
        <s v="Model_776"/>
        <s v="Model_422"/>
        <s v="Model_515"/>
        <s v="Model_996"/>
        <s v="Model_554"/>
        <s v="Model_511"/>
        <s v="Model_758"/>
        <s v="Model_623"/>
        <s v="Model_811"/>
        <s v="Model_395"/>
        <s v="Model_242"/>
        <s v="Model_458"/>
        <s v="Model_636"/>
        <s v="Model_882"/>
        <s v="Model_827"/>
        <s v="Model_629"/>
        <s v="Model_192"/>
        <s v="Model_309"/>
        <s v="Model_163"/>
        <s v="Model_704"/>
        <s v="Model_940"/>
        <s v="Model_685"/>
        <s v="Model_745"/>
        <s v="Model_974"/>
        <s v="Model_196"/>
        <s v="Model_775"/>
        <s v="Model_547"/>
        <s v="Model_922"/>
        <s v="Model_294"/>
        <s v="Model_436"/>
        <s v="Model_327"/>
        <s v="Model_262"/>
        <s v="Model_791"/>
        <s v="Model_662"/>
        <s v="Model_296"/>
        <s v="Model_300"/>
        <s v="Model_691"/>
        <s v="Model_756"/>
        <s v="Model_942"/>
        <s v="Model_923"/>
        <s v="Model_846"/>
        <s v="Model_820"/>
        <s v="Model_464"/>
        <s v="Model_480"/>
        <s v="Model_939"/>
        <s v="Model_176"/>
        <s v="Model_871"/>
        <s v="Model_261"/>
        <s v="Model_953"/>
        <s v="Model_929"/>
        <s v="Model_610"/>
        <s v="Model_516"/>
        <s v="Model_843"/>
        <s v="Model_345"/>
        <s v="Model_565"/>
        <s v="Model_956"/>
        <s v="Model_324"/>
        <s v="Model_577"/>
        <s v="Model_225"/>
        <s v="Model_605"/>
        <s v="Model_355"/>
        <s v="Model_904"/>
        <s v="Model_277"/>
        <s v="Model_401"/>
        <s v="Model_890"/>
        <s v="Model_206"/>
        <s v="Model_840"/>
        <s v="Model_897"/>
        <s v="Model_146"/>
        <s v="Model_924"/>
        <s v="Model_803"/>
        <s v="Model_228"/>
        <s v="Model_622"/>
        <s v="Model_688"/>
        <s v="Model_625"/>
        <s v="Model_873"/>
        <s v="Model_119"/>
        <s v="Model_950"/>
        <s v="Model_153"/>
        <s v="Model_212"/>
        <s v="Model_930"/>
        <s v="Model_120"/>
        <s v="Model_340"/>
        <s v="Model_980"/>
        <s v="Model_965"/>
        <s v="Model_997"/>
        <s v="Model_829"/>
        <s v="Model_982"/>
        <s v="Model_484"/>
        <s v="Model_419"/>
        <s v="Model_861"/>
        <s v="Model_712"/>
        <s v="Model_594"/>
        <s v="Model_474"/>
        <s v="Model_187"/>
        <s v="Model_552"/>
        <s v="Model_259"/>
        <s v="Model_500"/>
        <s v="Model_165"/>
        <s v="Model_670"/>
        <s v="Model_535"/>
        <s v="Model_292"/>
        <s v="Model_705"/>
        <s v="Model_265"/>
        <s v="Model_907"/>
        <s v="Model_742"/>
        <s v="Model_286"/>
        <s v="Model_991"/>
        <s v="Model_717"/>
        <s v="Model_983"/>
        <s v="Model_526"/>
        <s v="Model_538"/>
        <s v="Model_312"/>
        <s v="Model_149"/>
        <s v="Model_137"/>
        <s v="Model_299"/>
        <s v="Model_123"/>
        <s v="Model_370"/>
        <s v="Model_138"/>
        <s v="Model_524"/>
        <s v="Model_830"/>
        <s v="Model_377"/>
        <s v="Model_514"/>
        <s v="Model_210"/>
      </sharedItems>
    </cacheField>
    <cacheField name="Product_Category" numFmtId="0">
      <sharedItems count="3">
        <s v="Headphones"/>
        <s v="Speakers"/>
        <s v="Smartwatches"/>
      </sharedItems>
    </cacheField>
    <cacheField name="Region" numFmtId="0">
      <sharedItems count="4">
        <s v="East"/>
        <s v="South"/>
        <s v="North"/>
        <s v="West"/>
      </sharedItems>
    </cacheField>
    <cacheField name="Year" numFmtId="0">
      <sharedItems containsSemiMixedTypes="0" containsString="0" containsNumber="1" containsInteger="1" minValue="2023" maxValue="2024"/>
    </cacheField>
    <cacheField name="Quarter" numFmtId="0">
      <sharedItems/>
    </cacheField>
    <cacheField name="Units_Sold" numFmtId="0">
      <sharedItems containsSemiMixedTypes="0" containsString="0" containsNumber="1" containsInteger="1" minValue="53" maxValue="4998"/>
    </cacheField>
    <cacheField name="Selling_Price_per_Unit" numFmtId="0">
      <sharedItems containsSemiMixedTypes="0" containsString="0" containsNumber="1" containsInteger="1" minValue="1511" maxValue="19958"/>
    </cacheField>
    <cacheField name="Manufacturing_Cost_per_Unit" numFmtId="0">
      <sharedItems containsSemiMixedTypes="0" containsString="0" containsNumber="1" containsInteger="1" minValue="807" maxValue="14991"/>
    </cacheField>
    <cacheField name="Marketing_Spend" numFmtId="0">
      <sharedItems containsSemiMixedTypes="0" containsString="0" containsNumber="1" containsInteger="1" minValue="50138" maxValue="499962"/>
    </cacheField>
    <cacheField name="Return_Rate_%" numFmtId="0">
      <sharedItems containsSemiMixedTypes="0" containsString="0" containsNumber="1" minValue="0" maxValue="14.99"/>
    </cacheField>
    <cacheField name="Stockout_Days" numFmtId="0">
      <sharedItems containsSemiMixedTypes="0" containsString="0" containsNumber="1" containsInteger="1" minValue="0" maxValue="19"/>
    </cacheField>
    <cacheField name="Warranty_Claims_%" numFmtId="0">
      <sharedItems containsSemiMixedTypes="0" containsString="0" containsNumber="1" minValue="0.02" maxValue="9.99"/>
    </cacheField>
    <cacheField name="Discount_%" numFmtId="0">
      <sharedItems containsSemiMixedTypes="0" containsString="0" containsNumber="1" minValue="0.02" maxValue="25"/>
    </cacheField>
    <cacheField name="Online_Sales_%" numFmtId="0">
      <sharedItems containsSemiMixedTypes="0" containsString="0" containsNumber="1" minValue="10.23" maxValue="89.98"/>
    </cacheField>
    <cacheField name="Customer_Rating" numFmtId="0">
      <sharedItems containsSemiMixedTypes="0" containsString="0" containsNumber="1" minValue="1" maxValue="5"/>
    </cacheField>
    <cacheField name="Competitor_Price" numFmtId="0">
      <sharedItems containsSemiMixedTypes="0" containsString="0" containsNumber="1" containsInteger="1" minValue="1515" maxValue="20979"/>
    </cacheField>
    <cacheField name="Inventory_Level" numFmtId="0">
      <sharedItems containsSemiMixedTypes="0" containsString="0" containsNumber="1" containsInteger="1" minValue="120" maxValue="9995"/>
    </cacheField>
    <cacheField name="Lead_Time_Days" numFmtId="0">
      <sharedItems containsSemiMixedTypes="0" containsString="0" containsNumber="1" containsInteger="1" minValue="2" maxValue="14"/>
    </cacheField>
    <cacheField name="Total_sale" numFmtId="0">
      <sharedItems containsSemiMixedTypes="0" containsString="0" containsNumber="1" containsInteger="1" minValue="190674" maxValue="94213528"/>
    </cacheField>
    <cacheField name="Total_manufacturing_cost" numFmtId="0">
      <sharedItems containsSemiMixedTypes="0" containsString="0" containsNumber="1" containsInteger="1" minValue="190334" maxValue="71301745"/>
    </cacheField>
    <cacheField name="Profit_Amt" numFmtId="0">
      <sharedItems containsSemiMixedTypes="0" containsString="0" containsNumber="1" containsInteger="1" minValue="-57231344" maxValue="88386957"/>
    </cacheField>
    <cacheField name="Profit_margin" numFmtId="165">
      <sharedItems containsSemiMixedTypes="0" containsString="0" containsNumber="1" minValue="-742.64555413226958" maxValue="95.4408983566409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Chaudhary" refreshedDate="45923.33448125" createdVersion="8" refreshedVersion="8" minRefreshableVersion="3" recordCount="1000" xr:uid="{5E006AE4-9512-443B-87DF-7DC681C89DC6}">
  <cacheSource type="worksheet">
    <worksheetSource ref="A1:Y1001" sheet="4"/>
  </cacheSource>
  <cacheFields count="25">
    <cacheField name="Product_ID" numFmtId="0">
      <sharedItems/>
    </cacheField>
    <cacheField name="Product_Name" numFmtId="0">
      <sharedItems/>
    </cacheField>
    <cacheField name="Product_Category" numFmtId="0">
      <sharedItems count="3">
        <s v="Headphones"/>
        <s v="Speakers"/>
        <s v="Smartwatches"/>
      </sharedItems>
    </cacheField>
    <cacheField name="Region" numFmtId="0">
      <sharedItems count="4">
        <s v="East"/>
        <s v="South"/>
        <s v="North"/>
        <s v="West"/>
      </sharedItems>
    </cacheField>
    <cacheField name="Year" numFmtId="0">
      <sharedItems containsSemiMixedTypes="0" containsString="0" containsNumber="1" containsInteger="1" minValue="2023" maxValue="2024"/>
    </cacheField>
    <cacheField name="Quarter" numFmtId="0">
      <sharedItems/>
    </cacheField>
    <cacheField name="Units_Sold" numFmtId="0">
      <sharedItems containsSemiMixedTypes="0" containsString="0" containsNumber="1" containsInteger="1" minValue="53" maxValue="4998"/>
    </cacheField>
    <cacheField name="Selling_Price_per_Unit" numFmtId="0">
      <sharedItems containsSemiMixedTypes="0" containsString="0" containsNumber="1" containsInteger="1" minValue="1511" maxValue="19958"/>
    </cacheField>
    <cacheField name="Manufacturing_Cost_per_Unit" numFmtId="0">
      <sharedItems containsSemiMixedTypes="0" containsString="0" containsNumber="1" containsInteger="1" minValue="807" maxValue="14991"/>
    </cacheField>
    <cacheField name="Marketing_Spend" numFmtId="0">
      <sharedItems containsSemiMixedTypes="0" containsString="0" containsNumber="1" containsInteger="1" minValue="50138" maxValue="499962"/>
    </cacheField>
    <cacheField name="Return_Rate_%" numFmtId="0">
      <sharedItems containsSemiMixedTypes="0" containsString="0" containsNumber="1" minValue="0" maxValue="14.99"/>
    </cacheField>
    <cacheField name="Stockout_Days" numFmtId="0">
      <sharedItems containsSemiMixedTypes="0" containsString="0" containsNumber="1" containsInteger="1" minValue="0" maxValue="19"/>
    </cacheField>
    <cacheField name="Warranty_Claims_%" numFmtId="0">
      <sharedItems containsSemiMixedTypes="0" containsString="0" containsNumber="1" minValue="0.02" maxValue="9.99"/>
    </cacheField>
    <cacheField name="Discount_%" numFmtId="0">
      <sharedItems containsSemiMixedTypes="0" containsString="0" containsNumber="1" minValue="0.02" maxValue="25"/>
    </cacheField>
    <cacheField name="Online_Sales_%" numFmtId="0">
      <sharedItems containsSemiMixedTypes="0" containsString="0" containsNumber="1" minValue="10.23" maxValue="89.98"/>
    </cacheField>
    <cacheField name="Customer_Rating" numFmtId="0">
      <sharedItems containsSemiMixedTypes="0" containsString="0" containsNumber="1" minValue="1" maxValue="5"/>
    </cacheField>
    <cacheField name="Competitor_Price" numFmtId="0">
      <sharedItems containsSemiMixedTypes="0" containsString="0" containsNumber="1" containsInteger="1" minValue="1515" maxValue="20979"/>
    </cacheField>
    <cacheField name="Inventory_Level" numFmtId="0">
      <sharedItems containsSemiMixedTypes="0" containsString="0" containsNumber="1" containsInteger="1" minValue="120" maxValue="9995"/>
    </cacheField>
    <cacheField name="Lead_Time_Days" numFmtId="0">
      <sharedItems containsSemiMixedTypes="0" containsString="0" containsNumber="1" containsInteger="1" minValue="2" maxValue="14"/>
    </cacheField>
    <cacheField name="Revenue" numFmtId="164">
      <sharedItems containsSemiMixedTypes="0" containsString="0" containsNumber="1" containsInteger="1" minValue="190674" maxValue="94213528"/>
    </cacheField>
    <cacheField name="Total_Cost" numFmtId="164">
      <sharedItems containsSemiMixedTypes="0" containsString="0" containsNumber="1" containsInteger="1" minValue="475413" maxValue="71588307"/>
    </cacheField>
    <cacheField name="Profit" numFmtId="164">
      <sharedItems containsSemiMixedTypes="0" containsString="0" containsNumber="1" containsInteger="1" minValue="-57231344" maxValue="88386957"/>
    </cacheField>
    <cacheField name="ROI%" numFmtId="9">
      <sharedItems containsSemiMixedTypes="0" containsString="0" containsNumber="1" minValue="-744.33227374147998" maxValue="680.33300024981259"/>
    </cacheField>
    <cacheField name="MER" numFmtId="43">
      <sharedItems containsSemiMixedTypes="0" containsString="0" containsNumber="1" minValue="0.44284911348423689" maxValue="1066.2680810857241"/>
    </cacheField>
    <cacheField name="ROI_Category" numFmtId="0">
      <sharedItems count="4">
        <s v="Loss making"/>
        <s v="Moderate"/>
        <s v="High ROI"/>
        <s v="Low RO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Chaudhary" refreshedDate="45923.51119513889" createdVersion="8" refreshedVersion="8" minRefreshableVersion="3" recordCount="334" xr:uid="{A92B5868-B6E3-403A-BD04-233E9B0D73E7}">
  <cacheSource type="worksheet">
    <worksheetSource name="Table5"/>
  </cacheSource>
  <cacheFields count="6">
    <cacheField name="Product_ID" numFmtId="0">
      <sharedItems/>
    </cacheField>
    <cacheField name="Product_Name" numFmtId="0">
      <sharedItems/>
    </cacheField>
    <cacheField name="Selling_Price_per_Unit" numFmtId="0">
      <sharedItems containsSemiMixedTypes="0" containsString="0" containsNumber="1" containsInteger="1" minValue="1511" maxValue="19958"/>
    </cacheField>
    <cacheField name="Revenue" numFmtId="0">
      <sharedItems containsSemiMixedTypes="0" containsString="0" containsNumber="1" containsInteger="1" minValue="190674" maxValue="93919892"/>
    </cacheField>
    <cacheField name="Segment" numFmtId="0">
      <sharedItems count="3">
        <s v="Mid"/>
        <s v="Premium"/>
        <s v="Low"/>
      </sharedItems>
    </cacheField>
    <cacheField name="Profit" numFmtId="0">
      <sharedItems containsSemiMixedTypes="0" containsString="0" containsNumber="1" containsInteger="1" minValue="-55444380" maxValue="878400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Chaudhary" refreshedDate="45923.511655324073" createdVersion="8" refreshedVersion="8" minRefreshableVersion="3" recordCount="338" xr:uid="{3D119E2B-B00B-4324-A41C-404320F6BB11}">
  <cacheSource type="worksheet">
    <worksheetSource name="Table6"/>
  </cacheSource>
  <cacheFields count="6">
    <cacheField name="Product_ID" numFmtId="0">
      <sharedItems/>
    </cacheField>
    <cacheField name="Product_Name" numFmtId="0">
      <sharedItems/>
    </cacheField>
    <cacheField name="Selling_Price_per_Unit" numFmtId="0">
      <sharedItems containsSemiMixedTypes="0" containsString="0" containsNumber="1" containsInteger="1" minValue="1560" maxValue="19940"/>
    </cacheField>
    <cacheField name="Revenue" numFmtId="0">
      <sharedItems containsSemiMixedTypes="0" containsString="0" containsNumber="1" containsInteger="1" minValue="331626" maxValue="91819267"/>
    </cacheField>
    <cacheField name="Segment" numFmtId="0">
      <sharedItems count="3">
        <s v="Premium"/>
        <s v="Low"/>
        <s v="Mid"/>
      </sharedItems>
    </cacheField>
    <cacheField name="Profit" numFmtId="0">
      <sharedItems containsSemiMixedTypes="0" containsString="0" containsNumber="1" containsInteger="1" minValue="-53209417" maxValue="776777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Chaudhary" refreshedDate="45923.512300925926" createdVersion="8" refreshedVersion="8" minRefreshableVersion="3" recordCount="328" xr:uid="{8D4B125F-9DFE-4368-8753-58F7AECBE765}">
  <cacheSource type="worksheet">
    <worksheetSource name="Table7"/>
  </cacheSource>
  <cacheFields count="6">
    <cacheField name="Product_ID" numFmtId="0">
      <sharedItems/>
    </cacheField>
    <cacheField name="Product_Name" numFmtId="0">
      <sharedItems/>
    </cacheField>
    <cacheField name="Selling_Price_per_Unit" numFmtId="0">
      <sharedItems containsSemiMixedTypes="0" containsString="0" containsNumber="1" containsInteger="1" minValue="1513" maxValue="19927"/>
    </cacheField>
    <cacheField name="Revenue" numFmtId="0">
      <sharedItems containsSemiMixedTypes="0" containsString="0" containsNumber="1" containsInteger="1" minValue="227826" maxValue="94213528"/>
    </cacheField>
    <cacheField name="Segment" numFmtId="0">
      <sharedItems count="3">
        <s v="Premium"/>
        <s v="Mid"/>
        <s v="Low"/>
      </sharedItems>
    </cacheField>
    <cacheField name="Profit" numFmtId="0">
      <sharedItems containsSemiMixedTypes="0" containsString="0" containsNumber="1" containsInteger="1" minValue="-57231344" maxValue="883869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Chaudhary" refreshedDate="45924.298774768518" createdVersion="8" refreshedVersion="8" minRefreshableVersion="3" recordCount="1000" xr:uid="{ACB5B15F-6C15-4026-AEEC-38C092399E41}">
  <cacheSource type="worksheet">
    <worksheetSource ref="A1:W1001" sheet="1"/>
  </cacheSource>
  <cacheFields count="23">
    <cacheField name="Product_ID" numFmtId="0">
      <sharedItems/>
    </cacheField>
    <cacheField name="Product_Name" numFmtId="0">
      <sharedItems/>
    </cacheField>
    <cacheField name="Product_Category" numFmtId="0">
      <sharedItems count="3">
        <s v="Headphones"/>
        <s v="Speakers"/>
        <s v="Smartwatches"/>
      </sharedItems>
    </cacheField>
    <cacheField name="Region" numFmtId="0">
      <sharedItems count="4">
        <s v="East"/>
        <s v="South"/>
        <s v="North"/>
        <s v="West"/>
      </sharedItems>
    </cacheField>
    <cacheField name="Year" numFmtId="0">
      <sharedItems containsSemiMixedTypes="0" containsString="0" containsNumber="1" containsInteger="1" minValue="2023" maxValue="2024"/>
    </cacheField>
    <cacheField name="Quarter" numFmtId="0">
      <sharedItems/>
    </cacheField>
    <cacheField name="Units_Sold" numFmtId="0">
      <sharedItems containsSemiMixedTypes="0" containsString="0" containsNumber="1" containsInteger="1" minValue="53" maxValue="4998"/>
    </cacheField>
    <cacheField name="Selling_Price_per_Unit" numFmtId="0">
      <sharedItems containsSemiMixedTypes="0" containsString="0" containsNumber="1" containsInteger="1" minValue="1511" maxValue="19958"/>
    </cacheField>
    <cacheField name="Manufacturing_Cost_per_Unit" numFmtId="0">
      <sharedItems containsSemiMixedTypes="0" containsString="0" containsNumber="1" containsInteger="1" minValue="807" maxValue="14991"/>
    </cacheField>
    <cacheField name="Marketing_Spend" numFmtId="0">
      <sharedItems containsSemiMixedTypes="0" containsString="0" containsNumber="1" containsInteger="1" minValue="50138" maxValue="499962"/>
    </cacheField>
    <cacheField name="Return_Rate_%" numFmtId="0">
      <sharedItems containsSemiMixedTypes="0" containsString="0" containsNumber="1" minValue="0" maxValue="14.99"/>
    </cacheField>
    <cacheField name="Stockout_Days" numFmtId="0">
      <sharedItems containsSemiMixedTypes="0" containsString="0" containsNumber="1" containsInteger="1" minValue="0" maxValue="19"/>
    </cacheField>
    <cacheField name="Warranty_Claims_%" numFmtId="0">
      <sharedItems containsSemiMixedTypes="0" containsString="0" containsNumber="1" minValue="0.02" maxValue="9.99"/>
    </cacheField>
    <cacheField name="Discount_%" numFmtId="0">
      <sharedItems containsSemiMixedTypes="0" containsString="0" containsNumber="1" minValue="0.02" maxValue="25"/>
    </cacheField>
    <cacheField name="Online_Sales_%" numFmtId="0">
      <sharedItems containsSemiMixedTypes="0" containsString="0" containsNumber="1" minValue="10.23" maxValue="89.98"/>
    </cacheField>
    <cacheField name="Customer_Rating" numFmtId="0">
      <sharedItems containsSemiMixedTypes="0" containsString="0" containsNumber="1" minValue="1" maxValue="5"/>
    </cacheField>
    <cacheField name="Competitor_Price" numFmtId="0">
      <sharedItems containsSemiMixedTypes="0" containsString="0" containsNumber="1" containsInteger="1" minValue="1515" maxValue="20979"/>
    </cacheField>
    <cacheField name="Inventory_Level" numFmtId="0">
      <sharedItems containsSemiMixedTypes="0" containsString="0" containsNumber="1" containsInteger="1" minValue="120" maxValue="9995"/>
    </cacheField>
    <cacheField name="Lead_Time_Days" numFmtId="0">
      <sharedItems containsSemiMixedTypes="0" containsString="0" containsNumber="1" containsInteger="1" minValue="2" maxValue="14"/>
    </cacheField>
    <cacheField name="Total_sale" numFmtId="0">
      <sharedItems containsSemiMixedTypes="0" containsString="0" containsNumber="1" containsInteger="1" minValue="190674" maxValue="94213528"/>
    </cacheField>
    <cacheField name="Total_manufacturing_cost" numFmtId="0">
      <sharedItems containsSemiMixedTypes="0" containsString="0" containsNumber="1" containsInteger="1" minValue="190334" maxValue="71301745"/>
    </cacheField>
    <cacheField name="Profit_Amt" numFmtId="0">
      <sharedItems containsSemiMixedTypes="0" containsString="0" containsNumber="1" containsInteger="1" minValue="-56820454" maxValue="88598432"/>
    </cacheField>
    <cacheField name="Category" numFmtId="0">
      <sharedItems count="4">
        <s v="Under-performer"/>
        <s v="Star"/>
        <s v="Cash Cows"/>
        <s v="Volume Tra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P0001"/>
    <s v="Model_567"/>
    <x v="0"/>
    <x v="0"/>
    <n v="2024"/>
    <s v="Q3"/>
    <n v="910"/>
    <n v="6471"/>
    <n v="10500"/>
    <n v="487818"/>
    <n v="4.9800000000000004"/>
    <n v="9"/>
    <n v="3.97"/>
    <n v="24.6"/>
    <n v="34.36"/>
    <n v="3.8"/>
    <n v="2476"/>
    <n v="8822"/>
    <n v="8"/>
    <n v="5888610"/>
    <n v="9555000"/>
    <n v="-3666390"/>
  </r>
  <r>
    <s v="P0002"/>
    <s v="Model_264"/>
    <x v="1"/>
    <x v="1"/>
    <n v="2023"/>
    <s v="Q3"/>
    <n v="3822"/>
    <n v="14990"/>
    <n v="8670"/>
    <n v="426742"/>
    <n v="10.4"/>
    <n v="5"/>
    <n v="4.74"/>
    <n v="22.65"/>
    <n v="11.99"/>
    <n v="1.4"/>
    <n v="20164"/>
    <n v="9362"/>
    <n v="5"/>
    <n v="57291780"/>
    <n v="33136740"/>
    <n v="24155040"/>
  </r>
  <r>
    <s v="P0003"/>
    <s v="Model_677"/>
    <x v="0"/>
    <x v="2"/>
    <n v="2024"/>
    <s v="Q3"/>
    <n v="3142"/>
    <n v="19089"/>
    <n v="6493"/>
    <n v="361478"/>
    <n v="11.57"/>
    <n v="17"/>
    <n v="4.51"/>
    <n v="1.39"/>
    <n v="10.31"/>
    <n v="1.1000000000000001"/>
    <n v="7397"/>
    <n v="3236"/>
    <n v="12"/>
    <n v="59977638"/>
    <n v="20401006"/>
    <n v="39576632"/>
  </r>
  <r>
    <s v="P0004"/>
    <s v="Model_344"/>
    <x v="0"/>
    <x v="2"/>
    <n v="2023"/>
    <s v="Q2"/>
    <n v="516"/>
    <n v="14451"/>
    <n v="1567"/>
    <n v="380792"/>
    <n v="9.82"/>
    <n v="17"/>
    <n v="8.69"/>
    <n v="20.83"/>
    <n v="28.18"/>
    <n v="3.2"/>
    <n v="17457"/>
    <n v="9254"/>
    <n v="9"/>
    <n v="7456716"/>
    <n v="808572"/>
    <n v="6648144"/>
  </r>
  <r>
    <s v="P0005"/>
    <s v="Model_433"/>
    <x v="2"/>
    <x v="0"/>
    <n v="2024"/>
    <s v="Q1"/>
    <n v="4476"/>
    <n v="13812"/>
    <n v="2844"/>
    <n v="72054"/>
    <n v="2.27"/>
    <n v="4"/>
    <n v="5.3"/>
    <n v="11.45"/>
    <n v="42.51"/>
    <n v="3.8"/>
    <n v="16859"/>
    <n v="6718"/>
    <n v="10"/>
    <n v="61822512"/>
    <n v="12729744"/>
    <n v="49092768"/>
  </r>
  <r>
    <s v="P0006"/>
    <s v="Model_349"/>
    <x v="2"/>
    <x v="3"/>
    <n v="2024"/>
    <s v="Q1"/>
    <n v="3494"/>
    <n v="3490"/>
    <n v="11131"/>
    <n v="120028"/>
    <n v="13.14"/>
    <n v="6"/>
    <n v="4.68"/>
    <n v="6.47"/>
    <n v="78.099999999999994"/>
    <n v="4.2"/>
    <n v="14740"/>
    <n v="5365"/>
    <n v="13"/>
    <n v="12194060"/>
    <n v="38891714"/>
    <n v="-26697654"/>
  </r>
  <r>
    <s v="P0007"/>
    <s v="Model_740"/>
    <x v="2"/>
    <x v="2"/>
    <n v="2024"/>
    <s v="Q4"/>
    <n v="3221"/>
    <n v="6799"/>
    <n v="12021"/>
    <n v="72207"/>
    <n v="8.09"/>
    <n v="1"/>
    <n v="4.1100000000000003"/>
    <n v="21.97"/>
    <n v="73.88"/>
    <n v="2.4"/>
    <n v="1607"/>
    <n v="7189"/>
    <n v="10"/>
    <n v="21899579"/>
    <n v="38719641"/>
    <n v="-16820062"/>
  </r>
  <r>
    <s v="P0008"/>
    <s v="Model_777"/>
    <x v="1"/>
    <x v="1"/>
    <n v="2023"/>
    <s v="Q1"/>
    <n v="2969"/>
    <n v="14497"/>
    <n v="2349"/>
    <n v="280893"/>
    <n v="4.24"/>
    <n v="10"/>
    <n v="8.18"/>
    <n v="4.92"/>
    <n v="31.37"/>
    <n v="1"/>
    <n v="17024"/>
    <n v="8065"/>
    <n v="4"/>
    <n v="43041593"/>
    <n v="6974181"/>
    <n v="36067412"/>
  </r>
  <r>
    <s v="P0009"/>
    <s v="Model_910"/>
    <x v="2"/>
    <x v="3"/>
    <n v="2024"/>
    <s v="Q1"/>
    <n v="180"/>
    <n v="14972"/>
    <n v="10756"/>
    <n v="131554"/>
    <n v="6.38"/>
    <n v="12"/>
    <n v="8.9499999999999993"/>
    <n v="23.68"/>
    <n v="29.56"/>
    <n v="2.9"/>
    <n v="3126"/>
    <n v="9697"/>
    <n v="6"/>
    <n v="2694960"/>
    <n v="1936080"/>
    <n v="758880"/>
  </r>
  <r>
    <s v="P0010"/>
    <s v="Model_504"/>
    <x v="2"/>
    <x v="1"/>
    <n v="2024"/>
    <s v="Q1"/>
    <n v="1735"/>
    <n v="5880"/>
    <n v="6940"/>
    <n v="202458"/>
    <n v="0.56000000000000005"/>
    <n v="4"/>
    <n v="8.5299999999999994"/>
    <n v="5.14"/>
    <n v="28.19"/>
    <n v="1.1000000000000001"/>
    <n v="7729"/>
    <n v="8808"/>
    <n v="7"/>
    <n v="10201800"/>
    <n v="12040900"/>
    <n v="-1839100"/>
  </r>
  <r>
    <s v="P0011"/>
    <s v="Model_189"/>
    <x v="1"/>
    <x v="1"/>
    <n v="2024"/>
    <s v="Q2"/>
    <n v="819"/>
    <n v="6257"/>
    <n v="11637"/>
    <n v="133276"/>
    <n v="1.92"/>
    <n v="5"/>
    <n v="6.74"/>
    <n v="15.34"/>
    <n v="37.14"/>
    <n v="1.4"/>
    <n v="8377"/>
    <n v="6669"/>
    <n v="7"/>
    <n v="5124483"/>
    <n v="9530703"/>
    <n v="-4406220"/>
  </r>
  <r>
    <s v="P0012"/>
    <s v="Model_789"/>
    <x v="2"/>
    <x v="0"/>
    <n v="2023"/>
    <s v="Q1"/>
    <n v="2441"/>
    <n v="11895"/>
    <n v="4516"/>
    <n v="364925"/>
    <n v="11.48"/>
    <n v="13"/>
    <n v="1.37"/>
    <n v="5.58"/>
    <n v="49.86"/>
    <n v="2.2999999999999998"/>
    <n v="2374"/>
    <n v="1591"/>
    <n v="11"/>
    <n v="29035695"/>
    <n v="11023556"/>
    <n v="18012139"/>
  </r>
  <r>
    <s v="P0013"/>
    <s v="Model_372"/>
    <x v="2"/>
    <x v="1"/>
    <n v="2024"/>
    <s v="Q2"/>
    <n v="2483"/>
    <n v="17741"/>
    <n v="13597"/>
    <n v="233852"/>
    <n v="0"/>
    <n v="11"/>
    <n v="2.77"/>
    <n v="13.64"/>
    <n v="45.09"/>
    <n v="2.7"/>
    <n v="7043"/>
    <n v="5313"/>
    <n v="9"/>
    <n v="44050903"/>
    <n v="33761351"/>
    <n v="10289552"/>
  </r>
  <r>
    <s v="P0014"/>
    <s v="Model_314"/>
    <x v="1"/>
    <x v="1"/>
    <n v="2023"/>
    <s v="Q4"/>
    <n v="1234"/>
    <n v="7088"/>
    <n v="14294"/>
    <n v="242512"/>
    <n v="6.25"/>
    <n v="3"/>
    <n v="0.46"/>
    <n v="17.100000000000001"/>
    <n v="27.46"/>
    <n v="2.1"/>
    <n v="5309"/>
    <n v="4328"/>
    <n v="7"/>
    <n v="8746592"/>
    <n v="17638796"/>
    <n v="-8892204"/>
  </r>
  <r>
    <s v="P0015"/>
    <s v="Model_972"/>
    <x v="1"/>
    <x v="1"/>
    <n v="2024"/>
    <s v="Q1"/>
    <n v="4605"/>
    <n v="18850"/>
    <n v="5281"/>
    <n v="487415"/>
    <n v="7.84"/>
    <n v="5"/>
    <n v="9.31"/>
    <n v="4.76"/>
    <n v="20.440000000000001"/>
    <n v="3.3"/>
    <n v="12103"/>
    <n v="7608"/>
    <n v="7"/>
    <n v="86804250"/>
    <n v="24319005"/>
    <n v="62485245"/>
  </r>
  <r>
    <s v="P0016"/>
    <s v="Model_585"/>
    <x v="1"/>
    <x v="3"/>
    <n v="2023"/>
    <s v="Q4"/>
    <n v="3435"/>
    <n v="6444"/>
    <n v="14685"/>
    <n v="373179"/>
    <n v="0.82"/>
    <n v="9"/>
    <n v="6.61"/>
    <n v="13.02"/>
    <n v="11.01"/>
    <n v="1.2"/>
    <n v="3607"/>
    <n v="4509"/>
    <n v="5"/>
    <n v="22135140"/>
    <n v="50442975"/>
    <n v="-28307835"/>
  </r>
  <r>
    <s v="P0017"/>
    <s v="Model_844"/>
    <x v="2"/>
    <x v="2"/>
    <n v="2024"/>
    <s v="Q1"/>
    <n v="4167"/>
    <n v="14895"/>
    <n v="8698"/>
    <n v="58210"/>
    <n v="14.6"/>
    <n v="17"/>
    <n v="7.46"/>
    <n v="11.73"/>
    <n v="22.32"/>
    <n v="1.6"/>
    <n v="13245"/>
    <n v="690"/>
    <n v="8"/>
    <n v="62067465"/>
    <n v="36244566"/>
    <n v="25822899"/>
  </r>
  <r>
    <s v="P0018"/>
    <s v="Model_757"/>
    <x v="2"/>
    <x v="0"/>
    <n v="2024"/>
    <s v="Q4"/>
    <n v="4893"/>
    <n v="18572"/>
    <n v="7348"/>
    <n v="94363"/>
    <n v="3.39"/>
    <n v="14"/>
    <n v="3.12"/>
    <n v="1.78"/>
    <n v="66.430000000000007"/>
    <n v="3.8"/>
    <n v="10965"/>
    <n v="7479"/>
    <n v="9"/>
    <n v="90872796"/>
    <n v="35953764"/>
    <n v="54919032"/>
  </r>
  <r>
    <s v="P0019"/>
    <s v="Model_208"/>
    <x v="0"/>
    <x v="1"/>
    <n v="2024"/>
    <s v="Q1"/>
    <n v="2954"/>
    <n v="5743"/>
    <n v="3093"/>
    <n v="292247"/>
    <n v="4.5599999999999996"/>
    <n v="7"/>
    <n v="8.4600000000000009"/>
    <n v="20.46"/>
    <n v="29.49"/>
    <n v="1.6"/>
    <n v="2059"/>
    <n v="9835"/>
    <n v="4"/>
    <n v="16964822"/>
    <n v="9136722"/>
    <n v="7828100"/>
  </r>
  <r>
    <s v="P0020"/>
    <s v="Model_249"/>
    <x v="1"/>
    <x v="0"/>
    <n v="2024"/>
    <s v="Q3"/>
    <n v="524"/>
    <n v="11416"/>
    <n v="5637"/>
    <n v="128279"/>
    <n v="4.5599999999999996"/>
    <n v="8"/>
    <n v="2.6"/>
    <n v="8.39"/>
    <n v="47.49"/>
    <n v="3.6"/>
    <n v="9808"/>
    <n v="3156"/>
    <n v="8"/>
    <n v="5981984"/>
    <n v="2953788"/>
    <n v="3028196"/>
  </r>
  <r>
    <s v="P0021"/>
    <s v="Model_819"/>
    <x v="0"/>
    <x v="3"/>
    <n v="2023"/>
    <s v="Q1"/>
    <n v="1132"/>
    <n v="11484"/>
    <n v="8558"/>
    <n v="241420"/>
    <n v="3.46"/>
    <n v="4"/>
    <n v="0.02"/>
    <n v="14.36"/>
    <n v="57.3"/>
    <n v="1.2"/>
    <n v="16750"/>
    <n v="2306"/>
    <n v="4"/>
    <n v="12999888"/>
    <n v="9687656"/>
    <n v="3312232"/>
  </r>
  <r>
    <s v="P0022"/>
    <s v="Model_308"/>
    <x v="0"/>
    <x v="3"/>
    <n v="2024"/>
    <s v="Q1"/>
    <n v="2608"/>
    <n v="3259"/>
    <n v="11700"/>
    <n v="236356"/>
    <n v="0.02"/>
    <n v="9"/>
    <n v="3.76"/>
    <n v="12.87"/>
    <n v="80.95"/>
    <n v="2.6"/>
    <n v="14755"/>
    <n v="2808"/>
    <n v="9"/>
    <n v="8499472"/>
    <n v="30513600"/>
    <n v="-22014128"/>
  </r>
  <r>
    <s v="P0023"/>
    <s v="Model_409"/>
    <x v="2"/>
    <x v="0"/>
    <n v="2023"/>
    <s v="Q2"/>
    <n v="2097"/>
    <n v="10681"/>
    <n v="7593"/>
    <n v="253196"/>
    <n v="10.94"/>
    <n v="19"/>
    <n v="5.71"/>
    <n v="12.83"/>
    <n v="81.11"/>
    <n v="1.7"/>
    <n v="4546"/>
    <n v="6081"/>
    <n v="2"/>
    <n v="22398057"/>
    <n v="15922521"/>
    <n v="6475536"/>
  </r>
  <r>
    <s v="P0024"/>
    <s v="Model_779"/>
    <x v="0"/>
    <x v="0"/>
    <n v="2023"/>
    <s v="Q3"/>
    <n v="2797"/>
    <n v="3982"/>
    <n v="8438"/>
    <n v="249919"/>
    <n v="14.5"/>
    <n v="5"/>
    <n v="4.79"/>
    <n v="2.68"/>
    <n v="69.66"/>
    <n v="1.4"/>
    <n v="15356"/>
    <n v="5822"/>
    <n v="2"/>
    <n v="11137654"/>
    <n v="23601086"/>
    <n v="-12463432"/>
  </r>
  <r>
    <s v="P0025"/>
    <s v="Model_343"/>
    <x v="0"/>
    <x v="1"/>
    <n v="2023"/>
    <s v="Q3"/>
    <n v="1025"/>
    <n v="2451"/>
    <n v="8793"/>
    <n v="465648"/>
    <n v="3.36"/>
    <n v="15"/>
    <n v="8.6199999999999992"/>
    <n v="10.59"/>
    <n v="12.81"/>
    <n v="3.3"/>
    <n v="17927"/>
    <n v="847"/>
    <n v="7"/>
    <n v="2512275"/>
    <n v="9012825"/>
    <n v="-6500550"/>
  </r>
  <r>
    <s v="P0026"/>
    <s v="Model_179"/>
    <x v="0"/>
    <x v="0"/>
    <n v="2023"/>
    <s v="Q4"/>
    <n v="1856"/>
    <n v="3579"/>
    <n v="6807"/>
    <n v="307324"/>
    <n v="9.9499999999999993"/>
    <n v="2"/>
    <n v="1.05"/>
    <n v="11.31"/>
    <n v="56.01"/>
    <n v="4.7"/>
    <n v="2008"/>
    <n v="9092"/>
    <n v="11"/>
    <n v="6642624"/>
    <n v="12633792"/>
    <n v="-5991168"/>
  </r>
  <r>
    <s v="P0027"/>
    <s v="Model_887"/>
    <x v="1"/>
    <x v="2"/>
    <n v="2023"/>
    <s v="Q1"/>
    <n v="239"/>
    <n v="4217"/>
    <n v="6342"/>
    <n v="245161"/>
    <n v="11.13"/>
    <n v="9"/>
    <n v="5.54"/>
    <n v="18.34"/>
    <n v="72.930000000000007"/>
    <n v="1.2"/>
    <n v="7607"/>
    <n v="6653"/>
    <n v="10"/>
    <n v="1007863"/>
    <n v="1515738"/>
    <n v="-507875"/>
  </r>
  <r>
    <s v="P0028"/>
    <s v="Model_698"/>
    <x v="1"/>
    <x v="0"/>
    <n v="2023"/>
    <s v="Q2"/>
    <n v="2784"/>
    <n v="11192"/>
    <n v="9892"/>
    <n v="498614"/>
    <n v="12.73"/>
    <n v="10"/>
    <n v="5.13"/>
    <n v="21"/>
    <n v="11.38"/>
    <n v="2.7"/>
    <n v="14976"/>
    <n v="1597"/>
    <n v="13"/>
    <n v="31158528"/>
    <n v="27539328"/>
    <n v="3619200"/>
  </r>
  <r>
    <s v="P0029"/>
    <s v="Model_358"/>
    <x v="2"/>
    <x v="1"/>
    <n v="2023"/>
    <s v="Q1"/>
    <n v="3055"/>
    <n v="8811"/>
    <n v="12076"/>
    <n v="280363"/>
    <n v="6.34"/>
    <n v="10"/>
    <n v="2.81"/>
    <n v="13.62"/>
    <n v="53.97"/>
    <n v="3.8"/>
    <n v="4939"/>
    <n v="1479"/>
    <n v="5"/>
    <n v="26917605"/>
    <n v="36892180"/>
    <n v="-9974575"/>
  </r>
  <r>
    <s v="P0030"/>
    <s v="Model_793"/>
    <x v="0"/>
    <x v="2"/>
    <n v="2023"/>
    <s v="Q4"/>
    <n v="4708"/>
    <n v="19949"/>
    <n v="7156"/>
    <n v="184393"/>
    <n v="4.54"/>
    <n v="16"/>
    <n v="8.2200000000000006"/>
    <n v="2.17"/>
    <n v="78.62"/>
    <n v="2.9"/>
    <n v="14636"/>
    <n v="8971"/>
    <n v="7"/>
    <n v="93919892"/>
    <n v="33690448"/>
    <n v="60229444"/>
  </r>
  <r>
    <s v="P0031"/>
    <s v="Model_341"/>
    <x v="2"/>
    <x v="0"/>
    <n v="2023"/>
    <s v="Q4"/>
    <n v="1949"/>
    <n v="2268"/>
    <n v="11001"/>
    <n v="393492"/>
    <n v="4.88"/>
    <n v="3"/>
    <n v="7.53"/>
    <n v="5.92"/>
    <n v="47.93"/>
    <n v="4.2"/>
    <n v="15667"/>
    <n v="7460"/>
    <n v="13"/>
    <n v="4420332"/>
    <n v="21440949"/>
    <n v="-17020617"/>
  </r>
  <r>
    <s v="P0032"/>
    <s v="Model_579"/>
    <x v="2"/>
    <x v="2"/>
    <n v="2024"/>
    <s v="Q2"/>
    <n v="1317"/>
    <n v="6990"/>
    <n v="9233"/>
    <n v="480599"/>
    <n v="10.69"/>
    <n v="3"/>
    <n v="7.33"/>
    <n v="4.12"/>
    <n v="10.33"/>
    <n v="1.7"/>
    <n v="18800"/>
    <n v="3870"/>
    <n v="6"/>
    <n v="9205830"/>
    <n v="12159861"/>
    <n v="-2954031"/>
  </r>
  <r>
    <s v="P0033"/>
    <s v="Model_360"/>
    <x v="2"/>
    <x v="3"/>
    <n v="2023"/>
    <s v="Q4"/>
    <n v="1578"/>
    <n v="17034"/>
    <n v="8180"/>
    <n v="425960"/>
    <n v="12.25"/>
    <n v="16"/>
    <n v="8.76"/>
    <n v="3.12"/>
    <n v="10.88"/>
    <n v="4.8"/>
    <n v="18682"/>
    <n v="3442"/>
    <n v="13"/>
    <n v="26879652"/>
    <n v="12908040"/>
    <n v="13971612"/>
  </r>
  <r>
    <s v="P0034"/>
    <s v="Model_854"/>
    <x v="0"/>
    <x v="2"/>
    <n v="2024"/>
    <s v="Q4"/>
    <n v="3252"/>
    <n v="8145"/>
    <n v="3185"/>
    <n v="259754"/>
    <n v="2.72"/>
    <n v="8"/>
    <n v="7.23"/>
    <n v="9.15"/>
    <n v="43.33"/>
    <n v="2.5"/>
    <n v="6471"/>
    <n v="9188"/>
    <n v="2"/>
    <n v="26487540"/>
    <n v="10357620"/>
    <n v="16129920"/>
  </r>
  <r>
    <s v="P0035"/>
    <s v="Model_326"/>
    <x v="2"/>
    <x v="0"/>
    <n v="2024"/>
    <s v="Q2"/>
    <n v="3606"/>
    <n v="6732"/>
    <n v="5068"/>
    <n v="173053"/>
    <n v="5.56"/>
    <n v="18"/>
    <n v="2.3199999999999998"/>
    <n v="5.73"/>
    <n v="22.4"/>
    <n v="2.4"/>
    <n v="19644"/>
    <n v="1646"/>
    <n v="7"/>
    <n v="24275592"/>
    <n v="18275208"/>
    <n v="6000384"/>
  </r>
  <r>
    <s v="P0036"/>
    <s v="Model_908"/>
    <x v="2"/>
    <x v="2"/>
    <n v="2024"/>
    <s v="Q1"/>
    <n v="3940"/>
    <n v="12985"/>
    <n v="1471"/>
    <n v="233965"/>
    <n v="13.53"/>
    <n v="4"/>
    <n v="7.06"/>
    <n v="5.46"/>
    <n v="63.16"/>
    <n v="4.5"/>
    <n v="17383"/>
    <n v="3226"/>
    <n v="10"/>
    <n v="51160900"/>
    <n v="5795740"/>
    <n v="45365160"/>
  </r>
  <r>
    <s v="P0037"/>
    <s v="Model_396"/>
    <x v="0"/>
    <x v="1"/>
    <n v="2023"/>
    <s v="Q2"/>
    <n v="696"/>
    <n v="7297"/>
    <n v="963"/>
    <n v="216892"/>
    <n v="12.1"/>
    <n v="5"/>
    <n v="3.08"/>
    <n v="1.37"/>
    <n v="66.7"/>
    <n v="3.3"/>
    <n v="2318"/>
    <n v="5989"/>
    <n v="13"/>
    <n v="5078712"/>
    <n v="670248"/>
    <n v="4408464"/>
  </r>
  <r>
    <s v="P0038"/>
    <s v="Model_876"/>
    <x v="2"/>
    <x v="0"/>
    <n v="2024"/>
    <s v="Q1"/>
    <n v="2938"/>
    <n v="13842"/>
    <n v="9456"/>
    <n v="378406"/>
    <n v="14.77"/>
    <n v="2"/>
    <n v="2.42"/>
    <n v="0.44"/>
    <n v="24.23"/>
    <n v="3.1"/>
    <n v="11860"/>
    <n v="6308"/>
    <n v="4"/>
    <n v="40667796"/>
    <n v="27781728"/>
    <n v="12886068"/>
  </r>
  <r>
    <s v="P0039"/>
    <s v="Model_455"/>
    <x v="2"/>
    <x v="1"/>
    <n v="2024"/>
    <s v="Q2"/>
    <n v="2485"/>
    <n v="9538"/>
    <n v="12034"/>
    <n v="184832"/>
    <n v="11.31"/>
    <n v="0"/>
    <n v="0.73"/>
    <n v="2.57"/>
    <n v="81.08"/>
    <n v="3.9"/>
    <n v="13427"/>
    <n v="8975"/>
    <n v="12"/>
    <n v="23701930"/>
    <n v="29904490"/>
    <n v="-6202560"/>
  </r>
  <r>
    <s v="P0040"/>
    <s v="Model_886"/>
    <x v="0"/>
    <x v="2"/>
    <n v="2023"/>
    <s v="Q1"/>
    <n v="650"/>
    <n v="17502"/>
    <n v="5392"/>
    <n v="203262"/>
    <n v="5.9"/>
    <n v="19"/>
    <n v="7.44"/>
    <n v="4.3"/>
    <n v="45.35"/>
    <n v="3.3"/>
    <n v="17523"/>
    <n v="1395"/>
    <n v="4"/>
    <n v="11376300"/>
    <n v="3504800"/>
    <n v="7871500"/>
  </r>
  <r>
    <s v="P0041"/>
    <s v="Model_412"/>
    <x v="2"/>
    <x v="3"/>
    <n v="2023"/>
    <s v="Q1"/>
    <n v="2413"/>
    <n v="14587"/>
    <n v="5595"/>
    <n v="117411"/>
    <n v="8.86"/>
    <n v="15"/>
    <n v="7.11"/>
    <n v="10.77"/>
    <n v="21.43"/>
    <n v="1.7"/>
    <n v="4565"/>
    <n v="1485"/>
    <n v="3"/>
    <n v="35198431"/>
    <n v="13500735"/>
    <n v="21697696"/>
  </r>
  <r>
    <s v="P0042"/>
    <s v="Model_273"/>
    <x v="1"/>
    <x v="3"/>
    <n v="2023"/>
    <s v="Q3"/>
    <n v="2111"/>
    <n v="6373"/>
    <n v="11434"/>
    <n v="335521"/>
    <n v="9.92"/>
    <n v="10"/>
    <n v="2.34"/>
    <n v="12.76"/>
    <n v="71.14"/>
    <n v="3.7"/>
    <n v="4759"/>
    <n v="1042"/>
    <n v="14"/>
    <n v="13453403"/>
    <n v="24137174"/>
    <n v="-10683771"/>
  </r>
  <r>
    <s v="P0043"/>
    <s v="Model_739"/>
    <x v="1"/>
    <x v="3"/>
    <n v="2023"/>
    <s v="Q2"/>
    <n v="291"/>
    <n v="2981"/>
    <n v="5598"/>
    <n v="489953"/>
    <n v="1.18"/>
    <n v="12"/>
    <n v="7.49"/>
    <n v="3.51"/>
    <n v="73.2"/>
    <n v="1.5"/>
    <n v="18790"/>
    <n v="3380"/>
    <n v="5"/>
    <n v="867471"/>
    <n v="1629018"/>
    <n v="-761547"/>
  </r>
  <r>
    <s v="P0044"/>
    <s v="Model_402"/>
    <x v="0"/>
    <x v="1"/>
    <n v="2023"/>
    <s v="Q2"/>
    <n v="2091"/>
    <n v="11593"/>
    <n v="6836"/>
    <n v="88211"/>
    <n v="8.17"/>
    <n v="9"/>
    <n v="9.18"/>
    <n v="10.62"/>
    <n v="61.14"/>
    <n v="4.2"/>
    <n v="13800"/>
    <n v="1133"/>
    <n v="11"/>
    <n v="24240963"/>
    <n v="14294076"/>
    <n v="9946887"/>
  </r>
  <r>
    <s v="P0045"/>
    <s v="Model_414"/>
    <x v="2"/>
    <x v="1"/>
    <n v="2024"/>
    <s v="Q1"/>
    <n v="2874"/>
    <n v="15922"/>
    <n v="3155"/>
    <n v="263981"/>
    <n v="10.64"/>
    <n v="2"/>
    <n v="1.08"/>
    <n v="8.5399999999999991"/>
    <n v="78.28"/>
    <n v="5"/>
    <n v="2102"/>
    <n v="2886"/>
    <n v="4"/>
    <n v="45759828"/>
    <n v="9067470"/>
    <n v="36692358"/>
  </r>
  <r>
    <s v="P0046"/>
    <s v="Model_133"/>
    <x v="2"/>
    <x v="3"/>
    <n v="2023"/>
    <s v="Q2"/>
    <n v="2662"/>
    <n v="17938"/>
    <n v="6687"/>
    <n v="315888"/>
    <n v="2.5099999999999998"/>
    <n v="8"/>
    <n v="2.33"/>
    <n v="4.59"/>
    <n v="68.989999999999995"/>
    <n v="2.5"/>
    <n v="5795"/>
    <n v="2333"/>
    <n v="13"/>
    <n v="47750956"/>
    <n v="17800794"/>
    <n v="29950162"/>
  </r>
  <r>
    <s v="P0047"/>
    <s v="Model_720"/>
    <x v="0"/>
    <x v="3"/>
    <n v="2024"/>
    <s v="Q4"/>
    <n v="1413"/>
    <n v="9143"/>
    <n v="13270"/>
    <n v="306638"/>
    <n v="11.71"/>
    <n v="11"/>
    <n v="7.5"/>
    <n v="0.17"/>
    <n v="80.58"/>
    <n v="2.8"/>
    <n v="11483"/>
    <n v="1720"/>
    <n v="3"/>
    <n v="12919059"/>
    <n v="18750510"/>
    <n v="-5831451"/>
  </r>
  <r>
    <s v="P0048"/>
    <s v="Model_404"/>
    <x v="0"/>
    <x v="0"/>
    <n v="2023"/>
    <s v="Q2"/>
    <n v="1528"/>
    <n v="17208"/>
    <n v="13716"/>
    <n v="337139"/>
    <n v="8.76"/>
    <n v="13"/>
    <n v="2.75"/>
    <n v="11.68"/>
    <n v="44.71"/>
    <n v="1.2"/>
    <n v="5027"/>
    <n v="3635"/>
    <n v="2"/>
    <n v="26293824"/>
    <n v="20958048"/>
    <n v="5335776"/>
  </r>
  <r>
    <s v="P0049"/>
    <s v="Model_496"/>
    <x v="2"/>
    <x v="0"/>
    <n v="2024"/>
    <s v="Q2"/>
    <n v="2606"/>
    <n v="12771"/>
    <n v="8761"/>
    <n v="198049"/>
    <n v="14.28"/>
    <n v="0"/>
    <n v="6.25"/>
    <n v="17.14"/>
    <n v="69.81"/>
    <n v="1.1000000000000001"/>
    <n v="3311"/>
    <n v="3305"/>
    <n v="4"/>
    <n v="33281226"/>
    <n v="22831166"/>
    <n v="10450060"/>
  </r>
  <r>
    <s v="P0050"/>
    <s v="Model_900"/>
    <x v="2"/>
    <x v="1"/>
    <n v="2023"/>
    <s v="Q2"/>
    <n v="825"/>
    <n v="18716"/>
    <n v="11549"/>
    <n v="279010"/>
    <n v="0.64"/>
    <n v="17"/>
    <n v="0.81"/>
    <n v="5.66"/>
    <n v="89.98"/>
    <n v="4.7"/>
    <n v="13603"/>
    <n v="2982"/>
    <n v="11"/>
    <n v="15440700"/>
    <n v="9527925"/>
    <n v="5912775"/>
  </r>
  <r>
    <s v="P0051"/>
    <s v="Model_371"/>
    <x v="1"/>
    <x v="1"/>
    <n v="2023"/>
    <s v="Q3"/>
    <n v="4064"/>
    <n v="14100"/>
    <n v="6627"/>
    <n v="84542"/>
    <n v="3.98"/>
    <n v="16"/>
    <n v="4.5199999999999996"/>
    <n v="3.3"/>
    <n v="67.989999999999995"/>
    <n v="1.5"/>
    <n v="10532"/>
    <n v="270"/>
    <n v="7"/>
    <n v="57302400"/>
    <n v="26932128"/>
    <n v="30370272"/>
  </r>
  <r>
    <s v="P0052"/>
    <s v="Model_781"/>
    <x v="2"/>
    <x v="1"/>
    <n v="2023"/>
    <s v="Q2"/>
    <n v="84"/>
    <n v="12498"/>
    <n v="9537"/>
    <n v="60651"/>
    <n v="9.02"/>
    <n v="8"/>
    <n v="7.39"/>
    <n v="22.18"/>
    <n v="19.13"/>
    <n v="2.8"/>
    <n v="14377"/>
    <n v="8240"/>
    <n v="10"/>
    <n v="1049832"/>
    <n v="801108"/>
    <n v="248724"/>
  </r>
  <r>
    <s v="P0053"/>
    <s v="Model_366"/>
    <x v="0"/>
    <x v="1"/>
    <n v="2023"/>
    <s v="Q3"/>
    <n v="3202"/>
    <n v="15795"/>
    <n v="14675"/>
    <n v="149239"/>
    <n v="4.45"/>
    <n v="8"/>
    <n v="6.87"/>
    <n v="6.88"/>
    <n v="51.47"/>
    <n v="4.3"/>
    <n v="9463"/>
    <n v="9845"/>
    <n v="12"/>
    <n v="50575590"/>
    <n v="46989350"/>
    <n v="3586240"/>
  </r>
  <r>
    <s v="P0054"/>
    <s v="Model_237"/>
    <x v="2"/>
    <x v="1"/>
    <n v="2023"/>
    <s v="Q2"/>
    <n v="2005"/>
    <n v="12182"/>
    <n v="5519"/>
    <n v="391075"/>
    <n v="10.72"/>
    <n v="9"/>
    <n v="8.15"/>
    <n v="5.59"/>
    <n v="56.99"/>
    <n v="4.5999999999999996"/>
    <n v="16724"/>
    <n v="3997"/>
    <n v="6"/>
    <n v="24424910"/>
    <n v="11065595"/>
    <n v="13359315"/>
  </r>
  <r>
    <s v="P0055"/>
    <s v="Model_403"/>
    <x v="0"/>
    <x v="0"/>
    <n v="2023"/>
    <s v="Q1"/>
    <n v="1635"/>
    <n v="17880"/>
    <n v="12827"/>
    <n v="276416"/>
    <n v="11.39"/>
    <n v="18"/>
    <n v="8.77"/>
    <n v="21.43"/>
    <n v="23.94"/>
    <n v="3.1"/>
    <n v="10416"/>
    <n v="9887"/>
    <n v="4"/>
    <n v="29233800"/>
    <n v="20972145"/>
    <n v="8261655"/>
  </r>
  <r>
    <s v="P0056"/>
    <s v="Model_664"/>
    <x v="0"/>
    <x v="1"/>
    <n v="2023"/>
    <s v="Q3"/>
    <n v="3993"/>
    <n v="10019"/>
    <n v="1393"/>
    <n v="414256"/>
    <n v="1.54"/>
    <n v="14"/>
    <n v="7.73"/>
    <n v="20.43"/>
    <n v="87.03"/>
    <n v="3.3"/>
    <n v="8266"/>
    <n v="9915"/>
    <n v="6"/>
    <n v="40005867"/>
    <n v="5562249"/>
    <n v="34443618"/>
  </r>
  <r>
    <s v="P0057"/>
    <s v="Model_521"/>
    <x v="0"/>
    <x v="0"/>
    <n v="2023"/>
    <s v="Q1"/>
    <n v="3123"/>
    <n v="4800"/>
    <n v="5639"/>
    <n v="328859"/>
    <n v="7.71"/>
    <n v="4"/>
    <n v="6.72"/>
    <n v="11.21"/>
    <n v="24.05"/>
    <n v="3.7"/>
    <n v="18686"/>
    <n v="4222"/>
    <n v="6"/>
    <n v="14990400"/>
    <n v="17610597"/>
    <n v="-2620197"/>
  </r>
  <r>
    <s v="P0058"/>
    <s v="Model_264"/>
    <x v="0"/>
    <x v="1"/>
    <n v="2023"/>
    <s v="Q4"/>
    <n v="1071"/>
    <n v="8222"/>
    <n v="8194"/>
    <n v="487625"/>
    <n v="7.63"/>
    <n v="14"/>
    <n v="0.32"/>
    <n v="12.23"/>
    <n v="24.2"/>
    <n v="4.8"/>
    <n v="20466"/>
    <n v="5209"/>
    <n v="6"/>
    <n v="8805762"/>
    <n v="8775774"/>
    <n v="29988"/>
  </r>
  <r>
    <s v="P0059"/>
    <s v="Model_432"/>
    <x v="1"/>
    <x v="1"/>
    <n v="2024"/>
    <s v="Q1"/>
    <n v="3511"/>
    <n v="8718"/>
    <n v="14856"/>
    <n v="205378"/>
    <n v="5.54"/>
    <n v="19"/>
    <n v="5.35"/>
    <n v="5.44"/>
    <n v="83.21"/>
    <n v="3.4"/>
    <n v="3165"/>
    <n v="9383"/>
    <n v="13"/>
    <n v="30608898"/>
    <n v="52159416"/>
    <n v="-21550518"/>
  </r>
  <r>
    <s v="P0060"/>
    <s v="Model_349"/>
    <x v="0"/>
    <x v="3"/>
    <n v="2024"/>
    <s v="Q3"/>
    <n v="2663"/>
    <n v="4554"/>
    <n v="12796"/>
    <n v="200158"/>
    <n v="13.99"/>
    <n v="1"/>
    <n v="0.38"/>
    <n v="1.96"/>
    <n v="47.22"/>
    <n v="3.2"/>
    <n v="17432"/>
    <n v="2937"/>
    <n v="13"/>
    <n v="12127302"/>
    <n v="34075748"/>
    <n v="-21948446"/>
  </r>
  <r>
    <s v="P0061"/>
    <s v="Model_306"/>
    <x v="0"/>
    <x v="1"/>
    <n v="2023"/>
    <s v="Q3"/>
    <n v="3893"/>
    <n v="15075"/>
    <n v="10451"/>
    <n v="457592"/>
    <n v="12.41"/>
    <n v="12"/>
    <n v="8.08"/>
    <n v="14.34"/>
    <n v="15.06"/>
    <n v="1.1000000000000001"/>
    <n v="8475"/>
    <n v="8699"/>
    <n v="8"/>
    <n v="58686975"/>
    <n v="40685743"/>
    <n v="18001232"/>
  </r>
  <r>
    <s v="P0062"/>
    <s v="Model_171"/>
    <x v="0"/>
    <x v="2"/>
    <n v="2024"/>
    <s v="Q4"/>
    <n v="1550"/>
    <n v="9470"/>
    <n v="4293"/>
    <n v="373494"/>
    <n v="10.46"/>
    <n v="15"/>
    <n v="3.21"/>
    <n v="2.46"/>
    <n v="57.85"/>
    <n v="1.3"/>
    <n v="4052"/>
    <n v="5328"/>
    <n v="6"/>
    <n v="14678500"/>
    <n v="6654150"/>
    <n v="8024350"/>
  </r>
  <r>
    <s v="P0063"/>
    <s v="Model_171"/>
    <x v="1"/>
    <x v="1"/>
    <n v="2024"/>
    <s v="Q1"/>
    <n v="4848"/>
    <n v="3643"/>
    <n v="11593"/>
    <n v="383569"/>
    <n v="10.71"/>
    <n v="14"/>
    <n v="5.62"/>
    <n v="11.23"/>
    <n v="58.15"/>
    <n v="3.3"/>
    <n v="14719"/>
    <n v="4269"/>
    <n v="8"/>
    <n v="17661264"/>
    <n v="56202864"/>
    <n v="-38541600"/>
  </r>
  <r>
    <s v="P0064"/>
    <s v="Model_743"/>
    <x v="2"/>
    <x v="0"/>
    <n v="2024"/>
    <s v="Q3"/>
    <n v="211"/>
    <n v="11003"/>
    <n v="6964"/>
    <n v="479852"/>
    <n v="6.93"/>
    <n v="9"/>
    <n v="2.79"/>
    <n v="23.51"/>
    <n v="15.16"/>
    <n v="4.7"/>
    <n v="15774"/>
    <n v="6821"/>
    <n v="10"/>
    <n v="2321633"/>
    <n v="1469404"/>
    <n v="852229"/>
  </r>
  <r>
    <s v="P0065"/>
    <s v="Model_794"/>
    <x v="0"/>
    <x v="3"/>
    <n v="2023"/>
    <s v="Q4"/>
    <n v="4347"/>
    <n v="16649"/>
    <n v="11436"/>
    <n v="398264"/>
    <n v="13.81"/>
    <n v="13"/>
    <n v="7.83"/>
    <n v="23.82"/>
    <n v="87.8"/>
    <n v="4.5"/>
    <n v="14112"/>
    <n v="779"/>
    <n v="6"/>
    <n v="72373203"/>
    <n v="49712292"/>
    <n v="22660911"/>
  </r>
  <r>
    <s v="P0066"/>
    <s v="Model_970"/>
    <x v="0"/>
    <x v="2"/>
    <n v="2023"/>
    <s v="Q2"/>
    <n v="2031"/>
    <n v="13675"/>
    <n v="3472"/>
    <n v="427033"/>
    <n v="10.42"/>
    <n v="9"/>
    <n v="8.8699999999999992"/>
    <n v="5.98"/>
    <n v="53.52"/>
    <n v="4.9000000000000004"/>
    <n v="4308"/>
    <n v="7529"/>
    <n v="3"/>
    <n v="27773925"/>
    <n v="7051632"/>
    <n v="20722293"/>
  </r>
  <r>
    <s v="P0067"/>
    <s v="Model_998"/>
    <x v="1"/>
    <x v="3"/>
    <n v="2024"/>
    <s v="Q3"/>
    <n v="1045"/>
    <n v="9856"/>
    <n v="5000"/>
    <n v="494865"/>
    <n v="10.93"/>
    <n v="13"/>
    <n v="3.99"/>
    <n v="15.6"/>
    <n v="54.78"/>
    <n v="3.1"/>
    <n v="12590"/>
    <n v="5587"/>
    <n v="6"/>
    <n v="10299520"/>
    <n v="5225000"/>
    <n v="5074520"/>
  </r>
  <r>
    <s v="P0068"/>
    <s v="Model_931"/>
    <x v="2"/>
    <x v="0"/>
    <n v="2023"/>
    <s v="Q3"/>
    <n v="4961"/>
    <n v="16570"/>
    <n v="816"/>
    <n v="477826"/>
    <n v="12.93"/>
    <n v="8"/>
    <n v="8.6300000000000008"/>
    <n v="11.85"/>
    <n v="51.61"/>
    <n v="4.2"/>
    <n v="13760"/>
    <n v="336"/>
    <n v="9"/>
    <n v="82203770"/>
    <n v="4048176"/>
    <n v="78155594"/>
  </r>
  <r>
    <s v="P0069"/>
    <s v="Model_522"/>
    <x v="2"/>
    <x v="0"/>
    <n v="2024"/>
    <s v="Q1"/>
    <n v="3392"/>
    <n v="2322"/>
    <n v="3991"/>
    <n v="191130"/>
    <n v="4.1100000000000003"/>
    <n v="13"/>
    <n v="2.67"/>
    <n v="21.89"/>
    <n v="58.86"/>
    <n v="4.4000000000000004"/>
    <n v="16795"/>
    <n v="6904"/>
    <n v="13"/>
    <n v="7876224"/>
    <n v="13537472"/>
    <n v="-5661248"/>
  </r>
  <r>
    <s v="P0070"/>
    <s v="Model_271"/>
    <x v="0"/>
    <x v="1"/>
    <n v="2024"/>
    <s v="Q4"/>
    <n v="4601"/>
    <n v="18827"/>
    <n v="1192"/>
    <n v="305948"/>
    <n v="12.11"/>
    <n v="2"/>
    <n v="5.35"/>
    <n v="6.79"/>
    <n v="31.14"/>
    <n v="3.6"/>
    <n v="16337"/>
    <n v="2523"/>
    <n v="5"/>
    <n v="86623027"/>
    <n v="5484392"/>
    <n v="81138635"/>
  </r>
  <r>
    <s v="P0071"/>
    <s v="Model_988"/>
    <x v="1"/>
    <x v="2"/>
    <n v="2024"/>
    <s v="Q3"/>
    <n v="3848"/>
    <n v="15789"/>
    <n v="9416"/>
    <n v="386781"/>
    <n v="2.93"/>
    <n v="19"/>
    <n v="8.59"/>
    <n v="0.09"/>
    <n v="32.979999999999997"/>
    <n v="2.4"/>
    <n v="16169"/>
    <n v="1132"/>
    <n v="3"/>
    <n v="60756072"/>
    <n v="36232768"/>
    <n v="24523304"/>
  </r>
  <r>
    <s v="P0072"/>
    <s v="Model_898"/>
    <x v="0"/>
    <x v="0"/>
    <n v="2024"/>
    <s v="Q4"/>
    <n v="1325"/>
    <n v="7650"/>
    <n v="7072"/>
    <n v="382338"/>
    <n v="5.18"/>
    <n v="15"/>
    <n v="3.26"/>
    <n v="4.0599999999999996"/>
    <n v="50.91"/>
    <n v="2.9"/>
    <n v="12023"/>
    <n v="6439"/>
    <n v="11"/>
    <n v="10136250"/>
    <n v="9370400"/>
    <n v="765850"/>
  </r>
  <r>
    <s v="P0073"/>
    <s v="Model_279"/>
    <x v="1"/>
    <x v="0"/>
    <n v="2024"/>
    <s v="Q3"/>
    <n v="1066"/>
    <n v="5925"/>
    <n v="1371"/>
    <n v="389061"/>
    <n v="5.03"/>
    <n v="1"/>
    <n v="9.5399999999999991"/>
    <n v="8.74"/>
    <n v="74.53"/>
    <n v="4.4000000000000004"/>
    <n v="14262"/>
    <n v="3040"/>
    <n v="4"/>
    <n v="6316050"/>
    <n v="1461486"/>
    <n v="4854564"/>
  </r>
  <r>
    <s v="P0074"/>
    <s v="Model_339"/>
    <x v="1"/>
    <x v="1"/>
    <n v="2024"/>
    <s v="Q2"/>
    <n v="387"/>
    <n v="17532"/>
    <n v="4431"/>
    <n v="114200"/>
    <n v="14.68"/>
    <n v="9"/>
    <n v="1.22"/>
    <n v="7.89"/>
    <n v="13.99"/>
    <n v="2.2000000000000002"/>
    <n v="15269"/>
    <n v="5509"/>
    <n v="10"/>
    <n v="6784884"/>
    <n v="1714797"/>
    <n v="5070087"/>
  </r>
  <r>
    <s v="P0075"/>
    <s v="Model_416"/>
    <x v="2"/>
    <x v="0"/>
    <n v="2024"/>
    <s v="Q4"/>
    <n v="928"/>
    <n v="3698"/>
    <n v="6972"/>
    <n v="155848"/>
    <n v="12.85"/>
    <n v="2"/>
    <n v="0.18"/>
    <n v="19.78"/>
    <n v="58.27"/>
    <n v="4.7"/>
    <n v="15231"/>
    <n v="3232"/>
    <n v="10"/>
    <n v="3431744"/>
    <n v="6470016"/>
    <n v="-3038272"/>
  </r>
  <r>
    <s v="P0076"/>
    <s v="Model_493"/>
    <x v="0"/>
    <x v="1"/>
    <n v="2023"/>
    <s v="Q2"/>
    <n v="1126"/>
    <n v="4952"/>
    <n v="10112"/>
    <n v="156022"/>
    <n v="10.52"/>
    <n v="10"/>
    <n v="9.0399999999999991"/>
    <n v="17.010000000000002"/>
    <n v="74.540000000000006"/>
    <n v="1.9"/>
    <n v="13377"/>
    <n v="7180"/>
    <n v="9"/>
    <n v="5575952"/>
    <n v="11386112"/>
    <n v="-5810160"/>
  </r>
  <r>
    <s v="P0077"/>
    <s v="Model_635"/>
    <x v="0"/>
    <x v="3"/>
    <n v="2023"/>
    <s v="Q1"/>
    <n v="4937"/>
    <n v="10606"/>
    <n v="7977"/>
    <n v="227691"/>
    <n v="10.91"/>
    <n v="10"/>
    <n v="0.69"/>
    <n v="7.49"/>
    <n v="22.55"/>
    <n v="4"/>
    <n v="3956"/>
    <n v="5042"/>
    <n v="9"/>
    <n v="52361822"/>
    <n v="39382449"/>
    <n v="12979373"/>
  </r>
  <r>
    <s v="P0078"/>
    <s v="Model_364"/>
    <x v="2"/>
    <x v="0"/>
    <n v="2023"/>
    <s v="Q1"/>
    <n v="4043"/>
    <n v="15359"/>
    <n v="9233"/>
    <n v="460370"/>
    <n v="8.43"/>
    <n v="12"/>
    <n v="9.92"/>
    <n v="11.44"/>
    <n v="11.2"/>
    <n v="3.5"/>
    <n v="6923"/>
    <n v="7061"/>
    <n v="9"/>
    <n v="62096437"/>
    <n v="37329019"/>
    <n v="24767418"/>
  </r>
  <r>
    <s v="P0079"/>
    <s v="Model_416"/>
    <x v="1"/>
    <x v="2"/>
    <n v="2023"/>
    <s v="Q4"/>
    <n v="4909"/>
    <n v="19192"/>
    <n v="4697"/>
    <n v="462755"/>
    <n v="14.21"/>
    <n v="6"/>
    <n v="9.51"/>
    <n v="2.39"/>
    <n v="35.020000000000003"/>
    <n v="4"/>
    <n v="15746"/>
    <n v="7830"/>
    <n v="9"/>
    <n v="94213528"/>
    <n v="23057573"/>
    <n v="71155955"/>
  </r>
  <r>
    <s v="P0080"/>
    <s v="Model_697"/>
    <x v="2"/>
    <x v="2"/>
    <n v="2024"/>
    <s v="Q3"/>
    <n v="429"/>
    <n v="10205"/>
    <n v="13087"/>
    <n v="306453"/>
    <n v="7.44"/>
    <n v="16"/>
    <n v="1.37"/>
    <n v="22.45"/>
    <n v="57.05"/>
    <n v="2.7"/>
    <n v="14346"/>
    <n v="733"/>
    <n v="9"/>
    <n v="4377945"/>
    <n v="5614323"/>
    <n v="-1236378"/>
  </r>
  <r>
    <s v="P0081"/>
    <s v="Model_780"/>
    <x v="0"/>
    <x v="0"/>
    <n v="2023"/>
    <s v="Q3"/>
    <n v="542"/>
    <n v="11612"/>
    <n v="8923"/>
    <n v="372202"/>
    <n v="5.71"/>
    <n v="1"/>
    <n v="5.38"/>
    <n v="23.39"/>
    <n v="21.06"/>
    <n v="4.7"/>
    <n v="5817"/>
    <n v="6922"/>
    <n v="2"/>
    <n v="6293704"/>
    <n v="4836266"/>
    <n v="1457438"/>
  </r>
  <r>
    <s v="P0082"/>
    <s v="Model_998"/>
    <x v="1"/>
    <x v="0"/>
    <n v="2023"/>
    <s v="Q1"/>
    <n v="2112"/>
    <n v="6341"/>
    <n v="3079"/>
    <n v="112068"/>
    <n v="2.4500000000000002"/>
    <n v="11"/>
    <n v="1.85"/>
    <n v="24.5"/>
    <n v="44.09"/>
    <n v="3.5"/>
    <n v="19440"/>
    <n v="4203"/>
    <n v="7"/>
    <n v="13392192"/>
    <n v="6502848"/>
    <n v="6889344"/>
  </r>
  <r>
    <s v="P0083"/>
    <s v="Model_721"/>
    <x v="2"/>
    <x v="0"/>
    <n v="2023"/>
    <s v="Q1"/>
    <n v="3934"/>
    <n v="16858"/>
    <n v="9780"/>
    <n v="412076"/>
    <n v="11.79"/>
    <n v="9"/>
    <n v="4.28"/>
    <n v="21.71"/>
    <n v="54.19"/>
    <n v="2.2000000000000002"/>
    <n v="20089"/>
    <n v="9684"/>
    <n v="13"/>
    <n v="66319372"/>
    <n v="38474520"/>
    <n v="27844852"/>
  </r>
  <r>
    <s v="P0084"/>
    <s v="Model_784"/>
    <x v="2"/>
    <x v="2"/>
    <n v="2023"/>
    <s v="Q1"/>
    <n v="114"/>
    <n v="2909"/>
    <n v="8251"/>
    <n v="211445"/>
    <n v="11.02"/>
    <n v="17"/>
    <n v="0.61"/>
    <n v="4.3499999999999996"/>
    <n v="57.91"/>
    <n v="3.6"/>
    <n v="14135"/>
    <n v="6587"/>
    <n v="10"/>
    <n v="331626"/>
    <n v="940614"/>
    <n v="-608988"/>
  </r>
  <r>
    <s v="P0085"/>
    <s v="Model_158"/>
    <x v="2"/>
    <x v="2"/>
    <n v="2024"/>
    <s v="Q3"/>
    <n v="2618"/>
    <n v="6066"/>
    <n v="9706"/>
    <n v="214226"/>
    <n v="5.77"/>
    <n v="10"/>
    <n v="2.2400000000000002"/>
    <n v="1.1499999999999999"/>
    <n v="31.95"/>
    <n v="2.1"/>
    <n v="14970"/>
    <n v="3546"/>
    <n v="9"/>
    <n v="15880788"/>
    <n v="25410308"/>
    <n v="-9529520"/>
  </r>
  <r>
    <s v="P0086"/>
    <s v="Model_578"/>
    <x v="0"/>
    <x v="3"/>
    <n v="2023"/>
    <s v="Q2"/>
    <n v="2077"/>
    <n v="12882"/>
    <n v="13846"/>
    <n v="187103"/>
    <n v="0.38"/>
    <n v="15"/>
    <n v="3.63"/>
    <n v="14.49"/>
    <n v="42"/>
    <n v="2.2000000000000002"/>
    <n v="14676"/>
    <n v="5838"/>
    <n v="4"/>
    <n v="26755914"/>
    <n v="28758142"/>
    <n v="-2002228"/>
  </r>
  <r>
    <s v="P0087"/>
    <s v="Model_333"/>
    <x v="1"/>
    <x v="0"/>
    <n v="2023"/>
    <s v="Q1"/>
    <n v="2745"/>
    <n v="19439"/>
    <n v="11841"/>
    <n v="274605"/>
    <n v="12.58"/>
    <n v="16"/>
    <n v="4.3899999999999997"/>
    <n v="22.82"/>
    <n v="72.27"/>
    <n v="2.6"/>
    <n v="10613"/>
    <n v="3198"/>
    <n v="12"/>
    <n v="53360055"/>
    <n v="32503545"/>
    <n v="20856510"/>
  </r>
  <r>
    <s v="P0088"/>
    <s v="Model_536"/>
    <x v="0"/>
    <x v="2"/>
    <n v="2023"/>
    <s v="Q1"/>
    <n v="1545"/>
    <n v="16096"/>
    <n v="1575"/>
    <n v="253047"/>
    <n v="0.17"/>
    <n v="18"/>
    <n v="9.77"/>
    <n v="4.43"/>
    <n v="85.3"/>
    <n v="4.4000000000000004"/>
    <n v="15046"/>
    <n v="8197"/>
    <n v="2"/>
    <n v="24868320"/>
    <n v="2433375"/>
    <n v="22434945"/>
  </r>
  <r>
    <s v="P0089"/>
    <s v="Model_946"/>
    <x v="1"/>
    <x v="0"/>
    <n v="2024"/>
    <s v="Q1"/>
    <n v="441"/>
    <n v="2304"/>
    <n v="13018"/>
    <n v="334929"/>
    <n v="10.56"/>
    <n v="17"/>
    <n v="8.08"/>
    <n v="0.18"/>
    <n v="78.95"/>
    <n v="3"/>
    <n v="8305"/>
    <n v="5576"/>
    <n v="3"/>
    <n v="1016064"/>
    <n v="5740938"/>
    <n v="-4724874"/>
  </r>
  <r>
    <s v="P0090"/>
    <s v="Model_595"/>
    <x v="1"/>
    <x v="0"/>
    <n v="2024"/>
    <s v="Q1"/>
    <n v="4564"/>
    <n v="14721"/>
    <n v="7669"/>
    <n v="299768"/>
    <n v="14.55"/>
    <n v="2"/>
    <n v="7.37"/>
    <n v="20.14"/>
    <n v="55.14"/>
    <n v="3.7"/>
    <n v="18288"/>
    <n v="8353"/>
    <n v="12"/>
    <n v="67186644"/>
    <n v="35001316"/>
    <n v="32185328"/>
  </r>
  <r>
    <s v="P0091"/>
    <s v="Model_199"/>
    <x v="1"/>
    <x v="0"/>
    <n v="2024"/>
    <s v="Q2"/>
    <n v="4524"/>
    <n v="2779"/>
    <n v="3047"/>
    <n v="209741"/>
    <n v="6.56"/>
    <n v="15"/>
    <n v="5.37"/>
    <n v="1.92"/>
    <n v="42.82"/>
    <n v="2.6"/>
    <n v="19504"/>
    <n v="5281"/>
    <n v="3"/>
    <n v="12572196"/>
    <n v="13784628"/>
    <n v="-1212432"/>
  </r>
  <r>
    <s v="P0092"/>
    <s v="Model_232"/>
    <x v="2"/>
    <x v="1"/>
    <n v="2023"/>
    <s v="Q3"/>
    <n v="3611"/>
    <n v="14692"/>
    <n v="7888"/>
    <n v="144475"/>
    <n v="3.52"/>
    <n v="5"/>
    <n v="8.4"/>
    <n v="10.34"/>
    <n v="36.64"/>
    <n v="2.1"/>
    <n v="20836"/>
    <n v="1917"/>
    <n v="8"/>
    <n v="53052812"/>
    <n v="28483568"/>
    <n v="24569244"/>
  </r>
  <r>
    <s v="P0093"/>
    <s v="Model_486"/>
    <x v="2"/>
    <x v="1"/>
    <n v="2024"/>
    <s v="Q2"/>
    <n v="2328"/>
    <n v="8583"/>
    <n v="878"/>
    <n v="52282"/>
    <n v="10.57"/>
    <n v="11"/>
    <n v="3.39"/>
    <n v="16.97"/>
    <n v="20"/>
    <n v="4.8"/>
    <n v="9580"/>
    <n v="8924"/>
    <n v="13"/>
    <n v="19981224"/>
    <n v="2043984"/>
    <n v="17937240"/>
  </r>
  <r>
    <s v="P0094"/>
    <s v="Model_275"/>
    <x v="0"/>
    <x v="1"/>
    <n v="2024"/>
    <s v="Q2"/>
    <n v="3149"/>
    <n v="12593"/>
    <n v="8880"/>
    <n v="215696"/>
    <n v="12.26"/>
    <n v="10"/>
    <n v="7.09"/>
    <n v="5.92"/>
    <n v="18.52"/>
    <n v="3.4"/>
    <n v="4618"/>
    <n v="4987"/>
    <n v="7"/>
    <n v="39655357"/>
    <n v="27963120"/>
    <n v="11692237"/>
  </r>
  <r>
    <s v="P0095"/>
    <s v="Model_681"/>
    <x v="1"/>
    <x v="2"/>
    <n v="2023"/>
    <s v="Q4"/>
    <n v="250"/>
    <n v="19271"/>
    <n v="7899"/>
    <n v="229510"/>
    <n v="8.1999999999999993"/>
    <n v="14"/>
    <n v="9.94"/>
    <n v="2.1"/>
    <n v="65.069999999999993"/>
    <n v="4.7"/>
    <n v="8130"/>
    <n v="2698"/>
    <n v="12"/>
    <n v="4817750"/>
    <n v="1974750"/>
    <n v="2843000"/>
  </r>
  <r>
    <s v="P0096"/>
    <s v="Model_361"/>
    <x v="2"/>
    <x v="0"/>
    <n v="2023"/>
    <s v="Q3"/>
    <n v="4925"/>
    <n v="14380"/>
    <n v="4726"/>
    <n v="270972"/>
    <n v="14.51"/>
    <n v="14"/>
    <n v="3.15"/>
    <n v="19.25"/>
    <n v="30.78"/>
    <n v="1.8"/>
    <n v="2065"/>
    <n v="9592"/>
    <n v="3"/>
    <n v="70821500"/>
    <n v="23275550"/>
    <n v="47545950"/>
  </r>
  <r>
    <s v="P0097"/>
    <s v="Model_145"/>
    <x v="2"/>
    <x v="3"/>
    <n v="2023"/>
    <s v="Q1"/>
    <n v="3154"/>
    <n v="17017"/>
    <n v="9847"/>
    <n v="379678"/>
    <n v="0.78"/>
    <n v="15"/>
    <n v="6.74"/>
    <n v="15.75"/>
    <n v="30.37"/>
    <n v="1.6"/>
    <n v="17201"/>
    <n v="2753"/>
    <n v="9"/>
    <n v="53671618"/>
    <n v="31057438"/>
    <n v="22614180"/>
  </r>
  <r>
    <s v="P0098"/>
    <s v="Model_506"/>
    <x v="0"/>
    <x v="3"/>
    <n v="2023"/>
    <s v="Q3"/>
    <n v="4648"/>
    <n v="3606"/>
    <n v="8140"/>
    <n v="212777"/>
    <n v="7.57"/>
    <n v="9"/>
    <n v="8.44"/>
    <n v="24.71"/>
    <n v="89.86"/>
    <n v="4.4000000000000004"/>
    <n v="16359"/>
    <n v="1554"/>
    <n v="10"/>
    <n v="16760688"/>
    <n v="37834720"/>
    <n v="-21074032"/>
  </r>
  <r>
    <s v="P0099"/>
    <s v="Model_232"/>
    <x v="1"/>
    <x v="3"/>
    <n v="2024"/>
    <s v="Q1"/>
    <n v="2504"/>
    <n v="17586"/>
    <n v="14527"/>
    <n v="481460"/>
    <n v="10.78"/>
    <n v="11"/>
    <n v="9.16"/>
    <n v="8.61"/>
    <n v="25.03"/>
    <n v="3.7"/>
    <n v="9170"/>
    <n v="1238"/>
    <n v="8"/>
    <n v="44035344"/>
    <n v="36375608"/>
    <n v="7659736"/>
  </r>
  <r>
    <s v="P0100"/>
    <s v="Model_384"/>
    <x v="0"/>
    <x v="1"/>
    <n v="2023"/>
    <s v="Q3"/>
    <n v="3695"/>
    <n v="6331"/>
    <n v="7883"/>
    <n v="387108"/>
    <n v="12.94"/>
    <n v="12"/>
    <n v="7.18"/>
    <n v="1.54"/>
    <n v="21.84"/>
    <n v="1.7"/>
    <n v="20752"/>
    <n v="5907"/>
    <n v="5"/>
    <n v="23393045"/>
    <n v="29127685"/>
    <n v="-5734640"/>
  </r>
  <r>
    <s v="P0101"/>
    <s v="Model_444"/>
    <x v="1"/>
    <x v="1"/>
    <n v="2024"/>
    <s v="Q3"/>
    <n v="854"/>
    <n v="4686"/>
    <n v="7030"/>
    <n v="218509"/>
    <n v="2.69"/>
    <n v="3"/>
    <n v="2.84"/>
    <n v="18.36"/>
    <n v="17.89"/>
    <n v="2.1"/>
    <n v="10976"/>
    <n v="3292"/>
    <n v="14"/>
    <n v="4001844"/>
    <n v="6003620"/>
    <n v="-2001776"/>
  </r>
  <r>
    <s v="P0102"/>
    <s v="Model_690"/>
    <x v="0"/>
    <x v="3"/>
    <n v="2023"/>
    <s v="Q2"/>
    <n v="2781"/>
    <n v="4073"/>
    <n v="11140"/>
    <n v="258944"/>
    <n v="12"/>
    <n v="6"/>
    <n v="3.26"/>
    <n v="13.04"/>
    <n v="56.38"/>
    <n v="4.2"/>
    <n v="10276"/>
    <n v="6216"/>
    <n v="14"/>
    <n v="11327013"/>
    <n v="30980340"/>
    <n v="-19653327"/>
  </r>
  <r>
    <s v="P0103"/>
    <s v="Model_461"/>
    <x v="2"/>
    <x v="2"/>
    <n v="2024"/>
    <s v="Q4"/>
    <n v="2823"/>
    <n v="14308"/>
    <n v="10023"/>
    <n v="169006"/>
    <n v="8.2899999999999991"/>
    <n v="1"/>
    <n v="0.21"/>
    <n v="5.33"/>
    <n v="60.23"/>
    <n v="2.8"/>
    <n v="16521"/>
    <n v="3859"/>
    <n v="2"/>
    <n v="40391484"/>
    <n v="28294929"/>
    <n v="12096555"/>
  </r>
  <r>
    <s v="P0104"/>
    <s v="Model_270"/>
    <x v="1"/>
    <x v="2"/>
    <n v="2024"/>
    <s v="Q3"/>
    <n v="1620"/>
    <n v="4099"/>
    <n v="5740"/>
    <n v="286440"/>
    <n v="5.95"/>
    <n v="14"/>
    <n v="7.61"/>
    <n v="19.54"/>
    <n v="39.22"/>
    <n v="3.7"/>
    <n v="5827"/>
    <n v="3129"/>
    <n v="5"/>
    <n v="6640380"/>
    <n v="9298800"/>
    <n v="-2658420"/>
  </r>
  <r>
    <s v="P0105"/>
    <s v="Model_692"/>
    <x v="1"/>
    <x v="1"/>
    <n v="2024"/>
    <s v="Q2"/>
    <n v="2740"/>
    <n v="5533"/>
    <n v="4071"/>
    <n v="254054"/>
    <n v="1.98"/>
    <n v="7"/>
    <n v="0.43"/>
    <n v="5.09"/>
    <n v="52.83"/>
    <n v="2.2999999999999998"/>
    <n v="16775"/>
    <n v="9652"/>
    <n v="5"/>
    <n v="15160420"/>
    <n v="11154540"/>
    <n v="4005880"/>
  </r>
  <r>
    <s v="P0106"/>
    <s v="Model_157"/>
    <x v="1"/>
    <x v="0"/>
    <n v="2024"/>
    <s v="Q2"/>
    <n v="3890"/>
    <n v="9928"/>
    <n v="12568"/>
    <n v="362727"/>
    <n v="12.98"/>
    <n v="6"/>
    <n v="8.65"/>
    <n v="6.52"/>
    <n v="73.069999999999993"/>
    <n v="2.5"/>
    <n v="9114"/>
    <n v="5195"/>
    <n v="9"/>
    <n v="38619920"/>
    <n v="48889520"/>
    <n v="-10269600"/>
  </r>
  <r>
    <s v="P0107"/>
    <s v="Model_574"/>
    <x v="0"/>
    <x v="1"/>
    <n v="2023"/>
    <s v="Q1"/>
    <n v="1078"/>
    <n v="2804"/>
    <n v="13174"/>
    <n v="350536"/>
    <n v="2.36"/>
    <n v="14"/>
    <n v="1.19"/>
    <n v="2.31"/>
    <n v="75.45"/>
    <n v="5"/>
    <n v="2745"/>
    <n v="163"/>
    <n v="5"/>
    <n v="3022712"/>
    <n v="14201572"/>
    <n v="-11178860"/>
  </r>
  <r>
    <s v="P0108"/>
    <s v="Model_240"/>
    <x v="0"/>
    <x v="3"/>
    <n v="2023"/>
    <s v="Q3"/>
    <n v="552"/>
    <n v="19185"/>
    <n v="4256"/>
    <n v="57461"/>
    <n v="4.6500000000000004"/>
    <n v="13"/>
    <n v="1.72"/>
    <n v="9.99"/>
    <n v="86.63"/>
    <n v="2"/>
    <n v="9743"/>
    <n v="1445"/>
    <n v="5"/>
    <n v="10590120"/>
    <n v="2349312"/>
    <n v="8240808"/>
  </r>
  <r>
    <s v="P0109"/>
    <s v="Model_902"/>
    <x v="2"/>
    <x v="2"/>
    <n v="2023"/>
    <s v="Q1"/>
    <n v="4543"/>
    <n v="19935"/>
    <n v="8588"/>
    <n v="150123"/>
    <n v="4.3499999999999996"/>
    <n v="7"/>
    <n v="4.7699999999999996"/>
    <n v="10.47"/>
    <n v="75.94"/>
    <n v="3"/>
    <n v="11855"/>
    <n v="1074"/>
    <n v="14"/>
    <n v="90564705"/>
    <n v="39015284"/>
    <n v="51549421"/>
  </r>
  <r>
    <s v="P0110"/>
    <s v="Model_875"/>
    <x v="1"/>
    <x v="1"/>
    <n v="2023"/>
    <s v="Q1"/>
    <n v="920"/>
    <n v="10133"/>
    <n v="12498"/>
    <n v="322660"/>
    <n v="13.07"/>
    <n v="11"/>
    <n v="7.38"/>
    <n v="12.86"/>
    <n v="55.19"/>
    <n v="4.4000000000000004"/>
    <n v="2037"/>
    <n v="4261"/>
    <n v="3"/>
    <n v="9322360"/>
    <n v="11498160"/>
    <n v="-2175800"/>
  </r>
  <r>
    <s v="P0111"/>
    <s v="Model_140"/>
    <x v="1"/>
    <x v="0"/>
    <n v="2023"/>
    <s v="Q3"/>
    <n v="4538"/>
    <n v="12872"/>
    <n v="9399"/>
    <n v="198586"/>
    <n v="10.09"/>
    <n v="12"/>
    <n v="1.39"/>
    <n v="17.72"/>
    <n v="24.37"/>
    <n v="2"/>
    <n v="17424"/>
    <n v="6062"/>
    <n v="13"/>
    <n v="58413136"/>
    <n v="42652662"/>
    <n v="15760474"/>
  </r>
  <r>
    <s v="P0112"/>
    <s v="Model_951"/>
    <x v="0"/>
    <x v="1"/>
    <n v="2023"/>
    <s v="Q2"/>
    <n v="256"/>
    <n v="10496"/>
    <n v="8450"/>
    <n v="433395"/>
    <n v="11.95"/>
    <n v="10"/>
    <n v="4.4000000000000004"/>
    <n v="22.65"/>
    <n v="17.98"/>
    <n v="2.7"/>
    <n v="17736"/>
    <n v="9914"/>
    <n v="11"/>
    <n v="2686976"/>
    <n v="2163200"/>
    <n v="523776"/>
  </r>
  <r>
    <s v="P0113"/>
    <s v="Model_639"/>
    <x v="1"/>
    <x v="2"/>
    <n v="2023"/>
    <s v="Q2"/>
    <n v="1534"/>
    <n v="17958"/>
    <n v="3511"/>
    <n v="479484"/>
    <n v="3.76"/>
    <n v="16"/>
    <n v="4.83"/>
    <n v="3.44"/>
    <n v="14.36"/>
    <n v="3.5"/>
    <n v="18424"/>
    <n v="8749"/>
    <n v="8"/>
    <n v="27547572"/>
    <n v="5385874"/>
    <n v="22161698"/>
  </r>
  <r>
    <s v="P0114"/>
    <s v="Model_806"/>
    <x v="1"/>
    <x v="3"/>
    <n v="2023"/>
    <s v="Q1"/>
    <n v="913"/>
    <n v="6975"/>
    <n v="12080"/>
    <n v="281496"/>
    <n v="9.3699999999999992"/>
    <n v="16"/>
    <n v="2.12"/>
    <n v="1.36"/>
    <n v="63.32"/>
    <n v="2.9"/>
    <n v="18698"/>
    <n v="6696"/>
    <n v="5"/>
    <n v="6368175"/>
    <n v="11029040"/>
    <n v="-4660865"/>
  </r>
  <r>
    <s v="P0115"/>
    <s v="Model_407"/>
    <x v="1"/>
    <x v="0"/>
    <n v="2024"/>
    <s v="Q4"/>
    <n v="2840"/>
    <n v="8684"/>
    <n v="2468"/>
    <n v="217860"/>
    <n v="8.58"/>
    <n v="3"/>
    <n v="1.1599999999999999"/>
    <n v="0.46"/>
    <n v="74.599999999999994"/>
    <n v="2.8"/>
    <n v="2915"/>
    <n v="3430"/>
    <n v="12"/>
    <n v="24662560"/>
    <n v="7009120"/>
    <n v="17653440"/>
  </r>
  <r>
    <s v="P0116"/>
    <s v="Model_428"/>
    <x v="0"/>
    <x v="0"/>
    <n v="2023"/>
    <s v="Q3"/>
    <n v="613"/>
    <n v="14375"/>
    <n v="947"/>
    <n v="256821"/>
    <n v="12.49"/>
    <n v="7"/>
    <n v="8.36"/>
    <n v="3.59"/>
    <n v="50.69"/>
    <n v="2.5"/>
    <n v="12530"/>
    <n v="1840"/>
    <n v="7"/>
    <n v="8811875"/>
    <n v="580511"/>
    <n v="8231364"/>
  </r>
  <r>
    <s v="P0117"/>
    <s v="Model_868"/>
    <x v="1"/>
    <x v="3"/>
    <n v="2024"/>
    <s v="Q1"/>
    <n v="4241"/>
    <n v="3122"/>
    <n v="7220"/>
    <n v="242121"/>
    <n v="13.59"/>
    <n v="4"/>
    <n v="5.0199999999999996"/>
    <n v="16.45"/>
    <n v="14.38"/>
    <n v="3.3"/>
    <n v="3152"/>
    <n v="6155"/>
    <n v="4"/>
    <n v="13240402"/>
    <n v="30620020"/>
    <n v="-17379618"/>
  </r>
  <r>
    <s v="P0118"/>
    <s v="Model_674"/>
    <x v="2"/>
    <x v="3"/>
    <n v="2023"/>
    <s v="Q1"/>
    <n v="1807"/>
    <n v="17488"/>
    <n v="13319"/>
    <n v="374637"/>
    <n v="0.18"/>
    <n v="15"/>
    <n v="0.14000000000000001"/>
    <n v="18.190000000000001"/>
    <n v="52.84"/>
    <n v="3.5"/>
    <n v="12357"/>
    <n v="6421"/>
    <n v="8"/>
    <n v="31600816"/>
    <n v="24067433"/>
    <n v="7533383"/>
  </r>
  <r>
    <s v="P0119"/>
    <s v="Model_774"/>
    <x v="0"/>
    <x v="1"/>
    <n v="2024"/>
    <s v="Q3"/>
    <n v="1728"/>
    <n v="9541"/>
    <n v="12889"/>
    <n v="86027"/>
    <n v="10.11"/>
    <n v="3"/>
    <n v="8.0299999999999994"/>
    <n v="19.66"/>
    <n v="84.86"/>
    <n v="3.6"/>
    <n v="20240"/>
    <n v="2054"/>
    <n v="7"/>
    <n v="16486848"/>
    <n v="22272192"/>
    <n v="-5785344"/>
  </r>
  <r>
    <s v="P0120"/>
    <s v="Model_184"/>
    <x v="0"/>
    <x v="1"/>
    <n v="2023"/>
    <s v="Q1"/>
    <n v="3292"/>
    <n v="18225"/>
    <n v="10942"/>
    <n v="405691"/>
    <n v="0.78"/>
    <n v="14"/>
    <n v="9.81"/>
    <n v="6.09"/>
    <n v="57.81"/>
    <n v="1.3"/>
    <n v="5310"/>
    <n v="379"/>
    <n v="4"/>
    <n v="59996700"/>
    <n v="36021064"/>
    <n v="23975636"/>
  </r>
  <r>
    <s v="P0121"/>
    <s v="Model_715"/>
    <x v="0"/>
    <x v="1"/>
    <n v="2024"/>
    <s v="Q4"/>
    <n v="4686"/>
    <n v="19958"/>
    <n v="1165"/>
    <n v="223921"/>
    <n v="8.23"/>
    <n v="11"/>
    <n v="6.06"/>
    <n v="7.65"/>
    <n v="74.75"/>
    <n v="3.5"/>
    <n v="18069"/>
    <n v="2491"/>
    <n v="5"/>
    <n v="93523188"/>
    <n v="5459190"/>
    <n v="88063998"/>
  </r>
  <r>
    <s v="P0122"/>
    <s v="Model_936"/>
    <x v="0"/>
    <x v="2"/>
    <n v="2023"/>
    <s v="Q3"/>
    <n v="1109"/>
    <n v="9492"/>
    <n v="10666"/>
    <n v="412271"/>
    <n v="4.3099999999999996"/>
    <n v="4"/>
    <n v="5.04"/>
    <n v="12.08"/>
    <n v="74.010000000000005"/>
    <n v="4.8"/>
    <n v="3051"/>
    <n v="9332"/>
    <n v="11"/>
    <n v="10526628"/>
    <n v="11828594"/>
    <n v="-1301966"/>
  </r>
  <r>
    <s v="P0123"/>
    <s v="Model_720"/>
    <x v="1"/>
    <x v="0"/>
    <n v="2023"/>
    <s v="Q2"/>
    <n v="1772"/>
    <n v="17146"/>
    <n v="5331"/>
    <n v="198930"/>
    <n v="4.5999999999999996"/>
    <n v="15"/>
    <n v="8.7799999999999994"/>
    <n v="1.58"/>
    <n v="84.57"/>
    <n v="3.2"/>
    <n v="15084"/>
    <n v="6539"/>
    <n v="6"/>
    <n v="30382712"/>
    <n v="9446532"/>
    <n v="20936180"/>
  </r>
  <r>
    <s v="P0124"/>
    <s v="Model_651"/>
    <x v="0"/>
    <x v="2"/>
    <n v="2023"/>
    <s v="Q3"/>
    <n v="3364"/>
    <n v="18529"/>
    <n v="13486"/>
    <n v="265234"/>
    <n v="5.29"/>
    <n v="13"/>
    <n v="9.5299999999999994"/>
    <n v="15.28"/>
    <n v="71.62"/>
    <n v="3.9"/>
    <n v="2261"/>
    <n v="1061"/>
    <n v="10"/>
    <n v="62331556"/>
    <n v="45366904"/>
    <n v="16964652"/>
  </r>
  <r>
    <s v="P0125"/>
    <s v="Model_366"/>
    <x v="0"/>
    <x v="0"/>
    <n v="2023"/>
    <s v="Q2"/>
    <n v="3207"/>
    <n v="5763"/>
    <n v="6130"/>
    <n v="129003"/>
    <n v="9.32"/>
    <n v="9"/>
    <n v="7.55"/>
    <n v="24.59"/>
    <n v="69.819999999999993"/>
    <n v="3.2"/>
    <n v="14011"/>
    <n v="6927"/>
    <n v="7"/>
    <n v="18481941"/>
    <n v="19658910"/>
    <n v="-1176969"/>
  </r>
  <r>
    <s v="P0126"/>
    <s v="Model_301"/>
    <x v="0"/>
    <x v="0"/>
    <n v="2023"/>
    <s v="Q3"/>
    <n v="2675"/>
    <n v="15560"/>
    <n v="6310"/>
    <n v="233467"/>
    <n v="5.01"/>
    <n v="6"/>
    <n v="4.45"/>
    <n v="9.02"/>
    <n v="28.73"/>
    <n v="4.4000000000000004"/>
    <n v="10971"/>
    <n v="1317"/>
    <n v="14"/>
    <n v="41623000"/>
    <n v="16879250"/>
    <n v="24743750"/>
  </r>
  <r>
    <s v="P0127"/>
    <s v="Model_607"/>
    <x v="2"/>
    <x v="3"/>
    <n v="2023"/>
    <s v="Q4"/>
    <n v="2779"/>
    <n v="16656"/>
    <n v="11538"/>
    <n v="89758"/>
    <n v="10.99"/>
    <n v="12"/>
    <n v="5.92"/>
    <n v="18.82"/>
    <n v="14.79"/>
    <n v="4.7"/>
    <n v="13967"/>
    <n v="8666"/>
    <n v="5"/>
    <n v="46287024"/>
    <n v="32064102"/>
    <n v="14222922"/>
  </r>
  <r>
    <s v="P0128"/>
    <s v="Model_816"/>
    <x v="0"/>
    <x v="1"/>
    <n v="2023"/>
    <s v="Q1"/>
    <n v="1647"/>
    <n v="10146"/>
    <n v="9554"/>
    <n v="366456"/>
    <n v="6.07"/>
    <n v="19"/>
    <n v="7.01"/>
    <n v="12.5"/>
    <n v="51.41"/>
    <n v="1.7"/>
    <n v="7663"/>
    <n v="6107"/>
    <n v="12"/>
    <n v="16710462"/>
    <n v="15735438"/>
    <n v="975024"/>
  </r>
  <r>
    <s v="P0129"/>
    <s v="Model_719"/>
    <x v="2"/>
    <x v="0"/>
    <n v="2023"/>
    <s v="Q4"/>
    <n v="3110"/>
    <n v="13164"/>
    <n v="12554"/>
    <n v="380814"/>
    <n v="1.03"/>
    <n v="4"/>
    <n v="1.94"/>
    <n v="3.2"/>
    <n v="19.95"/>
    <n v="2.7"/>
    <n v="17565"/>
    <n v="4230"/>
    <n v="12"/>
    <n v="40940040"/>
    <n v="39042940"/>
    <n v="1897100"/>
  </r>
  <r>
    <s v="P0130"/>
    <s v="Model_899"/>
    <x v="0"/>
    <x v="0"/>
    <n v="2024"/>
    <s v="Q4"/>
    <n v="2743"/>
    <n v="4469"/>
    <n v="11481"/>
    <n v="132279"/>
    <n v="11.76"/>
    <n v="2"/>
    <n v="4.47"/>
    <n v="14.56"/>
    <n v="86.98"/>
    <n v="2.6"/>
    <n v="13386"/>
    <n v="1492"/>
    <n v="8"/>
    <n v="12258467"/>
    <n v="31492383"/>
    <n v="-19233916"/>
  </r>
  <r>
    <s v="P0131"/>
    <s v="Model_295"/>
    <x v="0"/>
    <x v="3"/>
    <n v="2023"/>
    <s v="Q2"/>
    <n v="4941"/>
    <n v="4528"/>
    <n v="14372"/>
    <n v="65434"/>
    <n v="4.29"/>
    <n v="14"/>
    <n v="8.3000000000000007"/>
    <n v="7.5"/>
    <n v="33.19"/>
    <n v="2.6"/>
    <n v="19420"/>
    <n v="2176"/>
    <n v="3"/>
    <n v="22372848"/>
    <n v="71012052"/>
    <n v="-48639204"/>
  </r>
  <r>
    <s v="P0132"/>
    <s v="Model_482"/>
    <x v="0"/>
    <x v="0"/>
    <n v="2023"/>
    <s v="Q1"/>
    <n v="3677"/>
    <n v="5129"/>
    <n v="9764"/>
    <n v="245119"/>
    <n v="6.49"/>
    <n v="3"/>
    <n v="6.55"/>
    <n v="0.86"/>
    <n v="78.239999999999995"/>
    <n v="1.5"/>
    <n v="7701"/>
    <n v="9066"/>
    <n v="5"/>
    <n v="18859333"/>
    <n v="35902228"/>
    <n v="-17042895"/>
  </r>
  <r>
    <s v="P0133"/>
    <s v="Model_385"/>
    <x v="1"/>
    <x v="3"/>
    <n v="2024"/>
    <s v="Q1"/>
    <n v="1413"/>
    <n v="4567"/>
    <n v="7293"/>
    <n v="490991"/>
    <n v="10.28"/>
    <n v="14"/>
    <n v="4.1100000000000003"/>
    <n v="15.87"/>
    <n v="41.01"/>
    <n v="4.3"/>
    <n v="17080"/>
    <n v="4416"/>
    <n v="6"/>
    <n v="6453171"/>
    <n v="10305009"/>
    <n v="-3851838"/>
  </r>
  <r>
    <s v="P0134"/>
    <s v="Model_819"/>
    <x v="0"/>
    <x v="1"/>
    <n v="2024"/>
    <s v="Q4"/>
    <n v="2031"/>
    <n v="7441"/>
    <n v="11029"/>
    <n v="387913"/>
    <n v="4.99"/>
    <n v="13"/>
    <n v="6.63"/>
    <n v="21.47"/>
    <n v="35.86"/>
    <n v="1.1000000000000001"/>
    <n v="20654"/>
    <n v="6296"/>
    <n v="5"/>
    <n v="15112671"/>
    <n v="22399899"/>
    <n v="-7287228"/>
  </r>
  <r>
    <s v="P0135"/>
    <s v="Model_409"/>
    <x v="2"/>
    <x v="2"/>
    <n v="2024"/>
    <s v="Q1"/>
    <n v="1713"/>
    <n v="19270"/>
    <n v="12415"/>
    <n v="295754"/>
    <n v="0.85"/>
    <n v="19"/>
    <n v="1.18"/>
    <n v="8.6199999999999992"/>
    <n v="84.81"/>
    <n v="3.1"/>
    <n v="8899"/>
    <n v="4689"/>
    <n v="5"/>
    <n v="33009510"/>
    <n v="21266895"/>
    <n v="11742615"/>
  </r>
  <r>
    <s v="P0136"/>
    <s v="Model_821"/>
    <x v="2"/>
    <x v="2"/>
    <n v="2024"/>
    <s v="Q1"/>
    <n v="1579"/>
    <n v="13055"/>
    <n v="11559"/>
    <n v="378821"/>
    <n v="5.61"/>
    <n v="18"/>
    <n v="4.01"/>
    <n v="9.76"/>
    <n v="39.07"/>
    <n v="3.6"/>
    <n v="18445"/>
    <n v="8242"/>
    <n v="12"/>
    <n v="20613845"/>
    <n v="18251661"/>
    <n v="2362184"/>
  </r>
  <r>
    <s v="P0137"/>
    <s v="Model_278"/>
    <x v="1"/>
    <x v="2"/>
    <n v="2023"/>
    <s v="Q4"/>
    <n v="2088"/>
    <n v="14581"/>
    <n v="6239"/>
    <n v="133555"/>
    <n v="14.17"/>
    <n v="12"/>
    <n v="7.93"/>
    <n v="22.28"/>
    <n v="41.22"/>
    <n v="1.8"/>
    <n v="9123"/>
    <n v="6360"/>
    <n v="14"/>
    <n v="30445128"/>
    <n v="13027032"/>
    <n v="17418096"/>
  </r>
  <r>
    <s v="P0138"/>
    <s v="Model_167"/>
    <x v="2"/>
    <x v="1"/>
    <n v="2023"/>
    <s v="Q1"/>
    <n v="3352"/>
    <n v="8319"/>
    <n v="10565"/>
    <n v="178379"/>
    <n v="9.6300000000000008"/>
    <n v="9"/>
    <n v="2.21"/>
    <n v="20.34"/>
    <n v="18.489999999999998"/>
    <n v="4.5999999999999996"/>
    <n v="11827"/>
    <n v="8571"/>
    <n v="10"/>
    <n v="27885288"/>
    <n v="35413880"/>
    <n v="-7528592"/>
  </r>
  <r>
    <s v="P0139"/>
    <s v="Model_641"/>
    <x v="2"/>
    <x v="0"/>
    <n v="2024"/>
    <s v="Q2"/>
    <n v="2287"/>
    <n v="12546"/>
    <n v="12686"/>
    <n v="266992"/>
    <n v="10.07"/>
    <n v="4"/>
    <n v="1.86"/>
    <n v="17.87"/>
    <n v="63.64"/>
    <n v="4.4000000000000004"/>
    <n v="8687"/>
    <n v="7997"/>
    <n v="12"/>
    <n v="28692702"/>
    <n v="29012882"/>
    <n v="-320180"/>
  </r>
  <r>
    <s v="P0140"/>
    <s v="Model_572"/>
    <x v="1"/>
    <x v="1"/>
    <n v="2024"/>
    <s v="Q3"/>
    <n v="1356"/>
    <n v="19217"/>
    <n v="14079"/>
    <n v="289511"/>
    <n v="9.48"/>
    <n v="19"/>
    <n v="9.51"/>
    <n v="6.22"/>
    <n v="33.11"/>
    <n v="2.9"/>
    <n v="3680"/>
    <n v="4941"/>
    <n v="14"/>
    <n v="26058252"/>
    <n v="19091124"/>
    <n v="6967128"/>
  </r>
  <r>
    <s v="P0141"/>
    <s v="Model_569"/>
    <x v="1"/>
    <x v="1"/>
    <n v="2024"/>
    <s v="Q2"/>
    <n v="4079"/>
    <n v="4211"/>
    <n v="7311"/>
    <n v="226806"/>
    <n v="2.98"/>
    <n v="19"/>
    <n v="2.1"/>
    <n v="22.76"/>
    <n v="56.85"/>
    <n v="2.6"/>
    <n v="3460"/>
    <n v="7261"/>
    <n v="3"/>
    <n v="17176669"/>
    <n v="29821569"/>
    <n v="-12644900"/>
  </r>
  <r>
    <s v="P0142"/>
    <s v="Model_288"/>
    <x v="2"/>
    <x v="3"/>
    <n v="2024"/>
    <s v="Q4"/>
    <n v="2725"/>
    <n v="6353"/>
    <n v="12283"/>
    <n v="413809"/>
    <n v="6.28"/>
    <n v="5"/>
    <n v="2.61"/>
    <n v="3.86"/>
    <n v="57.31"/>
    <n v="1.9"/>
    <n v="6653"/>
    <n v="9766"/>
    <n v="7"/>
    <n v="17311925"/>
    <n v="33471175"/>
    <n v="-16159250"/>
  </r>
  <r>
    <s v="P0143"/>
    <s v="Model_106"/>
    <x v="0"/>
    <x v="3"/>
    <n v="2023"/>
    <s v="Q3"/>
    <n v="1332"/>
    <n v="9215"/>
    <n v="8304"/>
    <n v="483819"/>
    <n v="11.26"/>
    <n v="3"/>
    <n v="9.6999999999999993"/>
    <n v="15.67"/>
    <n v="67.540000000000006"/>
    <n v="3.9"/>
    <n v="8535"/>
    <n v="1159"/>
    <n v="9"/>
    <n v="12274380"/>
    <n v="11060928"/>
    <n v="1213452"/>
  </r>
  <r>
    <s v="P0144"/>
    <s v="Model_135"/>
    <x v="0"/>
    <x v="3"/>
    <n v="2023"/>
    <s v="Q3"/>
    <n v="759"/>
    <n v="10442"/>
    <n v="2046"/>
    <n v="118803"/>
    <n v="1.52"/>
    <n v="1"/>
    <n v="7.35"/>
    <n v="0.72"/>
    <n v="69.62"/>
    <n v="1.5"/>
    <n v="12971"/>
    <n v="2022"/>
    <n v="9"/>
    <n v="7925478"/>
    <n v="1552914"/>
    <n v="6372564"/>
  </r>
  <r>
    <s v="P0145"/>
    <s v="Model_288"/>
    <x v="1"/>
    <x v="1"/>
    <n v="2024"/>
    <s v="Q3"/>
    <n v="4794"/>
    <n v="17007"/>
    <n v="12711"/>
    <n v="482548"/>
    <n v="4.17"/>
    <n v="15"/>
    <n v="7"/>
    <n v="16.09"/>
    <n v="51.16"/>
    <n v="3.7"/>
    <n v="2082"/>
    <n v="6201"/>
    <n v="12"/>
    <n v="81531558"/>
    <n v="60936534"/>
    <n v="20595024"/>
  </r>
  <r>
    <s v="P0146"/>
    <s v="Model_390"/>
    <x v="2"/>
    <x v="3"/>
    <n v="2024"/>
    <s v="Q2"/>
    <n v="4463"/>
    <n v="17326"/>
    <n v="4639"/>
    <n v="403847"/>
    <n v="4.1399999999999997"/>
    <n v="17"/>
    <n v="8.5299999999999994"/>
    <n v="6.93"/>
    <n v="36.479999999999997"/>
    <n v="4.4000000000000004"/>
    <n v="17014"/>
    <n v="4692"/>
    <n v="8"/>
    <n v="77325938"/>
    <n v="20703857"/>
    <n v="56622081"/>
  </r>
  <r>
    <s v="P0147"/>
    <s v="Model_741"/>
    <x v="2"/>
    <x v="1"/>
    <n v="2023"/>
    <s v="Q1"/>
    <n v="3798"/>
    <n v="3262"/>
    <n v="9351"/>
    <n v="333456"/>
    <n v="6.48"/>
    <n v="4"/>
    <n v="1.1599999999999999"/>
    <n v="11.24"/>
    <n v="77"/>
    <n v="1.9"/>
    <n v="17031"/>
    <n v="6449"/>
    <n v="11"/>
    <n v="12389076"/>
    <n v="35515098"/>
    <n v="-23126022"/>
  </r>
  <r>
    <s v="P0148"/>
    <s v="Model_574"/>
    <x v="1"/>
    <x v="0"/>
    <n v="2024"/>
    <s v="Q2"/>
    <n v="4829"/>
    <n v="17350"/>
    <n v="14008"/>
    <n v="274448"/>
    <n v="14.71"/>
    <n v="3"/>
    <n v="7.06"/>
    <n v="8.6300000000000008"/>
    <n v="34.79"/>
    <n v="4.5"/>
    <n v="18172"/>
    <n v="2573"/>
    <n v="12"/>
    <n v="83783150"/>
    <n v="67644632"/>
    <n v="16138518"/>
  </r>
  <r>
    <s v="P0149"/>
    <s v="Model_647"/>
    <x v="1"/>
    <x v="0"/>
    <n v="2023"/>
    <s v="Q3"/>
    <n v="713"/>
    <n v="13612"/>
    <n v="3176"/>
    <n v="225251"/>
    <n v="1.01"/>
    <n v="12"/>
    <n v="5.04"/>
    <n v="4.32"/>
    <n v="50.6"/>
    <n v="1.1000000000000001"/>
    <n v="9479"/>
    <n v="8208"/>
    <n v="5"/>
    <n v="9705356"/>
    <n v="2264488"/>
    <n v="7440868"/>
  </r>
  <r>
    <s v="P0150"/>
    <s v="Model_457"/>
    <x v="0"/>
    <x v="3"/>
    <n v="2023"/>
    <s v="Q4"/>
    <n v="2048"/>
    <n v="14152"/>
    <n v="3809"/>
    <n v="252514"/>
    <n v="7.78"/>
    <n v="18"/>
    <n v="8.2899999999999991"/>
    <n v="15.55"/>
    <n v="42.1"/>
    <n v="4.7"/>
    <n v="4560"/>
    <n v="8196"/>
    <n v="8"/>
    <n v="28983296"/>
    <n v="7800832"/>
    <n v="21182464"/>
  </r>
  <r>
    <s v="P0151"/>
    <s v="Model_570"/>
    <x v="0"/>
    <x v="0"/>
    <n v="2023"/>
    <s v="Q1"/>
    <n v="3495"/>
    <n v="7622"/>
    <n v="11985"/>
    <n v="295404"/>
    <n v="2.69"/>
    <n v="1"/>
    <n v="5.08"/>
    <n v="22.05"/>
    <n v="78.41"/>
    <n v="1.5"/>
    <n v="15231"/>
    <n v="6848"/>
    <n v="14"/>
    <n v="26638890"/>
    <n v="41887575"/>
    <n v="-15248685"/>
  </r>
  <r>
    <s v="P0152"/>
    <s v="Model_962"/>
    <x v="2"/>
    <x v="1"/>
    <n v="2024"/>
    <s v="Q4"/>
    <n v="3793"/>
    <n v="1981"/>
    <n v="9954"/>
    <n v="167961"/>
    <n v="14.56"/>
    <n v="12"/>
    <n v="6.2"/>
    <n v="23.98"/>
    <n v="44.55"/>
    <n v="3.6"/>
    <n v="13794"/>
    <n v="4649"/>
    <n v="11"/>
    <n v="7513933"/>
    <n v="37755522"/>
    <n v="-30241589"/>
  </r>
  <r>
    <s v="P0153"/>
    <s v="Model_858"/>
    <x v="2"/>
    <x v="1"/>
    <n v="2024"/>
    <s v="Q3"/>
    <n v="1545"/>
    <n v="16036"/>
    <n v="12624"/>
    <n v="352523"/>
    <n v="1.7"/>
    <n v="10"/>
    <n v="4.78"/>
    <n v="4.8099999999999996"/>
    <n v="40.89"/>
    <n v="2"/>
    <n v="19067"/>
    <n v="694"/>
    <n v="7"/>
    <n v="24775620"/>
    <n v="19504080"/>
    <n v="5271540"/>
  </r>
  <r>
    <s v="P0154"/>
    <s v="Model_420"/>
    <x v="0"/>
    <x v="0"/>
    <n v="2023"/>
    <s v="Q2"/>
    <n v="3354"/>
    <n v="1653"/>
    <n v="2627"/>
    <n v="67297"/>
    <n v="6.05"/>
    <n v="3"/>
    <n v="4.78"/>
    <n v="17.93"/>
    <n v="65.19"/>
    <n v="4.3"/>
    <n v="15774"/>
    <n v="5552"/>
    <n v="12"/>
    <n v="5544162"/>
    <n v="8810958"/>
    <n v="-3266796"/>
  </r>
  <r>
    <s v="P0155"/>
    <s v="Model_569"/>
    <x v="0"/>
    <x v="3"/>
    <n v="2024"/>
    <s v="Q1"/>
    <n v="3813"/>
    <n v="9117"/>
    <n v="7779"/>
    <n v="314155"/>
    <n v="11.07"/>
    <n v="19"/>
    <n v="7.68"/>
    <n v="16.61"/>
    <n v="58.2"/>
    <n v="3"/>
    <n v="19330"/>
    <n v="606"/>
    <n v="7"/>
    <n v="34763121"/>
    <n v="29661327"/>
    <n v="5101794"/>
  </r>
  <r>
    <s v="P0156"/>
    <s v="Model_975"/>
    <x v="1"/>
    <x v="2"/>
    <n v="2024"/>
    <s v="Q3"/>
    <n v="1903"/>
    <n v="3024"/>
    <n v="10605"/>
    <n v="170234"/>
    <n v="10.57"/>
    <n v="19"/>
    <n v="6.29"/>
    <n v="8.58"/>
    <n v="18.579999999999998"/>
    <n v="1.5"/>
    <n v="17848"/>
    <n v="4989"/>
    <n v="3"/>
    <n v="5754672"/>
    <n v="20181315"/>
    <n v="-14426643"/>
  </r>
  <r>
    <s v="P0157"/>
    <s v="Model_539"/>
    <x v="0"/>
    <x v="0"/>
    <n v="2024"/>
    <s v="Q4"/>
    <n v="4709"/>
    <n v="3620"/>
    <n v="10632"/>
    <n v="94014"/>
    <n v="6.34"/>
    <n v="14"/>
    <n v="6.33"/>
    <n v="0.48"/>
    <n v="50.65"/>
    <n v="3.3"/>
    <n v="3403"/>
    <n v="7737"/>
    <n v="9"/>
    <n v="17046580"/>
    <n v="50066088"/>
    <n v="-33019508"/>
  </r>
  <r>
    <s v="P0158"/>
    <s v="Model_957"/>
    <x v="1"/>
    <x v="3"/>
    <n v="2024"/>
    <s v="Q3"/>
    <n v="1341"/>
    <n v="16548"/>
    <n v="11208"/>
    <n v="293166"/>
    <n v="5.2"/>
    <n v="3"/>
    <n v="4.5"/>
    <n v="17.239999999999998"/>
    <n v="68.84"/>
    <n v="2.6"/>
    <n v="16051"/>
    <n v="8312"/>
    <n v="9"/>
    <n v="22190868"/>
    <n v="15029928"/>
    <n v="7160940"/>
  </r>
  <r>
    <s v="P0159"/>
    <s v="Model_147"/>
    <x v="1"/>
    <x v="2"/>
    <n v="2024"/>
    <s v="Q4"/>
    <n v="3631"/>
    <n v="3843"/>
    <n v="13304"/>
    <n v="454954"/>
    <n v="5.96"/>
    <n v="8"/>
    <n v="5.31"/>
    <n v="23.64"/>
    <n v="89.37"/>
    <n v="3.6"/>
    <n v="16641"/>
    <n v="1499"/>
    <n v="12"/>
    <n v="13953933"/>
    <n v="48306824"/>
    <n v="-34352891"/>
  </r>
  <r>
    <s v="P0160"/>
    <s v="Model_693"/>
    <x v="0"/>
    <x v="2"/>
    <n v="2024"/>
    <s v="Q3"/>
    <n v="3507"/>
    <n v="6636"/>
    <n v="9369"/>
    <n v="406477"/>
    <n v="3.96"/>
    <n v="6"/>
    <n v="7.46"/>
    <n v="15.8"/>
    <n v="60.33"/>
    <n v="4.5"/>
    <n v="3877"/>
    <n v="3301"/>
    <n v="8"/>
    <n v="23272452"/>
    <n v="32857083"/>
    <n v="-9584631"/>
  </r>
  <r>
    <s v="P0161"/>
    <s v="Model_271"/>
    <x v="1"/>
    <x v="3"/>
    <n v="2023"/>
    <s v="Q3"/>
    <n v="1686"/>
    <n v="2740"/>
    <n v="13206"/>
    <n v="228570"/>
    <n v="3.08"/>
    <n v="18"/>
    <n v="8.26"/>
    <n v="10.88"/>
    <n v="39.619999999999997"/>
    <n v="2.6"/>
    <n v="2347"/>
    <n v="7954"/>
    <n v="12"/>
    <n v="4619640"/>
    <n v="22265316"/>
    <n v="-17645676"/>
  </r>
  <r>
    <s v="P0162"/>
    <s v="Model_354"/>
    <x v="2"/>
    <x v="0"/>
    <n v="2024"/>
    <s v="Q1"/>
    <n v="3746"/>
    <n v="1560"/>
    <n v="5085"/>
    <n v="308864"/>
    <n v="7.25"/>
    <n v="18"/>
    <n v="6.97"/>
    <n v="13.13"/>
    <n v="28.09"/>
    <n v="2.2000000000000002"/>
    <n v="15880"/>
    <n v="6863"/>
    <n v="10"/>
    <n v="5843760"/>
    <n v="19048410"/>
    <n v="-13204650"/>
  </r>
  <r>
    <s v="P0163"/>
    <s v="Model_831"/>
    <x v="2"/>
    <x v="2"/>
    <n v="2023"/>
    <s v="Q2"/>
    <n v="3049"/>
    <n v="10630"/>
    <n v="7710"/>
    <n v="323264"/>
    <n v="4.03"/>
    <n v="5"/>
    <n v="9.24"/>
    <n v="4.99"/>
    <n v="79.83"/>
    <n v="1.1000000000000001"/>
    <n v="19123"/>
    <n v="8062"/>
    <n v="9"/>
    <n v="32410870"/>
    <n v="23507790"/>
    <n v="8903080"/>
  </r>
  <r>
    <s v="P0164"/>
    <s v="Model_838"/>
    <x v="1"/>
    <x v="0"/>
    <n v="2024"/>
    <s v="Q4"/>
    <n v="3202"/>
    <n v="19523"/>
    <n v="9361"/>
    <n v="451983"/>
    <n v="4.3099999999999996"/>
    <n v="5"/>
    <n v="8.1999999999999993"/>
    <n v="18.760000000000002"/>
    <n v="75.17"/>
    <n v="3.3"/>
    <n v="11024"/>
    <n v="5290"/>
    <n v="10"/>
    <n v="62512646"/>
    <n v="29973922"/>
    <n v="32538724"/>
  </r>
  <r>
    <s v="P0165"/>
    <s v="Model_597"/>
    <x v="1"/>
    <x v="3"/>
    <n v="2023"/>
    <s v="Q3"/>
    <n v="748"/>
    <n v="13812"/>
    <n v="14889"/>
    <n v="334996"/>
    <n v="9.85"/>
    <n v="19"/>
    <n v="5.62"/>
    <n v="18.66"/>
    <n v="28.71"/>
    <n v="2.6"/>
    <n v="16731"/>
    <n v="5781"/>
    <n v="10"/>
    <n v="10331376"/>
    <n v="11136972"/>
    <n v="-805596"/>
  </r>
  <r>
    <s v="P0166"/>
    <s v="Model_348"/>
    <x v="1"/>
    <x v="3"/>
    <n v="2024"/>
    <s v="Q1"/>
    <n v="2210"/>
    <n v="14850"/>
    <n v="2996"/>
    <n v="391383"/>
    <n v="14.53"/>
    <n v="14"/>
    <n v="6.71"/>
    <n v="3.64"/>
    <n v="26.05"/>
    <n v="2.5"/>
    <n v="13198"/>
    <n v="3778"/>
    <n v="7"/>
    <n v="32818500"/>
    <n v="6621160"/>
    <n v="26197340"/>
  </r>
  <r>
    <s v="P0167"/>
    <s v="Model_892"/>
    <x v="2"/>
    <x v="3"/>
    <n v="2024"/>
    <s v="Q2"/>
    <n v="4147"/>
    <n v="13918"/>
    <n v="4547"/>
    <n v="444145"/>
    <n v="9.0500000000000007"/>
    <n v="14"/>
    <n v="9.26"/>
    <n v="21.95"/>
    <n v="67.209999999999994"/>
    <n v="1.7"/>
    <n v="12071"/>
    <n v="436"/>
    <n v="3"/>
    <n v="57717946"/>
    <n v="18856409"/>
    <n v="38861537"/>
  </r>
  <r>
    <s v="P0168"/>
    <s v="Model_439"/>
    <x v="0"/>
    <x v="2"/>
    <n v="2024"/>
    <s v="Q3"/>
    <n v="4787"/>
    <n v="2752"/>
    <n v="9643"/>
    <n v="258559"/>
    <n v="1.1499999999999999"/>
    <n v="19"/>
    <n v="6.19"/>
    <n v="6.73"/>
    <n v="35.200000000000003"/>
    <n v="2.7"/>
    <n v="13814"/>
    <n v="1767"/>
    <n v="13"/>
    <n v="13173824"/>
    <n v="46161041"/>
    <n v="-32987217"/>
  </r>
  <r>
    <s v="P0169"/>
    <s v="Model_831"/>
    <x v="2"/>
    <x v="2"/>
    <n v="2024"/>
    <s v="Q3"/>
    <n v="904"/>
    <n v="9863"/>
    <n v="6778"/>
    <n v="141575"/>
    <n v="1.1299999999999999"/>
    <n v="8"/>
    <n v="8.25"/>
    <n v="24.56"/>
    <n v="34.51"/>
    <n v="4.9000000000000004"/>
    <n v="12929"/>
    <n v="1009"/>
    <n v="8"/>
    <n v="8916152"/>
    <n v="6127312"/>
    <n v="2788840"/>
  </r>
  <r>
    <s v="P0170"/>
    <s v="Model_431"/>
    <x v="1"/>
    <x v="0"/>
    <n v="2024"/>
    <s v="Q3"/>
    <n v="3524"/>
    <n v="11150"/>
    <n v="6407"/>
    <n v="145040"/>
    <n v="14.27"/>
    <n v="3"/>
    <n v="6.89"/>
    <n v="9.57"/>
    <n v="22.18"/>
    <n v="2.2000000000000002"/>
    <n v="3865"/>
    <n v="8567"/>
    <n v="4"/>
    <n v="39292600"/>
    <n v="22578268"/>
    <n v="16714332"/>
  </r>
  <r>
    <s v="P0171"/>
    <s v="Model_244"/>
    <x v="0"/>
    <x v="3"/>
    <n v="2023"/>
    <s v="Q1"/>
    <n v="1757"/>
    <n v="17814"/>
    <n v="1569"/>
    <n v="198510"/>
    <n v="4.46"/>
    <n v="17"/>
    <n v="5.52"/>
    <n v="4.45"/>
    <n v="31.12"/>
    <n v="3.4"/>
    <n v="12104"/>
    <n v="9183"/>
    <n v="14"/>
    <n v="31299198"/>
    <n v="2756733"/>
    <n v="28542465"/>
  </r>
  <r>
    <s v="P0172"/>
    <s v="Model_650"/>
    <x v="1"/>
    <x v="2"/>
    <n v="2023"/>
    <s v="Q4"/>
    <n v="2827"/>
    <n v="5590"/>
    <n v="11413"/>
    <n v="229587"/>
    <n v="1.38"/>
    <n v="17"/>
    <n v="2.42"/>
    <n v="8.7899999999999991"/>
    <n v="44.2"/>
    <n v="4.0999999999999996"/>
    <n v="12866"/>
    <n v="8304"/>
    <n v="8"/>
    <n v="15802930"/>
    <n v="32264551"/>
    <n v="-16461621"/>
  </r>
  <r>
    <s v="P0173"/>
    <s v="Model_420"/>
    <x v="0"/>
    <x v="1"/>
    <n v="2024"/>
    <s v="Q2"/>
    <n v="1783"/>
    <n v="8460"/>
    <n v="1580"/>
    <n v="55744"/>
    <n v="8.99"/>
    <n v="4"/>
    <n v="4.26"/>
    <n v="11"/>
    <n v="68.63"/>
    <n v="4"/>
    <n v="6555"/>
    <n v="5222"/>
    <n v="10"/>
    <n v="15084180"/>
    <n v="2817140"/>
    <n v="12267040"/>
  </r>
  <r>
    <s v="P0174"/>
    <s v="Model_777"/>
    <x v="2"/>
    <x v="0"/>
    <n v="2023"/>
    <s v="Q2"/>
    <n v="4981"/>
    <n v="4504"/>
    <n v="10708"/>
    <n v="264892"/>
    <n v="9.35"/>
    <n v="19"/>
    <n v="9.68"/>
    <n v="1.73"/>
    <n v="36.9"/>
    <n v="2.2999999999999998"/>
    <n v="7122"/>
    <n v="8253"/>
    <n v="11"/>
    <n v="22434424"/>
    <n v="53336548"/>
    <n v="-30902124"/>
  </r>
  <r>
    <s v="P0175"/>
    <s v="Model_666"/>
    <x v="1"/>
    <x v="3"/>
    <n v="2024"/>
    <s v="Q2"/>
    <n v="3560"/>
    <n v="18213"/>
    <n v="7103"/>
    <n v="485633"/>
    <n v="9.73"/>
    <n v="10"/>
    <n v="6.58"/>
    <n v="14.46"/>
    <n v="36.29"/>
    <n v="3.4"/>
    <n v="18256"/>
    <n v="1073"/>
    <n v="11"/>
    <n v="64838280"/>
    <n v="25286680"/>
    <n v="39551600"/>
  </r>
  <r>
    <s v="P0176"/>
    <s v="Model_725"/>
    <x v="1"/>
    <x v="0"/>
    <n v="2023"/>
    <s v="Q1"/>
    <n v="252"/>
    <n v="5140"/>
    <n v="4783"/>
    <n v="450285"/>
    <n v="4.01"/>
    <n v="4"/>
    <n v="5.64"/>
    <n v="14.94"/>
    <n v="32.79"/>
    <n v="4.5"/>
    <n v="9283"/>
    <n v="4370"/>
    <n v="3"/>
    <n v="1295280"/>
    <n v="1205316"/>
    <n v="89964"/>
  </r>
  <r>
    <s v="P0177"/>
    <s v="Model_637"/>
    <x v="2"/>
    <x v="0"/>
    <n v="2024"/>
    <s v="Q4"/>
    <n v="3305"/>
    <n v="2841"/>
    <n v="10303"/>
    <n v="354503"/>
    <n v="0.23"/>
    <n v="3"/>
    <n v="9.33"/>
    <n v="18.47"/>
    <n v="48.26"/>
    <n v="1.1000000000000001"/>
    <n v="3449"/>
    <n v="1508"/>
    <n v="14"/>
    <n v="9389505"/>
    <n v="34051415"/>
    <n v="-24661910"/>
  </r>
  <r>
    <s v="P0178"/>
    <s v="Model_703"/>
    <x v="0"/>
    <x v="3"/>
    <n v="2023"/>
    <s v="Q4"/>
    <n v="4268"/>
    <n v="13355"/>
    <n v="12351"/>
    <n v="200871"/>
    <n v="14.48"/>
    <n v="11"/>
    <n v="5.87"/>
    <n v="0.73"/>
    <n v="24.45"/>
    <n v="2.7"/>
    <n v="18128"/>
    <n v="2388"/>
    <n v="7"/>
    <n v="56999140"/>
    <n v="52714068"/>
    <n v="4285072"/>
  </r>
  <r>
    <s v="P0179"/>
    <s v="Model_543"/>
    <x v="1"/>
    <x v="1"/>
    <n v="2023"/>
    <s v="Q2"/>
    <n v="4546"/>
    <n v="1838"/>
    <n v="14337"/>
    <n v="410890"/>
    <n v="3.76"/>
    <n v="1"/>
    <n v="5.26"/>
    <n v="13.53"/>
    <n v="48.85"/>
    <n v="1.9"/>
    <n v="11532"/>
    <n v="8838"/>
    <n v="14"/>
    <n v="8355548"/>
    <n v="65176002"/>
    <n v="-56820454"/>
  </r>
  <r>
    <s v="P0180"/>
    <s v="Model_295"/>
    <x v="1"/>
    <x v="3"/>
    <n v="2024"/>
    <s v="Q3"/>
    <n v="816"/>
    <n v="7395"/>
    <n v="9514"/>
    <n v="274834"/>
    <n v="10.14"/>
    <n v="12"/>
    <n v="7.59"/>
    <n v="1.32"/>
    <n v="66.33"/>
    <n v="2.6"/>
    <n v="13119"/>
    <n v="1318"/>
    <n v="7"/>
    <n v="6034320"/>
    <n v="7763424"/>
    <n v="-1729104"/>
  </r>
  <r>
    <s v="P0181"/>
    <s v="Model_109"/>
    <x v="1"/>
    <x v="2"/>
    <n v="2024"/>
    <s v="Q4"/>
    <n v="4439"/>
    <n v="13754"/>
    <n v="1321"/>
    <n v="170906"/>
    <n v="10.6"/>
    <n v="9"/>
    <n v="7.13"/>
    <n v="17.53"/>
    <n v="12.38"/>
    <n v="2.7"/>
    <n v="18008"/>
    <n v="1520"/>
    <n v="10"/>
    <n v="61054006"/>
    <n v="5863919"/>
    <n v="55190087"/>
  </r>
  <r>
    <s v="P0182"/>
    <s v="Model_523"/>
    <x v="0"/>
    <x v="0"/>
    <n v="2023"/>
    <s v="Q2"/>
    <n v="2377"/>
    <n v="12844"/>
    <n v="13870"/>
    <n v="251260"/>
    <n v="9.15"/>
    <n v="8"/>
    <n v="1.93"/>
    <n v="1.39"/>
    <n v="10.78"/>
    <n v="4"/>
    <n v="14324"/>
    <n v="9746"/>
    <n v="14"/>
    <n v="30530188"/>
    <n v="32968990"/>
    <n v="-2438802"/>
  </r>
  <r>
    <s v="P0183"/>
    <s v="Model_353"/>
    <x v="2"/>
    <x v="2"/>
    <n v="2023"/>
    <s v="Q1"/>
    <n v="2981"/>
    <n v="3250"/>
    <n v="11312"/>
    <n v="270931"/>
    <n v="4.6900000000000004"/>
    <n v="9"/>
    <n v="4.71"/>
    <n v="22.79"/>
    <n v="16.010000000000002"/>
    <n v="1.4"/>
    <n v="12445"/>
    <n v="3477"/>
    <n v="10"/>
    <n v="9688250"/>
    <n v="33721072"/>
    <n v="-24032822"/>
  </r>
  <r>
    <s v="P0184"/>
    <s v="Model_382"/>
    <x v="2"/>
    <x v="2"/>
    <n v="2023"/>
    <s v="Q4"/>
    <n v="247"/>
    <n v="3921"/>
    <n v="9927"/>
    <n v="303593"/>
    <n v="4.07"/>
    <n v="6"/>
    <n v="4.7300000000000004"/>
    <n v="17.55"/>
    <n v="52.85"/>
    <n v="3.1"/>
    <n v="3419"/>
    <n v="7601"/>
    <n v="14"/>
    <n v="968487"/>
    <n v="2451969"/>
    <n v="-1483482"/>
  </r>
  <r>
    <s v="P0185"/>
    <s v="Model_961"/>
    <x v="1"/>
    <x v="1"/>
    <n v="2023"/>
    <s v="Q3"/>
    <n v="1980"/>
    <n v="8619"/>
    <n v="8369"/>
    <n v="288746"/>
    <n v="8.9700000000000006"/>
    <n v="3"/>
    <n v="3.78"/>
    <n v="12.68"/>
    <n v="78.36"/>
    <n v="3.3"/>
    <n v="11327"/>
    <n v="4198"/>
    <n v="6"/>
    <n v="17065620"/>
    <n v="16570620"/>
    <n v="495000"/>
  </r>
  <r>
    <s v="P0186"/>
    <s v="Model_105"/>
    <x v="2"/>
    <x v="2"/>
    <n v="2024"/>
    <s v="Q4"/>
    <n v="3632"/>
    <n v="6819"/>
    <n v="11222"/>
    <n v="57597"/>
    <n v="12.99"/>
    <n v="18"/>
    <n v="5.17"/>
    <n v="11.04"/>
    <n v="10.39"/>
    <n v="3"/>
    <n v="11117"/>
    <n v="2838"/>
    <n v="6"/>
    <n v="24766608"/>
    <n v="40758304"/>
    <n v="-15991696"/>
  </r>
  <r>
    <s v="P0187"/>
    <s v="Model_695"/>
    <x v="2"/>
    <x v="0"/>
    <n v="2024"/>
    <s v="Q2"/>
    <n v="658"/>
    <n v="17396"/>
    <n v="13032"/>
    <n v="359237"/>
    <n v="14.2"/>
    <n v="9"/>
    <n v="4.13"/>
    <n v="3.27"/>
    <n v="84.93"/>
    <n v="3.9"/>
    <n v="11232"/>
    <n v="7719"/>
    <n v="10"/>
    <n v="11446568"/>
    <n v="8575056"/>
    <n v="2871512"/>
  </r>
  <r>
    <s v="P0188"/>
    <s v="Model_602"/>
    <x v="0"/>
    <x v="0"/>
    <n v="2024"/>
    <s v="Q4"/>
    <n v="3322"/>
    <n v="13418"/>
    <n v="6584"/>
    <n v="480442"/>
    <n v="1.59"/>
    <n v="2"/>
    <n v="1.99"/>
    <n v="7.27"/>
    <n v="18.5"/>
    <n v="2.5"/>
    <n v="2030"/>
    <n v="1942"/>
    <n v="9"/>
    <n v="44574596"/>
    <n v="21872048"/>
    <n v="22702548"/>
  </r>
  <r>
    <s v="P0189"/>
    <s v="Model_772"/>
    <x v="2"/>
    <x v="3"/>
    <n v="2024"/>
    <s v="Q3"/>
    <n v="1197"/>
    <n v="15349"/>
    <n v="5383"/>
    <n v="253199"/>
    <n v="2.3199999999999998"/>
    <n v="18"/>
    <n v="4.12"/>
    <n v="21.72"/>
    <n v="77.36"/>
    <n v="4.8"/>
    <n v="9349"/>
    <n v="9038"/>
    <n v="8"/>
    <n v="18372753"/>
    <n v="6443451"/>
    <n v="11929302"/>
  </r>
  <r>
    <s v="P0190"/>
    <s v="Model_869"/>
    <x v="1"/>
    <x v="0"/>
    <n v="2024"/>
    <s v="Q4"/>
    <n v="4332"/>
    <n v="6373"/>
    <n v="6746"/>
    <n v="426794"/>
    <n v="14.17"/>
    <n v="1"/>
    <n v="0.72"/>
    <n v="22.61"/>
    <n v="48.63"/>
    <n v="2.9"/>
    <n v="8429"/>
    <n v="2916"/>
    <n v="9"/>
    <n v="27607836"/>
    <n v="29223672"/>
    <n v="-1615836"/>
  </r>
  <r>
    <s v="P0191"/>
    <s v="Model_762"/>
    <x v="0"/>
    <x v="2"/>
    <n v="2024"/>
    <s v="Q4"/>
    <n v="3447"/>
    <n v="6306"/>
    <n v="5741"/>
    <n v="258434"/>
    <n v="11.05"/>
    <n v="19"/>
    <n v="5.76"/>
    <n v="0.02"/>
    <n v="62.75"/>
    <n v="3.3"/>
    <n v="5849"/>
    <n v="9163"/>
    <n v="7"/>
    <n v="21736782"/>
    <n v="19789227"/>
    <n v="1947555"/>
  </r>
  <r>
    <s v="P0192"/>
    <s v="Model_545"/>
    <x v="1"/>
    <x v="0"/>
    <n v="2024"/>
    <s v="Q2"/>
    <n v="2561"/>
    <n v="10092"/>
    <n v="7067"/>
    <n v="207489"/>
    <n v="13.24"/>
    <n v="9"/>
    <n v="8.5399999999999991"/>
    <n v="14.85"/>
    <n v="50.85"/>
    <n v="4.3"/>
    <n v="15956"/>
    <n v="594"/>
    <n v="4"/>
    <n v="25845612"/>
    <n v="18098587"/>
    <n v="7747025"/>
  </r>
  <r>
    <s v="P0193"/>
    <s v="Model_143"/>
    <x v="1"/>
    <x v="2"/>
    <n v="2023"/>
    <s v="Q1"/>
    <n v="1844"/>
    <n v="13682"/>
    <n v="7928"/>
    <n v="461909"/>
    <n v="3.04"/>
    <n v="1"/>
    <n v="7.25"/>
    <n v="17.98"/>
    <n v="48.16"/>
    <n v="2.1"/>
    <n v="12795"/>
    <n v="6660"/>
    <n v="8"/>
    <n v="25229608"/>
    <n v="14619232"/>
    <n v="10610376"/>
  </r>
  <r>
    <s v="P0194"/>
    <s v="Model_453"/>
    <x v="0"/>
    <x v="0"/>
    <n v="2023"/>
    <s v="Q1"/>
    <n v="709"/>
    <n v="18274"/>
    <n v="12689"/>
    <n v="433100"/>
    <n v="8.81"/>
    <n v="1"/>
    <n v="3.6"/>
    <n v="15.47"/>
    <n v="76.790000000000006"/>
    <n v="1.3"/>
    <n v="19685"/>
    <n v="5610"/>
    <n v="9"/>
    <n v="12956266"/>
    <n v="8996501"/>
    <n v="3959765"/>
  </r>
  <r>
    <s v="P0195"/>
    <s v="Model_572"/>
    <x v="2"/>
    <x v="3"/>
    <n v="2023"/>
    <s v="Q4"/>
    <n v="2861"/>
    <n v="13545"/>
    <n v="11829"/>
    <n v="165598"/>
    <n v="10.52"/>
    <n v="16"/>
    <n v="0.87"/>
    <n v="2.04"/>
    <n v="70.47"/>
    <n v="3.8"/>
    <n v="6656"/>
    <n v="3544"/>
    <n v="9"/>
    <n v="38752245"/>
    <n v="33842769"/>
    <n v="4909476"/>
  </r>
  <r>
    <s v="P0196"/>
    <s v="Model_774"/>
    <x v="2"/>
    <x v="3"/>
    <n v="2023"/>
    <s v="Q4"/>
    <n v="1419"/>
    <n v="5930"/>
    <n v="13075"/>
    <n v="300100"/>
    <n v="10.199999999999999"/>
    <n v="15"/>
    <n v="2.02"/>
    <n v="5.44"/>
    <n v="48.67"/>
    <n v="2.9"/>
    <n v="10728"/>
    <n v="9367"/>
    <n v="2"/>
    <n v="8414670"/>
    <n v="18553425"/>
    <n v="-10138755"/>
  </r>
  <r>
    <s v="P0197"/>
    <s v="Model_348"/>
    <x v="2"/>
    <x v="3"/>
    <n v="2023"/>
    <s v="Q3"/>
    <n v="2036"/>
    <n v="10320"/>
    <n v="3261"/>
    <n v="308589"/>
    <n v="6.12"/>
    <n v="15"/>
    <n v="5.45"/>
    <n v="6.26"/>
    <n v="18.93"/>
    <n v="4.5999999999999996"/>
    <n v="13420"/>
    <n v="7643"/>
    <n v="8"/>
    <n v="21011520"/>
    <n v="6639396"/>
    <n v="14372124"/>
  </r>
  <r>
    <s v="P0198"/>
    <s v="Model_958"/>
    <x v="0"/>
    <x v="2"/>
    <n v="2024"/>
    <s v="Q2"/>
    <n v="196"/>
    <n v="5732"/>
    <n v="14836"/>
    <n v="234233"/>
    <n v="0.23"/>
    <n v="13"/>
    <n v="2.0699999999999998"/>
    <n v="20.79"/>
    <n v="19.23"/>
    <n v="4.9000000000000004"/>
    <n v="8932"/>
    <n v="7662"/>
    <n v="4"/>
    <n v="1123472"/>
    <n v="2907856"/>
    <n v="-1784384"/>
  </r>
  <r>
    <s v="P0199"/>
    <s v="Model_230"/>
    <x v="0"/>
    <x v="1"/>
    <n v="2024"/>
    <s v="Q2"/>
    <n v="3269"/>
    <n v="12622"/>
    <n v="12235"/>
    <n v="302388"/>
    <n v="8.74"/>
    <n v="6"/>
    <n v="5.44"/>
    <n v="11.58"/>
    <n v="74.12"/>
    <n v="2.6"/>
    <n v="13703"/>
    <n v="4094"/>
    <n v="3"/>
    <n v="41261318"/>
    <n v="39996215"/>
    <n v="1265103"/>
  </r>
  <r>
    <s v="P0200"/>
    <s v="Model_371"/>
    <x v="2"/>
    <x v="2"/>
    <n v="2024"/>
    <s v="Q3"/>
    <n v="2961"/>
    <n v="16523"/>
    <n v="12351"/>
    <n v="183241"/>
    <n v="3.8"/>
    <n v="10"/>
    <n v="2.3199999999999998"/>
    <n v="12.17"/>
    <n v="52.35"/>
    <n v="2.7"/>
    <n v="7689"/>
    <n v="7353"/>
    <n v="3"/>
    <n v="48924603"/>
    <n v="36571311"/>
    <n v="12353292"/>
  </r>
  <r>
    <s v="P0201"/>
    <s v="Model_799"/>
    <x v="2"/>
    <x v="3"/>
    <n v="2024"/>
    <s v="Q2"/>
    <n v="1784"/>
    <n v="9507"/>
    <n v="1485"/>
    <n v="265164"/>
    <n v="6.75"/>
    <n v="0"/>
    <n v="8.49"/>
    <n v="23.37"/>
    <n v="48.53"/>
    <n v="2.6"/>
    <n v="2642"/>
    <n v="145"/>
    <n v="9"/>
    <n v="16960488"/>
    <n v="2649240"/>
    <n v="14311248"/>
  </r>
  <r>
    <s v="P0202"/>
    <s v="Model_269"/>
    <x v="1"/>
    <x v="2"/>
    <n v="2023"/>
    <s v="Q4"/>
    <n v="1893"/>
    <n v="19405"/>
    <n v="2960"/>
    <n v="203124"/>
    <n v="14.36"/>
    <n v="10"/>
    <n v="3.97"/>
    <n v="15.93"/>
    <n v="64.45"/>
    <n v="2.2999999999999998"/>
    <n v="9114"/>
    <n v="2157"/>
    <n v="10"/>
    <n v="36733665"/>
    <n v="5603280"/>
    <n v="31130385"/>
  </r>
  <r>
    <s v="P0203"/>
    <s v="Model_337"/>
    <x v="2"/>
    <x v="2"/>
    <n v="2023"/>
    <s v="Q3"/>
    <n v="538"/>
    <n v="10518"/>
    <n v="7831"/>
    <n v="254923"/>
    <n v="5.99"/>
    <n v="3"/>
    <n v="2.46"/>
    <n v="22.47"/>
    <n v="78.709999999999994"/>
    <n v="4.0999999999999996"/>
    <n v="15753"/>
    <n v="763"/>
    <n v="4"/>
    <n v="5658684"/>
    <n v="4213078"/>
    <n v="1445606"/>
  </r>
  <r>
    <s v="P0204"/>
    <s v="Model_421"/>
    <x v="0"/>
    <x v="3"/>
    <n v="2024"/>
    <s v="Q2"/>
    <n v="3026"/>
    <n v="3000"/>
    <n v="12980"/>
    <n v="58036"/>
    <n v="12.6"/>
    <n v="6"/>
    <n v="8.1199999999999992"/>
    <n v="11.41"/>
    <n v="60.31"/>
    <n v="4"/>
    <n v="19513"/>
    <n v="4768"/>
    <n v="4"/>
    <n v="9078000"/>
    <n v="39277480"/>
    <n v="-30199480"/>
  </r>
  <r>
    <s v="P0205"/>
    <s v="Model_955"/>
    <x v="0"/>
    <x v="1"/>
    <n v="2024"/>
    <s v="Q1"/>
    <n v="2009"/>
    <n v="8237"/>
    <n v="13058"/>
    <n v="81778"/>
    <n v="2.83"/>
    <n v="14"/>
    <n v="3.43"/>
    <n v="3.74"/>
    <n v="71.03"/>
    <n v="2.9"/>
    <n v="18646"/>
    <n v="2129"/>
    <n v="7"/>
    <n v="16548133"/>
    <n v="26233522"/>
    <n v="-9685389"/>
  </r>
  <r>
    <s v="P0206"/>
    <s v="Model_216"/>
    <x v="0"/>
    <x v="2"/>
    <n v="2023"/>
    <s v="Q3"/>
    <n v="2435"/>
    <n v="4794"/>
    <n v="10559"/>
    <n v="470950"/>
    <n v="10.09"/>
    <n v="17"/>
    <n v="1.1100000000000001"/>
    <n v="23.25"/>
    <n v="71.22"/>
    <n v="1.2"/>
    <n v="8405"/>
    <n v="5817"/>
    <n v="12"/>
    <n v="11673390"/>
    <n v="25711165"/>
    <n v="-14037775"/>
  </r>
  <r>
    <s v="P0207"/>
    <s v="Model_216"/>
    <x v="2"/>
    <x v="1"/>
    <n v="2023"/>
    <s v="Q1"/>
    <n v="2969"/>
    <n v="5997"/>
    <n v="6141"/>
    <n v="204245"/>
    <n v="14.66"/>
    <n v="11"/>
    <n v="5.7"/>
    <n v="11.47"/>
    <n v="38.5"/>
    <n v="2.2000000000000002"/>
    <n v="6389"/>
    <n v="2796"/>
    <n v="11"/>
    <n v="17805093"/>
    <n v="18232629"/>
    <n v="-427536"/>
  </r>
  <r>
    <s v="P0208"/>
    <s v="Model_832"/>
    <x v="1"/>
    <x v="1"/>
    <n v="2023"/>
    <s v="Q1"/>
    <n v="4786"/>
    <n v="19350"/>
    <n v="838"/>
    <n v="211475"/>
    <n v="1.53"/>
    <n v="16"/>
    <n v="5.82"/>
    <n v="4.54"/>
    <n v="31.93"/>
    <n v="2.2000000000000002"/>
    <n v="6339"/>
    <n v="8931"/>
    <n v="2"/>
    <n v="92609100"/>
    <n v="4010668"/>
    <n v="88598432"/>
  </r>
  <r>
    <s v="P0209"/>
    <s v="Model_927"/>
    <x v="1"/>
    <x v="1"/>
    <n v="2024"/>
    <s v="Q1"/>
    <n v="1852"/>
    <n v="2114"/>
    <n v="11536"/>
    <n v="252747"/>
    <n v="0.12"/>
    <n v="0"/>
    <n v="7.15"/>
    <n v="7.56"/>
    <n v="74.09"/>
    <n v="4.2"/>
    <n v="5457"/>
    <n v="2763"/>
    <n v="7"/>
    <n v="3915128"/>
    <n v="21364672"/>
    <n v="-17449544"/>
  </r>
  <r>
    <s v="P0210"/>
    <s v="Model_943"/>
    <x v="2"/>
    <x v="0"/>
    <n v="2023"/>
    <s v="Q1"/>
    <n v="4111"/>
    <n v="10874"/>
    <n v="5675"/>
    <n v="449560"/>
    <n v="6.5"/>
    <n v="10"/>
    <n v="2.4"/>
    <n v="1.27"/>
    <n v="40.17"/>
    <n v="1.4"/>
    <n v="2057"/>
    <n v="2845"/>
    <n v="13"/>
    <n v="44703014"/>
    <n v="23329925"/>
    <n v="21373089"/>
  </r>
  <r>
    <s v="P0211"/>
    <s v="Model_938"/>
    <x v="2"/>
    <x v="3"/>
    <n v="2024"/>
    <s v="Q4"/>
    <n v="3419"/>
    <n v="4167"/>
    <n v="2056"/>
    <n v="68800"/>
    <n v="1.39"/>
    <n v="0"/>
    <n v="4.4400000000000004"/>
    <n v="11.71"/>
    <n v="82.27"/>
    <n v="4.2"/>
    <n v="6121"/>
    <n v="5104"/>
    <n v="4"/>
    <n v="14246973"/>
    <n v="7029464"/>
    <n v="7217509"/>
  </r>
  <r>
    <s v="P0212"/>
    <s v="Model_973"/>
    <x v="1"/>
    <x v="3"/>
    <n v="2023"/>
    <s v="Q4"/>
    <n v="312"/>
    <n v="14909"/>
    <n v="11982"/>
    <n v="337516"/>
    <n v="11.23"/>
    <n v="14"/>
    <n v="2.82"/>
    <n v="21.33"/>
    <n v="15.58"/>
    <n v="3.7"/>
    <n v="16432"/>
    <n v="6421"/>
    <n v="12"/>
    <n v="4651608"/>
    <n v="3738384"/>
    <n v="913224"/>
  </r>
  <r>
    <s v="P0213"/>
    <s v="Model_475"/>
    <x v="2"/>
    <x v="2"/>
    <n v="2023"/>
    <s v="Q1"/>
    <n v="673"/>
    <n v="18014"/>
    <n v="8497"/>
    <n v="373660"/>
    <n v="13.72"/>
    <n v="9"/>
    <n v="0.81"/>
    <n v="23.34"/>
    <n v="14.66"/>
    <n v="3.9"/>
    <n v="2339"/>
    <n v="5225"/>
    <n v="5"/>
    <n v="12123422"/>
    <n v="5718481"/>
    <n v="6404941"/>
  </r>
  <r>
    <s v="P0214"/>
    <s v="Model_466"/>
    <x v="1"/>
    <x v="1"/>
    <n v="2023"/>
    <s v="Q4"/>
    <n v="1066"/>
    <n v="4483"/>
    <n v="2996"/>
    <n v="332682"/>
    <n v="6.51"/>
    <n v="6"/>
    <n v="8.77"/>
    <n v="23.32"/>
    <n v="84.16"/>
    <n v="2.7"/>
    <n v="10743"/>
    <n v="5048"/>
    <n v="10"/>
    <n v="4778878"/>
    <n v="3193736"/>
    <n v="1585142"/>
  </r>
  <r>
    <s v="P0215"/>
    <s v="Model_414"/>
    <x v="0"/>
    <x v="3"/>
    <n v="2024"/>
    <s v="Q3"/>
    <n v="3693"/>
    <n v="14151"/>
    <n v="12460"/>
    <n v="376062"/>
    <n v="3.88"/>
    <n v="1"/>
    <n v="7.29"/>
    <n v="3.13"/>
    <n v="61.88"/>
    <n v="3.7"/>
    <n v="11096"/>
    <n v="4502"/>
    <n v="4"/>
    <n v="52259643"/>
    <n v="46014780"/>
    <n v="6244863"/>
  </r>
  <r>
    <s v="P0216"/>
    <s v="Model_174"/>
    <x v="1"/>
    <x v="2"/>
    <n v="2024"/>
    <s v="Q1"/>
    <n v="2099"/>
    <n v="9730"/>
    <n v="7965"/>
    <n v="458189"/>
    <n v="6.52"/>
    <n v="9"/>
    <n v="3.01"/>
    <n v="9.5500000000000007"/>
    <n v="40.369999999999997"/>
    <n v="3.4"/>
    <n v="8498"/>
    <n v="3527"/>
    <n v="2"/>
    <n v="20423270"/>
    <n v="16718535"/>
    <n v="3704735"/>
  </r>
  <r>
    <s v="P0217"/>
    <s v="Model_911"/>
    <x v="0"/>
    <x v="1"/>
    <n v="2024"/>
    <s v="Q3"/>
    <n v="3773"/>
    <n v="8140"/>
    <n v="11700"/>
    <n v="383299"/>
    <n v="10.85"/>
    <n v="3"/>
    <n v="5.99"/>
    <n v="0.71"/>
    <n v="70.400000000000006"/>
    <n v="4.0999999999999996"/>
    <n v="11629"/>
    <n v="6012"/>
    <n v="4"/>
    <n v="30712220"/>
    <n v="44144100"/>
    <n v="-13431880"/>
  </r>
  <r>
    <s v="P0218"/>
    <s v="Model_566"/>
    <x v="0"/>
    <x v="3"/>
    <n v="2024"/>
    <s v="Q4"/>
    <n v="4598"/>
    <n v="13279"/>
    <n v="1101"/>
    <n v="281312"/>
    <n v="0.14000000000000001"/>
    <n v="11"/>
    <n v="2.0099999999999998"/>
    <n v="21.38"/>
    <n v="63.79"/>
    <n v="2.8"/>
    <n v="2010"/>
    <n v="494"/>
    <n v="8"/>
    <n v="61056842"/>
    <n v="5062398"/>
    <n v="55994444"/>
  </r>
  <r>
    <s v="P0219"/>
    <s v="Model_998"/>
    <x v="1"/>
    <x v="1"/>
    <n v="2024"/>
    <s v="Q2"/>
    <n v="3158"/>
    <n v="16817"/>
    <n v="8327"/>
    <n v="109500"/>
    <n v="8.84"/>
    <n v="18"/>
    <n v="8.9"/>
    <n v="8.9700000000000006"/>
    <n v="52.5"/>
    <n v="2.9"/>
    <n v="13096"/>
    <n v="3697"/>
    <n v="14"/>
    <n v="53108086"/>
    <n v="26296666"/>
    <n v="26811420"/>
  </r>
  <r>
    <s v="P0220"/>
    <s v="Model_814"/>
    <x v="2"/>
    <x v="0"/>
    <n v="2024"/>
    <s v="Q4"/>
    <n v="4140"/>
    <n v="18804"/>
    <n v="7181"/>
    <n v="217647"/>
    <n v="9.1999999999999993"/>
    <n v="10"/>
    <n v="1.1499999999999999"/>
    <n v="15.78"/>
    <n v="17.91"/>
    <n v="3.6"/>
    <n v="14474"/>
    <n v="429"/>
    <n v="8"/>
    <n v="77848560"/>
    <n v="29729340"/>
    <n v="48119220"/>
  </r>
  <r>
    <s v="P0221"/>
    <s v="Model_639"/>
    <x v="0"/>
    <x v="2"/>
    <n v="2023"/>
    <s v="Q1"/>
    <n v="2106"/>
    <n v="9064"/>
    <n v="1446"/>
    <n v="286527"/>
    <n v="9.57"/>
    <n v="7"/>
    <n v="0.04"/>
    <n v="17.87"/>
    <n v="74.97"/>
    <n v="1.4"/>
    <n v="2637"/>
    <n v="872"/>
    <n v="12"/>
    <n v="19088784"/>
    <n v="3045276"/>
    <n v="16043508"/>
  </r>
  <r>
    <s v="P0222"/>
    <s v="Model_108"/>
    <x v="0"/>
    <x v="2"/>
    <n v="2023"/>
    <s v="Q3"/>
    <n v="3220"/>
    <n v="17020"/>
    <n v="13750"/>
    <n v="485477"/>
    <n v="3.63"/>
    <n v="17"/>
    <n v="5.0199999999999996"/>
    <n v="10.75"/>
    <n v="79.28"/>
    <n v="2.7"/>
    <n v="15200"/>
    <n v="8235"/>
    <n v="6"/>
    <n v="54804400"/>
    <n v="44275000"/>
    <n v="10529400"/>
  </r>
  <r>
    <s v="P0223"/>
    <s v="Model_849"/>
    <x v="0"/>
    <x v="3"/>
    <n v="2023"/>
    <s v="Q3"/>
    <n v="1732"/>
    <n v="15237"/>
    <n v="10751"/>
    <n v="160659"/>
    <n v="10.71"/>
    <n v="10"/>
    <n v="5.83"/>
    <n v="7.66"/>
    <n v="23.77"/>
    <n v="4.9000000000000004"/>
    <n v="6166"/>
    <n v="1745"/>
    <n v="2"/>
    <n v="26390484"/>
    <n v="18620732"/>
    <n v="7769752"/>
  </r>
  <r>
    <s v="P0224"/>
    <s v="Model_934"/>
    <x v="2"/>
    <x v="1"/>
    <n v="2023"/>
    <s v="Q4"/>
    <n v="2305"/>
    <n v="10823"/>
    <n v="13343"/>
    <n v="77716"/>
    <n v="1.37"/>
    <n v="10"/>
    <n v="5.79"/>
    <n v="24.06"/>
    <n v="78.040000000000006"/>
    <n v="1.2"/>
    <n v="10406"/>
    <n v="1887"/>
    <n v="12"/>
    <n v="24947015"/>
    <n v="30755615"/>
    <n v="-5808600"/>
  </r>
  <r>
    <s v="P0225"/>
    <s v="Model_388"/>
    <x v="0"/>
    <x v="2"/>
    <n v="2023"/>
    <s v="Q1"/>
    <n v="1204"/>
    <n v="16729"/>
    <n v="9589"/>
    <n v="446452"/>
    <n v="2.99"/>
    <n v="12"/>
    <n v="0.55000000000000004"/>
    <n v="24.11"/>
    <n v="80.23"/>
    <n v="2.2999999999999998"/>
    <n v="11978"/>
    <n v="9915"/>
    <n v="9"/>
    <n v="20141716"/>
    <n v="11545156"/>
    <n v="8596560"/>
  </r>
  <r>
    <s v="P0226"/>
    <s v="Model_893"/>
    <x v="2"/>
    <x v="1"/>
    <n v="2023"/>
    <s v="Q3"/>
    <n v="4549"/>
    <n v="13213"/>
    <n v="9653"/>
    <n v="459064"/>
    <n v="13.16"/>
    <n v="2"/>
    <n v="3.14"/>
    <n v="7.24"/>
    <n v="53.95"/>
    <n v="2.2999999999999998"/>
    <n v="4154"/>
    <n v="1099"/>
    <n v="11"/>
    <n v="60105937"/>
    <n v="43911497"/>
    <n v="16194440"/>
  </r>
  <r>
    <s v="P0227"/>
    <s v="Model_347"/>
    <x v="2"/>
    <x v="1"/>
    <n v="2024"/>
    <s v="Q1"/>
    <n v="3241"/>
    <n v="10002"/>
    <n v="5130"/>
    <n v="52352"/>
    <n v="11.08"/>
    <n v="11"/>
    <n v="4.99"/>
    <n v="11.99"/>
    <n v="62.49"/>
    <n v="3.5"/>
    <n v="2490"/>
    <n v="1948"/>
    <n v="9"/>
    <n v="32416482"/>
    <n v="16626330"/>
    <n v="15790152"/>
  </r>
  <r>
    <s v="P0228"/>
    <s v="Model_941"/>
    <x v="0"/>
    <x v="2"/>
    <n v="2023"/>
    <s v="Q4"/>
    <n v="1746"/>
    <n v="2045"/>
    <n v="10360"/>
    <n v="183004"/>
    <n v="0.21"/>
    <n v="2"/>
    <n v="2.17"/>
    <n v="24.32"/>
    <n v="40.58"/>
    <n v="1.4"/>
    <n v="3660"/>
    <n v="1661"/>
    <n v="11"/>
    <n v="3570570"/>
    <n v="18088560"/>
    <n v="-14517990"/>
  </r>
  <r>
    <s v="P0229"/>
    <s v="Model_529"/>
    <x v="0"/>
    <x v="0"/>
    <n v="2024"/>
    <s v="Q1"/>
    <n v="4041"/>
    <n v="5846"/>
    <n v="11573"/>
    <n v="388593"/>
    <n v="3.73"/>
    <n v="9"/>
    <n v="8.73"/>
    <n v="0.12"/>
    <n v="32.54"/>
    <n v="3.5"/>
    <n v="16636"/>
    <n v="873"/>
    <n v="13"/>
    <n v="23623686"/>
    <n v="46766493"/>
    <n v="-23142807"/>
  </r>
  <r>
    <s v="P0230"/>
    <s v="Model_992"/>
    <x v="1"/>
    <x v="1"/>
    <n v="2023"/>
    <s v="Q3"/>
    <n v="4773"/>
    <n v="11496"/>
    <n v="7803"/>
    <n v="58556"/>
    <n v="3.22"/>
    <n v="16"/>
    <n v="0.87"/>
    <n v="10.32"/>
    <n v="67.760000000000005"/>
    <n v="1.4"/>
    <n v="11836"/>
    <n v="7411"/>
    <n v="11"/>
    <n v="54870408"/>
    <n v="37243719"/>
    <n v="17626689"/>
  </r>
  <r>
    <s v="P0231"/>
    <s v="Model_796"/>
    <x v="2"/>
    <x v="2"/>
    <n v="2023"/>
    <s v="Q4"/>
    <n v="4732"/>
    <n v="17275"/>
    <n v="12860"/>
    <n v="311973"/>
    <n v="4.0599999999999996"/>
    <n v="1"/>
    <n v="4.87"/>
    <n v="2.5099999999999998"/>
    <n v="78.95"/>
    <n v="1.4"/>
    <n v="15769"/>
    <n v="5279"/>
    <n v="14"/>
    <n v="81745300"/>
    <n v="60853520"/>
    <n v="20891780"/>
  </r>
  <r>
    <s v="P0232"/>
    <s v="Model_316"/>
    <x v="0"/>
    <x v="3"/>
    <n v="2023"/>
    <s v="Q1"/>
    <n v="1698"/>
    <n v="15419"/>
    <n v="4337"/>
    <n v="398980"/>
    <n v="3.71"/>
    <n v="16"/>
    <n v="6.91"/>
    <n v="12.73"/>
    <n v="62.33"/>
    <n v="3.9"/>
    <n v="17706"/>
    <n v="1903"/>
    <n v="11"/>
    <n v="26181462"/>
    <n v="7364226"/>
    <n v="18817236"/>
  </r>
  <r>
    <s v="P0233"/>
    <s v="Model_366"/>
    <x v="2"/>
    <x v="1"/>
    <n v="2024"/>
    <s v="Q4"/>
    <n v="1495"/>
    <n v="5310"/>
    <n v="13857"/>
    <n v="186570"/>
    <n v="0.94"/>
    <n v="15"/>
    <n v="2.62"/>
    <n v="0.62"/>
    <n v="50.93"/>
    <n v="2.2999999999999998"/>
    <n v="3563"/>
    <n v="9390"/>
    <n v="3"/>
    <n v="7938450"/>
    <n v="20716215"/>
    <n v="-12777765"/>
  </r>
  <r>
    <s v="P0234"/>
    <s v="Model_917"/>
    <x v="2"/>
    <x v="2"/>
    <n v="2023"/>
    <s v="Q3"/>
    <n v="4249"/>
    <n v="8706"/>
    <n v="13300"/>
    <n v="257190"/>
    <n v="6.88"/>
    <n v="1"/>
    <n v="6.24"/>
    <n v="10.17"/>
    <n v="22.71"/>
    <n v="4.9000000000000004"/>
    <n v="12295"/>
    <n v="2150"/>
    <n v="11"/>
    <n v="36991794"/>
    <n v="56511700"/>
    <n v="-19519906"/>
  </r>
  <r>
    <s v="P0235"/>
    <s v="Model_325"/>
    <x v="2"/>
    <x v="3"/>
    <n v="2024"/>
    <s v="Q4"/>
    <n v="3973"/>
    <n v="10505"/>
    <n v="5358"/>
    <n v="100098"/>
    <n v="10.99"/>
    <n v="19"/>
    <n v="8.2899999999999991"/>
    <n v="5.52"/>
    <n v="14.28"/>
    <n v="1.1000000000000001"/>
    <n v="19861"/>
    <n v="9890"/>
    <n v="4"/>
    <n v="41736365"/>
    <n v="21287334"/>
    <n v="20449031"/>
  </r>
  <r>
    <s v="P0236"/>
    <s v="Model_601"/>
    <x v="1"/>
    <x v="3"/>
    <n v="2023"/>
    <s v="Q3"/>
    <n v="303"/>
    <n v="17871"/>
    <n v="7379"/>
    <n v="424313"/>
    <n v="9.1"/>
    <n v="5"/>
    <n v="1.9"/>
    <n v="13.33"/>
    <n v="45.66"/>
    <n v="2.8"/>
    <n v="10067"/>
    <n v="847"/>
    <n v="5"/>
    <n v="5414913"/>
    <n v="2235837"/>
    <n v="3179076"/>
  </r>
  <r>
    <s v="P0237"/>
    <s v="Model_485"/>
    <x v="1"/>
    <x v="0"/>
    <n v="2023"/>
    <s v="Q4"/>
    <n v="3233"/>
    <n v="13816"/>
    <n v="9274"/>
    <n v="190641"/>
    <n v="10.09"/>
    <n v="9"/>
    <n v="9.17"/>
    <n v="24.9"/>
    <n v="13.95"/>
    <n v="1.5"/>
    <n v="10433"/>
    <n v="8225"/>
    <n v="2"/>
    <n v="44667128"/>
    <n v="29982842"/>
    <n v="14684286"/>
  </r>
  <r>
    <s v="P0238"/>
    <s v="Model_818"/>
    <x v="0"/>
    <x v="1"/>
    <n v="2023"/>
    <s v="Q3"/>
    <n v="2607"/>
    <n v="19916"/>
    <n v="12670"/>
    <n v="297199"/>
    <n v="1.22"/>
    <n v="9"/>
    <n v="5.54"/>
    <n v="20.010000000000002"/>
    <n v="55.55"/>
    <n v="2.4"/>
    <n v="20551"/>
    <n v="5960"/>
    <n v="5"/>
    <n v="51921012"/>
    <n v="33030690"/>
    <n v="18890322"/>
  </r>
  <r>
    <s v="P0239"/>
    <s v="Model_135"/>
    <x v="1"/>
    <x v="3"/>
    <n v="2023"/>
    <s v="Q4"/>
    <n v="148"/>
    <n v="9936"/>
    <n v="10478"/>
    <n v="176060"/>
    <n v="14.27"/>
    <n v="7"/>
    <n v="2.99"/>
    <n v="21.14"/>
    <n v="40.619999999999997"/>
    <n v="5"/>
    <n v="17119"/>
    <n v="4073"/>
    <n v="6"/>
    <n v="1470528"/>
    <n v="1550744"/>
    <n v="-80216"/>
  </r>
  <r>
    <s v="P0240"/>
    <s v="Model_215"/>
    <x v="2"/>
    <x v="2"/>
    <n v="2024"/>
    <s v="Q4"/>
    <n v="2250"/>
    <n v="14484"/>
    <n v="4882"/>
    <n v="237954"/>
    <n v="12.58"/>
    <n v="0"/>
    <n v="4.3099999999999996"/>
    <n v="15.88"/>
    <n v="70.58"/>
    <n v="4.5999999999999996"/>
    <n v="6419"/>
    <n v="9845"/>
    <n v="4"/>
    <n v="32589000"/>
    <n v="10984500"/>
    <n v="21604500"/>
  </r>
  <r>
    <s v="P0241"/>
    <s v="Model_732"/>
    <x v="1"/>
    <x v="1"/>
    <n v="2024"/>
    <s v="Q1"/>
    <n v="3011"/>
    <n v="1771"/>
    <n v="14518"/>
    <n v="251465"/>
    <n v="12.08"/>
    <n v="12"/>
    <n v="3.12"/>
    <n v="1.04"/>
    <n v="34.450000000000003"/>
    <n v="1.2"/>
    <n v="13241"/>
    <n v="1715"/>
    <n v="12"/>
    <n v="5332481"/>
    <n v="43713698"/>
    <n v="-38381217"/>
  </r>
  <r>
    <s v="P0242"/>
    <s v="Model_903"/>
    <x v="0"/>
    <x v="2"/>
    <n v="2023"/>
    <s v="Q4"/>
    <n v="4483"/>
    <n v="19655"/>
    <n v="4983"/>
    <n v="180544"/>
    <n v="12.34"/>
    <n v="8"/>
    <n v="7.25"/>
    <n v="5.17"/>
    <n v="57.44"/>
    <n v="3.3"/>
    <n v="10298"/>
    <n v="3854"/>
    <n v="11"/>
    <n v="88113365"/>
    <n v="22338789"/>
    <n v="65774576"/>
  </r>
  <r>
    <s v="P0243"/>
    <s v="Model_952"/>
    <x v="2"/>
    <x v="2"/>
    <n v="2024"/>
    <s v="Q1"/>
    <n v="3827"/>
    <n v="12116"/>
    <n v="14155"/>
    <n v="50340"/>
    <n v="13.99"/>
    <n v="9"/>
    <n v="7.96"/>
    <n v="23.13"/>
    <n v="53.01"/>
    <n v="3.6"/>
    <n v="18427"/>
    <n v="5606"/>
    <n v="3"/>
    <n v="46367932"/>
    <n v="54171185"/>
    <n v="-7803253"/>
  </r>
  <r>
    <s v="P0244"/>
    <s v="Model_393"/>
    <x v="0"/>
    <x v="3"/>
    <n v="2024"/>
    <s v="Q4"/>
    <n v="2919"/>
    <n v="5861"/>
    <n v="9452"/>
    <n v="225021"/>
    <n v="8.16"/>
    <n v="14"/>
    <n v="8.33"/>
    <n v="9.15"/>
    <n v="10.38"/>
    <n v="1.8"/>
    <n v="16066"/>
    <n v="4321"/>
    <n v="14"/>
    <n v="17108259"/>
    <n v="27590388"/>
    <n v="-10482129"/>
  </r>
  <r>
    <s v="P0245"/>
    <s v="Model_727"/>
    <x v="2"/>
    <x v="2"/>
    <n v="2024"/>
    <s v="Q2"/>
    <n v="3284"/>
    <n v="8569"/>
    <n v="11317"/>
    <n v="132302"/>
    <n v="3"/>
    <n v="4"/>
    <n v="9.86"/>
    <n v="2.59"/>
    <n v="15.79"/>
    <n v="1.6"/>
    <n v="2383"/>
    <n v="5391"/>
    <n v="7"/>
    <n v="28140596"/>
    <n v="37165028"/>
    <n v="-9024432"/>
  </r>
  <r>
    <s v="P0246"/>
    <s v="Model_331"/>
    <x v="1"/>
    <x v="0"/>
    <n v="2023"/>
    <s v="Q4"/>
    <n v="3841"/>
    <n v="18804"/>
    <n v="4554"/>
    <n v="272740"/>
    <n v="9.25"/>
    <n v="15"/>
    <n v="7.91"/>
    <n v="17.559999999999999"/>
    <n v="33.229999999999997"/>
    <n v="4.5999999999999996"/>
    <n v="10915"/>
    <n v="5954"/>
    <n v="9"/>
    <n v="72226164"/>
    <n v="17491914"/>
    <n v="54734250"/>
  </r>
  <r>
    <s v="P0247"/>
    <s v="Model_317"/>
    <x v="1"/>
    <x v="0"/>
    <n v="2023"/>
    <s v="Q2"/>
    <n v="1006"/>
    <n v="4930"/>
    <n v="11460"/>
    <n v="50138"/>
    <n v="11.14"/>
    <n v="12"/>
    <n v="6.01"/>
    <n v="7.49"/>
    <n v="80.58"/>
    <n v="4.9000000000000004"/>
    <n v="12585"/>
    <n v="316"/>
    <n v="8"/>
    <n v="4959580"/>
    <n v="11528760"/>
    <n v="-6569180"/>
  </r>
  <r>
    <s v="P0248"/>
    <s v="Model_884"/>
    <x v="1"/>
    <x v="0"/>
    <n v="2024"/>
    <s v="Q2"/>
    <n v="4117"/>
    <n v="14176"/>
    <n v="2524"/>
    <n v="443574"/>
    <n v="11.07"/>
    <n v="19"/>
    <n v="3.39"/>
    <n v="6.72"/>
    <n v="21.76"/>
    <n v="5"/>
    <n v="16508"/>
    <n v="1459"/>
    <n v="12"/>
    <n v="58362592"/>
    <n v="10391308"/>
    <n v="47971284"/>
  </r>
  <r>
    <s v="P0249"/>
    <s v="Model_189"/>
    <x v="2"/>
    <x v="3"/>
    <n v="2023"/>
    <s v="Q3"/>
    <n v="210"/>
    <n v="12316"/>
    <n v="2176"/>
    <n v="169619"/>
    <n v="7.82"/>
    <n v="17"/>
    <n v="5.45"/>
    <n v="24.95"/>
    <n v="66.87"/>
    <n v="4.2"/>
    <n v="19952"/>
    <n v="3874"/>
    <n v="2"/>
    <n v="2586360"/>
    <n v="456960"/>
    <n v="2129400"/>
  </r>
  <r>
    <s v="P0250"/>
    <s v="Model_281"/>
    <x v="0"/>
    <x v="3"/>
    <n v="2023"/>
    <s v="Q1"/>
    <n v="4543"/>
    <n v="3550"/>
    <n v="11735"/>
    <n v="397520"/>
    <n v="1.03"/>
    <n v="10"/>
    <n v="0.41"/>
    <n v="21.45"/>
    <n v="87.87"/>
    <n v="3.7"/>
    <n v="9620"/>
    <n v="5517"/>
    <n v="5"/>
    <n v="16127650"/>
    <n v="53312105"/>
    <n v="-37184455"/>
  </r>
  <r>
    <s v="P0251"/>
    <s v="Model_115"/>
    <x v="1"/>
    <x v="0"/>
    <n v="2024"/>
    <s v="Q4"/>
    <n v="1350"/>
    <n v="13192"/>
    <n v="9506"/>
    <n v="149931"/>
    <n v="5.57"/>
    <n v="8"/>
    <n v="7.45"/>
    <n v="10.199999999999999"/>
    <n v="73.25"/>
    <n v="2.4"/>
    <n v="9320"/>
    <n v="5027"/>
    <n v="4"/>
    <n v="17809200"/>
    <n v="12833100"/>
    <n v="4976100"/>
  </r>
  <r>
    <s v="P0252"/>
    <s v="Model_162"/>
    <x v="0"/>
    <x v="3"/>
    <n v="2024"/>
    <s v="Q1"/>
    <n v="4961"/>
    <n v="2665"/>
    <n v="9694"/>
    <n v="473870"/>
    <n v="13.81"/>
    <n v="15"/>
    <n v="4.46"/>
    <n v="24.51"/>
    <n v="29.44"/>
    <n v="1.7"/>
    <n v="13401"/>
    <n v="4529"/>
    <n v="7"/>
    <n v="13221065"/>
    <n v="48091934"/>
    <n v="-34870869"/>
  </r>
  <r>
    <s v="P0253"/>
    <s v="Model_383"/>
    <x v="1"/>
    <x v="1"/>
    <n v="2024"/>
    <s v="Q4"/>
    <n v="4037"/>
    <n v="3533"/>
    <n v="2453"/>
    <n v="206951"/>
    <n v="8.77"/>
    <n v="1"/>
    <n v="0.2"/>
    <n v="16.25"/>
    <n v="82.67"/>
    <n v="1.3"/>
    <n v="19670"/>
    <n v="4706"/>
    <n v="10"/>
    <n v="14262721"/>
    <n v="9902761"/>
    <n v="4359960"/>
  </r>
  <r>
    <s v="P0254"/>
    <s v="Model_456"/>
    <x v="2"/>
    <x v="0"/>
    <n v="2024"/>
    <s v="Q2"/>
    <n v="1577"/>
    <n v="1645"/>
    <n v="2866"/>
    <n v="393676"/>
    <n v="8.07"/>
    <n v="1"/>
    <n v="0.63"/>
    <n v="18.55"/>
    <n v="17.45"/>
    <n v="3.8"/>
    <n v="17759"/>
    <n v="4578"/>
    <n v="10"/>
    <n v="2594165"/>
    <n v="4519682"/>
    <n v="-1925517"/>
  </r>
  <r>
    <s v="P0255"/>
    <s v="Model_223"/>
    <x v="2"/>
    <x v="3"/>
    <n v="2023"/>
    <s v="Q2"/>
    <n v="1268"/>
    <n v="15769"/>
    <n v="822"/>
    <n v="367922"/>
    <n v="4.03"/>
    <n v="11"/>
    <n v="3.87"/>
    <n v="0.79"/>
    <n v="47.45"/>
    <n v="4.0999999999999996"/>
    <n v="11149"/>
    <n v="1996"/>
    <n v="8"/>
    <n v="19995092"/>
    <n v="1042296"/>
    <n v="18952796"/>
  </r>
  <r>
    <s v="P0256"/>
    <s v="Model_160"/>
    <x v="2"/>
    <x v="0"/>
    <n v="2024"/>
    <s v="Q3"/>
    <n v="4546"/>
    <n v="9332"/>
    <n v="3260"/>
    <n v="87772"/>
    <n v="5.53"/>
    <n v="7"/>
    <n v="5.83"/>
    <n v="3.04"/>
    <n v="81"/>
    <n v="4.3"/>
    <n v="9769"/>
    <n v="7466"/>
    <n v="13"/>
    <n v="42423272"/>
    <n v="14819960"/>
    <n v="27603312"/>
  </r>
  <r>
    <s v="P0257"/>
    <s v="Model_139"/>
    <x v="0"/>
    <x v="1"/>
    <n v="2024"/>
    <s v="Q1"/>
    <n v="4785"/>
    <n v="15786"/>
    <n v="14141"/>
    <n v="108478"/>
    <n v="13.43"/>
    <n v="8"/>
    <n v="4.6399999999999997"/>
    <n v="15.83"/>
    <n v="61.3"/>
    <n v="4.7"/>
    <n v="13305"/>
    <n v="4527"/>
    <n v="10"/>
    <n v="75536010"/>
    <n v="67664685"/>
    <n v="7871325"/>
  </r>
  <r>
    <s v="P0258"/>
    <s v="Model_157"/>
    <x v="0"/>
    <x v="0"/>
    <n v="2023"/>
    <s v="Q2"/>
    <n v="3154"/>
    <n v="4132"/>
    <n v="6726"/>
    <n v="76762"/>
    <n v="10"/>
    <n v="11"/>
    <n v="6.19"/>
    <n v="22.48"/>
    <n v="43.09"/>
    <n v="4.5"/>
    <n v="19192"/>
    <n v="5461"/>
    <n v="9"/>
    <n v="13032328"/>
    <n v="21213804"/>
    <n v="-8181476"/>
  </r>
  <r>
    <s v="P0259"/>
    <s v="Model_221"/>
    <x v="1"/>
    <x v="0"/>
    <n v="2023"/>
    <s v="Q1"/>
    <n v="2785"/>
    <n v="5994"/>
    <n v="7051"/>
    <n v="194355"/>
    <n v="11.81"/>
    <n v="8"/>
    <n v="4.8"/>
    <n v="15.59"/>
    <n v="33.43"/>
    <n v="5"/>
    <n v="11879"/>
    <n v="9191"/>
    <n v="6"/>
    <n v="16693290"/>
    <n v="19637035"/>
    <n v="-2943745"/>
  </r>
  <r>
    <s v="P0260"/>
    <s v="Model_546"/>
    <x v="2"/>
    <x v="2"/>
    <n v="2023"/>
    <s v="Q1"/>
    <n v="4605"/>
    <n v="16652"/>
    <n v="10296"/>
    <n v="244994"/>
    <n v="6.82"/>
    <n v="9"/>
    <n v="6.62"/>
    <n v="3.35"/>
    <n v="40.01"/>
    <n v="2"/>
    <n v="10244"/>
    <n v="741"/>
    <n v="10"/>
    <n v="76682460"/>
    <n v="47413080"/>
    <n v="29269380"/>
  </r>
  <r>
    <s v="P0261"/>
    <s v="Model_874"/>
    <x v="0"/>
    <x v="2"/>
    <n v="2024"/>
    <s v="Q4"/>
    <n v="1004"/>
    <n v="10655"/>
    <n v="8095"/>
    <n v="220492"/>
    <n v="9.4499999999999993"/>
    <n v="1"/>
    <n v="2.19"/>
    <n v="2.89"/>
    <n v="50.72"/>
    <n v="4.0999999999999996"/>
    <n v="14785"/>
    <n v="5446"/>
    <n v="8"/>
    <n v="10697620"/>
    <n v="8127380"/>
    <n v="2570240"/>
  </r>
  <r>
    <s v="P0262"/>
    <s v="Model_788"/>
    <x v="2"/>
    <x v="1"/>
    <n v="2024"/>
    <s v="Q4"/>
    <n v="4615"/>
    <n v="11926"/>
    <n v="4100"/>
    <n v="367712"/>
    <n v="3.73"/>
    <n v="15"/>
    <n v="1.1299999999999999"/>
    <n v="21.1"/>
    <n v="35.520000000000003"/>
    <n v="3.3"/>
    <n v="9973"/>
    <n v="4829"/>
    <n v="6"/>
    <n v="55038490"/>
    <n v="18921500"/>
    <n v="36116990"/>
  </r>
  <r>
    <s v="P0263"/>
    <s v="Model_553"/>
    <x v="2"/>
    <x v="3"/>
    <n v="2024"/>
    <s v="Q2"/>
    <n v="3496"/>
    <n v="11733"/>
    <n v="14222"/>
    <n v="397234"/>
    <n v="10.58"/>
    <n v="19"/>
    <n v="5.96"/>
    <n v="3.48"/>
    <n v="87.52"/>
    <n v="2"/>
    <n v="12179"/>
    <n v="3727"/>
    <n v="9"/>
    <n v="41018568"/>
    <n v="49720112"/>
    <n v="-8701544"/>
  </r>
  <r>
    <s v="P0264"/>
    <s v="Model_144"/>
    <x v="0"/>
    <x v="2"/>
    <n v="2023"/>
    <s v="Q3"/>
    <n v="1095"/>
    <n v="3328"/>
    <n v="7079"/>
    <n v="332363"/>
    <n v="6.41"/>
    <n v="6"/>
    <n v="4.8499999999999996"/>
    <n v="13.01"/>
    <n v="84.65"/>
    <n v="4.9000000000000004"/>
    <n v="16105"/>
    <n v="6694"/>
    <n v="8"/>
    <n v="3644160"/>
    <n v="7751505"/>
    <n v="-4107345"/>
  </r>
  <r>
    <s v="P0265"/>
    <s v="Model_656"/>
    <x v="1"/>
    <x v="0"/>
    <n v="2024"/>
    <s v="Q4"/>
    <n v="1743"/>
    <n v="13760"/>
    <n v="9353"/>
    <n v="369313"/>
    <n v="6.64"/>
    <n v="1"/>
    <n v="0.27"/>
    <n v="0.93"/>
    <n v="79.650000000000006"/>
    <n v="4.5999999999999996"/>
    <n v="12485"/>
    <n v="8487"/>
    <n v="10"/>
    <n v="23983680"/>
    <n v="16302279"/>
    <n v="7681401"/>
  </r>
  <r>
    <s v="P0266"/>
    <s v="Model_654"/>
    <x v="2"/>
    <x v="2"/>
    <n v="2024"/>
    <s v="Q3"/>
    <n v="3486"/>
    <n v="10630"/>
    <n v="8153"/>
    <n v="124965"/>
    <n v="9.74"/>
    <n v="0"/>
    <n v="3.8"/>
    <n v="2.02"/>
    <n v="43.75"/>
    <n v="1.5"/>
    <n v="13891"/>
    <n v="3375"/>
    <n v="11"/>
    <n v="37056180"/>
    <n v="28421358"/>
    <n v="8634822"/>
  </r>
  <r>
    <s v="P0267"/>
    <s v="Model_386"/>
    <x v="1"/>
    <x v="1"/>
    <n v="2024"/>
    <s v="Q3"/>
    <n v="612"/>
    <n v="6305"/>
    <n v="4527"/>
    <n v="227912"/>
    <n v="14.04"/>
    <n v="18"/>
    <n v="1.06"/>
    <n v="16.809999999999999"/>
    <n v="65.3"/>
    <n v="1.1000000000000001"/>
    <n v="6361"/>
    <n v="4150"/>
    <n v="2"/>
    <n v="3858660"/>
    <n v="2770524"/>
    <n v="1088136"/>
  </r>
  <r>
    <s v="P0268"/>
    <s v="Model_815"/>
    <x v="0"/>
    <x v="3"/>
    <n v="2023"/>
    <s v="Q3"/>
    <n v="2535"/>
    <n v="2306"/>
    <n v="7072"/>
    <n v="225767"/>
    <n v="0.96"/>
    <n v="3"/>
    <n v="5.31"/>
    <n v="17.23"/>
    <n v="82.23"/>
    <n v="3.8"/>
    <n v="20660"/>
    <n v="4653"/>
    <n v="14"/>
    <n v="5845710"/>
    <n v="17927520"/>
    <n v="-12081810"/>
  </r>
  <r>
    <s v="P0269"/>
    <s v="Model_698"/>
    <x v="1"/>
    <x v="1"/>
    <n v="2023"/>
    <s v="Q1"/>
    <n v="3404"/>
    <n v="9702"/>
    <n v="6795"/>
    <n v="286281"/>
    <n v="12.37"/>
    <n v="1"/>
    <n v="3.96"/>
    <n v="8.5399999999999991"/>
    <n v="78.03"/>
    <n v="3.4"/>
    <n v="3096"/>
    <n v="5025"/>
    <n v="10"/>
    <n v="33025608"/>
    <n v="23130180"/>
    <n v="9895428"/>
  </r>
  <r>
    <s v="P0270"/>
    <s v="Model_599"/>
    <x v="1"/>
    <x v="1"/>
    <n v="2024"/>
    <s v="Q4"/>
    <n v="275"/>
    <n v="3368"/>
    <n v="10276"/>
    <n v="134754"/>
    <n v="4.3899999999999997"/>
    <n v="13"/>
    <n v="6.13"/>
    <n v="5.39"/>
    <n v="43.15"/>
    <n v="4.7"/>
    <n v="18363"/>
    <n v="2404"/>
    <n v="8"/>
    <n v="926200"/>
    <n v="2825900"/>
    <n v="-1899700"/>
  </r>
  <r>
    <s v="P0271"/>
    <s v="Model_313"/>
    <x v="1"/>
    <x v="1"/>
    <n v="2024"/>
    <s v="Q3"/>
    <n v="4943"/>
    <n v="16061"/>
    <n v="1314"/>
    <n v="127988"/>
    <n v="6.66"/>
    <n v="1"/>
    <n v="8.06"/>
    <n v="20.34"/>
    <n v="18.989999999999998"/>
    <n v="1.9"/>
    <n v="11655"/>
    <n v="3443"/>
    <n v="2"/>
    <n v="79389523"/>
    <n v="6495102"/>
    <n v="72894421"/>
  </r>
  <r>
    <s v="P0272"/>
    <s v="Model_509"/>
    <x v="1"/>
    <x v="0"/>
    <n v="2024"/>
    <s v="Q1"/>
    <n v="1009"/>
    <n v="17012"/>
    <n v="1248"/>
    <n v="200023"/>
    <n v="0.33"/>
    <n v="14"/>
    <n v="3"/>
    <n v="5.43"/>
    <n v="16.05"/>
    <n v="1.3"/>
    <n v="9419"/>
    <n v="2156"/>
    <n v="2"/>
    <n v="17165108"/>
    <n v="1259232"/>
    <n v="15905876"/>
  </r>
  <r>
    <s v="P0273"/>
    <s v="Model_502"/>
    <x v="0"/>
    <x v="0"/>
    <n v="2023"/>
    <s v="Q3"/>
    <n v="4598"/>
    <n v="16399"/>
    <n v="6819"/>
    <n v="182379"/>
    <n v="4.5199999999999996"/>
    <n v="11"/>
    <n v="9.6199999999999992"/>
    <n v="13.55"/>
    <n v="56.17"/>
    <n v="2"/>
    <n v="11834"/>
    <n v="2908"/>
    <n v="6"/>
    <n v="75402602"/>
    <n v="31353762"/>
    <n v="44048840"/>
  </r>
  <r>
    <s v="P0274"/>
    <s v="Model_317"/>
    <x v="1"/>
    <x v="2"/>
    <n v="2023"/>
    <s v="Q2"/>
    <n v="3117"/>
    <n v="17720"/>
    <n v="14594"/>
    <n v="130388"/>
    <n v="7.54"/>
    <n v="4"/>
    <n v="5.36"/>
    <n v="24.21"/>
    <n v="61.41"/>
    <n v="1.1000000000000001"/>
    <n v="16128"/>
    <n v="7192"/>
    <n v="9"/>
    <n v="55233240"/>
    <n v="45489498"/>
    <n v="9743742"/>
  </r>
  <r>
    <s v="P0275"/>
    <s v="Model_992"/>
    <x v="2"/>
    <x v="0"/>
    <n v="2023"/>
    <s v="Q3"/>
    <n v="865"/>
    <n v="17434"/>
    <n v="6143"/>
    <n v="402912"/>
    <n v="0.84"/>
    <n v="19"/>
    <n v="6.18"/>
    <n v="3.7"/>
    <n v="77.989999999999995"/>
    <n v="1.1000000000000001"/>
    <n v="3572"/>
    <n v="9516"/>
    <n v="10"/>
    <n v="15080410"/>
    <n v="5313695"/>
    <n v="9766715"/>
  </r>
  <r>
    <s v="P0276"/>
    <s v="Model_872"/>
    <x v="1"/>
    <x v="1"/>
    <n v="2024"/>
    <s v="Q4"/>
    <n v="4804"/>
    <n v="6929"/>
    <n v="10847"/>
    <n v="347572"/>
    <n v="7.37"/>
    <n v="6"/>
    <n v="6.81"/>
    <n v="23.52"/>
    <n v="33.4"/>
    <n v="4.7"/>
    <n v="10987"/>
    <n v="7326"/>
    <n v="13"/>
    <n v="33286916"/>
    <n v="52108988"/>
    <n v="-18822072"/>
  </r>
  <r>
    <s v="P0277"/>
    <s v="Model_197"/>
    <x v="2"/>
    <x v="3"/>
    <n v="2023"/>
    <s v="Q4"/>
    <n v="4692"/>
    <n v="10576"/>
    <n v="13961"/>
    <n v="289779"/>
    <n v="13.91"/>
    <n v="9"/>
    <n v="6.67"/>
    <n v="4.57"/>
    <n v="23.4"/>
    <n v="2.4"/>
    <n v="7124"/>
    <n v="986"/>
    <n v="7"/>
    <n v="49622592"/>
    <n v="65505012"/>
    <n v="-15882420"/>
  </r>
  <r>
    <s v="P0278"/>
    <s v="Model_864"/>
    <x v="2"/>
    <x v="0"/>
    <n v="2023"/>
    <s v="Q1"/>
    <n v="3170"/>
    <n v="5064"/>
    <n v="8833"/>
    <n v="404165"/>
    <n v="1.58"/>
    <n v="13"/>
    <n v="5.1100000000000003"/>
    <n v="14.19"/>
    <n v="40.32"/>
    <n v="2.6"/>
    <n v="2438"/>
    <n v="8684"/>
    <n v="13"/>
    <n v="16052880"/>
    <n v="28000610"/>
    <n v="-11947730"/>
  </r>
  <r>
    <s v="P0279"/>
    <s v="Model_699"/>
    <x v="0"/>
    <x v="1"/>
    <n v="2024"/>
    <s v="Q1"/>
    <n v="66"/>
    <n v="2889"/>
    <n v="12554"/>
    <n v="430562"/>
    <n v="11.47"/>
    <n v="13"/>
    <n v="4.29"/>
    <n v="9.43"/>
    <n v="38.29"/>
    <n v="1.1000000000000001"/>
    <n v="9676"/>
    <n v="9967"/>
    <n v="14"/>
    <n v="190674"/>
    <n v="828564"/>
    <n v="-637890"/>
  </r>
  <r>
    <s v="P0280"/>
    <s v="Model_596"/>
    <x v="1"/>
    <x v="1"/>
    <n v="2023"/>
    <s v="Q2"/>
    <n v="1293"/>
    <n v="13093"/>
    <n v="3320"/>
    <n v="256846"/>
    <n v="6.15"/>
    <n v="4"/>
    <n v="0.54"/>
    <n v="24.12"/>
    <n v="20.6"/>
    <n v="2.1"/>
    <n v="2261"/>
    <n v="7820"/>
    <n v="11"/>
    <n v="16929249"/>
    <n v="4292760"/>
    <n v="12636489"/>
  </r>
  <r>
    <s v="P0281"/>
    <s v="Model_135"/>
    <x v="0"/>
    <x v="0"/>
    <n v="2024"/>
    <s v="Q4"/>
    <n v="2255"/>
    <n v="8774"/>
    <n v="3881"/>
    <n v="220047"/>
    <n v="9.83"/>
    <n v="17"/>
    <n v="0.22"/>
    <n v="6.84"/>
    <n v="63.78"/>
    <n v="4.2"/>
    <n v="14441"/>
    <n v="2546"/>
    <n v="13"/>
    <n v="19785370"/>
    <n v="8751655"/>
    <n v="11033715"/>
  </r>
  <r>
    <s v="P0282"/>
    <s v="Model_358"/>
    <x v="2"/>
    <x v="2"/>
    <n v="2023"/>
    <s v="Q3"/>
    <n v="2574"/>
    <n v="18708"/>
    <n v="2228"/>
    <n v="182212"/>
    <n v="3.9"/>
    <n v="13"/>
    <n v="3.58"/>
    <n v="9.99"/>
    <n v="50.7"/>
    <n v="3.5"/>
    <n v="3169"/>
    <n v="4005"/>
    <n v="9"/>
    <n v="48154392"/>
    <n v="5734872"/>
    <n v="42419520"/>
  </r>
  <r>
    <s v="P0283"/>
    <s v="Model_710"/>
    <x v="2"/>
    <x v="0"/>
    <n v="2024"/>
    <s v="Q2"/>
    <n v="1119"/>
    <n v="18820"/>
    <n v="4767"/>
    <n v="468058"/>
    <n v="2.39"/>
    <n v="1"/>
    <n v="3.34"/>
    <n v="24.57"/>
    <n v="67.69"/>
    <n v="4"/>
    <n v="8628"/>
    <n v="6574"/>
    <n v="7"/>
    <n v="21059580"/>
    <n v="5334273"/>
    <n v="15725307"/>
  </r>
  <r>
    <s v="P0284"/>
    <s v="Model_468"/>
    <x v="1"/>
    <x v="3"/>
    <n v="2023"/>
    <s v="Q2"/>
    <n v="3494"/>
    <n v="12245"/>
    <n v="7245"/>
    <n v="338565"/>
    <n v="2.41"/>
    <n v="11"/>
    <n v="3.88"/>
    <n v="13.41"/>
    <n v="38.22"/>
    <n v="2.8"/>
    <n v="20569"/>
    <n v="3691"/>
    <n v="12"/>
    <n v="42784030"/>
    <n v="25314030"/>
    <n v="17470000"/>
  </r>
  <r>
    <s v="P0285"/>
    <s v="Model_250"/>
    <x v="2"/>
    <x v="1"/>
    <n v="2023"/>
    <s v="Q3"/>
    <n v="2615"/>
    <n v="15699"/>
    <n v="14842"/>
    <n v="313852"/>
    <n v="1.06"/>
    <n v="5"/>
    <n v="1.38"/>
    <n v="12.57"/>
    <n v="36.06"/>
    <n v="2.2000000000000002"/>
    <n v="13591"/>
    <n v="2281"/>
    <n v="7"/>
    <n v="41052885"/>
    <n v="38811830"/>
    <n v="2241055"/>
  </r>
  <r>
    <s v="P0286"/>
    <s v="Model_426"/>
    <x v="2"/>
    <x v="1"/>
    <n v="2024"/>
    <s v="Q1"/>
    <n v="1110"/>
    <n v="17376"/>
    <n v="9914"/>
    <n v="446846"/>
    <n v="2.78"/>
    <n v="3"/>
    <n v="7.38"/>
    <n v="6.44"/>
    <n v="47.81"/>
    <n v="2.9"/>
    <n v="19815"/>
    <n v="5111"/>
    <n v="5"/>
    <n v="19287360"/>
    <n v="11004540"/>
    <n v="8282820"/>
  </r>
  <r>
    <s v="P0287"/>
    <s v="Model_128"/>
    <x v="1"/>
    <x v="0"/>
    <n v="2023"/>
    <s v="Q4"/>
    <n v="2377"/>
    <n v="19680"/>
    <n v="12129"/>
    <n v="462811"/>
    <n v="9.9600000000000009"/>
    <n v="12"/>
    <n v="8.57"/>
    <n v="17.53"/>
    <n v="80.19"/>
    <n v="2.2999999999999998"/>
    <n v="8808"/>
    <n v="5130"/>
    <n v="12"/>
    <n v="46779360"/>
    <n v="28830633"/>
    <n v="17948727"/>
  </r>
  <r>
    <s v="P0288"/>
    <s v="Model_114"/>
    <x v="1"/>
    <x v="1"/>
    <n v="2023"/>
    <s v="Q2"/>
    <n v="3470"/>
    <n v="9745"/>
    <n v="2959"/>
    <n v="126021"/>
    <n v="13.23"/>
    <n v="3"/>
    <n v="9.39"/>
    <n v="0.36"/>
    <n v="13.22"/>
    <n v="4.4000000000000004"/>
    <n v="2626"/>
    <n v="454"/>
    <n v="6"/>
    <n v="33815150"/>
    <n v="10267730"/>
    <n v="23547420"/>
  </r>
  <r>
    <s v="P0289"/>
    <s v="Model_125"/>
    <x v="1"/>
    <x v="0"/>
    <n v="2024"/>
    <s v="Q3"/>
    <n v="351"/>
    <n v="8714"/>
    <n v="5932"/>
    <n v="209380"/>
    <n v="12.21"/>
    <n v="13"/>
    <n v="4.92"/>
    <n v="1.24"/>
    <n v="74.39"/>
    <n v="2.2000000000000002"/>
    <n v="7521"/>
    <n v="2731"/>
    <n v="3"/>
    <n v="3058614"/>
    <n v="2082132"/>
    <n v="976482"/>
  </r>
  <r>
    <s v="P0290"/>
    <s v="Model_520"/>
    <x v="2"/>
    <x v="1"/>
    <n v="2024"/>
    <s v="Q3"/>
    <n v="4326"/>
    <n v="2226"/>
    <n v="14504"/>
    <n v="94789"/>
    <n v="10.28"/>
    <n v="15"/>
    <n v="7.01"/>
    <n v="14.98"/>
    <n v="39.520000000000003"/>
    <n v="3.6"/>
    <n v="7937"/>
    <n v="1621"/>
    <n v="4"/>
    <n v="9629676"/>
    <n v="62744304"/>
    <n v="-53114628"/>
  </r>
  <r>
    <s v="P0291"/>
    <s v="Model_927"/>
    <x v="1"/>
    <x v="0"/>
    <n v="2024"/>
    <s v="Q4"/>
    <n v="656"/>
    <n v="15332"/>
    <n v="3347"/>
    <n v="498906"/>
    <n v="1.66"/>
    <n v="3"/>
    <n v="8.56"/>
    <n v="8.5399999999999991"/>
    <n v="78.37"/>
    <n v="1.5"/>
    <n v="8539"/>
    <n v="2772"/>
    <n v="4"/>
    <n v="10057792"/>
    <n v="2195632"/>
    <n v="7862160"/>
  </r>
  <r>
    <s v="P0292"/>
    <s v="Model_641"/>
    <x v="1"/>
    <x v="0"/>
    <n v="2023"/>
    <s v="Q1"/>
    <n v="3220"/>
    <n v="12862"/>
    <n v="3779"/>
    <n v="76086"/>
    <n v="4.34"/>
    <n v="0"/>
    <n v="4.18"/>
    <n v="23.83"/>
    <n v="74.180000000000007"/>
    <n v="3.7"/>
    <n v="19087"/>
    <n v="2437"/>
    <n v="13"/>
    <n v="41415640"/>
    <n v="12168380"/>
    <n v="29247260"/>
  </r>
  <r>
    <s v="P0293"/>
    <s v="Model_998"/>
    <x v="0"/>
    <x v="0"/>
    <n v="2023"/>
    <s v="Q3"/>
    <n v="749"/>
    <n v="19797"/>
    <n v="11273"/>
    <n v="329003"/>
    <n v="4.6500000000000004"/>
    <n v="12"/>
    <n v="3.09"/>
    <n v="22.58"/>
    <n v="37.9"/>
    <n v="4.7"/>
    <n v="5635"/>
    <n v="7068"/>
    <n v="12"/>
    <n v="14827953"/>
    <n v="8443477"/>
    <n v="6384476"/>
  </r>
  <r>
    <s v="P0294"/>
    <s v="Model_590"/>
    <x v="0"/>
    <x v="0"/>
    <n v="2023"/>
    <s v="Q3"/>
    <n v="1189"/>
    <n v="11606"/>
    <n v="3449"/>
    <n v="57684"/>
    <n v="3.75"/>
    <n v="3"/>
    <n v="9.3699999999999992"/>
    <n v="17.84"/>
    <n v="65.510000000000005"/>
    <n v="3.4"/>
    <n v="16611"/>
    <n v="728"/>
    <n v="6"/>
    <n v="13799534"/>
    <n v="4100861"/>
    <n v="9698673"/>
  </r>
  <r>
    <s v="P0295"/>
    <s v="Model_749"/>
    <x v="2"/>
    <x v="0"/>
    <n v="2024"/>
    <s v="Q1"/>
    <n v="240"/>
    <n v="9157"/>
    <n v="9305"/>
    <n v="141088"/>
    <n v="7.73"/>
    <n v="19"/>
    <n v="5.16"/>
    <n v="20.45"/>
    <n v="22.77"/>
    <n v="3.2"/>
    <n v="13464"/>
    <n v="7262"/>
    <n v="6"/>
    <n v="2197680"/>
    <n v="2233200"/>
    <n v="-35520"/>
  </r>
  <r>
    <s v="P0296"/>
    <s v="Model_669"/>
    <x v="2"/>
    <x v="2"/>
    <n v="2023"/>
    <s v="Q1"/>
    <n v="2350"/>
    <n v="16051"/>
    <n v="11605"/>
    <n v="444423"/>
    <n v="8.0299999999999994"/>
    <n v="17"/>
    <n v="4.97"/>
    <n v="16.68"/>
    <n v="81.7"/>
    <n v="4.8"/>
    <n v="10211"/>
    <n v="2779"/>
    <n v="7"/>
    <n v="37719850"/>
    <n v="27271750"/>
    <n v="10448100"/>
  </r>
  <r>
    <s v="P0297"/>
    <s v="Model_221"/>
    <x v="2"/>
    <x v="1"/>
    <n v="2024"/>
    <s v="Q3"/>
    <n v="1030"/>
    <n v="9406"/>
    <n v="3883"/>
    <n v="96099"/>
    <n v="5.35"/>
    <n v="5"/>
    <n v="1.78"/>
    <n v="3.14"/>
    <n v="42.36"/>
    <n v="3.5"/>
    <n v="9404"/>
    <n v="5366"/>
    <n v="6"/>
    <n v="9688180"/>
    <n v="3999490"/>
    <n v="5688690"/>
  </r>
  <r>
    <s v="P0298"/>
    <s v="Model_555"/>
    <x v="2"/>
    <x v="3"/>
    <n v="2023"/>
    <s v="Q2"/>
    <n v="3025"/>
    <n v="8787"/>
    <n v="11248"/>
    <n v="116093"/>
    <n v="5.31"/>
    <n v="2"/>
    <n v="1.08"/>
    <n v="19.14"/>
    <n v="46.45"/>
    <n v="2"/>
    <n v="3783"/>
    <n v="4522"/>
    <n v="13"/>
    <n v="26580675"/>
    <n v="34025200"/>
    <n v="-7444525"/>
  </r>
  <r>
    <s v="P0299"/>
    <s v="Model_589"/>
    <x v="1"/>
    <x v="3"/>
    <n v="2023"/>
    <s v="Q3"/>
    <n v="1234"/>
    <n v="2392"/>
    <n v="1837"/>
    <n v="210761"/>
    <n v="12.43"/>
    <n v="12"/>
    <n v="8.42"/>
    <n v="5.25"/>
    <n v="66.459999999999994"/>
    <n v="2.2000000000000002"/>
    <n v="3977"/>
    <n v="9730"/>
    <n v="7"/>
    <n v="2951728"/>
    <n v="2266858"/>
    <n v="684870"/>
  </r>
  <r>
    <s v="P0300"/>
    <s v="Model_205"/>
    <x v="2"/>
    <x v="1"/>
    <n v="2024"/>
    <s v="Q2"/>
    <n v="3377"/>
    <n v="11722"/>
    <n v="14744"/>
    <n v="360795"/>
    <n v="11.84"/>
    <n v="15"/>
    <n v="6.14"/>
    <n v="8.09"/>
    <n v="75.67"/>
    <n v="3.8"/>
    <n v="4593"/>
    <n v="7563"/>
    <n v="9"/>
    <n v="39585194"/>
    <n v="49790488"/>
    <n v="-10205294"/>
  </r>
  <r>
    <s v="P0301"/>
    <s v="Model_841"/>
    <x v="2"/>
    <x v="0"/>
    <n v="2024"/>
    <s v="Q4"/>
    <n v="3444"/>
    <n v="6175"/>
    <n v="4289"/>
    <n v="63893"/>
    <n v="4.62"/>
    <n v="4"/>
    <n v="3.26"/>
    <n v="20.48"/>
    <n v="28.91"/>
    <n v="3.9"/>
    <n v="8707"/>
    <n v="9713"/>
    <n v="3"/>
    <n v="21266700"/>
    <n v="14771316"/>
    <n v="6495384"/>
  </r>
  <r>
    <s v="P0302"/>
    <s v="Model_883"/>
    <x v="1"/>
    <x v="3"/>
    <n v="2024"/>
    <s v="Q2"/>
    <n v="177"/>
    <n v="3433"/>
    <n v="8404"/>
    <n v="116418"/>
    <n v="13.71"/>
    <n v="3"/>
    <n v="1.92"/>
    <n v="13.41"/>
    <n v="62.91"/>
    <n v="2.2000000000000002"/>
    <n v="10894"/>
    <n v="1226"/>
    <n v="5"/>
    <n v="607641"/>
    <n v="1487508"/>
    <n v="-879867"/>
  </r>
  <r>
    <s v="P0303"/>
    <s v="Model_988"/>
    <x v="2"/>
    <x v="2"/>
    <n v="2024"/>
    <s v="Q3"/>
    <n v="2115"/>
    <n v="19264"/>
    <n v="8344"/>
    <n v="175074"/>
    <n v="14.29"/>
    <n v="7"/>
    <n v="5.55"/>
    <n v="21.5"/>
    <n v="41.36"/>
    <n v="2.4"/>
    <n v="16341"/>
    <n v="1880"/>
    <n v="14"/>
    <n v="40743360"/>
    <n v="17647560"/>
    <n v="23095800"/>
  </r>
  <r>
    <s v="P0304"/>
    <s v="Model_572"/>
    <x v="1"/>
    <x v="1"/>
    <n v="2023"/>
    <s v="Q4"/>
    <n v="1866"/>
    <n v="13373"/>
    <n v="3434"/>
    <n v="415209"/>
    <n v="4.9000000000000004"/>
    <n v="18"/>
    <n v="5.84"/>
    <n v="5.33"/>
    <n v="39.5"/>
    <n v="5"/>
    <n v="7727"/>
    <n v="9823"/>
    <n v="7"/>
    <n v="24954018"/>
    <n v="6407844"/>
    <n v="18546174"/>
  </r>
  <r>
    <s v="P0305"/>
    <s v="Model_751"/>
    <x v="1"/>
    <x v="0"/>
    <n v="2023"/>
    <s v="Q1"/>
    <n v="619"/>
    <n v="19174"/>
    <n v="4783"/>
    <n v="180351"/>
    <n v="5.32"/>
    <n v="13"/>
    <n v="2.0699999999999998"/>
    <n v="15.19"/>
    <n v="65.2"/>
    <n v="1.4"/>
    <n v="14780"/>
    <n v="9524"/>
    <n v="13"/>
    <n v="11868706"/>
    <n v="2960677"/>
    <n v="8908029"/>
  </r>
  <r>
    <s v="P0306"/>
    <s v="Model_209"/>
    <x v="1"/>
    <x v="1"/>
    <n v="2024"/>
    <s v="Q4"/>
    <n v="1945"/>
    <n v="19524"/>
    <n v="2578"/>
    <n v="241083"/>
    <n v="7.58"/>
    <n v="6"/>
    <n v="8.51"/>
    <n v="2.09"/>
    <n v="40.97"/>
    <n v="2.6"/>
    <n v="5035"/>
    <n v="6671"/>
    <n v="6"/>
    <n v="37974180"/>
    <n v="5014210"/>
    <n v="32959970"/>
  </r>
  <r>
    <s v="P0307"/>
    <s v="Model_268"/>
    <x v="0"/>
    <x v="2"/>
    <n v="2023"/>
    <s v="Q1"/>
    <n v="2783"/>
    <n v="14739"/>
    <n v="8702"/>
    <n v="88635"/>
    <n v="14.12"/>
    <n v="13"/>
    <n v="0.84"/>
    <n v="16.079999999999998"/>
    <n v="37.69"/>
    <n v="1.2"/>
    <n v="12082"/>
    <n v="8684"/>
    <n v="2"/>
    <n v="41018637"/>
    <n v="24217666"/>
    <n v="16800971"/>
  </r>
  <r>
    <s v="P0308"/>
    <s v="Model_449"/>
    <x v="0"/>
    <x v="3"/>
    <n v="2023"/>
    <s v="Q4"/>
    <n v="3913"/>
    <n v="12374"/>
    <n v="5910"/>
    <n v="499331"/>
    <n v="13.14"/>
    <n v="5"/>
    <n v="3.56"/>
    <n v="19.059999999999999"/>
    <n v="76.87"/>
    <n v="4.3"/>
    <n v="4413"/>
    <n v="925"/>
    <n v="10"/>
    <n v="48419462"/>
    <n v="23125830"/>
    <n v="25293632"/>
  </r>
  <r>
    <s v="P0309"/>
    <s v="Model_652"/>
    <x v="1"/>
    <x v="3"/>
    <n v="2024"/>
    <s v="Q1"/>
    <n v="4771"/>
    <n v="19102"/>
    <n v="5989"/>
    <n v="145071"/>
    <n v="1.54"/>
    <n v="11"/>
    <n v="6.8"/>
    <n v="14.62"/>
    <n v="18.100000000000001"/>
    <n v="1.4"/>
    <n v="3840"/>
    <n v="7376"/>
    <n v="4"/>
    <n v="91135642"/>
    <n v="28573519"/>
    <n v="62562123"/>
  </r>
  <r>
    <s v="P0310"/>
    <s v="Model_682"/>
    <x v="2"/>
    <x v="3"/>
    <n v="2024"/>
    <s v="Q3"/>
    <n v="4064"/>
    <n v="6516"/>
    <n v="12887"/>
    <n v="390662"/>
    <n v="5.89"/>
    <n v="15"/>
    <n v="2.74"/>
    <n v="6.66"/>
    <n v="64.069999999999993"/>
    <n v="3.7"/>
    <n v="6789"/>
    <n v="2495"/>
    <n v="3"/>
    <n v="26481024"/>
    <n v="52372768"/>
    <n v="-25891744"/>
  </r>
  <r>
    <s v="P0311"/>
    <s v="Model_689"/>
    <x v="0"/>
    <x v="1"/>
    <n v="2024"/>
    <s v="Q3"/>
    <n v="2951"/>
    <n v="15274"/>
    <n v="8178"/>
    <n v="418377"/>
    <n v="8.3000000000000007"/>
    <n v="16"/>
    <n v="8.2799999999999994"/>
    <n v="0.78"/>
    <n v="29.9"/>
    <n v="1.2"/>
    <n v="2097"/>
    <n v="4245"/>
    <n v="10"/>
    <n v="45073574"/>
    <n v="24133278"/>
    <n v="20940296"/>
  </r>
  <r>
    <s v="P0312"/>
    <s v="Model_273"/>
    <x v="1"/>
    <x v="0"/>
    <n v="2024"/>
    <s v="Q1"/>
    <n v="1736"/>
    <n v="11252"/>
    <n v="1924"/>
    <n v="415795"/>
    <n v="7.55"/>
    <n v="12"/>
    <n v="7.4"/>
    <n v="2.99"/>
    <n v="11.24"/>
    <n v="3.7"/>
    <n v="16525"/>
    <n v="7159"/>
    <n v="8"/>
    <n v="19533472"/>
    <n v="3340064"/>
    <n v="16193408"/>
  </r>
  <r>
    <s v="P0313"/>
    <s v="Model_722"/>
    <x v="1"/>
    <x v="3"/>
    <n v="2023"/>
    <s v="Q3"/>
    <n v="3059"/>
    <n v="18838"/>
    <n v="1497"/>
    <n v="122805"/>
    <n v="2.91"/>
    <n v="13"/>
    <n v="7.89"/>
    <n v="15.56"/>
    <n v="23.34"/>
    <n v="4.4000000000000004"/>
    <n v="8645"/>
    <n v="5592"/>
    <n v="6"/>
    <n v="57625442"/>
    <n v="4579323"/>
    <n v="53046119"/>
  </r>
  <r>
    <s v="P0314"/>
    <s v="Model_722"/>
    <x v="1"/>
    <x v="3"/>
    <n v="2023"/>
    <s v="Q3"/>
    <n v="204"/>
    <n v="17085"/>
    <n v="2979"/>
    <n v="471280"/>
    <n v="12.88"/>
    <n v="6"/>
    <n v="1.19"/>
    <n v="23.36"/>
    <n v="58.53"/>
    <n v="2.6"/>
    <n v="4402"/>
    <n v="7211"/>
    <n v="13"/>
    <n v="3485340"/>
    <n v="607716"/>
    <n v="2877624"/>
  </r>
  <r>
    <s v="P0315"/>
    <s v="Model_287"/>
    <x v="1"/>
    <x v="1"/>
    <n v="2024"/>
    <s v="Q4"/>
    <n v="2587"/>
    <n v="8791"/>
    <n v="10396"/>
    <n v="434957"/>
    <n v="10.15"/>
    <n v="13"/>
    <n v="1.41"/>
    <n v="5.16"/>
    <n v="66.73"/>
    <n v="3.1"/>
    <n v="10455"/>
    <n v="6892"/>
    <n v="7"/>
    <n v="22742317"/>
    <n v="26894452"/>
    <n v="-4152135"/>
  </r>
  <r>
    <s v="P0316"/>
    <s v="Model_643"/>
    <x v="0"/>
    <x v="1"/>
    <n v="2023"/>
    <s v="Q1"/>
    <n v="1459"/>
    <n v="2474"/>
    <n v="6051"/>
    <n v="391207"/>
    <n v="12.57"/>
    <n v="14"/>
    <n v="2.86"/>
    <n v="18.38"/>
    <n v="11.68"/>
    <n v="2.6"/>
    <n v="9194"/>
    <n v="9655"/>
    <n v="13"/>
    <n v="3609566"/>
    <n v="8828409"/>
    <n v="-5218843"/>
  </r>
  <r>
    <s v="P0317"/>
    <s v="Model_257"/>
    <x v="0"/>
    <x v="0"/>
    <n v="2023"/>
    <s v="Q1"/>
    <n v="4107"/>
    <n v="5633"/>
    <n v="10035"/>
    <n v="314598"/>
    <n v="12.88"/>
    <n v="11"/>
    <n v="5.18"/>
    <n v="21.66"/>
    <n v="12.91"/>
    <n v="2.2000000000000002"/>
    <n v="6330"/>
    <n v="3651"/>
    <n v="12"/>
    <n v="23134731"/>
    <n v="41213745"/>
    <n v="-18079014"/>
  </r>
  <r>
    <s v="P0318"/>
    <s v="Model_144"/>
    <x v="2"/>
    <x v="3"/>
    <n v="2024"/>
    <s v="Q1"/>
    <n v="834"/>
    <n v="16163"/>
    <n v="2729"/>
    <n v="333022"/>
    <n v="11.23"/>
    <n v="16"/>
    <n v="7.48"/>
    <n v="13.02"/>
    <n v="82.2"/>
    <n v="4.2"/>
    <n v="11334"/>
    <n v="7811"/>
    <n v="5"/>
    <n v="13479942"/>
    <n v="2275986"/>
    <n v="11203956"/>
  </r>
  <r>
    <s v="P0319"/>
    <s v="Model_323"/>
    <x v="2"/>
    <x v="0"/>
    <n v="2024"/>
    <s v="Q4"/>
    <n v="3225"/>
    <n v="5472"/>
    <n v="1813"/>
    <n v="232170"/>
    <n v="6.59"/>
    <n v="8"/>
    <n v="8.3699999999999992"/>
    <n v="16.73"/>
    <n v="15.86"/>
    <n v="2.1"/>
    <n v="11989"/>
    <n v="3728"/>
    <n v="2"/>
    <n v="17647200"/>
    <n v="5846925"/>
    <n v="11800275"/>
  </r>
  <r>
    <s v="P0320"/>
    <s v="Model_331"/>
    <x v="1"/>
    <x v="0"/>
    <n v="2024"/>
    <s v="Q1"/>
    <n v="4391"/>
    <n v="6795"/>
    <n v="1026"/>
    <n v="243226"/>
    <n v="9.16"/>
    <n v="14"/>
    <n v="7.04"/>
    <n v="20.38"/>
    <n v="81.53"/>
    <n v="3.9"/>
    <n v="17268"/>
    <n v="1665"/>
    <n v="5"/>
    <n v="29836845"/>
    <n v="4505166"/>
    <n v="25331679"/>
  </r>
  <r>
    <s v="P0321"/>
    <s v="Model_194"/>
    <x v="0"/>
    <x v="1"/>
    <n v="2024"/>
    <s v="Q4"/>
    <n v="2856"/>
    <n v="15413"/>
    <n v="8121"/>
    <n v="194063"/>
    <n v="2.41"/>
    <n v="11"/>
    <n v="9.2899999999999991"/>
    <n v="6.52"/>
    <n v="28.25"/>
    <n v="1.8"/>
    <n v="11864"/>
    <n v="3767"/>
    <n v="10"/>
    <n v="44019528"/>
    <n v="23193576"/>
    <n v="20825952"/>
  </r>
  <r>
    <s v="P0322"/>
    <s v="Model_947"/>
    <x v="2"/>
    <x v="0"/>
    <n v="2023"/>
    <s v="Q4"/>
    <n v="587"/>
    <n v="10605"/>
    <n v="2628"/>
    <n v="118344"/>
    <n v="10.1"/>
    <n v="1"/>
    <n v="7.39"/>
    <n v="7.42"/>
    <n v="69.2"/>
    <n v="2"/>
    <n v="3660"/>
    <n v="6559"/>
    <n v="2"/>
    <n v="6225135"/>
    <n v="1542636"/>
    <n v="4682499"/>
  </r>
  <r>
    <s v="P0323"/>
    <s v="Model_321"/>
    <x v="1"/>
    <x v="0"/>
    <n v="2024"/>
    <s v="Q3"/>
    <n v="1891"/>
    <n v="9728"/>
    <n v="8709"/>
    <n v="417090"/>
    <n v="2.69"/>
    <n v="4"/>
    <n v="3.06"/>
    <n v="0.02"/>
    <n v="34.78"/>
    <n v="2.2999999999999998"/>
    <n v="14768"/>
    <n v="4196"/>
    <n v="11"/>
    <n v="18395648"/>
    <n v="16468719"/>
    <n v="1926929"/>
  </r>
  <r>
    <s v="P0324"/>
    <s v="Model_504"/>
    <x v="0"/>
    <x v="1"/>
    <n v="2024"/>
    <s v="Q3"/>
    <n v="2505"/>
    <n v="11403"/>
    <n v="6388"/>
    <n v="86593"/>
    <n v="10.41"/>
    <n v="12"/>
    <n v="2.65"/>
    <n v="24.08"/>
    <n v="78.7"/>
    <n v="3.4"/>
    <n v="15985"/>
    <n v="1119"/>
    <n v="4"/>
    <n v="28564515"/>
    <n v="16001940"/>
    <n v="12562575"/>
  </r>
  <r>
    <s v="P0325"/>
    <s v="Model_282"/>
    <x v="1"/>
    <x v="0"/>
    <n v="2023"/>
    <s v="Q3"/>
    <n v="574"/>
    <n v="4520"/>
    <n v="13909"/>
    <n v="86304"/>
    <n v="3.44"/>
    <n v="19"/>
    <n v="6.96"/>
    <n v="22.94"/>
    <n v="66.040000000000006"/>
    <n v="2.8"/>
    <n v="4422"/>
    <n v="8028"/>
    <n v="6"/>
    <n v="2594480"/>
    <n v="7983766"/>
    <n v="-5389286"/>
  </r>
  <r>
    <s v="P0326"/>
    <s v="Model_258"/>
    <x v="0"/>
    <x v="2"/>
    <n v="2023"/>
    <s v="Q3"/>
    <n v="3000"/>
    <n v="10487"/>
    <n v="2823"/>
    <n v="473602"/>
    <n v="1.76"/>
    <n v="7"/>
    <n v="1.93"/>
    <n v="19.11"/>
    <n v="42.15"/>
    <n v="4"/>
    <n v="5304"/>
    <n v="9576"/>
    <n v="8"/>
    <n v="31461000"/>
    <n v="8469000"/>
    <n v="22992000"/>
  </r>
  <r>
    <s v="P0327"/>
    <s v="Model_783"/>
    <x v="0"/>
    <x v="1"/>
    <n v="2023"/>
    <s v="Q2"/>
    <n v="4181"/>
    <n v="14380"/>
    <n v="5766"/>
    <n v="236292"/>
    <n v="2.48"/>
    <n v="13"/>
    <n v="0.93"/>
    <n v="1.98"/>
    <n v="16.100000000000001"/>
    <n v="1.9"/>
    <n v="3868"/>
    <n v="8354"/>
    <n v="10"/>
    <n v="60122780"/>
    <n v="24107646"/>
    <n v="36015134"/>
  </r>
  <r>
    <s v="P0328"/>
    <s v="Model_381"/>
    <x v="2"/>
    <x v="0"/>
    <n v="2023"/>
    <s v="Q2"/>
    <n v="4830"/>
    <n v="6733"/>
    <n v="11444"/>
    <n v="163613"/>
    <n v="0.03"/>
    <n v="14"/>
    <n v="5.32"/>
    <n v="11.19"/>
    <n v="68.62"/>
    <n v="1"/>
    <n v="16657"/>
    <n v="6065"/>
    <n v="7"/>
    <n v="32520390"/>
    <n v="55274520"/>
    <n v="-22754130"/>
  </r>
  <r>
    <s v="P0329"/>
    <s v="Model_124"/>
    <x v="0"/>
    <x v="1"/>
    <n v="2024"/>
    <s v="Q2"/>
    <n v="4165"/>
    <n v="11016"/>
    <n v="11077"/>
    <n v="250410"/>
    <n v="10.78"/>
    <n v="10"/>
    <n v="8.2200000000000006"/>
    <n v="2.5499999999999998"/>
    <n v="59.35"/>
    <n v="4.0999999999999996"/>
    <n v="9593"/>
    <n v="2369"/>
    <n v="4"/>
    <n v="45881640"/>
    <n v="46135705"/>
    <n v="-254065"/>
  </r>
  <r>
    <s v="P0330"/>
    <s v="Model_166"/>
    <x v="1"/>
    <x v="0"/>
    <n v="2023"/>
    <s v="Q1"/>
    <n v="2418"/>
    <n v="16059"/>
    <n v="6691"/>
    <n v="464299"/>
    <n v="10.99"/>
    <n v="0"/>
    <n v="1.01"/>
    <n v="0.4"/>
    <n v="10.23"/>
    <n v="4.3"/>
    <n v="5432"/>
    <n v="8935"/>
    <n v="14"/>
    <n v="38830662"/>
    <n v="16178838"/>
    <n v="22651824"/>
  </r>
  <r>
    <s v="P0331"/>
    <s v="Model_821"/>
    <x v="1"/>
    <x v="1"/>
    <n v="2023"/>
    <s v="Q1"/>
    <n v="3897"/>
    <n v="18201"/>
    <n v="13275"/>
    <n v="68354"/>
    <n v="7.72"/>
    <n v="2"/>
    <n v="7.92"/>
    <n v="15.4"/>
    <n v="10.75"/>
    <n v="1.2"/>
    <n v="13052"/>
    <n v="4821"/>
    <n v="8"/>
    <n v="70929297"/>
    <n v="51732675"/>
    <n v="19196622"/>
  </r>
  <r>
    <s v="P0332"/>
    <s v="Model_125"/>
    <x v="0"/>
    <x v="0"/>
    <n v="2024"/>
    <s v="Q2"/>
    <n v="4545"/>
    <n v="3896"/>
    <n v="1880"/>
    <n v="334334"/>
    <n v="2.42"/>
    <n v="16"/>
    <n v="8.1199999999999992"/>
    <n v="24.02"/>
    <n v="74.7"/>
    <n v="3.4"/>
    <n v="7108"/>
    <n v="8508"/>
    <n v="5"/>
    <n v="17707320"/>
    <n v="8544600"/>
    <n v="9162720"/>
  </r>
  <r>
    <s v="P0333"/>
    <s v="Model_427"/>
    <x v="0"/>
    <x v="2"/>
    <n v="2024"/>
    <s v="Q1"/>
    <n v="2751"/>
    <n v="3091"/>
    <n v="5836"/>
    <n v="56142"/>
    <n v="1.25"/>
    <n v="18"/>
    <n v="4.82"/>
    <n v="22.57"/>
    <n v="30.75"/>
    <n v="2.5"/>
    <n v="14399"/>
    <n v="295"/>
    <n v="4"/>
    <n v="8503341"/>
    <n v="16054836"/>
    <n v="-7551495"/>
  </r>
  <r>
    <s v="P0334"/>
    <s v="Model_759"/>
    <x v="0"/>
    <x v="3"/>
    <n v="2023"/>
    <s v="Q4"/>
    <n v="1021"/>
    <n v="12803"/>
    <n v="11312"/>
    <n v="471614"/>
    <n v="0.28999999999999998"/>
    <n v="13"/>
    <n v="0.56999999999999995"/>
    <n v="17.420000000000002"/>
    <n v="60.89"/>
    <n v="4.2"/>
    <n v="10792"/>
    <n v="3373"/>
    <n v="8"/>
    <n v="13071863"/>
    <n v="11549552"/>
    <n v="1522311"/>
  </r>
  <r>
    <s v="P0335"/>
    <s v="Model_692"/>
    <x v="0"/>
    <x v="3"/>
    <n v="2024"/>
    <s v="Q1"/>
    <n v="1216"/>
    <n v="7683"/>
    <n v="12182"/>
    <n v="233043"/>
    <n v="2.4900000000000002"/>
    <n v="7"/>
    <n v="1.75"/>
    <n v="2.42"/>
    <n v="46.34"/>
    <n v="4.5"/>
    <n v="11362"/>
    <n v="5210"/>
    <n v="12"/>
    <n v="9342528"/>
    <n v="14813312"/>
    <n v="-5470784"/>
  </r>
  <r>
    <s v="P0336"/>
    <s v="Model_934"/>
    <x v="2"/>
    <x v="2"/>
    <n v="2024"/>
    <s v="Q1"/>
    <n v="4979"/>
    <n v="2812"/>
    <n v="11622"/>
    <n v="354006"/>
    <n v="13.36"/>
    <n v="12"/>
    <n v="7.07"/>
    <n v="6.85"/>
    <n v="79.069999999999993"/>
    <n v="4.4000000000000004"/>
    <n v="7031"/>
    <n v="7501"/>
    <n v="12"/>
    <n v="14000948"/>
    <n v="57865938"/>
    <n v="-43864990"/>
  </r>
  <r>
    <s v="P0337"/>
    <s v="Model_892"/>
    <x v="1"/>
    <x v="2"/>
    <n v="2024"/>
    <s v="Q3"/>
    <n v="2824"/>
    <n v="8814"/>
    <n v="3363"/>
    <n v="234482"/>
    <n v="3.62"/>
    <n v="19"/>
    <n v="7.12"/>
    <n v="8"/>
    <n v="83.36"/>
    <n v="4.0999999999999996"/>
    <n v="11912"/>
    <n v="3312"/>
    <n v="8"/>
    <n v="24890736"/>
    <n v="9497112"/>
    <n v="15393624"/>
  </r>
  <r>
    <s v="P0338"/>
    <s v="Model_559"/>
    <x v="1"/>
    <x v="1"/>
    <n v="2023"/>
    <s v="Q4"/>
    <n v="2032"/>
    <n v="3639"/>
    <n v="4092"/>
    <n v="200575"/>
    <n v="5.31"/>
    <n v="2"/>
    <n v="8.98"/>
    <n v="19.079999999999998"/>
    <n v="89.74"/>
    <n v="2.1"/>
    <n v="7844"/>
    <n v="2855"/>
    <n v="5"/>
    <n v="7394448"/>
    <n v="8314944"/>
    <n v="-920496"/>
  </r>
  <r>
    <s v="P0339"/>
    <s v="Model_595"/>
    <x v="0"/>
    <x v="2"/>
    <n v="2024"/>
    <s v="Q2"/>
    <n v="903"/>
    <n v="16188"/>
    <n v="13613"/>
    <n v="175438"/>
    <n v="1.58"/>
    <n v="4"/>
    <n v="5.83"/>
    <n v="20.059999999999999"/>
    <n v="22.29"/>
    <n v="4.2"/>
    <n v="18259"/>
    <n v="1621"/>
    <n v="13"/>
    <n v="14617764"/>
    <n v="12292539"/>
    <n v="2325225"/>
  </r>
  <r>
    <s v="P0340"/>
    <s v="Model_912"/>
    <x v="0"/>
    <x v="3"/>
    <n v="2024"/>
    <s v="Q4"/>
    <n v="4196"/>
    <n v="19588"/>
    <n v="4386"/>
    <n v="98456"/>
    <n v="3.34"/>
    <n v="8"/>
    <n v="1.24"/>
    <n v="9.6300000000000008"/>
    <n v="79.040000000000006"/>
    <n v="3.1"/>
    <n v="9387"/>
    <n v="5774"/>
    <n v="8"/>
    <n v="82191248"/>
    <n v="18403656"/>
    <n v="63787592"/>
  </r>
  <r>
    <s v="P0341"/>
    <s v="Model_676"/>
    <x v="2"/>
    <x v="2"/>
    <n v="2024"/>
    <s v="Q4"/>
    <n v="3786"/>
    <n v="8424"/>
    <n v="5231"/>
    <n v="150167"/>
    <n v="7.79"/>
    <n v="5"/>
    <n v="1.21"/>
    <n v="10.45"/>
    <n v="31.28"/>
    <n v="1.2"/>
    <n v="19493"/>
    <n v="1180"/>
    <n v="12"/>
    <n v="31893264"/>
    <n v="19804566"/>
    <n v="12088698"/>
  </r>
  <r>
    <s v="P0342"/>
    <s v="Model_131"/>
    <x v="0"/>
    <x v="2"/>
    <n v="2024"/>
    <s v="Q4"/>
    <n v="3819"/>
    <n v="1862"/>
    <n v="7641"/>
    <n v="394179"/>
    <n v="9.1199999999999992"/>
    <n v="1"/>
    <n v="7.21"/>
    <n v="1.1100000000000001"/>
    <n v="57.27"/>
    <n v="2.8"/>
    <n v="17658"/>
    <n v="5723"/>
    <n v="3"/>
    <n v="7110978"/>
    <n v="29180979"/>
    <n v="-22070001"/>
  </r>
  <r>
    <s v="P0343"/>
    <s v="Model_397"/>
    <x v="0"/>
    <x v="2"/>
    <n v="2024"/>
    <s v="Q1"/>
    <n v="624"/>
    <n v="14981"/>
    <n v="14166"/>
    <n v="320160"/>
    <n v="3.68"/>
    <n v="12"/>
    <n v="1.84"/>
    <n v="7.23"/>
    <n v="50.46"/>
    <n v="4.8"/>
    <n v="20823"/>
    <n v="821"/>
    <n v="2"/>
    <n v="9348144"/>
    <n v="8839584"/>
    <n v="508560"/>
  </r>
  <r>
    <s v="P0344"/>
    <s v="Model_708"/>
    <x v="2"/>
    <x v="3"/>
    <n v="2023"/>
    <s v="Q2"/>
    <n v="3311"/>
    <n v="5238"/>
    <n v="7443"/>
    <n v="314528"/>
    <n v="0.87"/>
    <n v="4"/>
    <n v="3.28"/>
    <n v="11.28"/>
    <n v="11.44"/>
    <n v="4.5999999999999996"/>
    <n v="19497"/>
    <n v="1662"/>
    <n v="13"/>
    <n v="17343018"/>
    <n v="24643773"/>
    <n v="-7300755"/>
  </r>
  <r>
    <s v="P0345"/>
    <s v="Model_166"/>
    <x v="2"/>
    <x v="2"/>
    <n v="2023"/>
    <s v="Q3"/>
    <n v="1198"/>
    <n v="3969"/>
    <n v="11939"/>
    <n v="243392"/>
    <n v="5.87"/>
    <n v="7"/>
    <n v="4.87"/>
    <n v="2.92"/>
    <n v="84.62"/>
    <n v="1.4"/>
    <n v="5179"/>
    <n v="739"/>
    <n v="3"/>
    <n v="4754862"/>
    <n v="14302922"/>
    <n v="-9548060"/>
  </r>
  <r>
    <s v="P0346"/>
    <s v="Model_114"/>
    <x v="1"/>
    <x v="1"/>
    <n v="2023"/>
    <s v="Q2"/>
    <n v="1765"/>
    <n v="17606"/>
    <n v="4759"/>
    <n v="458288"/>
    <n v="3.51"/>
    <n v="0"/>
    <n v="0.25"/>
    <n v="11.33"/>
    <n v="16.27"/>
    <n v="4"/>
    <n v="9040"/>
    <n v="4360"/>
    <n v="5"/>
    <n v="31074590"/>
    <n v="8399635"/>
    <n v="22674955"/>
  </r>
  <r>
    <s v="P0347"/>
    <s v="Model_978"/>
    <x v="1"/>
    <x v="3"/>
    <n v="2024"/>
    <s v="Q2"/>
    <n v="4827"/>
    <n v="18440"/>
    <n v="11805"/>
    <n v="152239"/>
    <n v="3.29"/>
    <n v="19"/>
    <n v="2.4900000000000002"/>
    <n v="21.33"/>
    <n v="65.06"/>
    <n v="4.2"/>
    <n v="10988"/>
    <n v="5290"/>
    <n v="9"/>
    <n v="89009880"/>
    <n v="56982735"/>
    <n v="32027145"/>
  </r>
  <r>
    <s v="P0348"/>
    <s v="Model_103"/>
    <x v="0"/>
    <x v="0"/>
    <n v="2023"/>
    <s v="Q2"/>
    <n v="4983"/>
    <n v="10517"/>
    <n v="11575"/>
    <n v="161431"/>
    <n v="14.4"/>
    <n v="11"/>
    <n v="4.08"/>
    <n v="14.53"/>
    <n v="72.8"/>
    <n v="2.1"/>
    <n v="8574"/>
    <n v="3836"/>
    <n v="4"/>
    <n v="52406211"/>
    <n v="57678225"/>
    <n v="-5272014"/>
  </r>
  <r>
    <s v="P0349"/>
    <s v="Model_558"/>
    <x v="1"/>
    <x v="3"/>
    <n v="2023"/>
    <s v="Q4"/>
    <n v="3904"/>
    <n v="4308"/>
    <n v="961"/>
    <n v="392162"/>
    <n v="9.24"/>
    <n v="10"/>
    <n v="2.8"/>
    <n v="1.97"/>
    <n v="73.62"/>
    <n v="2.9"/>
    <n v="5496"/>
    <n v="7846"/>
    <n v="11"/>
    <n v="16818432"/>
    <n v="3751744"/>
    <n v="13066688"/>
  </r>
  <r>
    <s v="P0350"/>
    <s v="Model_425"/>
    <x v="2"/>
    <x v="1"/>
    <n v="2023"/>
    <s v="Q3"/>
    <n v="2541"/>
    <n v="17870"/>
    <n v="1393"/>
    <n v="90510"/>
    <n v="8.35"/>
    <n v="6"/>
    <n v="1.36"/>
    <n v="4.79"/>
    <n v="20.84"/>
    <n v="3.8"/>
    <n v="7195"/>
    <n v="189"/>
    <n v="7"/>
    <n v="45407670"/>
    <n v="3539613"/>
    <n v="41868057"/>
  </r>
  <r>
    <s v="P0351"/>
    <s v="Model_755"/>
    <x v="2"/>
    <x v="3"/>
    <n v="2023"/>
    <s v="Q2"/>
    <n v="2710"/>
    <n v="16370"/>
    <n v="12251"/>
    <n v="230005"/>
    <n v="6.24"/>
    <n v="14"/>
    <n v="7.28"/>
    <n v="11.86"/>
    <n v="45.81"/>
    <n v="2.8"/>
    <n v="15735"/>
    <n v="1351"/>
    <n v="7"/>
    <n v="44362700"/>
    <n v="33200210"/>
    <n v="11162490"/>
  </r>
  <r>
    <s v="P0352"/>
    <s v="Model_108"/>
    <x v="2"/>
    <x v="3"/>
    <n v="2023"/>
    <s v="Q2"/>
    <n v="3174"/>
    <n v="14213"/>
    <n v="13147"/>
    <n v="333970"/>
    <n v="6.43"/>
    <n v="10"/>
    <n v="8.1300000000000008"/>
    <n v="9.0399999999999991"/>
    <n v="76.349999999999994"/>
    <n v="1.5"/>
    <n v="3866"/>
    <n v="9394"/>
    <n v="14"/>
    <n v="45112062"/>
    <n v="41728578"/>
    <n v="3383484"/>
  </r>
  <r>
    <s v="P0353"/>
    <s v="Model_243"/>
    <x v="0"/>
    <x v="0"/>
    <n v="2024"/>
    <s v="Q2"/>
    <n v="3101"/>
    <n v="9061"/>
    <n v="11954"/>
    <n v="380170"/>
    <n v="8.11"/>
    <n v="15"/>
    <n v="2.57"/>
    <n v="8.9700000000000006"/>
    <n v="34.21"/>
    <n v="3.8"/>
    <n v="15664"/>
    <n v="4803"/>
    <n v="10"/>
    <n v="28098161"/>
    <n v="37069354"/>
    <n v="-8971193"/>
  </r>
  <r>
    <s v="P0354"/>
    <s v="Model_334"/>
    <x v="1"/>
    <x v="3"/>
    <n v="2024"/>
    <s v="Q1"/>
    <n v="54"/>
    <n v="4219"/>
    <n v="12880"/>
    <n v="171668"/>
    <n v="10.45"/>
    <n v="2"/>
    <n v="7.74"/>
    <n v="13.23"/>
    <n v="47.42"/>
    <n v="4.5999999999999996"/>
    <n v="8264"/>
    <n v="448"/>
    <n v="10"/>
    <n v="227826"/>
    <n v="695520"/>
    <n v="-467694"/>
  </r>
  <r>
    <s v="P0355"/>
    <s v="Model_879"/>
    <x v="1"/>
    <x v="0"/>
    <n v="2024"/>
    <s v="Q4"/>
    <n v="4919"/>
    <n v="13200"/>
    <n v="4190"/>
    <n v="292700"/>
    <n v="10.53"/>
    <n v="19"/>
    <n v="3.86"/>
    <n v="14.61"/>
    <n v="31.82"/>
    <n v="3.6"/>
    <n v="17027"/>
    <n v="4152"/>
    <n v="5"/>
    <n v="64930800"/>
    <n v="20610610"/>
    <n v="44320190"/>
  </r>
  <r>
    <s v="P0356"/>
    <s v="Model_539"/>
    <x v="0"/>
    <x v="2"/>
    <n v="2023"/>
    <s v="Q4"/>
    <n v="926"/>
    <n v="5241"/>
    <n v="6797"/>
    <n v="468734"/>
    <n v="2.58"/>
    <n v="13"/>
    <n v="5.07"/>
    <n v="19.920000000000002"/>
    <n v="47.08"/>
    <n v="4.0999999999999996"/>
    <n v="17792"/>
    <n v="3041"/>
    <n v="10"/>
    <n v="4853166"/>
    <n v="6294022"/>
    <n v="-1440856"/>
  </r>
  <r>
    <s v="P0357"/>
    <s v="Model_774"/>
    <x v="0"/>
    <x v="1"/>
    <n v="2023"/>
    <s v="Q2"/>
    <n v="1041"/>
    <n v="11266"/>
    <n v="7154"/>
    <n v="74045"/>
    <n v="7.5"/>
    <n v="2"/>
    <n v="8.56"/>
    <n v="8.52"/>
    <n v="81.03"/>
    <n v="2.4"/>
    <n v="3114"/>
    <n v="8537"/>
    <n v="14"/>
    <n v="11727906"/>
    <n v="7447314"/>
    <n v="4280592"/>
  </r>
  <r>
    <s v="P0358"/>
    <s v="Model_306"/>
    <x v="0"/>
    <x v="3"/>
    <n v="2023"/>
    <s v="Q3"/>
    <n v="4192"/>
    <n v="5498"/>
    <n v="13493"/>
    <n v="231948"/>
    <n v="6.18"/>
    <n v="0"/>
    <n v="7.5"/>
    <n v="20.14"/>
    <n v="46.41"/>
    <n v="1.7"/>
    <n v="15896"/>
    <n v="371"/>
    <n v="7"/>
    <n v="23047616"/>
    <n v="56562656"/>
    <n v="-33515040"/>
  </r>
  <r>
    <s v="P0359"/>
    <s v="Model_363"/>
    <x v="0"/>
    <x v="3"/>
    <n v="2023"/>
    <s v="Q2"/>
    <n v="4414"/>
    <n v="17577"/>
    <n v="1463"/>
    <n v="140102"/>
    <n v="13.06"/>
    <n v="14"/>
    <n v="8.0500000000000007"/>
    <n v="8.4700000000000006"/>
    <n v="54.47"/>
    <n v="3.6"/>
    <n v="20300"/>
    <n v="2130"/>
    <n v="3"/>
    <n v="77584878"/>
    <n v="6457682"/>
    <n v="71127196"/>
  </r>
  <r>
    <s v="P0360"/>
    <s v="Model_506"/>
    <x v="0"/>
    <x v="0"/>
    <n v="2023"/>
    <s v="Q3"/>
    <n v="4515"/>
    <n v="1794"/>
    <n v="10124"/>
    <n v="364063"/>
    <n v="9.4700000000000006"/>
    <n v="0"/>
    <n v="1.37"/>
    <n v="1.39"/>
    <n v="42.32"/>
    <n v="2.2999999999999998"/>
    <n v="18380"/>
    <n v="7936"/>
    <n v="11"/>
    <n v="8099910"/>
    <n v="45709860"/>
    <n v="-37609950"/>
  </r>
  <r>
    <s v="P0361"/>
    <s v="Model_476"/>
    <x v="2"/>
    <x v="3"/>
    <n v="2024"/>
    <s v="Q2"/>
    <n v="685"/>
    <n v="11677"/>
    <n v="14187"/>
    <n v="149441"/>
    <n v="7.99"/>
    <n v="16"/>
    <n v="0.7"/>
    <n v="13.85"/>
    <n v="46.81"/>
    <n v="4.4000000000000004"/>
    <n v="18388"/>
    <n v="9757"/>
    <n v="12"/>
    <n v="7998745"/>
    <n v="9718095"/>
    <n v="-1719350"/>
  </r>
  <r>
    <s v="P0362"/>
    <s v="Model_714"/>
    <x v="1"/>
    <x v="1"/>
    <n v="2024"/>
    <s v="Q1"/>
    <n v="1743"/>
    <n v="11382"/>
    <n v="1341"/>
    <n v="208175"/>
    <n v="1.73"/>
    <n v="1"/>
    <n v="8.93"/>
    <n v="14.7"/>
    <n v="11.21"/>
    <n v="1.5"/>
    <n v="7233"/>
    <n v="9487"/>
    <n v="7"/>
    <n v="19838826"/>
    <n v="2337363"/>
    <n v="17501463"/>
  </r>
  <r>
    <s v="P0363"/>
    <s v="Model_562"/>
    <x v="0"/>
    <x v="0"/>
    <n v="2024"/>
    <s v="Q1"/>
    <n v="1732"/>
    <n v="2636"/>
    <n v="6233"/>
    <n v="299877"/>
    <n v="9.08"/>
    <n v="19"/>
    <n v="3.88"/>
    <n v="23.36"/>
    <n v="32.700000000000003"/>
    <n v="2.7"/>
    <n v="4716"/>
    <n v="7141"/>
    <n v="3"/>
    <n v="4565552"/>
    <n v="10795556"/>
    <n v="-6230004"/>
  </r>
  <r>
    <s v="P0364"/>
    <s v="Model_502"/>
    <x v="1"/>
    <x v="1"/>
    <n v="2023"/>
    <s v="Q3"/>
    <n v="4802"/>
    <n v="3564"/>
    <n v="5893"/>
    <n v="479404"/>
    <n v="1.76"/>
    <n v="5"/>
    <n v="2.88"/>
    <n v="18.149999999999999"/>
    <n v="44.93"/>
    <n v="2.6"/>
    <n v="5864"/>
    <n v="5275"/>
    <n v="9"/>
    <n v="17114328"/>
    <n v="28298186"/>
    <n v="-11183858"/>
  </r>
  <r>
    <s v="P0365"/>
    <s v="Model_701"/>
    <x v="2"/>
    <x v="1"/>
    <n v="2023"/>
    <s v="Q2"/>
    <n v="169"/>
    <n v="8509"/>
    <n v="14228"/>
    <n v="186917"/>
    <n v="5.0599999999999996"/>
    <n v="7"/>
    <n v="7.25"/>
    <n v="22.94"/>
    <n v="60.7"/>
    <n v="4.8"/>
    <n v="13769"/>
    <n v="9906"/>
    <n v="5"/>
    <n v="1438021"/>
    <n v="2404532"/>
    <n v="-966511"/>
  </r>
  <r>
    <s v="P0366"/>
    <s v="Model_214"/>
    <x v="2"/>
    <x v="0"/>
    <n v="2023"/>
    <s v="Q3"/>
    <n v="880"/>
    <n v="14487"/>
    <n v="11966"/>
    <n v="267770"/>
    <n v="2.14"/>
    <n v="15"/>
    <n v="8.36"/>
    <n v="22.71"/>
    <n v="46"/>
    <n v="1.6"/>
    <n v="19361"/>
    <n v="1226"/>
    <n v="6"/>
    <n v="12748560"/>
    <n v="10530080"/>
    <n v="2218480"/>
  </r>
  <r>
    <s v="P0367"/>
    <s v="Model_113"/>
    <x v="0"/>
    <x v="0"/>
    <n v="2023"/>
    <s v="Q1"/>
    <n v="3725"/>
    <n v="6043"/>
    <n v="1667"/>
    <n v="479890"/>
    <n v="10.38"/>
    <n v="18"/>
    <n v="8.6199999999999992"/>
    <n v="15.11"/>
    <n v="37.03"/>
    <n v="1"/>
    <n v="15329"/>
    <n v="4479"/>
    <n v="9"/>
    <n v="22510175"/>
    <n v="6209575"/>
    <n v="16300600"/>
  </r>
  <r>
    <s v="P0368"/>
    <s v="Model_640"/>
    <x v="0"/>
    <x v="0"/>
    <n v="2024"/>
    <s v="Q4"/>
    <n v="1419"/>
    <n v="2507"/>
    <n v="11058"/>
    <n v="168325"/>
    <n v="3.09"/>
    <n v="0"/>
    <n v="3.16"/>
    <n v="13.19"/>
    <n v="41.05"/>
    <n v="2"/>
    <n v="6460"/>
    <n v="8808"/>
    <n v="12"/>
    <n v="3557433"/>
    <n v="15691302"/>
    <n v="-12133869"/>
  </r>
  <r>
    <s v="P0369"/>
    <s v="Model_553"/>
    <x v="0"/>
    <x v="3"/>
    <n v="2024"/>
    <s v="Q4"/>
    <n v="790"/>
    <n v="6945"/>
    <n v="9423"/>
    <n v="69337"/>
    <n v="5.88"/>
    <n v="2"/>
    <n v="8.52"/>
    <n v="13.94"/>
    <n v="29.38"/>
    <n v="4.3"/>
    <n v="20281"/>
    <n v="9593"/>
    <n v="9"/>
    <n v="5486550"/>
    <n v="7444170"/>
    <n v="-1957620"/>
  </r>
  <r>
    <s v="P0370"/>
    <s v="Model_616"/>
    <x v="1"/>
    <x v="2"/>
    <n v="2023"/>
    <s v="Q1"/>
    <n v="166"/>
    <n v="12206"/>
    <n v="13827"/>
    <n v="203385"/>
    <n v="13.44"/>
    <n v="2"/>
    <n v="0.41"/>
    <n v="24.46"/>
    <n v="83.96"/>
    <n v="1.8"/>
    <n v="9801"/>
    <n v="8152"/>
    <n v="13"/>
    <n v="2026196"/>
    <n v="2295282"/>
    <n v="-269086"/>
  </r>
  <r>
    <s v="P0371"/>
    <s v="Model_669"/>
    <x v="1"/>
    <x v="0"/>
    <n v="2024"/>
    <s v="Q4"/>
    <n v="2888"/>
    <n v="16249"/>
    <n v="6269"/>
    <n v="470159"/>
    <n v="3.06"/>
    <n v="4"/>
    <n v="0.5"/>
    <n v="19.329999999999998"/>
    <n v="51.74"/>
    <n v="2"/>
    <n v="10341"/>
    <n v="711"/>
    <n v="13"/>
    <n v="46927112"/>
    <n v="18104872"/>
    <n v="28822240"/>
  </r>
  <r>
    <s v="P0372"/>
    <s v="Model_891"/>
    <x v="2"/>
    <x v="3"/>
    <n v="2024"/>
    <s v="Q2"/>
    <n v="1200"/>
    <n v="13218"/>
    <n v="13270"/>
    <n v="390093"/>
    <n v="7.62"/>
    <n v="11"/>
    <n v="6.24"/>
    <n v="2.66"/>
    <n v="11.07"/>
    <n v="1.5"/>
    <n v="9230"/>
    <n v="849"/>
    <n v="7"/>
    <n v="15861600"/>
    <n v="15924000"/>
    <n v="-62400"/>
  </r>
  <r>
    <s v="P0373"/>
    <s v="Model_595"/>
    <x v="1"/>
    <x v="1"/>
    <n v="2023"/>
    <s v="Q3"/>
    <n v="1981"/>
    <n v="10939"/>
    <n v="7056"/>
    <n v="312420"/>
    <n v="6.29"/>
    <n v="11"/>
    <n v="0.63"/>
    <n v="19.46"/>
    <n v="11.56"/>
    <n v="3.9"/>
    <n v="19383"/>
    <n v="1956"/>
    <n v="5"/>
    <n v="21670159"/>
    <n v="13977936"/>
    <n v="7692223"/>
  </r>
  <r>
    <s v="P0374"/>
    <s v="Model_851"/>
    <x v="2"/>
    <x v="3"/>
    <n v="2024"/>
    <s v="Q2"/>
    <n v="1062"/>
    <n v="14781"/>
    <n v="10198"/>
    <n v="363295"/>
    <n v="0.27"/>
    <n v="19"/>
    <n v="3.25"/>
    <n v="4.26"/>
    <n v="87.84"/>
    <n v="1.3"/>
    <n v="18479"/>
    <n v="8691"/>
    <n v="2"/>
    <n v="15697422"/>
    <n v="10830276"/>
    <n v="4867146"/>
  </r>
  <r>
    <s v="P0375"/>
    <s v="Model_787"/>
    <x v="2"/>
    <x v="1"/>
    <n v="2024"/>
    <s v="Q1"/>
    <n v="1714"/>
    <n v="2935"/>
    <n v="11520"/>
    <n v="460827"/>
    <n v="11.89"/>
    <n v="12"/>
    <n v="6.73"/>
    <n v="11.18"/>
    <n v="27.72"/>
    <n v="2.2999999999999998"/>
    <n v="2478"/>
    <n v="1626"/>
    <n v="13"/>
    <n v="5030590"/>
    <n v="19745280"/>
    <n v="-14714690"/>
  </r>
  <r>
    <s v="P0376"/>
    <s v="Model_215"/>
    <x v="1"/>
    <x v="1"/>
    <n v="2023"/>
    <s v="Q4"/>
    <n v="1131"/>
    <n v="2071"/>
    <n v="1969"/>
    <n v="193016"/>
    <n v="1.04"/>
    <n v="19"/>
    <n v="3.37"/>
    <n v="5.26"/>
    <n v="74.45"/>
    <n v="2.1"/>
    <n v="2230"/>
    <n v="6329"/>
    <n v="8"/>
    <n v="2342301"/>
    <n v="2226939"/>
    <n v="115362"/>
  </r>
  <r>
    <s v="P0377"/>
    <s v="Model_211"/>
    <x v="2"/>
    <x v="3"/>
    <n v="2023"/>
    <s v="Q1"/>
    <n v="4779"/>
    <n v="3882"/>
    <n v="1630"/>
    <n v="365031"/>
    <n v="7.11"/>
    <n v="8"/>
    <n v="1.8"/>
    <n v="17.239999999999998"/>
    <n v="14.66"/>
    <n v="3.2"/>
    <n v="1556"/>
    <n v="8611"/>
    <n v="9"/>
    <n v="18552078"/>
    <n v="7789770"/>
    <n v="10762308"/>
  </r>
  <r>
    <s v="P0378"/>
    <s v="Model_893"/>
    <x v="1"/>
    <x v="0"/>
    <n v="2024"/>
    <s v="Q2"/>
    <n v="562"/>
    <n v="6584"/>
    <n v="2451"/>
    <n v="131442"/>
    <n v="8.41"/>
    <n v="6"/>
    <n v="2.81"/>
    <n v="21.93"/>
    <n v="83.69"/>
    <n v="3.9"/>
    <n v="3743"/>
    <n v="8627"/>
    <n v="10"/>
    <n v="3700208"/>
    <n v="1377462"/>
    <n v="2322746"/>
  </r>
  <r>
    <s v="P0379"/>
    <s v="Model_570"/>
    <x v="1"/>
    <x v="1"/>
    <n v="2023"/>
    <s v="Q1"/>
    <n v="2899"/>
    <n v="18161"/>
    <n v="1936"/>
    <n v="99847"/>
    <n v="9.43"/>
    <n v="3"/>
    <n v="4.58"/>
    <n v="7.26"/>
    <n v="79.95"/>
    <n v="3.1"/>
    <n v="3201"/>
    <n v="2198"/>
    <n v="3"/>
    <n v="52648739"/>
    <n v="5612464"/>
    <n v="47036275"/>
  </r>
  <r>
    <s v="P0380"/>
    <s v="Model_350"/>
    <x v="0"/>
    <x v="3"/>
    <n v="2024"/>
    <s v="Q1"/>
    <n v="609"/>
    <n v="15007"/>
    <n v="3610"/>
    <n v="108653"/>
    <n v="10.33"/>
    <n v="18"/>
    <n v="4.75"/>
    <n v="2.0499999999999998"/>
    <n v="55.69"/>
    <n v="4.7"/>
    <n v="19170"/>
    <n v="7965"/>
    <n v="2"/>
    <n v="9139263"/>
    <n v="2198490"/>
    <n v="6940773"/>
  </r>
  <r>
    <s v="P0381"/>
    <s v="Model_406"/>
    <x v="0"/>
    <x v="3"/>
    <n v="2024"/>
    <s v="Q2"/>
    <n v="3722"/>
    <n v="8559"/>
    <n v="9467"/>
    <n v="267144"/>
    <n v="3.8"/>
    <n v="18"/>
    <n v="7.83"/>
    <n v="7.46"/>
    <n v="10.72"/>
    <n v="4.8"/>
    <n v="9803"/>
    <n v="273"/>
    <n v="5"/>
    <n v="31856598"/>
    <n v="35236174"/>
    <n v="-3379576"/>
  </r>
  <r>
    <s v="P0382"/>
    <s v="Model_260"/>
    <x v="0"/>
    <x v="1"/>
    <n v="2023"/>
    <s v="Q2"/>
    <n v="4633"/>
    <n v="19771"/>
    <n v="11802"/>
    <n v="303661"/>
    <n v="0.15"/>
    <n v="5"/>
    <n v="7.5"/>
    <n v="16.809999999999999"/>
    <n v="30.62"/>
    <n v="2.4"/>
    <n v="16600"/>
    <n v="9933"/>
    <n v="14"/>
    <n v="91599043"/>
    <n v="54678666"/>
    <n v="36920377"/>
  </r>
  <r>
    <s v="P0383"/>
    <s v="Model_168"/>
    <x v="1"/>
    <x v="0"/>
    <n v="2024"/>
    <s v="Q2"/>
    <n v="3393"/>
    <n v="14271"/>
    <n v="10318"/>
    <n v="368766"/>
    <n v="10.85"/>
    <n v="12"/>
    <n v="4.57"/>
    <n v="8.2200000000000006"/>
    <n v="42.55"/>
    <n v="4.0999999999999996"/>
    <n v="14498"/>
    <n v="600"/>
    <n v="6"/>
    <n v="48421503"/>
    <n v="35008974"/>
    <n v="13412529"/>
  </r>
  <r>
    <s v="P0384"/>
    <s v="Model_135"/>
    <x v="2"/>
    <x v="0"/>
    <n v="2023"/>
    <s v="Q1"/>
    <n v="4120"/>
    <n v="19149"/>
    <n v="14058"/>
    <n v="339954"/>
    <n v="8.0299999999999994"/>
    <n v="10"/>
    <n v="8.4600000000000009"/>
    <n v="6.95"/>
    <n v="46.81"/>
    <n v="4"/>
    <n v="10893"/>
    <n v="3746"/>
    <n v="11"/>
    <n v="78893880"/>
    <n v="57918960"/>
    <n v="20974920"/>
  </r>
  <r>
    <s v="P0385"/>
    <s v="Model_236"/>
    <x v="0"/>
    <x v="3"/>
    <n v="2023"/>
    <s v="Q2"/>
    <n v="4849"/>
    <n v="8991"/>
    <n v="1819"/>
    <n v="127842"/>
    <n v="12.54"/>
    <n v="12"/>
    <n v="1.1399999999999999"/>
    <n v="4.6100000000000003"/>
    <n v="33.81"/>
    <n v="4.5999999999999996"/>
    <n v="2447"/>
    <n v="6319"/>
    <n v="13"/>
    <n v="43597359"/>
    <n v="8820331"/>
    <n v="34777028"/>
  </r>
  <r>
    <s v="P0386"/>
    <s v="Model_502"/>
    <x v="0"/>
    <x v="1"/>
    <n v="2024"/>
    <s v="Q4"/>
    <n v="1520"/>
    <n v="16027"/>
    <n v="6037"/>
    <n v="434369"/>
    <n v="12.32"/>
    <n v="12"/>
    <n v="2.5499999999999998"/>
    <n v="12.44"/>
    <n v="12.64"/>
    <n v="2.8"/>
    <n v="8053"/>
    <n v="2463"/>
    <n v="2"/>
    <n v="24361040"/>
    <n v="9176240"/>
    <n v="15184800"/>
  </r>
  <r>
    <s v="P0387"/>
    <s v="Model_736"/>
    <x v="0"/>
    <x v="1"/>
    <n v="2023"/>
    <s v="Q2"/>
    <n v="630"/>
    <n v="18924"/>
    <n v="10828"/>
    <n v="322647"/>
    <n v="12.65"/>
    <n v="19"/>
    <n v="8.2799999999999994"/>
    <n v="6.9"/>
    <n v="57.21"/>
    <n v="3.1"/>
    <n v="2257"/>
    <n v="7640"/>
    <n v="6"/>
    <n v="11922120"/>
    <n v="6821640"/>
    <n v="5100480"/>
  </r>
  <r>
    <s v="P0388"/>
    <s v="Model_833"/>
    <x v="0"/>
    <x v="0"/>
    <n v="2023"/>
    <s v="Q2"/>
    <n v="2344"/>
    <n v="16359"/>
    <n v="13248"/>
    <n v="134761"/>
    <n v="7.28"/>
    <n v="14"/>
    <n v="3.78"/>
    <n v="18.28"/>
    <n v="51.93"/>
    <n v="2.7"/>
    <n v="16366"/>
    <n v="1996"/>
    <n v="7"/>
    <n v="38345496"/>
    <n v="31053312"/>
    <n v="7292184"/>
  </r>
  <r>
    <s v="P0389"/>
    <s v="Model_533"/>
    <x v="2"/>
    <x v="3"/>
    <n v="2023"/>
    <s v="Q4"/>
    <n v="3197"/>
    <n v="9573"/>
    <n v="11440"/>
    <n v="480192"/>
    <n v="5"/>
    <n v="12"/>
    <n v="9.81"/>
    <n v="1.92"/>
    <n v="32.64"/>
    <n v="4.4000000000000004"/>
    <n v="13080"/>
    <n v="5859"/>
    <n v="4"/>
    <n v="30604881"/>
    <n v="36573680"/>
    <n v="-5968799"/>
  </r>
  <r>
    <s v="P0390"/>
    <s v="Model_918"/>
    <x v="0"/>
    <x v="3"/>
    <n v="2023"/>
    <s v="Q1"/>
    <n v="4299"/>
    <n v="10577"/>
    <n v="13285"/>
    <n v="438583"/>
    <n v="11.87"/>
    <n v="10"/>
    <n v="4.66"/>
    <n v="16.600000000000001"/>
    <n v="13.04"/>
    <n v="1.9"/>
    <n v="7151"/>
    <n v="1878"/>
    <n v="13"/>
    <n v="45470523"/>
    <n v="57112215"/>
    <n v="-11641692"/>
  </r>
  <r>
    <s v="P0391"/>
    <s v="Model_978"/>
    <x v="2"/>
    <x v="0"/>
    <n v="2023"/>
    <s v="Q3"/>
    <n v="1729"/>
    <n v="12883"/>
    <n v="2083"/>
    <n v="323734"/>
    <n v="6.77"/>
    <n v="18"/>
    <n v="7.92"/>
    <n v="5.94"/>
    <n v="89.57"/>
    <n v="2"/>
    <n v="8773"/>
    <n v="3157"/>
    <n v="8"/>
    <n v="22274707"/>
    <n v="3601507"/>
    <n v="18673200"/>
  </r>
  <r>
    <s v="P0392"/>
    <s v="Model_835"/>
    <x v="2"/>
    <x v="2"/>
    <n v="2023"/>
    <s v="Q2"/>
    <n v="3556"/>
    <n v="17878"/>
    <n v="1459"/>
    <n v="191958"/>
    <n v="2.75"/>
    <n v="7"/>
    <n v="4.0199999999999996"/>
    <n v="12.23"/>
    <n v="48.56"/>
    <n v="2.5"/>
    <n v="11533"/>
    <n v="5290"/>
    <n v="7"/>
    <n v="63574168"/>
    <n v="5188204"/>
    <n v="58385964"/>
  </r>
  <r>
    <s v="P0393"/>
    <s v="Model_211"/>
    <x v="0"/>
    <x v="3"/>
    <n v="2023"/>
    <s v="Q2"/>
    <n v="2794"/>
    <n v="3853"/>
    <n v="14863"/>
    <n v="456082"/>
    <n v="12.82"/>
    <n v="19"/>
    <n v="4.25"/>
    <n v="7.15"/>
    <n v="70.48"/>
    <n v="1.9"/>
    <n v="5035"/>
    <n v="7097"/>
    <n v="5"/>
    <n v="10765282"/>
    <n v="41527222"/>
    <n v="-30761940"/>
  </r>
  <r>
    <s v="P0394"/>
    <s v="Model_100"/>
    <x v="0"/>
    <x v="3"/>
    <n v="2024"/>
    <s v="Q3"/>
    <n v="3406"/>
    <n v="6299"/>
    <n v="14158"/>
    <n v="378768"/>
    <n v="13.24"/>
    <n v="7"/>
    <n v="3.83"/>
    <n v="18.07"/>
    <n v="46.19"/>
    <n v="3.2"/>
    <n v="20177"/>
    <n v="4847"/>
    <n v="4"/>
    <n v="21454394"/>
    <n v="48222148"/>
    <n v="-26767754"/>
  </r>
  <r>
    <s v="P0395"/>
    <s v="Model_437"/>
    <x v="0"/>
    <x v="2"/>
    <n v="2023"/>
    <s v="Q4"/>
    <n v="4095"/>
    <n v="18570"/>
    <n v="2810"/>
    <n v="213864"/>
    <n v="6.99"/>
    <n v="9"/>
    <n v="7.19"/>
    <n v="23.63"/>
    <n v="13.45"/>
    <n v="1.5"/>
    <n v="18988"/>
    <n v="9386"/>
    <n v="6"/>
    <n v="76044150"/>
    <n v="11506950"/>
    <n v="64537200"/>
  </r>
  <r>
    <s v="P0396"/>
    <s v="Model_906"/>
    <x v="2"/>
    <x v="0"/>
    <n v="2023"/>
    <s v="Q4"/>
    <n v="1293"/>
    <n v="13439"/>
    <n v="9390"/>
    <n v="452980"/>
    <n v="1.1399999999999999"/>
    <n v="15"/>
    <n v="5.48"/>
    <n v="22.93"/>
    <n v="34.770000000000003"/>
    <n v="2.2999999999999998"/>
    <n v="10353"/>
    <n v="145"/>
    <n v="4"/>
    <n v="17376627"/>
    <n v="12141270"/>
    <n v="5235357"/>
  </r>
  <r>
    <s v="P0397"/>
    <s v="Model_220"/>
    <x v="2"/>
    <x v="0"/>
    <n v="2023"/>
    <s v="Q4"/>
    <n v="3168"/>
    <n v="3928"/>
    <n v="2533"/>
    <n v="306910"/>
    <n v="5.82"/>
    <n v="18"/>
    <n v="9.44"/>
    <n v="14.59"/>
    <n v="35.61"/>
    <n v="4.7"/>
    <n v="2408"/>
    <n v="7858"/>
    <n v="11"/>
    <n v="12443904"/>
    <n v="8024544"/>
    <n v="4419360"/>
  </r>
  <r>
    <s v="P0398"/>
    <s v="Model_593"/>
    <x v="1"/>
    <x v="1"/>
    <n v="2024"/>
    <s v="Q3"/>
    <n v="2191"/>
    <n v="12796"/>
    <n v="14670"/>
    <n v="170356"/>
    <n v="12.05"/>
    <n v="10"/>
    <n v="2.5099999999999998"/>
    <n v="11.57"/>
    <n v="77.069999999999993"/>
    <n v="2.6"/>
    <n v="6117"/>
    <n v="9737"/>
    <n v="10"/>
    <n v="28036036"/>
    <n v="32141970"/>
    <n v="-4105934"/>
  </r>
  <r>
    <s v="P0399"/>
    <s v="Model_788"/>
    <x v="2"/>
    <x v="0"/>
    <n v="2024"/>
    <s v="Q3"/>
    <n v="3109"/>
    <n v="9313"/>
    <n v="2925"/>
    <n v="267228"/>
    <n v="13.53"/>
    <n v="12"/>
    <n v="1.01"/>
    <n v="20.46"/>
    <n v="62.34"/>
    <n v="4"/>
    <n v="11548"/>
    <n v="7153"/>
    <n v="10"/>
    <n v="28954117"/>
    <n v="9093825"/>
    <n v="19860292"/>
  </r>
  <r>
    <s v="P0400"/>
    <s v="Model_333"/>
    <x v="1"/>
    <x v="3"/>
    <n v="2023"/>
    <s v="Q1"/>
    <n v="4598"/>
    <n v="15914"/>
    <n v="2971"/>
    <n v="92727"/>
    <n v="3.05"/>
    <n v="8"/>
    <n v="3.93"/>
    <n v="17.079999999999998"/>
    <n v="32.03"/>
    <n v="1.5"/>
    <n v="3811"/>
    <n v="3301"/>
    <n v="7"/>
    <n v="73172572"/>
    <n v="13660658"/>
    <n v="59511914"/>
  </r>
  <r>
    <s v="P0401"/>
    <s v="Model_430"/>
    <x v="1"/>
    <x v="3"/>
    <n v="2024"/>
    <s v="Q2"/>
    <n v="3009"/>
    <n v="13301"/>
    <n v="9066"/>
    <n v="390615"/>
    <n v="1"/>
    <n v="19"/>
    <n v="6.17"/>
    <n v="4.59"/>
    <n v="87.42"/>
    <n v="2"/>
    <n v="17520"/>
    <n v="555"/>
    <n v="14"/>
    <n v="40022709"/>
    <n v="27279594"/>
    <n v="12743115"/>
  </r>
  <r>
    <s v="P0402"/>
    <s v="Model_575"/>
    <x v="1"/>
    <x v="3"/>
    <n v="2024"/>
    <s v="Q4"/>
    <n v="2315"/>
    <n v="13245"/>
    <n v="13689"/>
    <n v="58068"/>
    <n v="13.16"/>
    <n v="18"/>
    <n v="8.61"/>
    <n v="20.52"/>
    <n v="35.72"/>
    <n v="4.2"/>
    <n v="18673"/>
    <n v="9954"/>
    <n v="12"/>
    <n v="30662175"/>
    <n v="31690035"/>
    <n v="-1027860"/>
  </r>
  <r>
    <s v="P0403"/>
    <s v="Model_613"/>
    <x v="0"/>
    <x v="1"/>
    <n v="2023"/>
    <s v="Q1"/>
    <n v="2529"/>
    <n v="14525"/>
    <n v="4271"/>
    <n v="166923"/>
    <n v="5.84"/>
    <n v="15"/>
    <n v="3.46"/>
    <n v="10.72"/>
    <n v="89.86"/>
    <n v="4.0999999999999996"/>
    <n v="15085"/>
    <n v="3024"/>
    <n v="7"/>
    <n v="36733725"/>
    <n v="10801359"/>
    <n v="25932366"/>
  </r>
  <r>
    <s v="P0404"/>
    <s v="Model_202"/>
    <x v="2"/>
    <x v="2"/>
    <n v="2024"/>
    <s v="Q3"/>
    <n v="4696"/>
    <n v="4856"/>
    <n v="9828"/>
    <n v="450511"/>
    <n v="8.1300000000000008"/>
    <n v="6"/>
    <n v="6.54"/>
    <n v="4.72"/>
    <n v="89.69"/>
    <n v="2.5"/>
    <n v="15517"/>
    <n v="7898"/>
    <n v="13"/>
    <n v="22803776"/>
    <n v="46152288"/>
    <n v="-23348512"/>
  </r>
  <r>
    <s v="P0405"/>
    <s v="Model_391"/>
    <x v="1"/>
    <x v="1"/>
    <n v="2024"/>
    <s v="Q4"/>
    <n v="1685"/>
    <n v="15788"/>
    <n v="6424"/>
    <n v="484376"/>
    <n v="14.52"/>
    <n v="18"/>
    <n v="3.5"/>
    <n v="7.04"/>
    <n v="25.3"/>
    <n v="4.8"/>
    <n v="18055"/>
    <n v="1065"/>
    <n v="5"/>
    <n v="26602780"/>
    <n v="10824440"/>
    <n v="15778340"/>
  </r>
  <r>
    <s v="P0406"/>
    <s v="Model_626"/>
    <x v="0"/>
    <x v="3"/>
    <n v="2024"/>
    <s v="Q4"/>
    <n v="1807"/>
    <n v="8040"/>
    <n v="9491"/>
    <n v="61390"/>
    <n v="1"/>
    <n v="11"/>
    <n v="6.17"/>
    <n v="6.69"/>
    <n v="35.020000000000003"/>
    <n v="4.5999999999999996"/>
    <n v="14052"/>
    <n v="5064"/>
    <n v="5"/>
    <n v="14528280"/>
    <n v="17150237"/>
    <n v="-2621957"/>
  </r>
  <r>
    <s v="P0407"/>
    <s v="Model_521"/>
    <x v="0"/>
    <x v="3"/>
    <n v="2024"/>
    <s v="Q1"/>
    <n v="4502"/>
    <n v="17922"/>
    <n v="14684"/>
    <n v="156752"/>
    <n v="9.7200000000000006"/>
    <n v="14"/>
    <n v="8.85"/>
    <n v="12.98"/>
    <n v="48.88"/>
    <n v="4.8"/>
    <n v="14837"/>
    <n v="1628"/>
    <n v="3"/>
    <n v="80684844"/>
    <n v="66107368"/>
    <n v="14577476"/>
  </r>
  <r>
    <s v="P0408"/>
    <s v="Model_393"/>
    <x v="0"/>
    <x v="0"/>
    <n v="2024"/>
    <s v="Q2"/>
    <n v="2120"/>
    <n v="4842"/>
    <n v="9129"/>
    <n v="463347"/>
    <n v="1.1100000000000001"/>
    <n v="13"/>
    <n v="2.31"/>
    <n v="5.86"/>
    <n v="63.13"/>
    <n v="2.7"/>
    <n v="3385"/>
    <n v="3076"/>
    <n v="11"/>
    <n v="10265040"/>
    <n v="19353480"/>
    <n v="-9088440"/>
  </r>
  <r>
    <s v="P0409"/>
    <s v="Model_195"/>
    <x v="2"/>
    <x v="2"/>
    <n v="2024"/>
    <s v="Q1"/>
    <n v="2899"/>
    <n v="10578"/>
    <n v="2897"/>
    <n v="406898"/>
    <n v="5.63"/>
    <n v="10"/>
    <n v="4.04"/>
    <n v="3.09"/>
    <n v="52.24"/>
    <n v="1.8"/>
    <n v="2549"/>
    <n v="3171"/>
    <n v="5"/>
    <n v="30665622"/>
    <n v="8398403"/>
    <n v="22267219"/>
  </r>
  <r>
    <s v="P0410"/>
    <s v="Model_319"/>
    <x v="2"/>
    <x v="1"/>
    <n v="2023"/>
    <s v="Q3"/>
    <n v="3301"/>
    <n v="4344"/>
    <n v="14882"/>
    <n v="388113"/>
    <n v="12.06"/>
    <n v="9"/>
    <n v="9.93"/>
    <n v="3.09"/>
    <n v="87.56"/>
    <n v="3.5"/>
    <n v="12003"/>
    <n v="4969"/>
    <n v="9"/>
    <n v="14339544"/>
    <n v="49125482"/>
    <n v="-34785938"/>
  </r>
  <r>
    <s v="P0411"/>
    <s v="Model_769"/>
    <x v="2"/>
    <x v="3"/>
    <n v="2023"/>
    <s v="Q3"/>
    <n v="3780"/>
    <n v="11896"/>
    <n v="5868"/>
    <n v="196110"/>
    <n v="6.5"/>
    <n v="10"/>
    <n v="8.69"/>
    <n v="14.58"/>
    <n v="67.92"/>
    <n v="3.7"/>
    <n v="2661"/>
    <n v="6487"/>
    <n v="14"/>
    <n v="44966880"/>
    <n v="22181040"/>
    <n v="22785840"/>
  </r>
  <r>
    <s v="P0412"/>
    <s v="Model_800"/>
    <x v="0"/>
    <x v="2"/>
    <n v="2023"/>
    <s v="Q3"/>
    <n v="2539"/>
    <n v="18982"/>
    <n v="14730"/>
    <n v="495543"/>
    <n v="14.96"/>
    <n v="5"/>
    <n v="5.65"/>
    <n v="18.37"/>
    <n v="26.96"/>
    <n v="1.5"/>
    <n v="2315"/>
    <n v="2621"/>
    <n v="11"/>
    <n v="48195298"/>
    <n v="37399470"/>
    <n v="10795828"/>
  </r>
  <r>
    <s v="P0413"/>
    <s v="Model_978"/>
    <x v="1"/>
    <x v="1"/>
    <n v="2023"/>
    <s v="Q2"/>
    <n v="1681"/>
    <n v="19707"/>
    <n v="12688"/>
    <n v="274790"/>
    <n v="8.39"/>
    <n v="1"/>
    <n v="5.17"/>
    <n v="8.0399999999999991"/>
    <n v="18.41"/>
    <n v="4.0999999999999996"/>
    <n v="5266"/>
    <n v="6625"/>
    <n v="3"/>
    <n v="33127467"/>
    <n v="21328528"/>
    <n v="11798939"/>
  </r>
  <r>
    <s v="P0414"/>
    <s v="Model_159"/>
    <x v="2"/>
    <x v="1"/>
    <n v="2023"/>
    <s v="Q2"/>
    <n v="2866"/>
    <n v="15498"/>
    <n v="10877"/>
    <n v="389208"/>
    <n v="4.82"/>
    <n v="10"/>
    <n v="2.85"/>
    <n v="0.87"/>
    <n v="65.069999999999993"/>
    <n v="1.1000000000000001"/>
    <n v="4739"/>
    <n v="1226"/>
    <n v="10"/>
    <n v="44417268"/>
    <n v="31173482"/>
    <n v="13243786"/>
  </r>
  <r>
    <s v="P0415"/>
    <s v="Model_158"/>
    <x v="1"/>
    <x v="0"/>
    <n v="2023"/>
    <s v="Q1"/>
    <n v="1065"/>
    <n v="14761"/>
    <n v="7197"/>
    <n v="71281"/>
    <n v="3.3"/>
    <n v="18"/>
    <n v="5.17"/>
    <n v="3.18"/>
    <n v="22.68"/>
    <n v="2.9"/>
    <n v="15442"/>
    <n v="6732"/>
    <n v="2"/>
    <n v="15720465"/>
    <n v="7664805"/>
    <n v="8055660"/>
  </r>
  <r>
    <s v="P0416"/>
    <s v="Model_453"/>
    <x v="1"/>
    <x v="1"/>
    <n v="2023"/>
    <s v="Q4"/>
    <n v="1398"/>
    <n v="4593"/>
    <n v="3557"/>
    <n v="104189"/>
    <n v="5.26"/>
    <n v="5"/>
    <n v="8.48"/>
    <n v="22.87"/>
    <n v="73.010000000000005"/>
    <n v="2.2999999999999998"/>
    <n v="9772"/>
    <n v="5873"/>
    <n v="14"/>
    <n v="6421014"/>
    <n v="4972686"/>
    <n v="1448328"/>
  </r>
  <r>
    <s v="P0417"/>
    <s v="Model_287"/>
    <x v="2"/>
    <x v="3"/>
    <n v="2024"/>
    <s v="Q3"/>
    <n v="4661"/>
    <n v="13222"/>
    <n v="4720"/>
    <n v="312093"/>
    <n v="5.59"/>
    <n v="13"/>
    <n v="6.85"/>
    <n v="12.34"/>
    <n v="34.880000000000003"/>
    <n v="4"/>
    <n v="20688"/>
    <n v="7816"/>
    <n v="3"/>
    <n v="61627742"/>
    <n v="21999920"/>
    <n v="39627822"/>
  </r>
  <r>
    <s v="P0418"/>
    <s v="Model_364"/>
    <x v="1"/>
    <x v="1"/>
    <n v="2023"/>
    <s v="Q1"/>
    <n v="3137"/>
    <n v="13145"/>
    <n v="8986"/>
    <n v="360655"/>
    <n v="1.03"/>
    <n v="19"/>
    <n v="2.9"/>
    <n v="11.34"/>
    <n v="36.15"/>
    <n v="2.2999999999999998"/>
    <n v="2369"/>
    <n v="3504"/>
    <n v="3"/>
    <n v="41235865"/>
    <n v="28189082"/>
    <n v="13046783"/>
  </r>
  <r>
    <s v="P0419"/>
    <s v="Model_880"/>
    <x v="1"/>
    <x v="3"/>
    <n v="2024"/>
    <s v="Q3"/>
    <n v="2889"/>
    <n v="16583"/>
    <n v="2700"/>
    <n v="172115"/>
    <n v="5.54"/>
    <n v="5"/>
    <n v="2.0099999999999998"/>
    <n v="0.95"/>
    <n v="10.86"/>
    <n v="4.3"/>
    <n v="7026"/>
    <n v="4592"/>
    <n v="12"/>
    <n v="47908287"/>
    <n v="7800300"/>
    <n v="40107987"/>
  </r>
  <r>
    <s v="P0420"/>
    <s v="Model_581"/>
    <x v="1"/>
    <x v="2"/>
    <n v="2023"/>
    <s v="Q2"/>
    <n v="385"/>
    <n v="2488"/>
    <n v="3410"/>
    <n v="58605"/>
    <n v="6.96"/>
    <n v="16"/>
    <n v="2.65"/>
    <n v="18.22"/>
    <n v="66.08"/>
    <n v="3.4"/>
    <n v="9241"/>
    <n v="2443"/>
    <n v="14"/>
    <n v="957880"/>
    <n v="1312850"/>
    <n v="-354970"/>
  </r>
  <r>
    <s v="P0421"/>
    <s v="Model_572"/>
    <x v="2"/>
    <x v="0"/>
    <n v="2023"/>
    <s v="Q2"/>
    <n v="4642"/>
    <n v="7946"/>
    <n v="7700"/>
    <n v="412462"/>
    <n v="10.84"/>
    <n v="9"/>
    <n v="1.7"/>
    <n v="13.2"/>
    <n v="19.059999999999999"/>
    <n v="4.2"/>
    <n v="6194"/>
    <n v="206"/>
    <n v="7"/>
    <n v="36885332"/>
    <n v="35743400"/>
    <n v="1141932"/>
  </r>
  <r>
    <s v="P0422"/>
    <s v="Model_255"/>
    <x v="0"/>
    <x v="0"/>
    <n v="2024"/>
    <s v="Q2"/>
    <n v="945"/>
    <n v="17835"/>
    <n v="12978"/>
    <n v="444597"/>
    <n v="9.85"/>
    <n v="0"/>
    <n v="0.96"/>
    <n v="5.05"/>
    <n v="71.83"/>
    <n v="5"/>
    <n v="3434"/>
    <n v="3254"/>
    <n v="8"/>
    <n v="16854075"/>
    <n v="12264210"/>
    <n v="4589865"/>
  </r>
  <r>
    <s v="P0423"/>
    <s v="Model_154"/>
    <x v="2"/>
    <x v="0"/>
    <n v="2024"/>
    <s v="Q3"/>
    <n v="3596"/>
    <n v="17633"/>
    <n v="2249"/>
    <n v="331954"/>
    <n v="10.63"/>
    <n v="2"/>
    <n v="4.1900000000000004"/>
    <n v="2.75"/>
    <n v="49.35"/>
    <n v="3.7"/>
    <n v="18587"/>
    <n v="4153"/>
    <n v="14"/>
    <n v="63408268"/>
    <n v="8087404"/>
    <n v="55320864"/>
  </r>
  <r>
    <s v="P0424"/>
    <s v="Model_186"/>
    <x v="2"/>
    <x v="0"/>
    <n v="2024"/>
    <s v="Q3"/>
    <n v="901"/>
    <n v="3182"/>
    <n v="9538"/>
    <n v="299415"/>
    <n v="0.13"/>
    <n v="7"/>
    <n v="1.1299999999999999"/>
    <n v="9.58"/>
    <n v="72.739999999999995"/>
    <n v="4.9000000000000004"/>
    <n v="17818"/>
    <n v="4901"/>
    <n v="4"/>
    <n v="2866982"/>
    <n v="8593738"/>
    <n v="-5726756"/>
  </r>
  <r>
    <s v="P0425"/>
    <s v="Model_157"/>
    <x v="1"/>
    <x v="1"/>
    <n v="2023"/>
    <s v="Q2"/>
    <n v="1737"/>
    <n v="7126"/>
    <n v="5817"/>
    <n v="205394"/>
    <n v="3.27"/>
    <n v="7"/>
    <n v="1.72"/>
    <n v="20.93"/>
    <n v="56.71"/>
    <n v="1.1000000000000001"/>
    <n v="20407"/>
    <n v="6239"/>
    <n v="12"/>
    <n v="12377862"/>
    <n v="10104129"/>
    <n v="2273733"/>
  </r>
  <r>
    <s v="P0426"/>
    <s v="Model_297"/>
    <x v="2"/>
    <x v="2"/>
    <n v="2024"/>
    <s v="Q4"/>
    <n v="1981"/>
    <n v="8924"/>
    <n v="13668"/>
    <n v="91869"/>
    <n v="9.93"/>
    <n v="19"/>
    <n v="5.47"/>
    <n v="21.63"/>
    <n v="16.59"/>
    <n v="2.4"/>
    <n v="20523"/>
    <n v="5680"/>
    <n v="10"/>
    <n v="17678444"/>
    <n v="27076308"/>
    <n v="-9397864"/>
  </r>
  <r>
    <s v="P0427"/>
    <s v="Model_416"/>
    <x v="1"/>
    <x v="3"/>
    <n v="2023"/>
    <s v="Q2"/>
    <n v="3796"/>
    <n v="14357"/>
    <n v="14460"/>
    <n v="82955"/>
    <n v="7.26"/>
    <n v="14"/>
    <n v="1.65"/>
    <n v="15.07"/>
    <n v="71.25"/>
    <n v="1.4"/>
    <n v="7659"/>
    <n v="314"/>
    <n v="6"/>
    <n v="54499172"/>
    <n v="54890160"/>
    <n v="-390988"/>
  </r>
  <r>
    <s v="P0428"/>
    <s v="Model_814"/>
    <x v="1"/>
    <x v="3"/>
    <n v="2024"/>
    <s v="Q3"/>
    <n v="2477"/>
    <n v="13655"/>
    <n v="8799"/>
    <n v="111388"/>
    <n v="0.08"/>
    <n v="6"/>
    <n v="0.64"/>
    <n v="18.190000000000001"/>
    <n v="15.58"/>
    <n v="2"/>
    <n v="17219"/>
    <n v="5500"/>
    <n v="6"/>
    <n v="33823435"/>
    <n v="21795123"/>
    <n v="12028312"/>
  </r>
  <r>
    <s v="P0429"/>
    <s v="Model_288"/>
    <x v="0"/>
    <x v="2"/>
    <n v="2024"/>
    <s v="Q1"/>
    <n v="1618"/>
    <n v="18817"/>
    <n v="6852"/>
    <n v="291324"/>
    <n v="12.07"/>
    <n v="10"/>
    <n v="3.17"/>
    <n v="2.88"/>
    <n v="48.3"/>
    <n v="4.4000000000000004"/>
    <n v="14493"/>
    <n v="6975"/>
    <n v="12"/>
    <n v="30445906"/>
    <n v="11086536"/>
    <n v="19359370"/>
  </r>
  <r>
    <s v="P0430"/>
    <s v="Model_430"/>
    <x v="1"/>
    <x v="3"/>
    <n v="2023"/>
    <s v="Q1"/>
    <n v="4050"/>
    <n v="12925"/>
    <n v="10995"/>
    <n v="60207"/>
    <n v="11.59"/>
    <n v="6"/>
    <n v="2.2000000000000002"/>
    <n v="14.7"/>
    <n v="23.79"/>
    <n v="1.1000000000000001"/>
    <n v="15313"/>
    <n v="4389"/>
    <n v="13"/>
    <n v="52346250"/>
    <n v="44529750"/>
    <n v="7816500"/>
  </r>
  <r>
    <s v="P0431"/>
    <s v="Model_641"/>
    <x v="2"/>
    <x v="3"/>
    <n v="2024"/>
    <s v="Q4"/>
    <n v="2788"/>
    <n v="3480"/>
    <n v="2896"/>
    <n v="268401"/>
    <n v="8.23"/>
    <n v="3"/>
    <n v="5.15"/>
    <n v="16.670000000000002"/>
    <n v="70.19"/>
    <n v="3.1"/>
    <n v="2664"/>
    <n v="4353"/>
    <n v="5"/>
    <n v="9702240"/>
    <n v="8074048"/>
    <n v="1628192"/>
  </r>
  <r>
    <s v="P0432"/>
    <s v="Model_488"/>
    <x v="1"/>
    <x v="0"/>
    <n v="2023"/>
    <s v="Q4"/>
    <n v="3548"/>
    <n v="17022"/>
    <n v="9695"/>
    <n v="209292"/>
    <n v="1"/>
    <n v="11"/>
    <n v="1.02"/>
    <n v="5.0199999999999996"/>
    <n v="82.93"/>
    <n v="3.3"/>
    <n v="2119"/>
    <n v="8756"/>
    <n v="10"/>
    <n v="60394056"/>
    <n v="34397860"/>
    <n v="25996196"/>
  </r>
  <r>
    <s v="P0433"/>
    <s v="Model_443"/>
    <x v="1"/>
    <x v="1"/>
    <n v="2024"/>
    <s v="Q3"/>
    <n v="3963"/>
    <n v="10484"/>
    <n v="7204"/>
    <n v="255157"/>
    <n v="11.5"/>
    <n v="5"/>
    <n v="7.52"/>
    <n v="22"/>
    <n v="54.33"/>
    <n v="3.2"/>
    <n v="9482"/>
    <n v="6347"/>
    <n v="9"/>
    <n v="41548092"/>
    <n v="28549452"/>
    <n v="12998640"/>
  </r>
  <r>
    <s v="P0434"/>
    <s v="Model_394"/>
    <x v="0"/>
    <x v="0"/>
    <n v="2023"/>
    <s v="Q1"/>
    <n v="1116"/>
    <n v="18675"/>
    <n v="11395"/>
    <n v="72031"/>
    <n v="8.76"/>
    <n v="13"/>
    <n v="9.06"/>
    <n v="4.87"/>
    <n v="52.17"/>
    <n v="2.9"/>
    <n v="4566"/>
    <n v="6277"/>
    <n v="13"/>
    <n v="20841300"/>
    <n v="12716820"/>
    <n v="8124480"/>
  </r>
  <r>
    <s v="P0435"/>
    <s v="Model_865"/>
    <x v="0"/>
    <x v="3"/>
    <n v="2024"/>
    <s v="Q4"/>
    <n v="4430"/>
    <n v="17383"/>
    <n v="10617"/>
    <n v="392951"/>
    <n v="11.73"/>
    <n v="11"/>
    <n v="7.43"/>
    <n v="7.84"/>
    <n v="71.12"/>
    <n v="4.2"/>
    <n v="10138"/>
    <n v="7369"/>
    <n v="5"/>
    <n v="77006690"/>
    <n v="47033310"/>
    <n v="29973380"/>
  </r>
  <r>
    <s v="P0436"/>
    <s v="Model_305"/>
    <x v="2"/>
    <x v="1"/>
    <n v="2024"/>
    <s v="Q4"/>
    <n v="2494"/>
    <n v="6890"/>
    <n v="4131"/>
    <n v="121312"/>
    <n v="11.28"/>
    <n v="10"/>
    <n v="5.33"/>
    <n v="15.51"/>
    <n v="10.41"/>
    <n v="1.5"/>
    <n v="3837"/>
    <n v="2472"/>
    <n v="5"/>
    <n v="17183660"/>
    <n v="10302714"/>
    <n v="6880946"/>
  </r>
  <r>
    <s v="P0437"/>
    <s v="Model_854"/>
    <x v="0"/>
    <x v="1"/>
    <n v="2023"/>
    <s v="Q1"/>
    <n v="4157"/>
    <n v="3107"/>
    <n v="13725"/>
    <n v="109766"/>
    <n v="12.05"/>
    <n v="18"/>
    <n v="8.61"/>
    <n v="15.96"/>
    <n v="83.42"/>
    <n v="2.2000000000000002"/>
    <n v="7094"/>
    <n v="6934"/>
    <n v="3"/>
    <n v="12915799"/>
    <n v="57054825"/>
    <n v="-44139026"/>
  </r>
  <r>
    <s v="P0438"/>
    <s v="Model_986"/>
    <x v="1"/>
    <x v="0"/>
    <n v="2024"/>
    <s v="Q4"/>
    <n v="3423"/>
    <n v="8073"/>
    <n v="8262"/>
    <n v="193521"/>
    <n v="7.77"/>
    <n v="4"/>
    <n v="6.95"/>
    <n v="17.48"/>
    <n v="25.8"/>
    <n v="3.5"/>
    <n v="3960"/>
    <n v="8883"/>
    <n v="10"/>
    <n v="27633879"/>
    <n v="28280826"/>
    <n v="-646947"/>
  </r>
  <r>
    <s v="P0439"/>
    <s v="Model_397"/>
    <x v="0"/>
    <x v="3"/>
    <n v="2023"/>
    <s v="Q1"/>
    <n v="4019"/>
    <n v="18868"/>
    <n v="5905"/>
    <n v="401977"/>
    <n v="2.1"/>
    <n v="13"/>
    <n v="0.11"/>
    <n v="2.8"/>
    <n v="88.73"/>
    <n v="3.8"/>
    <n v="8320"/>
    <n v="6717"/>
    <n v="4"/>
    <n v="75830492"/>
    <n v="23732195"/>
    <n v="52098297"/>
  </r>
  <r>
    <s v="P0440"/>
    <s v="Model_323"/>
    <x v="1"/>
    <x v="0"/>
    <n v="2024"/>
    <s v="Q3"/>
    <n v="2596"/>
    <n v="7276"/>
    <n v="3778"/>
    <n v="237771"/>
    <n v="10.07"/>
    <n v="15"/>
    <n v="3.94"/>
    <n v="21.24"/>
    <n v="68.900000000000006"/>
    <n v="2.6"/>
    <n v="4942"/>
    <n v="5250"/>
    <n v="5"/>
    <n v="18888496"/>
    <n v="9807688"/>
    <n v="9080808"/>
  </r>
  <r>
    <s v="P0441"/>
    <s v="Model_559"/>
    <x v="0"/>
    <x v="0"/>
    <n v="2023"/>
    <s v="Q2"/>
    <n v="803"/>
    <n v="5176"/>
    <n v="13728"/>
    <n v="287199"/>
    <n v="9.31"/>
    <n v="12"/>
    <n v="8.51"/>
    <n v="13.32"/>
    <n v="71.94"/>
    <n v="4.5"/>
    <n v="17691"/>
    <n v="9175"/>
    <n v="8"/>
    <n v="4156328"/>
    <n v="11023584"/>
    <n v="-6867256"/>
  </r>
  <r>
    <s v="P0442"/>
    <s v="Model_204"/>
    <x v="0"/>
    <x v="2"/>
    <n v="2023"/>
    <s v="Q3"/>
    <n v="2132"/>
    <n v="4880"/>
    <n v="3639"/>
    <n v="286731"/>
    <n v="11.13"/>
    <n v="19"/>
    <n v="3.46"/>
    <n v="11.78"/>
    <n v="62.5"/>
    <n v="2.7"/>
    <n v="20595"/>
    <n v="8202"/>
    <n v="11"/>
    <n v="10404160"/>
    <n v="7758348"/>
    <n v="2645812"/>
  </r>
  <r>
    <s v="P0443"/>
    <s v="Model_826"/>
    <x v="2"/>
    <x v="2"/>
    <n v="2024"/>
    <s v="Q1"/>
    <n v="2824"/>
    <n v="10211"/>
    <n v="4184"/>
    <n v="285841"/>
    <n v="2.5499999999999998"/>
    <n v="3"/>
    <n v="0.35"/>
    <n v="24.53"/>
    <n v="47.73"/>
    <n v="2.6"/>
    <n v="17826"/>
    <n v="4258"/>
    <n v="9"/>
    <n v="28835864"/>
    <n v="11815616"/>
    <n v="17020248"/>
  </r>
  <r>
    <s v="P0444"/>
    <s v="Model_131"/>
    <x v="2"/>
    <x v="2"/>
    <n v="2023"/>
    <s v="Q1"/>
    <n v="2946"/>
    <n v="10282"/>
    <n v="11651"/>
    <n v="161041"/>
    <n v="2.92"/>
    <n v="10"/>
    <n v="7.46"/>
    <n v="18.510000000000002"/>
    <n v="55.73"/>
    <n v="1.1000000000000001"/>
    <n v="12029"/>
    <n v="7827"/>
    <n v="9"/>
    <n v="30290772"/>
    <n v="34323846"/>
    <n v="-4033074"/>
  </r>
  <r>
    <s v="P0445"/>
    <s v="Model_497"/>
    <x v="1"/>
    <x v="1"/>
    <n v="2024"/>
    <s v="Q3"/>
    <n v="4235"/>
    <n v="18934"/>
    <n v="10853"/>
    <n v="166185"/>
    <n v="13.36"/>
    <n v="16"/>
    <n v="8.02"/>
    <n v="2.95"/>
    <n v="13.71"/>
    <n v="3.2"/>
    <n v="19175"/>
    <n v="5306"/>
    <n v="5"/>
    <n v="80185490"/>
    <n v="45962455"/>
    <n v="34223035"/>
  </r>
  <r>
    <s v="P0446"/>
    <s v="Model_746"/>
    <x v="2"/>
    <x v="3"/>
    <n v="2023"/>
    <s v="Q4"/>
    <n v="825"/>
    <n v="15497"/>
    <n v="11848"/>
    <n v="227164"/>
    <n v="11.25"/>
    <n v="6"/>
    <n v="1.61"/>
    <n v="18.91"/>
    <n v="59.92"/>
    <n v="3.8"/>
    <n v="11890"/>
    <n v="403"/>
    <n v="8"/>
    <n v="12785025"/>
    <n v="9774600"/>
    <n v="3010425"/>
  </r>
  <r>
    <s v="P0447"/>
    <s v="Model_103"/>
    <x v="0"/>
    <x v="3"/>
    <n v="2024"/>
    <s v="Q4"/>
    <n v="1675"/>
    <n v="7842"/>
    <n v="14293"/>
    <n v="60350"/>
    <n v="13.62"/>
    <n v="13"/>
    <n v="5.37"/>
    <n v="2.38"/>
    <n v="60.09"/>
    <n v="1.5"/>
    <n v="15530"/>
    <n v="433"/>
    <n v="11"/>
    <n v="13135350"/>
    <n v="23940775"/>
    <n v="-10805425"/>
  </r>
  <r>
    <s v="P0448"/>
    <s v="Model_326"/>
    <x v="1"/>
    <x v="2"/>
    <n v="2024"/>
    <s v="Q4"/>
    <n v="3119"/>
    <n v="18843"/>
    <n v="1485"/>
    <n v="277230"/>
    <n v="11.38"/>
    <n v="10"/>
    <n v="1.92"/>
    <n v="0.69"/>
    <n v="81.3"/>
    <n v="2.2000000000000002"/>
    <n v="6874"/>
    <n v="4606"/>
    <n v="2"/>
    <n v="58771317"/>
    <n v="4631715"/>
    <n v="54139602"/>
  </r>
  <r>
    <s v="P0449"/>
    <s v="Model_445"/>
    <x v="1"/>
    <x v="3"/>
    <n v="2023"/>
    <s v="Q4"/>
    <n v="467"/>
    <n v="7559"/>
    <n v="14939"/>
    <n v="413003"/>
    <n v="8.9600000000000009"/>
    <n v="8"/>
    <n v="7.19"/>
    <n v="10.09"/>
    <n v="50.45"/>
    <n v="4.0999999999999996"/>
    <n v="14642"/>
    <n v="2431"/>
    <n v="7"/>
    <n v="3530053"/>
    <n v="6976513"/>
    <n v="-3446460"/>
  </r>
  <r>
    <s v="P0450"/>
    <s v="Model_441"/>
    <x v="0"/>
    <x v="0"/>
    <n v="2024"/>
    <s v="Q1"/>
    <n v="164"/>
    <n v="10384"/>
    <n v="8331"/>
    <n v="311570"/>
    <n v="9.81"/>
    <n v="12"/>
    <n v="2.72"/>
    <n v="24.84"/>
    <n v="16.170000000000002"/>
    <n v="2.5"/>
    <n v="20539"/>
    <n v="4661"/>
    <n v="7"/>
    <n v="1702976"/>
    <n v="1366284"/>
    <n v="336692"/>
  </r>
  <r>
    <s v="P0451"/>
    <s v="Model_763"/>
    <x v="0"/>
    <x v="0"/>
    <n v="2024"/>
    <s v="Q1"/>
    <n v="666"/>
    <n v="7155"/>
    <n v="5083"/>
    <n v="118487"/>
    <n v="13.34"/>
    <n v="17"/>
    <n v="3.16"/>
    <n v="4.37"/>
    <n v="34.5"/>
    <n v="2"/>
    <n v="13704"/>
    <n v="179"/>
    <n v="7"/>
    <n v="4765230"/>
    <n v="3385278"/>
    <n v="1379952"/>
  </r>
  <r>
    <s v="P0452"/>
    <s v="Model_278"/>
    <x v="1"/>
    <x v="3"/>
    <n v="2024"/>
    <s v="Q3"/>
    <n v="4024"/>
    <n v="13591"/>
    <n v="8536"/>
    <n v="198694"/>
    <n v="8.68"/>
    <n v="10"/>
    <n v="8.4499999999999993"/>
    <n v="16.82"/>
    <n v="62.45"/>
    <n v="3.7"/>
    <n v="8894"/>
    <n v="3863"/>
    <n v="13"/>
    <n v="54690184"/>
    <n v="34348864"/>
    <n v="20341320"/>
  </r>
  <r>
    <s v="P0453"/>
    <s v="Model_963"/>
    <x v="1"/>
    <x v="2"/>
    <n v="2023"/>
    <s v="Q1"/>
    <n v="3317"/>
    <n v="16751"/>
    <n v="8510"/>
    <n v="173853"/>
    <n v="9.49"/>
    <n v="14"/>
    <n v="4.76"/>
    <n v="4.33"/>
    <n v="29.14"/>
    <n v="1.8"/>
    <n v="18588"/>
    <n v="5296"/>
    <n v="3"/>
    <n v="55563067"/>
    <n v="28227670"/>
    <n v="27335397"/>
  </r>
  <r>
    <s v="P0454"/>
    <s v="Model_810"/>
    <x v="2"/>
    <x v="0"/>
    <n v="2023"/>
    <s v="Q3"/>
    <n v="875"/>
    <n v="2026"/>
    <n v="2419"/>
    <n v="365261"/>
    <n v="2.35"/>
    <n v="18"/>
    <n v="6.7"/>
    <n v="18.12"/>
    <n v="32.44"/>
    <n v="4.5999999999999996"/>
    <n v="2325"/>
    <n v="832"/>
    <n v="9"/>
    <n v="1772750"/>
    <n v="2116625"/>
    <n v="-343875"/>
  </r>
  <r>
    <s v="P0455"/>
    <s v="Model_303"/>
    <x v="2"/>
    <x v="3"/>
    <n v="2024"/>
    <s v="Q2"/>
    <n v="1566"/>
    <n v="4724"/>
    <n v="14775"/>
    <n v="285062"/>
    <n v="7.11"/>
    <n v="0"/>
    <n v="4.0199999999999996"/>
    <n v="12.63"/>
    <n v="75.64"/>
    <n v="1.4"/>
    <n v="10696"/>
    <n v="4076"/>
    <n v="6"/>
    <n v="7397784"/>
    <n v="23137650"/>
    <n v="-15739866"/>
  </r>
  <r>
    <s v="P0456"/>
    <s v="Model_815"/>
    <x v="1"/>
    <x v="0"/>
    <n v="2024"/>
    <s v="Q3"/>
    <n v="3196"/>
    <n v="16569"/>
    <n v="14072"/>
    <n v="283077"/>
    <n v="10.75"/>
    <n v="3"/>
    <n v="2.98"/>
    <n v="17"/>
    <n v="56.75"/>
    <n v="3.8"/>
    <n v="13152"/>
    <n v="5759"/>
    <n v="6"/>
    <n v="52954524"/>
    <n v="44974112"/>
    <n v="7980412"/>
  </r>
  <r>
    <s v="P0457"/>
    <s v="Model_869"/>
    <x v="0"/>
    <x v="3"/>
    <n v="2023"/>
    <s v="Q1"/>
    <n v="462"/>
    <n v="13036"/>
    <n v="13635"/>
    <n v="413228"/>
    <n v="4.0599999999999996"/>
    <n v="13"/>
    <n v="6.25"/>
    <n v="5.07"/>
    <n v="50.68"/>
    <n v="3"/>
    <n v="18260"/>
    <n v="1484"/>
    <n v="3"/>
    <n v="6022632"/>
    <n v="6299370"/>
    <n v="-276738"/>
  </r>
  <r>
    <s v="P0458"/>
    <s v="Model_839"/>
    <x v="1"/>
    <x v="0"/>
    <n v="2024"/>
    <s v="Q3"/>
    <n v="778"/>
    <n v="15047"/>
    <n v="7668"/>
    <n v="73782"/>
    <n v="3.03"/>
    <n v="13"/>
    <n v="1.55"/>
    <n v="18.64"/>
    <n v="35.479999999999997"/>
    <n v="4.5"/>
    <n v="2472"/>
    <n v="2224"/>
    <n v="5"/>
    <n v="11706566"/>
    <n v="5965704"/>
    <n v="5740862"/>
  </r>
  <r>
    <s v="P0459"/>
    <s v="Model_105"/>
    <x v="0"/>
    <x v="2"/>
    <n v="2023"/>
    <s v="Q1"/>
    <n v="3398"/>
    <n v="19759"/>
    <n v="2231"/>
    <n v="340598"/>
    <n v="4.71"/>
    <n v="2"/>
    <n v="3.73"/>
    <n v="24.89"/>
    <n v="68.47"/>
    <n v="1.5"/>
    <n v="12768"/>
    <n v="6752"/>
    <n v="13"/>
    <n v="67141082"/>
    <n v="7580938"/>
    <n v="59560144"/>
  </r>
  <r>
    <s v="P0460"/>
    <s v="Model_447"/>
    <x v="2"/>
    <x v="3"/>
    <n v="2023"/>
    <s v="Q2"/>
    <n v="2858"/>
    <n v="3263"/>
    <n v="9867"/>
    <n v="380048"/>
    <n v="3.62"/>
    <n v="16"/>
    <n v="2.09"/>
    <n v="16.64"/>
    <n v="33.020000000000003"/>
    <n v="3.7"/>
    <n v="1943"/>
    <n v="5383"/>
    <n v="10"/>
    <n v="9325654"/>
    <n v="28199886"/>
    <n v="-18874232"/>
  </r>
  <r>
    <s v="P0461"/>
    <s v="Model_660"/>
    <x v="2"/>
    <x v="1"/>
    <n v="2023"/>
    <s v="Q1"/>
    <n v="725"/>
    <n v="10212"/>
    <n v="5513"/>
    <n v="179936"/>
    <n v="3.22"/>
    <n v="2"/>
    <n v="6.96"/>
    <n v="12.34"/>
    <n v="68.97"/>
    <n v="3.3"/>
    <n v="2254"/>
    <n v="7276"/>
    <n v="10"/>
    <n v="7403700"/>
    <n v="3996925"/>
    <n v="3406775"/>
  </r>
  <r>
    <s v="P0462"/>
    <s v="Model_915"/>
    <x v="0"/>
    <x v="0"/>
    <n v="2023"/>
    <s v="Q4"/>
    <n v="3515"/>
    <n v="7297"/>
    <n v="11453"/>
    <n v="458808"/>
    <n v="6.37"/>
    <n v="15"/>
    <n v="9.44"/>
    <n v="23.08"/>
    <n v="15.61"/>
    <n v="2.9"/>
    <n v="17523"/>
    <n v="9490"/>
    <n v="7"/>
    <n v="25648955"/>
    <n v="40257295"/>
    <n v="-14608340"/>
  </r>
  <r>
    <s v="P0463"/>
    <s v="Model_995"/>
    <x v="0"/>
    <x v="2"/>
    <n v="2024"/>
    <s v="Q1"/>
    <n v="2554"/>
    <n v="10708"/>
    <n v="10357"/>
    <n v="203245"/>
    <n v="13.62"/>
    <n v="13"/>
    <n v="9.9600000000000009"/>
    <n v="0.4"/>
    <n v="79.16"/>
    <n v="3"/>
    <n v="11863"/>
    <n v="6705"/>
    <n v="12"/>
    <n v="27348232"/>
    <n v="26451778"/>
    <n v="896454"/>
  </r>
  <r>
    <s v="P0464"/>
    <s v="Model_399"/>
    <x v="1"/>
    <x v="1"/>
    <n v="2024"/>
    <s v="Q2"/>
    <n v="3017"/>
    <n v="6609"/>
    <n v="10235"/>
    <n v="476420"/>
    <n v="7.61"/>
    <n v="19"/>
    <n v="4.5"/>
    <n v="18.25"/>
    <n v="49.97"/>
    <n v="3.9"/>
    <n v="12397"/>
    <n v="5807"/>
    <n v="10"/>
    <n v="19939353"/>
    <n v="30878995"/>
    <n v="-10939642"/>
  </r>
  <r>
    <s v="P0465"/>
    <s v="Model_227"/>
    <x v="2"/>
    <x v="3"/>
    <n v="2024"/>
    <s v="Q1"/>
    <n v="2836"/>
    <n v="18000"/>
    <n v="5798"/>
    <n v="478812"/>
    <n v="2.82"/>
    <n v="12"/>
    <n v="2.5299999999999998"/>
    <n v="22.22"/>
    <n v="45.08"/>
    <n v="4.8"/>
    <n v="6896"/>
    <n v="2392"/>
    <n v="5"/>
    <n v="51048000"/>
    <n v="16443128"/>
    <n v="34604872"/>
  </r>
  <r>
    <s v="P0466"/>
    <s v="Model_426"/>
    <x v="2"/>
    <x v="1"/>
    <n v="2023"/>
    <s v="Q3"/>
    <n v="1172"/>
    <n v="3933"/>
    <n v="962"/>
    <n v="477540"/>
    <n v="1.1499999999999999"/>
    <n v="14"/>
    <n v="4.43"/>
    <n v="1.54"/>
    <n v="58.88"/>
    <n v="1.4"/>
    <n v="4965"/>
    <n v="8476"/>
    <n v="12"/>
    <n v="4609476"/>
    <n v="1127464"/>
    <n v="3482012"/>
  </r>
  <r>
    <s v="P0467"/>
    <s v="Model_390"/>
    <x v="1"/>
    <x v="2"/>
    <n v="2024"/>
    <s v="Q4"/>
    <n v="4129"/>
    <n v="18467"/>
    <n v="2774"/>
    <n v="172258"/>
    <n v="10.44"/>
    <n v="13"/>
    <n v="8.4700000000000006"/>
    <n v="11.25"/>
    <n v="59.94"/>
    <n v="1.1000000000000001"/>
    <n v="4211"/>
    <n v="1097"/>
    <n v="2"/>
    <n v="76250243"/>
    <n v="11453846"/>
    <n v="64796397"/>
  </r>
  <r>
    <s v="P0468"/>
    <s v="Model_562"/>
    <x v="1"/>
    <x v="0"/>
    <n v="2024"/>
    <s v="Q2"/>
    <n v="1621"/>
    <n v="5667"/>
    <n v="4091"/>
    <n v="161668"/>
    <n v="5.74"/>
    <n v="18"/>
    <n v="2.06"/>
    <n v="5.12"/>
    <n v="20.56"/>
    <n v="4.2"/>
    <n v="20291"/>
    <n v="4764"/>
    <n v="3"/>
    <n v="9186207"/>
    <n v="6631511"/>
    <n v="2554696"/>
  </r>
  <r>
    <s v="P0469"/>
    <s v="Model_232"/>
    <x v="2"/>
    <x v="1"/>
    <n v="2024"/>
    <s v="Q3"/>
    <n v="2193"/>
    <n v="19273"/>
    <n v="9261"/>
    <n v="436328"/>
    <n v="12.33"/>
    <n v="5"/>
    <n v="9.52"/>
    <n v="14.16"/>
    <n v="70.5"/>
    <n v="1.4"/>
    <n v="7247"/>
    <n v="2457"/>
    <n v="14"/>
    <n v="42265689"/>
    <n v="20309373"/>
    <n v="21956316"/>
  </r>
  <r>
    <s v="P0470"/>
    <s v="Model_298"/>
    <x v="2"/>
    <x v="1"/>
    <n v="2024"/>
    <s v="Q1"/>
    <n v="1737"/>
    <n v="9857"/>
    <n v="1431"/>
    <n v="473966"/>
    <n v="9.89"/>
    <n v="9"/>
    <n v="3.42"/>
    <n v="16.239999999999998"/>
    <n v="32.07"/>
    <n v="4.9000000000000004"/>
    <n v="19607"/>
    <n v="5591"/>
    <n v="2"/>
    <n v="17121609"/>
    <n v="2485647"/>
    <n v="14635962"/>
  </r>
  <r>
    <s v="P0471"/>
    <s v="Model_765"/>
    <x v="2"/>
    <x v="2"/>
    <n v="2024"/>
    <s v="Q3"/>
    <n v="4182"/>
    <n v="7654"/>
    <n v="1705"/>
    <n v="328710"/>
    <n v="11.94"/>
    <n v="14"/>
    <n v="9.86"/>
    <n v="7.57"/>
    <n v="82.4"/>
    <n v="3.5"/>
    <n v="3419"/>
    <n v="1779"/>
    <n v="9"/>
    <n v="32009028"/>
    <n v="7130310"/>
    <n v="24878718"/>
  </r>
  <r>
    <s v="P0472"/>
    <s v="Model_693"/>
    <x v="2"/>
    <x v="2"/>
    <n v="2024"/>
    <s v="Q3"/>
    <n v="3901"/>
    <n v="10420"/>
    <n v="12463"/>
    <n v="188262"/>
    <n v="4.08"/>
    <n v="19"/>
    <n v="8.39"/>
    <n v="11.5"/>
    <n v="75.430000000000007"/>
    <n v="3.6"/>
    <n v="18802"/>
    <n v="5815"/>
    <n v="10"/>
    <n v="40648420"/>
    <n v="48618163"/>
    <n v="-7969743"/>
  </r>
  <r>
    <s v="P0473"/>
    <s v="Model_202"/>
    <x v="1"/>
    <x v="1"/>
    <n v="2024"/>
    <s v="Q2"/>
    <n v="3490"/>
    <n v="19927"/>
    <n v="12245"/>
    <n v="88333"/>
    <n v="10.39"/>
    <n v="5"/>
    <n v="8.09"/>
    <n v="6.98"/>
    <n v="37.700000000000003"/>
    <n v="1.8"/>
    <n v="14973"/>
    <n v="4986"/>
    <n v="11"/>
    <n v="69545230"/>
    <n v="42735050"/>
    <n v="26810180"/>
  </r>
  <r>
    <s v="P0474"/>
    <s v="Model_592"/>
    <x v="0"/>
    <x v="3"/>
    <n v="2024"/>
    <s v="Q1"/>
    <n v="3816"/>
    <n v="18662"/>
    <n v="2814"/>
    <n v="434073"/>
    <n v="3.96"/>
    <n v="9"/>
    <n v="3.18"/>
    <n v="9.23"/>
    <n v="74.62"/>
    <n v="2"/>
    <n v="18465"/>
    <n v="7540"/>
    <n v="13"/>
    <n v="71214192"/>
    <n v="10738224"/>
    <n v="60475968"/>
  </r>
  <r>
    <s v="P0475"/>
    <s v="Model_824"/>
    <x v="0"/>
    <x v="3"/>
    <n v="2023"/>
    <s v="Q1"/>
    <n v="2376"/>
    <n v="1713"/>
    <n v="10633"/>
    <n v="261977"/>
    <n v="14.09"/>
    <n v="6"/>
    <n v="0.09"/>
    <n v="3.99"/>
    <n v="38.51"/>
    <n v="3.6"/>
    <n v="15735"/>
    <n v="6921"/>
    <n v="7"/>
    <n v="4070088"/>
    <n v="25264008"/>
    <n v="-21193920"/>
  </r>
  <r>
    <s v="P0476"/>
    <s v="Model_780"/>
    <x v="0"/>
    <x v="1"/>
    <n v="2023"/>
    <s v="Q4"/>
    <n v="2964"/>
    <n v="5262"/>
    <n v="8696"/>
    <n v="139571"/>
    <n v="9.5500000000000007"/>
    <n v="16"/>
    <n v="3.82"/>
    <n v="22.14"/>
    <n v="18.079999999999998"/>
    <n v="4.5999999999999996"/>
    <n v="17210"/>
    <n v="3627"/>
    <n v="3"/>
    <n v="15596568"/>
    <n v="25774944"/>
    <n v="-10178376"/>
  </r>
  <r>
    <s v="P0477"/>
    <s v="Model_125"/>
    <x v="2"/>
    <x v="3"/>
    <n v="2024"/>
    <s v="Q4"/>
    <n v="4002"/>
    <n v="14899"/>
    <n v="1004"/>
    <n v="170263"/>
    <n v="4.87"/>
    <n v="17"/>
    <n v="3.02"/>
    <n v="0.25"/>
    <n v="86.95"/>
    <n v="4.9000000000000004"/>
    <n v="15934"/>
    <n v="6913"/>
    <n v="7"/>
    <n v="59625798"/>
    <n v="4018008"/>
    <n v="55607790"/>
  </r>
  <r>
    <s v="P0478"/>
    <s v="Model_289"/>
    <x v="0"/>
    <x v="0"/>
    <n v="2024"/>
    <s v="Q3"/>
    <n v="645"/>
    <n v="11268"/>
    <n v="1381"/>
    <n v="444805"/>
    <n v="4.04"/>
    <n v="16"/>
    <n v="0.37"/>
    <n v="22.06"/>
    <n v="62.21"/>
    <n v="1.8"/>
    <n v="14978"/>
    <n v="2845"/>
    <n v="10"/>
    <n v="7267860"/>
    <n v="890745"/>
    <n v="6377115"/>
  </r>
  <r>
    <s v="P0479"/>
    <s v="Model_331"/>
    <x v="2"/>
    <x v="0"/>
    <n v="2024"/>
    <s v="Q1"/>
    <n v="778"/>
    <n v="12140"/>
    <n v="6475"/>
    <n v="75235"/>
    <n v="2.86"/>
    <n v="8"/>
    <n v="5.05"/>
    <n v="14.29"/>
    <n v="46.49"/>
    <n v="1.5"/>
    <n v="5381"/>
    <n v="4190"/>
    <n v="13"/>
    <n v="9444920"/>
    <n v="5037550"/>
    <n v="4407370"/>
  </r>
  <r>
    <s v="P0480"/>
    <s v="Model_834"/>
    <x v="2"/>
    <x v="3"/>
    <n v="2023"/>
    <s v="Q2"/>
    <n v="1415"/>
    <n v="8231"/>
    <n v="9832"/>
    <n v="50159"/>
    <n v="10.42"/>
    <n v="9"/>
    <n v="4.03"/>
    <n v="8.2899999999999991"/>
    <n v="41.82"/>
    <n v="1.2"/>
    <n v="3499"/>
    <n v="6258"/>
    <n v="4"/>
    <n v="11646865"/>
    <n v="13912280"/>
    <n v="-2265415"/>
  </r>
  <r>
    <s v="P0481"/>
    <s v="Model_765"/>
    <x v="1"/>
    <x v="0"/>
    <n v="2023"/>
    <s v="Q2"/>
    <n v="4542"/>
    <n v="7291"/>
    <n v="14924"/>
    <n v="193217"/>
    <n v="3.28"/>
    <n v="9"/>
    <n v="6.35"/>
    <n v="18.079999999999998"/>
    <n v="35.979999999999997"/>
    <n v="4.5"/>
    <n v="16349"/>
    <n v="8661"/>
    <n v="10"/>
    <n v="33115722"/>
    <n v="67784808"/>
    <n v="-34669086"/>
  </r>
  <r>
    <s v="P0482"/>
    <s v="Model_881"/>
    <x v="0"/>
    <x v="1"/>
    <n v="2023"/>
    <s v="Q1"/>
    <n v="748"/>
    <n v="17322"/>
    <n v="6147"/>
    <n v="212993"/>
    <n v="8.93"/>
    <n v="6"/>
    <n v="6.21"/>
    <n v="12.69"/>
    <n v="88.52"/>
    <n v="2.2000000000000002"/>
    <n v="12403"/>
    <n v="7571"/>
    <n v="3"/>
    <n v="12956856"/>
    <n v="4597956"/>
    <n v="8358900"/>
  </r>
  <r>
    <s v="P0483"/>
    <s v="Model_677"/>
    <x v="1"/>
    <x v="3"/>
    <n v="2023"/>
    <s v="Q3"/>
    <n v="445"/>
    <n v="10283"/>
    <n v="10711"/>
    <n v="417003"/>
    <n v="3.97"/>
    <n v="15"/>
    <n v="1.21"/>
    <n v="12.48"/>
    <n v="20.78"/>
    <n v="1"/>
    <n v="18284"/>
    <n v="3843"/>
    <n v="12"/>
    <n v="4575935"/>
    <n v="4766395"/>
    <n v="-190460"/>
  </r>
  <r>
    <s v="P0484"/>
    <s v="Model_550"/>
    <x v="1"/>
    <x v="1"/>
    <n v="2023"/>
    <s v="Q4"/>
    <n v="4221"/>
    <n v="15121"/>
    <n v="14730"/>
    <n v="197309"/>
    <n v="9.93"/>
    <n v="17"/>
    <n v="9.77"/>
    <n v="2.75"/>
    <n v="35.18"/>
    <n v="1.9"/>
    <n v="16200"/>
    <n v="9995"/>
    <n v="6"/>
    <n v="63825741"/>
    <n v="62175330"/>
    <n v="1650411"/>
  </r>
  <r>
    <s v="P0485"/>
    <s v="Model_371"/>
    <x v="1"/>
    <x v="0"/>
    <n v="2024"/>
    <s v="Q4"/>
    <n v="4410"/>
    <n v="17519"/>
    <n v="3443"/>
    <n v="157507"/>
    <n v="12.22"/>
    <n v="5"/>
    <n v="1.87"/>
    <n v="9.74"/>
    <n v="48.84"/>
    <n v="2.4"/>
    <n v="6945"/>
    <n v="7108"/>
    <n v="12"/>
    <n v="77258790"/>
    <n v="15183630"/>
    <n v="62075160"/>
  </r>
  <r>
    <s v="P0486"/>
    <s v="Model_938"/>
    <x v="2"/>
    <x v="3"/>
    <n v="2023"/>
    <s v="Q2"/>
    <n v="2552"/>
    <n v="4220"/>
    <n v="8817"/>
    <n v="451460"/>
    <n v="11.67"/>
    <n v="19"/>
    <n v="4.45"/>
    <n v="6.03"/>
    <n v="48.24"/>
    <n v="5"/>
    <n v="4128"/>
    <n v="3424"/>
    <n v="3"/>
    <n v="10769440"/>
    <n v="22500984"/>
    <n v="-11731544"/>
  </r>
  <r>
    <s v="P0487"/>
    <s v="Model_744"/>
    <x v="0"/>
    <x v="1"/>
    <n v="2023"/>
    <s v="Q4"/>
    <n v="1869"/>
    <n v="10405"/>
    <n v="3097"/>
    <n v="64743"/>
    <n v="11.41"/>
    <n v="0"/>
    <n v="4.88"/>
    <n v="0.39"/>
    <n v="47.71"/>
    <n v="3.1"/>
    <n v="19540"/>
    <n v="8732"/>
    <n v="8"/>
    <n v="19446945"/>
    <n v="5788293"/>
    <n v="13658652"/>
  </r>
  <r>
    <s v="P0488"/>
    <s v="Model_585"/>
    <x v="1"/>
    <x v="0"/>
    <n v="2024"/>
    <s v="Q1"/>
    <n v="767"/>
    <n v="10627"/>
    <n v="1674"/>
    <n v="278174"/>
    <n v="2.82"/>
    <n v="0"/>
    <n v="8.1300000000000008"/>
    <n v="9"/>
    <n v="24.06"/>
    <n v="1.8"/>
    <n v="18504"/>
    <n v="3357"/>
    <n v="12"/>
    <n v="8150909"/>
    <n v="1283958"/>
    <n v="6866951"/>
  </r>
  <r>
    <s v="P0489"/>
    <s v="Model_642"/>
    <x v="2"/>
    <x v="3"/>
    <n v="2024"/>
    <s v="Q1"/>
    <n v="2832"/>
    <n v="17885"/>
    <n v="6360"/>
    <n v="96101"/>
    <n v="1.33"/>
    <n v="11"/>
    <n v="0.99"/>
    <n v="2.25"/>
    <n v="21.59"/>
    <n v="2.2999999999999998"/>
    <n v="1746"/>
    <n v="326"/>
    <n v="11"/>
    <n v="50650320"/>
    <n v="18011520"/>
    <n v="32638800"/>
  </r>
  <r>
    <s v="P0490"/>
    <s v="Model_783"/>
    <x v="2"/>
    <x v="2"/>
    <n v="2024"/>
    <s v="Q2"/>
    <n v="4996"/>
    <n v="7868"/>
    <n v="1489"/>
    <n v="292717"/>
    <n v="10.48"/>
    <n v="1"/>
    <n v="4.29"/>
    <n v="6.42"/>
    <n v="30.38"/>
    <n v="2.2999999999999998"/>
    <n v="6712"/>
    <n v="2501"/>
    <n v="10"/>
    <n v="39308528"/>
    <n v="7439044"/>
    <n v="31869484"/>
  </r>
  <r>
    <s v="P0491"/>
    <s v="Model_418"/>
    <x v="0"/>
    <x v="1"/>
    <n v="2024"/>
    <s v="Q1"/>
    <n v="3627"/>
    <n v="15556"/>
    <n v="4800"/>
    <n v="171534"/>
    <n v="5.53"/>
    <n v="3"/>
    <n v="6.29"/>
    <n v="2.31"/>
    <n v="83.16"/>
    <n v="1.1000000000000001"/>
    <n v="4839"/>
    <n v="4818"/>
    <n v="8"/>
    <n v="56421612"/>
    <n v="17409600"/>
    <n v="39012012"/>
  </r>
  <r>
    <s v="P0492"/>
    <s v="Model_600"/>
    <x v="2"/>
    <x v="1"/>
    <n v="2024"/>
    <s v="Q1"/>
    <n v="193"/>
    <n v="13736"/>
    <n v="12133"/>
    <n v="396371"/>
    <n v="6.49"/>
    <n v="16"/>
    <n v="2.15"/>
    <n v="2.52"/>
    <n v="19.04"/>
    <n v="1.5"/>
    <n v="20894"/>
    <n v="1124"/>
    <n v="13"/>
    <n v="2651048"/>
    <n v="2341669"/>
    <n v="309379"/>
  </r>
  <r>
    <s v="P0493"/>
    <s v="Model_931"/>
    <x v="2"/>
    <x v="1"/>
    <n v="2024"/>
    <s v="Q3"/>
    <n v="3190"/>
    <n v="19833"/>
    <n v="10414"/>
    <n v="280604"/>
    <n v="0.47"/>
    <n v="3"/>
    <n v="6.27"/>
    <n v="4.9800000000000004"/>
    <n v="70.59"/>
    <n v="3.8"/>
    <n v="3868"/>
    <n v="5772"/>
    <n v="6"/>
    <n v="63267270"/>
    <n v="33220660"/>
    <n v="30046610"/>
  </r>
  <r>
    <s v="P0494"/>
    <s v="Model_328"/>
    <x v="0"/>
    <x v="3"/>
    <n v="2023"/>
    <s v="Q2"/>
    <n v="4541"/>
    <n v="15951"/>
    <n v="1471"/>
    <n v="237450"/>
    <n v="3.89"/>
    <n v="10"/>
    <n v="9.24"/>
    <n v="25"/>
    <n v="70.599999999999994"/>
    <n v="1.5"/>
    <n v="13686"/>
    <n v="7827"/>
    <n v="5"/>
    <n v="72433491"/>
    <n v="6679811"/>
    <n v="65753680"/>
  </r>
  <r>
    <s v="P0495"/>
    <s v="Model_962"/>
    <x v="2"/>
    <x v="0"/>
    <n v="2024"/>
    <s v="Q1"/>
    <n v="2988"/>
    <n v="18801"/>
    <n v="8727"/>
    <n v="383270"/>
    <n v="0.51"/>
    <n v="3"/>
    <n v="9.98"/>
    <n v="0.05"/>
    <n v="74.78"/>
    <n v="1.9"/>
    <n v="3339"/>
    <n v="5380"/>
    <n v="13"/>
    <n v="56177388"/>
    <n v="26076276"/>
    <n v="30101112"/>
  </r>
  <r>
    <s v="P0496"/>
    <s v="Model_209"/>
    <x v="1"/>
    <x v="1"/>
    <n v="2024"/>
    <s v="Q1"/>
    <n v="3686"/>
    <n v="11933"/>
    <n v="1971"/>
    <n v="368215"/>
    <n v="13.19"/>
    <n v="0"/>
    <n v="0.32"/>
    <n v="15.97"/>
    <n v="80.930000000000007"/>
    <n v="2.4"/>
    <n v="20787"/>
    <n v="970"/>
    <n v="5"/>
    <n v="43985038"/>
    <n v="7265106"/>
    <n v="36719932"/>
  </r>
  <r>
    <s v="P0497"/>
    <s v="Model_728"/>
    <x v="1"/>
    <x v="2"/>
    <n v="2023"/>
    <s v="Q4"/>
    <n v="3272"/>
    <n v="17025"/>
    <n v="6391"/>
    <n v="252193"/>
    <n v="3.65"/>
    <n v="6"/>
    <n v="2.36"/>
    <n v="3.53"/>
    <n v="31.04"/>
    <n v="4"/>
    <n v="7705"/>
    <n v="3299"/>
    <n v="11"/>
    <n v="55705800"/>
    <n v="20911352"/>
    <n v="34794448"/>
  </r>
  <r>
    <s v="P0498"/>
    <s v="Model_193"/>
    <x v="1"/>
    <x v="0"/>
    <n v="2023"/>
    <s v="Q4"/>
    <n v="1217"/>
    <n v="1589"/>
    <n v="12718"/>
    <n v="386907"/>
    <n v="8.36"/>
    <n v="17"/>
    <n v="3.1"/>
    <n v="23.02"/>
    <n v="27.96"/>
    <n v="3.3"/>
    <n v="5895"/>
    <n v="1845"/>
    <n v="9"/>
    <n v="1933813"/>
    <n v="15477806"/>
    <n v="-13543993"/>
  </r>
  <r>
    <s v="P0499"/>
    <s v="Model_139"/>
    <x v="1"/>
    <x v="0"/>
    <n v="2023"/>
    <s v="Q3"/>
    <n v="2666"/>
    <n v="19593"/>
    <n v="9935"/>
    <n v="285422"/>
    <n v="0.57999999999999996"/>
    <n v="8"/>
    <n v="3.99"/>
    <n v="2.34"/>
    <n v="47.24"/>
    <n v="3.8"/>
    <n v="16790"/>
    <n v="5370"/>
    <n v="11"/>
    <n v="52234938"/>
    <n v="26486710"/>
    <n v="25748228"/>
  </r>
  <r>
    <s v="P0500"/>
    <s v="Model_586"/>
    <x v="1"/>
    <x v="1"/>
    <n v="2024"/>
    <s v="Q2"/>
    <n v="1112"/>
    <n v="11861"/>
    <n v="7142"/>
    <n v="455453"/>
    <n v="10"/>
    <n v="2"/>
    <n v="2.42"/>
    <n v="23.88"/>
    <n v="31.21"/>
    <n v="3.3"/>
    <n v="5191"/>
    <n v="8735"/>
    <n v="14"/>
    <n v="13189432"/>
    <n v="7941904"/>
    <n v="5247528"/>
  </r>
  <r>
    <s v="P0501"/>
    <s v="Model_596"/>
    <x v="2"/>
    <x v="3"/>
    <n v="2023"/>
    <s v="Q3"/>
    <n v="2206"/>
    <n v="17869"/>
    <n v="2249"/>
    <n v="196721"/>
    <n v="4.8499999999999996"/>
    <n v="7"/>
    <n v="2.0299999999999998"/>
    <n v="15.27"/>
    <n v="68.739999999999995"/>
    <n v="3.7"/>
    <n v="8970"/>
    <n v="5986"/>
    <n v="11"/>
    <n v="39419014"/>
    <n v="4961294"/>
    <n v="34457720"/>
  </r>
  <r>
    <s v="P0502"/>
    <s v="Model_373"/>
    <x v="2"/>
    <x v="0"/>
    <n v="2024"/>
    <s v="Q4"/>
    <n v="3032"/>
    <n v="4541"/>
    <n v="12729"/>
    <n v="218785"/>
    <n v="13.47"/>
    <n v="18"/>
    <n v="9.5500000000000007"/>
    <n v="0.03"/>
    <n v="60.88"/>
    <n v="1"/>
    <n v="5341"/>
    <n v="5690"/>
    <n v="11"/>
    <n v="13768312"/>
    <n v="38594328"/>
    <n v="-24826016"/>
  </r>
  <r>
    <s v="P0503"/>
    <s v="Model_909"/>
    <x v="1"/>
    <x v="0"/>
    <n v="2024"/>
    <s v="Q4"/>
    <n v="3344"/>
    <n v="1605"/>
    <n v="3339"/>
    <n v="254535"/>
    <n v="13.32"/>
    <n v="3"/>
    <n v="9.19"/>
    <n v="22.35"/>
    <n v="80"/>
    <n v="4.7"/>
    <n v="5848"/>
    <n v="7997"/>
    <n v="11"/>
    <n v="5367120"/>
    <n v="11165616"/>
    <n v="-5798496"/>
  </r>
  <r>
    <s v="P0504"/>
    <s v="Model_527"/>
    <x v="0"/>
    <x v="0"/>
    <n v="2024"/>
    <s v="Q3"/>
    <n v="4779"/>
    <n v="10578"/>
    <n v="4759"/>
    <n v="226481"/>
    <n v="4.88"/>
    <n v="17"/>
    <n v="0.47"/>
    <n v="13.04"/>
    <n v="16.62"/>
    <n v="1.4"/>
    <n v="19276"/>
    <n v="8764"/>
    <n v="11"/>
    <n v="50552262"/>
    <n v="22743261"/>
    <n v="27809001"/>
  </r>
  <r>
    <s v="P0505"/>
    <s v="Model_232"/>
    <x v="1"/>
    <x v="3"/>
    <n v="2024"/>
    <s v="Q2"/>
    <n v="1206"/>
    <n v="19779"/>
    <n v="13983"/>
    <n v="229838"/>
    <n v="13.51"/>
    <n v="19"/>
    <n v="3.39"/>
    <n v="6.57"/>
    <n v="83.21"/>
    <n v="2.6"/>
    <n v="7560"/>
    <n v="8371"/>
    <n v="2"/>
    <n v="23853474"/>
    <n v="16863498"/>
    <n v="6989976"/>
  </r>
  <r>
    <s v="P0506"/>
    <s v="Model_508"/>
    <x v="2"/>
    <x v="2"/>
    <n v="2024"/>
    <s v="Q4"/>
    <n v="782"/>
    <n v="7590"/>
    <n v="7085"/>
    <n v="96154"/>
    <n v="14.94"/>
    <n v="10"/>
    <n v="4.05"/>
    <n v="19.18"/>
    <n v="33.47"/>
    <n v="4.0999999999999996"/>
    <n v="17025"/>
    <n v="5258"/>
    <n v="6"/>
    <n v="5935380"/>
    <n v="5540470"/>
    <n v="394910"/>
  </r>
  <r>
    <s v="P0507"/>
    <s v="Model_134"/>
    <x v="2"/>
    <x v="0"/>
    <n v="2024"/>
    <s v="Q1"/>
    <n v="4380"/>
    <n v="7582"/>
    <n v="6232"/>
    <n v="319160"/>
    <n v="12.38"/>
    <n v="13"/>
    <n v="2.39"/>
    <n v="23.17"/>
    <n v="49.26"/>
    <n v="2.7"/>
    <n v="5800"/>
    <n v="8531"/>
    <n v="3"/>
    <n v="33209160"/>
    <n v="27296160"/>
    <n v="5913000"/>
  </r>
  <r>
    <s v="P0508"/>
    <s v="Model_729"/>
    <x v="2"/>
    <x v="3"/>
    <n v="2023"/>
    <s v="Q1"/>
    <n v="4896"/>
    <n v="18518"/>
    <n v="5060"/>
    <n v="491904"/>
    <n v="12.67"/>
    <n v="17"/>
    <n v="6.29"/>
    <n v="12.09"/>
    <n v="45.09"/>
    <n v="4.8"/>
    <n v="4838"/>
    <n v="689"/>
    <n v="14"/>
    <n v="90664128"/>
    <n v="24773760"/>
    <n v="65890368"/>
  </r>
  <r>
    <s v="P0509"/>
    <s v="Model_186"/>
    <x v="0"/>
    <x v="1"/>
    <n v="2023"/>
    <s v="Q2"/>
    <n v="1003"/>
    <n v="3425"/>
    <n v="3161"/>
    <n v="401822"/>
    <n v="3.74"/>
    <n v="15"/>
    <n v="6.4"/>
    <n v="7.89"/>
    <n v="70.819999999999993"/>
    <n v="2.9"/>
    <n v="6987"/>
    <n v="9652"/>
    <n v="12"/>
    <n v="3435275"/>
    <n v="3170483"/>
    <n v="264792"/>
  </r>
  <r>
    <s v="P0510"/>
    <s v="Model_563"/>
    <x v="2"/>
    <x v="2"/>
    <n v="2024"/>
    <s v="Q4"/>
    <n v="2589"/>
    <n v="19940"/>
    <n v="6964"/>
    <n v="424200"/>
    <n v="8.65"/>
    <n v="2"/>
    <n v="8.51"/>
    <n v="19.72"/>
    <n v="43.63"/>
    <n v="4.5"/>
    <n v="5014"/>
    <n v="1984"/>
    <n v="10"/>
    <n v="51624660"/>
    <n v="18029796"/>
    <n v="33594864"/>
  </r>
  <r>
    <s v="P0511"/>
    <s v="Model_390"/>
    <x v="0"/>
    <x v="2"/>
    <n v="2023"/>
    <s v="Q4"/>
    <n v="3374"/>
    <n v="8417"/>
    <n v="14193"/>
    <n v="104238"/>
    <n v="1.01"/>
    <n v="14"/>
    <n v="7.41"/>
    <n v="17.04"/>
    <n v="85.48"/>
    <n v="4.2"/>
    <n v="18643"/>
    <n v="5499"/>
    <n v="8"/>
    <n v="28398958"/>
    <n v="47887182"/>
    <n v="-19488224"/>
  </r>
  <r>
    <s v="P0512"/>
    <s v="Model_357"/>
    <x v="1"/>
    <x v="0"/>
    <n v="2023"/>
    <s v="Q2"/>
    <n v="3351"/>
    <n v="2052"/>
    <n v="12644"/>
    <n v="370752"/>
    <n v="1.42"/>
    <n v="3"/>
    <n v="5.43"/>
    <n v="22.22"/>
    <n v="82.2"/>
    <n v="4.9000000000000004"/>
    <n v="12780"/>
    <n v="8603"/>
    <n v="11"/>
    <n v="6876252"/>
    <n v="42370044"/>
    <n v="-35493792"/>
  </r>
  <r>
    <s v="P0513"/>
    <s v="Model_363"/>
    <x v="2"/>
    <x v="3"/>
    <n v="2024"/>
    <s v="Q3"/>
    <n v="1592"/>
    <n v="5411"/>
    <n v="4470"/>
    <n v="139081"/>
    <n v="14.98"/>
    <n v="4"/>
    <n v="6.54"/>
    <n v="17.309999999999999"/>
    <n v="79.77"/>
    <n v="4.7"/>
    <n v="11807"/>
    <n v="1176"/>
    <n v="9"/>
    <n v="8614312"/>
    <n v="7116240"/>
    <n v="1498072"/>
  </r>
  <r>
    <s v="P0514"/>
    <s v="Model_127"/>
    <x v="2"/>
    <x v="2"/>
    <n v="2024"/>
    <s v="Q3"/>
    <n v="1241"/>
    <n v="4889"/>
    <n v="2553"/>
    <n v="297644"/>
    <n v="4.9000000000000004"/>
    <n v="16"/>
    <n v="2.74"/>
    <n v="6.09"/>
    <n v="15.7"/>
    <n v="4.5999999999999996"/>
    <n v="11415"/>
    <n v="7335"/>
    <n v="7"/>
    <n v="6067249"/>
    <n v="3168273"/>
    <n v="2898976"/>
  </r>
  <r>
    <s v="P0515"/>
    <s v="Model_822"/>
    <x v="2"/>
    <x v="2"/>
    <n v="2023"/>
    <s v="Q3"/>
    <n v="3043"/>
    <n v="15129"/>
    <n v="8900"/>
    <n v="475113"/>
    <n v="11.22"/>
    <n v="6"/>
    <n v="5.93"/>
    <n v="23.29"/>
    <n v="78.34"/>
    <n v="3.9"/>
    <n v="12658"/>
    <n v="6937"/>
    <n v="10"/>
    <n v="46037547"/>
    <n v="27082700"/>
    <n v="18954847"/>
  </r>
  <r>
    <s v="P0516"/>
    <s v="Model_647"/>
    <x v="0"/>
    <x v="3"/>
    <n v="2024"/>
    <s v="Q2"/>
    <n v="2731"/>
    <n v="3930"/>
    <n v="11344"/>
    <n v="363105"/>
    <n v="12.1"/>
    <n v="15"/>
    <n v="4.8899999999999997"/>
    <n v="2.62"/>
    <n v="72.53"/>
    <n v="2.5"/>
    <n v="10121"/>
    <n v="133"/>
    <n v="7"/>
    <n v="10732830"/>
    <n v="30980464"/>
    <n v="-20247634"/>
  </r>
  <r>
    <s v="P0517"/>
    <s v="Model_655"/>
    <x v="1"/>
    <x v="0"/>
    <n v="2024"/>
    <s v="Q4"/>
    <n v="1267"/>
    <n v="1958"/>
    <n v="2738"/>
    <n v="249775"/>
    <n v="12.87"/>
    <n v="13"/>
    <n v="1.33"/>
    <n v="6.7"/>
    <n v="18.28"/>
    <n v="1.4"/>
    <n v="12047"/>
    <n v="1941"/>
    <n v="8"/>
    <n v="2480786"/>
    <n v="3469046"/>
    <n v="-988260"/>
  </r>
  <r>
    <s v="P0518"/>
    <s v="Model_437"/>
    <x v="1"/>
    <x v="0"/>
    <n v="2024"/>
    <s v="Q2"/>
    <n v="1590"/>
    <n v="14895"/>
    <n v="9362"/>
    <n v="487973"/>
    <n v="14.96"/>
    <n v="15"/>
    <n v="2.4300000000000002"/>
    <n v="13"/>
    <n v="18.59"/>
    <n v="3.8"/>
    <n v="14985"/>
    <n v="4581"/>
    <n v="8"/>
    <n v="23683050"/>
    <n v="14885580"/>
    <n v="8797470"/>
  </r>
  <r>
    <s v="P0519"/>
    <s v="Model_595"/>
    <x v="0"/>
    <x v="0"/>
    <n v="2024"/>
    <s v="Q4"/>
    <n v="3286"/>
    <n v="1707"/>
    <n v="6776"/>
    <n v="339061"/>
    <n v="3.62"/>
    <n v="6"/>
    <n v="2.92"/>
    <n v="14.14"/>
    <n v="18.09"/>
    <n v="4.9000000000000004"/>
    <n v="3959"/>
    <n v="8540"/>
    <n v="10"/>
    <n v="5609202"/>
    <n v="22265936"/>
    <n v="-16656734"/>
  </r>
  <r>
    <s v="P0520"/>
    <s v="Model_748"/>
    <x v="0"/>
    <x v="2"/>
    <n v="2024"/>
    <s v="Q4"/>
    <n v="2436"/>
    <n v="2399"/>
    <n v="13940"/>
    <n v="465952"/>
    <n v="0.61"/>
    <n v="8"/>
    <n v="9.24"/>
    <n v="0.38"/>
    <n v="10.91"/>
    <n v="3.9"/>
    <n v="6773"/>
    <n v="1234"/>
    <n v="12"/>
    <n v="5843964"/>
    <n v="33957840"/>
    <n v="-28113876"/>
  </r>
  <r>
    <s v="P0521"/>
    <s v="Model_224"/>
    <x v="2"/>
    <x v="3"/>
    <n v="2024"/>
    <s v="Q4"/>
    <n v="3769"/>
    <n v="13153"/>
    <n v="13471"/>
    <n v="340134"/>
    <n v="6.17"/>
    <n v="3"/>
    <n v="2.2999999999999998"/>
    <n v="19.510000000000002"/>
    <n v="53.89"/>
    <n v="4.7"/>
    <n v="19602"/>
    <n v="7361"/>
    <n v="9"/>
    <n v="49573657"/>
    <n v="50772199"/>
    <n v="-1198542"/>
  </r>
  <r>
    <s v="P0522"/>
    <s v="Model_287"/>
    <x v="1"/>
    <x v="2"/>
    <n v="2024"/>
    <s v="Q2"/>
    <n v="1438"/>
    <n v="17905"/>
    <n v="10923"/>
    <n v="112551"/>
    <n v="1.95"/>
    <n v="10"/>
    <n v="2.89"/>
    <n v="9.0399999999999991"/>
    <n v="87.87"/>
    <n v="4.2"/>
    <n v="10957"/>
    <n v="5398"/>
    <n v="14"/>
    <n v="25747390"/>
    <n v="15707274"/>
    <n v="10040116"/>
  </r>
  <r>
    <s v="P0523"/>
    <s v="Model_278"/>
    <x v="1"/>
    <x v="1"/>
    <n v="2024"/>
    <s v="Q4"/>
    <n v="1906"/>
    <n v="10101"/>
    <n v="7388"/>
    <n v="260695"/>
    <n v="0.34"/>
    <n v="1"/>
    <n v="3.69"/>
    <n v="10.16"/>
    <n v="45.09"/>
    <n v="1.7"/>
    <n v="6923"/>
    <n v="7117"/>
    <n v="2"/>
    <n v="19252506"/>
    <n v="14081528"/>
    <n v="5170978"/>
  </r>
  <r>
    <s v="P0524"/>
    <s v="Model_748"/>
    <x v="1"/>
    <x v="1"/>
    <n v="2024"/>
    <s v="Q4"/>
    <n v="1415"/>
    <n v="2394"/>
    <n v="9416"/>
    <n v="203512"/>
    <n v="5.41"/>
    <n v="11"/>
    <n v="6.64"/>
    <n v="20.23"/>
    <n v="53.26"/>
    <n v="2"/>
    <n v="19192"/>
    <n v="7871"/>
    <n v="5"/>
    <n v="3387510"/>
    <n v="13323640"/>
    <n v="-9936130"/>
  </r>
  <r>
    <s v="P0525"/>
    <s v="Model_652"/>
    <x v="2"/>
    <x v="2"/>
    <n v="2024"/>
    <s v="Q4"/>
    <n v="549"/>
    <n v="2014"/>
    <n v="7104"/>
    <n v="216277"/>
    <n v="11.76"/>
    <n v="11"/>
    <n v="1.18"/>
    <n v="9.48"/>
    <n v="87.44"/>
    <n v="2.4"/>
    <n v="18934"/>
    <n v="8667"/>
    <n v="8"/>
    <n v="1105686"/>
    <n v="3900096"/>
    <n v="-2794410"/>
  </r>
  <r>
    <s v="P0526"/>
    <s v="Model_291"/>
    <x v="1"/>
    <x v="2"/>
    <n v="2024"/>
    <s v="Q2"/>
    <n v="1730"/>
    <n v="5609"/>
    <n v="8145"/>
    <n v="130811"/>
    <n v="8.49"/>
    <n v="3"/>
    <n v="9.5399999999999991"/>
    <n v="1.18"/>
    <n v="30.41"/>
    <n v="1.7"/>
    <n v="6979"/>
    <n v="9015"/>
    <n v="12"/>
    <n v="9703570"/>
    <n v="14090850"/>
    <n v="-4387280"/>
  </r>
  <r>
    <s v="P0527"/>
    <s v="Model_390"/>
    <x v="1"/>
    <x v="2"/>
    <n v="2024"/>
    <s v="Q4"/>
    <n v="560"/>
    <n v="14758"/>
    <n v="13716"/>
    <n v="304840"/>
    <n v="4.6900000000000004"/>
    <n v="17"/>
    <n v="8.66"/>
    <n v="4.41"/>
    <n v="78.680000000000007"/>
    <n v="3.3"/>
    <n v="16919"/>
    <n v="2013"/>
    <n v="9"/>
    <n v="8264480"/>
    <n v="7680960"/>
    <n v="583520"/>
  </r>
  <r>
    <s v="P0528"/>
    <s v="Model_534"/>
    <x v="0"/>
    <x v="0"/>
    <n v="2023"/>
    <s v="Q2"/>
    <n v="4362"/>
    <n v="16813"/>
    <n v="8675"/>
    <n v="367247"/>
    <n v="9.82"/>
    <n v="6"/>
    <n v="5.77"/>
    <n v="23.9"/>
    <n v="53.71"/>
    <n v="4.9000000000000004"/>
    <n v="3749"/>
    <n v="4397"/>
    <n v="8"/>
    <n v="73338306"/>
    <n v="37840350"/>
    <n v="35497956"/>
  </r>
  <r>
    <s v="P0529"/>
    <s v="Model_680"/>
    <x v="0"/>
    <x v="3"/>
    <n v="2023"/>
    <s v="Q4"/>
    <n v="1374"/>
    <n v="16849"/>
    <n v="9886"/>
    <n v="484843"/>
    <n v="3.48"/>
    <n v="0"/>
    <n v="6.74"/>
    <n v="1.76"/>
    <n v="55.56"/>
    <n v="4"/>
    <n v="4309"/>
    <n v="2042"/>
    <n v="13"/>
    <n v="23150526"/>
    <n v="13583364"/>
    <n v="9567162"/>
  </r>
  <r>
    <s v="P0530"/>
    <s v="Model_889"/>
    <x v="2"/>
    <x v="2"/>
    <n v="2024"/>
    <s v="Q1"/>
    <n v="1205"/>
    <n v="8679"/>
    <n v="7433"/>
    <n v="418266"/>
    <n v="0.22"/>
    <n v="12"/>
    <n v="0.17"/>
    <n v="8.8699999999999992"/>
    <n v="37.450000000000003"/>
    <n v="2.7"/>
    <n v="4421"/>
    <n v="4104"/>
    <n v="4"/>
    <n v="10458195"/>
    <n v="8956765"/>
    <n v="1501430"/>
  </r>
  <r>
    <s v="P0531"/>
    <s v="Model_884"/>
    <x v="0"/>
    <x v="3"/>
    <n v="2023"/>
    <s v="Q1"/>
    <n v="1877"/>
    <n v="11826"/>
    <n v="1397"/>
    <n v="284104"/>
    <n v="11.47"/>
    <n v="5"/>
    <n v="3.39"/>
    <n v="12.58"/>
    <n v="54.93"/>
    <n v="1"/>
    <n v="6176"/>
    <n v="1431"/>
    <n v="5"/>
    <n v="22197402"/>
    <n v="2622169"/>
    <n v="19575233"/>
  </r>
  <r>
    <s v="P0532"/>
    <s v="Model_655"/>
    <x v="0"/>
    <x v="2"/>
    <n v="2023"/>
    <s v="Q2"/>
    <n v="3191"/>
    <n v="13287"/>
    <n v="3862"/>
    <n v="69008"/>
    <n v="9.36"/>
    <n v="5"/>
    <n v="7.96"/>
    <n v="12.33"/>
    <n v="15.85"/>
    <n v="2.2999999999999998"/>
    <n v="3917"/>
    <n v="7990"/>
    <n v="13"/>
    <n v="42398817"/>
    <n v="12323642"/>
    <n v="30075175"/>
  </r>
  <r>
    <s v="P0533"/>
    <s v="Model_892"/>
    <x v="0"/>
    <x v="3"/>
    <n v="2024"/>
    <s v="Q4"/>
    <n v="3536"/>
    <n v="3060"/>
    <n v="3136"/>
    <n v="252346"/>
    <n v="11.43"/>
    <n v="11"/>
    <n v="0.77"/>
    <n v="0.1"/>
    <n v="71.17"/>
    <n v="3.1"/>
    <n v="18416"/>
    <n v="4688"/>
    <n v="8"/>
    <n v="10820160"/>
    <n v="11088896"/>
    <n v="-268736"/>
  </r>
  <r>
    <s v="P0534"/>
    <s v="Model_695"/>
    <x v="1"/>
    <x v="0"/>
    <n v="2023"/>
    <s v="Q4"/>
    <n v="1860"/>
    <n v="15112"/>
    <n v="13680"/>
    <n v="82402"/>
    <n v="0.57999999999999996"/>
    <n v="7"/>
    <n v="2.82"/>
    <n v="12.53"/>
    <n v="32.78"/>
    <n v="2.2999999999999998"/>
    <n v="14963"/>
    <n v="437"/>
    <n v="9"/>
    <n v="28108320"/>
    <n v="25444800"/>
    <n v="2663520"/>
  </r>
  <r>
    <s v="P0535"/>
    <s v="Model_136"/>
    <x v="0"/>
    <x v="3"/>
    <n v="2024"/>
    <s v="Q4"/>
    <n v="2973"/>
    <n v="19150"/>
    <n v="10679"/>
    <n v="234456"/>
    <n v="12.56"/>
    <n v="18"/>
    <n v="5.85"/>
    <n v="9.59"/>
    <n v="81.010000000000005"/>
    <n v="1.4"/>
    <n v="9667"/>
    <n v="7166"/>
    <n v="8"/>
    <n v="56932950"/>
    <n v="31748667"/>
    <n v="25184283"/>
  </r>
  <r>
    <s v="P0536"/>
    <s v="Model_714"/>
    <x v="0"/>
    <x v="0"/>
    <n v="2023"/>
    <s v="Q4"/>
    <n v="2264"/>
    <n v="6280"/>
    <n v="1372"/>
    <n v="309994"/>
    <n v="9.2899999999999991"/>
    <n v="4"/>
    <n v="2.56"/>
    <n v="24.3"/>
    <n v="39.43"/>
    <n v="2.8"/>
    <n v="2969"/>
    <n v="7913"/>
    <n v="7"/>
    <n v="14217920"/>
    <n v="3106208"/>
    <n v="11111712"/>
  </r>
  <r>
    <s v="P0537"/>
    <s v="Model_761"/>
    <x v="0"/>
    <x v="2"/>
    <n v="2023"/>
    <s v="Q3"/>
    <n v="4236"/>
    <n v="19811"/>
    <n v="8321"/>
    <n v="449009"/>
    <n v="8.4499999999999993"/>
    <n v="17"/>
    <n v="9.34"/>
    <n v="3.98"/>
    <n v="21.43"/>
    <n v="2"/>
    <n v="8792"/>
    <n v="9083"/>
    <n v="10"/>
    <n v="83919396"/>
    <n v="35247756"/>
    <n v="48671640"/>
  </r>
  <r>
    <s v="P0538"/>
    <s v="Model_667"/>
    <x v="2"/>
    <x v="3"/>
    <n v="2023"/>
    <s v="Q2"/>
    <n v="763"/>
    <n v="13394"/>
    <n v="6971"/>
    <n v="186643"/>
    <n v="9.3699999999999992"/>
    <n v="4"/>
    <n v="1.31"/>
    <n v="8.85"/>
    <n v="65.67"/>
    <n v="4.5999999999999996"/>
    <n v="8431"/>
    <n v="3711"/>
    <n v="10"/>
    <n v="10219622"/>
    <n v="5318873"/>
    <n v="4900749"/>
  </r>
  <r>
    <s v="P0539"/>
    <s v="Model_326"/>
    <x v="1"/>
    <x v="0"/>
    <n v="2024"/>
    <s v="Q2"/>
    <n v="3652"/>
    <n v="3856"/>
    <n v="7897"/>
    <n v="459425"/>
    <n v="12.97"/>
    <n v="9"/>
    <n v="7.97"/>
    <n v="10.49"/>
    <n v="23.17"/>
    <n v="1.4"/>
    <n v="2591"/>
    <n v="3800"/>
    <n v="12"/>
    <n v="14082112"/>
    <n v="28839844"/>
    <n v="-14757732"/>
  </r>
  <r>
    <s v="P0540"/>
    <s v="Model_739"/>
    <x v="2"/>
    <x v="2"/>
    <n v="2023"/>
    <s v="Q3"/>
    <n v="4184"/>
    <n v="6290"/>
    <n v="2890"/>
    <n v="163550"/>
    <n v="8.8000000000000007"/>
    <n v="0"/>
    <n v="5.08"/>
    <n v="9.77"/>
    <n v="70.290000000000006"/>
    <n v="1.2"/>
    <n v="17863"/>
    <n v="9808"/>
    <n v="14"/>
    <n v="26317360"/>
    <n v="12091760"/>
    <n v="14225600"/>
  </r>
  <r>
    <s v="P0541"/>
    <s v="Model_948"/>
    <x v="2"/>
    <x v="2"/>
    <n v="2023"/>
    <s v="Q1"/>
    <n v="3572"/>
    <n v="18190"/>
    <n v="14792"/>
    <n v="486364"/>
    <n v="8.7100000000000009"/>
    <n v="9"/>
    <n v="7.5"/>
    <n v="16.649999999999999"/>
    <n v="87.45"/>
    <n v="1"/>
    <n v="1760"/>
    <n v="6218"/>
    <n v="8"/>
    <n v="64974680"/>
    <n v="52837024"/>
    <n v="12137656"/>
  </r>
  <r>
    <s v="P0542"/>
    <s v="Model_773"/>
    <x v="2"/>
    <x v="3"/>
    <n v="2023"/>
    <s v="Q1"/>
    <n v="4318"/>
    <n v="11681"/>
    <n v="7366"/>
    <n v="141218"/>
    <n v="14.86"/>
    <n v="4"/>
    <n v="3.11"/>
    <n v="5.39"/>
    <n v="72.36"/>
    <n v="2.2999999999999998"/>
    <n v="11956"/>
    <n v="7205"/>
    <n v="9"/>
    <n v="50438558"/>
    <n v="31806388"/>
    <n v="18632170"/>
  </r>
  <r>
    <s v="P0543"/>
    <s v="Model_171"/>
    <x v="2"/>
    <x v="0"/>
    <n v="2024"/>
    <s v="Q4"/>
    <n v="4798"/>
    <n v="8557"/>
    <n v="12661"/>
    <n v="183296"/>
    <n v="11.35"/>
    <n v="11"/>
    <n v="5.14"/>
    <n v="5.53"/>
    <n v="11.8"/>
    <n v="3.6"/>
    <n v="14935"/>
    <n v="2773"/>
    <n v="7"/>
    <n v="41056486"/>
    <n v="60747478"/>
    <n v="-19690992"/>
  </r>
  <r>
    <s v="P0544"/>
    <s v="Model_295"/>
    <x v="0"/>
    <x v="0"/>
    <n v="2023"/>
    <s v="Q1"/>
    <n v="4899"/>
    <n v="17582"/>
    <n v="13264"/>
    <n v="229767"/>
    <n v="6.63"/>
    <n v="6"/>
    <n v="8.57"/>
    <n v="18.23"/>
    <n v="57.99"/>
    <n v="3.9"/>
    <n v="10877"/>
    <n v="2222"/>
    <n v="2"/>
    <n v="86134218"/>
    <n v="64980336"/>
    <n v="21153882"/>
  </r>
  <r>
    <s v="P0545"/>
    <s v="Model_508"/>
    <x v="2"/>
    <x v="3"/>
    <n v="2023"/>
    <s v="Q2"/>
    <n v="1293"/>
    <n v="2161"/>
    <n v="5424"/>
    <n v="432923"/>
    <n v="10.61"/>
    <n v="8"/>
    <n v="4.67"/>
    <n v="12.51"/>
    <n v="65.63"/>
    <n v="2.8"/>
    <n v="17313"/>
    <n v="7182"/>
    <n v="2"/>
    <n v="2794173"/>
    <n v="7013232"/>
    <n v="-4219059"/>
  </r>
  <r>
    <s v="P0546"/>
    <s v="Model_743"/>
    <x v="0"/>
    <x v="2"/>
    <n v="2023"/>
    <s v="Q4"/>
    <n v="3759"/>
    <n v="6144"/>
    <n v="2433"/>
    <n v="441858"/>
    <n v="5.84"/>
    <n v="11"/>
    <n v="3.6"/>
    <n v="10.38"/>
    <n v="76.040000000000006"/>
    <n v="3.7"/>
    <n v="5801"/>
    <n v="8350"/>
    <n v="7"/>
    <n v="23095296"/>
    <n v="9145647"/>
    <n v="13949649"/>
  </r>
  <r>
    <s v="P0547"/>
    <s v="Model_414"/>
    <x v="1"/>
    <x v="0"/>
    <n v="2023"/>
    <s v="Q1"/>
    <n v="1131"/>
    <n v="17211"/>
    <n v="14053"/>
    <n v="291060"/>
    <n v="3.43"/>
    <n v="0"/>
    <n v="5.36"/>
    <n v="4.2300000000000004"/>
    <n v="14.48"/>
    <n v="2.4"/>
    <n v="8707"/>
    <n v="2162"/>
    <n v="3"/>
    <n v="19465641"/>
    <n v="15893943"/>
    <n v="3571698"/>
  </r>
  <r>
    <s v="P0548"/>
    <s v="Model_166"/>
    <x v="2"/>
    <x v="1"/>
    <n v="2023"/>
    <s v="Q1"/>
    <n v="505"/>
    <n v="4420"/>
    <n v="2317"/>
    <n v="290016"/>
    <n v="8.9499999999999993"/>
    <n v="10"/>
    <n v="7.17"/>
    <n v="4.6900000000000004"/>
    <n v="48.41"/>
    <n v="3.7"/>
    <n v="17976"/>
    <n v="1354"/>
    <n v="9"/>
    <n v="2232100"/>
    <n v="1170085"/>
    <n v="1062015"/>
  </r>
  <r>
    <s v="P0549"/>
    <s v="Model_574"/>
    <x v="2"/>
    <x v="0"/>
    <n v="2023"/>
    <s v="Q1"/>
    <n v="4974"/>
    <n v="17502"/>
    <n v="13285"/>
    <n v="82441"/>
    <n v="13.92"/>
    <n v="14"/>
    <n v="4.4400000000000004"/>
    <n v="0.26"/>
    <n v="52.83"/>
    <n v="1.2"/>
    <n v="10056"/>
    <n v="3788"/>
    <n v="2"/>
    <n v="87054948"/>
    <n v="66079590"/>
    <n v="20975358"/>
  </r>
  <r>
    <s v="P0550"/>
    <s v="Model_190"/>
    <x v="2"/>
    <x v="1"/>
    <n v="2024"/>
    <s v="Q3"/>
    <n v="944"/>
    <n v="15525"/>
    <n v="11649"/>
    <n v="288038"/>
    <n v="13.94"/>
    <n v="1"/>
    <n v="9.39"/>
    <n v="2.29"/>
    <n v="23.53"/>
    <n v="2.6"/>
    <n v="15295"/>
    <n v="3848"/>
    <n v="14"/>
    <n v="14655600"/>
    <n v="10996656"/>
    <n v="3658944"/>
  </r>
  <r>
    <s v="P0551"/>
    <s v="Model_127"/>
    <x v="2"/>
    <x v="0"/>
    <n v="2023"/>
    <s v="Q1"/>
    <n v="1434"/>
    <n v="10446"/>
    <n v="4448"/>
    <n v="220201"/>
    <n v="5.13"/>
    <n v="19"/>
    <n v="2.95"/>
    <n v="13.92"/>
    <n v="35.799999999999997"/>
    <n v="4.2"/>
    <n v="7625"/>
    <n v="6442"/>
    <n v="3"/>
    <n v="14979564"/>
    <n v="6378432"/>
    <n v="8601132"/>
  </r>
  <r>
    <s v="P0552"/>
    <s v="Model_731"/>
    <x v="0"/>
    <x v="1"/>
    <n v="2023"/>
    <s v="Q4"/>
    <n v="2008"/>
    <n v="14232"/>
    <n v="13940"/>
    <n v="281324"/>
    <n v="7.92"/>
    <n v="6"/>
    <n v="4.75"/>
    <n v="22.3"/>
    <n v="45.22"/>
    <n v="4.2"/>
    <n v="3424"/>
    <n v="4230"/>
    <n v="9"/>
    <n v="28577856"/>
    <n v="27991520"/>
    <n v="586336"/>
  </r>
  <r>
    <s v="P0553"/>
    <s v="Model_590"/>
    <x v="1"/>
    <x v="3"/>
    <n v="2024"/>
    <s v="Q3"/>
    <n v="3122"/>
    <n v="7736"/>
    <n v="12580"/>
    <n v="374512"/>
    <n v="3.17"/>
    <n v="11"/>
    <n v="7.57"/>
    <n v="7.18"/>
    <n v="76.66"/>
    <n v="3.9"/>
    <n v="20979"/>
    <n v="4357"/>
    <n v="13"/>
    <n v="24151792"/>
    <n v="39274760"/>
    <n v="-15122968"/>
  </r>
  <r>
    <s v="P0554"/>
    <s v="Model_802"/>
    <x v="0"/>
    <x v="1"/>
    <n v="2023"/>
    <s v="Q4"/>
    <n v="2046"/>
    <n v="17809"/>
    <n v="2337"/>
    <n v="142122"/>
    <n v="14.93"/>
    <n v="17"/>
    <n v="6.89"/>
    <n v="8.19"/>
    <n v="84.35"/>
    <n v="1.8"/>
    <n v="8183"/>
    <n v="3129"/>
    <n v="7"/>
    <n v="36437214"/>
    <n v="4781502"/>
    <n v="31655712"/>
  </r>
  <r>
    <s v="P0555"/>
    <s v="Model_564"/>
    <x v="0"/>
    <x v="3"/>
    <n v="2024"/>
    <s v="Q1"/>
    <n v="4335"/>
    <n v="15018"/>
    <n v="14168"/>
    <n v="94760"/>
    <n v="14.72"/>
    <n v="2"/>
    <n v="8.64"/>
    <n v="2.89"/>
    <n v="60.27"/>
    <n v="2"/>
    <n v="20422"/>
    <n v="2946"/>
    <n v="13"/>
    <n v="65103030"/>
    <n v="61418280"/>
    <n v="3684750"/>
  </r>
  <r>
    <s v="P0556"/>
    <s v="Model_620"/>
    <x v="2"/>
    <x v="1"/>
    <n v="2024"/>
    <s v="Q2"/>
    <n v="554"/>
    <n v="1852"/>
    <n v="3937"/>
    <n v="335622"/>
    <n v="9.74"/>
    <n v="6"/>
    <n v="9.9700000000000006"/>
    <n v="9.7200000000000006"/>
    <n v="41.6"/>
    <n v="5"/>
    <n v="20160"/>
    <n v="8762"/>
    <n v="11"/>
    <n v="1026008"/>
    <n v="2181098"/>
    <n v="-1155090"/>
  </r>
  <r>
    <s v="P0557"/>
    <s v="Model_249"/>
    <x v="0"/>
    <x v="0"/>
    <n v="2023"/>
    <s v="Q1"/>
    <n v="1264"/>
    <n v="8505"/>
    <n v="7785"/>
    <n v="440025"/>
    <n v="12.07"/>
    <n v="10"/>
    <n v="4.2699999999999996"/>
    <n v="0.93"/>
    <n v="30.32"/>
    <n v="1.4"/>
    <n v="14831"/>
    <n v="4135"/>
    <n v="3"/>
    <n v="10750320"/>
    <n v="9840240"/>
    <n v="910080"/>
  </r>
  <r>
    <s v="P0558"/>
    <s v="Model_898"/>
    <x v="1"/>
    <x v="2"/>
    <n v="2023"/>
    <s v="Q2"/>
    <n v="1581"/>
    <n v="15536"/>
    <n v="897"/>
    <n v="383998"/>
    <n v="10.73"/>
    <n v="17"/>
    <n v="1.1100000000000001"/>
    <n v="22.94"/>
    <n v="88.57"/>
    <n v="1.7"/>
    <n v="11445"/>
    <n v="2999"/>
    <n v="3"/>
    <n v="24562416"/>
    <n v="1418157"/>
    <n v="23144259"/>
  </r>
  <r>
    <s v="P0559"/>
    <s v="Model_410"/>
    <x v="1"/>
    <x v="0"/>
    <n v="2023"/>
    <s v="Q1"/>
    <n v="3490"/>
    <n v="18042"/>
    <n v="12207"/>
    <n v="406374"/>
    <n v="8.9"/>
    <n v="11"/>
    <n v="0.3"/>
    <n v="16.829999999999998"/>
    <n v="88.64"/>
    <n v="1.5"/>
    <n v="18794"/>
    <n v="9738"/>
    <n v="12"/>
    <n v="62966580"/>
    <n v="42602430"/>
    <n v="20364150"/>
  </r>
  <r>
    <s v="P0560"/>
    <s v="Model_709"/>
    <x v="1"/>
    <x v="1"/>
    <n v="2023"/>
    <s v="Q3"/>
    <n v="873"/>
    <n v="2456"/>
    <n v="14991"/>
    <n v="397860"/>
    <n v="0.8"/>
    <n v="5"/>
    <n v="7.27"/>
    <n v="24.77"/>
    <n v="84"/>
    <n v="2.2999999999999998"/>
    <n v="1806"/>
    <n v="4543"/>
    <n v="8"/>
    <n v="2144088"/>
    <n v="13087143"/>
    <n v="-10943055"/>
  </r>
  <r>
    <s v="P0561"/>
    <s v="Model_144"/>
    <x v="0"/>
    <x v="3"/>
    <n v="2023"/>
    <s v="Q3"/>
    <n v="978"/>
    <n v="3571"/>
    <n v="13522"/>
    <n v="193252"/>
    <n v="6.82"/>
    <n v="4"/>
    <n v="8.74"/>
    <n v="22.07"/>
    <n v="72.849999999999994"/>
    <n v="1.8"/>
    <n v="5731"/>
    <n v="4889"/>
    <n v="6"/>
    <n v="3492438"/>
    <n v="13224516"/>
    <n v="-9732078"/>
  </r>
  <r>
    <s v="P0562"/>
    <s v="Model_429"/>
    <x v="2"/>
    <x v="1"/>
    <n v="2024"/>
    <s v="Q4"/>
    <n v="183"/>
    <n v="10095"/>
    <n v="13724"/>
    <n v="148538"/>
    <n v="10.119999999999999"/>
    <n v="0"/>
    <n v="2.21"/>
    <n v="11.82"/>
    <n v="36.06"/>
    <n v="3"/>
    <n v="7528"/>
    <n v="1012"/>
    <n v="6"/>
    <n v="1847385"/>
    <n v="2511492"/>
    <n v="-664107"/>
  </r>
  <r>
    <s v="P0563"/>
    <s v="Model_612"/>
    <x v="2"/>
    <x v="1"/>
    <n v="2024"/>
    <s v="Q4"/>
    <n v="2155"/>
    <n v="16640"/>
    <n v="4550"/>
    <n v="65372"/>
    <n v="10.16"/>
    <n v="11"/>
    <n v="1.58"/>
    <n v="12.99"/>
    <n v="75.36"/>
    <n v="2.9"/>
    <n v="13707"/>
    <n v="4342"/>
    <n v="9"/>
    <n v="35859200"/>
    <n v="9805250"/>
    <n v="26053950"/>
  </r>
  <r>
    <s v="P0564"/>
    <s v="Model_155"/>
    <x v="2"/>
    <x v="0"/>
    <n v="2024"/>
    <s v="Q2"/>
    <n v="3677"/>
    <n v="14303"/>
    <n v="12149"/>
    <n v="341940"/>
    <n v="5.6"/>
    <n v="10"/>
    <n v="0.62"/>
    <n v="4.76"/>
    <n v="42.7"/>
    <n v="4.5999999999999996"/>
    <n v="8158"/>
    <n v="7641"/>
    <n v="13"/>
    <n v="52592131"/>
    <n v="44671873"/>
    <n v="7920258"/>
  </r>
  <r>
    <s v="P0565"/>
    <s v="Model_392"/>
    <x v="0"/>
    <x v="1"/>
    <n v="2024"/>
    <s v="Q2"/>
    <n v="4830"/>
    <n v="4953"/>
    <n v="13675"/>
    <n v="271035"/>
    <n v="14.13"/>
    <n v="3"/>
    <n v="8.23"/>
    <n v="11.55"/>
    <n v="36.14"/>
    <n v="1.1000000000000001"/>
    <n v="7836"/>
    <n v="1811"/>
    <n v="13"/>
    <n v="23922990"/>
    <n v="66050250"/>
    <n v="-42127260"/>
  </r>
  <r>
    <s v="P0566"/>
    <s v="Model_392"/>
    <x v="2"/>
    <x v="2"/>
    <n v="2023"/>
    <s v="Q1"/>
    <n v="1902"/>
    <n v="8175"/>
    <n v="9335"/>
    <n v="410970"/>
    <n v="2.5099999999999998"/>
    <n v="17"/>
    <n v="3.11"/>
    <n v="22.58"/>
    <n v="69.59"/>
    <n v="2.2999999999999998"/>
    <n v="15396"/>
    <n v="8966"/>
    <n v="8"/>
    <n v="15548850"/>
    <n v="17755170"/>
    <n v="-2206320"/>
  </r>
  <r>
    <s v="P0567"/>
    <s v="Model_643"/>
    <x v="0"/>
    <x v="2"/>
    <n v="2023"/>
    <s v="Q2"/>
    <n v="4960"/>
    <n v="2455"/>
    <n v="8974"/>
    <n v="432736"/>
    <n v="7.51"/>
    <n v="3"/>
    <n v="4.0199999999999996"/>
    <n v="1.27"/>
    <n v="16.37"/>
    <n v="3.4"/>
    <n v="11130"/>
    <n v="1539"/>
    <n v="13"/>
    <n v="12176800"/>
    <n v="44511040"/>
    <n v="-32334240"/>
  </r>
  <r>
    <s v="P0568"/>
    <s v="Model_568"/>
    <x v="1"/>
    <x v="3"/>
    <n v="2023"/>
    <s v="Q1"/>
    <n v="4225"/>
    <n v="7795"/>
    <n v="8903"/>
    <n v="405779"/>
    <n v="10.36"/>
    <n v="16"/>
    <n v="5.03"/>
    <n v="21.59"/>
    <n v="13.89"/>
    <n v="3.4"/>
    <n v="18756"/>
    <n v="5713"/>
    <n v="10"/>
    <n v="32933875"/>
    <n v="37615175"/>
    <n v="-4681300"/>
  </r>
  <r>
    <s v="P0569"/>
    <s v="Model_144"/>
    <x v="0"/>
    <x v="3"/>
    <n v="2024"/>
    <s v="Q4"/>
    <n v="2983"/>
    <n v="17421"/>
    <n v="6213"/>
    <n v="161022"/>
    <n v="10.46"/>
    <n v="1"/>
    <n v="8.39"/>
    <n v="8.52"/>
    <n v="45.84"/>
    <n v="2.9"/>
    <n v="2641"/>
    <n v="3730"/>
    <n v="5"/>
    <n v="51966843"/>
    <n v="18533379"/>
    <n v="33433464"/>
  </r>
  <r>
    <s v="P0570"/>
    <s v="Model_315"/>
    <x v="1"/>
    <x v="1"/>
    <n v="2024"/>
    <s v="Q2"/>
    <n v="3334"/>
    <n v="19596"/>
    <n v="5466"/>
    <n v="104040"/>
    <n v="9.73"/>
    <n v="1"/>
    <n v="6.51"/>
    <n v="22.49"/>
    <n v="45.65"/>
    <n v="4.3"/>
    <n v="18549"/>
    <n v="5475"/>
    <n v="11"/>
    <n v="65333064"/>
    <n v="18223644"/>
    <n v="47109420"/>
  </r>
  <r>
    <s v="P0571"/>
    <s v="Model_413"/>
    <x v="2"/>
    <x v="2"/>
    <n v="2023"/>
    <s v="Q3"/>
    <n v="4348"/>
    <n v="16782"/>
    <n v="1410"/>
    <n v="387501"/>
    <n v="4.13"/>
    <n v="11"/>
    <n v="6.15"/>
    <n v="23.52"/>
    <n v="81.650000000000006"/>
    <n v="1.3"/>
    <n v="9900"/>
    <n v="7203"/>
    <n v="5"/>
    <n v="72968136"/>
    <n v="6130680"/>
    <n v="66837456"/>
  </r>
  <r>
    <s v="P0572"/>
    <s v="Model_845"/>
    <x v="0"/>
    <x v="3"/>
    <n v="2023"/>
    <s v="Q4"/>
    <n v="2861"/>
    <n v="6203"/>
    <n v="2527"/>
    <n v="252440"/>
    <n v="2.34"/>
    <n v="5"/>
    <n v="1.76"/>
    <n v="16.77"/>
    <n v="20.09"/>
    <n v="4.3"/>
    <n v="2451"/>
    <n v="8977"/>
    <n v="3"/>
    <n v="17746783"/>
    <n v="7229747"/>
    <n v="10517036"/>
  </r>
  <r>
    <s v="P0573"/>
    <s v="Model_371"/>
    <x v="2"/>
    <x v="0"/>
    <n v="2023"/>
    <s v="Q3"/>
    <n v="1300"/>
    <n v="8063"/>
    <n v="11282"/>
    <n v="128356"/>
    <n v="9.5399999999999991"/>
    <n v="9"/>
    <n v="5.13"/>
    <n v="16.61"/>
    <n v="19.86"/>
    <n v="3"/>
    <n v="10749"/>
    <n v="9418"/>
    <n v="4"/>
    <n v="10481900"/>
    <n v="14666600"/>
    <n v="-4184700"/>
  </r>
  <r>
    <s v="P0574"/>
    <s v="Model_168"/>
    <x v="0"/>
    <x v="3"/>
    <n v="2023"/>
    <s v="Q2"/>
    <n v="3562"/>
    <n v="13503"/>
    <n v="2654"/>
    <n v="328355"/>
    <n v="8.99"/>
    <n v="15"/>
    <n v="7.15"/>
    <n v="11.32"/>
    <n v="21.8"/>
    <n v="1.5"/>
    <n v="14436"/>
    <n v="4316"/>
    <n v="2"/>
    <n v="48097686"/>
    <n v="9453548"/>
    <n v="38644138"/>
  </r>
  <r>
    <s v="P0575"/>
    <s v="Model_764"/>
    <x v="0"/>
    <x v="0"/>
    <n v="2024"/>
    <s v="Q4"/>
    <n v="1306"/>
    <n v="12317"/>
    <n v="11600"/>
    <n v="417570"/>
    <n v="2.69"/>
    <n v="13"/>
    <n v="9.73"/>
    <n v="20.89"/>
    <n v="12.38"/>
    <n v="4.5"/>
    <n v="15955"/>
    <n v="2566"/>
    <n v="2"/>
    <n v="16086002"/>
    <n v="15149600"/>
    <n v="936402"/>
  </r>
  <r>
    <s v="P0576"/>
    <s v="Model_116"/>
    <x v="2"/>
    <x v="3"/>
    <n v="2024"/>
    <s v="Q2"/>
    <n v="3426"/>
    <n v="12671"/>
    <n v="5855"/>
    <n v="317986"/>
    <n v="10.58"/>
    <n v="6"/>
    <n v="2.0099999999999998"/>
    <n v="24.04"/>
    <n v="15.74"/>
    <n v="3.6"/>
    <n v="6222"/>
    <n v="7924"/>
    <n v="8"/>
    <n v="43410846"/>
    <n v="20059230"/>
    <n v="23351616"/>
  </r>
  <r>
    <s v="P0577"/>
    <s v="Model_106"/>
    <x v="0"/>
    <x v="2"/>
    <n v="2023"/>
    <s v="Q4"/>
    <n v="3536"/>
    <n v="14082"/>
    <n v="11071"/>
    <n v="378996"/>
    <n v="6.83"/>
    <n v="18"/>
    <n v="0.1"/>
    <n v="19.38"/>
    <n v="62.79"/>
    <n v="1.7"/>
    <n v="14312"/>
    <n v="4224"/>
    <n v="6"/>
    <n v="49793952"/>
    <n v="39147056"/>
    <n v="10646896"/>
  </r>
  <r>
    <s v="P0578"/>
    <s v="Model_403"/>
    <x v="0"/>
    <x v="2"/>
    <n v="2024"/>
    <s v="Q2"/>
    <n v="3634"/>
    <n v="13701"/>
    <n v="3124"/>
    <n v="437881"/>
    <n v="10.02"/>
    <n v="16"/>
    <n v="0.75"/>
    <n v="15.55"/>
    <n v="44.53"/>
    <n v="1.1000000000000001"/>
    <n v="5508"/>
    <n v="1065"/>
    <n v="4"/>
    <n v="49789434"/>
    <n v="11352616"/>
    <n v="38436818"/>
  </r>
  <r>
    <s v="P0579"/>
    <s v="Model_612"/>
    <x v="1"/>
    <x v="0"/>
    <n v="2023"/>
    <s v="Q3"/>
    <n v="1446"/>
    <n v="19278"/>
    <n v="13619"/>
    <n v="358112"/>
    <n v="12.56"/>
    <n v="8"/>
    <n v="3.76"/>
    <n v="15.17"/>
    <n v="71.09"/>
    <n v="1.6"/>
    <n v="11560"/>
    <n v="7028"/>
    <n v="8"/>
    <n v="27875988"/>
    <n v="19693074"/>
    <n v="8182914"/>
  </r>
  <r>
    <s v="P0580"/>
    <s v="Model_798"/>
    <x v="1"/>
    <x v="1"/>
    <n v="2023"/>
    <s v="Q2"/>
    <n v="3687"/>
    <n v="13973"/>
    <n v="10169"/>
    <n v="329652"/>
    <n v="2.5499999999999998"/>
    <n v="12"/>
    <n v="8.2100000000000009"/>
    <n v="21.24"/>
    <n v="89.41"/>
    <n v="3.4"/>
    <n v="14556"/>
    <n v="6196"/>
    <n v="3"/>
    <n v="51518451"/>
    <n v="37493103"/>
    <n v="14025348"/>
  </r>
  <r>
    <s v="P0581"/>
    <s v="Model_385"/>
    <x v="0"/>
    <x v="3"/>
    <n v="2024"/>
    <s v="Q3"/>
    <n v="3380"/>
    <n v="10961"/>
    <n v="10083"/>
    <n v="203077"/>
    <n v="0.28999999999999998"/>
    <n v="4"/>
    <n v="7.0000000000000007E-2"/>
    <n v="13.53"/>
    <n v="62.72"/>
    <n v="1.7"/>
    <n v="8155"/>
    <n v="6257"/>
    <n v="4"/>
    <n v="37048180"/>
    <n v="34080540"/>
    <n v="2967640"/>
  </r>
  <r>
    <s v="P0582"/>
    <s v="Model_477"/>
    <x v="1"/>
    <x v="3"/>
    <n v="2024"/>
    <s v="Q4"/>
    <n v="2753"/>
    <n v="17096"/>
    <n v="14989"/>
    <n v="104575"/>
    <n v="11.69"/>
    <n v="4"/>
    <n v="4.57"/>
    <n v="20.100000000000001"/>
    <n v="14.04"/>
    <n v="1.9"/>
    <n v="18655"/>
    <n v="9211"/>
    <n v="2"/>
    <n v="47065288"/>
    <n v="41264717"/>
    <n v="5800571"/>
  </r>
  <r>
    <s v="P0583"/>
    <s v="Model_183"/>
    <x v="2"/>
    <x v="1"/>
    <n v="2023"/>
    <s v="Q4"/>
    <n v="520"/>
    <n v="2029"/>
    <n v="13971"/>
    <n v="200043"/>
    <n v="9.15"/>
    <n v="9"/>
    <n v="3.29"/>
    <n v="12.72"/>
    <n v="18.37"/>
    <n v="1.1000000000000001"/>
    <n v="14527"/>
    <n v="8220"/>
    <n v="9"/>
    <n v="1055080"/>
    <n v="7264920"/>
    <n v="-6209840"/>
  </r>
  <r>
    <s v="P0584"/>
    <s v="Model_884"/>
    <x v="1"/>
    <x v="0"/>
    <n v="2023"/>
    <s v="Q3"/>
    <n v="1403"/>
    <n v="14265"/>
    <n v="6574"/>
    <n v="468815"/>
    <n v="10.49"/>
    <n v="9"/>
    <n v="0.52"/>
    <n v="1.56"/>
    <n v="80.48"/>
    <n v="3.9"/>
    <n v="5530"/>
    <n v="1608"/>
    <n v="3"/>
    <n v="20013795"/>
    <n v="9223322"/>
    <n v="10790473"/>
  </r>
  <r>
    <s v="P0585"/>
    <s v="Model_281"/>
    <x v="0"/>
    <x v="2"/>
    <n v="2024"/>
    <s v="Q3"/>
    <n v="2833"/>
    <n v="15410"/>
    <n v="7319"/>
    <n v="116914"/>
    <n v="12.57"/>
    <n v="6"/>
    <n v="4.5"/>
    <n v="9.6"/>
    <n v="52.2"/>
    <n v="4.2"/>
    <n v="2021"/>
    <n v="9504"/>
    <n v="8"/>
    <n v="43656530"/>
    <n v="20734727"/>
    <n v="22921803"/>
  </r>
  <r>
    <s v="P0586"/>
    <s v="Model_796"/>
    <x v="2"/>
    <x v="3"/>
    <n v="2023"/>
    <s v="Q2"/>
    <n v="2881"/>
    <n v="13061"/>
    <n v="11783"/>
    <n v="299134"/>
    <n v="12.04"/>
    <n v="14"/>
    <n v="2.5499999999999998"/>
    <n v="11.11"/>
    <n v="75.989999999999995"/>
    <n v="4.2"/>
    <n v="2900"/>
    <n v="971"/>
    <n v="12"/>
    <n v="37628741"/>
    <n v="33946823"/>
    <n v="3681918"/>
  </r>
  <r>
    <s v="P0587"/>
    <s v="Model_937"/>
    <x v="1"/>
    <x v="0"/>
    <n v="2024"/>
    <s v="Q3"/>
    <n v="407"/>
    <n v="10631"/>
    <n v="2549"/>
    <n v="117055"/>
    <n v="14.41"/>
    <n v="6"/>
    <n v="3.52"/>
    <n v="3.54"/>
    <n v="78.53"/>
    <n v="1.5"/>
    <n v="13430"/>
    <n v="963"/>
    <n v="10"/>
    <n v="4326817"/>
    <n v="1037443"/>
    <n v="3289374"/>
  </r>
  <r>
    <s v="P0588"/>
    <s v="Model_624"/>
    <x v="0"/>
    <x v="0"/>
    <n v="2024"/>
    <s v="Q4"/>
    <n v="3069"/>
    <n v="2025"/>
    <n v="11667"/>
    <n v="137697"/>
    <n v="8.0399999999999991"/>
    <n v="14"/>
    <n v="7.06"/>
    <n v="2.56"/>
    <n v="84.21"/>
    <n v="4.5999999999999996"/>
    <n v="5223"/>
    <n v="3155"/>
    <n v="7"/>
    <n v="6214725"/>
    <n v="35806023"/>
    <n v="-29591298"/>
  </r>
  <r>
    <s v="P0589"/>
    <s v="Model_208"/>
    <x v="0"/>
    <x v="3"/>
    <n v="2024"/>
    <s v="Q4"/>
    <n v="717"/>
    <n v="17885"/>
    <n v="1581"/>
    <n v="156239"/>
    <n v="7.33"/>
    <n v="2"/>
    <n v="5.22"/>
    <n v="13.39"/>
    <n v="85.99"/>
    <n v="3.7"/>
    <n v="8079"/>
    <n v="5233"/>
    <n v="3"/>
    <n v="12823545"/>
    <n v="1133577"/>
    <n v="11689968"/>
  </r>
  <r>
    <s v="P0590"/>
    <s v="Model_213"/>
    <x v="2"/>
    <x v="3"/>
    <n v="2023"/>
    <s v="Q3"/>
    <n v="4518"/>
    <n v="1874"/>
    <n v="8348"/>
    <n v="285469"/>
    <n v="6.03"/>
    <n v="18"/>
    <n v="1.25"/>
    <n v="2.13"/>
    <n v="54.39"/>
    <n v="4.5999999999999996"/>
    <n v="19742"/>
    <n v="2782"/>
    <n v="3"/>
    <n v="8466732"/>
    <n v="37716264"/>
    <n v="-29249532"/>
  </r>
  <r>
    <s v="P0591"/>
    <s v="Model_709"/>
    <x v="1"/>
    <x v="0"/>
    <n v="2023"/>
    <s v="Q2"/>
    <n v="1195"/>
    <n v="13697"/>
    <n v="12040"/>
    <n v="173106"/>
    <n v="2.31"/>
    <n v="9"/>
    <n v="9.61"/>
    <n v="7.57"/>
    <n v="37.28"/>
    <n v="2.8"/>
    <n v="6281"/>
    <n v="5378"/>
    <n v="10"/>
    <n v="16367915"/>
    <n v="14387800"/>
    <n v="1980115"/>
  </r>
  <r>
    <s v="P0592"/>
    <s v="Model_506"/>
    <x v="0"/>
    <x v="3"/>
    <n v="2024"/>
    <s v="Q4"/>
    <n v="4235"/>
    <n v="6148"/>
    <n v="7623"/>
    <n v="317499"/>
    <n v="8.59"/>
    <n v="14"/>
    <n v="6.36"/>
    <n v="18.61"/>
    <n v="86.95"/>
    <n v="2.7"/>
    <n v="14373"/>
    <n v="5548"/>
    <n v="11"/>
    <n v="26036780"/>
    <n v="32283405"/>
    <n v="-6246625"/>
  </r>
  <r>
    <s v="P0593"/>
    <s v="Model_178"/>
    <x v="2"/>
    <x v="2"/>
    <n v="2023"/>
    <s v="Q1"/>
    <n v="3769"/>
    <n v="3865"/>
    <n v="2905"/>
    <n v="366264"/>
    <n v="4.16"/>
    <n v="2"/>
    <n v="7.66"/>
    <n v="24.11"/>
    <n v="53.79"/>
    <n v="4.0999999999999996"/>
    <n v="20282"/>
    <n v="713"/>
    <n v="9"/>
    <n v="14567185"/>
    <n v="10948945"/>
    <n v="3618240"/>
  </r>
  <r>
    <s v="P0594"/>
    <s v="Model_643"/>
    <x v="0"/>
    <x v="0"/>
    <n v="2023"/>
    <s v="Q4"/>
    <n v="2795"/>
    <n v="19409"/>
    <n v="4667"/>
    <n v="350486"/>
    <n v="13.82"/>
    <n v="5"/>
    <n v="0.79"/>
    <n v="17.95"/>
    <n v="15.14"/>
    <n v="1.4"/>
    <n v="18026"/>
    <n v="1972"/>
    <n v="10"/>
    <n v="54248155"/>
    <n v="13044265"/>
    <n v="41203890"/>
  </r>
  <r>
    <s v="P0595"/>
    <s v="Model_203"/>
    <x v="2"/>
    <x v="3"/>
    <n v="2024"/>
    <s v="Q2"/>
    <n v="589"/>
    <n v="3146"/>
    <n v="7993"/>
    <n v="52257"/>
    <n v="8.75"/>
    <n v="11"/>
    <n v="0.47"/>
    <n v="24.82"/>
    <n v="61.42"/>
    <n v="3.1"/>
    <n v="12543"/>
    <n v="7823"/>
    <n v="5"/>
    <n v="1852994"/>
    <n v="4707877"/>
    <n v="-2854883"/>
  </r>
  <r>
    <s v="P0596"/>
    <s v="Model_598"/>
    <x v="1"/>
    <x v="3"/>
    <n v="2023"/>
    <s v="Q1"/>
    <n v="2829"/>
    <n v="1513"/>
    <n v="5776"/>
    <n v="339508"/>
    <n v="8.89"/>
    <n v="14"/>
    <n v="0.19"/>
    <n v="17.46"/>
    <n v="57.01"/>
    <n v="4.3"/>
    <n v="17875"/>
    <n v="7289"/>
    <n v="5"/>
    <n v="4280277"/>
    <n v="16340304"/>
    <n v="-12060027"/>
  </r>
  <r>
    <s v="P0597"/>
    <s v="Model_909"/>
    <x v="2"/>
    <x v="2"/>
    <n v="2023"/>
    <s v="Q4"/>
    <n v="4186"/>
    <n v="6099"/>
    <n v="13534"/>
    <n v="206044"/>
    <n v="5.32"/>
    <n v="5"/>
    <n v="1.89"/>
    <n v="7.34"/>
    <n v="81.66"/>
    <n v="4.3"/>
    <n v="18601"/>
    <n v="5486"/>
    <n v="3"/>
    <n v="25530414"/>
    <n v="56653324"/>
    <n v="-31122910"/>
  </r>
  <r>
    <s v="P0598"/>
    <s v="Model_866"/>
    <x v="2"/>
    <x v="2"/>
    <n v="2024"/>
    <s v="Q3"/>
    <n v="4885"/>
    <n v="3778"/>
    <n v="2913"/>
    <n v="161715"/>
    <n v="0.78"/>
    <n v="12"/>
    <n v="4.1399999999999997"/>
    <n v="16.8"/>
    <n v="62.25"/>
    <n v="4.8"/>
    <n v="2142"/>
    <n v="7042"/>
    <n v="11"/>
    <n v="18455530"/>
    <n v="14230005"/>
    <n v="4225525"/>
  </r>
  <r>
    <s v="P0599"/>
    <s v="Model_127"/>
    <x v="1"/>
    <x v="2"/>
    <n v="2024"/>
    <s v="Q4"/>
    <n v="3825"/>
    <n v="15796"/>
    <n v="6679"/>
    <n v="76654"/>
    <n v="0.48"/>
    <n v="18"/>
    <n v="9.36"/>
    <n v="17.55"/>
    <n v="37.92"/>
    <n v="3.8"/>
    <n v="20432"/>
    <n v="8859"/>
    <n v="2"/>
    <n v="60419700"/>
    <n v="25547175"/>
    <n v="34872525"/>
  </r>
  <r>
    <s v="P0600"/>
    <s v="Model_446"/>
    <x v="0"/>
    <x v="1"/>
    <n v="2023"/>
    <s v="Q1"/>
    <n v="2558"/>
    <n v="4655"/>
    <n v="14365"/>
    <n v="261841"/>
    <n v="6.35"/>
    <n v="2"/>
    <n v="4.57"/>
    <n v="9.2899999999999991"/>
    <n v="87.3"/>
    <n v="1.8"/>
    <n v="13385"/>
    <n v="344"/>
    <n v="11"/>
    <n v="11907490"/>
    <n v="36745670"/>
    <n v="-24838180"/>
  </r>
  <r>
    <s v="P0601"/>
    <s v="Model_102"/>
    <x v="2"/>
    <x v="2"/>
    <n v="2024"/>
    <s v="Q4"/>
    <n v="2829"/>
    <n v="9821"/>
    <n v="4770"/>
    <n v="393567"/>
    <n v="1.27"/>
    <n v="7"/>
    <n v="2.9"/>
    <n v="0.44"/>
    <n v="74.13"/>
    <n v="1.1000000000000001"/>
    <n v="9049"/>
    <n v="120"/>
    <n v="14"/>
    <n v="27783609"/>
    <n v="13494330"/>
    <n v="14289279"/>
  </r>
  <r>
    <s v="P0602"/>
    <s v="Model_813"/>
    <x v="2"/>
    <x v="1"/>
    <n v="2023"/>
    <s v="Q1"/>
    <n v="974"/>
    <n v="5314"/>
    <n v="10983"/>
    <n v="341464"/>
    <n v="9.1"/>
    <n v="7"/>
    <n v="5.62"/>
    <n v="17.579999999999998"/>
    <n v="60.43"/>
    <n v="2.9"/>
    <n v="14897"/>
    <n v="8685"/>
    <n v="5"/>
    <n v="5175836"/>
    <n v="10697442"/>
    <n v="-5521606"/>
  </r>
  <r>
    <s v="P0603"/>
    <s v="Model_571"/>
    <x v="0"/>
    <x v="3"/>
    <n v="2024"/>
    <s v="Q4"/>
    <n v="3006"/>
    <n v="14625"/>
    <n v="10059"/>
    <n v="70808"/>
    <n v="13.21"/>
    <n v="19"/>
    <n v="1.1200000000000001"/>
    <n v="0.54"/>
    <n v="33.43"/>
    <n v="3.1"/>
    <n v="16574"/>
    <n v="5867"/>
    <n v="11"/>
    <n v="43962750"/>
    <n v="30237354"/>
    <n v="13725396"/>
  </r>
  <r>
    <s v="P0604"/>
    <s v="Model_553"/>
    <x v="2"/>
    <x v="0"/>
    <n v="2023"/>
    <s v="Q1"/>
    <n v="1631"/>
    <n v="4716"/>
    <n v="8064"/>
    <n v="102389"/>
    <n v="13.24"/>
    <n v="14"/>
    <n v="6.1"/>
    <n v="15.78"/>
    <n v="39.880000000000003"/>
    <n v="2"/>
    <n v="15271"/>
    <n v="3615"/>
    <n v="11"/>
    <n v="7691796"/>
    <n v="13152384"/>
    <n v="-5460588"/>
  </r>
  <r>
    <s v="P0605"/>
    <s v="Model_694"/>
    <x v="1"/>
    <x v="2"/>
    <n v="2024"/>
    <s v="Q1"/>
    <n v="3374"/>
    <n v="3613"/>
    <n v="2377"/>
    <n v="168581"/>
    <n v="9.89"/>
    <n v="3"/>
    <n v="5.68"/>
    <n v="4.09"/>
    <n v="63.6"/>
    <n v="1.5"/>
    <n v="2449"/>
    <n v="2010"/>
    <n v="12"/>
    <n v="12190262"/>
    <n v="8019998"/>
    <n v="4170264"/>
  </r>
  <r>
    <s v="P0606"/>
    <s v="Model_347"/>
    <x v="0"/>
    <x v="1"/>
    <n v="2023"/>
    <s v="Q4"/>
    <n v="4535"/>
    <n v="11738"/>
    <n v="10003"/>
    <n v="177927"/>
    <n v="3.17"/>
    <n v="18"/>
    <n v="7.92"/>
    <n v="14.14"/>
    <n v="15.76"/>
    <n v="3.3"/>
    <n v="18405"/>
    <n v="8581"/>
    <n v="9"/>
    <n v="53231830"/>
    <n v="45363605"/>
    <n v="7868225"/>
  </r>
  <r>
    <s v="P0607"/>
    <s v="Model_812"/>
    <x v="2"/>
    <x v="3"/>
    <n v="2024"/>
    <s v="Q1"/>
    <n v="305"/>
    <n v="15260"/>
    <n v="3074"/>
    <n v="84773"/>
    <n v="12.94"/>
    <n v="2"/>
    <n v="9.8699999999999992"/>
    <n v="12.6"/>
    <n v="30.53"/>
    <n v="4.0999999999999996"/>
    <n v="16232"/>
    <n v="5982"/>
    <n v="3"/>
    <n v="4654300"/>
    <n v="937570"/>
    <n v="3716730"/>
  </r>
  <r>
    <s v="P0608"/>
    <s v="Model_314"/>
    <x v="2"/>
    <x v="0"/>
    <n v="2024"/>
    <s v="Q4"/>
    <n v="4854"/>
    <n v="14088"/>
    <n v="5669"/>
    <n v="232240"/>
    <n v="13.29"/>
    <n v="12"/>
    <n v="2.5099999999999998"/>
    <n v="0.34"/>
    <n v="67.11"/>
    <n v="5"/>
    <n v="18238"/>
    <n v="8652"/>
    <n v="14"/>
    <n v="68383152"/>
    <n v="27517326"/>
    <n v="40865826"/>
  </r>
  <r>
    <s v="P0609"/>
    <s v="Model_310"/>
    <x v="2"/>
    <x v="0"/>
    <n v="2023"/>
    <s v="Q2"/>
    <n v="1888"/>
    <n v="4874"/>
    <n v="10806"/>
    <n v="470963"/>
    <n v="2.95"/>
    <n v="7"/>
    <n v="5.0999999999999996"/>
    <n v="9.07"/>
    <n v="48.4"/>
    <n v="4"/>
    <n v="19366"/>
    <n v="8176"/>
    <n v="13"/>
    <n v="9202112"/>
    <n v="20401728"/>
    <n v="-11199616"/>
  </r>
  <r>
    <s v="P0610"/>
    <s v="Model_439"/>
    <x v="0"/>
    <x v="2"/>
    <n v="2024"/>
    <s v="Q2"/>
    <n v="1994"/>
    <n v="7930"/>
    <n v="7544"/>
    <n v="388540"/>
    <n v="11.06"/>
    <n v="15"/>
    <n v="9.09"/>
    <n v="15.03"/>
    <n v="42.19"/>
    <n v="4.2"/>
    <n v="11339"/>
    <n v="1722"/>
    <n v="12"/>
    <n v="15812420"/>
    <n v="15042736"/>
    <n v="769684"/>
  </r>
  <r>
    <s v="P0611"/>
    <s v="Model_227"/>
    <x v="1"/>
    <x v="0"/>
    <n v="2023"/>
    <s v="Q1"/>
    <n v="59"/>
    <n v="13470"/>
    <n v="3226"/>
    <n v="419836"/>
    <n v="4.3"/>
    <n v="12"/>
    <n v="7.85"/>
    <n v="21.22"/>
    <n v="22.12"/>
    <n v="3.5"/>
    <n v="14323"/>
    <n v="4414"/>
    <n v="9"/>
    <n v="794730"/>
    <n v="190334"/>
    <n v="604396"/>
  </r>
  <r>
    <s v="P0612"/>
    <s v="Model_435"/>
    <x v="1"/>
    <x v="0"/>
    <n v="2023"/>
    <s v="Q1"/>
    <n v="2921"/>
    <n v="2129"/>
    <n v="14289"/>
    <n v="264764"/>
    <n v="12.04"/>
    <n v="2"/>
    <n v="4.87"/>
    <n v="22.22"/>
    <n v="45.35"/>
    <n v="4.9000000000000004"/>
    <n v="20099"/>
    <n v="2553"/>
    <n v="2"/>
    <n v="6218809"/>
    <n v="41738169"/>
    <n v="-35519360"/>
  </r>
  <r>
    <s v="P0613"/>
    <s v="Model_740"/>
    <x v="2"/>
    <x v="0"/>
    <n v="2024"/>
    <s v="Q4"/>
    <n v="847"/>
    <n v="18153"/>
    <n v="6346"/>
    <n v="107505"/>
    <n v="14.96"/>
    <n v="15"/>
    <n v="9.4499999999999993"/>
    <n v="12.1"/>
    <n v="71.66"/>
    <n v="3.6"/>
    <n v="20421"/>
    <n v="2115"/>
    <n v="2"/>
    <n v="15375591"/>
    <n v="5375062"/>
    <n v="10000529"/>
  </r>
  <r>
    <s v="P0614"/>
    <s v="Model_652"/>
    <x v="1"/>
    <x v="0"/>
    <n v="2023"/>
    <s v="Q4"/>
    <n v="1065"/>
    <n v="12331"/>
    <n v="7652"/>
    <n v="398040"/>
    <n v="0.45"/>
    <n v="8"/>
    <n v="0.56999999999999995"/>
    <n v="18.21"/>
    <n v="31.12"/>
    <n v="4.4000000000000004"/>
    <n v="16190"/>
    <n v="2900"/>
    <n v="5"/>
    <n v="13132515"/>
    <n v="8149380"/>
    <n v="4983135"/>
  </r>
  <r>
    <s v="P0615"/>
    <s v="Model_411"/>
    <x v="2"/>
    <x v="0"/>
    <n v="2023"/>
    <s v="Q1"/>
    <n v="1874"/>
    <n v="7224"/>
    <n v="13394"/>
    <n v="68135"/>
    <n v="13.46"/>
    <n v="13"/>
    <n v="9.31"/>
    <n v="7.91"/>
    <n v="10.43"/>
    <n v="4.8"/>
    <n v="7839"/>
    <n v="9123"/>
    <n v="8"/>
    <n v="13537776"/>
    <n v="25100356"/>
    <n v="-11562580"/>
  </r>
  <r>
    <s v="P0616"/>
    <s v="Model_586"/>
    <x v="1"/>
    <x v="2"/>
    <n v="2024"/>
    <s v="Q2"/>
    <n v="4519"/>
    <n v="12583"/>
    <n v="13866"/>
    <n v="140887"/>
    <n v="9.34"/>
    <n v="12"/>
    <n v="0.51"/>
    <n v="8.5500000000000007"/>
    <n v="63.48"/>
    <n v="4.7"/>
    <n v="12456"/>
    <n v="8872"/>
    <n v="10"/>
    <n v="56862577"/>
    <n v="62660454"/>
    <n v="-5797877"/>
  </r>
  <r>
    <s v="P0617"/>
    <s v="Model_301"/>
    <x v="2"/>
    <x v="2"/>
    <n v="2024"/>
    <s v="Q4"/>
    <n v="3186"/>
    <n v="14649"/>
    <n v="3351"/>
    <n v="172118"/>
    <n v="14.6"/>
    <n v="6"/>
    <n v="5.47"/>
    <n v="4.8600000000000003"/>
    <n v="87.81"/>
    <n v="2.5"/>
    <n v="5265"/>
    <n v="6852"/>
    <n v="6"/>
    <n v="46671714"/>
    <n v="10676286"/>
    <n v="35995428"/>
  </r>
  <r>
    <s v="P0618"/>
    <s v="Model_571"/>
    <x v="2"/>
    <x v="0"/>
    <n v="2024"/>
    <s v="Q4"/>
    <n v="2243"/>
    <n v="10972"/>
    <n v="7211"/>
    <n v="359521"/>
    <n v="6.98"/>
    <n v="14"/>
    <n v="8.9"/>
    <n v="14.05"/>
    <n v="58.55"/>
    <n v="1.3"/>
    <n v="4327"/>
    <n v="7553"/>
    <n v="3"/>
    <n v="24610196"/>
    <n v="16174273"/>
    <n v="8435923"/>
  </r>
  <r>
    <s v="P0619"/>
    <s v="Model_905"/>
    <x v="2"/>
    <x v="2"/>
    <n v="2024"/>
    <s v="Q1"/>
    <n v="273"/>
    <n v="7776"/>
    <n v="12649"/>
    <n v="204626"/>
    <n v="12.71"/>
    <n v="6"/>
    <n v="2.63"/>
    <n v="7.86"/>
    <n v="19.59"/>
    <n v="1.7"/>
    <n v="3558"/>
    <n v="2953"/>
    <n v="13"/>
    <n v="2122848"/>
    <n v="3453177"/>
    <n v="-1330329"/>
  </r>
  <r>
    <s v="P0620"/>
    <s v="Model_542"/>
    <x v="0"/>
    <x v="1"/>
    <n v="2023"/>
    <s v="Q3"/>
    <n v="4998"/>
    <n v="17135"/>
    <n v="807"/>
    <n v="374635"/>
    <n v="0.94"/>
    <n v="5"/>
    <n v="4.72"/>
    <n v="2.11"/>
    <n v="35.659999999999997"/>
    <n v="1.2"/>
    <n v="13019"/>
    <n v="2336"/>
    <n v="8"/>
    <n v="85640730"/>
    <n v="4033386"/>
    <n v="81607344"/>
  </r>
  <r>
    <s v="P0621"/>
    <s v="Model_632"/>
    <x v="0"/>
    <x v="3"/>
    <n v="2023"/>
    <s v="Q4"/>
    <n v="4208"/>
    <n v="7395"/>
    <n v="8887"/>
    <n v="498837"/>
    <n v="5.03"/>
    <n v="1"/>
    <n v="3.24"/>
    <n v="17.13"/>
    <n v="79.41"/>
    <n v="1.4"/>
    <n v="2230"/>
    <n v="4276"/>
    <n v="12"/>
    <n v="31118160"/>
    <n v="37396496"/>
    <n v="-6278336"/>
  </r>
  <r>
    <s v="P0622"/>
    <s v="Model_166"/>
    <x v="0"/>
    <x v="0"/>
    <n v="2023"/>
    <s v="Q3"/>
    <n v="3975"/>
    <n v="15494"/>
    <n v="3355"/>
    <n v="295739"/>
    <n v="1.01"/>
    <n v="8"/>
    <n v="9.52"/>
    <n v="17.690000000000001"/>
    <n v="28.61"/>
    <n v="1.7"/>
    <n v="3332"/>
    <n v="2255"/>
    <n v="3"/>
    <n v="61588650"/>
    <n v="13336125"/>
    <n v="48252525"/>
  </r>
  <r>
    <s v="P0623"/>
    <s v="Model_731"/>
    <x v="2"/>
    <x v="2"/>
    <n v="2024"/>
    <s v="Q3"/>
    <n v="4834"/>
    <n v="12052"/>
    <n v="1275"/>
    <n v="370427"/>
    <n v="14.63"/>
    <n v="16"/>
    <n v="8.24"/>
    <n v="9"/>
    <n v="58.62"/>
    <n v="2.4"/>
    <n v="10100"/>
    <n v="9636"/>
    <n v="10"/>
    <n v="58259368"/>
    <n v="6163350"/>
    <n v="52096018"/>
  </r>
  <r>
    <s v="P0624"/>
    <s v="Model_981"/>
    <x v="0"/>
    <x v="1"/>
    <n v="2024"/>
    <s v="Q4"/>
    <n v="4050"/>
    <n v="18459"/>
    <n v="6216"/>
    <n v="329067"/>
    <n v="12.25"/>
    <n v="4"/>
    <n v="7.09"/>
    <n v="1.92"/>
    <n v="42.21"/>
    <n v="3.2"/>
    <n v="17118"/>
    <n v="5798"/>
    <n v="10"/>
    <n v="74758950"/>
    <n v="25174800"/>
    <n v="49584150"/>
  </r>
  <r>
    <s v="P0625"/>
    <s v="Model_575"/>
    <x v="2"/>
    <x v="3"/>
    <n v="2024"/>
    <s v="Q2"/>
    <n v="1683"/>
    <n v="7599"/>
    <n v="11203"/>
    <n v="359735"/>
    <n v="12.79"/>
    <n v="11"/>
    <n v="5.88"/>
    <n v="10.66"/>
    <n v="26.63"/>
    <n v="3.8"/>
    <n v="8670"/>
    <n v="6929"/>
    <n v="4"/>
    <n v="12789117"/>
    <n v="18854649"/>
    <n v="-6065532"/>
  </r>
  <r>
    <s v="P0626"/>
    <s v="Model_648"/>
    <x v="1"/>
    <x v="1"/>
    <n v="2023"/>
    <s v="Q2"/>
    <n v="2202"/>
    <n v="10999"/>
    <n v="9476"/>
    <n v="112261"/>
    <n v="14.07"/>
    <n v="0"/>
    <n v="8.2100000000000009"/>
    <n v="11.06"/>
    <n v="75.069999999999993"/>
    <n v="1.8"/>
    <n v="5679"/>
    <n v="8637"/>
    <n v="14"/>
    <n v="24219798"/>
    <n v="20866152"/>
    <n v="3353646"/>
  </r>
  <r>
    <s v="P0627"/>
    <s v="Model_676"/>
    <x v="2"/>
    <x v="0"/>
    <n v="2024"/>
    <s v="Q3"/>
    <n v="560"/>
    <n v="4678"/>
    <n v="8039"/>
    <n v="366480"/>
    <n v="1.28"/>
    <n v="9"/>
    <n v="3.92"/>
    <n v="16.72"/>
    <n v="69.430000000000007"/>
    <n v="3.7"/>
    <n v="7799"/>
    <n v="1986"/>
    <n v="9"/>
    <n v="2619680"/>
    <n v="4501840"/>
    <n v="-1882160"/>
  </r>
  <r>
    <s v="P0628"/>
    <s v="Model_975"/>
    <x v="0"/>
    <x v="3"/>
    <n v="2024"/>
    <s v="Q2"/>
    <n v="434"/>
    <n v="7616"/>
    <n v="7510"/>
    <n v="386227"/>
    <n v="5.78"/>
    <n v="10"/>
    <n v="4.4800000000000004"/>
    <n v="7.89"/>
    <n v="62.93"/>
    <n v="3.8"/>
    <n v="9330"/>
    <n v="6571"/>
    <n v="12"/>
    <n v="3305344"/>
    <n v="3259340"/>
    <n v="46004"/>
  </r>
  <r>
    <s v="P0629"/>
    <s v="Model_768"/>
    <x v="2"/>
    <x v="3"/>
    <n v="2023"/>
    <s v="Q4"/>
    <n v="454"/>
    <n v="17063"/>
    <n v="5800"/>
    <n v="110948"/>
    <n v="1.07"/>
    <n v="15"/>
    <n v="7.3"/>
    <n v="17.059999999999999"/>
    <n v="28.91"/>
    <n v="3.2"/>
    <n v="12939"/>
    <n v="8846"/>
    <n v="5"/>
    <n v="7746602"/>
    <n v="2633200"/>
    <n v="5113402"/>
  </r>
  <r>
    <s v="P0630"/>
    <s v="Model_145"/>
    <x v="1"/>
    <x v="3"/>
    <n v="2024"/>
    <s v="Q1"/>
    <n v="4663"/>
    <n v="5068"/>
    <n v="5454"/>
    <n v="290891"/>
    <n v="3.16"/>
    <n v="13"/>
    <n v="3.58"/>
    <n v="21.79"/>
    <n v="17.829999999999998"/>
    <n v="4.5999999999999996"/>
    <n v="6302"/>
    <n v="3870"/>
    <n v="4"/>
    <n v="23632084"/>
    <n v="25432002"/>
    <n v="-1799918"/>
  </r>
  <r>
    <s v="P0631"/>
    <s v="Model_807"/>
    <x v="1"/>
    <x v="3"/>
    <n v="2024"/>
    <s v="Q1"/>
    <n v="4621"/>
    <n v="11347"/>
    <n v="8878"/>
    <n v="214074"/>
    <n v="3.44"/>
    <n v="7"/>
    <n v="0.64"/>
    <n v="5.94"/>
    <n v="56.09"/>
    <n v="1.4"/>
    <n v="8115"/>
    <n v="8491"/>
    <n v="2"/>
    <n v="52434487"/>
    <n v="41025238"/>
    <n v="11409249"/>
  </r>
  <r>
    <s v="P0632"/>
    <s v="Model_107"/>
    <x v="0"/>
    <x v="1"/>
    <n v="2024"/>
    <s v="Q3"/>
    <n v="2050"/>
    <n v="15635"/>
    <n v="6863"/>
    <n v="338816"/>
    <n v="7.04"/>
    <n v="16"/>
    <n v="0.74"/>
    <n v="24.47"/>
    <n v="54.29"/>
    <n v="1.7"/>
    <n v="8262"/>
    <n v="3040"/>
    <n v="6"/>
    <n v="32051750"/>
    <n v="14069150"/>
    <n v="17982600"/>
  </r>
  <r>
    <s v="P0633"/>
    <s v="Model_499"/>
    <x v="1"/>
    <x v="3"/>
    <n v="2023"/>
    <s v="Q1"/>
    <n v="2806"/>
    <n v="19274"/>
    <n v="3085"/>
    <n v="316357"/>
    <n v="4.03"/>
    <n v="17"/>
    <n v="1.1499999999999999"/>
    <n v="9.66"/>
    <n v="25.07"/>
    <n v="2.7"/>
    <n v="7043"/>
    <n v="3590"/>
    <n v="14"/>
    <n v="54082844"/>
    <n v="8656510"/>
    <n v="45426334"/>
  </r>
  <r>
    <s v="P0634"/>
    <s v="Model_808"/>
    <x v="0"/>
    <x v="3"/>
    <n v="2023"/>
    <s v="Q1"/>
    <n v="1718"/>
    <n v="3242"/>
    <n v="6023"/>
    <n v="191365"/>
    <n v="1.51"/>
    <n v="11"/>
    <n v="8.6999999999999993"/>
    <n v="6.68"/>
    <n v="14.5"/>
    <n v="1.5"/>
    <n v="6383"/>
    <n v="7999"/>
    <n v="12"/>
    <n v="5569756"/>
    <n v="10347514"/>
    <n v="-4777758"/>
  </r>
  <r>
    <s v="P0635"/>
    <s v="Model_968"/>
    <x v="1"/>
    <x v="0"/>
    <n v="2023"/>
    <s v="Q4"/>
    <n v="1510"/>
    <n v="19809"/>
    <n v="14321"/>
    <n v="499076"/>
    <n v="2.5099999999999998"/>
    <n v="16"/>
    <n v="4.72"/>
    <n v="10.54"/>
    <n v="16.46"/>
    <n v="3.3"/>
    <n v="17239"/>
    <n v="406"/>
    <n v="5"/>
    <n v="29911590"/>
    <n v="21624710"/>
    <n v="8286880"/>
  </r>
  <r>
    <s v="P0636"/>
    <s v="Model_448"/>
    <x v="0"/>
    <x v="2"/>
    <n v="2023"/>
    <s v="Q3"/>
    <n v="3686"/>
    <n v="2119"/>
    <n v="7771"/>
    <n v="112507"/>
    <n v="2.21"/>
    <n v="13"/>
    <n v="7.13"/>
    <n v="2.36"/>
    <n v="89.42"/>
    <n v="2.6"/>
    <n v="2166"/>
    <n v="3175"/>
    <n v="2"/>
    <n v="7810634"/>
    <n v="28643906"/>
    <n v="-20833272"/>
  </r>
  <r>
    <s v="P0637"/>
    <s v="Model_562"/>
    <x v="2"/>
    <x v="2"/>
    <n v="2024"/>
    <s v="Q3"/>
    <n v="2774"/>
    <n v="19158"/>
    <n v="13555"/>
    <n v="107134"/>
    <n v="14.6"/>
    <n v="15"/>
    <n v="3.93"/>
    <n v="3.14"/>
    <n v="72.69"/>
    <n v="2.1"/>
    <n v="1776"/>
    <n v="1756"/>
    <n v="11"/>
    <n v="53144292"/>
    <n v="37601570"/>
    <n v="15542722"/>
  </r>
  <r>
    <s v="P0638"/>
    <s v="Model_679"/>
    <x v="2"/>
    <x v="1"/>
    <n v="2023"/>
    <s v="Q3"/>
    <n v="4859"/>
    <n v="18840"/>
    <n v="4325"/>
    <n v="183172"/>
    <n v="11.39"/>
    <n v="13"/>
    <n v="2.59"/>
    <n v="10.36"/>
    <n v="83.76"/>
    <n v="1.7"/>
    <n v="15563"/>
    <n v="7344"/>
    <n v="9"/>
    <n v="91543560"/>
    <n v="21015175"/>
    <n v="70528385"/>
  </r>
  <r>
    <s v="P0639"/>
    <s v="Model_276"/>
    <x v="1"/>
    <x v="2"/>
    <n v="2023"/>
    <s v="Q2"/>
    <n v="4228"/>
    <n v="3439"/>
    <n v="12331"/>
    <n v="291225"/>
    <n v="14.52"/>
    <n v="8"/>
    <n v="3.47"/>
    <n v="19.059999999999999"/>
    <n v="25.6"/>
    <n v="2.2999999999999998"/>
    <n v="2381"/>
    <n v="6711"/>
    <n v="9"/>
    <n v="14540092"/>
    <n v="52135468"/>
    <n v="-37595376"/>
  </r>
  <r>
    <s v="P0640"/>
    <s v="Model_101"/>
    <x v="1"/>
    <x v="3"/>
    <n v="2023"/>
    <s v="Q1"/>
    <n v="2098"/>
    <n v="17501"/>
    <n v="3622"/>
    <n v="243069"/>
    <n v="6.6"/>
    <n v="3"/>
    <n v="7.94"/>
    <n v="22.51"/>
    <n v="86.85"/>
    <n v="3.4"/>
    <n v="3560"/>
    <n v="6422"/>
    <n v="14"/>
    <n v="36717098"/>
    <n v="7598956"/>
    <n v="29118142"/>
  </r>
  <r>
    <s v="P0641"/>
    <s v="Model_664"/>
    <x v="0"/>
    <x v="2"/>
    <n v="2024"/>
    <s v="Q1"/>
    <n v="4196"/>
    <n v="2468"/>
    <n v="5743"/>
    <n v="340316"/>
    <n v="4.18"/>
    <n v="10"/>
    <n v="6.25"/>
    <n v="16.62"/>
    <n v="21.41"/>
    <n v="3.3"/>
    <n v="16177"/>
    <n v="2792"/>
    <n v="9"/>
    <n v="10355728"/>
    <n v="24097628"/>
    <n v="-13741900"/>
  </r>
  <r>
    <s v="P0642"/>
    <s v="Model_316"/>
    <x v="0"/>
    <x v="2"/>
    <n v="2023"/>
    <s v="Q2"/>
    <n v="4830"/>
    <n v="16346"/>
    <n v="7330"/>
    <n v="332276"/>
    <n v="11.97"/>
    <n v="5"/>
    <n v="9.3800000000000008"/>
    <n v="2.63"/>
    <n v="50.73"/>
    <n v="1.7"/>
    <n v="19966"/>
    <n v="1864"/>
    <n v="4"/>
    <n v="78951180"/>
    <n v="35403900"/>
    <n v="43547280"/>
  </r>
  <r>
    <s v="P0643"/>
    <s v="Model_762"/>
    <x v="2"/>
    <x v="2"/>
    <n v="2023"/>
    <s v="Q2"/>
    <n v="766"/>
    <n v="1781"/>
    <n v="11916"/>
    <n v="298933"/>
    <n v="4.8899999999999997"/>
    <n v="14"/>
    <n v="6.8"/>
    <n v="16.8"/>
    <n v="76.38"/>
    <n v="1.5"/>
    <n v="8202"/>
    <n v="375"/>
    <n v="7"/>
    <n v="1364246"/>
    <n v="9127656"/>
    <n v="-7763410"/>
  </r>
  <r>
    <s v="P0644"/>
    <s v="Model_548"/>
    <x v="1"/>
    <x v="1"/>
    <n v="2024"/>
    <s v="Q4"/>
    <n v="4594"/>
    <n v="16860"/>
    <n v="1058"/>
    <n v="330343"/>
    <n v="4.49"/>
    <n v="4"/>
    <n v="5.7"/>
    <n v="15.89"/>
    <n v="37.979999999999997"/>
    <n v="1.1000000000000001"/>
    <n v="10929"/>
    <n v="5371"/>
    <n v="13"/>
    <n v="77454840"/>
    <n v="4860452"/>
    <n v="72594388"/>
  </r>
  <r>
    <s v="P0645"/>
    <s v="Model_807"/>
    <x v="2"/>
    <x v="1"/>
    <n v="2023"/>
    <s v="Q2"/>
    <n v="4633"/>
    <n v="7762"/>
    <n v="1082"/>
    <n v="86609"/>
    <n v="3.49"/>
    <n v="10"/>
    <n v="6.1"/>
    <n v="20.14"/>
    <n v="43.99"/>
    <n v="1"/>
    <n v="17353"/>
    <n v="7431"/>
    <n v="13"/>
    <n v="35961346"/>
    <n v="5012906"/>
    <n v="30948440"/>
  </r>
  <r>
    <s v="P0646"/>
    <s v="Model_935"/>
    <x v="1"/>
    <x v="3"/>
    <n v="2023"/>
    <s v="Q4"/>
    <n v="1873"/>
    <n v="2558"/>
    <n v="14737"/>
    <n v="224037"/>
    <n v="1.95"/>
    <n v="17"/>
    <n v="9.42"/>
    <n v="20.63"/>
    <n v="20.25"/>
    <n v="4.5"/>
    <n v="1658"/>
    <n v="9693"/>
    <n v="8"/>
    <n v="4791134"/>
    <n v="27602401"/>
    <n v="-22811267"/>
  </r>
  <r>
    <s v="P0647"/>
    <s v="Model_369"/>
    <x v="2"/>
    <x v="3"/>
    <n v="2023"/>
    <s v="Q1"/>
    <n v="2131"/>
    <n v="12224"/>
    <n v="2698"/>
    <n v="189088"/>
    <n v="3.85"/>
    <n v="12"/>
    <n v="7.88"/>
    <n v="21.71"/>
    <n v="19.829999999999998"/>
    <n v="1.2"/>
    <n v="17496"/>
    <n v="5125"/>
    <n v="10"/>
    <n v="26049344"/>
    <n v="5749438"/>
    <n v="20299906"/>
  </r>
  <r>
    <s v="P0648"/>
    <s v="Model_134"/>
    <x v="2"/>
    <x v="0"/>
    <n v="2023"/>
    <s v="Q2"/>
    <n v="3469"/>
    <n v="6678"/>
    <n v="4935"/>
    <n v="482995"/>
    <n v="5.33"/>
    <n v="10"/>
    <n v="0.24"/>
    <n v="10.35"/>
    <n v="59.57"/>
    <n v="3.9"/>
    <n v="6729"/>
    <n v="4150"/>
    <n v="6"/>
    <n v="23165982"/>
    <n v="17119515"/>
    <n v="6046467"/>
  </r>
  <r>
    <s v="P0649"/>
    <s v="Model_498"/>
    <x v="0"/>
    <x v="1"/>
    <n v="2023"/>
    <s v="Q1"/>
    <n v="1624"/>
    <n v="8480"/>
    <n v="7429"/>
    <n v="344025"/>
    <n v="10.11"/>
    <n v="13"/>
    <n v="5.34"/>
    <n v="17.45"/>
    <n v="64.040000000000006"/>
    <n v="4.5"/>
    <n v="9456"/>
    <n v="8180"/>
    <n v="10"/>
    <n v="13771520"/>
    <n v="12064696"/>
    <n v="1706824"/>
  </r>
  <r>
    <s v="P0650"/>
    <s v="Model_687"/>
    <x v="0"/>
    <x v="2"/>
    <n v="2024"/>
    <s v="Q1"/>
    <n v="299"/>
    <n v="10700"/>
    <n v="11968"/>
    <n v="263666"/>
    <n v="0.94"/>
    <n v="17"/>
    <n v="6.88"/>
    <n v="6.71"/>
    <n v="72.19"/>
    <n v="1.4"/>
    <n v="14066"/>
    <n v="3560"/>
    <n v="7"/>
    <n v="3199300"/>
    <n v="3578432"/>
    <n v="-379132"/>
  </r>
  <r>
    <s v="P0651"/>
    <s v="Model_245"/>
    <x v="0"/>
    <x v="0"/>
    <n v="2024"/>
    <s v="Q3"/>
    <n v="723"/>
    <n v="2729"/>
    <n v="11259"/>
    <n v="336616"/>
    <n v="3.16"/>
    <n v="18"/>
    <n v="7.49"/>
    <n v="24.98"/>
    <n v="54.53"/>
    <n v="2.7"/>
    <n v="4026"/>
    <n v="3935"/>
    <n v="11"/>
    <n v="1973067"/>
    <n v="8140257"/>
    <n v="-6167190"/>
  </r>
  <r>
    <s v="P0652"/>
    <s v="Model_354"/>
    <x v="1"/>
    <x v="2"/>
    <n v="2023"/>
    <s v="Q4"/>
    <n v="4583"/>
    <n v="9967"/>
    <n v="4000"/>
    <n v="232885"/>
    <n v="12.14"/>
    <n v="14"/>
    <n v="2.13"/>
    <n v="4.38"/>
    <n v="61.66"/>
    <n v="4.8"/>
    <n v="9303"/>
    <n v="4378"/>
    <n v="11"/>
    <n v="45678761"/>
    <n v="18332000"/>
    <n v="27346761"/>
  </r>
  <r>
    <s v="P0653"/>
    <s v="Model_994"/>
    <x v="2"/>
    <x v="0"/>
    <n v="2024"/>
    <s v="Q3"/>
    <n v="2215"/>
    <n v="3789"/>
    <n v="5910"/>
    <n v="281440"/>
    <n v="2.2000000000000002"/>
    <n v="8"/>
    <n v="8.67"/>
    <n v="0.25"/>
    <n v="11.08"/>
    <n v="4.3"/>
    <n v="8074"/>
    <n v="1944"/>
    <n v="11"/>
    <n v="8392635"/>
    <n v="13090650"/>
    <n v="-4698015"/>
  </r>
  <r>
    <s v="P0654"/>
    <s v="Model_781"/>
    <x v="1"/>
    <x v="1"/>
    <n v="2023"/>
    <s v="Q3"/>
    <n v="820"/>
    <n v="2739"/>
    <n v="7967"/>
    <n v="307803"/>
    <n v="5.14"/>
    <n v="7"/>
    <n v="9.56"/>
    <n v="3.72"/>
    <n v="22.97"/>
    <n v="3"/>
    <n v="10233"/>
    <n v="171"/>
    <n v="5"/>
    <n v="2245980"/>
    <n v="6532940"/>
    <n v="-4286960"/>
  </r>
  <r>
    <s v="P0655"/>
    <s v="Model_397"/>
    <x v="2"/>
    <x v="0"/>
    <n v="2023"/>
    <s v="Q2"/>
    <n v="4012"/>
    <n v="6870"/>
    <n v="1412"/>
    <n v="217093"/>
    <n v="12.97"/>
    <n v="19"/>
    <n v="2.37"/>
    <n v="19.399999999999999"/>
    <n v="88.79"/>
    <n v="4.0999999999999996"/>
    <n v="19022"/>
    <n v="7486"/>
    <n v="14"/>
    <n v="27562440"/>
    <n v="5664944"/>
    <n v="21897496"/>
  </r>
  <r>
    <s v="P0656"/>
    <s v="Model_434"/>
    <x v="1"/>
    <x v="2"/>
    <n v="2024"/>
    <s v="Q4"/>
    <n v="4413"/>
    <n v="17670"/>
    <n v="1487"/>
    <n v="366275"/>
    <n v="2.3199999999999998"/>
    <n v="0"/>
    <n v="8.83"/>
    <n v="11.17"/>
    <n v="16.079999999999998"/>
    <n v="4.3"/>
    <n v="8757"/>
    <n v="6962"/>
    <n v="2"/>
    <n v="77977710"/>
    <n v="6562131"/>
    <n v="71415579"/>
  </r>
  <r>
    <s v="P0657"/>
    <s v="Model_854"/>
    <x v="1"/>
    <x v="3"/>
    <n v="2024"/>
    <s v="Q3"/>
    <n v="2034"/>
    <n v="1625"/>
    <n v="4490"/>
    <n v="205159"/>
    <n v="1.24"/>
    <n v="3"/>
    <n v="0.97"/>
    <n v="11.19"/>
    <n v="64.3"/>
    <n v="2.4"/>
    <n v="4783"/>
    <n v="7440"/>
    <n v="2"/>
    <n v="3305250"/>
    <n v="9132660"/>
    <n v="-5827410"/>
  </r>
  <r>
    <s v="P0658"/>
    <s v="Model_612"/>
    <x v="1"/>
    <x v="0"/>
    <n v="2024"/>
    <s v="Q3"/>
    <n v="1127"/>
    <n v="14004"/>
    <n v="9604"/>
    <n v="62828"/>
    <n v="7.27"/>
    <n v="13"/>
    <n v="0.56000000000000005"/>
    <n v="23.88"/>
    <n v="24.09"/>
    <n v="4.5999999999999996"/>
    <n v="17409"/>
    <n v="9968"/>
    <n v="11"/>
    <n v="15782508"/>
    <n v="10823708"/>
    <n v="4958800"/>
  </r>
  <r>
    <s v="P0659"/>
    <s v="Model_863"/>
    <x v="2"/>
    <x v="3"/>
    <n v="2023"/>
    <s v="Q4"/>
    <n v="285"/>
    <n v="16898"/>
    <n v="3107"/>
    <n v="408808"/>
    <n v="4.54"/>
    <n v="1"/>
    <n v="1.29"/>
    <n v="22.99"/>
    <n v="67.34"/>
    <n v="2.9"/>
    <n v="13302"/>
    <n v="9587"/>
    <n v="6"/>
    <n v="4815930"/>
    <n v="885495"/>
    <n v="3930435"/>
  </r>
  <r>
    <s v="P0660"/>
    <s v="Model_874"/>
    <x v="1"/>
    <x v="3"/>
    <n v="2024"/>
    <s v="Q3"/>
    <n v="438"/>
    <n v="8138"/>
    <n v="7933"/>
    <n v="182473"/>
    <n v="8.4499999999999993"/>
    <n v="15"/>
    <n v="0.57999999999999996"/>
    <n v="7.78"/>
    <n v="66.48"/>
    <n v="3.1"/>
    <n v="9396"/>
    <n v="7735"/>
    <n v="14"/>
    <n v="3564444"/>
    <n v="3474654"/>
    <n v="89790"/>
  </r>
  <r>
    <s v="P0661"/>
    <s v="Model_254"/>
    <x v="1"/>
    <x v="3"/>
    <n v="2024"/>
    <s v="Q1"/>
    <n v="3087"/>
    <n v="8070"/>
    <n v="12005"/>
    <n v="327337"/>
    <n v="12.06"/>
    <n v="2"/>
    <n v="8.4499999999999993"/>
    <n v="5.23"/>
    <n v="28.74"/>
    <n v="5"/>
    <n v="20303"/>
    <n v="1143"/>
    <n v="4"/>
    <n v="24912090"/>
    <n v="37059435"/>
    <n v="-12147345"/>
  </r>
  <r>
    <s v="P0662"/>
    <s v="Model_919"/>
    <x v="2"/>
    <x v="3"/>
    <n v="2024"/>
    <s v="Q2"/>
    <n v="4908"/>
    <n v="4749"/>
    <n v="7309"/>
    <n v="273461"/>
    <n v="2.06"/>
    <n v="7"/>
    <n v="0.59"/>
    <n v="21.21"/>
    <n v="31.57"/>
    <n v="4.4000000000000004"/>
    <n v="15026"/>
    <n v="3142"/>
    <n v="6"/>
    <n v="23308092"/>
    <n v="35872572"/>
    <n v="-12564480"/>
  </r>
  <r>
    <s v="P0663"/>
    <s v="Model_753"/>
    <x v="2"/>
    <x v="3"/>
    <n v="2024"/>
    <s v="Q1"/>
    <n v="1898"/>
    <n v="10610"/>
    <n v="10773"/>
    <n v="488080"/>
    <n v="8.7100000000000009"/>
    <n v="5"/>
    <n v="2.72"/>
    <n v="22.65"/>
    <n v="62.38"/>
    <n v="2.4"/>
    <n v="19640"/>
    <n v="914"/>
    <n v="6"/>
    <n v="20137780"/>
    <n v="20447154"/>
    <n v="-309374"/>
  </r>
  <r>
    <s v="P0664"/>
    <s v="Model_895"/>
    <x v="1"/>
    <x v="0"/>
    <n v="2023"/>
    <s v="Q4"/>
    <n v="4769"/>
    <n v="9095"/>
    <n v="6706"/>
    <n v="463523"/>
    <n v="7.58"/>
    <n v="15"/>
    <n v="1.04"/>
    <n v="13.54"/>
    <n v="41.21"/>
    <n v="1"/>
    <n v="12778"/>
    <n v="5722"/>
    <n v="2"/>
    <n v="43374055"/>
    <n v="31980914"/>
    <n v="11393141"/>
  </r>
  <r>
    <s v="P0665"/>
    <s v="Model_157"/>
    <x v="1"/>
    <x v="0"/>
    <n v="2024"/>
    <s v="Q3"/>
    <n v="2864"/>
    <n v="15105"/>
    <n v="3391"/>
    <n v="414662"/>
    <n v="2.16"/>
    <n v="15"/>
    <n v="2.95"/>
    <n v="15.74"/>
    <n v="25.56"/>
    <n v="3.5"/>
    <n v="14742"/>
    <n v="7432"/>
    <n v="9"/>
    <n v="43260720"/>
    <n v="9711824"/>
    <n v="33548896"/>
  </r>
  <r>
    <s v="P0666"/>
    <s v="Model_967"/>
    <x v="2"/>
    <x v="3"/>
    <n v="2024"/>
    <s v="Q1"/>
    <n v="3424"/>
    <n v="13615"/>
    <n v="11688"/>
    <n v="331755"/>
    <n v="9.36"/>
    <n v="6"/>
    <n v="0.91"/>
    <n v="6.42"/>
    <n v="68.53"/>
    <n v="3.8"/>
    <n v="20190"/>
    <n v="409"/>
    <n v="6"/>
    <n v="46617760"/>
    <n v="40019712"/>
    <n v="6598048"/>
  </r>
  <r>
    <s v="P0667"/>
    <s v="Model_509"/>
    <x v="2"/>
    <x v="1"/>
    <n v="2024"/>
    <s v="Q1"/>
    <n v="3328"/>
    <n v="7794"/>
    <n v="14635"/>
    <n v="224863"/>
    <n v="4.0999999999999996"/>
    <n v="12"/>
    <n v="6.68"/>
    <n v="20.02"/>
    <n v="22.33"/>
    <n v="3.6"/>
    <n v="4070"/>
    <n v="6761"/>
    <n v="6"/>
    <n v="25938432"/>
    <n v="48705280"/>
    <n v="-22766848"/>
  </r>
  <r>
    <s v="P0668"/>
    <s v="Model_207"/>
    <x v="0"/>
    <x v="2"/>
    <n v="2023"/>
    <s v="Q1"/>
    <n v="1302"/>
    <n v="7257"/>
    <n v="12950"/>
    <n v="455166"/>
    <n v="7.32"/>
    <n v="12"/>
    <n v="1.33"/>
    <n v="15.8"/>
    <n v="78.45"/>
    <n v="4.9000000000000004"/>
    <n v="1824"/>
    <n v="4327"/>
    <n v="10"/>
    <n v="9448614"/>
    <n v="16860900"/>
    <n v="-7412286"/>
  </r>
  <r>
    <s v="P0669"/>
    <s v="Model_588"/>
    <x v="2"/>
    <x v="3"/>
    <n v="2024"/>
    <s v="Q4"/>
    <n v="4031"/>
    <n v="14095"/>
    <n v="7983"/>
    <n v="388384"/>
    <n v="1.23"/>
    <n v="4"/>
    <n v="8.52"/>
    <n v="12.59"/>
    <n v="51.17"/>
    <n v="4.5"/>
    <n v="11221"/>
    <n v="1977"/>
    <n v="9"/>
    <n v="56816945"/>
    <n v="32179473"/>
    <n v="24637472"/>
  </r>
  <r>
    <s v="P0670"/>
    <s v="Model_343"/>
    <x v="0"/>
    <x v="0"/>
    <n v="2023"/>
    <s v="Q1"/>
    <n v="4723"/>
    <n v="3469"/>
    <n v="6048"/>
    <n v="289719"/>
    <n v="6.89"/>
    <n v="19"/>
    <n v="8.17"/>
    <n v="1.5"/>
    <n v="18.46"/>
    <n v="2.8"/>
    <n v="7145"/>
    <n v="2586"/>
    <n v="14"/>
    <n v="16384087"/>
    <n v="28564704"/>
    <n v="-12180617"/>
  </r>
  <r>
    <s v="P0671"/>
    <s v="Model_760"/>
    <x v="1"/>
    <x v="0"/>
    <n v="2023"/>
    <s v="Q3"/>
    <n v="2172"/>
    <n v="12485"/>
    <n v="9566"/>
    <n v="258475"/>
    <n v="4.5999999999999996"/>
    <n v="17"/>
    <n v="0.14000000000000001"/>
    <n v="22.9"/>
    <n v="65.53"/>
    <n v="1.3"/>
    <n v="19829"/>
    <n v="6986"/>
    <n v="2"/>
    <n v="27117420"/>
    <n v="20777352"/>
    <n v="6340068"/>
  </r>
  <r>
    <s v="P0672"/>
    <s v="Model_245"/>
    <x v="0"/>
    <x v="0"/>
    <n v="2024"/>
    <s v="Q3"/>
    <n v="4580"/>
    <n v="18775"/>
    <n v="10902"/>
    <n v="314889"/>
    <n v="12.34"/>
    <n v="14"/>
    <n v="8.9600000000000009"/>
    <n v="15.39"/>
    <n v="51.53"/>
    <n v="2.9"/>
    <n v="15904"/>
    <n v="4935"/>
    <n v="4"/>
    <n v="85989500"/>
    <n v="49931160"/>
    <n v="36058340"/>
  </r>
  <r>
    <s v="P0673"/>
    <s v="Model_356"/>
    <x v="0"/>
    <x v="0"/>
    <n v="2023"/>
    <s v="Q1"/>
    <n v="2200"/>
    <n v="5970"/>
    <n v="5908"/>
    <n v="367387"/>
    <n v="0.85"/>
    <n v="17"/>
    <n v="0.28999999999999998"/>
    <n v="4.82"/>
    <n v="33.840000000000003"/>
    <n v="3.8"/>
    <n v="5986"/>
    <n v="894"/>
    <n v="13"/>
    <n v="13134000"/>
    <n v="12997600"/>
    <n v="136400"/>
  </r>
  <r>
    <s v="P0674"/>
    <s v="Model_104"/>
    <x v="1"/>
    <x v="3"/>
    <n v="2024"/>
    <s v="Q2"/>
    <n v="4909"/>
    <n v="11725"/>
    <n v="4404"/>
    <n v="316010"/>
    <n v="6.28"/>
    <n v="1"/>
    <n v="2.4"/>
    <n v="15.16"/>
    <n v="43.8"/>
    <n v="3.4"/>
    <n v="3930"/>
    <n v="6886"/>
    <n v="8"/>
    <n v="57558025"/>
    <n v="21619236"/>
    <n v="35938789"/>
  </r>
  <r>
    <s v="P0675"/>
    <s v="Model_350"/>
    <x v="0"/>
    <x v="0"/>
    <n v="2023"/>
    <s v="Q1"/>
    <n v="1379"/>
    <n v="11056"/>
    <n v="1469"/>
    <n v="213317"/>
    <n v="6.88"/>
    <n v="9"/>
    <n v="0.32"/>
    <n v="16.940000000000001"/>
    <n v="33.869999999999997"/>
    <n v="3.2"/>
    <n v="18729"/>
    <n v="4114"/>
    <n v="2"/>
    <n v="15246224"/>
    <n v="2025751"/>
    <n v="13220473"/>
  </r>
  <r>
    <s v="P0676"/>
    <s v="Model_701"/>
    <x v="1"/>
    <x v="0"/>
    <n v="2023"/>
    <s v="Q4"/>
    <n v="1408"/>
    <n v="10706"/>
    <n v="5164"/>
    <n v="487940"/>
    <n v="10.88"/>
    <n v="12"/>
    <n v="3.36"/>
    <n v="13.14"/>
    <n v="31.04"/>
    <n v="2.9"/>
    <n v="14656"/>
    <n v="7492"/>
    <n v="2"/>
    <n v="15074048"/>
    <n v="7270912"/>
    <n v="7803136"/>
  </r>
  <r>
    <s v="P0677"/>
    <s v="Model_190"/>
    <x v="2"/>
    <x v="2"/>
    <n v="2024"/>
    <s v="Q2"/>
    <n v="2532"/>
    <n v="11491"/>
    <n v="8129"/>
    <n v="440825"/>
    <n v="8.61"/>
    <n v="17"/>
    <n v="5.14"/>
    <n v="17.95"/>
    <n v="23.09"/>
    <n v="2.2000000000000002"/>
    <n v="2067"/>
    <n v="5453"/>
    <n v="6"/>
    <n v="29095212"/>
    <n v="20582628"/>
    <n v="8512584"/>
  </r>
  <r>
    <s v="P0678"/>
    <s v="Model_799"/>
    <x v="2"/>
    <x v="2"/>
    <n v="2024"/>
    <s v="Q4"/>
    <n v="4592"/>
    <n v="9019"/>
    <n v="2083"/>
    <n v="121354"/>
    <n v="10.01"/>
    <n v="14"/>
    <n v="7.97"/>
    <n v="14.54"/>
    <n v="39.020000000000003"/>
    <n v="2.1"/>
    <n v="3679"/>
    <n v="3507"/>
    <n v="10"/>
    <n v="41415248"/>
    <n v="9565136"/>
    <n v="31850112"/>
  </r>
  <r>
    <s v="P0679"/>
    <s v="Model_700"/>
    <x v="2"/>
    <x v="2"/>
    <n v="2023"/>
    <s v="Q4"/>
    <n v="2067"/>
    <n v="15169"/>
    <n v="1723"/>
    <n v="101374"/>
    <n v="11.66"/>
    <n v="11"/>
    <n v="3.38"/>
    <n v="23.69"/>
    <n v="30.08"/>
    <n v="3"/>
    <n v="3519"/>
    <n v="1074"/>
    <n v="7"/>
    <n v="31354323"/>
    <n v="3561441"/>
    <n v="27792882"/>
  </r>
  <r>
    <s v="P0680"/>
    <s v="Model_130"/>
    <x v="2"/>
    <x v="1"/>
    <n v="2024"/>
    <s v="Q3"/>
    <n v="1381"/>
    <n v="6112"/>
    <n v="1925"/>
    <n v="164397"/>
    <n v="12.93"/>
    <n v="14"/>
    <n v="7.05"/>
    <n v="1.34"/>
    <n v="64.67"/>
    <n v="1.6"/>
    <n v="17419"/>
    <n v="9339"/>
    <n v="11"/>
    <n v="8440672"/>
    <n v="2658425"/>
    <n v="5782247"/>
  </r>
  <r>
    <s v="P0681"/>
    <s v="Model_707"/>
    <x v="1"/>
    <x v="1"/>
    <n v="2024"/>
    <s v="Q4"/>
    <n v="4394"/>
    <n v="13873"/>
    <n v="2329"/>
    <n v="298552"/>
    <n v="4.71"/>
    <n v="12"/>
    <n v="1.88"/>
    <n v="2.66"/>
    <n v="64.709999999999994"/>
    <n v="2.4"/>
    <n v="20204"/>
    <n v="4337"/>
    <n v="3"/>
    <n v="60957962"/>
    <n v="10233626"/>
    <n v="50724336"/>
  </r>
  <r>
    <s v="P0682"/>
    <s v="Model_555"/>
    <x v="1"/>
    <x v="0"/>
    <n v="2023"/>
    <s v="Q1"/>
    <n v="4311"/>
    <n v="19082"/>
    <n v="14846"/>
    <n v="436721"/>
    <n v="8.07"/>
    <n v="17"/>
    <n v="7.51"/>
    <n v="4.34"/>
    <n v="50.15"/>
    <n v="2.2999999999999998"/>
    <n v="19530"/>
    <n v="7348"/>
    <n v="12"/>
    <n v="82262502"/>
    <n v="64001106"/>
    <n v="18261396"/>
  </r>
  <r>
    <s v="P0683"/>
    <s v="Model_356"/>
    <x v="1"/>
    <x v="1"/>
    <n v="2024"/>
    <s v="Q2"/>
    <n v="1408"/>
    <n v="17052"/>
    <n v="10586"/>
    <n v="473332"/>
    <n v="12.6"/>
    <n v="14"/>
    <n v="2.36"/>
    <n v="17.25"/>
    <n v="72.239999999999995"/>
    <n v="3.3"/>
    <n v="5409"/>
    <n v="4469"/>
    <n v="10"/>
    <n v="24009216"/>
    <n v="14905088"/>
    <n v="9104128"/>
  </r>
  <r>
    <s v="P0684"/>
    <s v="Model_366"/>
    <x v="1"/>
    <x v="1"/>
    <n v="2024"/>
    <s v="Q3"/>
    <n v="4687"/>
    <n v="16146"/>
    <n v="9238"/>
    <n v="393173"/>
    <n v="14.84"/>
    <n v="10"/>
    <n v="1.44"/>
    <n v="16.14"/>
    <n v="77.31"/>
    <n v="1.3"/>
    <n v="9515"/>
    <n v="8150"/>
    <n v="7"/>
    <n v="75676302"/>
    <n v="43298506"/>
    <n v="32377796"/>
  </r>
  <r>
    <s v="P0685"/>
    <s v="Model_284"/>
    <x v="0"/>
    <x v="3"/>
    <n v="2023"/>
    <s v="Q1"/>
    <n v="4904"/>
    <n v="6738"/>
    <n v="4511"/>
    <n v="405718"/>
    <n v="13.34"/>
    <n v="18"/>
    <n v="1.85"/>
    <n v="22.3"/>
    <n v="56.38"/>
    <n v="4.3"/>
    <n v="4920"/>
    <n v="564"/>
    <n v="6"/>
    <n v="33043152"/>
    <n v="22121944"/>
    <n v="10921208"/>
  </r>
  <r>
    <s v="P0686"/>
    <s v="Model_164"/>
    <x v="2"/>
    <x v="1"/>
    <n v="2023"/>
    <s v="Q1"/>
    <n v="3227"/>
    <n v="17077"/>
    <n v="8804"/>
    <n v="463663"/>
    <n v="5.57"/>
    <n v="2"/>
    <n v="1.82"/>
    <n v="18.32"/>
    <n v="59.51"/>
    <n v="3.2"/>
    <n v="16385"/>
    <n v="5427"/>
    <n v="6"/>
    <n v="55107479"/>
    <n v="28410508"/>
    <n v="26696971"/>
  </r>
  <r>
    <s v="P0687"/>
    <s v="Model_501"/>
    <x v="2"/>
    <x v="3"/>
    <n v="2024"/>
    <s v="Q2"/>
    <n v="2178"/>
    <n v="17004"/>
    <n v="10552"/>
    <n v="342575"/>
    <n v="2.93"/>
    <n v="6"/>
    <n v="5.13"/>
    <n v="12.71"/>
    <n v="32.630000000000003"/>
    <n v="3.7"/>
    <n v="18240"/>
    <n v="5515"/>
    <n v="13"/>
    <n v="37034712"/>
    <n v="22982256"/>
    <n v="14052456"/>
  </r>
  <r>
    <s v="P0688"/>
    <s v="Model_558"/>
    <x v="2"/>
    <x v="2"/>
    <n v="2023"/>
    <s v="Q3"/>
    <n v="2230"/>
    <n v="5219"/>
    <n v="7074"/>
    <n v="461124"/>
    <n v="7.34"/>
    <n v="13"/>
    <n v="8.4499999999999993"/>
    <n v="24.8"/>
    <n v="81.59"/>
    <n v="3.8"/>
    <n v="8985"/>
    <n v="8215"/>
    <n v="4"/>
    <n v="11638370"/>
    <n v="15775020"/>
    <n v="-4136650"/>
  </r>
  <r>
    <s v="P0689"/>
    <s v="Model_348"/>
    <x v="2"/>
    <x v="0"/>
    <n v="2024"/>
    <s v="Q2"/>
    <n v="4942"/>
    <n v="1802"/>
    <n v="11392"/>
    <n v="79336"/>
    <n v="11.12"/>
    <n v="13"/>
    <n v="0.8"/>
    <n v="6.65"/>
    <n v="11.94"/>
    <n v="2.2000000000000002"/>
    <n v="20965"/>
    <n v="387"/>
    <n v="7"/>
    <n v="8905484"/>
    <n v="56299264"/>
    <n v="-47393780"/>
  </r>
  <r>
    <s v="P0690"/>
    <s v="Model_809"/>
    <x v="0"/>
    <x v="1"/>
    <n v="2024"/>
    <s v="Q3"/>
    <n v="187"/>
    <n v="13644"/>
    <n v="11235"/>
    <n v="353136"/>
    <n v="7.39"/>
    <n v="12"/>
    <n v="7.07"/>
    <n v="20.83"/>
    <n v="37.89"/>
    <n v="2.9"/>
    <n v="20164"/>
    <n v="3295"/>
    <n v="14"/>
    <n v="2551428"/>
    <n v="2100945"/>
    <n v="450483"/>
  </r>
  <r>
    <s v="P0691"/>
    <s v="Model_894"/>
    <x v="0"/>
    <x v="0"/>
    <n v="2024"/>
    <s v="Q2"/>
    <n v="3522"/>
    <n v="18870"/>
    <n v="4664"/>
    <n v="105350"/>
    <n v="7.25"/>
    <n v="11"/>
    <n v="6.54"/>
    <n v="10.67"/>
    <n v="67.739999999999995"/>
    <n v="4.8"/>
    <n v="5631"/>
    <n v="9167"/>
    <n v="5"/>
    <n v="66460140"/>
    <n v="16426608"/>
    <n v="50033532"/>
  </r>
  <r>
    <s v="P0692"/>
    <s v="Model_230"/>
    <x v="2"/>
    <x v="0"/>
    <n v="2023"/>
    <s v="Q1"/>
    <n v="2882"/>
    <n v="11555"/>
    <n v="10931"/>
    <n v="119561"/>
    <n v="12.57"/>
    <n v="8"/>
    <n v="8.73"/>
    <n v="16.22"/>
    <n v="16.41"/>
    <n v="4.0999999999999996"/>
    <n v="12152"/>
    <n v="2092"/>
    <n v="14"/>
    <n v="33301510"/>
    <n v="31503142"/>
    <n v="1798368"/>
  </r>
  <r>
    <s v="P0693"/>
    <s v="Model_891"/>
    <x v="1"/>
    <x v="3"/>
    <n v="2024"/>
    <s v="Q3"/>
    <n v="3629"/>
    <n v="5940"/>
    <n v="14017"/>
    <n v="364099"/>
    <n v="5.42"/>
    <n v="0"/>
    <n v="2.44"/>
    <n v="18.18"/>
    <n v="24.65"/>
    <n v="4.9000000000000004"/>
    <n v="15879"/>
    <n v="7550"/>
    <n v="13"/>
    <n v="21556260"/>
    <n v="50867693"/>
    <n v="-29311433"/>
  </r>
  <r>
    <s v="P0694"/>
    <s v="Model_934"/>
    <x v="0"/>
    <x v="0"/>
    <n v="2024"/>
    <s v="Q4"/>
    <n v="3081"/>
    <n v="4572"/>
    <n v="8633"/>
    <n v="111240"/>
    <n v="12.9"/>
    <n v="18"/>
    <n v="4.5"/>
    <n v="15.84"/>
    <n v="57.14"/>
    <n v="4"/>
    <n v="16403"/>
    <n v="3025"/>
    <n v="11"/>
    <n v="14086332"/>
    <n v="26598273"/>
    <n v="-12511941"/>
  </r>
  <r>
    <s v="P0695"/>
    <s v="Model_112"/>
    <x v="1"/>
    <x v="2"/>
    <n v="2024"/>
    <s v="Q1"/>
    <n v="4214"/>
    <n v="15098"/>
    <n v="12061"/>
    <n v="201165"/>
    <n v="6.1"/>
    <n v="10"/>
    <n v="9.26"/>
    <n v="3.51"/>
    <n v="54.8"/>
    <n v="1.7"/>
    <n v="17413"/>
    <n v="1220"/>
    <n v="3"/>
    <n v="63622972"/>
    <n v="50825054"/>
    <n v="12797918"/>
  </r>
  <r>
    <s v="P0696"/>
    <s v="Model_144"/>
    <x v="0"/>
    <x v="3"/>
    <n v="2024"/>
    <s v="Q4"/>
    <n v="2643"/>
    <n v="15787"/>
    <n v="7588"/>
    <n v="449371"/>
    <n v="4.92"/>
    <n v="18"/>
    <n v="6.6"/>
    <n v="11.07"/>
    <n v="69.11"/>
    <n v="1.3"/>
    <n v="20671"/>
    <n v="5410"/>
    <n v="14"/>
    <n v="41725041"/>
    <n v="20055084"/>
    <n v="21669957"/>
  </r>
  <r>
    <s v="P0697"/>
    <s v="Model_590"/>
    <x v="2"/>
    <x v="2"/>
    <n v="2024"/>
    <s v="Q1"/>
    <n v="4350"/>
    <n v="15465"/>
    <n v="1026"/>
    <n v="96607"/>
    <n v="6.81"/>
    <n v="17"/>
    <n v="3.89"/>
    <n v="14.04"/>
    <n v="75.010000000000005"/>
    <n v="3.3"/>
    <n v="10970"/>
    <n v="546"/>
    <n v="4"/>
    <n v="67272750"/>
    <n v="4463100"/>
    <n v="62809650"/>
  </r>
  <r>
    <s v="P0698"/>
    <s v="Model_750"/>
    <x v="0"/>
    <x v="1"/>
    <n v="2024"/>
    <s v="Q3"/>
    <n v="3868"/>
    <n v="11019"/>
    <n v="12539"/>
    <n v="476703"/>
    <n v="11.44"/>
    <n v="11"/>
    <n v="1.31"/>
    <n v="21.23"/>
    <n v="20.29"/>
    <n v="2.4"/>
    <n v="18349"/>
    <n v="6727"/>
    <n v="10"/>
    <n v="42621492"/>
    <n v="48500852"/>
    <n v="-5879360"/>
  </r>
  <r>
    <s v="P0699"/>
    <s v="Model_232"/>
    <x v="1"/>
    <x v="3"/>
    <n v="2023"/>
    <s v="Q3"/>
    <n v="4188"/>
    <n v="14880"/>
    <n v="1064"/>
    <n v="236740"/>
    <n v="1.89"/>
    <n v="0"/>
    <n v="2.62"/>
    <n v="11.09"/>
    <n v="11.47"/>
    <n v="2.1"/>
    <n v="13040"/>
    <n v="2996"/>
    <n v="12"/>
    <n v="62317440"/>
    <n v="4456032"/>
    <n v="57861408"/>
  </r>
  <r>
    <s v="P0700"/>
    <s v="Model_675"/>
    <x v="1"/>
    <x v="2"/>
    <n v="2024"/>
    <s v="Q3"/>
    <n v="3873"/>
    <n v="13365"/>
    <n v="10387"/>
    <n v="464179"/>
    <n v="2.95"/>
    <n v="18"/>
    <n v="5.81"/>
    <n v="22.97"/>
    <n v="65.17"/>
    <n v="4.2"/>
    <n v="19371"/>
    <n v="821"/>
    <n v="12"/>
    <n v="51762645"/>
    <n v="40228851"/>
    <n v="11533794"/>
  </r>
  <r>
    <s v="P0701"/>
    <s v="Model_243"/>
    <x v="0"/>
    <x v="2"/>
    <n v="2023"/>
    <s v="Q3"/>
    <n v="4092"/>
    <n v="9625"/>
    <n v="12549"/>
    <n v="231196"/>
    <n v="14.27"/>
    <n v="19"/>
    <n v="7.18"/>
    <n v="11.01"/>
    <n v="34.11"/>
    <n v="2.5"/>
    <n v="6097"/>
    <n v="2263"/>
    <n v="10"/>
    <n v="39385500"/>
    <n v="51350508"/>
    <n v="-11965008"/>
  </r>
  <r>
    <s v="P0702"/>
    <s v="Model_126"/>
    <x v="0"/>
    <x v="3"/>
    <n v="2024"/>
    <s v="Q4"/>
    <n v="1956"/>
    <n v="4791"/>
    <n v="14545"/>
    <n v="365014"/>
    <n v="2.63"/>
    <n v="16"/>
    <n v="1.24"/>
    <n v="13.72"/>
    <n v="60.08"/>
    <n v="2.2999999999999998"/>
    <n v="6036"/>
    <n v="9643"/>
    <n v="7"/>
    <n v="9371196"/>
    <n v="28450020"/>
    <n v="-19078824"/>
  </r>
  <r>
    <s v="P0703"/>
    <s v="Model_314"/>
    <x v="1"/>
    <x v="3"/>
    <n v="2024"/>
    <s v="Q1"/>
    <n v="810"/>
    <n v="5533"/>
    <n v="1445"/>
    <n v="499763"/>
    <n v="8.52"/>
    <n v="4"/>
    <n v="6"/>
    <n v="19.91"/>
    <n v="22.04"/>
    <n v="4.4000000000000004"/>
    <n v="18209"/>
    <n v="4080"/>
    <n v="11"/>
    <n v="4481730"/>
    <n v="1170450"/>
    <n v="3311280"/>
  </r>
  <r>
    <s v="P0704"/>
    <s v="Model_914"/>
    <x v="0"/>
    <x v="2"/>
    <n v="2024"/>
    <s v="Q3"/>
    <n v="3495"/>
    <n v="6605"/>
    <n v="8344"/>
    <n v="114110"/>
    <n v="8.69"/>
    <n v="2"/>
    <n v="5.5"/>
    <n v="14.58"/>
    <n v="47.52"/>
    <n v="4.4000000000000004"/>
    <n v="11457"/>
    <n v="4602"/>
    <n v="11"/>
    <n v="23084475"/>
    <n v="29162280"/>
    <n v="-6077805"/>
  </r>
  <r>
    <s v="P0705"/>
    <s v="Model_197"/>
    <x v="0"/>
    <x v="2"/>
    <n v="2024"/>
    <s v="Q3"/>
    <n v="949"/>
    <n v="18587"/>
    <n v="14506"/>
    <n v="234626"/>
    <n v="7.34"/>
    <n v="1"/>
    <n v="5.14"/>
    <n v="24.01"/>
    <n v="50.35"/>
    <n v="2.4"/>
    <n v="5662"/>
    <n v="1825"/>
    <n v="10"/>
    <n v="17639063"/>
    <n v="13766194"/>
    <n v="3872869"/>
  </r>
  <r>
    <s v="P0706"/>
    <s v="Model_776"/>
    <x v="0"/>
    <x v="2"/>
    <n v="2024"/>
    <s v="Q1"/>
    <n v="4505"/>
    <n v="9633"/>
    <n v="6369"/>
    <n v="202008"/>
    <n v="9.67"/>
    <n v="2"/>
    <n v="6.9"/>
    <n v="16.510000000000002"/>
    <n v="56.81"/>
    <n v="4.3"/>
    <n v="1803"/>
    <n v="8985"/>
    <n v="5"/>
    <n v="43396665"/>
    <n v="28692345"/>
    <n v="14704320"/>
  </r>
  <r>
    <s v="P0707"/>
    <s v="Model_616"/>
    <x v="1"/>
    <x v="0"/>
    <n v="2023"/>
    <s v="Q1"/>
    <n v="2997"/>
    <n v="18458"/>
    <n v="3790"/>
    <n v="429039"/>
    <n v="3.45"/>
    <n v="7"/>
    <n v="8.3699999999999992"/>
    <n v="13.07"/>
    <n v="51.05"/>
    <n v="4.4000000000000004"/>
    <n v="6567"/>
    <n v="3513"/>
    <n v="12"/>
    <n v="55318626"/>
    <n v="11358630"/>
    <n v="43959996"/>
  </r>
  <r>
    <s v="P0708"/>
    <s v="Model_546"/>
    <x v="1"/>
    <x v="1"/>
    <n v="2023"/>
    <s v="Q4"/>
    <n v="1769"/>
    <n v="7204"/>
    <n v="14475"/>
    <n v="54426"/>
    <n v="8.2899999999999991"/>
    <n v="15"/>
    <n v="3.23"/>
    <n v="0.59"/>
    <n v="49.66"/>
    <n v="2.7"/>
    <n v="6524"/>
    <n v="594"/>
    <n v="6"/>
    <n v="12743876"/>
    <n v="25606275"/>
    <n v="-12862399"/>
  </r>
  <r>
    <s v="P0709"/>
    <s v="Model_422"/>
    <x v="1"/>
    <x v="0"/>
    <n v="2023"/>
    <s v="Q4"/>
    <n v="330"/>
    <n v="9348"/>
    <n v="10891"/>
    <n v="269911"/>
    <n v="5.58"/>
    <n v="5"/>
    <n v="8.89"/>
    <n v="10.34"/>
    <n v="36.619999999999997"/>
    <n v="1.3"/>
    <n v="9215"/>
    <n v="1047"/>
    <n v="11"/>
    <n v="3084840"/>
    <n v="3594030"/>
    <n v="-509190"/>
  </r>
  <r>
    <s v="P0710"/>
    <s v="Model_777"/>
    <x v="1"/>
    <x v="2"/>
    <n v="2024"/>
    <s v="Q4"/>
    <n v="3316"/>
    <n v="14475"/>
    <n v="3304"/>
    <n v="339750"/>
    <n v="9.93"/>
    <n v="12"/>
    <n v="1.61"/>
    <n v="7.48"/>
    <n v="15.69"/>
    <n v="1"/>
    <n v="12726"/>
    <n v="122"/>
    <n v="7"/>
    <n v="47999100"/>
    <n v="10956064"/>
    <n v="37043036"/>
  </r>
  <r>
    <s v="P0711"/>
    <s v="Model_515"/>
    <x v="2"/>
    <x v="2"/>
    <n v="2023"/>
    <s v="Q3"/>
    <n v="1937"/>
    <n v="8424"/>
    <n v="11764"/>
    <n v="491048"/>
    <n v="2.12"/>
    <n v="15"/>
    <n v="1.73"/>
    <n v="18.7"/>
    <n v="17.16"/>
    <n v="3.1"/>
    <n v="4131"/>
    <n v="1228"/>
    <n v="14"/>
    <n v="16317288"/>
    <n v="22786868"/>
    <n v="-6469580"/>
  </r>
  <r>
    <s v="P0712"/>
    <s v="Model_905"/>
    <x v="1"/>
    <x v="0"/>
    <n v="2023"/>
    <s v="Q4"/>
    <n v="3316"/>
    <n v="1988"/>
    <n v="14337"/>
    <n v="78151"/>
    <n v="8.56"/>
    <n v="15"/>
    <n v="2.67"/>
    <n v="5.21"/>
    <n v="44.7"/>
    <n v="2.4"/>
    <n v="14912"/>
    <n v="657"/>
    <n v="10"/>
    <n v="6592208"/>
    <n v="47541492"/>
    <n v="-40949284"/>
  </r>
  <r>
    <s v="P0713"/>
    <s v="Model_996"/>
    <x v="0"/>
    <x v="3"/>
    <n v="2024"/>
    <s v="Q3"/>
    <n v="716"/>
    <n v="8614"/>
    <n v="14069"/>
    <n v="323452"/>
    <n v="2.78"/>
    <n v="2"/>
    <n v="1.2"/>
    <n v="5.13"/>
    <n v="38.46"/>
    <n v="5"/>
    <n v="16537"/>
    <n v="9908"/>
    <n v="14"/>
    <n v="6167624"/>
    <n v="10073404"/>
    <n v="-3905780"/>
  </r>
  <r>
    <s v="P0714"/>
    <s v="Model_183"/>
    <x v="2"/>
    <x v="2"/>
    <n v="2024"/>
    <s v="Q4"/>
    <n v="4238"/>
    <n v="17240"/>
    <n v="10146"/>
    <n v="290853"/>
    <n v="4.18"/>
    <n v="12"/>
    <n v="2.2999999999999998"/>
    <n v="4.74"/>
    <n v="51.29"/>
    <n v="4.0999999999999996"/>
    <n v="13147"/>
    <n v="3830"/>
    <n v="6"/>
    <n v="73063120"/>
    <n v="42998748"/>
    <n v="30064372"/>
  </r>
  <r>
    <s v="P0715"/>
    <s v="Model_911"/>
    <x v="0"/>
    <x v="2"/>
    <n v="2023"/>
    <s v="Q3"/>
    <n v="721"/>
    <n v="4673"/>
    <n v="1387"/>
    <n v="304595"/>
    <n v="3.28"/>
    <n v="13"/>
    <n v="1.06"/>
    <n v="3.14"/>
    <n v="34.39"/>
    <n v="4"/>
    <n v="14069"/>
    <n v="5441"/>
    <n v="9"/>
    <n v="3369233"/>
    <n v="1000027"/>
    <n v="2369206"/>
  </r>
  <r>
    <s v="P0716"/>
    <s v="Model_772"/>
    <x v="0"/>
    <x v="3"/>
    <n v="2024"/>
    <s v="Q4"/>
    <n v="2019"/>
    <n v="3167"/>
    <n v="13563"/>
    <n v="226743"/>
    <n v="2.74"/>
    <n v="7"/>
    <n v="8.2200000000000006"/>
    <n v="7.78"/>
    <n v="65.03"/>
    <n v="4.8"/>
    <n v="3869"/>
    <n v="7098"/>
    <n v="12"/>
    <n v="6394173"/>
    <n v="27383697"/>
    <n v="-20989524"/>
  </r>
  <r>
    <s v="P0717"/>
    <s v="Model_554"/>
    <x v="0"/>
    <x v="0"/>
    <n v="2024"/>
    <s v="Q3"/>
    <n v="4206"/>
    <n v="5614"/>
    <n v="10813"/>
    <n v="140306"/>
    <n v="12.39"/>
    <n v="11"/>
    <n v="1.39"/>
    <n v="22.15"/>
    <n v="79.12"/>
    <n v="4.5999999999999996"/>
    <n v="13159"/>
    <n v="7282"/>
    <n v="2"/>
    <n v="23612484"/>
    <n v="45479478"/>
    <n v="-21866994"/>
  </r>
  <r>
    <s v="P0718"/>
    <s v="Model_511"/>
    <x v="2"/>
    <x v="0"/>
    <n v="2024"/>
    <s v="Q4"/>
    <n v="3172"/>
    <n v="5053"/>
    <n v="9977"/>
    <n v="275180"/>
    <n v="4.29"/>
    <n v="7"/>
    <n v="7.47"/>
    <n v="19.37"/>
    <n v="33.909999999999997"/>
    <n v="2.2999999999999998"/>
    <n v="2028"/>
    <n v="7134"/>
    <n v="6"/>
    <n v="16028116"/>
    <n v="31647044"/>
    <n v="-15618928"/>
  </r>
  <r>
    <s v="P0719"/>
    <s v="Model_757"/>
    <x v="0"/>
    <x v="0"/>
    <n v="2024"/>
    <s v="Q1"/>
    <n v="4749"/>
    <n v="9261"/>
    <n v="4879"/>
    <n v="419128"/>
    <n v="13.91"/>
    <n v="8"/>
    <n v="0.48"/>
    <n v="18.38"/>
    <n v="25.44"/>
    <n v="1.7"/>
    <n v="12002"/>
    <n v="1756"/>
    <n v="11"/>
    <n v="43980489"/>
    <n v="23170371"/>
    <n v="20810118"/>
  </r>
  <r>
    <s v="P0720"/>
    <s v="Model_758"/>
    <x v="1"/>
    <x v="0"/>
    <n v="2024"/>
    <s v="Q2"/>
    <n v="4827"/>
    <n v="2500"/>
    <n v="4148"/>
    <n v="52204"/>
    <n v="14.55"/>
    <n v="0"/>
    <n v="9.49"/>
    <n v="19.93"/>
    <n v="19.29"/>
    <n v="4"/>
    <n v="6175"/>
    <n v="4273"/>
    <n v="2"/>
    <n v="12067500"/>
    <n v="20022396"/>
    <n v="-7954896"/>
  </r>
  <r>
    <s v="P0721"/>
    <s v="Model_105"/>
    <x v="0"/>
    <x v="0"/>
    <n v="2024"/>
    <s v="Q1"/>
    <n v="3950"/>
    <n v="17138"/>
    <n v="7099"/>
    <n v="142769"/>
    <n v="8.57"/>
    <n v="5"/>
    <n v="7.11"/>
    <n v="6.74"/>
    <n v="59.3"/>
    <n v="2.5"/>
    <n v="19547"/>
    <n v="5541"/>
    <n v="11"/>
    <n v="67695100"/>
    <n v="28041050"/>
    <n v="39654050"/>
  </r>
  <r>
    <s v="P0722"/>
    <s v="Model_623"/>
    <x v="0"/>
    <x v="3"/>
    <n v="2024"/>
    <s v="Q4"/>
    <n v="573"/>
    <n v="19272"/>
    <n v="4631"/>
    <n v="137265"/>
    <n v="2.15"/>
    <n v="18"/>
    <n v="7.0000000000000007E-2"/>
    <n v="22.19"/>
    <n v="45.51"/>
    <n v="2.9"/>
    <n v="3841"/>
    <n v="9098"/>
    <n v="7"/>
    <n v="11042856"/>
    <n v="2653563"/>
    <n v="8389293"/>
  </r>
  <r>
    <s v="P0723"/>
    <s v="Model_103"/>
    <x v="0"/>
    <x v="1"/>
    <n v="2023"/>
    <s v="Q2"/>
    <n v="2443"/>
    <n v="6950"/>
    <n v="10233"/>
    <n v="343275"/>
    <n v="5.62"/>
    <n v="10"/>
    <n v="7.64"/>
    <n v="3.43"/>
    <n v="25.04"/>
    <n v="3.5"/>
    <n v="15419"/>
    <n v="3412"/>
    <n v="8"/>
    <n v="16978850"/>
    <n v="24999219"/>
    <n v="-8020369"/>
  </r>
  <r>
    <s v="P0724"/>
    <s v="Model_660"/>
    <x v="1"/>
    <x v="0"/>
    <n v="2023"/>
    <s v="Q4"/>
    <n v="3167"/>
    <n v="5212"/>
    <n v="9181"/>
    <n v="102428"/>
    <n v="11.97"/>
    <n v="10"/>
    <n v="5.14"/>
    <n v="8.41"/>
    <n v="62.25"/>
    <n v="4.5999999999999996"/>
    <n v="16230"/>
    <n v="8745"/>
    <n v="13"/>
    <n v="16506404"/>
    <n v="29076227"/>
    <n v="-12569823"/>
  </r>
  <r>
    <s v="P0725"/>
    <s v="Model_887"/>
    <x v="2"/>
    <x v="1"/>
    <n v="2023"/>
    <s v="Q2"/>
    <n v="2643"/>
    <n v="2867"/>
    <n v="14528"/>
    <n v="83870"/>
    <n v="5.51"/>
    <n v="12"/>
    <n v="7.79"/>
    <n v="14.67"/>
    <n v="21.88"/>
    <n v="2.7"/>
    <n v="16756"/>
    <n v="2424"/>
    <n v="6"/>
    <n v="7577481"/>
    <n v="38397504"/>
    <n v="-30820023"/>
  </r>
  <r>
    <s v="P0726"/>
    <s v="Model_811"/>
    <x v="0"/>
    <x v="2"/>
    <n v="2024"/>
    <s v="Q2"/>
    <n v="2018"/>
    <n v="9689"/>
    <n v="9972"/>
    <n v="153547"/>
    <n v="1.31"/>
    <n v="10"/>
    <n v="5.22"/>
    <n v="2.57"/>
    <n v="54.34"/>
    <n v="4.0999999999999996"/>
    <n v="6405"/>
    <n v="9739"/>
    <n v="2"/>
    <n v="19552402"/>
    <n v="20123496"/>
    <n v="-571094"/>
  </r>
  <r>
    <s v="P0727"/>
    <s v="Model_395"/>
    <x v="2"/>
    <x v="1"/>
    <n v="2023"/>
    <s v="Q3"/>
    <n v="1803"/>
    <n v="10513"/>
    <n v="10690"/>
    <n v="285990"/>
    <n v="8.35"/>
    <n v="17"/>
    <n v="6.41"/>
    <n v="18.25"/>
    <n v="52.17"/>
    <n v="2.1"/>
    <n v="17039"/>
    <n v="5695"/>
    <n v="7"/>
    <n v="18954939"/>
    <n v="19274070"/>
    <n v="-319131"/>
  </r>
  <r>
    <s v="P0728"/>
    <s v="Model_242"/>
    <x v="0"/>
    <x v="2"/>
    <n v="2023"/>
    <s v="Q2"/>
    <n v="2346"/>
    <n v="18338"/>
    <n v="2515"/>
    <n v="99067"/>
    <n v="12.68"/>
    <n v="14"/>
    <n v="7.86"/>
    <n v="9.68"/>
    <n v="68.739999999999995"/>
    <n v="3.8"/>
    <n v="16755"/>
    <n v="6084"/>
    <n v="11"/>
    <n v="43020948"/>
    <n v="5900190"/>
    <n v="37120758"/>
  </r>
  <r>
    <s v="P0729"/>
    <s v="Model_826"/>
    <x v="1"/>
    <x v="2"/>
    <n v="2023"/>
    <s v="Q1"/>
    <n v="2311"/>
    <n v="5226"/>
    <n v="11585"/>
    <n v="288083"/>
    <n v="11.94"/>
    <n v="0"/>
    <n v="4.05"/>
    <n v="19.61"/>
    <n v="14.41"/>
    <n v="1"/>
    <n v="10384"/>
    <n v="2611"/>
    <n v="6"/>
    <n v="12077286"/>
    <n v="26772935"/>
    <n v="-14695649"/>
  </r>
  <r>
    <s v="P0730"/>
    <s v="Model_458"/>
    <x v="1"/>
    <x v="3"/>
    <n v="2024"/>
    <s v="Q1"/>
    <n v="2336"/>
    <n v="6306"/>
    <n v="13128"/>
    <n v="162217"/>
    <n v="2.63"/>
    <n v="6"/>
    <n v="0.03"/>
    <n v="12.32"/>
    <n v="81.03"/>
    <n v="4.5"/>
    <n v="10643"/>
    <n v="462"/>
    <n v="7"/>
    <n v="14730816"/>
    <n v="30667008"/>
    <n v="-15936192"/>
  </r>
  <r>
    <s v="P0731"/>
    <s v="Model_636"/>
    <x v="1"/>
    <x v="2"/>
    <n v="2023"/>
    <s v="Q1"/>
    <n v="4252"/>
    <n v="3690"/>
    <n v="7250"/>
    <n v="464823"/>
    <n v="10.09"/>
    <n v="12"/>
    <n v="8.5"/>
    <n v="4.5199999999999996"/>
    <n v="66.239999999999995"/>
    <n v="1.1000000000000001"/>
    <n v="7450"/>
    <n v="3554"/>
    <n v="12"/>
    <n v="15689880"/>
    <n v="30827000"/>
    <n v="-15137120"/>
  </r>
  <r>
    <s v="P0732"/>
    <s v="Model_882"/>
    <x v="1"/>
    <x v="0"/>
    <n v="2023"/>
    <s v="Q3"/>
    <n v="2928"/>
    <n v="10608"/>
    <n v="14030"/>
    <n v="468184"/>
    <n v="3.31"/>
    <n v="11"/>
    <n v="3.81"/>
    <n v="18.37"/>
    <n v="27.29"/>
    <n v="3.9"/>
    <n v="2860"/>
    <n v="2898"/>
    <n v="11"/>
    <n v="31060224"/>
    <n v="41079840"/>
    <n v="-10019616"/>
  </r>
  <r>
    <s v="P0733"/>
    <s v="Model_746"/>
    <x v="1"/>
    <x v="2"/>
    <n v="2023"/>
    <s v="Q3"/>
    <n v="4193"/>
    <n v="13678"/>
    <n v="13425"/>
    <n v="148934"/>
    <n v="3.27"/>
    <n v="17"/>
    <n v="4.96"/>
    <n v="6.3"/>
    <n v="24.67"/>
    <n v="1.2"/>
    <n v="6627"/>
    <n v="4720"/>
    <n v="8"/>
    <n v="57351854"/>
    <n v="56291025"/>
    <n v="1060829"/>
  </r>
  <r>
    <s v="P0734"/>
    <s v="Model_827"/>
    <x v="1"/>
    <x v="2"/>
    <n v="2024"/>
    <s v="Q4"/>
    <n v="3694"/>
    <n v="4375"/>
    <n v="6233"/>
    <n v="192980"/>
    <n v="13.11"/>
    <n v="18"/>
    <n v="0.08"/>
    <n v="12.27"/>
    <n v="44.53"/>
    <n v="2.1"/>
    <n v="15752"/>
    <n v="3355"/>
    <n v="8"/>
    <n v="16161250"/>
    <n v="23024702"/>
    <n v="-6863452"/>
  </r>
  <r>
    <s v="P0735"/>
    <s v="Model_743"/>
    <x v="2"/>
    <x v="2"/>
    <n v="2023"/>
    <s v="Q4"/>
    <n v="4482"/>
    <n v="7092"/>
    <n v="1898"/>
    <n v="469639"/>
    <n v="3.75"/>
    <n v="14"/>
    <n v="4.92"/>
    <n v="1.89"/>
    <n v="75.41"/>
    <n v="3"/>
    <n v="10230"/>
    <n v="1317"/>
    <n v="3"/>
    <n v="31786344"/>
    <n v="8506836"/>
    <n v="23279508"/>
  </r>
  <r>
    <s v="P0736"/>
    <s v="Model_831"/>
    <x v="2"/>
    <x v="0"/>
    <n v="2023"/>
    <s v="Q3"/>
    <n v="2105"/>
    <n v="19324"/>
    <n v="7896"/>
    <n v="386851"/>
    <n v="3.95"/>
    <n v="7"/>
    <n v="9.86"/>
    <n v="15.45"/>
    <n v="77.44"/>
    <n v="2.7"/>
    <n v="5425"/>
    <n v="1585"/>
    <n v="13"/>
    <n v="40677020"/>
    <n v="16621080"/>
    <n v="24055940"/>
  </r>
  <r>
    <s v="P0737"/>
    <s v="Model_629"/>
    <x v="0"/>
    <x v="0"/>
    <n v="2024"/>
    <s v="Q3"/>
    <n v="4770"/>
    <n v="14092"/>
    <n v="3126"/>
    <n v="259329"/>
    <n v="0.01"/>
    <n v="18"/>
    <n v="2.78"/>
    <n v="16.649999999999999"/>
    <n v="51.64"/>
    <n v="1.8"/>
    <n v="9963"/>
    <n v="5449"/>
    <n v="4"/>
    <n v="67218840"/>
    <n v="14911020"/>
    <n v="52307820"/>
  </r>
  <r>
    <s v="P0738"/>
    <s v="Model_154"/>
    <x v="0"/>
    <x v="1"/>
    <n v="2024"/>
    <s v="Q3"/>
    <n v="1326"/>
    <n v="10427"/>
    <n v="12239"/>
    <n v="307354"/>
    <n v="13.06"/>
    <n v="9"/>
    <n v="3.95"/>
    <n v="9.4700000000000006"/>
    <n v="78.86"/>
    <n v="2.2999999999999998"/>
    <n v="18912"/>
    <n v="7295"/>
    <n v="13"/>
    <n v="13826202"/>
    <n v="16228914"/>
    <n v="-2402712"/>
  </r>
  <r>
    <s v="P0739"/>
    <s v="Model_883"/>
    <x v="0"/>
    <x v="1"/>
    <n v="2023"/>
    <s v="Q2"/>
    <n v="2816"/>
    <n v="15937"/>
    <n v="9887"/>
    <n v="111215"/>
    <n v="11.89"/>
    <n v="6"/>
    <n v="6.87"/>
    <n v="23.86"/>
    <n v="10.44"/>
    <n v="3.9"/>
    <n v="2742"/>
    <n v="7850"/>
    <n v="7"/>
    <n v="44878592"/>
    <n v="27841792"/>
    <n v="17036800"/>
  </r>
  <r>
    <s v="P0740"/>
    <s v="Model_796"/>
    <x v="1"/>
    <x v="2"/>
    <n v="2024"/>
    <s v="Q2"/>
    <n v="352"/>
    <n v="13030"/>
    <n v="7216"/>
    <n v="236907"/>
    <n v="9.41"/>
    <n v="17"/>
    <n v="8.15"/>
    <n v="21.85"/>
    <n v="12.81"/>
    <n v="3.7"/>
    <n v="10284"/>
    <n v="6179"/>
    <n v="4"/>
    <n v="4586560"/>
    <n v="2540032"/>
    <n v="2046528"/>
  </r>
  <r>
    <s v="P0741"/>
    <s v="Model_192"/>
    <x v="2"/>
    <x v="3"/>
    <n v="2023"/>
    <s v="Q2"/>
    <n v="688"/>
    <n v="8510"/>
    <n v="7780"/>
    <n v="361573"/>
    <n v="11.25"/>
    <n v="15"/>
    <n v="4.17"/>
    <n v="17.7"/>
    <n v="82.95"/>
    <n v="1.3"/>
    <n v="11297"/>
    <n v="9499"/>
    <n v="3"/>
    <n v="5854880"/>
    <n v="5352640"/>
    <n v="502240"/>
  </r>
  <r>
    <s v="P0742"/>
    <s v="Model_155"/>
    <x v="1"/>
    <x v="2"/>
    <n v="2024"/>
    <s v="Q1"/>
    <n v="105"/>
    <n v="12707"/>
    <n v="7563"/>
    <n v="394296"/>
    <n v="2.2799999999999998"/>
    <n v="19"/>
    <n v="3.1"/>
    <n v="17.84"/>
    <n v="72.03"/>
    <n v="4"/>
    <n v="7906"/>
    <n v="9740"/>
    <n v="5"/>
    <n v="1334235"/>
    <n v="794115"/>
    <n v="540120"/>
  </r>
  <r>
    <s v="P0743"/>
    <s v="Model_309"/>
    <x v="0"/>
    <x v="1"/>
    <n v="2023"/>
    <s v="Q1"/>
    <n v="4871"/>
    <n v="4489"/>
    <n v="2474"/>
    <n v="158048"/>
    <n v="6.87"/>
    <n v="5"/>
    <n v="9.3800000000000008"/>
    <n v="6.31"/>
    <n v="46.06"/>
    <n v="1.2"/>
    <n v="15465"/>
    <n v="8135"/>
    <n v="6"/>
    <n v="21865919"/>
    <n v="12050854"/>
    <n v="9815065"/>
  </r>
  <r>
    <s v="P0744"/>
    <s v="Model_163"/>
    <x v="2"/>
    <x v="0"/>
    <n v="2024"/>
    <s v="Q4"/>
    <n v="575"/>
    <n v="13540"/>
    <n v="11901"/>
    <n v="219530"/>
    <n v="5.27"/>
    <n v="8"/>
    <n v="6.77"/>
    <n v="16.420000000000002"/>
    <n v="70.290000000000006"/>
    <n v="3.2"/>
    <n v="15233"/>
    <n v="1607"/>
    <n v="12"/>
    <n v="7785500"/>
    <n v="6843075"/>
    <n v="942425"/>
  </r>
  <r>
    <s v="P0745"/>
    <s v="Model_105"/>
    <x v="0"/>
    <x v="2"/>
    <n v="2024"/>
    <s v="Q3"/>
    <n v="4619"/>
    <n v="10718"/>
    <n v="8750"/>
    <n v="227241"/>
    <n v="1.41"/>
    <n v="12"/>
    <n v="1.19"/>
    <n v="4.96"/>
    <n v="86.45"/>
    <n v="2"/>
    <n v="19324"/>
    <n v="1103"/>
    <n v="11"/>
    <n v="49506442"/>
    <n v="40416250"/>
    <n v="9090192"/>
  </r>
  <r>
    <s v="P0746"/>
    <s v="Model_704"/>
    <x v="2"/>
    <x v="0"/>
    <n v="2023"/>
    <s v="Q1"/>
    <n v="4173"/>
    <n v="7971"/>
    <n v="9922"/>
    <n v="188731"/>
    <n v="7.29"/>
    <n v="7"/>
    <n v="0.69"/>
    <n v="3.6"/>
    <n v="71.77"/>
    <n v="3.4"/>
    <n v="5126"/>
    <n v="6503"/>
    <n v="10"/>
    <n v="33262983"/>
    <n v="41404506"/>
    <n v="-8141523"/>
  </r>
  <r>
    <s v="P0747"/>
    <s v="Model_868"/>
    <x v="0"/>
    <x v="1"/>
    <n v="2023"/>
    <s v="Q1"/>
    <n v="2175"/>
    <n v="4363"/>
    <n v="13376"/>
    <n v="289977"/>
    <n v="13.81"/>
    <n v="15"/>
    <n v="4.84"/>
    <n v="24.99"/>
    <n v="77.39"/>
    <n v="2"/>
    <n v="11574"/>
    <n v="1025"/>
    <n v="4"/>
    <n v="9489525"/>
    <n v="29092800"/>
    <n v="-19603275"/>
  </r>
  <r>
    <s v="P0748"/>
    <s v="Model_972"/>
    <x v="0"/>
    <x v="0"/>
    <n v="2024"/>
    <s v="Q1"/>
    <n v="3337"/>
    <n v="12193"/>
    <n v="9715"/>
    <n v="389384"/>
    <n v="0.6"/>
    <n v="12"/>
    <n v="2.2000000000000002"/>
    <n v="15.56"/>
    <n v="70.849999999999994"/>
    <n v="4.9000000000000004"/>
    <n v="18068"/>
    <n v="8375"/>
    <n v="4"/>
    <n v="40688041"/>
    <n v="32418955"/>
    <n v="8269086"/>
  </r>
  <r>
    <s v="P0749"/>
    <s v="Model_597"/>
    <x v="2"/>
    <x v="3"/>
    <n v="2024"/>
    <s v="Q2"/>
    <n v="414"/>
    <n v="2677"/>
    <n v="11932"/>
    <n v="476009"/>
    <n v="4.37"/>
    <n v="12"/>
    <n v="2.54"/>
    <n v="10.77"/>
    <n v="23.46"/>
    <n v="2.2000000000000002"/>
    <n v="9531"/>
    <n v="6683"/>
    <n v="7"/>
    <n v="1108278"/>
    <n v="4939848"/>
    <n v="-3831570"/>
  </r>
  <r>
    <s v="P0750"/>
    <s v="Model_812"/>
    <x v="0"/>
    <x v="1"/>
    <n v="2023"/>
    <s v="Q4"/>
    <n v="4671"/>
    <n v="6260"/>
    <n v="6849"/>
    <n v="163688"/>
    <n v="3.11"/>
    <n v="16"/>
    <n v="8.7799999999999994"/>
    <n v="7.2"/>
    <n v="76.69"/>
    <n v="2"/>
    <n v="4688"/>
    <n v="4027"/>
    <n v="6"/>
    <n v="29240460"/>
    <n v="31991679"/>
    <n v="-2751219"/>
  </r>
  <r>
    <s v="P0751"/>
    <s v="Model_940"/>
    <x v="0"/>
    <x v="1"/>
    <n v="2024"/>
    <s v="Q4"/>
    <n v="1696"/>
    <n v="1511"/>
    <n v="1889"/>
    <n v="358617"/>
    <n v="3.57"/>
    <n v="19"/>
    <n v="0.9"/>
    <n v="15.1"/>
    <n v="25.61"/>
    <n v="2.1"/>
    <n v="4445"/>
    <n v="9834"/>
    <n v="7"/>
    <n v="2562656"/>
    <n v="3203744"/>
    <n v="-641088"/>
  </r>
  <r>
    <s v="P0752"/>
    <s v="Model_685"/>
    <x v="1"/>
    <x v="2"/>
    <n v="2023"/>
    <s v="Q1"/>
    <n v="968"/>
    <n v="17853"/>
    <n v="5378"/>
    <n v="408906"/>
    <n v="13.63"/>
    <n v="4"/>
    <n v="7.15"/>
    <n v="1.24"/>
    <n v="81.41"/>
    <n v="4.5999999999999996"/>
    <n v="8265"/>
    <n v="1085"/>
    <n v="8"/>
    <n v="17281704"/>
    <n v="5205904"/>
    <n v="12075800"/>
  </r>
  <r>
    <s v="P0753"/>
    <s v="Model_745"/>
    <x v="2"/>
    <x v="0"/>
    <n v="2023"/>
    <s v="Q2"/>
    <n v="2847"/>
    <n v="13056"/>
    <n v="9927"/>
    <n v="270460"/>
    <n v="7.02"/>
    <n v="16"/>
    <n v="2.71"/>
    <n v="2.37"/>
    <n v="46.69"/>
    <n v="3.5"/>
    <n v="20358"/>
    <n v="4331"/>
    <n v="12"/>
    <n v="37170432"/>
    <n v="28262169"/>
    <n v="8908263"/>
  </r>
  <r>
    <s v="P0754"/>
    <s v="Model_974"/>
    <x v="2"/>
    <x v="2"/>
    <n v="2023"/>
    <s v="Q1"/>
    <n v="1581"/>
    <n v="13063"/>
    <n v="11287"/>
    <n v="419100"/>
    <n v="6.99"/>
    <n v="8"/>
    <n v="7.6"/>
    <n v="0.82"/>
    <n v="64.16"/>
    <n v="3.9"/>
    <n v="12307"/>
    <n v="5402"/>
    <n v="4"/>
    <n v="20652603"/>
    <n v="17844747"/>
    <n v="2807856"/>
  </r>
  <r>
    <s v="P0755"/>
    <s v="Model_963"/>
    <x v="2"/>
    <x v="2"/>
    <n v="2024"/>
    <s v="Q1"/>
    <n v="3395"/>
    <n v="15551"/>
    <n v="955"/>
    <n v="430596"/>
    <n v="11.41"/>
    <n v="1"/>
    <n v="7.22"/>
    <n v="12.48"/>
    <n v="49.78"/>
    <n v="4.7"/>
    <n v="11704"/>
    <n v="5391"/>
    <n v="14"/>
    <n v="52795645"/>
    <n v="3242225"/>
    <n v="49553420"/>
  </r>
  <r>
    <s v="P0756"/>
    <s v="Model_751"/>
    <x v="1"/>
    <x v="2"/>
    <n v="2023"/>
    <s v="Q3"/>
    <n v="1956"/>
    <n v="12522"/>
    <n v="10062"/>
    <n v="236823"/>
    <n v="2.3199999999999998"/>
    <n v="17"/>
    <n v="7.0000000000000007E-2"/>
    <n v="15.02"/>
    <n v="17.52"/>
    <n v="4.5999999999999996"/>
    <n v="10852"/>
    <n v="1008"/>
    <n v="6"/>
    <n v="24493032"/>
    <n v="19681272"/>
    <n v="4811760"/>
  </r>
  <r>
    <s v="P0757"/>
    <s v="Model_196"/>
    <x v="0"/>
    <x v="2"/>
    <n v="2024"/>
    <s v="Q3"/>
    <n v="3136"/>
    <n v="9734"/>
    <n v="2758"/>
    <n v="438455"/>
    <n v="7.31"/>
    <n v="8"/>
    <n v="5.09"/>
    <n v="1.56"/>
    <n v="33.26"/>
    <n v="4"/>
    <n v="6099"/>
    <n v="5151"/>
    <n v="9"/>
    <n v="30525824"/>
    <n v="8649088"/>
    <n v="21876736"/>
  </r>
  <r>
    <s v="P0758"/>
    <s v="Model_775"/>
    <x v="0"/>
    <x v="0"/>
    <n v="2024"/>
    <s v="Q1"/>
    <n v="4630"/>
    <n v="17673"/>
    <n v="11493"/>
    <n v="259987"/>
    <n v="6.45"/>
    <n v="5"/>
    <n v="1.39"/>
    <n v="18.03"/>
    <n v="88.7"/>
    <n v="1.8"/>
    <n v="5813"/>
    <n v="2686"/>
    <n v="5"/>
    <n v="81825990"/>
    <n v="53212590"/>
    <n v="28613400"/>
  </r>
  <r>
    <s v="P0759"/>
    <s v="Model_547"/>
    <x v="0"/>
    <x v="2"/>
    <n v="2023"/>
    <s v="Q2"/>
    <n v="2125"/>
    <n v="14678"/>
    <n v="7144"/>
    <n v="497470"/>
    <n v="8.9499999999999993"/>
    <n v="10"/>
    <n v="8.66"/>
    <n v="5.76"/>
    <n v="86.86"/>
    <n v="4.4000000000000004"/>
    <n v="3718"/>
    <n v="9435"/>
    <n v="11"/>
    <n v="31190750"/>
    <n v="15181000"/>
    <n v="16009750"/>
  </r>
  <r>
    <s v="P0760"/>
    <s v="Model_599"/>
    <x v="2"/>
    <x v="0"/>
    <n v="2024"/>
    <s v="Q3"/>
    <n v="763"/>
    <n v="8070"/>
    <n v="6579"/>
    <n v="319150"/>
    <n v="14.99"/>
    <n v="5"/>
    <n v="8.7200000000000006"/>
    <n v="17.13"/>
    <n v="35.64"/>
    <n v="1.8"/>
    <n v="15286"/>
    <n v="1431"/>
    <n v="3"/>
    <n v="6157410"/>
    <n v="5019777"/>
    <n v="1137633"/>
  </r>
  <r>
    <s v="P0761"/>
    <s v="Model_195"/>
    <x v="0"/>
    <x v="2"/>
    <n v="2023"/>
    <s v="Q1"/>
    <n v="1112"/>
    <n v="1906"/>
    <n v="13211"/>
    <n v="299243"/>
    <n v="11.54"/>
    <n v="5"/>
    <n v="4.18"/>
    <n v="24.55"/>
    <n v="89.7"/>
    <n v="4"/>
    <n v="19036"/>
    <n v="6951"/>
    <n v="5"/>
    <n v="2119472"/>
    <n v="14690632"/>
    <n v="-12571160"/>
  </r>
  <r>
    <s v="P0762"/>
    <s v="Model_227"/>
    <x v="0"/>
    <x v="1"/>
    <n v="2023"/>
    <s v="Q1"/>
    <n v="2026"/>
    <n v="10706"/>
    <n v="6944"/>
    <n v="124218"/>
    <n v="5.97"/>
    <n v="12"/>
    <n v="4.4400000000000004"/>
    <n v="17.28"/>
    <n v="77.64"/>
    <n v="3.7"/>
    <n v="1556"/>
    <n v="9845"/>
    <n v="3"/>
    <n v="21690356"/>
    <n v="14068544"/>
    <n v="7621812"/>
  </r>
  <r>
    <s v="P0763"/>
    <s v="Model_922"/>
    <x v="2"/>
    <x v="1"/>
    <n v="2023"/>
    <s v="Q4"/>
    <n v="1346"/>
    <n v="5931"/>
    <n v="5863"/>
    <n v="246416"/>
    <n v="12.41"/>
    <n v="10"/>
    <n v="3.03"/>
    <n v="22.08"/>
    <n v="58.88"/>
    <n v="4"/>
    <n v="14033"/>
    <n v="1906"/>
    <n v="4"/>
    <n v="7983126"/>
    <n v="7891598"/>
    <n v="91528"/>
  </r>
  <r>
    <s v="P0764"/>
    <s v="Model_783"/>
    <x v="0"/>
    <x v="1"/>
    <n v="2023"/>
    <s v="Q1"/>
    <n v="175"/>
    <n v="8042"/>
    <n v="4630"/>
    <n v="477056"/>
    <n v="2.56"/>
    <n v="13"/>
    <n v="7.17"/>
    <n v="23.7"/>
    <n v="13.21"/>
    <n v="3.1"/>
    <n v="1643"/>
    <n v="905"/>
    <n v="5"/>
    <n v="1407350"/>
    <n v="810250"/>
    <n v="597100"/>
  </r>
  <r>
    <s v="P0765"/>
    <s v="Model_294"/>
    <x v="1"/>
    <x v="3"/>
    <n v="2023"/>
    <s v="Q3"/>
    <n v="4682"/>
    <n v="10406"/>
    <n v="9846"/>
    <n v="82430"/>
    <n v="0.46"/>
    <n v="1"/>
    <n v="3.59"/>
    <n v="12.17"/>
    <n v="82.12"/>
    <n v="3.6"/>
    <n v="8718"/>
    <n v="4247"/>
    <n v="5"/>
    <n v="48720892"/>
    <n v="46098972"/>
    <n v="2621920"/>
  </r>
  <r>
    <s v="P0766"/>
    <s v="Model_436"/>
    <x v="1"/>
    <x v="2"/>
    <n v="2023"/>
    <s v="Q1"/>
    <n v="3646"/>
    <n v="5646"/>
    <n v="9631"/>
    <n v="73091"/>
    <n v="3.07"/>
    <n v="7"/>
    <n v="2.68"/>
    <n v="17.559999999999999"/>
    <n v="54.59"/>
    <n v="4.8"/>
    <n v="10059"/>
    <n v="171"/>
    <n v="11"/>
    <n v="20585316"/>
    <n v="35114626"/>
    <n v="-14529310"/>
  </r>
  <r>
    <s v="P0767"/>
    <s v="Model_879"/>
    <x v="1"/>
    <x v="0"/>
    <n v="2023"/>
    <s v="Q1"/>
    <n v="3333"/>
    <n v="13546"/>
    <n v="11230"/>
    <n v="307125"/>
    <n v="5.1100000000000003"/>
    <n v="2"/>
    <n v="4.32"/>
    <n v="21.3"/>
    <n v="79.48"/>
    <n v="1.4"/>
    <n v="2115"/>
    <n v="127"/>
    <n v="10"/>
    <n v="45148818"/>
    <n v="37429590"/>
    <n v="7719228"/>
  </r>
  <r>
    <s v="P0768"/>
    <s v="Model_455"/>
    <x v="1"/>
    <x v="1"/>
    <n v="2023"/>
    <s v="Q1"/>
    <n v="1653"/>
    <n v="14111"/>
    <n v="10594"/>
    <n v="476199"/>
    <n v="7.66"/>
    <n v="2"/>
    <n v="0.91"/>
    <n v="8.92"/>
    <n v="76.75"/>
    <n v="2.2000000000000002"/>
    <n v="9562"/>
    <n v="8760"/>
    <n v="11"/>
    <n v="23325483"/>
    <n v="17511882"/>
    <n v="5813601"/>
  </r>
  <r>
    <s v="P0769"/>
    <s v="Model_144"/>
    <x v="2"/>
    <x v="2"/>
    <n v="2023"/>
    <s v="Q4"/>
    <n v="116"/>
    <n v="14576"/>
    <n v="7459"/>
    <n v="73989"/>
    <n v="9.23"/>
    <n v="0"/>
    <n v="7.47"/>
    <n v="6.53"/>
    <n v="76.64"/>
    <n v="3.4"/>
    <n v="13020"/>
    <n v="4083"/>
    <n v="7"/>
    <n v="1690816"/>
    <n v="865244"/>
    <n v="825572"/>
  </r>
  <r>
    <s v="P0770"/>
    <s v="Model_220"/>
    <x v="2"/>
    <x v="0"/>
    <n v="2023"/>
    <s v="Q1"/>
    <n v="282"/>
    <n v="18024"/>
    <n v="1241"/>
    <n v="125451"/>
    <n v="13.66"/>
    <n v="18"/>
    <n v="0.13"/>
    <n v="23.66"/>
    <n v="65.849999999999994"/>
    <n v="4.9000000000000004"/>
    <n v="7477"/>
    <n v="9055"/>
    <n v="10"/>
    <n v="5082768"/>
    <n v="349962"/>
    <n v="4732806"/>
  </r>
  <r>
    <s v="P0771"/>
    <s v="Model_948"/>
    <x v="2"/>
    <x v="0"/>
    <n v="2024"/>
    <s v="Q2"/>
    <n v="2206"/>
    <n v="6382"/>
    <n v="6840"/>
    <n v="68990"/>
    <n v="7.65"/>
    <n v="17"/>
    <n v="6.44"/>
    <n v="18.16"/>
    <n v="33.31"/>
    <n v="1.4"/>
    <n v="12919"/>
    <n v="7155"/>
    <n v="5"/>
    <n v="14078692"/>
    <n v="15089040"/>
    <n v="-1010348"/>
  </r>
  <r>
    <s v="P0772"/>
    <s v="Model_327"/>
    <x v="0"/>
    <x v="1"/>
    <n v="2024"/>
    <s v="Q1"/>
    <n v="1219"/>
    <n v="15613"/>
    <n v="14926"/>
    <n v="402414"/>
    <n v="7.52"/>
    <n v="16"/>
    <n v="1.83"/>
    <n v="5.49"/>
    <n v="36.89"/>
    <n v="1.1000000000000001"/>
    <n v="11280"/>
    <n v="6790"/>
    <n v="10"/>
    <n v="19032247"/>
    <n v="18194794"/>
    <n v="837453"/>
  </r>
  <r>
    <s v="P0773"/>
    <s v="Model_262"/>
    <x v="2"/>
    <x v="1"/>
    <n v="2023"/>
    <s v="Q1"/>
    <n v="2208"/>
    <n v="15145"/>
    <n v="6725"/>
    <n v="392504"/>
    <n v="0.75"/>
    <n v="19"/>
    <n v="2.3199999999999998"/>
    <n v="11.23"/>
    <n v="34.68"/>
    <n v="1.2"/>
    <n v="12181"/>
    <n v="9716"/>
    <n v="12"/>
    <n v="33440160"/>
    <n v="14848800"/>
    <n v="18591360"/>
  </r>
  <r>
    <s v="P0774"/>
    <s v="Model_791"/>
    <x v="0"/>
    <x v="0"/>
    <n v="2023"/>
    <s v="Q3"/>
    <n v="4256"/>
    <n v="7512"/>
    <n v="8158"/>
    <n v="300541"/>
    <n v="0.52"/>
    <n v="12"/>
    <n v="6.36"/>
    <n v="19.91"/>
    <n v="11.6"/>
    <n v="1.2"/>
    <n v="8484"/>
    <n v="3932"/>
    <n v="14"/>
    <n v="31971072"/>
    <n v="34720448"/>
    <n v="-2749376"/>
  </r>
  <r>
    <s v="P0775"/>
    <s v="Model_662"/>
    <x v="2"/>
    <x v="2"/>
    <n v="2024"/>
    <s v="Q2"/>
    <n v="1543"/>
    <n v="18847"/>
    <n v="5428"/>
    <n v="348225"/>
    <n v="8.27"/>
    <n v="2"/>
    <n v="9.93"/>
    <n v="13.68"/>
    <n v="56.61"/>
    <n v="4.5999999999999996"/>
    <n v="6471"/>
    <n v="9967"/>
    <n v="10"/>
    <n v="29080921"/>
    <n v="8375404"/>
    <n v="20705517"/>
  </r>
  <r>
    <s v="P0776"/>
    <s v="Model_301"/>
    <x v="1"/>
    <x v="0"/>
    <n v="2024"/>
    <s v="Q4"/>
    <n v="4768"/>
    <n v="8651"/>
    <n v="7170"/>
    <n v="192105"/>
    <n v="6.57"/>
    <n v="0"/>
    <n v="7.78"/>
    <n v="16.25"/>
    <n v="65.91"/>
    <n v="3.9"/>
    <n v="2444"/>
    <n v="659"/>
    <n v="7"/>
    <n v="41247968"/>
    <n v="34186560"/>
    <n v="7061408"/>
  </r>
  <r>
    <s v="P0777"/>
    <s v="Model_421"/>
    <x v="1"/>
    <x v="1"/>
    <n v="2023"/>
    <s v="Q1"/>
    <n v="4057"/>
    <n v="5110"/>
    <n v="10328"/>
    <n v="420416"/>
    <n v="12.59"/>
    <n v="3"/>
    <n v="2.2599999999999998"/>
    <n v="18.84"/>
    <n v="78.31"/>
    <n v="3.7"/>
    <n v="10614"/>
    <n v="8057"/>
    <n v="6"/>
    <n v="20731270"/>
    <n v="41900696"/>
    <n v="-21169426"/>
  </r>
  <r>
    <s v="P0778"/>
    <s v="Model_296"/>
    <x v="2"/>
    <x v="1"/>
    <n v="2024"/>
    <s v="Q3"/>
    <n v="2522"/>
    <n v="11384"/>
    <n v="12692"/>
    <n v="328385"/>
    <n v="2.41"/>
    <n v="12"/>
    <n v="1.76"/>
    <n v="15.55"/>
    <n v="21.21"/>
    <n v="3.1"/>
    <n v="8578"/>
    <n v="3931"/>
    <n v="4"/>
    <n v="28710448"/>
    <n v="32009224"/>
    <n v="-3298776"/>
  </r>
  <r>
    <s v="P0779"/>
    <s v="Model_998"/>
    <x v="2"/>
    <x v="3"/>
    <n v="2024"/>
    <s v="Q2"/>
    <n v="2710"/>
    <n v="8394"/>
    <n v="1748"/>
    <n v="174932"/>
    <n v="0.37"/>
    <n v="16"/>
    <n v="8.66"/>
    <n v="13.5"/>
    <n v="53.53"/>
    <n v="4.0999999999999996"/>
    <n v="19630"/>
    <n v="7444"/>
    <n v="6"/>
    <n v="22747740"/>
    <n v="4737080"/>
    <n v="18010660"/>
  </r>
  <r>
    <s v="P0780"/>
    <s v="Model_789"/>
    <x v="1"/>
    <x v="3"/>
    <n v="2023"/>
    <s v="Q1"/>
    <n v="2789"/>
    <n v="14967"/>
    <n v="12365"/>
    <n v="318083"/>
    <n v="6.74"/>
    <n v="10"/>
    <n v="4.4400000000000004"/>
    <n v="18.739999999999998"/>
    <n v="10.64"/>
    <n v="1.6"/>
    <n v="13812"/>
    <n v="5271"/>
    <n v="4"/>
    <n v="41742963"/>
    <n v="34485985"/>
    <n v="7256978"/>
  </r>
  <r>
    <s v="P0781"/>
    <s v="Model_731"/>
    <x v="2"/>
    <x v="3"/>
    <n v="2023"/>
    <s v="Q2"/>
    <n v="1811"/>
    <n v="17989"/>
    <n v="8979"/>
    <n v="163000"/>
    <n v="3.56"/>
    <n v="1"/>
    <n v="1.37"/>
    <n v="18.190000000000001"/>
    <n v="17.61"/>
    <n v="2.6"/>
    <n v="7283"/>
    <n v="178"/>
    <n v="6"/>
    <n v="32578079"/>
    <n v="16260969"/>
    <n v="16317110"/>
  </r>
  <r>
    <s v="P0782"/>
    <s v="Model_300"/>
    <x v="1"/>
    <x v="1"/>
    <n v="2023"/>
    <s v="Q3"/>
    <n v="3564"/>
    <n v="11373"/>
    <n v="6915"/>
    <n v="228634"/>
    <n v="0.74"/>
    <n v="15"/>
    <n v="8.6199999999999992"/>
    <n v="15.75"/>
    <n v="14.34"/>
    <n v="3"/>
    <n v="11251"/>
    <n v="5029"/>
    <n v="6"/>
    <n v="40533372"/>
    <n v="24645060"/>
    <n v="15888312"/>
  </r>
  <r>
    <s v="P0783"/>
    <s v="Model_691"/>
    <x v="2"/>
    <x v="1"/>
    <n v="2023"/>
    <s v="Q3"/>
    <n v="2025"/>
    <n v="13789"/>
    <n v="1259"/>
    <n v="85063"/>
    <n v="10.87"/>
    <n v="1"/>
    <n v="8.16"/>
    <n v="8.99"/>
    <n v="68.040000000000006"/>
    <n v="1.4"/>
    <n v="8407"/>
    <n v="3747"/>
    <n v="3"/>
    <n v="27922725"/>
    <n v="2549475"/>
    <n v="25373250"/>
  </r>
  <r>
    <s v="P0784"/>
    <s v="Model_194"/>
    <x v="0"/>
    <x v="3"/>
    <n v="2024"/>
    <s v="Q4"/>
    <n v="2412"/>
    <n v="13708"/>
    <n v="8368"/>
    <n v="257793"/>
    <n v="1.67"/>
    <n v="18"/>
    <n v="9.84"/>
    <n v="10.15"/>
    <n v="16.48"/>
    <n v="2.7"/>
    <n v="20810"/>
    <n v="1131"/>
    <n v="10"/>
    <n v="33063696"/>
    <n v="20183616"/>
    <n v="12880080"/>
  </r>
  <r>
    <s v="P0785"/>
    <s v="Model_739"/>
    <x v="0"/>
    <x v="0"/>
    <n v="2024"/>
    <s v="Q4"/>
    <n v="926"/>
    <n v="12328"/>
    <n v="5446"/>
    <n v="208117"/>
    <n v="9.1199999999999992"/>
    <n v="18"/>
    <n v="9.1"/>
    <n v="24.26"/>
    <n v="67.319999999999993"/>
    <n v="2.2999999999999998"/>
    <n v="18973"/>
    <n v="7481"/>
    <n v="8"/>
    <n v="11415728"/>
    <n v="5042996"/>
    <n v="6372732"/>
  </r>
  <r>
    <s v="P0786"/>
    <s v="Model_681"/>
    <x v="2"/>
    <x v="0"/>
    <n v="2024"/>
    <s v="Q1"/>
    <n v="3862"/>
    <n v="3637"/>
    <n v="1192"/>
    <n v="487985"/>
    <n v="4.22"/>
    <n v="15"/>
    <n v="8.52"/>
    <n v="2.81"/>
    <n v="29.97"/>
    <n v="1.1000000000000001"/>
    <n v="4457"/>
    <n v="2172"/>
    <n v="7"/>
    <n v="14046094"/>
    <n v="4603504"/>
    <n v="9442590"/>
  </r>
  <r>
    <s v="P0787"/>
    <s v="Model_756"/>
    <x v="1"/>
    <x v="3"/>
    <n v="2024"/>
    <s v="Q3"/>
    <n v="3498"/>
    <n v="2786"/>
    <n v="12930"/>
    <n v="359262"/>
    <n v="2.6"/>
    <n v="18"/>
    <n v="0.53"/>
    <n v="6.71"/>
    <n v="80.22"/>
    <n v="1.5"/>
    <n v="20496"/>
    <n v="7011"/>
    <n v="6"/>
    <n v="9745428"/>
    <n v="45229140"/>
    <n v="-35483712"/>
  </r>
  <r>
    <s v="P0788"/>
    <s v="Model_208"/>
    <x v="0"/>
    <x v="0"/>
    <n v="2024"/>
    <s v="Q3"/>
    <n v="1362"/>
    <n v="17210"/>
    <n v="2587"/>
    <n v="134703"/>
    <n v="5.7"/>
    <n v="8"/>
    <n v="1.04"/>
    <n v="12.31"/>
    <n v="75.05"/>
    <n v="4.0999999999999996"/>
    <n v="7547"/>
    <n v="6188"/>
    <n v="5"/>
    <n v="23440020"/>
    <n v="3523494"/>
    <n v="19916526"/>
  </r>
  <r>
    <s v="P0789"/>
    <s v="Model_942"/>
    <x v="0"/>
    <x v="2"/>
    <n v="2024"/>
    <s v="Q3"/>
    <n v="1510"/>
    <n v="12871"/>
    <n v="13932"/>
    <n v="464841"/>
    <n v="12.02"/>
    <n v="0"/>
    <n v="5.69"/>
    <n v="20.92"/>
    <n v="86.63"/>
    <n v="1.1000000000000001"/>
    <n v="7749"/>
    <n v="1584"/>
    <n v="9"/>
    <n v="19435210"/>
    <n v="21037320"/>
    <n v="-1602110"/>
  </r>
  <r>
    <s v="P0790"/>
    <s v="Model_629"/>
    <x v="0"/>
    <x v="1"/>
    <n v="2023"/>
    <s v="Q1"/>
    <n v="2759"/>
    <n v="17445"/>
    <n v="8174"/>
    <n v="285796"/>
    <n v="5.88"/>
    <n v="9"/>
    <n v="5.31"/>
    <n v="4.09"/>
    <n v="80.7"/>
    <n v="4.7"/>
    <n v="17847"/>
    <n v="5938"/>
    <n v="3"/>
    <n v="48130755"/>
    <n v="22552066"/>
    <n v="25578689"/>
  </r>
  <r>
    <s v="P0791"/>
    <s v="Model_923"/>
    <x v="2"/>
    <x v="3"/>
    <n v="2024"/>
    <s v="Q4"/>
    <n v="2374"/>
    <n v="8552"/>
    <n v="11249"/>
    <n v="178557"/>
    <n v="11.26"/>
    <n v="18"/>
    <n v="4.58"/>
    <n v="6.92"/>
    <n v="84.67"/>
    <n v="1.3"/>
    <n v="5259"/>
    <n v="1650"/>
    <n v="9"/>
    <n v="20302448"/>
    <n v="26705126"/>
    <n v="-6402678"/>
  </r>
  <r>
    <s v="P0792"/>
    <s v="Model_800"/>
    <x v="2"/>
    <x v="0"/>
    <n v="2024"/>
    <s v="Q3"/>
    <n v="1783"/>
    <n v="5154"/>
    <n v="1938"/>
    <n v="339220"/>
    <n v="1.88"/>
    <n v="0"/>
    <n v="3.97"/>
    <n v="1.64"/>
    <n v="78.7"/>
    <n v="4.2"/>
    <n v="5763"/>
    <n v="5597"/>
    <n v="2"/>
    <n v="9189582"/>
    <n v="3455454"/>
    <n v="5734128"/>
  </r>
  <r>
    <s v="P0793"/>
    <s v="Model_846"/>
    <x v="1"/>
    <x v="1"/>
    <n v="2024"/>
    <s v="Q1"/>
    <n v="1655"/>
    <n v="17100"/>
    <n v="12800"/>
    <n v="303317"/>
    <n v="11.59"/>
    <n v="1"/>
    <n v="4.3099999999999996"/>
    <n v="17.649999999999999"/>
    <n v="65.47"/>
    <n v="4.5999999999999996"/>
    <n v="11781"/>
    <n v="4782"/>
    <n v="11"/>
    <n v="28300500"/>
    <n v="21184000"/>
    <n v="7116500"/>
  </r>
  <r>
    <s v="P0794"/>
    <s v="Model_820"/>
    <x v="2"/>
    <x v="0"/>
    <n v="2024"/>
    <s v="Q4"/>
    <n v="2613"/>
    <n v="10136"/>
    <n v="5541"/>
    <n v="245877"/>
    <n v="3.55"/>
    <n v="15"/>
    <n v="5.69"/>
    <n v="5.96"/>
    <n v="23.62"/>
    <n v="4.8"/>
    <n v="3402"/>
    <n v="1929"/>
    <n v="2"/>
    <n v="26485368"/>
    <n v="14478633"/>
    <n v="12006735"/>
  </r>
  <r>
    <s v="P0795"/>
    <s v="Model_689"/>
    <x v="0"/>
    <x v="1"/>
    <n v="2023"/>
    <s v="Q2"/>
    <n v="3471"/>
    <n v="7941"/>
    <n v="8218"/>
    <n v="356749"/>
    <n v="10.16"/>
    <n v="11"/>
    <n v="0.02"/>
    <n v="9.7200000000000006"/>
    <n v="31.74"/>
    <n v="4.5"/>
    <n v="4067"/>
    <n v="3851"/>
    <n v="4"/>
    <n v="27563211"/>
    <n v="28524678"/>
    <n v="-961467"/>
  </r>
  <r>
    <s v="P0796"/>
    <s v="Model_464"/>
    <x v="2"/>
    <x v="3"/>
    <n v="2024"/>
    <s v="Q4"/>
    <n v="3567"/>
    <n v="11167"/>
    <n v="7162"/>
    <n v="396709"/>
    <n v="8.49"/>
    <n v="7"/>
    <n v="2.61"/>
    <n v="11.09"/>
    <n v="27.02"/>
    <n v="2.2000000000000002"/>
    <n v="11690"/>
    <n v="6181"/>
    <n v="6"/>
    <n v="39832689"/>
    <n v="25546854"/>
    <n v="14285835"/>
  </r>
  <r>
    <s v="P0797"/>
    <s v="Model_480"/>
    <x v="2"/>
    <x v="2"/>
    <n v="2023"/>
    <s v="Q3"/>
    <n v="2447"/>
    <n v="13649"/>
    <n v="3254"/>
    <n v="351265"/>
    <n v="13.94"/>
    <n v="17"/>
    <n v="5.18"/>
    <n v="22.28"/>
    <n v="58.29"/>
    <n v="2.2999999999999998"/>
    <n v="9575"/>
    <n v="6701"/>
    <n v="7"/>
    <n v="33399103"/>
    <n v="7962538"/>
    <n v="25436565"/>
  </r>
  <r>
    <s v="P0798"/>
    <s v="Model_906"/>
    <x v="0"/>
    <x v="3"/>
    <n v="2024"/>
    <s v="Q3"/>
    <n v="3785"/>
    <n v="3298"/>
    <n v="10458"/>
    <n v="343577"/>
    <n v="5.81"/>
    <n v="1"/>
    <n v="7.22"/>
    <n v="10.28"/>
    <n v="50.29"/>
    <n v="2.7"/>
    <n v="4494"/>
    <n v="4559"/>
    <n v="5"/>
    <n v="12482930"/>
    <n v="39583530"/>
    <n v="-27100600"/>
  </r>
  <r>
    <s v="P0799"/>
    <s v="Model_310"/>
    <x v="0"/>
    <x v="2"/>
    <n v="2023"/>
    <s v="Q2"/>
    <n v="2920"/>
    <n v="11100"/>
    <n v="4474"/>
    <n v="93309"/>
    <n v="0.99"/>
    <n v="12"/>
    <n v="1.74"/>
    <n v="3.63"/>
    <n v="79.37"/>
    <n v="1.6"/>
    <n v="6729"/>
    <n v="3956"/>
    <n v="8"/>
    <n v="32412000"/>
    <n v="13064080"/>
    <n v="19347920"/>
  </r>
  <r>
    <s v="P0800"/>
    <s v="Model_276"/>
    <x v="0"/>
    <x v="0"/>
    <n v="2023"/>
    <s v="Q3"/>
    <n v="1210"/>
    <n v="6995"/>
    <n v="2177"/>
    <n v="379612"/>
    <n v="0.28999999999999998"/>
    <n v="5"/>
    <n v="5.47"/>
    <n v="13.11"/>
    <n v="86.21"/>
    <n v="1.1000000000000001"/>
    <n v="3510"/>
    <n v="6282"/>
    <n v="8"/>
    <n v="8463950"/>
    <n v="2634170"/>
    <n v="5829780"/>
  </r>
  <r>
    <s v="P0801"/>
    <s v="Model_392"/>
    <x v="0"/>
    <x v="2"/>
    <n v="2024"/>
    <s v="Q2"/>
    <n v="4904"/>
    <n v="11400"/>
    <n v="7501"/>
    <n v="487470"/>
    <n v="12.4"/>
    <n v="5"/>
    <n v="7.14"/>
    <n v="24.07"/>
    <n v="42.39"/>
    <n v="4.5"/>
    <n v="8877"/>
    <n v="6183"/>
    <n v="3"/>
    <n v="55905600"/>
    <n v="36784904"/>
    <n v="19120696"/>
  </r>
  <r>
    <s v="P0802"/>
    <s v="Model_547"/>
    <x v="1"/>
    <x v="2"/>
    <n v="2023"/>
    <s v="Q3"/>
    <n v="292"/>
    <n v="15173"/>
    <n v="3397"/>
    <n v="379437"/>
    <n v="7.87"/>
    <n v="8"/>
    <n v="4.45"/>
    <n v="15.19"/>
    <n v="50.51"/>
    <n v="3.2"/>
    <n v="14536"/>
    <n v="8070"/>
    <n v="3"/>
    <n v="4430516"/>
    <n v="991924"/>
    <n v="3438592"/>
  </r>
  <r>
    <s v="P0803"/>
    <s v="Model_939"/>
    <x v="2"/>
    <x v="2"/>
    <n v="2023"/>
    <s v="Q4"/>
    <n v="2640"/>
    <n v="12630"/>
    <n v="941"/>
    <n v="408402"/>
    <n v="11.63"/>
    <n v="15"/>
    <n v="0.27"/>
    <n v="24.58"/>
    <n v="87.72"/>
    <n v="3.4"/>
    <n v="18714"/>
    <n v="2194"/>
    <n v="3"/>
    <n v="33343200"/>
    <n v="2484240"/>
    <n v="30858960"/>
  </r>
  <r>
    <s v="P0804"/>
    <s v="Model_176"/>
    <x v="1"/>
    <x v="2"/>
    <n v="2023"/>
    <s v="Q1"/>
    <n v="1113"/>
    <n v="16722"/>
    <n v="3459"/>
    <n v="481069"/>
    <n v="3.52"/>
    <n v="10"/>
    <n v="4.49"/>
    <n v="21.03"/>
    <n v="32.1"/>
    <n v="4.7"/>
    <n v="1548"/>
    <n v="6338"/>
    <n v="3"/>
    <n v="18611586"/>
    <n v="3849867"/>
    <n v="14761719"/>
  </r>
  <r>
    <s v="P0805"/>
    <s v="Model_761"/>
    <x v="1"/>
    <x v="0"/>
    <n v="2023"/>
    <s v="Q1"/>
    <n v="4374"/>
    <n v="2800"/>
    <n v="5396"/>
    <n v="350549"/>
    <n v="5.18"/>
    <n v="6"/>
    <n v="2.96"/>
    <n v="0.9"/>
    <n v="73.39"/>
    <n v="3.7"/>
    <n v="5710"/>
    <n v="3132"/>
    <n v="14"/>
    <n v="12247200"/>
    <n v="23602104"/>
    <n v="-11354904"/>
  </r>
  <r>
    <s v="P0806"/>
    <s v="Model_784"/>
    <x v="0"/>
    <x v="0"/>
    <n v="2023"/>
    <s v="Q4"/>
    <n v="2645"/>
    <n v="10935"/>
    <n v="9831"/>
    <n v="93527"/>
    <n v="0.45"/>
    <n v="9"/>
    <n v="9.3000000000000007"/>
    <n v="16.46"/>
    <n v="28.02"/>
    <n v="3.8"/>
    <n v="19062"/>
    <n v="1648"/>
    <n v="10"/>
    <n v="28923075"/>
    <n v="26002995"/>
    <n v="2920080"/>
  </r>
  <r>
    <s v="P0807"/>
    <s v="Model_871"/>
    <x v="1"/>
    <x v="2"/>
    <n v="2023"/>
    <s v="Q1"/>
    <n v="969"/>
    <n v="6116"/>
    <n v="12610"/>
    <n v="389371"/>
    <n v="14.42"/>
    <n v="9"/>
    <n v="1.25"/>
    <n v="7.17"/>
    <n v="64.52"/>
    <n v="4.0999999999999996"/>
    <n v="16338"/>
    <n v="8659"/>
    <n v="6"/>
    <n v="5926404"/>
    <n v="12219090"/>
    <n v="-6292686"/>
  </r>
  <r>
    <s v="P0808"/>
    <s v="Model_731"/>
    <x v="0"/>
    <x v="3"/>
    <n v="2023"/>
    <s v="Q4"/>
    <n v="55"/>
    <n v="17893"/>
    <n v="14770"/>
    <n v="443708"/>
    <n v="10.02"/>
    <n v="19"/>
    <n v="6.52"/>
    <n v="13.99"/>
    <n v="30.29"/>
    <n v="1.5"/>
    <n v="17538"/>
    <n v="164"/>
    <n v="12"/>
    <n v="984115"/>
    <n v="812350"/>
    <n v="171765"/>
  </r>
  <r>
    <s v="P0809"/>
    <s v="Model_261"/>
    <x v="2"/>
    <x v="0"/>
    <n v="2023"/>
    <s v="Q1"/>
    <n v="517"/>
    <n v="12117"/>
    <n v="6461"/>
    <n v="274490"/>
    <n v="14"/>
    <n v="17"/>
    <n v="0.53"/>
    <n v="6.98"/>
    <n v="80.7"/>
    <n v="2.4"/>
    <n v="9378"/>
    <n v="3399"/>
    <n v="9"/>
    <n v="6264489"/>
    <n v="3340337"/>
    <n v="2924152"/>
  </r>
  <r>
    <s v="P0810"/>
    <s v="Model_953"/>
    <x v="0"/>
    <x v="1"/>
    <n v="2023"/>
    <s v="Q3"/>
    <n v="4220"/>
    <n v="7252"/>
    <n v="6942"/>
    <n v="189883"/>
    <n v="3.98"/>
    <n v="19"/>
    <n v="4.46"/>
    <n v="8.7200000000000006"/>
    <n v="54.92"/>
    <n v="4.9000000000000004"/>
    <n v="17954"/>
    <n v="4949"/>
    <n v="6"/>
    <n v="30603440"/>
    <n v="29295240"/>
    <n v="1308200"/>
  </r>
  <r>
    <s v="P0811"/>
    <s v="Model_929"/>
    <x v="2"/>
    <x v="3"/>
    <n v="2023"/>
    <s v="Q4"/>
    <n v="53"/>
    <n v="11352"/>
    <n v="12909"/>
    <n v="143344"/>
    <n v="9.17"/>
    <n v="8"/>
    <n v="5.54"/>
    <n v="23.08"/>
    <n v="24.87"/>
    <n v="4.7"/>
    <n v="16847"/>
    <n v="5739"/>
    <n v="14"/>
    <n v="601656"/>
    <n v="684177"/>
    <n v="-82521"/>
  </r>
  <r>
    <s v="P0812"/>
    <s v="Model_610"/>
    <x v="0"/>
    <x v="0"/>
    <n v="2024"/>
    <s v="Q2"/>
    <n v="695"/>
    <n v="7795"/>
    <n v="6426"/>
    <n v="205344"/>
    <n v="10.18"/>
    <n v="14"/>
    <n v="2.98"/>
    <n v="5.17"/>
    <n v="27.95"/>
    <n v="4.5"/>
    <n v="9379"/>
    <n v="2135"/>
    <n v="12"/>
    <n v="5417525"/>
    <n v="4466070"/>
    <n v="951455"/>
  </r>
  <r>
    <s v="P0813"/>
    <s v="Model_516"/>
    <x v="2"/>
    <x v="1"/>
    <n v="2023"/>
    <s v="Q4"/>
    <n v="167"/>
    <n v="18956"/>
    <n v="9587"/>
    <n v="273564"/>
    <n v="4.76"/>
    <n v="3"/>
    <n v="4.55"/>
    <n v="21.85"/>
    <n v="49.51"/>
    <n v="2.8"/>
    <n v="19661"/>
    <n v="5774"/>
    <n v="6"/>
    <n v="3165652"/>
    <n v="1601029"/>
    <n v="1564623"/>
  </r>
  <r>
    <s v="P0814"/>
    <s v="Model_975"/>
    <x v="0"/>
    <x v="2"/>
    <n v="2023"/>
    <s v="Q3"/>
    <n v="2978"/>
    <n v="4725"/>
    <n v="10896"/>
    <n v="97153"/>
    <n v="12.72"/>
    <n v="7"/>
    <n v="1.64"/>
    <n v="0.76"/>
    <n v="86.93"/>
    <n v="4.4000000000000004"/>
    <n v="14754"/>
    <n v="2328"/>
    <n v="2"/>
    <n v="14071050"/>
    <n v="32448288"/>
    <n v="-18377238"/>
  </r>
  <r>
    <s v="P0815"/>
    <s v="Model_843"/>
    <x v="0"/>
    <x v="0"/>
    <n v="2024"/>
    <s v="Q2"/>
    <n v="2601"/>
    <n v="2816"/>
    <n v="9272"/>
    <n v="158042"/>
    <n v="14.21"/>
    <n v="8"/>
    <n v="3.04"/>
    <n v="2.27"/>
    <n v="71.569999999999993"/>
    <n v="1.2"/>
    <n v="8880"/>
    <n v="5720"/>
    <n v="7"/>
    <n v="7324416"/>
    <n v="24116472"/>
    <n v="-16792056"/>
  </r>
  <r>
    <s v="P0816"/>
    <s v="Model_546"/>
    <x v="0"/>
    <x v="1"/>
    <n v="2023"/>
    <s v="Q2"/>
    <n v="4339"/>
    <n v="13837"/>
    <n v="1223"/>
    <n v="104110"/>
    <n v="13.27"/>
    <n v="12"/>
    <n v="6.21"/>
    <n v="21.37"/>
    <n v="49.06"/>
    <n v="1.6"/>
    <n v="3728"/>
    <n v="696"/>
    <n v="5"/>
    <n v="60038743"/>
    <n v="5306597"/>
    <n v="54732146"/>
  </r>
  <r>
    <s v="P0817"/>
    <s v="Model_906"/>
    <x v="1"/>
    <x v="0"/>
    <n v="2024"/>
    <s v="Q4"/>
    <n v="896"/>
    <n v="8307"/>
    <n v="7799"/>
    <n v="195051"/>
    <n v="11.09"/>
    <n v="8"/>
    <n v="3.02"/>
    <n v="15.76"/>
    <n v="37.020000000000003"/>
    <n v="2.7"/>
    <n v="11314"/>
    <n v="3706"/>
    <n v="4"/>
    <n v="7443072"/>
    <n v="6987904"/>
    <n v="455168"/>
  </r>
  <r>
    <s v="P0818"/>
    <s v="Model_345"/>
    <x v="1"/>
    <x v="3"/>
    <n v="2024"/>
    <s v="Q1"/>
    <n v="2812"/>
    <n v="5183"/>
    <n v="13357"/>
    <n v="291131"/>
    <n v="4.16"/>
    <n v="3"/>
    <n v="9"/>
    <n v="18.68"/>
    <n v="53.94"/>
    <n v="2.9"/>
    <n v="10388"/>
    <n v="3989"/>
    <n v="7"/>
    <n v="14574596"/>
    <n v="37559884"/>
    <n v="-22985288"/>
  </r>
  <r>
    <s v="P0819"/>
    <s v="Model_876"/>
    <x v="1"/>
    <x v="0"/>
    <n v="2023"/>
    <s v="Q2"/>
    <n v="1191"/>
    <n v="8727"/>
    <n v="5049"/>
    <n v="289173"/>
    <n v="4.22"/>
    <n v="16"/>
    <n v="6.28"/>
    <n v="5.24"/>
    <n v="69.87"/>
    <n v="2.1"/>
    <n v="7891"/>
    <n v="3606"/>
    <n v="3"/>
    <n v="10393857"/>
    <n v="6013359"/>
    <n v="4380498"/>
  </r>
  <r>
    <s v="P0820"/>
    <s v="Model_866"/>
    <x v="2"/>
    <x v="3"/>
    <n v="2023"/>
    <s v="Q2"/>
    <n v="1860"/>
    <n v="4773"/>
    <n v="2550"/>
    <n v="78328"/>
    <n v="14.45"/>
    <n v="15"/>
    <n v="4.3899999999999997"/>
    <n v="13.43"/>
    <n v="72.709999999999994"/>
    <n v="2.4"/>
    <n v="10929"/>
    <n v="1495"/>
    <n v="9"/>
    <n v="8877780"/>
    <n v="4743000"/>
    <n v="4134780"/>
  </r>
  <r>
    <s v="P0821"/>
    <s v="Model_986"/>
    <x v="0"/>
    <x v="2"/>
    <n v="2023"/>
    <s v="Q4"/>
    <n v="773"/>
    <n v="1645"/>
    <n v="5557"/>
    <n v="162911"/>
    <n v="0.15"/>
    <n v="14"/>
    <n v="0.39"/>
    <n v="18.43"/>
    <n v="35.97"/>
    <n v="1.7"/>
    <n v="20290"/>
    <n v="9878"/>
    <n v="2"/>
    <n v="1271585"/>
    <n v="4295561"/>
    <n v="-3023976"/>
  </r>
  <r>
    <s v="P0822"/>
    <s v="Model_565"/>
    <x v="2"/>
    <x v="0"/>
    <n v="2023"/>
    <s v="Q1"/>
    <n v="274"/>
    <n v="6510"/>
    <n v="2767"/>
    <n v="325011"/>
    <n v="10.74"/>
    <n v="2"/>
    <n v="5"/>
    <n v="15.68"/>
    <n v="67.69"/>
    <n v="3"/>
    <n v="2137"/>
    <n v="7629"/>
    <n v="13"/>
    <n v="1783740"/>
    <n v="758158"/>
    <n v="1025582"/>
  </r>
  <r>
    <s v="P0823"/>
    <s v="Model_956"/>
    <x v="0"/>
    <x v="3"/>
    <n v="2024"/>
    <s v="Q3"/>
    <n v="4677"/>
    <n v="17535"/>
    <n v="4888"/>
    <n v="109234"/>
    <n v="10.59"/>
    <n v="19"/>
    <n v="7.65"/>
    <n v="11.79"/>
    <n v="62.62"/>
    <n v="4.2"/>
    <n v="18833"/>
    <n v="8403"/>
    <n v="10"/>
    <n v="82011195"/>
    <n v="22861176"/>
    <n v="59150019"/>
  </r>
  <r>
    <s v="P0824"/>
    <s v="Model_171"/>
    <x v="1"/>
    <x v="1"/>
    <n v="2024"/>
    <s v="Q1"/>
    <n v="4258"/>
    <n v="4540"/>
    <n v="4978"/>
    <n v="337995"/>
    <n v="9.34"/>
    <n v="4"/>
    <n v="2.66"/>
    <n v="23.99"/>
    <n v="86.73"/>
    <n v="3.6"/>
    <n v="11596"/>
    <n v="552"/>
    <n v="9"/>
    <n v="19331320"/>
    <n v="21196324"/>
    <n v="-1865004"/>
  </r>
  <r>
    <s v="P0825"/>
    <s v="Model_324"/>
    <x v="1"/>
    <x v="0"/>
    <n v="2024"/>
    <s v="Q2"/>
    <n v="4704"/>
    <n v="11154"/>
    <n v="8589"/>
    <n v="343423"/>
    <n v="14.85"/>
    <n v="4"/>
    <n v="8.07"/>
    <n v="16.899999999999999"/>
    <n v="84.49"/>
    <n v="1.4"/>
    <n v="5087"/>
    <n v="7436"/>
    <n v="2"/>
    <n v="52468416"/>
    <n v="40402656"/>
    <n v="12065760"/>
  </r>
  <r>
    <s v="P0826"/>
    <s v="Model_741"/>
    <x v="2"/>
    <x v="3"/>
    <n v="2023"/>
    <s v="Q4"/>
    <n v="2098"/>
    <n v="18366"/>
    <n v="3746"/>
    <n v="298503"/>
    <n v="4.68"/>
    <n v="19"/>
    <n v="2.52"/>
    <n v="22.69"/>
    <n v="73.150000000000006"/>
    <n v="3"/>
    <n v="2611"/>
    <n v="2731"/>
    <n v="11"/>
    <n v="38531868"/>
    <n v="7859108"/>
    <n v="30672760"/>
  </r>
  <r>
    <s v="P0827"/>
    <s v="Model_835"/>
    <x v="2"/>
    <x v="1"/>
    <n v="2023"/>
    <s v="Q3"/>
    <n v="4799"/>
    <n v="19133"/>
    <n v="10441"/>
    <n v="277135"/>
    <n v="5.0999999999999996"/>
    <n v="14"/>
    <n v="8.24"/>
    <n v="18.239999999999998"/>
    <n v="67.87"/>
    <n v="3.8"/>
    <n v="9867"/>
    <n v="2286"/>
    <n v="13"/>
    <n v="91819267"/>
    <n v="50106359"/>
    <n v="41712908"/>
  </r>
  <r>
    <s v="P0828"/>
    <s v="Model_575"/>
    <x v="1"/>
    <x v="2"/>
    <n v="2023"/>
    <s v="Q4"/>
    <n v="4465"/>
    <n v="18514"/>
    <n v="6194"/>
    <n v="123402"/>
    <n v="1.18"/>
    <n v="17"/>
    <n v="0.85"/>
    <n v="18.39"/>
    <n v="31.92"/>
    <n v="3.1"/>
    <n v="2222"/>
    <n v="6067"/>
    <n v="10"/>
    <n v="82665010"/>
    <n v="27656210"/>
    <n v="55008800"/>
  </r>
  <r>
    <s v="P0829"/>
    <s v="Model_337"/>
    <x v="1"/>
    <x v="2"/>
    <n v="2024"/>
    <s v="Q1"/>
    <n v="1623"/>
    <n v="16496"/>
    <n v="8680"/>
    <n v="327593"/>
    <n v="6.64"/>
    <n v="14"/>
    <n v="8.66"/>
    <n v="2"/>
    <n v="77.680000000000007"/>
    <n v="2.6"/>
    <n v="6366"/>
    <n v="6474"/>
    <n v="3"/>
    <n v="26773008"/>
    <n v="14087640"/>
    <n v="12685368"/>
  </r>
  <r>
    <s v="P0830"/>
    <s v="Model_577"/>
    <x v="1"/>
    <x v="2"/>
    <n v="2024"/>
    <s v="Q4"/>
    <n v="1878"/>
    <n v="17836"/>
    <n v="11323"/>
    <n v="388365"/>
    <n v="3.92"/>
    <n v="1"/>
    <n v="4.99"/>
    <n v="8.99"/>
    <n v="44.2"/>
    <n v="3.5"/>
    <n v="11639"/>
    <n v="5458"/>
    <n v="4"/>
    <n v="33496008"/>
    <n v="21264594"/>
    <n v="12231414"/>
  </r>
  <r>
    <s v="P0831"/>
    <s v="Model_708"/>
    <x v="0"/>
    <x v="1"/>
    <n v="2023"/>
    <s v="Q1"/>
    <n v="1967"/>
    <n v="10353"/>
    <n v="5875"/>
    <n v="401224"/>
    <n v="5.15"/>
    <n v="12"/>
    <n v="2.97"/>
    <n v="21.46"/>
    <n v="31.78"/>
    <n v="4.9000000000000004"/>
    <n v="18586"/>
    <n v="4448"/>
    <n v="3"/>
    <n v="20364351"/>
    <n v="11556125"/>
    <n v="8808226"/>
  </r>
  <r>
    <s v="P0832"/>
    <s v="Model_395"/>
    <x v="1"/>
    <x v="2"/>
    <n v="2024"/>
    <s v="Q4"/>
    <n v="4284"/>
    <n v="13195"/>
    <n v="11212"/>
    <n v="55451"/>
    <n v="12.52"/>
    <n v="3"/>
    <n v="2.65"/>
    <n v="5.82"/>
    <n v="40.729999999999997"/>
    <n v="1.4"/>
    <n v="3628"/>
    <n v="1559"/>
    <n v="14"/>
    <n v="56527380"/>
    <n v="48032208"/>
    <n v="8495172"/>
  </r>
  <r>
    <s v="P0833"/>
    <s v="Model_225"/>
    <x v="2"/>
    <x v="1"/>
    <n v="2024"/>
    <s v="Q4"/>
    <n v="2076"/>
    <n v="4352"/>
    <n v="12781"/>
    <n v="137178"/>
    <n v="14.03"/>
    <n v="9"/>
    <n v="4.32"/>
    <n v="2.89"/>
    <n v="76.87"/>
    <n v="2.6"/>
    <n v="10618"/>
    <n v="2042"/>
    <n v="9"/>
    <n v="9034752"/>
    <n v="26533356"/>
    <n v="-17498604"/>
  </r>
  <r>
    <s v="P0834"/>
    <s v="Model_714"/>
    <x v="0"/>
    <x v="2"/>
    <n v="2024"/>
    <s v="Q1"/>
    <n v="3794"/>
    <n v="17514"/>
    <n v="8030"/>
    <n v="484532"/>
    <n v="2.79"/>
    <n v="12"/>
    <n v="9.99"/>
    <n v="8.15"/>
    <n v="21.89"/>
    <n v="2.6"/>
    <n v="4017"/>
    <n v="5522"/>
    <n v="3"/>
    <n v="66448116"/>
    <n v="30465820"/>
    <n v="35982296"/>
  </r>
  <r>
    <s v="P0835"/>
    <s v="Model_554"/>
    <x v="0"/>
    <x v="0"/>
    <n v="2024"/>
    <s v="Q2"/>
    <n v="951"/>
    <n v="2487"/>
    <n v="11802"/>
    <n v="375905"/>
    <n v="5.59"/>
    <n v="9"/>
    <n v="2.2000000000000002"/>
    <n v="5.51"/>
    <n v="46.49"/>
    <n v="3.3"/>
    <n v="19033"/>
    <n v="5296"/>
    <n v="11"/>
    <n v="2365137"/>
    <n v="11223702"/>
    <n v="-8858565"/>
  </r>
  <r>
    <s v="P0836"/>
    <s v="Model_571"/>
    <x v="2"/>
    <x v="1"/>
    <n v="2024"/>
    <s v="Q2"/>
    <n v="4835"/>
    <n v="9122"/>
    <n v="14747"/>
    <n v="286562"/>
    <n v="13.93"/>
    <n v="8"/>
    <n v="1.03"/>
    <n v="23.13"/>
    <n v="49.39"/>
    <n v="1.6"/>
    <n v="15728"/>
    <n v="161"/>
    <n v="3"/>
    <n v="44104870"/>
    <n v="71301745"/>
    <n v="-27196875"/>
  </r>
  <r>
    <s v="P0837"/>
    <s v="Model_605"/>
    <x v="0"/>
    <x v="0"/>
    <n v="2024"/>
    <s v="Q4"/>
    <n v="2089"/>
    <n v="10660"/>
    <n v="14486"/>
    <n v="351014"/>
    <n v="0.93"/>
    <n v="7"/>
    <n v="5.85"/>
    <n v="21.7"/>
    <n v="12.93"/>
    <n v="1.7"/>
    <n v="15679"/>
    <n v="1594"/>
    <n v="2"/>
    <n v="22268740"/>
    <n v="30261254"/>
    <n v="-7992514"/>
  </r>
  <r>
    <s v="P0838"/>
    <s v="Model_355"/>
    <x v="2"/>
    <x v="2"/>
    <n v="2024"/>
    <s v="Q1"/>
    <n v="59"/>
    <n v="18984"/>
    <n v="13720"/>
    <n v="408710"/>
    <n v="1.39"/>
    <n v="2"/>
    <n v="4.8899999999999997"/>
    <n v="12.49"/>
    <n v="25.66"/>
    <n v="2.1"/>
    <n v="19762"/>
    <n v="1280"/>
    <n v="8"/>
    <n v="1120056"/>
    <n v="809480"/>
    <n v="310576"/>
  </r>
  <r>
    <s v="P0839"/>
    <s v="Model_215"/>
    <x v="0"/>
    <x v="1"/>
    <n v="2023"/>
    <s v="Q1"/>
    <n v="310"/>
    <n v="8152"/>
    <n v="2331"/>
    <n v="435893"/>
    <n v="2.44"/>
    <n v="15"/>
    <n v="5.24"/>
    <n v="1.53"/>
    <n v="76.14"/>
    <n v="4.8"/>
    <n v="11175"/>
    <n v="6368"/>
    <n v="13"/>
    <n v="2527120"/>
    <n v="722610"/>
    <n v="1804510"/>
  </r>
  <r>
    <s v="P0840"/>
    <s v="Model_268"/>
    <x v="2"/>
    <x v="2"/>
    <n v="2023"/>
    <s v="Q4"/>
    <n v="1723"/>
    <n v="8921"/>
    <n v="13874"/>
    <n v="173765"/>
    <n v="8.93"/>
    <n v="13"/>
    <n v="6.67"/>
    <n v="17.86"/>
    <n v="76.459999999999994"/>
    <n v="3.9"/>
    <n v="1809"/>
    <n v="2888"/>
    <n v="3"/>
    <n v="15370883"/>
    <n v="23904902"/>
    <n v="-8534019"/>
  </r>
  <r>
    <s v="P0841"/>
    <s v="Model_904"/>
    <x v="0"/>
    <x v="1"/>
    <n v="2023"/>
    <s v="Q1"/>
    <n v="2269"/>
    <n v="2269"/>
    <n v="3790"/>
    <n v="437025"/>
    <n v="2.2599999999999998"/>
    <n v="8"/>
    <n v="2.67"/>
    <n v="15.59"/>
    <n v="33.39"/>
    <n v="3.6"/>
    <n v="5452"/>
    <n v="4736"/>
    <n v="11"/>
    <n v="5148361"/>
    <n v="8599510"/>
    <n v="-3451149"/>
  </r>
  <r>
    <s v="P0842"/>
    <s v="Model_798"/>
    <x v="0"/>
    <x v="0"/>
    <n v="2023"/>
    <s v="Q1"/>
    <n v="2110"/>
    <n v="19227"/>
    <n v="7955"/>
    <n v="474089"/>
    <n v="14.52"/>
    <n v="10"/>
    <n v="9.11"/>
    <n v="24.26"/>
    <n v="79.989999999999995"/>
    <n v="4.3"/>
    <n v="20933"/>
    <n v="4821"/>
    <n v="6"/>
    <n v="40568970"/>
    <n v="16785050"/>
    <n v="23783920"/>
  </r>
  <r>
    <s v="P0843"/>
    <s v="Model_542"/>
    <x v="0"/>
    <x v="1"/>
    <n v="2024"/>
    <s v="Q4"/>
    <n v="3763"/>
    <n v="15614"/>
    <n v="5293"/>
    <n v="178389"/>
    <n v="6.7"/>
    <n v="2"/>
    <n v="4.3600000000000003"/>
    <n v="13.97"/>
    <n v="71.739999999999995"/>
    <n v="1.5"/>
    <n v="15371"/>
    <n v="5810"/>
    <n v="6"/>
    <n v="58755482"/>
    <n v="19917559"/>
    <n v="38837923"/>
  </r>
  <r>
    <s v="P0844"/>
    <s v="Model_277"/>
    <x v="2"/>
    <x v="3"/>
    <n v="2024"/>
    <s v="Q3"/>
    <n v="1669"/>
    <n v="5858"/>
    <n v="10135"/>
    <n v="239699"/>
    <n v="7.52"/>
    <n v="4"/>
    <n v="1.29"/>
    <n v="8.41"/>
    <n v="43.43"/>
    <n v="4.4000000000000004"/>
    <n v="11192"/>
    <n v="7802"/>
    <n v="4"/>
    <n v="9777002"/>
    <n v="16915315"/>
    <n v="-7138313"/>
  </r>
  <r>
    <s v="P0845"/>
    <s v="Model_244"/>
    <x v="1"/>
    <x v="1"/>
    <n v="2023"/>
    <s v="Q1"/>
    <n v="370"/>
    <n v="13043"/>
    <n v="1733"/>
    <n v="247227"/>
    <n v="3.7"/>
    <n v="9"/>
    <n v="7.42"/>
    <n v="12.98"/>
    <n v="69.87"/>
    <n v="3.4"/>
    <n v="1515"/>
    <n v="205"/>
    <n v="4"/>
    <n v="4825910"/>
    <n v="641210"/>
    <n v="4184700"/>
  </r>
  <r>
    <s v="P0846"/>
    <s v="Model_401"/>
    <x v="2"/>
    <x v="2"/>
    <n v="2024"/>
    <s v="Q1"/>
    <n v="1392"/>
    <n v="7199"/>
    <n v="2260"/>
    <n v="337516"/>
    <n v="7.06"/>
    <n v="12"/>
    <n v="6.43"/>
    <n v="24.48"/>
    <n v="86.91"/>
    <n v="2.2999999999999998"/>
    <n v="18489"/>
    <n v="9446"/>
    <n v="14"/>
    <n v="10021008"/>
    <n v="3145920"/>
    <n v="6875088"/>
  </r>
  <r>
    <s v="P0847"/>
    <s v="Model_679"/>
    <x v="0"/>
    <x v="3"/>
    <n v="2023"/>
    <s v="Q2"/>
    <n v="2426"/>
    <n v="19125"/>
    <n v="14940"/>
    <n v="315786"/>
    <n v="9.93"/>
    <n v="3"/>
    <n v="3.16"/>
    <n v="17.41"/>
    <n v="46.72"/>
    <n v="4.3"/>
    <n v="17505"/>
    <n v="4187"/>
    <n v="13"/>
    <n v="46397250"/>
    <n v="36244440"/>
    <n v="10152810"/>
  </r>
  <r>
    <s v="P0848"/>
    <s v="Model_890"/>
    <x v="2"/>
    <x v="0"/>
    <n v="2024"/>
    <s v="Q3"/>
    <n v="2882"/>
    <n v="2625"/>
    <n v="3523"/>
    <n v="310220"/>
    <n v="11.27"/>
    <n v="12"/>
    <n v="6.22"/>
    <n v="16.8"/>
    <n v="29.07"/>
    <n v="4.2"/>
    <n v="15778"/>
    <n v="4025"/>
    <n v="4"/>
    <n v="7565250"/>
    <n v="10153286"/>
    <n v="-2588036"/>
  </r>
  <r>
    <s v="P0849"/>
    <s v="Model_206"/>
    <x v="1"/>
    <x v="1"/>
    <n v="2024"/>
    <s v="Q2"/>
    <n v="2874"/>
    <n v="12293"/>
    <n v="11504"/>
    <n v="471217"/>
    <n v="11.31"/>
    <n v="11"/>
    <n v="2.2000000000000002"/>
    <n v="6.02"/>
    <n v="85.35"/>
    <n v="4.4000000000000004"/>
    <n v="16317"/>
    <n v="2008"/>
    <n v="7"/>
    <n v="35330082"/>
    <n v="33062496"/>
    <n v="2267586"/>
  </r>
  <r>
    <s v="P0850"/>
    <s v="Model_740"/>
    <x v="2"/>
    <x v="1"/>
    <n v="2024"/>
    <s v="Q3"/>
    <n v="2044"/>
    <n v="8264"/>
    <n v="1085"/>
    <n v="346208"/>
    <n v="8.67"/>
    <n v="4"/>
    <n v="4.45"/>
    <n v="18.59"/>
    <n v="58.3"/>
    <n v="1.5"/>
    <n v="11259"/>
    <n v="2149"/>
    <n v="5"/>
    <n v="16891616"/>
    <n v="2217740"/>
    <n v="14673876"/>
  </r>
  <r>
    <s v="P0851"/>
    <s v="Model_563"/>
    <x v="2"/>
    <x v="3"/>
    <n v="2023"/>
    <s v="Q4"/>
    <n v="3008"/>
    <n v="13823"/>
    <n v="1064"/>
    <n v="275898"/>
    <n v="13.57"/>
    <n v="9"/>
    <n v="8.99"/>
    <n v="18.760000000000002"/>
    <n v="18.420000000000002"/>
    <n v="4.9000000000000004"/>
    <n v="17164"/>
    <n v="9566"/>
    <n v="14"/>
    <n v="41579584"/>
    <n v="3200512"/>
    <n v="38379072"/>
  </r>
  <r>
    <s v="P0852"/>
    <s v="Model_343"/>
    <x v="1"/>
    <x v="3"/>
    <n v="2023"/>
    <s v="Q4"/>
    <n v="2088"/>
    <n v="14531"/>
    <n v="11359"/>
    <n v="326266"/>
    <n v="12.26"/>
    <n v="8"/>
    <n v="1.34"/>
    <n v="7.93"/>
    <n v="55.81"/>
    <n v="4.8"/>
    <n v="7912"/>
    <n v="9237"/>
    <n v="4"/>
    <n v="30340728"/>
    <n v="23717592"/>
    <n v="6623136"/>
  </r>
  <r>
    <s v="P0853"/>
    <s v="Model_840"/>
    <x v="0"/>
    <x v="1"/>
    <n v="2024"/>
    <s v="Q4"/>
    <n v="3540"/>
    <n v="15552"/>
    <n v="7616"/>
    <n v="468036"/>
    <n v="11.36"/>
    <n v="19"/>
    <n v="3.87"/>
    <n v="12.09"/>
    <n v="50.05"/>
    <n v="2.4"/>
    <n v="11696"/>
    <n v="8272"/>
    <n v="3"/>
    <n v="55054080"/>
    <n v="26960640"/>
    <n v="28093440"/>
  </r>
  <r>
    <s v="P0854"/>
    <s v="Model_897"/>
    <x v="1"/>
    <x v="2"/>
    <n v="2023"/>
    <s v="Q4"/>
    <n v="3727"/>
    <n v="14140"/>
    <n v="12439"/>
    <n v="118431"/>
    <n v="0.83"/>
    <n v="6"/>
    <n v="8.2100000000000009"/>
    <n v="7.37"/>
    <n v="78.45"/>
    <n v="1.3"/>
    <n v="10007"/>
    <n v="4004"/>
    <n v="14"/>
    <n v="52699780"/>
    <n v="46360153"/>
    <n v="6339627"/>
  </r>
  <r>
    <s v="P0855"/>
    <s v="Model_602"/>
    <x v="1"/>
    <x v="3"/>
    <n v="2024"/>
    <s v="Q3"/>
    <n v="1168"/>
    <n v="9343"/>
    <n v="14765"/>
    <n v="105745"/>
    <n v="0.1"/>
    <n v="1"/>
    <n v="9.69"/>
    <n v="6.47"/>
    <n v="52.46"/>
    <n v="1.7"/>
    <n v="6320"/>
    <n v="3896"/>
    <n v="4"/>
    <n v="10912624"/>
    <n v="17245520"/>
    <n v="-6332896"/>
  </r>
  <r>
    <s v="P0856"/>
    <s v="Model_146"/>
    <x v="2"/>
    <x v="1"/>
    <n v="2023"/>
    <s v="Q2"/>
    <n v="1654"/>
    <n v="15710"/>
    <n v="14314"/>
    <n v="100081"/>
    <n v="3.19"/>
    <n v="6"/>
    <n v="4.54"/>
    <n v="0.65"/>
    <n v="30.42"/>
    <n v="5"/>
    <n v="9335"/>
    <n v="392"/>
    <n v="5"/>
    <n v="25984340"/>
    <n v="23675356"/>
    <n v="2308984"/>
  </r>
  <r>
    <s v="P0857"/>
    <s v="Model_721"/>
    <x v="0"/>
    <x v="0"/>
    <n v="2023"/>
    <s v="Q4"/>
    <n v="4077"/>
    <n v="17956"/>
    <n v="13908"/>
    <n v="451927"/>
    <n v="9.9499999999999993"/>
    <n v="7"/>
    <n v="5.07"/>
    <n v="7.13"/>
    <n v="64.05"/>
    <n v="3.3"/>
    <n v="3349"/>
    <n v="6366"/>
    <n v="7"/>
    <n v="73206612"/>
    <n v="56702916"/>
    <n v="16503696"/>
  </r>
  <r>
    <s v="P0858"/>
    <s v="Model_924"/>
    <x v="0"/>
    <x v="0"/>
    <n v="2023"/>
    <s v="Q2"/>
    <n v="285"/>
    <n v="11606"/>
    <n v="2562"/>
    <n v="266204"/>
    <n v="6.17"/>
    <n v="6"/>
    <n v="5.72"/>
    <n v="13.85"/>
    <n v="53.41"/>
    <n v="2.4"/>
    <n v="15087"/>
    <n v="6470"/>
    <n v="5"/>
    <n v="3307710"/>
    <n v="730170"/>
    <n v="2577540"/>
  </r>
  <r>
    <s v="P0859"/>
    <s v="Model_803"/>
    <x v="1"/>
    <x v="1"/>
    <n v="2024"/>
    <s v="Q4"/>
    <n v="2019"/>
    <n v="6689"/>
    <n v="12040"/>
    <n v="462009"/>
    <n v="6.04"/>
    <n v="13"/>
    <n v="9.32"/>
    <n v="0.04"/>
    <n v="28.64"/>
    <n v="2.2000000000000002"/>
    <n v="3453"/>
    <n v="4960"/>
    <n v="9"/>
    <n v="13505091"/>
    <n v="24308760"/>
    <n v="-10803669"/>
  </r>
  <r>
    <s v="P0860"/>
    <s v="Model_898"/>
    <x v="1"/>
    <x v="0"/>
    <n v="2023"/>
    <s v="Q4"/>
    <n v="4479"/>
    <n v="3972"/>
    <n v="11373"/>
    <n v="451415"/>
    <n v="13.27"/>
    <n v="18"/>
    <n v="8.58"/>
    <n v="7.08"/>
    <n v="55.89"/>
    <n v="2"/>
    <n v="20653"/>
    <n v="3829"/>
    <n v="4"/>
    <n v="17790588"/>
    <n v="50939667"/>
    <n v="-33149079"/>
  </r>
  <r>
    <s v="P0861"/>
    <s v="Model_228"/>
    <x v="2"/>
    <x v="0"/>
    <n v="2024"/>
    <s v="Q2"/>
    <n v="1958"/>
    <n v="18591"/>
    <n v="11261"/>
    <n v="126253"/>
    <n v="13.43"/>
    <n v="4"/>
    <n v="1.71"/>
    <n v="22.04"/>
    <n v="75.72"/>
    <n v="3.7"/>
    <n v="14231"/>
    <n v="8062"/>
    <n v="13"/>
    <n v="36401178"/>
    <n v="22049038"/>
    <n v="14352140"/>
  </r>
  <r>
    <s v="P0862"/>
    <s v="Model_622"/>
    <x v="0"/>
    <x v="0"/>
    <n v="2024"/>
    <s v="Q2"/>
    <n v="425"/>
    <n v="19688"/>
    <n v="840"/>
    <n v="348335"/>
    <n v="13.64"/>
    <n v="17"/>
    <n v="4.37"/>
    <n v="14.84"/>
    <n v="12.29"/>
    <n v="2.7"/>
    <n v="20930"/>
    <n v="5610"/>
    <n v="4"/>
    <n v="8367400"/>
    <n v="357000"/>
    <n v="8010400"/>
  </r>
  <r>
    <s v="P0863"/>
    <s v="Model_268"/>
    <x v="1"/>
    <x v="3"/>
    <n v="2023"/>
    <s v="Q1"/>
    <n v="3580"/>
    <n v="8204"/>
    <n v="6627"/>
    <n v="322355"/>
    <n v="4.71"/>
    <n v="19"/>
    <n v="4.6399999999999997"/>
    <n v="15.2"/>
    <n v="60.47"/>
    <n v="4.9000000000000004"/>
    <n v="8340"/>
    <n v="8719"/>
    <n v="4"/>
    <n v="29370320"/>
    <n v="23724660"/>
    <n v="5645660"/>
  </r>
  <r>
    <s v="P0864"/>
    <s v="Model_693"/>
    <x v="1"/>
    <x v="2"/>
    <n v="2024"/>
    <s v="Q1"/>
    <n v="2685"/>
    <n v="5213"/>
    <n v="9059"/>
    <n v="161086"/>
    <n v="10.37"/>
    <n v="11"/>
    <n v="7.89"/>
    <n v="10.08"/>
    <n v="37.97"/>
    <n v="3.7"/>
    <n v="6566"/>
    <n v="6861"/>
    <n v="9"/>
    <n v="13996905"/>
    <n v="24323415"/>
    <n v="-10326510"/>
  </r>
  <r>
    <s v="P0865"/>
    <s v="Model_228"/>
    <x v="1"/>
    <x v="1"/>
    <n v="2024"/>
    <s v="Q4"/>
    <n v="1620"/>
    <n v="6551"/>
    <n v="1787"/>
    <n v="499962"/>
    <n v="4.07"/>
    <n v="16"/>
    <n v="6.03"/>
    <n v="16.91"/>
    <n v="33.409999999999997"/>
    <n v="4.2"/>
    <n v="3915"/>
    <n v="6210"/>
    <n v="5"/>
    <n v="10612620"/>
    <n v="2894940"/>
    <n v="7717680"/>
  </r>
  <r>
    <s v="P0866"/>
    <s v="Model_688"/>
    <x v="0"/>
    <x v="1"/>
    <n v="2023"/>
    <s v="Q2"/>
    <n v="2610"/>
    <n v="12256"/>
    <n v="14887"/>
    <n v="464758"/>
    <n v="2.86"/>
    <n v="12"/>
    <n v="6.54"/>
    <n v="4.75"/>
    <n v="41.41"/>
    <n v="2.2000000000000002"/>
    <n v="3889"/>
    <n v="7055"/>
    <n v="2"/>
    <n v="31988160"/>
    <n v="38855070"/>
    <n v="-6866910"/>
  </r>
  <r>
    <s v="P0867"/>
    <s v="Model_708"/>
    <x v="0"/>
    <x v="1"/>
    <n v="2024"/>
    <s v="Q2"/>
    <n v="3441"/>
    <n v="3975"/>
    <n v="8604"/>
    <n v="474528"/>
    <n v="2.77"/>
    <n v="1"/>
    <n v="9.98"/>
    <n v="20.47"/>
    <n v="37.36"/>
    <n v="1.3"/>
    <n v="17711"/>
    <n v="206"/>
    <n v="3"/>
    <n v="13677975"/>
    <n v="29606364"/>
    <n v="-15928389"/>
  </r>
  <r>
    <s v="P0868"/>
    <s v="Model_625"/>
    <x v="1"/>
    <x v="2"/>
    <n v="2024"/>
    <s v="Q3"/>
    <n v="3015"/>
    <n v="5110"/>
    <n v="8589"/>
    <n v="488458"/>
    <n v="5.13"/>
    <n v="12"/>
    <n v="0.75"/>
    <n v="2.92"/>
    <n v="76.58"/>
    <n v="3"/>
    <n v="2263"/>
    <n v="4854"/>
    <n v="14"/>
    <n v="15406650"/>
    <n v="25895835"/>
    <n v="-10489185"/>
  </r>
  <r>
    <s v="P0869"/>
    <s v="Model_207"/>
    <x v="1"/>
    <x v="2"/>
    <n v="2024"/>
    <s v="Q3"/>
    <n v="3693"/>
    <n v="5755"/>
    <n v="6517"/>
    <n v="414115"/>
    <n v="6.45"/>
    <n v="6"/>
    <n v="2.23"/>
    <n v="16.399999999999999"/>
    <n v="31.98"/>
    <n v="2.2999999999999998"/>
    <n v="18699"/>
    <n v="5378"/>
    <n v="11"/>
    <n v="21253215"/>
    <n v="24067281"/>
    <n v="-2814066"/>
  </r>
  <r>
    <s v="P0870"/>
    <s v="Model_873"/>
    <x v="0"/>
    <x v="1"/>
    <n v="2024"/>
    <s v="Q2"/>
    <n v="3900"/>
    <n v="15984"/>
    <n v="13000"/>
    <n v="143783"/>
    <n v="12.46"/>
    <n v="9"/>
    <n v="4.08"/>
    <n v="8.5299999999999994"/>
    <n v="68.650000000000006"/>
    <n v="1.8"/>
    <n v="7755"/>
    <n v="6508"/>
    <n v="14"/>
    <n v="62337600"/>
    <n v="50700000"/>
    <n v="11637600"/>
  </r>
  <r>
    <s v="P0871"/>
    <s v="Model_119"/>
    <x v="1"/>
    <x v="3"/>
    <n v="2024"/>
    <s v="Q3"/>
    <n v="922"/>
    <n v="3235"/>
    <n v="14743"/>
    <n v="175681"/>
    <n v="1.8"/>
    <n v="5"/>
    <n v="3.48"/>
    <n v="18.690000000000001"/>
    <n v="17.52"/>
    <n v="4.8"/>
    <n v="18761"/>
    <n v="7735"/>
    <n v="14"/>
    <n v="2982670"/>
    <n v="13593046"/>
    <n v="-10610376"/>
  </r>
  <r>
    <s v="P0872"/>
    <s v="Model_354"/>
    <x v="2"/>
    <x v="2"/>
    <n v="2023"/>
    <s v="Q4"/>
    <n v="1302"/>
    <n v="9758"/>
    <n v="3998"/>
    <n v="137893"/>
    <n v="11.02"/>
    <n v="2"/>
    <n v="0.22"/>
    <n v="13.74"/>
    <n v="86.11"/>
    <n v="2.8"/>
    <n v="8673"/>
    <n v="1325"/>
    <n v="3"/>
    <n v="12704916"/>
    <n v="5205396"/>
    <n v="7499520"/>
  </r>
  <r>
    <s v="P0873"/>
    <s v="Model_195"/>
    <x v="1"/>
    <x v="3"/>
    <n v="2024"/>
    <s v="Q3"/>
    <n v="1364"/>
    <n v="9479"/>
    <n v="6174"/>
    <n v="498604"/>
    <n v="7.97"/>
    <n v="2"/>
    <n v="0.92"/>
    <n v="11.31"/>
    <n v="59.79"/>
    <n v="1.7"/>
    <n v="12018"/>
    <n v="4350"/>
    <n v="4"/>
    <n v="12929356"/>
    <n v="8421336"/>
    <n v="4508020"/>
  </r>
  <r>
    <s v="P0874"/>
    <s v="Model_950"/>
    <x v="0"/>
    <x v="3"/>
    <n v="2024"/>
    <s v="Q1"/>
    <n v="4870"/>
    <n v="3928"/>
    <n v="5590"/>
    <n v="208763"/>
    <n v="4.32"/>
    <n v="17"/>
    <n v="6.81"/>
    <n v="4.24"/>
    <n v="66.540000000000006"/>
    <n v="1.8"/>
    <n v="11752"/>
    <n v="995"/>
    <n v="7"/>
    <n v="19129360"/>
    <n v="27223300"/>
    <n v="-8093940"/>
  </r>
  <r>
    <s v="P0875"/>
    <s v="Model_163"/>
    <x v="2"/>
    <x v="1"/>
    <n v="2024"/>
    <s v="Q2"/>
    <n v="2948"/>
    <n v="13845"/>
    <n v="7983"/>
    <n v="127960"/>
    <n v="7.39"/>
    <n v="10"/>
    <n v="8.7899999999999991"/>
    <n v="15.92"/>
    <n v="33.840000000000003"/>
    <n v="2.1"/>
    <n v="13947"/>
    <n v="1720"/>
    <n v="9"/>
    <n v="40815060"/>
    <n v="23533884"/>
    <n v="17281176"/>
  </r>
  <r>
    <s v="P0876"/>
    <s v="Model_273"/>
    <x v="2"/>
    <x v="1"/>
    <n v="2024"/>
    <s v="Q2"/>
    <n v="127"/>
    <n v="8926"/>
    <n v="3324"/>
    <n v="396532"/>
    <n v="4.5"/>
    <n v="19"/>
    <n v="5.14"/>
    <n v="24.37"/>
    <n v="42.97"/>
    <n v="5"/>
    <n v="16589"/>
    <n v="5188"/>
    <n v="13"/>
    <n v="1133602"/>
    <n v="422148"/>
    <n v="711454"/>
  </r>
  <r>
    <s v="P0877"/>
    <s v="Model_607"/>
    <x v="2"/>
    <x v="3"/>
    <n v="2023"/>
    <s v="Q1"/>
    <n v="2671"/>
    <n v="10033"/>
    <n v="10077"/>
    <n v="72601"/>
    <n v="8.94"/>
    <n v="4"/>
    <n v="5.39"/>
    <n v="20.64"/>
    <n v="27.9"/>
    <n v="2.1"/>
    <n v="10895"/>
    <n v="5519"/>
    <n v="2"/>
    <n v="26798143"/>
    <n v="26915667"/>
    <n v="-117524"/>
  </r>
  <r>
    <s v="P0878"/>
    <s v="Model_894"/>
    <x v="1"/>
    <x v="0"/>
    <n v="2024"/>
    <s v="Q3"/>
    <n v="4277"/>
    <n v="6749"/>
    <n v="3279"/>
    <n v="461236"/>
    <n v="6.51"/>
    <n v="18"/>
    <n v="2.5499999999999998"/>
    <n v="1.5"/>
    <n v="84.6"/>
    <n v="2.2999999999999998"/>
    <n v="13567"/>
    <n v="1485"/>
    <n v="10"/>
    <n v="28865473"/>
    <n v="14024283"/>
    <n v="14841190"/>
  </r>
  <r>
    <s v="P0879"/>
    <s v="Model_128"/>
    <x v="1"/>
    <x v="2"/>
    <n v="2023"/>
    <s v="Q1"/>
    <n v="650"/>
    <n v="11186"/>
    <n v="10685"/>
    <n v="189227"/>
    <n v="2.4700000000000002"/>
    <n v="18"/>
    <n v="7.68"/>
    <n v="9.41"/>
    <n v="49.05"/>
    <n v="3.6"/>
    <n v="20707"/>
    <n v="2533"/>
    <n v="2"/>
    <n v="7270900"/>
    <n v="6945250"/>
    <n v="325650"/>
  </r>
  <r>
    <s v="P0880"/>
    <s v="Model_935"/>
    <x v="2"/>
    <x v="1"/>
    <n v="2024"/>
    <s v="Q1"/>
    <n v="1115"/>
    <n v="15609"/>
    <n v="11307"/>
    <n v="250191"/>
    <n v="1.75"/>
    <n v="14"/>
    <n v="7.52"/>
    <n v="23.14"/>
    <n v="60.44"/>
    <n v="2.2000000000000002"/>
    <n v="6787"/>
    <n v="1401"/>
    <n v="11"/>
    <n v="17404035"/>
    <n v="12607305"/>
    <n v="4796730"/>
  </r>
  <r>
    <s v="P0881"/>
    <s v="Model_326"/>
    <x v="1"/>
    <x v="0"/>
    <n v="2023"/>
    <s v="Q3"/>
    <n v="2186"/>
    <n v="2161"/>
    <n v="5954"/>
    <n v="217849"/>
    <n v="8.1999999999999993"/>
    <n v="15"/>
    <n v="5.88"/>
    <n v="12.58"/>
    <n v="68.739999999999995"/>
    <n v="1.9"/>
    <n v="14961"/>
    <n v="6958"/>
    <n v="3"/>
    <n v="4723946"/>
    <n v="13015444"/>
    <n v="-8291498"/>
  </r>
  <r>
    <s v="P0882"/>
    <s v="Model_613"/>
    <x v="1"/>
    <x v="0"/>
    <n v="2023"/>
    <s v="Q2"/>
    <n v="2499"/>
    <n v="13575"/>
    <n v="1578"/>
    <n v="331854"/>
    <n v="13.54"/>
    <n v="8"/>
    <n v="2.13"/>
    <n v="16.55"/>
    <n v="39.69"/>
    <n v="1.6"/>
    <n v="14902"/>
    <n v="9050"/>
    <n v="4"/>
    <n v="33923925"/>
    <n v="3943422"/>
    <n v="29980503"/>
  </r>
  <r>
    <s v="P0883"/>
    <s v="Model_364"/>
    <x v="2"/>
    <x v="2"/>
    <n v="2024"/>
    <s v="Q1"/>
    <n v="2393"/>
    <n v="16288"/>
    <n v="13581"/>
    <n v="420858"/>
    <n v="5.16"/>
    <n v="3"/>
    <n v="0.97"/>
    <n v="22.81"/>
    <n v="67.61"/>
    <n v="2.2999999999999998"/>
    <n v="8933"/>
    <n v="9038"/>
    <n v="8"/>
    <n v="38977184"/>
    <n v="32499333"/>
    <n v="6477851"/>
  </r>
  <r>
    <s v="P0884"/>
    <s v="Model_153"/>
    <x v="1"/>
    <x v="3"/>
    <n v="2023"/>
    <s v="Q2"/>
    <n v="1913"/>
    <n v="11560"/>
    <n v="10577"/>
    <n v="205604"/>
    <n v="11"/>
    <n v="14"/>
    <n v="0.64"/>
    <n v="21.84"/>
    <n v="64.08"/>
    <n v="1.4"/>
    <n v="12784"/>
    <n v="8884"/>
    <n v="10"/>
    <n v="22114280"/>
    <n v="20233801"/>
    <n v="1880479"/>
  </r>
  <r>
    <s v="P0885"/>
    <s v="Model_212"/>
    <x v="2"/>
    <x v="1"/>
    <n v="2024"/>
    <s v="Q4"/>
    <n v="1368"/>
    <n v="17336"/>
    <n v="2292"/>
    <n v="178727"/>
    <n v="9.8800000000000008"/>
    <n v="11"/>
    <n v="5.93"/>
    <n v="12.55"/>
    <n v="66.45"/>
    <n v="1.1000000000000001"/>
    <n v="6326"/>
    <n v="5744"/>
    <n v="4"/>
    <n v="23715648"/>
    <n v="3135456"/>
    <n v="20580192"/>
  </r>
  <r>
    <s v="P0886"/>
    <s v="Model_744"/>
    <x v="0"/>
    <x v="1"/>
    <n v="2023"/>
    <s v="Q1"/>
    <n v="4761"/>
    <n v="12026"/>
    <n v="14878"/>
    <n v="461817"/>
    <n v="13.97"/>
    <n v="2"/>
    <n v="8.25"/>
    <n v="10.94"/>
    <n v="49.14"/>
    <n v="4.2"/>
    <n v="5164"/>
    <n v="5188"/>
    <n v="9"/>
    <n v="57255786"/>
    <n v="70834158"/>
    <n v="-13578372"/>
  </r>
  <r>
    <s v="P0887"/>
    <s v="Model_508"/>
    <x v="1"/>
    <x v="2"/>
    <n v="2023"/>
    <s v="Q2"/>
    <n v="3647"/>
    <n v="4874"/>
    <n v="1460"/>
    <n v="113227"/>
    <n v="12.31"/>
    <n v="13"/>
    <n v="8.58"/>
    <n v="8.49"/>
    <n v="40.630000000000003"/>
    <n v="1.6"/>
    <n v="12028"/>
    <n v="9360"/>
    <n v="10"/>
    <n v="17775478"/>
    <n v="5324620"/>
    <n v="12450858"/>
  </r>
  <r>
    <s v="P0888"/>
    <s v="Model_626"/>
    <x v="2"/>
    <x v="0"/>
    <n v="2023"/>
    <s v="Q3"/>
    <n v="3812"/>
    <n v="1707"/>
    <n v="2148"/>
    <n v="186039"/>
    <n v="8.5"/>
    <n v="16"/>
    <n v="4.6399999999999997"/>
    <n v="17.98"/>
    <n v="27.77"/>
    <n v="4.0999999999999996"/>
    <n v="1997"/>
    <n v="5540"/>
    <n v="11"/>
    <n v="6507084"/>
    <n v="8188176"/>
    <n v="-1681092"/>
  </r>
  <r>
    <s v="P0889"/>
    <s v="Model_904"/>
    <x v="0"/>
    <x v="2"/>
    <n v="2024"/>
    <s v="Q1"/>
    <n v="4720"/>
    <n v="4165"/>
    <n v="14415"/>
    <n v="134289"/>
    <n v="9.86"/>
    <n v="18"/>
    <n v="7.84"/>
    <n v="7.17"/>
    <n v="75.97"/>
    <n v="4.2"/>
    <n v="9141"/>
    <n v="7593"/>
    <n v="8"/>
    <n v="19658800"/>
    <n v="68038800"/>
    <n v="-48380000"/>
  </r>
  <r>
    <s v="P0890"/>
    <s v="Model_947"/>
    <x v="2"/>
    <x v="0"/>
    <n v="2024"/>
    <s v="Q2"/>
    <n v="2240"/>
    <n v="2132"/>
    <n v="10291"/>
    <n v="201094"/>
    <n v="13.48"/>
    <n v="5"/>
    <n v="9.4700000000000006"/>
    <n v="6.25"/>
    <n v="58.67"/>
    <n v="3.2"/>
    <n v="6143"/>
    <n v="6391"/>
    <n v="5"/>
    <n v="4775680"/>
    <n v="23051840"/>
    <n v="-18276160"/>
  </r>
  <r>
    <s v="P0891"/>
    <s v="Model_930"/>
    <x v="0"/>
    <x v="1"/>
    <n v="2023"/>
    <s v="Q3"/>
    <n v="1042"/>
    <n v="4583"/>
    <n v="12932"/>
    <n v="486679"/>
    <n v="5.99"/>
    <n v="3"/>
    <n v="2.75"/>
    <n v="8.91"/>
    <n v="45.55"/>
    <n v="2.2000000000000002"/>
    <n v="6556"/>
    <n v="3407"/>
    <n v="5"/>
    <n v="4775486"/>
    <n v="13475144"/>
    <n v="-8699658"/>
  </r>
  <r>
    <s v="P0892"/>
    <s v="Model_295"/>
    <x v="2"/>
    <x v="3"/>
    <n v="2024"/>
    <s v="Q2"/>
    <n v="2762"/>
    <n v="15211"/>
    <n v="10978"/>
    <n v="255743"/>
    <n v="4.9000000000000004"/>
    <n v="6"/>
    <n v="3.98"/>
    <n v="4.43"/>
    <n v="85.52"/>
    <n v="1.6"/>
    <n v="1631"/>
    <n v="8994"/>
    <n v="5"/>
    <n v="42012782"/>
    <n v="30321236"/>
    <n v="11691546"/>
  </r>
  <r>
    <s v="P0893"/>
    <s v="Model_120"/>
    <x v="1"/>
    <x v="3"/>
    <n v="2023"/>
    <s v="Q2"/>
    <n v="2242"/>
    <n v="11623"/>
    <n v="8651"/>
    <n v="317866"/>
    <n v="0.16"/>
    <n v="18"/>
    <n v="9.31"/>
    <n v="17.38"/>
    <n v="13.83"/>
    <n v="3.9"/>
    <n v="6943"/>
    <n v="4808"/>
    <n v="7"/>
    <n v="26058766"/>
    <n v="19395542"/>
    <n v="6663224"/>
  </r>
  <r>
    <s v="P0894"/>
    <s v="Model_269"/>
    <x v="0"/>
    <x v="1"/>
    <n v="2024"/>
    <s v="Q1"/>
    <n v="1298"/>
    <n v="8623"/>
    <n v="7956"/>
    <n v="208485"/>
    <n v="12.4"/>
    <n v="16"/>
    <n v="3.38"/>
    <n v="15.41"/>
    <n v="78.010000000000005"/>
    <n v="3.4"/>
    <n v="18741"/>
    <n v="204"/>
    <n v="5"/>
    <n v="11192654"/>
    <n v="10326888"/>
    <n v="865766"/>
  </r>
  <r>
    <s v="P0895"/>
    <s v="Model_340"/>
    <x v="1"/>
    <x v="1"/>
    <n v="2024"/>
    <s v="Q2"/>
    <n v="3104"/>
    <n v="12254"/>
    <n v="2844"/>
    <n v="393194"/>
    <n v="12.01"/>
    <n v="15"/>
    <n v="9.14"/>
    <n v="12.07"/>
    <n v="89.81"/>
    <n v="3.6"/>
    <n v="14943"/>
    <n v="9789"/>
    <n v="6"/>
    <n v="38036416"/>
    <n v="8827776"/>
    <n v="29208640"/>
  </r>
  <r>
    <s v="P0896"/>
    <s v="Model_980"/>
    <x v="1"/>
    <x v="3"/>
    <n v="2024"/>
    <s v="Q1"/>
    <n v="4648"/>
    <n v="3179"/>
    <n v="8168"/>
    <n v="283820"/>
    <n v="1.57"/>
    <n v="14"/>
    <n v="9.81"/>
    <n v="9.76"/>
    <n v="80.959999999999994"/>
    <n v="1"/>
    <n v="10212"/>
    <n v="3933"/>
    <n v="10"/>
    <n v="14775992"/>
    <n v="37964864"/>
    <n v="-23188872"/>
  </r>
  <r>
    <s v="P0897"/>
    <s v="Model_965"/>
    <x v="2"/>
    <x v="1"/>
    <n v="2024"/>
    <s v="Q3"/>
    <n v="4083"/>
    <n v="17401"/>
    <n v="4316"/>
    <n v="286994"/>
    <n v="8.65"/>
    <n v="7"/>
    <n v="6.62"/>
    <n v="22.73"/>
    <n v="74.83"/>
    <n v="4.7"/>
    <n v="9721"/>
    <n v="495"/>
    <n v="13"/>
    <n v="71048283"/>
    <n v="17622228"/>
    <n v="53426055"/>
  </r>
  <r>
    <s v="P0898"/>
    <s v="Model_997"/>
    <x v="2"/>
    <x v="3"/>
    <n v="2023"/>
    <s v="Q3"/>
    <n v="2047"/>
    <n v="1736"/>
    <n v="14435"/>
    <n v="395740"/>
    <n v="6.96"/>
    <n v="18"/>
    <n v="8.17"/>
    <n v="0.73"/>
    <n v="39.94"/>
    <n v="1.3"/>
    <n v="17160"/>
    <n v="3617"/>
    <n v="8"/>
    <n v="3553592"/>
    <n v="29548445"/>
    <n v="-25994853"/>
  </r>
  <r>
    <s v="P0899"/>
    <s v="Model_818"/>
    <x v="1"/>
    <x v="3"/>
    <n v="2024"/>
    <s v="Q4"/>
    <n v="4966"/>
    <n v="8946"/>
    <n v="10050"/>
    <n v="378876"/>
    <n v="1.78"/>
    <n v="7"/>
    <n v="7.5"/>
    <n v="19.23"/>
    <n v="28.51"/>
    <n v="2.5"/>
    <n v="7647"/>
    <n v="3391"/>
    <n v="9"/>
    <n v="44425836"/>
    <n v="49908300"/>
    <n v="-5482464"/>
  </r>
  <r>
    <s v="P0900"/>
    <s v="Model_343"/>
    <x v="1"/>
    <x v="2"/>
    <n v="2023"/>
    <s v="Q3"/>
    <n v="3737"/>
    <n v="5943"/>
    <n v="9968"/>
    <n v="455513"/>
    <n v="14.71"/>
    <n v="17"/>
    <n v="7"/>
    <n v="22.55"/>
    <n v="68.790000000000006"/>
    <n v="2.6"/>
    <n v="13088"/>
    <n v="2110"/>
    <n v="6"/>
    <n v="22208991"/>
    <n v="37250416"/>
    <n v="-15041425"/>
  </r>
  <r>
    <s v="P0901"/>
    <s v="Model_829"/>
    <x v="2"/>
    <x v="2"/>
    <n v="2023"/>
    <s v="Q1"/>
    <n v="2201"/>
    <n v="16963"/>
    <n v="5377"/>
    <n v="118323"/>
    <n v="3.22"/>
    <n v="15"/>
    <n v="3.07"/>
    <n v="11.16"/>
    <n v="34.369999999999997"/>
    <n v="1"/>
    <n v="6104"/>
    <n v="4637"/>
    <n v="6"/>
    <n v="37335563"/>
    <n v="11834777"/>
    <n v="25500786"/>
  </r>
  <r>
    <s v="P0902"/>
    <s v="Model_120"/>
    <x v="1"/>
    <x v="0"/>
    <n v="2024"/>
    <s v="Q1"/>
    <n v="4068"/>
    <n v="10055"/>
    <n v="1527"/>
    <n v="335960"/>
    <n v="1.01"/>
    <n v="19"/>
    <n v="0.56999999999999995"/>
    <n v="13.77"/>
    <n v="24.08"/>
    <n v="3"/>
    <n v="10952"/>
    <n v="9960"/>
    <n v="14"/>
    <n v="40903740"/>
    <n v="6211836"/>
    <n v="34691904"/>
  </r>
  <r>
    <s v="P0903"/>
    <s v="Model_840"/>
    <x v="2"/>
    <x v="1"/>
    <n v="2024"/>
    <s v="Q4"/>
    <n v="3160"/>
    <n v="18169"/>
    <n v="11519"/>
    <n v="90695"/>
    <n v="8.92"/>
    <n v="18"/>
    <n v="3.43"/>
    <n v="23.61"/>
    <n v="72.92"/>
    <n v="4"/>
    <n v="19442"/>
    <n v="5068"/>
    <n v="12"/>
    <n v="57414040"/>
    <n v="36400040"/>
    <n v="21014000"/>
  </r>
  <r>
    <s v="P0904"/>
    <s v="Model_982"/>
    <x v="2"/>
    <x v="0"/>
    <n v="2024"/>
    <s v="Q2"/>
    <n v="2020"/>
    <n v="1648"/>
    <n v="12128"/>
    <n v="462918"/>
    <n v="11.08"/>
    <n v="9"/>
    <n v="6.67"/>
    <n v="5.31"/>
    <n v="35"/>
    <n v="4.3"/>
    <n v="17899"/>
    <n v="4862"/>
    <n v="8"/>
    <n v="3328960"/>
    <n v="24498560"/>
    <n v="-21169600"/>
  </r>
  <r>
    <s v="P0905"/>
    <s v="Model_484"/>
    <x v="2"/>
    <x v="2"/>
    <n v="2024"/>
    <s v="Q2"/>
    <n v="247"/>
    <n v="14895"/>
    <n v="14119"/>
    <n v="468458"/>
    <n v="0.49"/>
    <n v="16"/>
    <n v="1.03"/>
    <n v="13"/>
    <n v="83.16"/>
    <n v="4.5"/>
    <n v="5105"/>
    <n v="1151"/>
    <n v="12"/>
    <n v="3679065"/>
    <n v="3487393"/>
    <n v="191672"/>
  </r>
  <r>
    <s v="P0906"/>
    <s v="Model_419"/>
    <x v="2"/>
    <x v="0"/>
    <n v="2024"/>
    <s v="Q3"/>
    <n v="2676"/>
    <n v="6395"/>
    <n v="8268"/>
    <n v="105841"/>
    <n v="9.8800000000000008"/>
    <n v="12"/>
    <n v="0.12"/>
    <n v="11.87"/>
    <n v="77.25"/>
    <n v="3"/>
    <n v="14784"/>
    <n v="2941"/>
    <n v="14"/>
    <n v="17113020"/>
    <n v="22125168"/>
    <n v="-5012148"/>
  </r>
  <r>
    <s v="P0907"/>
    <s v="Model_861"/>
    <x v="1"/>
    <x v="3"/>
    <n v="2024"/>
    <s v="Q3"/>
    <n v="1252"/>
    <n v="18896"/>
    <n v="1142"/>
    <n v="440642"/>
    <n v="7.98"/>
    <n v="12"/>
    <n v="1.4"/>
    <n v="6.46"/>
    <n v="77.81"/>
    <n v="3.5"/>
    <n v="3107"/>
    <n v="6718"/>
    <n v="13"/>
    <n v="23657792"/>
    <n v="1429784"/>
    <n v="22228008"/>
  </r>
  <r>
    <s v="P0908"/>
    <s v="Model_626"/>
    <x v="2"/>
    <x v="3"/>
    <n v="2024"/>
    <s v="Q1"/>
    <n v="2085"/>
    <n v="12523"/>
    <n v="2247"/>
    <n v="248784"/>
    <n v="1.55"/>
    <n v="6"/>
    <n v="7.16"/>
    <n v="20.46"/>
    <n v="71.73"/>
    <n v="1.3"/>
    <n v="13209"/>
    <n v="4823"/>
    <n v="9"/>
    <n v="26110455"/>
    <n v="4684995"/>
    <n v="21425460"/>
  </r>
  <r>
    <s v="P0909"/>
    <s v="Model_902"/>
    <x v="2"/>
    <x v="3"/>
    <n v="2024"/>
    <s v="Q4"/>
    <n v="527"/>
    <n v="12199"/>
    <n v="11371"/>
    <n v="157096"/>
    <n v="2.59"/>
    <n v="9"/>
    <n v="9.73"/>
    <n v="22.49"/>
    <n v="80.47"/>
    <n v="3"/>
    <n v="3516"/>
    <n v="7572"/>
    <n v="10"/>
    <n v="6428873"/>
    <n v="5992517"/>
    <n v="436356"/>
  </r>
  <r>
    <s v="P0910"/>
    <s v="Model_712"/>
    <x v="0"/>
    <x v="1"/>
    <n v="2023"/>
    <s v="Q4"/>
    <n v="1304"/>
    <n v="11215"/>
    <n v="7381"/>
    <n v="142764"/>
    <n v="8.52"/>
    <n v="1"/>
    <n v="9.83"/>
    <n v="19.55"/>
    <n v="74.459999999999994"/>
    <n v="1.6"/>
    <n v="5074"/>
    <n v="8013"/>
    <n v="3"/>
    <n v="14624360"/>
    <n v="9624824"/>
    <n v="4999536"/>
  </r>
  <r>
    <s v="P0911"/>
    <s v="Model_563"/>
    <x v="1"/>
    <x v="0"/>
    <n v="2024"/>
    <s v="Q2"/>
    <n v="972"/>
    <n v="17663"/>
    <n v="12651"/>
    <n v="496790"/>
    <n v="4.45"/>
    <n v="3"/>
    <n v="4.9400000000000004"/>
    <n v="4.88"/>
    <n v="58.2"/>
    <n v="2.5"/>
    <n v="15041"/>
    <n v="5624"/>
    <n v="4"/>
    <n v="17168436"/>
    <n v="12296772"/>
    <n v="4871664"/>
  </r>
  <r>
    <s v="P0912"/>
    <s v="Model_441"/>
    <x v="2"/>
    <x v="0"/>
    <n v="2023"/>
    <s v="Q4"/>
    <n v="469"/>
    <n v="7282"/>
    <n v="7117"/>
    <n v="135744"/>
    <n v="14.07"/>
    <n v="5"/>
    <n v="8.69"/>
    <n v="2.17"/>
    <n v="33.67"/>
    <n v="2.2999999999999998"/>
    <n v="8774"/>
    <n v="3684"/>
    <n v="13"/>
    <n v="3415258"/>
    <n v="3337873"/>
    <n v="77385"/>
  </r>
  <r>
    <s v="P0913"/>
    <s v="Model_689"/>
    <x v="1"/>
    <x v="3"/>
    <n v="2024"/>
    <s v="Q4"/>
    <n v="2254"/>
    <n v="18224"/>
    <n v="1326"/>
    <n v="340626"/>
    <n v="12.28"/>
    <n v="17"/>
    <n v="7.37"/>
    <n v="15.14"/>
    <n v="81.06"/>
    <n v="2.7"/>
    <n v="11435"/>
    <n v="8639"/>
    <n v="13"/>
    <n v="41076896"/>
    <n v="2988804"/>
    <n v="38088092"/>
  </r>
  <r>
    <s v="P0914"/>
    <s v="Model_667"/>
    <x v="1"/>
    <x v="3"/>
    <n v="2023"/>
    <s v="Q1"/>
    <n v="2647"/>
    <n v="4317"/>
    <n v="10888"/>
    <n v="59171"/>
    <n v="14.75"/>
    <n v="5"/>
    <n v="5.01"/>
    <n v="1.43"/>
    <n v="77.25"/>
    <n v="3.3"/>
    <n v="17248"/>
    <n v="1363"/>
    <n v="3"/>
    <n v="11427099"/>
    <n v="28820536"/>
    <n v="-17393437"/>
  </r>
  <r>
    <s v="P0915"/>
    <s v="Model_221"/>
    <x v="0"/>
    <x v="3"/>
    <n v="2023"/>
    <s v="Q1"/>
    <n v="1170"/>
    <n v="16596"/>
    <n v="13746"/>
    <n v="150755"/>
    <n v="3.9"/>
    <n v="16"/>
    <n v="5.73"/>
    <n v="16.82"/>
    <n v="47.83"/>
    <n v="4.5999999999999996"/>
    <n v="7906"/>
    <n v="4765"/>
    <n v="11"/>
    <n v="19417320"/>
    <n v="16082820"/>
    <n v="3334500"/>
  </r>
  <r>
    <s v="P0916"/>
    <s v="Model_957"/>
    <x v="2"/>
    <x v="3"/>
    <n v="2023"/>
    <s v="Q2"/>
    <n v="3118"/>
    <n v="6799"/>
    <n v="11065"/>
    <n v="158125"/>
    <n v="14.55"/>
    <n v="13"/>
    <n v="1.37"/>
    <n v="13.26"/>
    <n v="13.13"/>
    <n v="2.6"/>
    <n v="13326"/>
    <n v="8114"/>
    <n v="8"/>
    <n v="21199282"/>
    <n v="34500670"/>
    <n v="-13301388"/>
  </r>
  <r>
    <s v="P0917"/>
    <s v="Model_594"/>
    <x v="0"/>
    <x v="0"/>
    <n v="2024"/>
    <s v="Q4"/>
    <n v="1000"/>
    <n v="11417"/>
    <n v="13907"/>
    <n v="442866"/>
    <n v="6.47"/>
    <n v="10"/>
    <n v="9.3800000000000008"/>
    <n v="16.57"/>
    <n v="61.08"/>
    <n v="4.9000000000000004"/>
    <n v="18972"/>
    <n v="1451"/>
    <n v="13"/>
    <n v="11417000"/>
    <n v="13907000"/>
    <n v="-2490000"/>
  </r>
  <r>
    <s v="P0918"/>
    <s v="Model_474"/>
    <x v="0"/>
    <x v="3"/>
    <n v="2024"/>
    <s v="Q2"/>
    <n v="2386"/>
    <n v="19573"/>
    <n v="7548"/>
    <n v="418226"/>
    <n v="5.21"/>
    <n v="18"/>
    <n v="3.52"/>
    <n v="14.75"/>
    <n v="14.05"/>
    <n v="4"/>
    <n v="2861"/>
    <n v="7080"/>
    <n v="3"/>
    <n v="46701178"/>
    <n v="18009528"/>
    <n v="28691650"/>
  </r>
  <r>
    <s v="P0919"/>
    <s v="Model_886"/>
    <x v="1"/>
    <x v="3"/>
    <n v="2023"/>
    <s v="Q4"/>
    <n v="2293"/>
    <n v="4767"/>
    <n v="1205"/>
    <n v="53696"/>
    <n v="0.76"/>
    <n v="1"/>
    <n v="4.46"/>
    <n v="10.57"/>
    <n v="84.1"/>
    <n v="3"/>
    <n v="5973"/>
    <n v="7290"/>
    <n v="13"/>
    <n v="10930731"/>
    <n v="2763065"/>
    <n v="8167666"/>
  </r>
  <r>
    <s v="P0920"/>
    <s v="Model_244"/>
    <x v="2"/>
    <x v="3"/>
    <n v="2023"/>
    <s v="Q2"/>
    <n v="2695"/>
    <n v="5906"/>
    <n v="8786"/>
    <n v="176310"/>
    <n v="0.79"/>
    <n v="2"/>
    <n v="6.72"/>
    <n v="5.0199999999999996"/>
    <n v="86.93"/>
    <n v="3.6"/>
    <n v="8819"/>
    <n v="3927"/>
    <n v="3"/>
    <n v="15916670"/>
    <n v="23678270"/>
    <n v="-7761600"/>
  </r>
  <r>
    <s v="P0921"/>
    <s v="Model_357"/>
    <x v="0"/>
    <x v="0"/>
    <n v="2023"/>
    <s v="Q1"/>
    <n v="1907"/>
    <n v="19326"/>
    <n v="10565"/>
    <n v="463274"/>
    <n v="10.38"/>
    <n v="10"/>
    <n v="3.34"/>
    <n v="7.64"/>
    <n v="25.16"/>
    <n v="1.4"/>
    <n v="10167"/>
    <n v="8961"/>
    <n v="3"/>
    <n v="36854682"/>
    <n v="20147455"/>
    <n v="16707227"/>
  </r>
  <r>
    <s v="P0922"/>
    <s v="Model_187"/>
    <x v="0"/>
    <x v="1"/>
    <n v="2024"/>
    <s v="Q4"/>
    <n v="4662"/>
    <n v="11882"/>
    <n v="14899"/>
    <n v="201385"/>
    <n v="6.87"/>
    <n v="5"/>
    <n v="2.54"/>
    <n v="13.11"/>
    <n v="64.11"/>
    <n v="4.4000000000000004"/>
    <n v="10981"/>
    <n v="2746"/>
    <n v="13"/>
    <n v="55393884"/>
    <n v="69459138"/>
    <n v="-14065254"/>
  </r>
  <r>
    <s v="P0923"/>
    <s v="Model_986"/>
    <x v="2"/>
    <x v="0"/>
    <n v="2023"/>
    <s v="Q4"/>
    <n v="1915"/>
    <n v="5937"/>
    <n v="13592"/>
    <n v="331293"/>
    <n v="3.4"/>
    <n v="13"/>
    <n v="6.31"/>
    <n v="16.3"/>
    <n v="17.38"/>
    <n v="3.3"/>
    <n v="10020"/>
    <n v="366"/>
    <n v="14"/>
    <n v="11369355"/>
    <n v="26028680"/>
    <n v="-14659325"/>
  </r>
  <r>
    <s v="P0924"/>
    <s v="Model_468"/>
    <x v="0"/>
    <x v="1"/>
    <n v="2024"/>
    <s v="Q4"/>
    <n v="2962"/>
    <n v="6935"/>
    <n v="4540"/>
    <n v="442208"/>
    <n v="9.2100000000000009"/>
    <n v="18"/>
    <n v="0.25"/>
    <n v="19.489999999999998"/>
    <n v="68.36"/>
    <n v="4.9000000000000004"/>
    <n v="19070"/>
    <n v="9730"/>
    <n v="5"/>
    <n v="20541470"/>
    <n v="13447480"/>
    <n v="7093990"/>
  </r>
  <r>
    <s v="P0925"/>
    <s v="Model_552"/>
    <x v="1"/>
    <x v="2"/>
    <n v="2023"/>
    <s v="Q2"/>
    <n v="2903"/>
    <n v="5607"/>
    <n v="13266"/>
    <n v="365665"/>
    <n v="3.79"/>
    <n v="15"/>
    <n v="7.21"/>
    <n v="19.18"/>
    <n v="37.78"/>
    <n v="3.5"/>
    <n v="5036"/>
    <n v="7534"/>
    <n v="2"/>
    <n v="16277121"/>
    <n v="38511198"/>
    <n v="-22234077"/>
  </r>
  <r>
    <s v="P0926"/>
    <s v="Model_955"/>
    <x v="0"/>
    <x v="2"/>
    <n v="2023"/>
    <s v="Q3"/>
    <n v="4960"/>
    <n v="2060"/>
    <n v="13219"/>
    <n v="95740"/>
    <n v="8.66"/>
    <n v="6"/>
    <n v="5.14"/>
    <n v="24.32"/>
    <n v="64.48"/>
    <n v="4.3"/>
    <n v="3273"/>
    <n v="1122"/>
    <n v="3"/>
    <n v="10217600"/>
    <n v="65566240"/>
    <n v="-55348640"/>
  </r>
  <r>
    <s v="P0927"/>
    <s v="Model_868"/>
    <x v="0"/>
    <x v="3"/>
    <n v="2023"/>
    <s v="Q4"/>
    <n v="3278"/>
    <n v="13829"/>
    <n v="2646"/>
    <n v="156611"/>
    <n v="5.39"/>
    <n v="7"/>
    <n v="6.06"/>
    <n v="7.15"/>
    <n v="39.83"/>
    <n v="4.2"/>
    <n v="11755"/>
    <n v="8047"/>
    <n v="4"/>
    <n v="45331462"/>
    <n v="8673588"/>
    <n v="36657874"/>
  </r>
  <r>
    <s v="P0928"/>
    <s v="Model_259"/>
    <x v="2"/>
    <x v="3"/>
    <n v="2023"/>
    <s v="Q4"/>
    <n v="3769"/>
    <n v="3326"/>
    <n v="2278"/>
    <n v="448172"/>
    <n v="12.35"/>
    <n v="18"/>
    <n v="6.32"/>
    <n v="1.78"/>
    <n v="21.65"/>
    <n v="2.4"/>
    <n v="4058"/>
    <n v="2137"/>
    <n v="8"/>
    <n v="12535694"/>
    <n v="8585782"/>
    <n v="3949912"/>
  </r>
  <r>
    <s v="P0929"/>
    <s v="Model_325"/>
    <x v="1"/>
    <x v="3"/>
    <n v="2023"/>
    <s v="Q1"/>
    <n v="3278"/>
    <n v="12921"/>
    <n v="11387"/>
    <n v="298922"/>
    <n v="12.31"/>
    <n v="19"/>
    <n v="5.27"/>
    <n v="8.64"/>
    <n v="42.49"/>
    <n v="2"/>
    <n v="6579"/>
    <n v="8856"/>
    <n v="11"/>
    <n v="42355038"/>
    <n v="37326586"/>
    <n v="5028452"/>
  </r>
  <r>
    <s v="P0930"/>
    <s v="Model_500"/>
    <x v="1"/>
    <x v="2"/>
    <n v="2023"/>
    <s v="Q2"/>
    <n v="2421"/>
    <n v="13765"/>
    <n v="1571"/>
    <n v="378785"/>
    <n v="7.16"/>
    <n v="15"/>
    <n v="5.83"/>
    <n v="18.579999999999998"/>
    <n v="19.010000000000002"/>
    <n v="2.7"/>
    <n v="15841"/>
    <n v="7878"/>
    <n v="2"/>
    <n v="33325065"/>
    <n v="3803391"/>
    <n v="29521674"/>
  </r>
  <r>
    <s v="P0931"/>
    <s v="Model_165"/>
    <x v="0"/>
    <x v="2"/>
    <n v="2024"/>
    <s v="Q2"/>
    <n v="2941"/>
    <n v="9129"/>
    <n v="6325"/>
    <n v="113811"/>
    <n v="5.26"/>
    <n v="6"/>
    <n v="6.84"/>
    <n v="10.95"/>
    <n v="56.15"/>
    <n v="2.9"/>
    <n v="11481"/>
    <n v="1159"/>
    <n v="7"/>
    <n v="26848389"/>
    <n v="18601825"/>
    <n v="8246564"/>
  </r>
  <r>
    <s v="P0932"/>
    <s v="Model_468"/>
    <x v="1"/>
    <x v="0"/>
    <n v="2024"/>
    <s v="Q4"/>
    <n v="3806"/>
    <n v="9825"/>
    <n v="9570"/>
    <n v="495376"/>
    <n v="5.44"/>
    <n v="8"/>
    <n v="7.53"/>
    <n v="20.440000000000001"/>
    <n v="13.28"/>
    <n v="2"/>
    <n v="5024"/>
    <n v="1524"/>
    <n v="4"/>
    <n v="37393950"/>
    <n v="36423420"/>
    <n v="970530"/>
  </r>
  <r>
    <s v="P0933"/>
    <s v="Model_455"/>
    <x v="2"/>
    <x v="3"/>
    <n v="2023"/>
    <s v="Q4"/>
    <n v="4275"/>
    <n v="9193"/>
    <n v="11893"/>
    <n v="232385"/>
    <n v="12.09"/>
    <n v="12"/>
    <n v="7.27"/>
    <n v="13.73"/>
    <n v="52.19"/>
    <n v="4.5999999999999996"/>
    <n v="10498"/>
    <n v="4223"/>
    <n v="4"/>
    <n v="39300075"/>
    <n v="50842575"/>
    <n v="-11542500"/>
  </r>
  <r>
    <s v="P0934"/>
    <s v="Model_623"/>
    <x v="2"/>
    <x v="1"/>
    <n v="2024"/>
    <s v="Q3"/>
    <n v="144"/>
    <n v="9764"/>
    <n v="14603"/>
    <n v="113232"/>
    <n v="4.92"/>
    <n v="0"/>
    <n v="8.6999999999999993"/>
    <n v="23.24"/>
    <n v="80.91"/>
    <n v="3.2"/>
    <n v="15197"/>
    <n v="319"/>
    <n v="5"/>
    <n v="1406016"/>
    <n v="2102832"/>
    <n v="-696816"/>
  </r>
  <r>
    <s v="P0935"/>
    <s v="Model_670"/>
    <x v="2"/>
    <x v="3"/>
    <n v="2023"/>
    <s v="Q1"/>
    <n v="2724"/>
    <n v="14186"/>
    <n v="993"/>
    <n v="327561"/>
    <n v="3.14"/>
    <n v="7"/>
    <n v="1.89"/>
    <n v="23.7"/>
    <n v="77.03"/>
    <n v="4.9000000000000004"/>
    <n v="20550"/>
    <n v="505"/>
    <n v="14"/>
    <n v="38642664"/>
    <n v="2704932"/>
    <n v="35937732"/>
  </r>
  <r>
    <s v="P0936"/>
    <s v="Model_114"/>
    <x v="0"/>
    <x v="3"/>
    <n v="2024"/>
    <s v="Q2"/>
    <n v="2005"/>
    <n v="15216"/>
    <n v="2807"/>
    <n v="205801"/>
    <n v="1.27"/>
    <n v="3"/>
    <n v="4.01"/>
    <n v="1.73"/>
    <n v="80.62"/>
    <n v="4.2"/>
    <n v="15106"/>
    <n v="9929"/>
    <n v="5"/>
    <n v="30508080"/>
    <n v="5628035"/>
    <n v="24880045"/>
  </r>
  <r>
    <s v="P0937"/>
    <s v="Model_535"/>
    <x v="1"/>
    <x v="2"/>
    <n v="2024"/>
    <s v="Q3"/>
    <n v="843"/>
    <n v="8221"/>
    <n v="1985"/>
    <n v="162492"/>
    <n v="7"/>
    <n v="2"/>
    <n v="9.48"/>
    <n v="11.41"/>
    <n v="83.76"/>
    <n v="3.2"/>
    <n v="14929"/>
    <n v="2418"/>
    <n v="8"/>
    <n v="6930303"/>
    <n v="1673355"/>
    <n v="5256948"/>
  </r>
  <r>
    <s v="P0938"/>
    <s v="Model_598"/>
    <x v="1"/>
    <x v="2"/>
    <n v="2024"/>
    <s v="Q1"/>
    <n v="1884"/>
    <n v="8873"/>
    <n v="3194"/>
    <n v="80099"/>
    <n v="7.23"/>
    <n v="2"/>
    <n v="3.97"/>
    <n v="15.24"/>
    <n v="18.36"/>
    <n v="4.8"/>
    <n v="17539"/>
    <n v="9966"/>
    <n v="4"/>
    <n v="16716732"/>
    <n v="6017496"/>
    <n v="10699236"/>
  </r>
  <r>
    <s v="P0939"/>
    <s v="Model_292"/>
    <x v="0"/>
    <x v="3"/>
    <n v="2023"/>
    <s v="Q1"/>
    <n v="2166"/>
    <n v="7407"/>
    <n v="11990"/>
    <n v="279206"/>
    <n v="12.61"/>
    <n v="12"/>
    <n v="1.25"/>
    <n v="6.4"/>
    <n v="20.3"/>
    <n v="3"/>
    <n v="8640"/>
    <n v="9083"/>
    <n v="9"/>
    <n v="16043562"/>
    <n v="25970340"/>
    <n v="-9926778"/>
  </r>
  <r>
    <s v="P0940"/>
    <s v="Model_764"/>
    <x v="1"/>
    <x v="3"/>
    <n v="2024"/>
    <s v="Q3"/>
    <n v="4156"/>
    <n v="17627"/>
    <n v="14472"/>
    <n v="473177"/>
    <n v="3.32"/>
    <n v="7"/>
    <n v="5.25"/>
    <n v="10.18"/>
    <n v="54.56"/>
    <n v="4.5"/>
    <n v="10285"/>
    <n v="5158"/>
    <n v="9"/>
    <n v="73257812"/>
    <n v="60145632"/>
    <n v="13112180"/>
  </r>
  <r>
    <s v="P0941"/>
    <s v="Model_258"/>
    <x v="0"/>
    <x v="1"/>
    <n v="2023"/>
    <s v="Q1"/>
    <n v="3375"/>
    <n v="7156"/>
    <n v="10784"/>
    <n v="455818"/>
    <n v="5.71"/>
    <n v="6"/>
    <n v="1.0900000000000001"/>
    <n v="16.940000000000001"/>
    <n v="81.52"/>
    <n v="2.4"/>
    <n v="16401"/>
    <n v="1409"/>
    <n v="12"/>
    <n v="24151500"/>
    <n v="36396000"/>
    <n v="-12244500"/>
  </r>
  <r>
    <s v="P0942"/>
    <s v="Model_705"/>
    <x v="2"/>
    <x v="2"/>
    <n v="2023"/>
    <s v="Q2"/>
    <n v="2969"/>
    <n v="10484"/>
    <n v="10102"/>
    <n v="168474"/>
    <n v="12.13"/>
    <n v="0"/>
    <n v="2.0299999999999998"/>
    <n v="5.67"/>
    <n v="87.95"/>
    <n v="2.5"/>
    <n v="4780"/>
    <n v="7721"/>
    <n v="14"/>
    <n v="31126996"/>
    <n v="29992838"/>
    <n v="1134158"/>
  </r>
  <r>
    <s v="P0943"/>
    <s v="Model_864"/>
    <x v="0"/>
    <x v="2"/>
    <n v="2024"/>
    <s v="Q1"/>
    <n v="2647"/>
    <n v="9786"/>
    <n v="4805"/>
    <n v="321400"/>
    <n v="12.35"/>
    <n v="15"/>
    <n v="9.98"/>
    <n v="15.05"/>
    <n v="13.7"/>
    <n v="2.7"/>
    <n v="3712"/>
    <n v="5029"/>
    <n v="8"/>
    <n v="25903542"/>
    <n v="12718835"/>
    <n v="13184707"/>
  </r>
  <r>
    <s v="P0944"/>
    <s v="Model_839"/>
    <x v="2"/>
    <x v="1"/>
    <n v="2024"/>
    <s v="Q1"/>
    <n v="3255"/>
    <n v="7401"/>
    <n v="8229"/>
    <n v="293588"/>
    <n v="5.77"/>
    <n v="5"/>
    <n v="5.41"/>
    <n v="17.440000000000001"/>
    <n v="38.46"/>
    <n v="3.2"/>
    <n v="16713"/>
    <n v="9622"/>
    <n v="3"/>
    <n v="24090255"/>
    <n v="26785395"/>
    <n v="-2695140"/>
  </r>
  <r>
    <s v="P0945"/>
    <s v="Model_265"/>
    <x v="1"/>
    <x v="3"/>
    <n v="2024"/>
    <s v="Q4"/>
    <n v="4857"/>
    <n v="6417"/>
    <n v="3061"/>
    <n v="84681"/>
    <n v="6.89"/>
    <n v="6"/>
    <n v="2.84"/>
    <n v="2.2599999999999998"/>
    <n v="27.03"/>
    <n v="3.2"/>
    <n v="9578"/>
    <n v="8802"/>
    <n v="6"/>
    <n v="31167369"/>
    <n v="14867277"/>
    <n v="16300092"/>
  </r>
  <r>
    <s v="P0946"/>
    <s v="Model_974"/>
    <x v="0"/>
    <x v="0"/>
    <n v="2023"/>
    <s v="Q3"/>
    <n v="864"/>
    <n v="9929"/>
    <n v="4536"/>
    <n v="141328"/>
    <n v="4.55"/>
    <n v="11"/>
    <n v="9.9499999999999993"/>
    <n v="12.44"/>
    <n v="70.48"/>
    <n v="3"/>
    <n v="17436"/>
    <n v="8783"/>
    <n v="7"/>
    <n v="8578656"/>
    <n v="3919104"/>
    <n v="4659552"/>
  </r>
  <r>
    <s v="P0947"/>
    <s v="Model_714"/>
    <x v="2"/>
    <x v="1"/>
    <n v="2023"/>
    <s v="Q3"/>
    <n v="395"/>
    <n v="16216"/>
    <n v="12785"/>
    <n v="268512"/>
    <n v="13.99"/>
    <n v="8"/>
    <n v="9.67"/>
    <n v="6.58"/>
    <n v="61.22"/>
    <n v="2.2000000000000002"/>
    <n v="18497"/>
    <n v="1717"/>
    <n v="13"/>
    <n v="6405320"/>
    <n v="5050075"/>
    <n v="1355245"/>
  </r>
  <r>
    <s v="P0948"/>
    <s v="Model_360"/>
    <x v="1"/>
    <x v="1"/>
    <n v="2024"/>
    <s v="Q3"/>
    <n v="2399"/>
    <n v="17295"/>
    <n v="10928"/>
    <n v="355505"/>
    <n v="1.78"/>
    <n v="10"/>
    <n v="4.41"/>
    <n v="18.11"/>
    <n v="19.59"/>
    <n v="4.7"/>
    <n v="15774"/>
    <n v="1620"/>
    <n v="11"/>
    <n v="41490705"/>
    <n v="26216272"/>
    <n v="15274433"/>
  </r>
  <r>
    <s v="P0949"/>
    <s v="Model_674"/>
    <x v="1"/>
    <x v="2"/>
    <n v="2023"/>
    <s v="Q1"/>
    <n v="412"/>
    <n v="12638"/>
    <n v="7516"/>
    <n v="84540"/>
    <n v="14.01"/>
    <n v="9"/>
    <n v="2.6"/>
    <n v="4.74"/>
    <n v="48.68"/>
    <n v="3.4"/>
    <n v="2368"/>
    <n v="7992"/>
    <n v="5"/>
    <n v="5206856"/>
    <n v="3096592"/>
    <n v="2110264"/>
  </r>
  <r>
    <s v="P0950"/>
    <s v="Model_907"/>
    <x v="2"/>
    <x v="3"/>
    <n v="2023"/>
    <s v="Q3"/>
    <n v="2493"/>
    <n v="4030"/>
    <n v="5675"/>
    <n v="207608"/>
    <n v="10.26"/>
    <n v="0"/>
    <n v="8.3800000000000008"/>
    <n v="22.31"/>
    <n v="64.84"/>
    <n v="2.6"/>
    <n v="18695"/>
    <n v="1683"/>
    <n v="14"/>
    <n v="10046790"/>
    <n v="14147775"/>
    <n v="-4100985"/>
  </r>
  <r>
    <s v="P0951"/>
    <s v="Model_605"/>
    <x v="1"/>
    <x v="3"/>
    <n v="2024"/>
    <s v="Q2"/>
    <n v="2315"/>
    <n v="19844"/>
    <n v="13349"/>
    <n v="134700"/>
    <n v="7.97"/>
    <n v="17"/>
    <n v="7.16"/>
    <n v="10.77"/>
    <n v="72.319999999999993"/>
    <n v="3.6"/>
    <n v="17542"/>
    <n v="6804"/>
    <n v="11"/>
    <n v="45938860"/>
    <n v="30902935"/>
    <n v="15035925"/>
  </r>
  <r>
    <s v="P0952"/>
    <s v="Model_693"/>
    <x v="1"/>
    <x v="1"/>
    <n v="2024"/>
    <s v="Q3"/>
    <n v="2238"/>
    <n v="18932"/>
    <n v="9721"/>
    <n v="390676"/>
    <n v="0.49"/>
    <n v="3"/>
    <n v="6.87"/>
    <n v="4.95"/>
    <n v="11.6"/>
    <n v="4.0999999999999996"/>
    <n v="16907"/>
    <n v="8088"/>
    <n v="6"/>
    <n v="42369816"/>
    <n v="21755598"/>
    <n v="20614218"/>
  </r>
  <r>
    <s v="P0953"/>
    <s v="Model_765"/>
    <x v="2"/>
    <x v="2"/>
    <n v="2023"/>
    <s v="Q2"/>
    <n v="3055"/>
    <n v="7272"/>
    <n v="5178"/>
    <n v="237647"/>
    <n v="7.13"/>
    <n v="4"/>
    <n v="8.93"/>
    <n v="10.95"/>
    <n v="81.239999999999995"/>
    <n v="4.8"/>
    <n v="17754"/>
    <n v="6683"/>
    <n v="10"/>
    <n v="22215960"/>
    <n v="15818790"/>
    <n v="6397170"/>
  </r>
  <r>
    <s v="P0954"/>
    <s v="Model_742"/>
    <x v="1"/>
    <x v="2"/>
    <n v="2023"/>
    <s v="Q3"/>
    <n v="3331"/>
    <n v="16976"/>
    <n v="8615"/>
    <n v="439770"/>
    <n v="6.12"/>
    <n v="8"/>
    <n v="6.89"/>
    <n v="10.220000000000001"/>
    <n v="55.54"/>
    <n v="3"/>
    <n v="3244"/>
    <n v="1675"/>
    <n v="12"/>
    <n v="56547056"/>
    <n v="28696565"/>
    <n v="27850491"/>
  </r>
  <r>
    <s v="P0955"/>
    <s v="Model_155"/>
    <x v="2"/>
    <x v="3"/>
    <n v="2024"/>
    <s v="Q1"/>
    <n v="1034"/>
    <n v="17251"/>
    <n v="14578"/>
    <n v="446087"/>
    <n v="2.42"/>
    <n v="16"/>
    <n v="2.84"/>
    <n v="10.72"/>
    <n v="74.95"/>
    <n v="1.4"/>
    <n v="3756"/>
    <n v="7035"/>
    <n v="8"/>
    <n v="17837534"/>
    <n v="15073652"/>
    <n v="2763882"/>
  </r>
  <r>
    <s v="P0956"/>
    <s v="Model_967"/>
    <x v="2"/>
    <x v="0"/>
    <n v="2023"/>
    <s v="Q4"/>
    <n v="1689"/>
    <n v="4464"/>
    <n v="4251"/>
    <n v="96002"/>
    <n v="9.85"/>
    <n v="2"/>
    <n v="6.94"/>
    <n v="14.64"/>
    <n v="74.64"/>
    <n v="2.8"/>
    <n v="13359"/>
    <n v="6276"/>
    <n v="3"/>
    <n v="7539696"/>
    <n v="7179939"/>
    <n v="359757"/>
  </r>
  <r>
    <s v="P0957"/>
    <s v="Model_456"/>
    <x v="1"/>
    <x v="1"/>
    <n v="2023"/>
    <s v="Q3"/>
    <n v="877"/>
    <n v="8637"/>
    <n v="13449"/>
    <n v="99812"/>
    <n v="14.57"/>
    <n v="15"/>
    <n v="3.06"/>
    <n v="13.03"/>
    <n v="25.19"/>
    <n v="2.9"/>
    <n v="6923"/>
    <n v="9338"/>
    <n v="12"/>
    <n v="7574649"/>
    <n v="11794773"/>
    <n v="-4220124"/>
  </r>
  <r>
    <s v="P0958"/>
    <s v="Model_924"/>
    <x v="1"/>
    <x v="3"/>
    <n v="2023"/>
    <s v="Q2"/>
    <n v="2780"/>
    <n v="18847"/>
    <n v="8416"/>
    <n v="465842"/>
    <n v="8.43"/>
    <n v="4"/>
    <n v="7.59"/>
    <n v="3.74"/>
    <n v="18.809999999999999"/>
    <n v="4.5999999999999996"/>
    <n v="6589"/>
    <n v="2713"/>
    <n v="2"/>
    <n v="52394660"/>
    <n v="23396480"/>
    <n v="28998180"/>
  </r>
  <r>
    <s v="P0959"/>
    <s v="Model_760"/>
    <x v="0"/>
    <x v="3"/>
    <n v="2023"/>
    <s v="Q1"/>
    <n v="3581"/>
    <n v="18420"/>
    <n v="13528"/>
    <n v="241051"/>
    <n v="10.72"/>
    <n v="15"/>
    <n v="6.2"/>
    <n v="1.64"/>
    <n v="67.7"/>
    <n v="2.6"/>
    <n v="8108"/>
    <n v="3992"/>
    <n v="3"/>
    <n v="65962020"/>
    <n v="48443768"/>
    <n v="17518252"/>
  </r>
  <r>
    <s v="P0960"/>
    <s v="Model_286"/>
    <x v="1"/>
    <x v="1"/>
    <n v="2024"/>
    <s v="Q2"/>
    <n v="4501"/>
    <n v="15391"/>
    <n v="11132"/>
    <n v="307906"/>
    <n v="1.03"/>
    <n v="2"/>
    <n v="0.77"/>
    <n v="18.239999999999998"/>
    <n v="22.51"/>
    <n v="4.8"/>
    <n v="11217"/>
    <n v="8753"/>
    <n v="4"/>
    <n v="69274891"/>
    <n v="50105132"/>
    <n v="19169759"/>
  </r>
  <r>
    <s v="P0961"/>
    <s v="Model_499"/>
    <x v="1"/>
    <x v="2"/>
    <n v="2024"/>
    <s v="Q2"/>
    <n v="2985"/>
    <n v="8840"/>
    <n v="10636"/>
    <n v="158946"/>
    <n v="6.27"/>
    <n v="19"/>
    <n v="5.13"/>
    <n v="13.99"/>
    <n v="77.989999999999995"/>
    <n v="2.9"/>
    <n v="19353"/>
    <n v="6833"/>
    <n v="12"/>
    <n v="26387400"/>
    <n v="31748460"/>
    <n v="-5361060"/>
  </r>
  <r>
    <s v="P0962"/>
    <s v="Model_708"/>
    <x v="2"/>
    <x v="0"/>
    <n v="2024"/>
    <s v="Q4"/>
    <n v="3926"/>
    <n v="9467"/>
    <n v="3600"/>
    <n v="116668"/>
    <n v="1.75"/>
    <n v="14"/>
    <n v="3.43"/>
    <n v="8.98"/>
    <n v="68.099999999999994"/>
    <n v="4.9000000000000004"/>
    <n v="20559"/>
    <n v="4531"/>
    <n v="3"/>
    <n v="37167442"/>
    <n v="14133600"/>
    <n v="23033842"/>
  </r>
  <r>
    <s v="P0963"/>
    <s v="Model_153"/>
    <x v="1"/>
    <x v="2"/>
    <n v="2023"/>
    <s v="Q2"/>
    <n v="176"/>
    <n v="13915"/>
    <n v="13954"/>
    <n v="149003"/>
    <n v="9.19"/>
    <n v="2"/>
    <n v="3.29"/>
    <n v="20.21"/>
    <n v="77.349999999999994"/>
    <n v="1"/>
    <n v="19397"/>
    <n v="8212"/>
    <n v="12"/>
    <n v="2449040"/>
    <n v="2455904"/>
    <n v="-6864"/>
  </r>
  <r>
    <s v="P0964"/>
    <s v="Model_991"/>
    <x v="2"/>
    <x v="2"/>
    <n v="2023"/>
    <s v="Q2"/>
    <n v="3227"/>
    <n v="13371"/>
    <n v="14535"/>
    <n v="261142"/>
    <n v="14.08"/>
    <n v="19"/>
    <n v="6.02"/>
    <n v="9.6999999999999993"/>
    <n v="33.92"/>
    <n v="4.5999999999999996"/>
    <n v="6376"/>
    <n v="1481"/>
    <n v="4"/>
    <n v="43148217"/>
    <n v="46904445"/>
    <n v="-3756228"/>
  </r>
  <r>
    <s v="P0965"/>
    <s v="Model_717"/>
    <x v="0"/>
    <x v="1"/>
    <n v="2023"/>
    <s v="Q1"/>
    <n v="3106"/>
    <n v="13416"/>
    <n v="9133"/>
    <n v="270462"/>
    <n v="9.93"/>
    <n v="13"/>
    <n v="3.22"/>
    <n v="19.899999999999999"/>
    <n v="35.33"/>
    <n v="4.7"/>
    <n v="19335"/>
    <n v="9437"/>
    <n v="11"/>
    <n v="41670096"/>
    <n v="28367098"/>
    <n v="13302998"/>
  </r>
  <r>
    <s v="P0966"/>
    <s v="Model_341"/>
    <x v="0"/>
    <x v="0"/>
    <n v="2024"/>
    <s v="Q1"/>
    <n v="653"/>
    <n v="10234"/>
    <n v="6210"/>
    <n v="355142"/>
    <n v="1.1499999999999999"/>
    <n v="15"/>
    <n v="7.77"/>
    <n v="7.64"/>
    <n v="63.7"/>
    <n v="4.8"/>
    <n v="4507"/>
    <n v="3615"/>
    <n v="12"/>
    <n v="6682802"/>
    <n v="4055130"/>
    <n v="2627672"/>
  </r>
  <r>
    <s v="P0967"/>
    <s v="Model_667"/>
    <x v="2"/>
    <x v="2"/>
    <n v="2024"/>
    <s v="Q2"/>
    <n v="3499"/>
    <n v="2345"/>
    <n v="2255"/>
    <n v="244886"/>
    <n v="5.32"/>
    <n v="16"/>
    <n v="0.71"/>
    <n v="1.82"/>
    <n v="12.52"/>
    <n v="1.1000000000000001"/>
    <n v="15825"/>
    <n v="4554"/>
    <n v="12"/>
    <n v="8205155"/>
    <n v="7890245"/>
    <n v="314910"/>
  </r>
  <r>
    <s v="P0968"/>
    <s v="Model_791"/>
    <x v="0"/>
    <x v="1"/>
    <n v="2024"/>
    <s v="Q3"/>
    <n v="4196"/>
    <n v="3994"/>
    <n v="7692"/>
    <n v="154601"/>
    <n v="8.26"/>
    <n v="19"/>
    <n v="6.6"/>
    <n v="23.32"/>
    <n v="68.12"/>
    <n v="1.7"/>
    <n v="4624"/>
    <n v="7869"/>
    <n v="13"/>
    <n v="16758824"/>
    <n v="32275632"/>
    <n v="-15516808"/>
  </r>
  <r>
    <s v="P0969"/>
    <s v="Model_983"/>
    <x v="1"/>
    <x v="0"/>
    <n v="2023"/>
    <s v="Q1"/>
    <n v="3583"/>
    <n v="14177"/>
    <n v="14963"/>
    <n v="488823"/>
    <n v="6.05"/>
    <n v="17"/>
    <n v="8.09"/>
    <n v="9.86"/>
    <n v="76.86"/>
    <n v="3.6"/>
    <n v="3253"/>
    <n v="6589"/>
    <n v="13"/>
    <n v="50796191"/>
    <n v="53612429"/>
    <n v="-2816238"/>
  </r>
  <r>
    <s v="P0970"/>
    <s v="Model_526"/>
    <x v="0"/>
    <x v="3"/>
    <n v="2024"/>
    <s v="Q1"/>
    <n v="3417"/>
    <n v="19768"/>
    <n v="14935"/>
    <n v="319956"/>
    <n v="12.5"/>
    <n v="17"/>
    <n v="6.73"/>
    <n v="19.82"/>
    <n v="43.21"/>
    <n v="1.1000000000000001"/>
    <n v="19496"/>
    <n v="8484"/>
    <n v="10"/>
    <n v="67547256"/>
    <n v="51032895"/>
    <n v="16514361"/>
  </r>
  <r>
    <s v="P0971"/>
    <s v="Model_861"/>
    <x v="0"/>
    <x v="0"/>
    <n v="2024"/>
    <s v="Q2"/>
    <n v="3418"/>
    <n v="13830"/>
    <n v="6608"/>
    <n v="111844"/>
    <n v="12.22"/>
    <n v="13"/>
    <n v="4.97"/>
    <n v="6.98"/>
    <n v="71.19"/>
    <n v="1.3"/>
    <n v="4775"/>
    <n v="3634"/>
    <n v="5"/>
    <n v="47270940"/>
    <n v="22586144"/>
    <n v="24684796"/>
  </r>
  <r>
    <s v="P0972"/>
    <s v="Model_956"/>
    <x v="1"/>
    <x v="0"/>
    <n v="2023"/>
    <s v="Q2"/>
    <n v="3847"/>
    <n v="6679"/>
    <n v="7596"/>
    <n v="251165"/>
    <n v="9.18"/>
    <n v="17"/>
    <n v="9.5"/>
    <n v="16.16"/>
    <n v="23.97"/>
    <n v="1.9"/>
    <n v="10247"/>
    <n v="855"/>
    <n v="13"/>
    <n v="25694113"/>
    <n v="29221812"/>
    <n v="-3527699"/>
  </r>
  <r>
    <s v="P0973"/>
    <s v="Model_538"/>
    <x v="2"/>
    <x v="3"/>
    <n v="2023"/>
    <s v="Q4"/>
    <n v="1842"/>
    <n v="8110"/>
    <n v="5596"/>
    <n v="445395"/>
    <n v="5.6"/>
    <n v="14"/>
    <n v="3"/>
    <n v="21.83"/>
    <n v="35.78"/>
    <n v="3"/>
    <n v="13943"/>
    <n v="9976"/>
    <n v="10"/>
    <n v="14938620"/>
    <n v="10307832"/>
    <n v="4630788"/>
  </r>
  <r>
    <s v="P0974"/>
    <s v="Model_312"/>
    <x v="0"/>
    <x v="0"/>
    <n v="2024"/>
    <s v="Q1"/>
    <n v="2911"/>
    <n v="7930"/>
    <n v="5893"/>
    <n v="224870"/>
    <n v="3.83"/>
    <n v="14"/>
    <n v="0.19"/>
    <n v="1.04"/>
    <n v="87.94"/>
    <n v="3.2"/>
    <n v="19933"/>
    <n v="2625"/>
    <n v="12"/>
    <n v="23084230"/>
    <n v="17154523"/>
    <n v="5929707"/>
  </r>
  <r>
    <s v="P0975"/>
    <s v="Model_149"/>
    <x v="0"/>
    <x v="3"/>
    <n v="2023"/>
    <s v="Q1"/>
    <n v="3526"/>
    <n v="8654"/>
    <n v="11088"/>
    <n v="124601"/>
    <n v="1.59"/>
    <n v="5"/>
    <n v="4.32"/>
    <n v="20.77"/>
    <n v="88.91"/>
    <n v="1.1000000000000001"/>
    <n v="2324"/>
    <n v="927"/>
    <n v="4"/>
    <n v="30514004"/>
    <n v="39096288"/>
    <n v="-8582284"/>
  </r>
  <r>
    <s v="P0976"/>
    <s v="Model_137"/>
    <x v="1"/>
    <x v="2"/>
    <n v="2023"/>
    <s v="Q4"/>
    <n v="3467"/>
    <n v="15328"/>
    <n v="2125"/>
    <n v="451491"/>
    <n v="5.32"/>
    <n v="14"/>
    <n v="0.33"/>
    <n v="14.28"/>
    <n v="51.01"/>
    <n v="1.7"/>
    <n v="15380"/>
    <n v="9181"/>
    <n v="13"/>
    <n v="53142176"/>
    <n v="7367375"/>
    <n v="45774801"/>
  </r>
  <r>
    <s v="P0977"/>
    <s v="Model_299"/>
    <x v="2"/>
    <x v="0"/>
    <n v="2024"/>
    <s v="Q3"/>
    <n v="1695"/>
    <n v="11645"/>
    <n v="5776"/>
    <n v="493790"/>
    <n v="6.2"/>
    <n v="17"/>
    <n v="9.5399999999999991"/>
    <n v="15.19"/>
    <n v="84.74"/>
    <n v="3"/>
    <n v="12541"/>
    <n v="4848"/>
    <n v="2"/>
    <n v="19738275"/>
    <n v="9790320"/>
    <n v="9947955"/>
  </r>
  <r>
    <s v="P0978"/>
    <s v="Model_288"/>
    <x v="1"/>
    <x v="3"/>
    <n v="2024"/>
    <s v="Q3"/>
    <n v="1255"/>
    <n v="7988"/>
    <n v="10205"/>
    <n v="360001"/>
    <n v="10.14"/>
    <n v="3"/>
    <n v="2.1"/>
    <n v="13.08"/>
    <n v="51.82"/>
    <n v="3.4"/>
    <n v="20914"/>
    <n v="2433"/>
    <n v="12"/>
    <n v="10024940"/>
    <n v="12807275"/>
    <n v="-2782335"/>
  </r>
  <r>
    <s v="P0979"/>
    <s v="Model_123"/>
    <x v="1"/>
    <x v="2"/>
    <n v="2024"/>
    <s v="Q1"/>
    <n v="3080"/>
    <n v="5350"/>
    <n v="1959"/>
    <n v="437699"/>
    <n v="9.8699999999999992"/>
    <n v="7"/>
    <n v="7.89"/>
    <n v="21.86"/>
    <n v="33.33"/>
    <n v="1.6"/>
    <n v="2581"/>
    <n v="5046"/>
    <n v="6"/>
    <n v="16478000"/>
    <n v="6033720"/>
    <n v="10444280"/>
  </r>
  <r>
    <s v="P0980"/>
    <s v="Model_159"/>
    <x v="0"/>
    <x v="2"/>
    <n v="2023"/>
    <s v="Q2"/>
    <n v="2922"/>
    <n v="18573"/>
    <n v="5450"/>
    <n v="332844"/>
    <n v="1.05"/>
    <n v="14"/>
    <n v="7.75"/>
    <n v="1.0900000000000001"/>
    <n v="31.35"/>
    <n v="2.6"/>
    <n v="13017"/>
    <n v="8402"/>
    <n v="11"/>
    <n v="54270306"/>
    <n v="15924900"/>
    <n v="38345406"/>
  </r>
  <r>
    <s v="P0981"/>
    <s v="Model_370"/>
    <x v="0"/>
    <x v="2"/>
    <n v="2024"/>
    <s v="Q4"/>
    <n v="3122"/>
    <n v="15064"/>
    <n v="13491"/>
    <n v="307927"/>
    <n v="5.93"/>
    <n v="2"/>
    <n v="2.1800000000000002"/>
    <n v="6.53"/>
    <n v="84.36"/>
    <n v="4.5999999999999996"/>
    <n v="18376"/>
    <n v="8146"/>
    <n v="11"/>
    <n v="47029808"/>
    <n v="42118902"/>
    <n v="4910906"/>
  </r>
  <r>
    <s v="P0982"/>
    <s v="Model_145"/>
    <x v="0"/>
    <x v="0"/>
    <n v="2024"/>
    <s v="Q3"/>
    <n v="1904"/>
    <n v="6578"/>
    <n v="5787"/>
    <n v="482680"/>
    <n v="2.73"/>
    <n v="14"/>
    <n v="6.21"/>
    <n v="21.89"/>
    <n v="23.8"/>
    <n v="5"/>
    <n v="6264"/>
    <n v="9084"/>
    <n v="3"/>
    <n v="12524512"/>
    <n v="11018448"/>
    <n v="1506064"/>
  </r>
  <r>
    <s v="P0983"/>
    <s v="Model_138"/>
    <x v="0"/>
    <x v="2"/>
    <n v="2024"/>
    <s v="Q2"/>
    <n v="4071"/>
    <n v="13668"/>
    <n v="5497"/>
    <n v="223423"/>
    <n v="2.35"/>
    <n v="12"/>
    <n v="0.48"/>
    <n v="18.809999999999999"/>
    <n v="56.37"/>
    <n v="4.9000000000000004"/>
    <n v="9766"/>
    <n v="7281"/>
    <n v="5"/>
    <n v="55642428"/>
    <n v="22378287"/>
    <n v="33264141"/>
  </r>
  <r>
    <s v="P0984"/>
    <s v="Model_357"/>
    <x v="1"/>
    <x v="2"/>
    <n v="2024"/>
    <s v="Q2"/>
    <n v="4712"/>
    <n v="6948"/>
    <n v="14918"/>
    <n v="143330"/>
    <n v="12.41"/>
    <n v="8"/>
    <n v="4.84"/>
    <n v="0.44"/>
    <n v="54.44"/>
    <n v="4.5"/>
    <n v="12683"/>
    <n v="3514"/>
    <n v="3"/>
    <n v="32738976"/>
    <n v="70293616"/>
    <n v="-37554640"/>
  </r>
  <r>
    <s v="P0985"/>
    <s v="Model_700"/>
    <x v="2"/>
    <x v="1"/>
    <n v="2024"/>
    <s v="Q3"/>
    <n v="2758"/>
    <n v="19063"/>
    <n v="1140"/>
    <n v="275391"/>
    <n v="0.63"/>
    <n v="1"/>
    <n v="0.15"/>
    <n v="12.93"/>
    <n v="69.17"/>
    <n v="2.6"/>
    <n v="18212"/>
    <n v="9601"/>
    <n v="3"/>
    <n v="52575754"/>
    <n v="3144120"/>
    <n v="49431634"/>
  </r>
  <r>
    <s v="P0986"/>
    <s v="Model_924"/>
    <x v="1"/>
    <x v="2"/>
    <n v="2023"/>
    <s v="Q2"/>
    <n v="3552"/>
    <n v="10574"/>
    <n v="4628"/>
    <n v="263606"/>
    <n v="6.29"/>
    <n v="7"/>
    <n v="9.2100000000000009"/>
    <n v="13.24"/>
    <n v="49.94"/>
    <n v="3.7"/>
    <n v="14377"/>
    <n v="6557"/>
    <n v="14"/>
    <n v="37558848"/>
    <n v="16438656"/>
    <n v="21120192"/>
  </r>
  <r>
    <s v="P0987"/>
    <s v="Model_565"/>
    <x v="2"/>
    <x v="1"/>
    <n v="2024"/>
    <s v="Q1"/>
    <n v="1382"/>
    <n v="7906"/>
    <n v="2768"/>
    <n v="457085"/>
    <n v="2.52"/>
    <n v="19"/>
    <n v="9.76"/>
    <n v="10.02"/>
    <n v="31.78"/>
    <n v="2.7"/>
    <n v="11482"/>
    <n v="6849"/>
    <n v="4"/>
    <n v="10926092"/>
    <n v="3825376"/>
    <n v="7100716"/>
  </r>
  <r>
    <s v="P0988"/>
    <s v="Model_732"/>
    <x v="1"/>
    <x v="0"/>
    <n v="2024"/>
    <s v="Q2"/>
    <n v="251"/>
    <n v="10300"/>
    <n v="1503"/>
    <n v="241387"/>
    <n v="13.19"/>
    <n v="16"/>
    <n v="2.2200000000000002"/>
    <n v="7.43"/>
    <n v="23.55"/>
    <n v="3.6"/>
    <n v="10468"/>
    <n v="396"/>
    <n v="6"/>
    <n v="2585300"/>
    <n v="377253"/>
    <n v="2208047"/>
  </r>
  <r>
    <s v="P0989"/>
    <s v="Model_356"/>
    <x v="0"/>
    <x v="1"/>
    <n v="2023"/>
    <s v="Q4"/>
    <n v="3557"/>
    <n v="15583"/>
    <n v="13405"/>
    <n v="291133"/>
    <n v="8.36"/>
    <n v="12"/>
    <n v="2.08"/>
    <n v="17.04"/>
    <n v="59.67"/>
    <n v="2.2000000000000002"/>
    <n v="16139"/>
    <n v="9921"/>
    <n v="5"/>
    <n v="55428731"/>
    <n v="47681585"/>
    <n v="7747146"/>
  </r>
  <r>
    <s v="P0990"/>
    <s v="Model_524"/>
    <x v="1"/>
    <x v="2"/>
    <n v="2023"/>
    <s v="Q4"/>
    <n v="4262"/>
    <n v="3138"/>
    <n v="6282"/>
    <n v="464170"/>
    <n v="3.47"/>
    <n v="0"/>
    <n v="7.54"/>
    <n v="5.19"/>
    <n v="67.52"/>
    <n v="3.4"/>
    <n v="6174"/>
    <n v="668"/>
    <n v="3"/>
    <n v="13374156"/>
    <n v="26773884"/>
    <n v="-13399728"/>
  </r>
  <r>
    <s v="P0991"/>
    <s v="Model_414"/>
    <x v="2"/>
    <x v="3"/>
    <n v="2024"/>
    <s v="Q3"/>
    <n v="624"/>
    <n v="11840"/>
    <n v="11421"/>
    <n v="212627"/>
    <n v="7.54"/>
    <n v="1"/>
    <n v="2.5299999999999998"/>
    <n v="19.97"/>
    <n v="55.56"/>
    <n v="3.1"/>
    <n v="5816"/>
    <n v="5383"/>
    <n v="12"/>
    <n v="7388160"/>
    <n v="7126704"/>
    <n v="261456"/>
  </r>
  <r>
    <s v="P0992"/>
    <s v="Model_830"/>
    <x v="1"/>
    <x v="1"/>
    <n v="2024"/>
    <s v="Q4"/>
    <n v="586"/>
    <n v="2882"/>
    <n v="7176"/>
    <n v="375497"/>
    <n v="10.97"/>
    <n v="14"/>
    <n v="8.9499999999999993"/>
    <n v="20.079999999999998"/>
    <n v="69.069999999999993"/>
    <n v="1.1000000000000001"/>
    <n v="16814"/>
    <n v="7764"/>
    <n v="11"/>
    <n v="1688852"/>
    <n v="4205136"/>
    <n v="-2516284"/>
  </r>
  <r>
    <s v="P0993"/>
    <s v="Model_146"/>
    <x v="1"/>
    <x v="0"/>
    <n v="2024"/>
    <s v="Q1"/>
    <n v="1675"/>
    <n v="2903"/>
    <n v="2600"/>
    <n v="488242"/>
    <n v="14.37"/>
    <n v="11"/>
    <n v="5.74"/>
    <n v="10.38"/>
    <n v="21.32"/>
    <n v="4.2"/>
    <n v="11195"/>
    <n v="7611"/>
    <n v="3"/>
    <n v="4862525"/>
    <n v="4355000"/>
    <n v="507525"/>
  </r>
  <r>
    <s v="P0994"/>
    <s v="Model_377"/>
    <x v="2"/>
    <x v="2"/>
    <n v="2023"/>
    <s v="Q1"/>
    <n v="2172"/>
    <n v="10511"/>
    <n v="6263"/>
    <n v="412916"/>
    <n v="3.31"/>
    <n v="13"/>
    <n v="3.51"/>
    <n v="7.09"/>
    <n v="80.599999999999994"/>
    <n v="1"/>
    <n v="17314"/>
    <n v="5565"/>
    <n v="7"/>
    <n v="22829892"/>
    <n v="13603236"/>
    <n v="9226656"/>
  </r>
  <r>
    <s v="P0995"/>
    <s v="Model_775"/>
    <x v="0"/>
    <x v="3"/>
    <n v="2024"/>
    <s v="Q4"/>
    <n v="435"/>
    <n v="4792"/>
    <n v="14660"/>
    <n v="228048"/>
    <n v="13.29"/>
    <n v="1"/>
    <n v="8.33"/>
    <n v="7.1"/>
    <n v="56.59"/>
    <n v="2.2000000000000002"/>
    <n v="9879"/>
    <n v="8363"/>
    <n v="8"/>
    <n v="2084520"/>
    <n v="6377100"/>
    <n v="-4292580"/>
  </r>
  <r>
    <s v="P0996"/>
    <s v="Model_562"/>
    <x v="2"/>
    <x v="3"/>
    <n v="2024"/>
    <s v="Q2"/>
    <n v="3331"/>
    <n v="10511"/>
    <n v="5712"/>
    <n v="403646"/>
    <n v="14.01"/>
    <n v="17"/>
    <n v="4.93"/>
    <n v="12.06"/>
    <n v="20.149999999999999"/>
    <n v="1"/>
    <n v="2714"/>
    <n v="4482"/>
    <n v="13"/>
    <n v="35012141"/>
    <n v="19026672"/>
    <n v="15985469"/>
  </r>
  <r>
    <s v="P0997"/>
    <s v="Model_765"/>
    <x v="0"/>
    <x v="3"/>
    <n v="2023"/>
    <s v="Q2"/>
    <n v="524"/>
    <n v="1919"/>
    <n v="5448"/>
    <n v="426087"/>
    <n v="13.75"/>
    <n v="6"/>
    <n v="9.1199999999999992"/>
    <n v="17.989999999999998"/>
    <n v="46.95"/>
    <n v="2.5"/>
    <n v="13138"/>
    <n v="165"/>
    <n v="11"/>
    <n v="1005556"/>
    <n v="2854752"/>
    <n v="-1849196"/>
  </r>
  <r>
    <s v="P0998"/>
    <s v="Model_514"/>
    <x v="0"/>
    <x v="1"/>
    <n v="2024"/>
    <s v="Q1"/>
    <n v="467"/>
    <n v="13911"/>
    <n v="1655"/>
    <n v="421994"/>
    <n v="9.5299999999999994"/>
    <n v="5"/>
    <n v="9.2799999999999994"/>
    <n v="8.9700000000000006"/>
    <n v="77.58"/>
    <n v="1.3"/>
    <n v="12213"/>
    <n v="979"/>
    <n v="7"/>
    <n v="6496437"/>
    <n v="772885"/>
    <n v="5723552"/>
  </r>
  <r>
    <s v="P0999"/>
    <s v="Model_271"/>
    <x v="0"/>
    <x v="0"/>
    <n v="2023"/>
    <s v="Q3"/>
    <n v="3650"/>
    <n v="6017"/>
    <n v="10804"/>
    <n v="95095"/>
    <n v="9.4499999999999993"/>
    <n v="13"/>
    <n v="1.65"/>
    <n v="15.25"/>
    <n v="81.8"/>
    <n v="4.7"/>
    <n v="17477"/>
    <n v="8359"/>
    <n v="8"/>
    <n v="21962050"/>
    <n v="39434600"/>
    <n v="-17472550"/>
  </r>
  <r>
    <s v="P1000"/>
    <s v="Model_210"/>
    <x v="2"/>
    <x v="0"/>
    <n v="2024"/>
    <s v="Q3"/>
    <n v="1004"/>
    <n v="16922"/>
    <n v="3666"/>
    <n v="195342"/>
    <n v="6.05"/>
    <n v="7"/>
    <n v="0.02"/>
    <n v="9.56"/>
    <n v="31.17"/>
    <n v="2.7"/>
    <n v="13571"/>
    <n v="9508"/>
    <n v="2"/>
    <n v="16989688"/>
    <n v="3680664"/>
    <n v="133090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P0001"/>
    <s v="Model_567"/>
    <s v="Headphones"/>
    <s v="East"/>
    <n v="2024"/>
    <s v="Q3"/>
    <n v="92"/>
    <n v="910"/>
    <n v="6471"/>
    <n v="10500"/>
    <n v="487818"/>
    <n v="4.9800000000000004"/>
    <n v="9"/>
    <n v="3.97"/>
    <n v="24.6"/>
    <n v="34.36"/>
    <n v="3.8"/>
    <n v="2476"/>
    <n v="8822"/>
    <n v="8"/>
    <n v="5888610"/>
    <n v="9555000"/>
    <n v="-3666390"/>
    <n v="9.3505959720509665E-2"/>
    <n v="0.18218407879321266"/>
    <n v="891.89450549450544"/>
    <n v="0.90217391304347827"/>
    <x v="0"/>
  </r>
  <r>
    <s v="P0002"/>
    <s v="Model_264"/>
    <s v="Speakers"/>
    <s v="South"/>
    <n v="2023"/>
    <s v="Q3"/>
    <n v="92"/>
    <n v="3822"/>
    <n v="14990"/>
    <n v="8670"/>
    <n v="426742"/>
    <n v="10.4"/>
    <n v="5"/>
    <n v="4.74"/>
    <n v="22.65"/>
    <n v="11.99"/>
    <n v="1.4"/>
    <n v="20164"/>
    <n v="9362"/>
    <n v="5"/>
    <n v="57291780"/>
    <n v="33136740"/>
    <n v="24155040"/>
    <n v="0.28989684466019416"/>
    <n v="0.76517313093149308"/>
    <n v="225.35426478283622"/>
    <n v="0.94565217391304346"/>
    <x v="1"/>
  </r>
  <r>
    <s v="P0003"/>
    <s v="Model_677"/>
    <s v="Headphones"/>
    <s v="North"/>
    <n v="2024"/>
    <s v="Q3"/>
    <n v="92"/>
    <n v="3142"/>
    <n v="19089"/>
    <n v="6493"/>
    <n v="361478"/>
    <n v="11.57"/>
    <n v="17"/>
    <n v="4.51"/>
    <n v="1.39"/>
    <n v="10.31"/>
    <n v="1.1000000000000001"/>
    <n v="7397"/>
    <n v="3236"/>
    <n v="12"/>
    <n v="59977638"/>
    <n v="20401006"/>
    <n v="39576632"/>
    <n v="0.49263091878331766"/>
    <n v="0.62903557754755401"/>
    <n v="94.752387014640362"/>
    <n v="0.81521739130434789"/>
    <x v="2"/>
  </r>
  <r>
    <s v="P0004"/>
    <s v="Model_344"/>
    <s v="Headphones"/>
    <s v="North"/>
    <n v="2023"/>
    <s v="Q2"/>
    <n v="92"/>
    <n v="516"/>
    <n v="14451"/>
    <n v="1567"/>
    <n v="380792"/>
    <n v="9.82"/>
    <n v="17"/>
    <n v="8.69"/>
    <n v="20.83"/>
    <n v="28.18"/>
    <n v="3.2"/>
    <n v="17457"/>
    <n v="9254"/>
    <n v="9"/>
    <n v="7456716"/>
    <n v="808572"/>
    <n v="6648144"/>
    <n v="5.2814738996929372E-2"/>
    <n v="0.10330437874428322"/>
    <n v="1649.937984496124"/>
    <n v="0.81521739130434789"/>
    <x v="0"/>
  </r>
  <r>
    <s v="P0005"/>
    <s v="Model_433"/>
    <s v="Smartwatches"/>
    <s v="East"/>
    <n v="2024"/>
    <s v="Q1"/>
    <n v="91"/>
    <n v="4476"/>
    <n v="13812"/>
    <n v="2844"/>
    <n v="72054"/>
    <n v="2.27"/>
    <n v="4"/>
    <n v="5.3"/>
    <n v="11.45"/>
    <n v="42.51"/>
    <n v="3.8"/>
    <n v="16859"/>
    <n v="6718"/>
    <n v="10"/>
    <n v="61822512"/>
    <n v="12729744"/>
    <n v="49092768"/>
    <n v="0.3998570662855101"/>
    <n v="0.89610542492134049"/>
    <n v="136.58132260947272"/>
    <n v="0.95604395604395609"/>
    <x v="2"/>
  </r>
  <r>
    <s v="P0006"/>
    <s v="Model_349"/>
    <s v="Smartwatches"/>
    <s v="West"/>
    <n v="2024"/>
    <s v="Q1"/>
    <n v="91"/>
    <n v="3494"/>
    <n v="3490"/>
    <n v="11131"/>
    <n v="120028"/>
    <n v="13.14"/>
    <n v="6"/>
    <n v="4.68"/>
    <n v="6.47"/>
    <n v="78.099999999999994"/>
    <n v="4.2"/>
    <n v="14740"/>
    <n v="5365"/>
    <n v="13"/>
    <n v="12194060"/>
    <n v="38891714"/>
    <n v="-26697654"/>
    <n v="0.39440117394739815"/>
    <n v="0.69950678165218128"/>
    <n v="139.72953634802519"/>
    <n v="0.93406593406593408"/>
    <x v="2"/>
  </r>
  <r>
    <s v="P0007"/>
    <s v="Model_740"/>
    <s v="Smartwatches"/>
    <s v="North"/>
    <n v="2024"/>
    <s v="Q4"/>
    <n v="90"/>
    <n v="3221"/>
    <n v="6799"/>
    <n v="12021"/>
    <n v="72207"/>
    <n v="8.09"/>
    <n v="1"/>
    <n v="4.1100000000000003"/>
    <n v="21.97"/>
    <n v="73.88"/>
    <n v="2.4"/>
    <n v="1607"/>
    <n v="7189"/>
    <n v="10"/>
    <n v="21899579"/>
    <n v="38719641"/>
    <n v="-16820062"/>
    <n v="0.30941402497598464"/>
    <n v="0.64485155801421756"/>
    <n v="200.87239987581495"/>
    <n v="0.98888888888888893"/>
    <x v="1"/>
  </r>
  <r>
    <s v="P0008"/>
    <s v="Model_777"/>
    <s v="Speakers"/>
    <s v="South"/>
    <n v="2023"/>
    <s v="Q1"/>
    <n v="91"/>
    <n v="2969"/>
    <n v="14497"/>
    <n v="2349"/>
    <n v="280893"/>
    <n v="4.24"/>
    <n v="10"/>
    <n v="8.18"/>
    <n v="4.92"/>
    <n v="31.37"/>
    <n v="1"/>
    <n v="17024"/>
    <n v="8065"/>
    <n v="4"/>
    <n v="43041593"/>
    <n v="6974181"/>
    <n v="36067412"/>
    <n v="0.26907739713612472"/>
    <n v="0.59440058234840476"/>
    <n v="247.19265746042439"/>
    <n v="0.89010989010989006"/>
    <x v="1"/>
  </r>
  <r>
    <s v="P0009"/>
    <s v="Model_910"/>
    <s v="Smartwatches"/>
    <s v="West"/>
    <n v="2024"/>
    <s v="Q1"/>
    <n v="91"/>
    <n v="180"/>
    <n v="14972"/>
    <n v="10756"/>
    <n v="131554"/>
    <n v="6.38"/>
    <n v="12"/>
    <n v="8.9499999999999993"/>
    <n v="23.68"/>
    <n v="29.56"/>
    <n v="2.9"/>
    <n v="3126"/>
    <n v="9697"/>
    <n v="6"/>
    <n v="2694960"/>
    <n v="1936080"/>
    <n v="758880"/>
    <n v="1.8224157132732611E-2"/>
    <n v="3.6036411189866238E-2"/>
    <n v="4902.3722222222223"/>
    <n v="0.86813186813186816"/>
    <x v="0"/>
  </r>
  <r>
    <s v="P0010"/>
    <s v="Model_504"/>
    <s v="Smartwatches"/>
    <s v="South"/>
    <n v="2024"/>
    <s v="Q1"/>
    <n v="91"/>
    <n v="1735"/>
    <n v="5880"/>
    <n v="6940"/>
    <n v="202458"/>
    <n v="0.56000000000000005"/>
    <n v="4"/>
    <n v="8.5299999999999994"/>
    <n v="5.14"/>
    <n v="28.19"/>
    <n v="1.1000000000000001"/>
    <n v="7729"/>
    <n v="8808"/>
    <n v="7"/>
    <n v="10201800"/>
    <n v="12040900"/>
    <n v="-1839100"/>
    <n v="0.16456416579721142"/>
    <n v="0.34735096341343291"/>
    <n v="461.97579250720463"/>
    <n v="0.95604395604395609"/>
    <x v="0"/>
  </r>
  <r>
    <s v="P0011"/>
    <s v="Model_189"/>
    <s v="Speakers"/>
    <s v="South"/>
    <n v="2024"/>
    <s v="Q2"/>
    <n v="92"/>
    <n v="819"/>
    <n v="6257"/>
    <n v="11637"/>
    <n v="133276"/>
    <n v="1.92"/>
    <n v="5"/>
    <n v="6.74"/>
    <n v="15.34"/>
    <n v="37.14"/>
    <n v="1.4"/>
    <n v="8377"/>
    <n v="6669"/>
    <n v="7"/>
    <n v="5124483"/>
    <n v="9530703"/>
    <n v="-4406220"/>
    <n v="0.109375"/>
    <n v="0.16396567091389139"/>
    <n v="749.14285714285711"/>
    <n v="0.94565217391304346"/>
    <x v="0"/>
  </r>
  <r>
    <s v="P0012"/>
    <s v="Model_789"/>
    <s v="Smartwatches"/>
    <s v="East"/>
    <n v="2023"/>
    <s v="Q1"/>
    <n v="91"/>
    <n v="2441"/>
    <n v="11895"/>
    <n v="4516"/>
    <n v="364925"/>
    <n v="11.48"/>
    <n v="13"/>
    <n v="1.37"/>
    <n v="5.58"/>
    <n v="49.86"/>
    <n v="2.2999999999999998"/>
    <n v="2374"/>
    <n v="1591"/>
    <n v="11"/>
    <n v="29035695"/>
    <n v="11023556"/>
    <n v="18012139"/>
    <n v="0.60540674603174605"/>
    <n v="0.48869377619146381"/>
    <n v="59.312167144612864"/>
    <n v="0.85714285714285721"/>
    <x v="3"/>
  </r>
  <r>
    <s v="P0013"/>
    <s v="Model_372"/>
    <s v="Smartwatches"/>
    <s v="South"/>
    <n v="2024"/>
    <s v="Q2"/>
    <n v="92"/>
    <n v="2483"/>
    <n v="17741"/>
    <n v="13597"/>
    <n v="233852"/>
    <n v="0"/>
    <n v="11"/>
    <n v="2.77"/>
    <n v="13.64"/>
    <n v="45.09"/>
    <n v="2.7"/>
    <n v="7043"/>
    <n v="5313"/>
    <n v="9"/>
    <n v="44050903"/>
    <n v="33761351"/>
    <n v="10289552"/>
    <n v="0.3184966649563879"/>
    <n v="0.49710227213576597"/>
    <n v="196.85702778896496"/>
    <n v="0.88043478260869568"/>
    <x v="4"/>
  </r>
  <r>
    <s v="P0014"/>
    <s v="Model_314"/>
    <s v="Speakers"/>
    <s v="South"/>
    <n v="2023"/>
    <s v="Q4"/>
    <n v="90"/>
    <n v="1234"/>
    <n v="7088"/>
    <n v="14294"/>
    <n v="242512"/>
    <n v="6.25"/>
    <n v="3"/>
    <n v="0.46"/>
    <n v="17.100000000000001"/>
    <n v="27.46"/>
    <n v="2.1"/>
    <n v="5309"/>
    <n v="4328"/>
    <n v="7"/>
    <n v="8746592"/>
    <n v="17638796"/>
    <n v="-8892204"/>
    <n v="0.2218626393383675"/>
    <n v="0.24704961893497188"/>
    <n v="315.6564019448947"/>
    <n v="0.96666666666666667"/>
    <x v="1"/>
  </r>
  <r>
    <s v="P0015"/>
    <s v="Model_972"/>
    <s v="Speakers"/>
    <s v="South"/>
    <n v="2024"/>
    <s v="Q1"/>
    <n v="91"/>
    <n v="4605"/>
    <n v="18850"/>
    <n v="5281"/>
    <n v="487415"/>
    <n v="7.84"/>
    <n v="5"/>
    <n v="9.31"/>
    <n v="4.76"/>
    <n v="20.440000000000001"/>
    <n v="3.3"/>
    <n v="12103"/>
    <n v="7608"/>
    <n v="7"/>
    <n v="86804250"/>
    <n v="24319005"/>
    <n v="62485245"/>
    <n v="0.37705723409481701"/>
    <n v="0.92193151960741127"/>
    <n v="150.34267100977198"/>
    <n v="0.94505494505494503"/>
    <x v="1"/>
  </r>
  <r>
    <s v="P0016"/>
    <s v="Model_585"/>
    <s v="Speakers"/>
    <s v="West"/>
    <n v="2023"/>
    <s v="Q4"/>
    <n v="90"/>
    <n v="3435"/>
    <n v="6444"/>
    <n v="14685"/>
    <n v="373179"/>
    <n v="0.82"/>
    <n v="9"/>
    <n v="6.61"/>
    <n v="13.02"/>
    <n v="11.01"/>
    <n v="1.2"/>
    <n v="3607"/>
    <n v="4509"/>
    <n v="5"/>
    <n v="22135140"/>
    <n v="50442975"/>
    <n v="-28307835"/>
    <n v="0.43240181268882177"/>
    <n v="0.68769484687328075"/>
    <n v="118.13973799126639"/>
    <n v="0.9"/>
    <x v="2"/>
  </r>
  <r>
    <s v="P0017"/>
    <s v="Model_844"/>
    <s v="Smartwatches"/>
    <s v="North"/>
    <n v="2024"/>
    <s v="Q1"/>
    <n v="91"/>
    <n v="4167"/>
    <n v="14895"/>
    <n v="8698"/>
    <n v="58210"/>
    <n v="14.6"/>
    <n v="17"/>
    <n v="7.46"/>
    <n v="11.73"/>
    <n v="22.32"/>
    <n v="1.6"/>
    <n v="13245"/>
    <n v="690"/>
    <n v="8"/>
    <n v="62067465"/>
    <n v="36244566"/>
    <n v="25822899"/>
    <n v="0.8579369981470043"/>
    <n v="0.83424291904540337"/>
    <n v="15.068394528437725"/>
    <n v="0.81318681318681318"/>
    <x v="2"/>
  </r>
  <r>
    <s v="P0018"/>
    <s v="Model_757"/>
    <s v="Smartwatches"/>
    <s v="East"/>
    <n v="2024"/>
    <s v="Q4"/>
    <n v="90"/>
    <n v="4893"/>
    <n v="18572"/>
    <n v="7348"/>
    <n v="94363"/>
    <n v="3.39"/>
    <n v="14"/>
    <n v="3.12"/>
    <n v="1.78"/>
    <n v="66.430000000000007"/>
    <n v="3.8"/>
    <n v="10965"/>
    <n v="7479"/>
    <n v="9"/>
    <n v="90872796"/>
    <n v="35953764"/>
    <n v="54919032"/>
    <n v="0.39548981571290009"/>
    <n v="0.97958977751119725"/>
    <n v="137.56591048436542"/>
    <n v="0.84444444444444444"/>
    <x v="2"/>
  </r>
  <r>
    <s v="P0019"/>
    <s v="Model_208"/>
    <s v="Headphones"/>
    <s v="South"/>
    <n v="2024"/>
    <s v="Q1"/>
    <n v="91"/>
    <n v="2954"/>
    <n v="5743"/>
    <n v="3093"/>
    <n v="292247"/>
    <n v="4.5599999999999996"/>
    <n v="7"/>
    <n v="8.4600000000000009"/>
    <n v="20.46"/>
    <n v="29.49"/>
    <n v="1.6"/>
    <n v="2059"/>
    <n v="9835"/>
    <n v="4"/>
    <n v="16964822"/>
    <n v="9136722"/>
    <n v="7828100"/>
    <n v="0.23097974822112752"/>
    <n v="0.5913975480825826"/>
    <n v="302.97393364928911"/>
    <n v="0.92307692307692313"/>
    <x v="1"/>
  </r>
  <r>
    <s v="P0020"/>
    <s v="Model_249"/>
    <s v="Speakers"/>
    <s v="East"/>
    <n v="2024"/>
    <s v="Q3"/>
    <n v="92"/>
    <n v="524"/>
    <n v="11416"/>
    <n v="5637"/>
    <n v="128279"/>
    <n v="4.5599999999999996"/>
    <n v="8"/>
    <n v="2.6"/>
    <n v="8.39"/>
    <n v="47.49"/>
    <n v="3.6"/>
    <n v="9808"/>
    <n v="3156"/>
    <n v="8"/>
    <n v="5981984"/>
    <n v="2953788"/>
    <n v="3028196"/>
    <n v="0.1423913043478261"/>
    <n v="0.10490599701938838"/>
    <n v="554.10687022900754"/>
    <n v="0.91304347826086962"/>
    <x v="0"/>
  </r>
  <r>
    <s v="P0021"/>
    <s v="Model_819"/>
    <s v="Headphones"/>
    <s v="West"/>
    <n v="2023"/>
    <s v="Q1"/>
    <n v="91"/>
    <n v="1132"/>
    <n v="11484"/>
    <n v="8558"/>
    <n v="241420"/>
    <n v="3.46"/>
    <n v="4"/>
    <n v="0.02"/>
    <n v="14.36"/>
    <n v="57.3"/>
    <n v="1.2"/>
    <n v="16750"/>
    <n v="2306"/>
    <n v="4"/>
    <n v="12999888"/>
    <n v="9687656"/>
    <n v="3312232"/>
    <n v="0.32926119837114604"/>
    <n v="0.22662898592738101"/>
    <n v="185.37632508833923"/>
    <n v="0.95604395604395609"/>
    <x v="1"/>
  </r>
  <r>
    <s v="P0022"/>
    <s v="Model_308"/>
    <s v="Headphones"/>
    <s v="West"/>
    <n v="2024"/>
    <s v="Q1"/>
    <n v="91"/>
    <n v="2608"/>
    <n v="3259"/>
    <n v="11700"/>
    <n v="236356"/>
    <n v="0.02"/>
    <n v="9"/>
    <n v="3.76"/>
    <n v="12.87"/>
    <n v="80.95"/>
    <n v="2.6"/>
    <n v="14755"/>
    <n v="2808"/>
    <n v="9"/>
    <n v="8499472"/>
    <n v="30513600"/>
    <n v="-22014128"/>
    <n v="0.48153618906942391"/>
    <n v="0.5221275576842842"/>
    <n v="97.978527607361954"/>
    <n v="0.90109890109890112"/>
    <x v="2"/>
  </r>
  <r>
    <s v="P0023"/>
    <s v="Model_409"/>
    <s v="Smartwatches"/>
    <s v="East"/>
    <n v="2023"/>
    <s v="Q2"/>
    <n v="92"/>
    <n v="2097"/>
    <n v="10681"/>
    <n v="7593"/>
    <n v="253196"/>
    <n v="10.94"/>
    <n v="19"/>
    <n v="5.71"/>
    <n v="12.83"/>
    <n v="81.11"/>
    <n v="1.7"/>
    <n v="4546"/>
    <n v="6081"/>
    <n v="2"/>
    <n v="22398057"/>
    <n v="15922521"/>
    <n v="6475536"/>
    <n v="0.25641966250917092"/>
    <n v="0.41982419036194168"/>
    <n v="266.78683834048638"/>
    <n v="0.79347826086956519"/>
    <x v="4"/>
  </r>
  <r>
    <s v="P0024"/>
    <s v="Model_779"/>
    <s v="Headphones"/>
    <s v="East"/>
    <n v="2023"/>
    <s v="Q3"/>
    <n v="92"/>
    <n v="2797"/>
    <n v="3982"/>
    <n v="8438"/>
    <n v="249919"/>
    <n v="14.5"/>
    <n v="5"/>
    <n v="4.79"/>
    <n v="2.68"/>
    <n v="69.66"/>
    <n v="1.4"/>
    <n v="15356"/>
    <n v="5822"/>
    <n v="2"/>
    <n v="11137654"/>
    <n v="23601086"/>
    <n v="-12463432"/>
    <n v="0.32451560505859151"/>
    <n v="0.55996578943364372"/>
    <n v="191.49946371111906"/>
    <n v="0.94565217391304346"/>
    <x v="1"/>
  </r>
  <r>
    <s v="P0025"/>
    <s v="Model_343"/>
    <s v="Headphones"/>
    <s v="South"/>
    <n v="2023"/>
    <s v="Q3"/>
    <n v="92"/>
    <n v="1025"/>
    <n v="2451"/>
    <n v="8793"/>
    <n v="465648"/>
    <n v="3.36"/>
    <n v="15"/>
    <n v="8.6199999999999992"/>
    <n v="10.59"/>
    <n v="12.81"/>
    <n v="3.3"/>
    <n v="17927"/>
    <n v="847"/>
    <n v="7"/>
    <n v="2512275"/>
    <n v="9012825"/>
    <n v="-6500550"/>
    <n v="0.5475427350427351"/>
    <n v="0.20520734149784942"/>
    <n v="76.023414634146334"/>
    <n v="0.83695652173913038"/>
    <x v="3"/>
  </r>
  <r>
    <s v="P0026"/>
    <s v="Model_179"/>
    <s v="Headphones"/>
    <s v="East"/>
    <n v="2023"/>
    <s v="Q4"/>
    <n v="90"/>
    <n v="1856"/>
    <n v="3579"/>
    <n v="6807"/>
    <n v="307324"/>
    <n v="9.9499999999999993"/>
    <n v="2"/>
    <n v="1.05"/>
    <n v="11.31"/>
    <n v="56.01"/>
    <n v="4.7"/>
    <n v="2008"/>
    <n v="9092"/>
    <n v="11"/>
    <n v="6642624"/>
    <n v="12633792"/>
    <n v="-5991168"/>
    <n v="0.16952868103763244"/>
    <n v="0.37157543982439856"/>
    <n v="440.88362068965512"/>
    <n v="0.97777777777777775"/>
    <x v="0"/>
  </r>
  <r>
    <s v="P0027"/>
    <s v="Model_887"/>
    <s v="Speakers"/>
    <s v="North"/>
    <n v="2023"/>
    <s v="Q1"/>
    <n v="91"/>
    <n v="239"/>
    <n v="4217"/>
    <n v="6342"/>
    <n v="245161"/>
    <n v="11.13"/>
    <n v="9"/>
    <n v="5.54"/>
    <n v="18.34"/>
    <n v="72.930000000000007"/>
    <n v="1.2"/>
    <n v="7607"/>
    <n v="6653"/>
    <n v="10"/>
    <n v="1007863"/>
    <n v="1515738"/>
    <n v="-507875"/>
    <n v="3.4677887405687752E-2"/>
    <n v="4.7848345968766838E-2"/>
    <n v="2533.1506276150626"/>
    <n v="0.90109890109890112"/>
    <x v="0"/>
  </r>
  <r>
    <s v="P0028"/>
    <s v="Model_698"/>
    <s v="Speakers"/>
    <s v="East"/>
    <n v="2023"/>
    <s v="Q2"/>
    <n v="92"/>
    <n v="2784"/>
    <n v="11192"/>
    <n v="9892"/>
    <n v="498614"/>
    <n v="12.73"/>
    <n v="10"/>
    <n v="5.13"/>
    <n v="21"/>
    <n v="11.38"/>
    <n v="2.7"/>
    <n v="14976"/>
    <n v="1597"/>
    <n v="13"/>
    <n v="31158528"/>
    <n v="27539328"/>
    <n v="3619200"/>
    <n v="0.63547135357224382"/>
    <n v="0.55736315973659778"/>
    <n v="52.774425287356323"/>
    <n v="0.89130434782608692"/>
    <x v="2"/>
  </r>
  <r>
    <s v="P0029"/>
    <s v="Model_358"/>
    <s v="Smartwatches"/>
    <s v="South"/>
    <n v="2023"/>
    <s v="Q1"/>
    <n v="91"/>
    <n v="3055"/>
    <n v="8811"/>
    <n v="12076"/>
    <n v="280363"/>
    <n v="6.34"/>
    <n v="10"/>
    <n v="2.81"/>
    <n v="13.62"/>
    <n v="53.97"/>
    <n v="3.8"/>
    <n v="4939"/>
    <n v="1479"/>
    <n v="5"/>
    <n v="26917605"/>
    <n v="36892180"/>
    <n v="-9974575"/>
    <n v="0.67379797088663429"/>
    <n v="0.61161797880578528"/>
    <n v="44.055319148936171"/>
    <n v="0.89010989010989006"/>
    <x v="2"/>
  </r>
  <r>
    <s v="P0030"/>
    <s v="Model_793"/>
    <s v="Headphones"/>
    <s v="North"/>
    <n v="2023"/>
    <s v="Q4"/>
    <n v="90"/>
    <n v="4708"/>
    <n v="19949"/>
    <n v="7156"/>
    <n v="184393"/>
    <n v="4.54"/>
    <n v="16"/>
    <n v="8.2200000000000006"/>
    <n v="2.17"/>
    <n v="78.62"/>
    <n v="2.9"/>
    <n v="14636"/>
    <n v="8971"/>
    <n v="7"/>
    <n v="93919892"/>
    <n v="33690448"/>
    <n v="60229444"/>
    <n v="0.34417720593610646"/>
    <n v="0.94255235489939027"/>
    <n v="171.49320305862364"/>
    <n v="0.82222222222222219"/>
    <x v="4"/>
  </r>
  <r>
    <s v="P0031"/>
    <s v="Model_341"/>
    <s v="Smartwatches"/>
    <s v="East"/>
    <n v="2023"/>
    <s v="Q4"/>
    <n v="90"/>
    <n v="1949"/>
    <n v="2268"/>
    <n v="11001"/>
    <n v="393492"/>
    <n v="4.88"/>
    <n v="3"/>
    <n v="7.53"/>
    <n v="5.92"/>
    <n v="47.93"/>
    <n v="4.2"/>
    <n v="15667"/>
    <n v="7460"/>
    <n v="13"/>
    <n v="4420332"/>
    <n v="21440949"/>
    <n v="-17020617"/>
    <n v="0.20714209799128494"/>
    <n v="0.3901942522724961"/>
    <n v="344.48435094920472"/>
    <n v="0.96666666666666667"/>
    <x v="1"/>
  </r>
  <r>
    <s v="P0032"/>
    <s v="Model_579"/>
    <s v="Smartwatches"/>
    <s v="North"/>
    <n v="2024"/>
    <s v="Q2"/>
    <n v="92"/>
    <n v="1317"/>
    <n v="6990"/>
    <n v="9233"/>
    <n v="480599"/>
    <n v="10.69"/>
    <n v="3"/>
    <n v="7.33"/>
    <n v="4.12"/>
    <n v="10.33"/>
    <n v="1.7"/>
    <n v="18800"/>
    <n v="3870"/>
    <n v="6"/>
    <n v="9205830"/>
    <n v="12159861"/>
    <n v="-2954031"/>
    <n v="0.25390399074609599"/>
    <n v="0.26366640853918799"/>
    <n v="270.34168564920276"/>
    <n v="0.96739130434782605"/>
    <x v="1"/>
  </r>
  <r>
    <s v="P0033"/>
    <s v="Model_360"/>
    <s v="Smartwatches"/>
    <s v="West"/>
    <n v="2023"/>
    <s v="Q4"/>
    <n v="90"/>
    <n v="1578"/>
    <n v="17034"/>
    <n v="8180"/>
    <n v="425960"/>
    <n v="12.25"/>
    <n v="16"/>
    <n v="8.76"/>
    <n v="3.12"/>
    <n v="10.88"/>
    <n v="4.8"/>
    <n v="18682"/>
    <n v="3442"/>
    <n v="13"/>
    <n v="26879652"/>
    <n v="12908040"/>
    <n v="13971612"/>
    <n v="0.3143426294820717"/>
    <n v="0.31591920476449403"/>
    <n v="196.31178707224333"/>
    <n v="0.82222222222222219"/>
    <x v="4"/>
  </r>
  <r>
    <s v="P0034"/>
    <s v="Model_854"/>
    <s v="Headphones"/>
    <s v="North"/>
    <n v="2024"/>
    <s v="Q4"/>
    <n v="90"/>
    <n v="3252"/>
    <n v="8145"/>
    <n v="3185"/>
    <n v="259754"/>
    <n v="2.72"/>
    <n v="8"/>
    <n v="7.23"/>
    <n v="9.15"/>
    <n v="43.33"/>
    <n v="2.5"/>
    <n v="6471"/>
    <n v="9188"/>
    <n v="2"/>
    <n v="26487540"/>
    <n v="10357620"/>
    <n v="16129920"/>
    <n v="0.26141479099678455"/>
    <n v="0.6510578288302501"/>
    <n v="254.28044280442805"/>
    <n v="0.91111111111111109"/>
    <x v="1"/>
  </r>
  <r>
    <s v="P0035"/>
    <s v="Model_326"/>
    <s v="Smartwatches"/>
    <s v="East"/>
    <n v="2024"/>
    <s v="Q2"/>
    <n v="92"/>
    <n v="3606"/>
    <n v="6732"/>
    <n v="5068"/>
    <n v="173053"/>
    <n v="5.56"/>
    <n v="18"/>
    <n v="2.3199999999999998"/>
    <n v="5.73"/>
    <n v="22.4"/>
    <n v="2.4"/>
    <n v="19644"/>
    <n v="1646"/>
    <n v="7"/>
    <n v="24275592"/>
    <n v="18275208"/>
    <n v="6000384"/>
    <n v="0.68659558263518661"/>
    <n v="0.72192943750365368"/>
    <n v="41.994453688297277"/>
    <n v="0.80434782608695654"/>
    <x v="2"/>
  </r>
  <r>
    <s v="P0036"/>
    <s v="Model_908"/>
    <s v="Smartwatches"/>
    <s v="North"/>
    <n v="2024"/>
    <s v="Q1"/>
    <n v="91"/>
    <n v="3940"/>
    <n v="12985"/>
    <n v="1471"/>
    <n v="233965"/>
    <n v="13.53"/>
    <n v="4"/>
    <n v="7.06"/>
    <n v="5.46"/>
    <n v="63.16"/>
    <n v="4.5"/>
    <n v="17383"/>
    <n v="3226"/>
    <n v="10"/>
    <n v="51160900"/>
    <n v="5795740"/>
    <n v="45365160"/>
    <n v="0.54981858777560699"/>
    <n v="0.78879700048929435"/>
    <n v="74.509137055837556"/>
    <n v="0.95604395604395609"/>
    <x v="2"/>
  </r>
  <r>
    <s v="P0037"/>
    <s v="Model_396"/>
    <s v="Headphones"/>
    <s v="South"/>
    <n v="2023"/>
    <s v="Q2"/>
    <n v="92"/>
    <n v="696"/>
    <n v="7297"/>
    <n v="963"/>
    <n v="216892"/>
    <n v="12.1"/>
    <n v="5"/>
    <n v="3.08"/>
    <n v="1.37"/>
    <n v="66.7"/>
    <n v="3.3"/>
    <n v="2318"/>
    <n v="5989"/>
    <n v="13"/>
    <n v="5078712"/>
    <n v="670248"/>
    <n v="4408464"/>
    <n v="0.10411368735976066"/>
    <n v="0.13934078993414944"/>
    <n v="791.64942528735639"/>
    <n v="0.94565217391304346"/>
    <x v="0"/>
  </r>
  <r>
    <s v="P0038"/>
    <s v="Model_876"/>
    <s v="Smartwatches"/>
    <s v="East"/>
    <n v="2024"/>
    <s v="Q1"/>
    <n v="91"/>
    <n v="2938"/>
    <n v="13842"/>
    <n v="9456"/>
    <n v="378406"/>
    <n v="14.77"/>
    <n v="2"/>
    <n v="2.42"/>
    <n v="0.44"/>
    <n v="24.23"/>
    <n v="3.1"/>
    <n v="11860"/>
    <n v="6308"/>
    <n v="4"/>
    <n v="40667796"/>
    <n v="27781728"/>
    <n v="12886068"/>
    <n v="0.31775903093229507"/>
    <n v="0.58819431153237223"/>
    <n v="195.38053097345133"/>
    <n v="0.97802197802197799"/>
    <x v="1"/>
  </r>
  <r>
    <s v="P0039"/>
    <s v="Model_455"/>
    <s v="Smartwatches"/>
    <s v="South"/>
    <n v="2024"/>
    <s v="Q2"/>
    <n v="92"/>
    <n v="2485"/>
    <n v="9538"/>
    <n v="12034"/>
    <n v="184832"/>
    <n v="11.31"/>
    <n v="0"/>
    <n v="0.73"/>
    <n v="2.57"/>
    <n v="81.08"/>
    <n v="3.9"/>
    <n v="13427"/>
    <n v="8975"/>
    <n v="12"/>
    <n v="23701930"/>
    <n v="29904490"/>
    <n v="-6202560"/>
    <n v="0.21684118673647471"/>
    <n v="0.49750267670454223"/>
    <n v="332.27364185110667"/>
    <n v="1"/>
    <x v="1"/>
  </r>
  <r>
    <s v="P0040"/>
    <s v="Model_886"/>
    <s v="Headphones"/>
    <s v="North"/>
    <n v="2023"/>
    <s v="Q1"/>
    <n v="91"/>
    <n v="650"/>
    <n v="17502"/>
    <n v="5392"/>
    <n v="203262"/>
    <n v="5.9"/>
    <n v="19"/>
    <n v="7.44"/>
    <n v="4.3"/>
    <n v="45.35"/>
    <n v="3.3"/>
    <n v="17523"/>
    <n v="1395"/>
    <n v="4"/>
    <n v="11376300"/>
    <n v="3504800"/>
    <n v="7871500"/>
    <n v="0.31784841075794623"/>
    <n v="0.13013148485229475"/>
    <n v="195.29999999999998"/>
    <n v="0.79120879120879117"/>
    <x v="4"/>
  </r>
  <r>
    <s v="P0041"/>
    <s v="Model_412"/>
    <s v="Smartwatches"/>
    <s v="West"/>
    <n v="2023"/>
    <s v="Q1"/>
    <n v="91"/>
    <n v="2413"/>
    <n v="14587"/>
    <n v="5595"/>
    <n v="117411"/>
    <n v="8.86"/>
    <n v="15"/>
    <n v="7.11"/>
    <n v="10.77"/>
    <n v="21.43"/>
    <n v="1.7"/>
    <n v="4565"/>
    <n v="1485"/>
    <n v="3"/>
    <n v="35198431"/>
    <n v="13500735"/>
    <n v="21697696"/>
    <n v="0.61903540277065161"/>
    <n v="0.48308811222859577"/>
    <n v="56.002900953170325"/>
    <n v="0.8351648351648352"/>
    <x v="3"/>
  </r>
  <r>
    <s v="P0042"/>
    <s v="Model_273"/>
    <s v="Speakers"/>
    <s v="West"/>
    <n v="2023"/>
    <s v="Q3"/>
    <n v="92"/>
    <n v="2111"/>
    <n v="6373"/>
    <n v="11434"/>
    <n v="335521"/>
    <n v="9.92"/>
    <n v="10"/>
    <n v="2.34"/>
    <n v="12.76"/>
    <n v="71.14"/>
    <n v="3.7"/>
    <n v="4759"/>
    <n v="1042"/>
    <n v="14"/>
    <n v="13453403"/>
    <n v="24137174"/>
    <n v="-10683771"/>
    <n v="0.66952109102442114"/>
    <n v="0.42262702234337574"/>
    <n v="45.411653244907626"/>
    <n v="0.89130434782608692"/>
    <x v="4"/>
  </r>
  <r>
    <s v="P0043"/>
    <s v="Model_739"/>
    <s v="Speakers"/>
    <s v="West"/>
    <n v="2023"/>
    <s v="Q2"/>
    <n v="92"/>
    <n v="291"/>
    <n v="2981"/>
    <n v="5598"/>
    <n v="489953"/>
    <n v="1.18"/>
    <n v="12"/>
    <n v="7.49"/>
    <n v="3.51"/>
    <n v="73.2"/>
    <n v="1.5"/>
    <n v="18790"/>
    <n v="3380"/>
    <n v="5"/>
    <n v="867471"/>
    <n v="1629018"/>
    <n v="-761547"/>
    <n v="7.926995369109234E-2"/>
    <n v="5.8258864756950419E-2"/>
    <n v="1068.5910652920961"/>
    <n v="0.86956521739130432"/>
    <x v="0"/>
  </r>
  <r>
    <s v="P0044"/>
    <s v="Model_402"/>
    <s v="Headphones"/>
    <s v="South"/>
    <n v="2023"/>
    <s v="Q2"/>
    <n v="92"/>
    <n v="2091"/>
    <n v="11593"/>
    <n v="6836"/>
    <n v="88211"/>
    <n v="8.17"/>
    <n v="9"/>
    <n v="9.18"/>
    <n v="10.62"/>
    <n v="61.14"/>
    <n v="4.2"/>
    <n v="13800"/>
    <n v="1133"/>
    <n v="11"/>
    <n v="24240963"/>
    <n v="14294076"/>
    <n v="9946887"/>
    <n v="0.64857320099255578"/>
    <n v="0.41862297665561282"/>
    <n v="49.849832615973213"/>
    <n v="0.90217391304347827"/>
    <x v="4"/>
  </r>
  <r>
    <s v="P0045"/>
    <s v="Model_414"/>
    <s v="Smartwatches"/>
    <s v="South"/>
    <n v="2024"/>
    <s v="Q1"/>
    <n v="91"/>
    <n v="2874"/>
    <n v="15922"/>
    <n v="3155"/>
    <n v="263981"/>
    <n v="10.64"/>
    <n v="2"/>
    <n v="1.08"/>
    <n v="8.5399999999999991"/>
    <n v="78.28"/>
    <n v="5"/>
    <n v="2102"/>
    <n v="2886"/>
    <n v="4"/>
    <n v="45759828"/>
    <n v="9067470"/>
    <n v="36692358"/>
    <n v="0.49895833333333334"/>
    <n v="0.57538136533153095"/>
    <n v="91.379958246346547"/>
    <n v="0.97802197802197799"/>
    <x v="2"/>
  </r>
  <r>
    <s v="P0046"/>
    <s v="Model_133"/>
    <s v="Smartwatches"/>
    <s v="West"/>
    <n v="2023"/>
    <s v="Q2"/>
    <n v="92"/>
    <n v="2662"/>
    <n v="17938"/>
    <n v="6687"/>
    <n v="315888"/>
    <n v="2.5099999999999998"/>
    <n v="8"/>
    <n v="2.33"/>
    <n v="4.59"/>
    <n v="68.989999999999995"/>
    <n v="2.5"/>
    <n v="5795"/>
    <n v="2333"/>
    <n v="13"/>
    <n v="47750956"/>
    <n v="17800794"/>
    <n v="29950162"/>
    <n v="0.53293293293293298"/>
    <n v="0.53293848104124408"/>
    <n v="80.629601803155523"/>
    <n v="0.91304347826086962"/>
    <x v="2"/>
  </r>
  <r>
    <s v="P0047"/>
    <s v="Model_720"/>
    <s v="Headphones"/>
    <s v="West"/>
    <n v="2024"/>
    <s v="Q4"/>
    <n v="90"/>
    <n v="1413"/>
    <n v="9143"/>
    <n v="13270"/>
    <n v="306638"/>
    <n v="11.71"/>
    <n v="11"/>
    <n v="7.5"/>
    <n v="0.17"/>
    <n v="80.58"/>
    <n v="2.8"/>
    <n v="11483"/>
    <n v="1720"/>
    <n v="3"/>
    <n v="12919059"/>
    <n v="18750510"/>
    <n v="-5831451"/>
    <n v="0.45100542610916056"/>
    <n v="0.28288582784044997"/>
    <n v="109.55414012738854"/>
    <n v="0.87777777777777777"/>
    <x v="3"/>
  </r>
  <r>
    <s v="P0048"/>
    <s v="Model_404"/>
    <s v="Headphones"/>
    <s v="East"/>
    <n v="2023"/>
    <s v="Q2"/>
    <n v="92"/>
    <n v="1528"/>
    <n v="17208"/>
    <n v="13716"/>
    <n v="337139"/>
    <n v="8.76"/>
    <n v="13"/>
    <n v="2.75"/>
    <n v="11.68"/>
    <n v="44.71"/>
    <n v="1.2"/>
    <n v="5027"/>
    <n v="3635"/>
    <n v="2"/>
    <n v="26293824"/>
    <n v="20958048"/>
    <n v="5335776"/>
    <n v="0.29595196591129186"/>
    <n v="0.30590909054508675"/>
    <n v="218.8612565445026"/>
    <n v="0.85869565217391308"/>
    <x v="4"/>
  </r>
  <r>
    <s v="P0049"/>
    <s v="Model_496"/>
    <s v="Smartwatches"/>
    <s v="East"/>
    <n v="2024"/>
    <s v="Q2"/>
    <n v="92"/>
    <n v="2606"/>
    <n v="12771"/>
    <n v="8761"/>
    <n v="198049"/>
    <n v="14.28"/>
    <n v="0"/>
    <n v="6.25"/>
    <n v="17.14"/>
    <n v="69.81"/>
    <n v="1.1000000000000001"/>
    <n v="3311"/>
    <n v="3305"/>
    <n v="4"/>
    <n v="33281226"/>
    <n v="22831166"/>
    <n v="10450060"/>
    <n v="0.44087294873963795"/>
    <n v="0.52172715311550788"/>
    <n v="116.67689946277821"/>
    <n v="1"/>
    <x v="2"/>
  </r>
  <r>
    <s v="P0050"/>
    <s v="Model_900"/>
    <s v="Smartwatches"/>
    <s v="South"/>
    <n v="2023"/>
    <s v="Q2"/>
    <n v="92"/>
    <n v="825"/>
    <n v="18716"/>
    <n v="11549"/>
    <n v="279010"/>
    <n v="0.64"/>
    <n v="17"/>
    <n v="0.81"/>
    <n v="5.66"/>
    <n v="89.98"/>
    <n v="4.7"/>
    <n v="13603"/>
    <n v="2982"/>
    <n v="11"/>
    <n v="15440700"/>
    <n v="9527925"/>
    <n v="5912775"/>
    <n v="0.21670606776989756"/>
    <n v="0.16516688462022025"/>
    <n v="332.53818181818184"/>
    <n v="0.81521739130434789"/>
    <x v="4"/>
  </r>
  <r>
    <s v="P0051"/>
    <s v="Model_371"/>
    <s v="Speakers"/>
    <s v="South"/>
    <n v="2023"/>
    <s v="Q3"/>
    <n v="92"/>
    <n v="4064"/>
    <n v="14100"/>
    <n v="6627"/>
    <n v="84542"/>
    <n v="3.98"/>
    <n v="16"/>
    <n v="4.5199999999999996"/>
    <n v="3.3"/>
    <n v="67.989999999999995"/>
    <n v="1.5"/>
    <n v="10532"/>
    <n v="270"/>
    <n v="7"/>
    <n v="57302400"/>
    <n v="26932128"/>
    <n v="30370272"/>
    <n v="0.9377018920166128"/>
    <n v="0.81362208375342437"/>
    <n v="6.1122047244094491"/>
    <n v="0.82608695652173914"/>
    <x v="2"/>
  </r>
  <r>
    <s v="P0052"/>
    <s v="Model_781"/>
    <s v="Smartwatches"/>
    <s v="South"/>
    <n v="2023"/>
    <s v="Q2"/>
    <n v="92"/>
    <n v="84"/>
    <n v="12498"/>
    <n v="9537"/>
    <n v="60651"/>
    <n v="9.02"/>
    <n v="8"/>
    <n v="7.39"/>
    <n v="22.18"/>
    <n v="19.13"/>
    <n v="2.8"/>
    <n v="14377"/>
    <n v="8240"/>
    <n v="10"/>
    <n v="1049832"/>
    <n v="801108"/>
    <n v="248724"/>
    <n v="1.0091302258529554E-2"/>
    <n v="1.6816991888604246E-2"/>
    <n v="9024.7619047619046"/>
    <n v="0.91304347826086962"/>
    <x v="0"/>
  </r>
  <r>
    <s v="P0053"/>
    <s v="Model_366"/>
    <s v="Headphones"/>
    <s v="South"/>
    <n v="2023"/>
    <s v="Q3"/>
    <n v="92"/>
    <n v="3202"/>
    <n v="15795"/>
    <n v="14675"/>
    <n v="149239"/>
    <n v="4.45"/>
    <n v="8"/>
    <n v="6.87"/>
    <n v="6.88"/>
    <n v="51.47"/>
    <n v="4.3"/>
    <n v="9463"/>
    <n v="9845"/>
    <n v="12"/>
    <n v="50575590"/>
    <n v="46989350"/>
    <n v="3586240"/>
    <n v="0.24542040315781405"/>
    <n v="0.64104771461084276"/>
    <n v="282.86695815115553"/>
    <n v="0.91304347826086962"/>
    <x v="1"/>
  </r>
  <r>
    <s v="P0054"/>
    <s v="Model_237"/>
    <s v="Smartwatches"/>
    <s v="South"/>
    <n v="2023"/>
    <s v="Q2"/>
    <n v="92"/>
    <n v="2005"/>
    <n v="12182"/>
    <n v="5519"/>
    <n v="391075"/>
    <n v="10.72"/>
    <n v="9"/>
    <n v="8.15"/>
    <n v="5.59"/>
    <n v="56.99"/>
    <n v="4.5999999999999996"/>
    <n v="16724"/>
    <n v="3997"/>
    <n v="6"/>
    <n v="24424910"/>
    <n v="11065595"/>
    <n v="13359315"/>
    <n v="0.33405531489503498"/>
    <n v="0.40140558019823225"/>
    <n v="183.40349127182043"/>
    <n v="0.90217391304347827"/>
    <x v="1"/>
  </r>
  <r>
    <s v="P0055"/>
    <s v="Model_403"/>
    <s v="Headphones"/>
    <s v="East"/>
    <n v="2023"/>
    <s v="Q1"/>
    <n v="91"/>
    <n v="1635"/>
    <n v="17880"/>
    <n v="12827"/>
    <n v="276416"/>
    <n v="11.39"/>
    <n v="18"/>
    <n v="8.77"/>
    <n v="21.43"/>
    <n v="23.94"/>
    <n v="3.1"/>
    <n v="10416"/>
    <n v="9887"/>
    <n v="4"/>
    <n v="29233800"/>
    <n v="20972145"/>
    <n v="8261655"/>
    <n v="0.1419024474917549"/>
    <n v="0.32733073497461834"/>
    <n v="550.28562691131503"/>
    <n v="0.80219780219780223"/>
    <x v="0"/>
  </r>
  <r>
    <s v="P0056"/>
    <s v="Model_664"/>
    <s v="Headphones"/>
    <s v="South"/>
    <n v="2023"/>
    <s v="Q3"/>
    <n v="92"/>
    <n v="3993"/>
    <n v="10019"/>
    <n v="1393"/>
    <n v="414256"/>
    <n v="1.54"/>
    <n v="14"/>
    <n v="7.73"/>
    <n v="20.43"/>
    <n v="87.03"/>
    <n v="3.3"/>
    <n v="8266"/>
    <n v="9915"/>
    <n v="6"/>
    <n v="40005867"/>
    <n v="5562249"/>
    <n v="34443618"/>
    <n v="0.2871009490940466"/>
    <n v="0.79940772156186601"/>
    <n v="228.44477836213375"/>
    <n v="0.84782608695652173"/>
    <x v="4"/>
  </r>
  <r>
    <s v="P0057"/>
    <s v="Model_521"/>
    <s v="Headphones"/>
    <s v="East"/>
    <n v="2023"/>
    <s v="Q1"/>
    <n v="91"/>
    <n v="3123"/>
    <n v="4800"/>
    <n v="5639"/>
    <n v="328859"/>
    <n v="7.71"/>
    <n v="4"/>
    <n v="6.72"/>
    <n v="11.21"/>
    <n v="24.05"/>
    <n v="3.7"/>
    <n v="18686"/>
    <n v="4222"/>
    <n v="6"/>
    <n v="14990400"/>
    <n v="17610597"/>
    <n v="-2620197"/>
    <n v="0.4251872021783526"/>
    <n v="0.62523173414417921"/>
    <n v="123.02337495997438"/>
    <n v="0.95604395604395609"/>
    <x v="2"/>
  </r>
  <r>
    <s v="P0058"/>
    <s v="Model_264"/>
    <s v="Headphones"/>
    <s v="South"/>
    <n v="2023"/>
    <s v="Q4"/>
    <n v="90"/>
    <n v="1071"/>
    <n v="8222"/>
    <n v="8194"/>
    <n v="487625"/>
    <n v="7.63"/>
    <n v="14"/>
    <n v="0.32"/>
    <n v="12.23"/>
    <n v="24.2"/>
    <n v="4.8"/>
    <n v="20466"/>
    <n v="5209"/>
    <n v="6"/>
    <n v="8805762"/>
    <n v="8775774"/>
    <n v="29988"/>
    <n v="0.17054140127388534"/>
    <n v="0.21441664657970411"/>
    <n v="437.73109243697479"/>
    <n v="0.84444444444444444"/>
    <x v="0"/>
  </r>
  <r>
    <s v="P0059"/>
    <s v="Model_432"/>
    <s v="Speakers"/>
    <s v="South"/>
    <n v="2024"/>
    <s v="Q1"/>
    <n v="91"/>
    <n v="3511"/>
    <n v="8718"/>
    <n v="14856"/>
    <n v="205378"/>
    <n v="5.54"/>
    <n v="19"/>
    <n v="5.35"/>
    <n v="5.44"/>
    <n v="83.21"/>
    <n v="3.4"/>
    <n v="3165"/>
    <n v="9383"/>
    <n v="13"/>
    <n v="30608898"/>
    <n v="52159416"/>
    <n v="-21550518"/>
    <n v="0.27229719249263223"/>
    <n v="0.70291022048677976"/>
    <n v="243.1936770150954"/>
    <n v="0.79120879120879117"/>
    <x v="4"/>
  </r>
  <r>
    <s v="P0060"/>
    <s v="Model_349"/>
    <s v="Headphones"/>
    <s v="West"/>
    <n v="2024"/>
    <s v="Q3"/>
    <n v="92"/>
    <n v="2663"/>
    <n v="4554"/>
    <n v="12796"/>
    <n v="200158"/>
    <n v="13.99"/>
    <n v="1"/>
    <n v="0.38"/>
    <n v="1.96"/>
    <n v="47.22"/>
    <n v="3.2"/>
    <n v="17432"/>
    <n v="2937"/>
    <n v="13"/>
    <n v="12127302"/>
    <n v="34075748"/>
    <n v="-21948446"/>
    <n v="0.47553571428571428"/>
    <n v="0.53313868332563219"/>
    <n v="101.46601577168607"/>
    <n v="0.98913043478260865"/>
    <x v="2"/>
  </r>
  <r>
    <s v="P0061"/>
    <s v="Model_306"/>
    <s v="Headphones"/>
    <s v="South"/>
    <n v="2023"/>
    <s v="Q3"/>
    <n v="92"/>
    <n v="3893"/>
    <n v="15075"/>
    <n v="10451"/>
    <n v="457592"/>
    <n v="12.41"/>
    <n v="12"/>
    <n v="8.08"/>
    <n v="14.34"/>
    <n v="15.06"/>
    <n v="1.1000000000000001"/>
    <n v="8475"/>
    <n v="8699"/>
    <n v="8"/>
    <n v="58686975"/>
    <n v="40685743"/>
    <n v="18001232"/>
    <n v="0.30916454891994916"/>
    <n v="0.77938749312305144"/>
    <n v="205.57616234266629"/>
    <n v="0.86956521739130432"/>
    <x v="4"/>
  </r>
  <r>
    <s v="P0062"/>
    <s v="Model_171"/>
    <s v="Headphones"/>
    <s v="North"/>
    <n v="2024"/>
    <s v="Q4"/>
    <n v="90"/>
    <n v="1550"/>
    <n v="9470"/>
    <n v="4293"/>
    <n v="373494"/>
    <n v="10.46"/>
    <n v="15"/>
    <n v="3.21"/>
    <n v="2.46"/>
    <n v="57.85"/>
    <n v="1.3"/>
    <n v="4052"/>
    <n v="5328"/>
    <n v="6"/>
    <n v="14678500"/>
    <n v="6654150"/>
    <n v="8024350"/>
    <n v="0.22535620820005817"/>
    <n v="0.31031354080162593"/>
    <n v="309.36774193548388"/>
    <n v="0.83333333333333337"/>
    <x v="4"/>
  </r>
  <r>
    <s v="P0063"/>
    <s v="Model_171"/>
    <s v="Speakers"/>
    <s v="South"/>
    <n v="2024"/>
    <s v="Q1"/>
    <n v="91"/>
    <n v="4848"/>
    <n v="3643"/>
    <n v="11593"/>
    <n v="383569"/>
    <n v="10.71"/>
    <n v="14"/>
    <n v="5.62"/>
    <n v="11.23"/>
    <n v="58.15"/>
    <n v="3.3"/>
    <n v="14719"/>
    <n v="4269"/>
    <n v="8"/>
    <n v="17661264"/>
    <n v="56202864"/>
    <n v="-38541600"/>
    <n v="0.53175386640342215"/>
    <n v="0.97058067471373066"/>
    <n v="80.13180693069306"/>
    <n v="0.84615384615384615"/>
    <x v="2"/>
  </r>
  <r>
    <s v="P0064"/>
    <s v="Model_743"/>
    <s v="Smartwatches"/>
    <s v="East"/>
    <n v="2024"/>
    <s v="Q3"/>
    <n v="92"/>
    <n v="211"/>
    <n v="11003"/>
    <n v="6964"/>
    <n v="479852"/>
    <n v="6.93"/>
    <n v="9"/>
    <n v="2.79"/>
    <n v="23.51"/>
    <n v="15.16"/>
    <n v="4.7"/>
    <n v="15774"/>
    <n v="6821"/>
    <n v="10"/>
    <n v="2321633"/>
    <n v="1469404"/>
    <n v="852229"/>
    <n v="3.0005688282138794E-2"/>
    <n v="4.2242682005898757E-2"/>
    <n v="2974.0853080568718"/>
    <n v="0.90217391304347827"/>
    <x v="0"/>
  </r>
  <r>
    <s v="P0065"/>
    <s v="Model_794"/>
    <s v="Headphones"/>
    <s v="West"/>
    <n v="2023"/>
    <s v="Q4"/>
    <n v="90"/>
    <n v="4347"/>
    <n v="16649"/>
    <n v="11436"/>
    <n v="398264"/>
    <n v="13.81"/>
    <n v="13"/>
    <n v="7.83"/>
    <n v="23.82"/>
    <n v="87.8"/>
    <n v="4.5"/>
    <n v="14112"/>
    <n v="779"/>
    <n v="6"/>
    <n v="72373203"/>
    <n v="49712292"/>
    <n v="22660911"/>
    <n v="0.84802965275068276"/>
    <n v="0.87027933023526971"/>
    <n v="16.128364389233955"/>
    <n v="0.85555555555555562"/>
    <x v="2"/>
  </r>
  <r>
    <s v="P0066"/>
    <s v="Model_970"/>
    <s v="Headphones"/>
    <s v="North"/>
    <n v="2023"/>
    <s v="Q2"/>
    <n v="92"/>
    <n v="2031"/>
    <n v="13675"/>
    <n v="3472"/>
    <n v="427033"/>
    <n v="10.42"/>
    <n v="9"/>
    <n v="8.8699999999999992"/>
    <n v="5.98"/>
    <n v="53.52"/>
    <n v="4.9000000000000004"/>
    <n v="4308"/>
    <n v="7529"/>
    <n v="3"/>
    <n v="27773925"/>
    <n v="7051632"/>
    <n v="20722293"/>
    <n v="0.21244769874476988"/>
    <n v="0.40661083959232408"/>
    <n v="341.04775972427376"/>
    <n v="0.90217391304347827"/>
    <x v="1"/>
  </r>
  <r>
    <s v="P0067"/>
    <s v="Model_998"/>
    <s v="Speakers"/>
    <s v="West"/>
    <n v="2024"/>
    <s v="Q3"/>
    <n v="92"/>
    <n v="1045"/>
    <n v="9856"/>
    <n v="5000"/>
    <n v="494865"/>
    <n v="10.93"/>
    <n v="13"/>
    <n v="3.99"/>
    <n v="15.6"/>
    <n v="54.78"/>
    <n v="3.1"/>
    <n v="12590"/>
    <n v="5587"/>
    <n v="6"/>
    <n v="10299520"/>
    <n v="5225000"/>
    <n v="5074520"/>
    <n v="0.15756936067551267"/>
    <n v="0.20921138718561233"/>
    <n v="491.86985645933021"/>
    <n v="0.85869565217391308"/>
    <x v="0"/>
  </r>
  <r>
    <s v="P0068"/>
    <s v="Model_931"/>
    <s v="Smartwatches"/>
    <s v="East"/>
    <n v="2023"/>
    <s v="Q3"/>
    <n v="92"/>
    <n v="4961"/>
    <n v="16570"/>
    <n v="816"/>
    <n v="477826"/>
    <n v="12.93"/>
    <n v="8"/>
    <n v="8.6300000000000008"/>
    <n v="11.85"/>
    <n v="51.61"/>
    <n v="4.2"/>
    <n v="13760"/>
    <n v="336"/>
    <n v="9"/>
    <n v="82203770"/>
    <n v="4048176"/>
    <n v="78155594"/>
    <n v="0.93656786860487073"/>
    <n v="0.99320353284959118"/>
    <n v="6.2310018141503729"/>
    <n v="0.91304347826086962"/>
    <x v="2"/>
  </r>
  <r>
    <s v="P0069"/>
    <s v="Model_522"/>
    <s v="Smartwatches"/>
    <s v="East"/>
    <n v="2024"/>
    <s v="Q1"/>
    <n v="91"/>
    <n v="3392"/>
    <n v="2322"/>
    <n v="3991"/>
    <n v="191130"/>
    <n v="4.1100000000000003"/>
    <n v="13"/>
    <n v="2.67"/>
    <n v="21.89"/>
    <n v="58.86"/>
    <n v="4.4000000000000004"/>
    <n v="16795"/>
    <n v="6904"/>
    <n v="13"/>
    <n v="7876224"/>
    <n v="13537472"/>
    <n v="-5661248"/>
    <n v="0.32944832944832947"/>
    <n v="0.67908614864459049"/>
    <n v="185.21933962264148"/>
    <n v="0.85714285714285721"/>
    <x v="4"/>
  </r>
  <r>
    <s v="P0070"/>
    <s v="Model_271"/>
    <s v="Headphones"/>
    <s v="South"/>
    <n v="2024"/>
    <s v="Q4"/>
    <n v="90"/>
    <n v="4601"/>
    <n v="18827"/>
    <n v="1192"/>
    <n v="305948"/>
    <n v="12.11"/>
    <n v="2"/>
    <n v="5.35"/>
    <n v="6.79"/>
    <n v="31.14"/>
    <n v="3.6"/>
    <n v="16337"/>
    <n v="2523"/>
    <n v="5"/>
    <n v="86623027"/>
    <n v="5484392"/>
    <n v="81138635"/>
    <n v="0.64584503088152723"/>
    <n v="0.92113071046985873"/>
    <n v="49.352314714192566"/>
    <n v="0.97777777777777775"/>
    <x v="2"/>
  </r>
  <r>
    <s v="P0071"/>
    <s v="Model_988"/>
    <s v="Speakers"/>
    <s v="North"/>
    <n v="2024"/>
    <s v="Q3"/>
    <n v="92"/>
    <n v="3848"/>
    <n v="15789"/>
    <n v="9416"/>
    <n v="386781"/>
    <n v="2.93"/>
    <n v="19"/>
    <n v="8.59"/>
    <n v="0.09"/>
    <n v="32.979999999999997"/>
    <n v="2.4"/>
    <n v="16169"/>
    <n v="1132"/>
    <n v="3"/>
    <n v="60756072"/>
    <n v="36232768"/>
    <n v="24523304"/>
    <n v="0.77269076305220885"/>
    <n v="0.77037839032558497"/>
    <n v="27.064449064449061"/>
    <n v="0.79347826086956519"/>
    <x v="2"/>
  </r>
  <r>
    <s v="P0072"/>
    <s v="Model_898"/>
    <s v="Headphones"/>
    <s v="East"/>
    <n v="2024"/>
    <s v="Q4"/>
    <n v="90"/>
    <n v="1325"/>
    <n v="7650"/>
    <n v="7072"/>
    <n v="382338"/>
    <n v="5.18"/>
    <n v="15"/>
    <n v="3.26"/>
    <n v="4.0599999999999996"/>
    <n v="50.91"/>
    <n v="2.9"/>
    <n v="12023"/>
    <n v="6439"/>
    <n v="11"/>
    <n v="10136250"/>
    <n v="9370400"/>
    <n v="765850"/>
    <n v="0.17065945388974754"/>
    <n v="0.26526802681429312"/>
    <n v="437.36603773584909"/>
    <n v="0.83333333333333337"/>
    <x v="0"/>
  </r>
  <r>
    <s v="P0073"/>
    <s v="Model_279"/>
    <s v="Speakers"/>
    <s v="East"/>
    <n v="2024"/>
    <s v="Q3"/>
    <n v="92"/>
    <n v="1066"/>
    <n v="5925"/>
    <n v="1371"/>
    <n v="389061"/>
    <n v="5.03"/>
    <n v="1"/>
    <n v="9.5399999999999991"/>
    <n v="8.74"/>
    <n v="74.53"/>
    <n v="4.4000000000000004"/>
    <n v="14262"/>
    <n v="3040"/>
    <n v="4"/>
    <n v="6316050"/>
    <n v="1461486"/>
    <n v="4854564"/>
    <n v="0.25962006819288846"/>
    <n v="0.21341563515776338"/>
    <n v="262.36397748592867"/>
    <n v="0.98913043478260865"/>
    <x v="1"/>
  </r>
  <r>
    <s v="P0074"/>
    <s v="Model_339"/>
    <s v="Speakers"/>
    <s v="South"/>
    <n v="2024"/>
    <s v="Q2"/>
    <n v="92"/>
    <n v="387"/>
    <n v="17532"/>
    <n v="4431"/>
    <n v="114200"/>
    <n v="14.68"/>
    <n v="9"/>
    <n v="1.22"/>
    <n v="7.89"/>
    <n v="13.99"/>
    <n v="2.2000000000000002"/>
    <n v="15269"/>
    <n v="5509"/>
    <n v="10"/>
    <n v="6784884"/>
    <n v="1714797"/>
    <n v="5070087"/>
    <n v="6.5637720488466764E-2"/>
    <n v="7.7478284058212415E-2"/>
    <n v="1309.6330749354006"/>
    <n v="0.90217391304347827"/>
    <x v="0"/>
  </r>
  <r>
    <s v="P0075"/>
    <s v="Model_416"/>
    <s v="Smartwatches"/>
    <s v="East"/>
    <n v="2024"/>
    <s v="Q4"/>
    <n v="90"/>
    <n v="928"/>
    <n v="3698"/>
    <n v="6972"/>
    <n v="155848"/>
    <n v="12.85"/>
    <n v="2"/>
    <n v="0.18"/>
    <n v="19.78"/>
    <n v="58.27"/>
    <n v="4.7"/>
    <n v="15231"/>
    <n v="3232"/>
    <n v="10"/>
    <n v="3431744"/>
    <n v="6470016"/>
    <n v="-3038272"/>
    <n v="0.22307692307692309"/>
    <n v="0.18578771991219928"/>
    <n v="313.44827586206895"/>
    <n v="0.97777777777777775"/>
    <x v="1"/>
  </r>
  <r>
    <s v="P0076"/>
    <s v="Model_493"/>
    <s v="Headphones"/>
    <s v="South"/>
    <n v="2023"/>
    <s v="Q2"/>
    <n v="92"/>
    <n v="1126"/>
    <n v="4952"/>
    <n v="10112"/>
    <n v="156022"/>
    <n v="10.52"/>
    <n v="10"/>
    <n v="9.0399999999999991"/>
    <n v="17.010000000000002"/>
    <n v="74.540000000000006"/>
    <n v="1.9"/>
    <n v="13377"/>
    <n v="7180"/>
    <n v="9"/>
    <n v="5575952"/>
    <n v="11386112"/>
    <n v="-5810160"/>
    <n v="0.1355646520587527"/>
    <n v="0.22542777222105215"/>
    <n v="586.64298401420956"/>
    <n v="0.89130434782608692"/>
    <x v="0"/>
  </r>
  <r>
    <s v="P0077"/>
    <s v="Model_635"/>
    <s v="Headphones"/>
    <s v="West"/>
    <n v="2023"/>
    <s v="Q1"/>
    <n v="91"/>
    <n v="4937"/>
    <n v="10606"/>
    <n v="7977"/>
    <n v="227691"/>
    <n v="10.91"/>
    <n v="10"/>
    <n v="0.69"/>
    <n v="7.49"/>
    <n v="22.55"/>
    <n v="4"/>
    <n v="3956"/>
    <n v="5042"/>
    <n v="9"/>
    <n v="52361822"/>
    <n v="39382449"/>
    <n v="12979373"/>
    <n v="0.49473895179877742"/>
    <n v="0.98839867802427561"/>
    <n v="92.93538586185943"/>
    <n v="0.89010989010989006"/>
    <x v="2"/>
  </r>
  <r>
    <s v="P0078"/>
    <s v="Model_364"/>
    <s v="Smartwatches"/>
    <s v="East"/>
    <n v="2023"/>
    <s v="Q1"/>
    <n v="91"/>
    <n v="4043"/>
    <n v="15359"/>
    <n v="9233"/>
    <n v="460370"/>
    <n v="8.43"/>
    <n v="12"/>
    <n v="9.92"/>
    <n v="11.44"/>
    <n v="11.2"/>
    <n v="3.5"/>
    <n v="6923"/>
    <n v="7061"/>
    <n v="9"/>
    <n v="62096437"/>
    <n v="37329019"/>
    <n v="24767418"/>
    <n v="0.36410302593659943"/>
    <n v="0.80941783578127335"/>
    <n v="158.92926045016077"/>
    <n v="0.86813186813186816"/>
    <x v="4"/>
  </r>
  <r>
    <s v="P0079"/>
    <s v="Model_416"/>
    <s v="Speakers"/>
    <s v="North"/>
    <n v="2023"/>
    <s v="Q4"/>
    <n v="90"/>
    <n v="4909"/>
    <n v="19192"/>
    <n v="4697"/>
    <n v="462755"/>
    <n v="14.21"/>
    <n v="6"/>
    <n v="9.51"/>
    <n v="2.39"/>
    <n v="35.020000000000003"/>
    <n v="4"/>
    <n v="15746"/>
    <n v="7830"/>
    <n v="9"/>
    <n v="94213528"/>
    <n v="23057573"/>
    <n v="71155955"/>
    <n v="0.38535206845121284"/>
    <n v="0.98279301406140762"/>
    <n v="143.55265838256264"/>
    <n v="0.93333333333333335"/>
    <x v="2"/>
  </r>
  <r>
    <s v="P0080"/>
    <s v="Model_697"/>
    <s v="Smartwatches"/>
    <s v="North"/>
    <n v="2024"/>
    <s v="Q3"/>
    <n v="92"/>
    <n v="429"/>
    <n v="10205"/>
    <n v="13087"/>
    <n v="306453"/>
    <n v="7.44"/>
    <n v="16"/>
    <n v="1.37"/>
    <n v="22.45"/>
    <n v="57.05"/>
    <n v="2.7"/>
    <n v="14346"/>
    <n v="733"/>
    <n v="9"/>
    <n v="4377945"/>
    <n v="5614323"/>
    <n v="-1236378"/>
    <n v="0.36919104991394147"/>
    <n v="8.588678000251454E-2"/>
    <n v="157.19347319347321"/>
    <n v="0.82608695652173914"/>
    <x v="4"/>
  </r>
  <r>
    <s v="P0081"/>
    <s v="Model_780"/>
    <s v="Headphones"/>
    <s v="East"/>
    <n v="2023"/>
    <s v="Q3"/>
    <n v="92"/>
    <n v="542"/>
    <n v="11612"/>
    <n v="8923"/>
    <n v="372202"/>
    <n v="5.71"/>
    <n v="1"/>
    <n v="5.38"/>
    <n v="23.39"/>
    <n v="21.06"/>
    <n v="4.7"/>
    <n v="5817"/>
    <n v="6922"/>
    <n v="2"/>
    <n v="6293704"/>
    <n v="4836266"/>
    <n v="1457438"/>
    <n v="7.2615219721329047E-2"/>
    <n v="0.10850963813837501"/>
    <n v="1174.9520295202951"/>
    <n v="0.98913043478260865"/>
    <x v="0"/>
  </r>
  <r>
    <s v="P0082"/>
    <s v="Model_998"/>
    <s v="Speakers"/>
    <s v="East"/>
    <n v="2023"/>
    <s v="Q1"/>
    <n v="91"/>
    <n v="2112"/>
    <n v="6341"/>
    <n v="3079"/>
    <n v="112068"/>
    <n v="2.4500000000000002"/>
    <n v="11"/>
    <n v="1.85"/>
    <n v="24.5"/>
    <n v="44.09"/>
    <n v="3.5"/>
    <n v="19440"/>
    <n v="4203"/>
    <n v="7"/>
    <n v="13392192"/>
    <n v="6502848"/>
    <n v="6889344"/>
    <n v="0.3344418052256532"/>
    <n v="0.42282722462776384"/>
    <n v="181.09517045454547"/>
    <n v="0.87912087912087911"/>
    <x v="4"/>
  </r>
  <r>
    <s v="P0083"/>
    <s v="Model_721"/>
    <s v="Smartwatches"/>
    <s v="East"/>
    <n v="2023"/>
    <s v="Q1"/>
    <n v="91"/>
    <n v="3934"/>
    <n v="16858"/>
    <n v="9780"/>
    <n v="412076"/>
    <n v="11.79"/>
    <n v="9"/>
    <n v="4.28"/>
    <n v="21.71"/>
    <n v="54.19"/>
    <n v="2.2000000000000002"/>
    <n v="20089"/>
    <n v="9684"/>
    <n v="13"/>
    <n v="66319372"/>
    <n v="38474520"/>
    <n v="27844852"/>
    <n v="0.28888236158026143"/>
    <n v="0.78759578678296549"/>
    <n v="224.0071174377224"/>
    <n v="0.90109890109890112"/>
    <x v="1"/>
  </r>
  <r>
    <s v="P0084"/>
    <s v="Model_784"/>
    <s v="Smartwatches"/>
    <s v="North"/>
    <n v="2023"/>
    <s v="Q1"/>
    <n v="91"/>
    <n v="114"/>
    <n v="2909"/>
    <n v="8251"/>
    <n v="211445"/>
    <n v="11.02"/>
    <n v="17"/>
    <n v="0.61"/>
    <n v="4.3499999999999996"/>
    <n v="57.91"/>
    <n v="3.6"/>
    <n v="14135"/>
    <n v="6587"/>
    <n v="10"/>
    <n v="331626"/>
    <n v="940614"/>
    <n v="-608988"/>
    <n v="1.7012386211013281E-2"/>
    <n v="2.2823060420248616E-2"/>
    <n v="5258.0438596491231"/>
    <n v="0.81318681318681318"/>
    <x v="0"/>
  </r>
  <r>
    <s v="P0085"/>
    <s v="Model_158"/>
    <s v="Smartwatches"/>
    <s v="North"/>
    <n v="2024"/>
    <s v="Q3"/>
    <n v="92"/>
    <n v="2618"/>
    <n v="6066"/>
    <n v="9706"/>
    <n v="214226"/>
    <n v="5.77"/>
    <n v="10"/>
    <n v="2.2400000000000002"/>
    <n v="1.1499999999999999"/>
    <n v="31.95"/>
    <n v="2.1"/>
    <n v="14970"/>
    <n v="3546"/>
    <n v="9"/>
    <n v="15880788"/>
    <n v="25410308"/>
    <n v="-9529520"/>
    <n v="0.42472420506164826"/>
    <n v="0.52412958052816561"/>
    <n v="124.61115355233002"/>
    <n v="0.89130434782608692"/>
    <x v="2"/>
  </r>
  <r>
    <s v="P0086"/>
    <s v="Model_578"/>
    <s v="Headphones"/>
    <s v="West"/>
    <n v="2023"/>
    <s v="Q2"/>
    <n v="92"/>
    <n v="2077"/>
    <n v="12882"/>
    <n v="13846"/>
    <n v="187103"/>
    <n v="0.38"/>
    <n v="15"/>
    <n v="3.63"/>
    <n v="14.49"/>
    <n v="42"/>
    <n v="2.2000000000000002"/>
    <n v="14676"/>
    <n v="5838"/>
    <n v="4"/>
    <n v="26755914"/>
    <n v="28758142"/>
    <n v="-2002228"/>
    <n v="0.26241313960833862"/>
    <n v="0.41582014467417877"/>
    <n v="258.59220028887819"/>
    <n v="0.83695652173913038"/>
    <x v="4"/>
  </r>
  <r>
    <s v="P0087"/>
    <s v="Model_333"/>
    <s v="Speakers"/>
    <s v="East"/>
    <n v="2023"/>
    <s v="Q1"/>
    <n v="91"/>
    <n v="2745"/>
    <n v="19439"/>
    <n v="11841"/>
    <n v="274605"/>
    <n v="12.58"/>
    <n v="16"/>
    <n v="4.3899999999999997"/>
    <n v="22.82"/>
    <n v="72.27"/>
    <n v="2.6"/>
    <n v="10613"/>
    <n v="3198"/>
    <n v="12"/>
    <n v="53360055"/>
    <n v="32503545"/>
    <n v="20856510"/>
    <n v="0.46188793538616862"/>
    <n v="0.54955527064546017"/>
    <n v="106.01748633879781"/>
    <n v="0.82417582417582413"/>
    <x v="2"/>
  </r>
  <r>
    <s v="P0088"/>
    <s v="Model_536"/>
    <s v="Headphones"/>
    <s v="North"/>
    <n v="2023"/>
    <s v="Q1"/>
    <n v="91"/>
    <n v="1545"/>
    <n v="16096"/>
    <n v="1575"/>
    <n v="253047"/>
    <n v="0.17"/>
    <n v="18"/>
    <n v="9.77"/>
    <n v="4.43"/>
    <n v="85.3"/>
    <n v="4.4000000000000004"/>
    <n v="15046"/>
    <n v="8197"/>
    <n v="2"/>
    <n v="24868320"/>
    <n v="2433375"/>
    <n v="22434945"/>
    <n v="0.15859166495586122"/>
    <n v="0.30931252937968523"/>
    <n v="482.80064724919094"/>
    <n v="0.80219780219780223"/>
    <x v="0"/>
  </r>
  <r>
    <s v="P0089"/>
    <s v="Model_946"/>
    <s v="Speakers"/>
    <s v="East"/>
    <n v="2024"/>
    <s v="Q1"/>
    <n v="91"/>
    <n v="441"/>
    <n v="2304"/>
    <n v="13018"/>
    <n v="334929"/>
    <n v="10.56"/>
    <n v="17"/>
    <n v="8.08"/>
    <n v="0.18"/>
    <n v="78.95"/>
    <n v="3"/>
    <n v="8305"/>
    <n v="5576"/>
    <n v="3"/>
    <n v="1016064"/>
    <n v="5740938"/>
    <n v="-4724874"/>
    <n v="7.329233837460529E-2"/>
    <n v="8.828920741517228E-2"/>
    <n v="1150.6031746031747"/>
    <n v="0.81318681318681318"/>
    <x v="0"/>
  </r>
  <r>
    <s v="P0090"/>
    <s v="Model_595"/>
    <s v="Speakers"/>
    <s v="East"/>
    <n v="2024"/>
    <s v="Q1"/>
    <n v="91"/>
    <n v="4564"/>
    <n v="14721"/>
    <n v="7669"/>
    <n v="299768"/>
    <n v="14.55"/>
    <n v="2"/>
    <n v="7.37"/>
    <n v="20.14"/>
    <n v="55.14"/>
    <n v="3.7"/>
    <n v="18288"/>
    <n v="8353"/>
    <n v="12"/>
    <n v="67186644"/>
    <n v="35001316"/>
    <n v="32185328"/>
    <n v="0.35333281721762017"/>
    <n v="0.91372322594749733"/>
    <n v="166.54754601226995"/>
    <n v="0.97802197802197799"/>
    <x v="1"/>
  </r>
  <r>
    <s v="P0091"/>
    <s v="Model_199"/>
    <s v="Speakers"/>
    <s v="East"/>
    <n v="2024"/>
    <s v="Q2"/>
    <n v="92"/>
    <n v="4524"/>
    <n v="2779"/>
    <n v="3047"/>
    <n v="209741"/>
    <n v="6.56"/>
    <n v="15"/>
    <n v="5.37"/>
    <n v="1.92"/>
    <n v="42.82"/>
    <n v="2.6"/>
    <n v="19504"/>
    <n v="5281"/>
    <n v="3"/>
    <n v="12572196"/>
    <n v="13784628"/>
    <n v="-1212432"/>
    <n v="0.46139724630290668"/>
    <n v="0.9057151345719715"/>
    <n v="107.39434129089302"/>
    <n v="0.83695652173913038"/>
    <x v="2"/>
  </r>
  <r>
    <s v="P0092"/>
    <s v="Model_232"/>
    <s v="Smartwatches"/>
    <s v="South"/>
    <n v="2023"/>
    <s v="Q3"/>
    <n v="92"/>
    <n v="3611"/>
    <n v="14692"/>
    <n v="7888"/>
    <n v="144475"/>
    <n v="3.52"/>
    <n v="5"/>
    <n v="8.4"/>
    <n v="10.34"/>
    <n v="36.64"/>
    <n v="2.1"/>
    <n v="20836"/>
    <n v="1917"/>
    <n v="8"/>
    <n v="53052812"/>
    <n v="28483568"/>
    <n v="24569244"/>
    <n v="0.65321997105643992"/>
    <n v="0.72293044892559433"/>
    <n v="48.840764331210188"/>
    <n v="0.94565217391304346"/>
    <x v="2"/>
  </r>
  <r>
    <s v="P0093"/>
    <s v="Model_486"/>
    <s v="Smartwatches"/>
    <s v="South"/>
    <n v="2024"/>
    <s v="Q2"/>
    <n v="92"/>
    <n v="2328"/>
    <n v="8583"/>
    <n v="878"/>
    <n v="52282"/>
    <n v="10.57"/>
    <n v="11"/>
    <n v="3.39"/>
    <n v="16.97"/>
    <n v="20"/>
    <n v="4.8"/>
    <n v="9580"/>
    <n v="8924"/>
    <n v="13"/>
    <n v="19981224"/>
    <n v="2043984"/>
    <n v="17937240"/>
    <n v="0.20689655172413793"/>
    <n v="0.46607091805560336"/>
    <n v="352.66666666666669"/>
    <n v="0.88043478260869568"/>
    <x v="4"/>
  </r>
  <r>
    <s v="P0094"/>
    <s v="Model_275"/>
    <s v="Headphones"/>
    <s v="South"/>
    <n v="2024"/>
    <s v="Q2"/>
    <n v="92"/>
    <n v="3149"/>
    <n v="12593"/>
    <n v="8880"/>
    <n v="215696"/>
    <n v="12.26"/>
    <n v="10"/>
    <n v="7.09"/>
    <n v="5.92"/>
    <n v="18.52"/>
    <n v="3.4"/>
    <n v="4618"/>
    <n v="4987"/>
    <n v="7"/>
    <n v="39655357"/>
    <n v="27963120"/>
    <n v="11692237"/>
    <n v="0.38704523107177974"/>
    <n v="0.63043699353827098"/>
    <n v="145.69831692600826"/>
    <n v="0.89130434782608692"/>
    <x v="2"/>
  </r>
  <r>
    <s v="P0095"/>
    <s v="Model_681"/>
    <s v="Speakers"/>
    <s v="North"/>
    <n v="2023"/>
    <s v="Q4"/>
    <n v="90"/>
    <n v="250"/>
    <n v="19271"/>
    <n v="7899"/>
    <n v="229510"/>
    <n v="8.1999999999999993"/>
    <n v="14"/>
    <n v="9.94"/>
    <n v="2.1"/>
    <n v="65.069999999999993"/>
    <n v="4.7"/>
    <n v="8130"/>
    <n v="2698"/>
    <n v="12"/>
    <n v="4817750"/>
    <n v="1974750"/>
    <n v="2843000"/>
    <n v="8.4803256445047492E-2"/>
    <n v="5.0050571097036443E-2"/>
    <n v="971.28000000000009"/>
    <n v="0.84444444444444444"/>
    <x v="0"/>
  </r>
  <r>
    <s v="P0096"/>
    <s v="Model_361"/>
    <s v="Smartwatches"/>
    <s v="East"/>
    <n v="2023"/>
    <s v="Q3"/>
    <n v="92"/>
    <n v="4925"/>
    <n v="14380"/>
    <n v="4726"/>
    <n v="270972"/>
    <n v="14.51"/>
    <n v="14"/>
    <n v="3.15"/>
    <n v="19.25"/>
    <n v="30.78"/>
    <n v="1.8"/>
    <n v="2065"/>
    <n v="9592"/>
    <n v="3"/>
    <n v="70821500"/>
    <n v="23275550"/>
    <n v="47545950"/>
    <n v="0.33925742233243783"/>
    <n v="0.98599625061161789"/>
    <n v="179.18050761421321"/>
    <n v="0.84782608695652173"/>
    <x v="4"/>
  </r>
  <r>
    <s v="P0097"/>
    <s v="Model_145"/>
    <s v="Smartwatches"/>
    <s v="West"/>
    <n v="2023"/>
    <s v="Q1"/>
    <n v="91"/>
    <n v="3154"/>
    <n v="17017"/>
    <n v="9847"/>
    <n v="379678"/>
    <n v="0.78"/>
    <n v="15"/>
    <n v="6.74"/>
    <n v="15.75"/>
    <n v="30.37"/>
    <n v="1.6"/>
    <n v="17201"/>
    <n v="2753"/>
    <n v="9"/>
    <n v="53671618"/>
    <n v="31057438"/>
    <n v="22614180"/>
    <n v="0.53394277975283566"/>
    <n v="0.63143800496021174"/>
    <n v="79.430247305009516"/>
    <n v="0.8351648351648352"/>
    <x v="2"/>
  </r>
  <r>
    <s v="P0098"/>
    <s v="Model_506"/>
    <s v="Headphones"/>
    <s v="West"/>
    <n v="2023"/>
    <s v="Q3"/>
    <n v="92"/>
    <n v="4648"/>
    <n v="3606"/>
    <n v="8140"/>
    <n v="212777"/>
    <n v="7.57"/>
    <n v="9"/>
    <n v="8.44"/>
    <n v="24.71"/>
    <n v="89.86"/>
    <n v="4.4000000000000004"/>
    <n v="16359"/>
    <n v="1554"/>
    <n v="10"/>
    <n v="16760688"/>
    <n v="37834720"/>
    <n v="-21074032"/>
    <n v="0.74943566591422117"/>
    <n v="0.93054021783610152"/>
    <n v="30.759036144578314"/>
    <n v="0.90217391304347827"/>
    <x v="2"/>
  </r>
  <r>
    <s v="P0099"/>
    <s v="Model_232"/>
    <s v="Speakers"/>
    <s v="West"/>
    <n v="2024"/>
    <s v="Q1"/>
    <n v="91"/>
    <n v="2504"/>
    <n v="17586"/>
    <n v="14527"/>
    <n v="481460"/>
    <n v="10.78"/>
    <n v="11"/>
    <n v="9.16"/>
    <n v="8.61"/>
    <n v="25.03"/>
    <n v="3.7"/>
    <n v="9170"/>
    <n v="1238"/>
    <n v="8"/>
    <n v="44035344"/>
    <n v="36375608"/>
    <n v="7659736"/>
    <n v="0.66916087653661149"/>
    <n v="0.50130652010791699"/>
    <n v="44.991214057507982"/>
    <n v="0.87912087912087911"/>
    <x v="3"/>
  </r>
  <r>
    <s v="P0100"/>
    <s v="Model_384"/>
    <s v="Headphones"/>
    <s v="South"/>
    <n v="2023"/>
    <s v="Q3"/>
    <n v="92"/>
    <n v="3695"/>
    <n v="6331"/>
    <n v="7883"/>
    <n v="387108"/>
    <n v="12.94"/>
    <n v="12"/>
    <n v="7.18"/>
    <n v="1.54"/>
    <n v="21.84"/>
    <n v="1.7"/>
    <n v="20752"/>
    <n v="5907"/>
    <n v="5"/>
    <n v="23393045"/>
    <n v="29127685"/>
    <n v="-5734640"/>
    <n v="0.38481566340345763"/>
    <n v="0.73974744081419863"/>
    <n v="147.07550744248985"/>
    <n v="0.86956521739130432"/>
    <x v="2"/>
  </r>
  <r>
    <s v="P0101"/>
    <s v="Model_444"/>
    <s v="Speakers"/>
    <s v="South"/>
    <n v="2024"/>
    <s v="Q3"/>
    <n v="92"/>
    <n v="854"/>
    <n v="4686"/>
    <n v="7030"/>
    <n v="218509"/>
    <n v="2.69"/>
    <n v="3"/>
    <n v="2.84"/>
    <n v="18.36"/>
    <n v="17.89"/>
    <n v="2.1"/>
    <n v="10976"/>
    <n v="3292"/>
    <n v="14"/>
    <n v="4001844"/>
    <n v="6003620"/>
    <n v="-2001776"/>
    <n v="0.20598166907863"/>
    <n v="0.17097275086747649"/>
    <n v="354.64168618266979"/>
    <n v="0.96739130434782605"/>
    <x v="1"/>
  </r>
  <r>
    <s v="P0102"/>
    <s v="Model_690"/>
    <s v="Headphones"/>
    <s v="West"/>
    <n v="2023"/>
    <s v="Q2"/>
    <n v="92"/>
    <n v="2781"/>
    <n v="4073"/>
    <n v="11140"/>
    <n v="258944"/>
    <n v="12"/>
    <n v="6"/>
    <n v="3.26"/>
    <n v="13.04"/>
    <n v="56.38"/>
    <n v="4.2"/>
    <n v="10276"/>
    <n v="6216"/>
    <n v="14"/>
    <n v="11327013"/>
    <n v="30980340"/>
    <n v="-19653327"/>
    <n v="0.30910303434478159"/>
    <n v="0.55676255288343335"/>
    <n v="205.63538295577129"/>
    <n v="0.93478260869565222"/>
    <x v="1"/>
  </r>
  <r>
    <s v="P0103"/>
    <s v="Model_461"/>
    <s v="Smartwatches"/>
    <s v="North"/>
    <n v="2024"/>
    <s v="Q4"/>
    <n v="90"/>
    <n v="2823"/>
    <n v="14308"/>
    <n v="10023"/>
    <n v="169006"/>
    <n v="8.2899999999999991"/>
    <n v="1"/>
    <n v="0.21"/>
    <n v="5.33"/>
    <n v="60.23"/>
    <n v="2.8"/>
    <n v="16521"/>
    <n v="3859"/>
    <n v="2"/>
    <n v="40391484"/>
    <n v="28294929"/>
    <n v="12096555"/>
    <n v="0.42247829991020652"/>
    <n v="0.5651710488277355"/>
    <n v="123.02869287991498"/>
    <n v="0.98888888888888893"/>
    <x v="2"/>
  </r>
  <r>
    <s v="P0104"/>
    <s v="Model_270"/>
    <s v="Speakers"/>
    <s v="North"/>
    <n v="2024"/>
    <s v="Q3"/>
    <n v="92"/>
    <n v="1620"/>
    <n v="4099"/>
    <n v="5740"/>
    <n v="286440"/>
    <n v="5.95"/>
    <n v="14"/>
    <n v="7.61"/>
    <n v="19.54"/>
    <n v="39.22"/>
    <n v="3.7"/>
    <n v="5827"/>
    <n v="3129"/>
    <n v="5"/>
    <n v="6640380"/>
    <n v="9298800"/>
    <n v="-2658420"/>
    <n v="0.34112444725205304"/>
    <n v="0.32432770070879613"/>
    <n v="177.69629629629628"/>
    <n v="0.84782608695652173"/>
    <x v="4"/>
  </r>
  <r>
    <s v="P0105"/>
    <s v="Model_692"/>
    <s v="Speakers"/>
    <s v="South"/>
    <n v="2024"/>
    <s v="Q2"/>
    <n v="92"/>
    <n v="2740"/>
    <n v="5533"/>
    <n v="4071"/>
    <n v="254054"/>
    <n v="1.98"/>
    <n v="7"/>
    <n v="0.43"/>
    <n v="5.09"/>
    <n v="52.83"/>
    <n v="2.2999999999999998"/>
    <n v="16775"/>
    <n v="9652"/>
    <n v="5"/>
    <n v="15160420"/>
    <n v="11154540"/>
    <n v="4005880"/>
    <n v="0.2211103938024532"/>
    <n v="0.54855425922351941"/>
    <n v="324.0817518248175"/>
    <n v="0.92391304347826086"/>
    <x v="1"/>
  </r>
  <r>
    <s v="P0106"/>
    <s v="Model_157"/>
    <s v="Speakers"/>
    <s v="East"/>
    <n v="2024"/>
    <s v="Q2"/>
    <n v="92"/>
    <n v="3890"/>
    <n v="9928"/>
    <n v="12568"/>
    <n v="362727"/>
    <n v="12.98"/>
    <n v="6"/>
    <n v="8.65"/>
    <n v="6.52"/>
    <n v="73.069999999999993"/>
    <n v="2.5"/>
    <n v="9114"/>
    <n v="5195"/>
    <n v="9"/>
    <n v="38619920"/>
    <n v="48889520"/>
    <n v="-10269600"/>
    <n v="0.42817831590533845"/>
    <n v="0.77878688626988701"/>
    <n v="122.86375321336762"/>
    <n v="0.93478260869565222"/>
    <x v="2"/>
  </r>
  <r>
    <s v="P0107"/>
    <s v="Model_574"/>
    <s v="Headphones"/>
    <s v="South"/>
    <n v="2023"/>
    <s v="Q1"/>
    <n v="91"/>
    <n v="1078"/>
    <n v="2804"/>
    <n v="13174"/>
    <n v="350536"/>
    <n v="2.36"/>
    <n v="14"/>
    <n v="1.19"/>
    <n v="2.31"/>
    <n v="75.45"/>
    <n v="5"/>
    <n v="2745"/>
    <n v="163"/>
    <n v="5"/>
    <n v="3022712"/>
    <n v="14201572"/>
    <n v="-11178860"/>
    <n v="0.86865431103948432"/>
    <n v="0.21581806257042113"/>
    <n v="13.759740259740258"/>
    <n v="0.84615384615384615"/>
    <x v="3"/>
  </r>
  <r>
    <s v="P0108"/>
    <s v="Model_240"/>
    <s v="Headphones"/>
    <s v="West"/>
    <n v="2023"/>
    <s v="Q3"/>
    <n v="92"/>
    <n v="552"/>
    <n v="19185"/>
    <n v="4256"/>
    <n v="57461"/>
    <n v="4.6500000000000004"/>
    <n v="13"/>
    <n v="1.72"/>
    <n v="9.99"/>
    <n v="86.63"/>
    <n v="2"/>
    <n v="9743"/>
    <n v="1445"/>
    <n v="5"/>
    <n v="10590120"/>
    <n v="2349312"/>
    <n v="8240808"/>
    <n v="0.27641462193289934"/>
    <n v="0.11051166098225647"/>
    <n v="240.83333333333334"/>
    <n v="0.85869565217391308"/>
    <x v="4"/>
  </r>
  <r>
    <s v="P0109"/>
    <s v="Model_902"/>
    <s v="Smartwatches"/>
    <s v="North"/>
    <n v="2023"/>
    <s v="Q1"/>
    <n v="91"/>
    <n v="4543"/>
    <n v="19935"/>
    <n v="8588"/>
    <n v="150123"/>
    <n v="4.3499999999999996"/>
    <n v="7"/>
    <n v="4.7699999999999996"/>
    <n v="10.47"/>
    <n v="75.94"/>
    <n v="3"/>
    <n v="11855"/>
    <n v="1074"/>
    <n v="14"/>
    <n v="90564705"/>
    <n v="39015284"/>
    <n v="51549421"/>
    <n v="0.80879473028306925"/>
    <n v="0.9095189779753462"/>
    <n v="21.513097072419107"/>
    <n v="0.92307692307692313"/>
    <x v="2"/>
  </r>
  <r>
    <s v="P0110"/>
    <s v="Model_875"/>
    <s v="Speakers"/>
    <s v="South"/>
    <n v="2023"/>
    <s v="Q1"/>
    <n v="91"/>
    <n v="920"/>
    <n v="10133"/>
    <n v="12498"/>
    <n v="322660"/>
    <n v="13.07"/>
    <n v="11"/>
    <n v="7.38"/>
    <n v="12.86"/>
    <n v="55.19"/>
    <n v="4.4000000000000004"/>
    <n v="2037"/>
    <n v="4261"/>
    <n v="3"/>
    <n v="9322360"/>
    <n v="11498160"/>
    <n v="-2175800"/>
    <n v="0.17757189731712025"/>
    <n v="0.18418610163709412"/>
    <n v="421.46847826086957"/>
    <n v="0.87912087912087911"/>
    <x v="0"/>
  </r>
  <r>
    <s v="P0111"/>
    <s v="Model_140"/>
    <s v="Speakers"/>
    <s v="East"/>
    <n v="2023"/>
    <s v="Q3"/>
    <n v="92"/>
    <n v="4538"/>
    <n v="12872"/>
    <n v="9399"/>
    <n v="198586"/>
    <n v="10.09"/>
    <n v="12"/>
    <n v="1.39"/>
    <n v="17.72"/>
    <n v="24.37"/>
    <n v="2"/>
    <n v="17424"/>
    <n v="6062"/>
    <n v="13"/>
    <n v="58413136"/>
    <n v="42652662"/>
    <n v="15760474"/>
    <n v="0.42811320754716981"/>
    <n v="0.90851796655340555"/>
    <n v="122.89643014543852"/>
    <n v="0.86956521739130432"/>
    <x v="2"/>
  </r>
  <r>
    <s v="P0112"/>
    <s v="Model_951"/>
    <s v="Headphones"/>
    <s v="South"/>
    <n v="2023"/>
    <s v="Q2"/>
    <n v="92"/>
    <n v="256"/>
    <n v="10496"/>
    <n v="8450"/>
    <n v="433395"/>
    <n v="11.95"/>
    <n v="10"/>
    <n v="4.4000000000000004"/>
    <n v="22.65"/>
    <n v="17.98"/>
    <n v="2.7"/>
    <n v="17736"/>
    <n v="9914"/>
    <n v="11"/>
    <n v="2686976"/>
    <n v="2163200"/>
    <n v="523776"/>
    <n v="2.5172074729596854E-2"/>
    <n v="5.125178480336532E-2"/>
    <n v="3562.84375"/>
    <n v="0.89130434782608692"/>
    <x v="0"/>
  </r>
  <r>
    <s v="P0113"/>
    <s v="Model_639"/>
    <s v="Speakers"/>
    <s v="North"/>
    <n v="2023"/>
    <s v="Q2"/>
    <n v="92"/>
    <n v="1534"/>
    <n v="17958"/>
    <n v="3511"/>
    <n v="479484"/>
    <n v="3.76"/>
    <n v="16"/>
    <n v="4.83"/>
    <n v="3.44"/>
    <n v="14.36"/>
    <n v="3.5"/>
    <n v="18424"/>
    <n v="8749"/>
    <n v="8"/>
    <n v="27547572"/>
    <n v="5385874"/>
    <n v="22161698"/>
    <n v="0.14917825537294563"/>
    <n v="0.30711030425141561"/>
    <n v="524.71186440677968"/>
    <n v="0.82608695652173914"/>
    <x v="0"/>
  </r>
  <r>
    <s v="P0114"/>
    <s v="Model_806"/>
    <s v="Speakers"/>
    <s v="West"/>
    <n v="2023"/>
    <s v="Q1"/>
    <n v="91"/>
    <n v="913"/>
    <n v="6975"/>
    <n v="12080"/>
    <n v="281496"/>
    <n v="9.3699999999999992"/>
    <n v="16"/>
    <n v="2.12"/>
    <n v="1.36"/>
    <n v="63.32"/>
    <n v="2.9"/>
    <n v="18698"/>
    <n v="6696"/>
    <n v="5"/>
    <n v="6368175"/>
    <n v="11029040"/>
    <n v="-4660865"/>
    <n v="0.11998948613484033"/>
    <n v="0.18278468564637709"/>
    <n v="667.39978094194964"/>
    <n v="0.82417582417582413"/>
    <x v="0"/>
  </r>
  <r>
    <s v="P0115"/>
    <s v="Model_407"/>
    <s v="Speakers"/>
    <s v="East"/>
    <n v="2024"/>
    <s v="Q4"/>
    <n v="90"/>
    <n v="2840"/>
    <n v="8684"/>
    <n v="2468"/>
    <n v="217860"/>
    <n v="8.58"/>
    <n v="3"/>
    <n v="1.1599999999999999"/>
    <n v="0.46"/>
    <n v="74.599999999999994"/>
    <n v="2.8"/>
    <n v="2915"/>
    <n v="3430"/>
    <n v="12"/>
    <n v="24662560"/>
    <n v="7009120"/>
    <n v="17653440"/>
    <n v="0.4529505582137161"/>
    <n v="0.56857448766233398"/>
    <n v="108.69718309859154"/>
    <n v="0.96666666666666667"/>
    <x v="2"/>
  </r>
  <r>
    <s v="P0116"/>
    <s v="Model_428"/>
    <s v="Headphones"/>
    <s v="East"/>
    <n v="2023"/>
    <s v="Q3"/>
    <n v="92"/>
    <n v="613"/>
    <n v="14375"/>
    <n v="947"/>
    <n v="256821"/>
    <n v="12.49"/>
    <n v="7"/>
    <n v="8.36"/>
    <n v="3.59"/>
    <n v="50.69"/>
    <n v="2.5"/>
    <n v="12530"/>
    <n v="1840"/>
    <n v="7"/>
    <n v="8811875"/>
    <n v="580511"/>
    <n v="8231364"/>
    <n v="0.24989808397880148"/>
    <n v="0.12272400032993336"/>
    <n v="276.15008156606854"/>
    <n v="0.92391304347826086"/>
    <x v="1"/>
  </r>
  <r>
    <s v="P0117"/>
    <s v="Model_868"/>
    <s v="Speakers"/>
    <s v="West"/>
    <n v="2024"/>
    <s v="Q1"/>
    <n v="91"/>
    <n v="4241"/>
    <n v="3122"/>
    <n v="7220"/>
    <n v="242121"/>
    <n v="13.59"/>
    <n v="4"/>
    <n v="5.0199999999999996"/>
    <n v="16.45"/>
    <n v="14.38"/>
    <n v="3.3"/>
    <n v="3152"/>
    <n v="6155"/>
    <n v="4"/>
    <n v="13240402"/>
    <n v="30620020"/>
    <n v="-17379618"/>
    <n v="0.40794536360138517"/>
    <n v="0.84905788809012617"/>
    <n v="132.06908747936808"/>
    <n v="0.95604395604395609"/>
    <x v="2"/>
  </r>
  <r>
    <s v="P0118"/>
    <s v="Model_674"/>
    <s v="Smartwatches"/>
    <s v="West"/>
    <n v="2023"/>
    <s v="Q1"/>
    <n v="91"/>
    <n v="1807"/>
    <n v="17488"/>
    <n v="13319"/>
    <n v="374637"/>
    <n v="0.18"/>
    <n v="15"/>
    <n v="0.14000000000000001"/>
    <n v="18.190000000000001"/>
    <n v="52.84"/>
    <n v="3.5"/>
    <n v="12357"/>
    <n v="6421"/>
    <n v="8"/>
    <n v="31600816"/>
    <n v="24067433"/>
    <n v="7533383"/>
    <n v="0.21961594555177444"/>
    <n v="0.36176552788937938"/>
    <n v="323.35971223021579"/>
    <n v="0.8351648351648352"/>
    <x v="4"/>
  </r>
  <r>
    <s v="P0119"/>
    <s v="Model_774"/>
    <s v="Headphones"/>
    <s v="South"/>
    <n v="2024"/>
    <s v="Q3"/>
    <n v="92"/>
    <n v="1728"/>
    <n v="9541"/>
    <n v="12889"/>
    <n v="86027"/>
    <n v="10.11"/>
    <n v="3"/>
    <n v="8.0299999999999994"/>
    <n v="19.66"/>
    <n v="84.86"/>
    <n v="3.6"/>
    <n v="20240"/>
    <n v="2054"/>
    <n v="7"/>
    <n v="16486848"/>
    <n v="22272192"/>
    <n v="-5785344"/>
    <n v="0.45690111052353255"/>
    <n v="0.34594954742271589"/>
    <n v="109.35648148148147"/>
    <n v="0.96739130434782605"/>
    <x v="4"/>
  </r>
  <r>
    <s v="P0120"/>
    <s v="Model_184"/>
    <s v="Headphones"/>
    <s v="South"/>
    <n v="2023"/>
    <s v="Q1"/>
    <n v="91"/>
    <n v="3292"/>
    <n v="18225"/>
    <n v="10942"/>
    <n v="405691"/>
    <n v="0.78"/>
    <n v="14"/>
    <n v="9.81"/>
    <n v="6.09"/>
    <n v="57.81"/>
    <n v="1.3"/>
    <n v="5310"/>
    <n v="379"/>
    <n v="4"/>
    <n v="59996700"/>
    <n v="36021064"/>
    <n v="23975636"/>
    <n v="0.89675837646417866"/>
    <n v="0.65906592020577592"/>
    <n v="10.476609963547995"/>
    <n v="0.84615384615384615"/>
    <x v="2"/>
  </r>
  <r>
    <s v="P0121"/>
    <s v="Model_715"/>
    <s v="Headphones"/>
    <s v="South"/>
    <n v="2024"/>
    <s v="Q4"/>
    <n v="90"/>
    <n v="4686"/>
    <n v="19958"/>
    <n v="1165"/>
    <n v="223921"/>
    <n v="8.23"/>
    <n v="11"/>
    <n v="6.06"/>
    <n v="7.65"/>
    <n v="74.75"/>
    <n v="3.5"/>
    <n v="18069"/>
    <n v="2491"/>
    <n v="5"/>
    <n v="93523188"/>
    <n v="5459190"/>
    <n v="88063998"/>
    <n v="0.65291904695555247"/>
    <n v="0.93814790464285103"/>
    <n v="47.842509603072983"/>
    <n v="0.87777777777777777"/>
    <x v="2"/>
  </r>
  <r>
    <s v="P0122"/>
    <s v="Model_936"/>
    <s v="Headphones"/>
    <s v="North"/>
    <n v="2023"/>
    <s v="Q3"/>
    <n v="92"/>
    <n v="1109"/>
    <n v="9492"/>
    <n v="10666"/>
    <n v="412271"/>
    <n v="4.3099999999999996"/>
    <n v="4"/>
    <n v="5.04"/>
    <n v="12.08"/>
    <n v="74.010000000000005"/>
    <n v="4.8"/>
    <n v="3051"/>
    <n v="9332"/>
    <n v="11"/>
    <n v="10526628"/>
    <n v="11828594"/>
    <n v="-1301966"/>
    <n v="0.10621587970500909"/>
    <n v="0.22202433338645367"/>
    <n v="774.16050495942284"/>
    <n v="0.95652173913043481"/>
    <x v="0"/>
  </r>
  <r>
    <s v="P0123"/>
    <s v="Model_720"/>
    <s v="Speakers"/>
    <s v="East"/>
    <n v="2023"/>
    <s v="Q2"/>
    <n v="92"/>
    <n v="1772"/>
    <n v="17146"/>
    <n v="5331"/>
    <n v="198930"/>
    <n v="4.5999999999999996"/>
    <n v="15"/>
    <n v="8.7799999999999994"/>
    <n v="1.58"/>
    <n v="84.57"/>
    <n v="3.2"/>
    <n v="15084"/>
    <n v="6539"/>
    <n v="6"/>
    <n v="30382712"/>
    <n v="9446532"/>
    <n v="20936180"/>
    <n v="0.21321140656960655"/>
    <n v="0.35475844793579431"/>
    <n v="339.49661399548535"/>
    <n v="0.83695652173913038"/>
    <x v="4"/>
  </r>
  <r>
    <s v="P0124"/>
    <s v="Model_651"/>
    <s v="Headphones"/>
    <s v="North"/>
    <n v="2023"/>
    <s v="Q3"/>
    <n v="92"/>
    <n v="3364"/>
    <n v="18529"/>
    <n v="13486"/>
    <n v="265234"/>
    <n v="5.29"/>
    <n v="13"/>
    <n v="9.5299999999999994"/>
    <n v="15.28"/>
    <n v="71.62"/>
    <n v="3.9"/>
    <n v="2261"/>
    <n v="1061"/>
    <n v="10"/>
    <n v="62331556"/>
    <n v="45366904"/>
    <n v="16964652"/>
    <n v="0.76022598870056501"/>
    <n v="0.67348048468172239"/>
    <n v="29.016646848989296"/>
    <n v="0.85869565217391308"/>
    <x v="2"/>
  </r>
  <r>
    <s v="P0125"/>
    <s v="Model_366"/>
    <s v="Headphones"/>
    <s v="East"/>
    <n v="2023"/>
    <s v="Q2"/>
    <n v="92"/>
    <n v="3207"/>
    <n v="5763"/>
    <n v="6130"/>
    <n v="129003"/>
    <n v="9.32"/>
    <n v="9"/>
    <n v="7.55"/>
    <n v="24.59"/>
    <n v="69.819999999999993"/>
    <n v="3.2"/>
    <n v="14011"/>
    <n v="6927"/>
    <n v="7"/>
    <n v="18481941"/>
    <n v="19658910"/>
    <n v="-1176969"/>
    <n v="0.31645944345766724"/>
    <n v="0.64204872603278351"/>
    <n v="198.71655753040224"/>
    <n v="0.90217391304347827"/>
    <x v="1"/>
  </r>
  <r>
    <s v="P0126"/>
    <s v="Model_301"/>
    <s v="Headphones"/>
    <s v="East"/>
    <n v="2023"/>
    <s v="Q3"/>
    <n v="92"/>
    <n v="2675"/>
    <n v="15560"/>
    <n v="6310"/>
    <n v="233467"/>
    <n v="5.01"/>
    <n v="6"/>
    <n v="4.45"/>
    <n v="9.02"/>
    <n v="28.73"/>
    <n v="4.4000000000000004"/>
    <n v="10971"/>
    <n v="1317"/>
    <n v="14"/>
    <n v="41623000"/>
    <n v="16879250"/>
    <n v="24743750"/>
    <n v="0.67009018036072143"/>
    <n v="0.53554111073828992"/>
    <n v="45.294953271028035"/>
    <n v="0.93478260869565222"/>
    <x v="2"/>
  </r>
  <r>
    <s v="P0127"/>
    <s v="Model_607"/>
    <s v="Smartwatches"/>
    <s v="West"/>
    <n v="2023"/>
    <s v="Q4"/>
    <n v="90"/>
    <n v="2779"/>
    <n v="16656"/>
    <n v="11538"/>
    <n v="89758"/>
    <n v="10.99"/>
    <n v="12"/>
    <n v="5.92"/>
    <n v="18.82"/>
    <n v="14.79"/>
    <n v="4.7"/>
    <n v="13967"/>
    <n v="8666"/>
    <n v="5"/>
    <n v="46287024"/>
    <n v="32064102"/>
    <n v="14222922"/>
    <n v="0.24281345565749235"/>
    <n v="0.55636214831465713"/>
    <n v="280.65491183879095"/>
    <n v="0.8666666666666667"/>
    <x v="4"/>
  </r>
  <r>
    <s v="P0128"/>
    <s v="Model_816"/>
    <s v="Headphones"/>
    <s v="South"/>
    <n v="2023"/>
    <s v="Q1"/>
    <n v="91"/>
    <n v="1647"/>
    <n v="10146"/>
    <n v="9554"/>
    <n v="366456"/>
    <n v="6.07"/>
    <n v="19"/>
    <n v="7.01"/>
    <n v="12.5"/>
    <n v="51.41"/>
    <n v="1.7"/>
    <n v="7663"/>
    <n v="6107"/>
    <n v="12"/>
    <n v="16710462"/>
    <n v="15735438"/>
    <n v="975024"/>
    <n v="0.2124064998710343"/>
    <n v="0.32973316238727607"/>
    <n v="337.42380085003037"/>
    <n v="0.79120879120879117"/>
    <x v="4"/>
  </r>
  <r>
    <s v="P0129"/>
    <s v="Model_719"/>
    <s v="Smartwatches"/>
    <s v="East"/>
    <n v="2023"/>
    <s v="Q4"/>
    <n v="90"/>
    <n v="3110"/>
    <n v="13164"/>
    <n v="12554"/>
    <n v="380814"/>
    <n v="1.03"/>
    <n v="4"/>
    <n v="1.94"/>
    <n v="3.2"/>
    <n v="19.95"/>
    <n v="2.7"/>
    <n v="17565"/>
    <n v="4230"/>
    <n v="12"/>
    <n v="40940040"/>
    <n v="39042940"/>
    <n v="1897100"/>
    <n v="0.42370572207084467"/>
    <n v="0.62262910444713337"/>
    <n v="122.41157556270096"/>
    <n v="0.9555555555555556"/>
    <x v="2"/>
  </r>
  <r>
    <s v="P0130"/>
    <s v="Model_899"/>
    <s v="Headphones"/>
    <s v="East"/>
    <n v="2024"/>
    <s v="Q4"/>
    <n v="90"/>
    <n v="2743"/>
    <n v="4469"/>
    <n v="11481"/>
    <n v="132279"/>
    <n v="11.76"/>
    <n v="2"/>
    <n v="4.47"/>
    <n v="14.56"/>
    <n v="86.98"/>
    <n v="2.6"/>
    <n v="13386"/>
    <n v="1492"/>
    <n v="8"/>
    <n v="12258467"/>
    <n v="31492383"/>
    <n v="-19233916"/>
    <n v="0.64769775678866592"/>
    <n v="0.54915486607668385"/>
    <n v="48.953700328107914"/>
    <n v="0.97777777777777775"/>
    <x v="2"/>
  </r>
  <r>
    <s v="P0131"/>
    <s v="Model_295"/>
    <s v="Headphones"/>
    <s v="West"/>
    <n v="2023"/>
    <s v="Q2"/>
    <n v="92"/>
    <n v="4941"/>
    <n v="4528"/>
    <n v="14372"/>
    <n v="65434"/>
    <n v="4.29"/>
    <n v="14"/>
    <n v="8.3000000000000007"/>
    <n v="7.5"/>
    <n v="33.19"/>
    <n v="2.6"/>
    <n v="19420"/>
    <n v="2176"/>
    <n v="3"/>
    <n v="22372848"/>
    <n v="71012052"/>
    <n v="-48639204"/>
    <n v="0.69425319657158913"/>
    <n v="0.98919948716182826"/>
    <n v="40.516494636713212"/>
    <n v="0.84782608695652173"/>
    <x v="2"/>
  </r>
  <r>
    <s v="P0132"/>
    <s v="Model_482"/>
    <s v="Headphones"/>
    <s v="East"/>
    <n v="2023"/>
    <s v="Q1"/>
    <n v="91"/>
    <n v="3677"/>
    <n v="5129"/>
    <n v="9764"/>
    <n v="245119"/>
    <n v="6.49"/>
    <n v="3"/>
    <n v="6.55"/>
    <n v="0.86"/>
    <n v="78.239999999999995"/>
    <n v="1.5"/>
    <n v="7701"/>
    <n v="9066"/>
    <n v="5"/>
    <n v="18859333"/>
    <n v="35902228"/>
    <n v="-17042895"/>
    <n v="0.28855057678725576"/>
    <n v="0.73614379969521204"/>
    <n v="224.36932281751427"/>
    <n v="0.96703296703296704"/>
    <x v="1"/>
  </r>
  <r>
    <s v="P0133"/>
    <s v="Model_385"/>
    <s v="Speakers"/>
    <s v="West"/>
    <n v="2024"/>
    <s v="Q1"/>
    <n v="91"/>
    <n v="1413"/>
    <n v="4567"/>
    <n v="7293"/>
    <n v="490991"/>
    <n v="10.28"/>
    <n v="14"/>
    <n v="4.1100000000000003"/>
    <n v="15.87"/>
    <n v="41.01"/>
    <n v="4.3"/>
    <n v="17080"/>
    <n v="4416"/>
    <n v="6"/>
    <n v="6453171"/>
    <n v="10305009"/>
    <n v="-3851838"/>
    <n v="0.24240864642305712"/>
    <n v="0.28288582784044997"/>
    <n v="284.39915074309977"/>
    <n v="0.84615384615384615"/>
    <x v="4"/>
  </r>
  <r>
    <s v="P0134"/>
    <s v="Model_819"/>
    <s v="Headphones"/>
    <s v="South"/>
    <n v="2024"/>
    <s v="Q4"/>
    <n v="90"/>
    <n v="2031"/>
    <n v="7441"/>
    <n v="11029"/>
    <n v="387913"/>
    <n v="4.99"/>
    <n v="13"/>
    <n v="6.63"/>
    <n v="21.47"/>
    <n v="35.86"/>
    <n v="1.1000000000000001"/>
    <n v="20654"/>
    <n v="6296"/>
    <n v="5"/>
    <n v="15112671"/>
    <n v="22399899"/>
    <n v="-7287228"/>
    <n v="0.24390536807974061"/>
    <n v="0.40661083959232408"/>
    <n v="278.99556868537667"/>
    <n v="0.85555555555555562"/>
    <x v="4"/>
  </r>
  <r>
    <s v="P0135"/>
    <s v="Model_409"/>
    <s v="Smartwatches"/>
    <s v="North"/>
    <n v="2024"/>
    <s v="Q1"/>
    <n v="91"/>
    <n v="1713"/>
    <n v="19270"/>
    <n v="12415"/>
    <n v="295754"/>
    <n v="0.85"/>
    <n v="19"/>
    <n v="1.18"/>
    <n v="8.6199999999999992"/>
    <n v="84.81"/>
    <n v="3.1"/>
    <n v="8899"/>
    <n v="4689"/>
    <n v="5"/>
    <n v="33009510"/>
    <n v="21266895"/>
    <n v="11742615"/>
    <n v="0.26757263355201499"/>
    <n v="0.34294651315689373"/>
    <n v="249.09457092819613"/>
    <n v="0.79120879120879117"/>
    <x v="4"/>
  </r>
  <r>
    <s v="P0136"/>
    <s v="Model_821"/>
    <s v="Smartwatches"/>
    <s v="North"/>
    <n v="2024"/>
    <s v="Q1"/>
    <n v="91"/>
    <n v="1579"/>
    <n v="13055"/>
    <n v="11559"/>
    <n v="378821"/>
    <n v="5.61"/>
    <n v="18"/>
    <n v="4.01"/>
    <n v="9.76"/>
    <n v="39.07"/>
    <n v="3.6"/>
    <n v="18445"/>
    <n v="8242"/>
    <n v="12"/>
    <n v="20613845"/>
    <n v="18251661"/>
    <n v="2362184"/>
    <n v="0.16077792485490275"/>
    <n v="0.31611940704888219"/>
    <n v="474.99810006333126"/>
    <n v="0.80219780219780223"/>
    <x v="0"/>
  </r>
  <r>
    <s v="P0137"/>
    <s v="Model_278"/>
    <s v="Speakers"/>
    <s v="North"/>
    <n v="2023"/>
    <s v="Q4"/>
    <n v="90"/>
    <n v="2088"/>
    <n v="14581"/>
    <n v="6239"/>
    <n v="133555"/>
    <n v="14.17"/>
    <n v="12"/>
    <n v="7.93"/>
    <n v="22.28"/>
    <n v="41.22"/>
    <n v="1.8"/>
    <n v="9123"/>
    <n v="6360"/>
    <n v="14"/>
    <n v="30445128"/>
    <n v="13027032"/>
    <n v="17418096"/>
    <n v="0.24715909090909091"/>
    <n v="0.41802236980244839"/>
    <n v="274.13793103448279"/>
    <n v="0.8666666666666667"/>
    <x v="4"/>
  </r>
  <r>
    <s v="P0138"/>
    <s v="Model_167"/>
    <s v="Smartwatches"/>
    <s v="South"/>
    <n v="2023"/>
    <s v="Q1"/>
    <n v="91"/>
    <n v="3352"/>
    <n v="8319"/>
    <n v="10565"/>
    <n v="178379"/>
    <n v="9.6300000000000008"/>
    <n v="9"/>
    <n v="2.21"/>
    <n v="20.34"/>
    <n v="18.489999999999998"/>
    <n v="4.5999999999999996"/>
    <n v="11827"/>
    <n v="8571"/>
    <n v="10"/>
    <n v="27885288"/>
    <n v="35413880"/>
    <n v="-7528592"/>
    <n v="0.28113729765998491"/>
    <n v="0.67107805726906467"/>
    <n v="232.68526252983295"/>
    <n v="0.90109890109890112"/>
    <x v="1"/>
  </r>
  <r>
    <s v="P0139"/>
    <s v="Model_641"/>
    <s v="Smartwatches"/>
    <s v="East"/>
    <n v="2024"/>
    <s v="Q2"/>
    <n v="92"/>
    <n v="2287"/>
    <n v="12546"/>
    <n v="12686"/>
    <n v="266992"/>
    <n v="10.07"/>
    <n v="4"/>
    <n v="1.86"/>
    <n v="17.87"/>
    <n v="63.64"/>
    <n v="4.4000000000000004"/>
    <n v="8687"/>
    <n v="7997"/>
    <n v="12"/>
    <n v="28692702"/>
    <n v="29012882"/>
    <n v="-320180"/>
    <n v="0.22238428626993387"/>
    <n v="0.45786262439568937"/>
    <n v="321.69829470922605"/>
    <n v="0.95652173913043481"/>
    <x v="1"/>
  </r>
  <r>
    <s v="P0140"/>
    <s v="Model_572"/>
    <s v="Speakers"/>
    <s v="South"/>
    <n v="2024"/>
    <s v="Q3"/>
    <n v="92"/>
    <n v="1356"/>
    <n v="19217"/>
    <n v="14079"/>
    <n v="289511"/>
    <n v="9.48"/>
    <n v="19"/>
    <n v="9.51"/>
    <n v="6.22"/>
    <n v="33.11"/>
    <n v="2.9"/>
    <n v="3680"/>
    <n v="4941"/>
    <n v="14"/>
    <n v="26058252"/>
    <n v="19091124"/>
    <n v="6967128"/>
    <n v="0.21534063839923773"/>
    <n v="0.27147429763032566"/>
    <n v="335.23008849557522"/>
    <n v="0.79347826086956519"/>
    <x v="4"/>
  </r>
  <r>
    <s v="P0141"/>
    <s v="Model_569"/>
    <s v="Speakers"/>
    <s v="South"/>
    <n v="2024"/>
    <s v="Q2"/>
    <n v="92"/>
    <n v="4079"/>
    <n v="4211"/>
    <n v="7311"/>
    <n v="226806"/>
    <n v="2.98"/>
    <n v="19"/>
    <n v="2.1"/>
    <n v="22.76"/>
    <n v="56.85"/>
    <n v="2.6"/>
    <n v="3460"/>
    <n v="7261"/>
    <n v="3"/>
    <n v="17176669"/>
    <n v="29821569"/>
    <n v="-12644900"/>
    <n v="0.35970017636684304"/>
    <n v="0.81662511801924664"/>
    <n v="163.76857072811964"/>
    <n v="0.79347826086956519"/>
    <x v="4"/>
  </r>
  <r>
    <s v="P0142"/>
    <s v="Model_288"/>
    <s v="Smartwatches"/>
    <s v="West"/>
    <n v="2024"/>
    <s v="Q4"/>
    <n v="90"/>
    <n v="2725"/>
    <n v="6353"/>
    <n v="12283"/>
    <n v="413809"/>
    <n v="6.28"/>
    <n v="5"/>
    <n v="2.61"/>
    <n v="3.86"/>
    <n v="57.31"/>
    <n v="1.9"/>
    <n v="6653"/>
    <n v="9766"/>
    <n v="7"/>
    <n v="17311925"/>
    <n v="33471175"/>
    <n v="-16159250"/>
    <n v="0.21815707309262669"/>
    <n v="0.54555122495769726"/>
    <n v="322.54678899082569"/>
    <n v="0.94444444444444442"/>
    <x v="1"/>
  </r>
  <r>
    <s v="P0143"/>
    <s v="Model_106"/>
    <s v="Headphones"/>
    <s v="West"/>
    <n v="2023"/>
    <s v="Q3"/>
    <n v="92"/>
    <n v="1332"/>
    <n v="9215"/>
    <n v="8304"/>
    <n v="483819"/>
    <n v="11.26"/>
    <n v="3"/>
    <n v="9.6999999999999993"/>
    <n v="15.67"/>
    <n v="67.540000000000006"/>
    <n v="3.9"/>
    <n v="8535"/>
    <n v="1159"/>
    <n v="9"/>
    <n v="12274380"/>
    <n v="11060928"/>
    <n v="1213452"/>
    <n v="0.53472501003613004"/>
    <n v="0.26666944280501015"/>
    <n v="80.051051051051047"/>
    <n v="0.96739130434782605"/>
    <x v="4"/>
  </r>
  <r>
    <s v="P0144"/>
    <s v="Model_135"/>
    <s v="Headphones"/>
    <s v="West"/>
    <n v="2023"/>
    <s v="Q3"/>
    <n v="92"/>
    <n v="759"/>
    <n v="10442"/>
    <n v="2046"/>
    <n v="118803"/>
    <n v="1.52"/>
    <n v="1"/>
    <n v="7.35"/>
    <n v="0.72"/>
    <n v="69.62"/>
    <n v="1.5"/>
    <n v="12971"/>
    <n v="2022"/>
    <n v="9"/>
    <n v="7925478"/>
    <n v="1552914"/>
    <n v="6372564"/>
    <n v="0.27292340884573896"/>
    <n v="0.15195353385060265"/>
    <n v="245.09090909090909"/>
    <n v="0.98913043478260865"/>
    <x v="1"/>
  </r>
  <r>
    <s v="P0145"/>
    <s v="Model_288"/>
    <s v="Speakers"/>
    <s v="South"/>
    <n v="2024"/>
    <s v="Q3"/>
    <n v="92"/>
    <n v="4794"/>
    <n v="17007"/>
    <n v="12711"/>
    <n v="482548"/>
    <n v="4.17"/>
    <n v="15"/>
    <n v="7"/>
    <n v="16.09"/>
    <n v="51.16"/>
    <n v="3.7"/>
    <n v="2082"/>
    <n v="6201"/>
    <n v="12"/>
    <n v="81531558"/>
    <n v="60936534"/>
    <n v="20595024"/>
    <n v="0.43601637107776264"/>
    <n v="0.95976975135677078"/>
    <n v="119.00125156445557"/>
    <n v="0.83695652173913038"/>
    <x v="2"/>
  </r>
  <r>
    <s v="P0146"/>
    <s v="Model_390"/>
    <s v="Smartwatches"/>
    <s v="West"/>
    <n v="2024"/>
    <s v="Q2"/>
    <n v="92"/>
    <n v="4463"/>
    <n v="17326"/>
    <n v="4639"/>
    <n v="403847"/>
    <n v="4.1399999999999997"/>
    <n v="17"/>
    <n v="8.5299999999999994"/>
    <n v="6.93"/>
    <n v="36.479999999999997"/>
    <n v="4.4000000000000004"/>
    <n v="17014"/>
    <n v="4692"/>
    <n v="8"/>
    <n v="77325938"/>
    <n v="20703857"/>
    <n v="56622081"/>
    <n v="0.48749317312943746"/>
    <n v="0.89350279522429454"/>
    <n v="96.72059153036075"/>
    <n v="0.81521739130434789"/>
    <x v="2"/>
  </r>
  <r>
    <s v="P0147"/>
    <s v="Model_741"/>
    <s v="Smartwatches"/>
    <s v="South"/>
    <n v="2023"/>
    <s v="Q1"/>
    <n v="91"/>
    <n v="3798"/>
    <n v="3262"/>
    <n v="9351"/>
    <n v="333456"/>
    <n v="6.48"/>
    <n v="4"/>
    <n v="1.1599999999999999"/>
    <n v="11.24"/>
    <n v="77"/>
    <n v="1.9"/>
    <n v="17031"/>
    <n v="6449"/>
    <n v="11"/>
    <n v="12389076"/>
    <n v="35515098"/>
    <n v="-23126022"/>
    <n v="0.3706450668488338"/>
    <n v="0.76036827610617763"/>
    <n v="154.51790416008424"/>
    <n v="0.95604395604395609"/>
    <x v="1"/>
  </r>
  <r>
    <s v="P0148"/>
    <s v="Model_574"/>
    <s v="Speakers"/>
    <s v="East"/>
    <n v="2024"/>
    <s v="Q2"/>
    <n v="92"/>
    <n v="4829"/>
    <n v="17350"/>
    <n v="14008"/>
    <n v="274448"/>
    <n v="14.71"/>
    <n v="3"/>
    <n v="7.06"/>
    <n v="8.6300000000000008"/>
    <n v="34.79"/>
    <n v="4.5"/>
    <n v="18172"/>
    <n v="2573"/>
    <n v="12"/>
    <n v="83783150"/>
    <n v="67644632"/>
    <n v="16138518"/>
    <n v="0.65239124560929473"/>
    <n v="0.96677683131035597"/>
    <n v="49.019672810105611"/>
    <n v="0.96739130434782605"/>
    <x v="2"/>
  </r>
  <r>
    <s v="P0149"/>
    <s v="Model_647"/>
    <s v="Speakers"/>
    <s v="East"/>
    <n v="2023"/>
    <s v="Q3"/>
    <n v="92"/>
    <n v="713"/>
    <n v="13612"/>
    <n v="3176"/>
    <n v="225251"/>
    <n v="1.01"/>
    <n v="12"/>
    <n v="5.04"/>
    <n v="4.32"/>
    <n v="50.6"/>
    <n v="1.1000000000000001"/>
    <n v="9479"/>
    <n v="8208"/>
    <n v="5"/>
    <n v="9705356"/>
    <n v="2264488"/>
    <n v="7440868"/>
    <n v="7.9923775361506563E-2"/>
    <n v="0.14274422876874793"/>
    <n v="1059.0967741935483"/>
    <n v="0.86956521739130432"/>
    <x v="0"/>
  </r>
  <r>
    <s v="P0150"/>
    <s v="Model_457"/>
    <s v="Headphones"/>
    <s v="West"/>
    <n v="2023"/>
    <s v="Q4"/>
    <n v="90"/>
    <n v="2048"/>
    <n v="14152"/>
    <n v="3809"/>
    <n v="252514"/>
    <n v="7.78"/>
    <n v="18"/>
    <n v="8.2899999999999991"/>
    <n v="15.55"/>
    <n v="42.1"/>
    <n v="4.7"/>
    <n v="4560"/>
    <n v="8196"/>
    <n v="8"/>
    <n v="28983296"/>
    <n v="7800832"/>
    <n v="21182464"/>
    <n v="0.19992190550566186"/>
    <n v="0.41001427842692256"/>
    <n v="360.17578125"/>
    <n v="0.8"/>
    <x v="4"/>
  </r>
  <r>
    <s v="P0151"/>
    <s v="Model_570"/>
    <s v="Headphones"/>
    <s v="East"/>
    <n v="2023"/>
    <s v="Q1"/>
    <n v="91"/>
    <n v="3495"/>
    <n v="7622"/>
    <n v="11985"/>
    <n v="295404"/>
    <n v="2.69"/>
    <n v="1"/>
    <n v="5.08"/>
    <n v="22.05"/>
    <n v="78.41"/>
    <n v="1.5"/>
    <n v="15231"/>
    <n v="6848"/>
    <n v="14"/>
    <n v="26638890"/>
    <n v="41887575"/>
    <n v="-15248685"/>
    <n v="0.33790969737987042"/>
    <n v="0.69970698393656949"/>
    <n v="178.30271816881259"/>
    <n v="0.98901098901098905"/>
    <x v="1"/>
  </r>
  <r>
    <s v="P0152"/>
    <s v="Model_962"/>
    <s v="Smartwatches"/>
    <s v="South"/>
    <n v="2024"/>
    <s v="Q4"/>
    <n v="90"/>
    <n v="3793"/>
    <n v="1981"/>
    <n v="9954"/>
    <n v="167961"/>
    <n v="14.56"/>
    <n v="12"/>
    <n v="6.2"/>
    <n v="23.98"/>
    <n v="44.55"/>
    <n v="3.6"/>
    <n v="13794"/>
    <n v="4649"/>
    <n v="11"/>
    <n v="7513933"/>
    <n v="37755522"/>
    <n v="-30241589"/>
    <n v="0.44930111348021795"/>
    <n v="0.75936726468423688"/>
    <n v="110.31109939361983"/>
    <n v="0.8666666666666667"/>
    <x v="2"/>
  </r>
  <r>
    <s v="P0153"/>
    <s v="Model_858"/>
    <s v="Smartwatches"/>
    <s v="South"/>
    <n v="2024"/>
    <s v="Q3"/>
    <n v="92"/>
    <n v="1545"/>
    <n v="16036"/>
    <n v="12624"/>
    <n v="352523"/>
    <n v="1.7"/>
    <n v="10"/>
    <n v="4.78"/>
    <n v="4.8099999999999996"/>
    <n v="40.89"/>
    <n v="2"/>
    <n v="19067"/>
    <n v="694"/>
    <n v="7"/>
    <n v="24775620"/>
    <n v="19504080"/>
    <n v="5271540"/>
    <n v="0.69004019651630188"/>
    <n v="0.30931252937968523"/>
    <n v="41.32556634304207"/>
    <n v="0.89130434782608692"/>
    <x v="4"/>
  </r>
  <r>
    <s v="P0154"/>
    <s v="Model_420"/>
    <s v="Headphones"/>
    <s v="East"/>
    <n v="2023"/>
    <s v="Q2"/>
    <n v="92"/>
    <n v="3354"/>
    <n v="1653"/>
    <n v="2627"/>
    <n v="67297"/>
    <n v="6.05"/>
    <n v="3"/>
    <n v="4.78"/>
    <n v="17.93"/>
    <n v="65.19"/>
    <n v="4.3"/>
    <n v="15774"/>
    <n v="5552"/>
    <n v="12"/>
    <n v="5544162"/>
    <n v="8810958"/>
    <n v="-3266796"/>
    <n v="0.37660004491354143"/>
    <n v="0.67147846183784088"/>
    <n v="152.29099582587955"/>
    <n v="0.96739130434782605"/>
    <x v="1"/>
  </r>
  <r>
    <s v="P0155"/>
    <s v="Model_569"/>
    <s v="Headphones"/>
    <s v="West"/>
    <n v="2024"/>
    <s v="Q1"/>
    <n v="91"/>
    <n v="3813"/>
    <n v="9117"/>
    <n v="7779"/>
    <n v="314155"/>
    <n v="11.07"/>
    <n v="19"/>
    <n v="7.68"/>
    <n v="16.61"/>
    <n v="58.2"/>
    <n v="3"/>
    <n v="19330"/>
    <n v="606"/>
    <n v="7"/>
    <n v="34763121"/>
    <n v="29661327"/>
    <n v="5101794"/>
    <n v="0.86286490156143925"/>
    <n v="0.76337131037199979"/>
    <n v="14.462627852084973"/>
    <n v="0.79120879120879117"/>
    <x v="2"/>
  </r>
  <r>
    <s v="P0156"/>
    <s v="Model_975"/>
    <s v="Speakers"/>
    <s v="North"/>
    <n v="2024"/>
    <s v="Q3"/>
    <n v="92"/>
    <n v="1903"/>
    <n v="3024"/>
    <n v="10605"/>
    <n v="170234"/>
    <n v="10.57"/>
    <n v="19"/>
    <n v="6.29"/>
    <n v="8.58"/>
    <n v="18.579999999999998"/>
    <n v="1.5"/>
    <n v="17848"/>
    <n v="4989"/>
    <n v="3"/>
    <n v="5754672"/>
    <n v="20181315"/>
    <n v="-14426643"/>
    <n v="0.2761172373766686"/>
    <n v="0.38098494719064141"/>
    <n v="241.19180241723595"/>
    <n v="0.79347826086956519"/>
    <x v="4"/>
  </r>
  <r>
    <s v="P0157"/>
    <s v="Model_539"/>
    <s v="Headphones"/>
    <s v="East"/>
    <n v="2024"/>
    <s v="Q4"/>
    <n v="90"/>
    <n v="4709"/>
    <n v="3620"/>
    <n v="10632"/>
    <n v="94014"/>
    <n v="6.34"/>
    <n v="14"/>
    <n v="6.33"/>
    <n v="0.48"/>
    <n v="50.65"/>
    <n v="3.3"/>
    <n v="3403"/>
    <n v="7737"/>
    <n v="9"/>
    <n v="17046580"/>
    <n v="50066088"/>
    <n v="-33019508"/>
    <n v="0.37835449140286037"/>
    <n v="0.94275255718377848"/>
    <n v="147.87215969420259"/>
    <n v="0.84444444444444444"/>
    <x v="4"/>
  </r>
  <r>
    <s v="P0158"/>
    <s v="Model_957"/>
    <s v="Speakers"/>
    <s v="West"/>
    <n v="2024"/>
    <s v="Q3"/>
    <n v="92"/>
    <n v="1341"/>
    <n v="16548"/>
    <n v="11208"/>
    <n v="293166"/>
    <n v="5.2"/>
    <n v="3"/>
    <n v="4.5"/>
    <n v="17.239999999999998"/>
    <n v="68.84"/>
    <n v="2.6"/>
    <n v="16051"/>
    <n v="8312"/>
    <n v="9"/>
    <n v="22190868"/>
    <n v="15029928"/>
    <n v="7160940"/>
    <n v="0.13892054283642391"/>
    <n v="0.2684712633645035"/>
    <n v="570.24906785980613"/>
    <n v="0.96739130434782605"/>
    <x v="0"/>
  </r>
  <r>
    <s v="P0159"/>
    <s v="Model_147"/>
    <s v="Speakers"/>
    <s v="North"/>
    <n v="2024"/>
    <s v="Q4"/>
    <n v="90"/>
    <n v="3631"/>
    <n v="3843"/>
    <n v="13304"/>
    <n v="454954"/>
    <n v="5.96"/>
    <n v="8"/>
    <n v="5.31"/>
    <n v="23.64"/>
    <n v="89.37"/>
    <n v="3.6"/>
    <n v="16641"/>
    <n v="1499"/>
    <n v="12"/>
    <n v="13953933"/>
    <n v="48306824"/>
    <n v="-34352891"/>
    <n v="0.70779727095516565"/>
    <n v="0.72693449461335724"/>
    <n v="37.155053704213721"/>
    <n v="0.91111111111111109"/>
    <x v="2"/>
  </r>
  <r>
    <s v="P0160"/>
    <s v="Model_693"/>
    <s v="Headphones"/>
    <s v="North"/>
    <n v="2024"/>
    <s v="Q3"/>
    <n v="92"/>
    <n v="3507"/>
    <n v="6636"/>
    <n v="9369"/>
    <n v="406477"/>
    <n v="3.96"/>
    <n v="6"/>
    <n v="7.46"/>
    <n v="15.8"/>
    <n v="60.33"/>
    <n v="4.5"/>
    <n v="3877"/>
    <n v="3301"/>
    <n v="8"/>
    <n v="23272452"/>
    <n v="32857083"/>
    <n v="-9584631"/>
    <n v="0.51512925969447709"/>
    <n v="0.70210941134922722"/>
    <n v="86.595950955232396"/>
    <n v="0.93478260869565222"/>
    <x v="2"/>
  </r>
  <r>
    <s v="P0161"/>
    <s v="Model_271"/>
    <s v="Speakers"/>
    <s v="West"/>
    <n v="2023"/>
    <s v="Q3"/>
    <n v="92"/>
    <n v="1686"/>
    <n v="2740"/>
    <n v="13206"/>
    <n v="228570"/>
    <n v="3.08"/>
    <n v="18"/>
    <n v="8.26"/>
    <n v="10.88"/>
    <n v="39.619999999999997"/>
    <n v="2.6"/>
    <n v="2347"/>
    <n v="7954"/>
    <n v="12"/>
    <n v="4619640"/>
    <n v="22265316"/>
    <n v="-17645676"/>
    <n v="0.17489626556016596"/>
    <n v="0.33754105147841379"/>
    <n v="434.02609727164889"/>
    <n v="0.80434782608695654"/>
    <x v="0"/>
  </r>
  <r>
    <s v="P0162"/>
    <s v="Model_354"/>
    <s v="Smartwatches"/>
    <s v="East"/>
    <n v="2024"/>
    <s v="Q1"/>
    <n v="91"/>
    <n v="3746"/>
    <n v="1560"/>
    <n v="5085"/>
    <n v="308864"/>
    <n v="7.25"/>
    <n v="18"/>
    <n v="6.97"/>
    <n v="13.13"/>
    <n v="28.09"/>
    <n v="2.2000000000000002"/>
    <n v="15880"/>
    <n v="6863"/>
    <n v="10"/>
    <n v="5843760"/>
    <n v="19048410"/>
    <n v="-13204650"/>
    <n v="0.35309642756150439"/>
    <n v="0.74995775731799408"/>
    <n v="166.71996796583019"/>
    <n v="0.80219780219780223"/>
    <x v="4"/>
  </r>
  <r>
    <s v="P0163"/>
    <s v="Model_831"/>
    <s v="Smartwatches"/>
    <s v="North"/>
    <n v="2023"/>
    <s v="Q2"/>
    <n v="92"/>
    <n v="3049"/>
    <n v="10630"/>
    <n v="7710"/>
    <n v="323264"/>
    <n v="4.03"/>
    <n v="5"/>
    <n v="9.24"/>
    <n v="4.99"/>
    <n v="79.83"/>
    <n v="1.1000000000000001"/>
    <n v="19123"/>
    <n v="8062"/>
    <n v="9"/>
    <n v="32410870"/>
    <n v="23507790"/>
    <n v="8903080"/>
    <n v="0.27441274412744127"/>
    <n v="0.61041676509945642"/>
    <n v="243.26139717940308"/>
    <n v="0.94565217391304346"/>
    <x v="1"/>
  </r>
  <r>
    <s v="P0164"/>
    <s v="Model_838"/>
    <s v="Speakers"/>
    <s v="East"/>
    <n v="2024"/>
    <s v="Q4"/>
    <n v="90"/>
    <n v="3202"/>
    <n v="19523"/>
    <n v="9361"/>
    <n v="451983"/>
    <n v="4.3099999999999996"/>
    <n v="5"/>
    <n v="8.1999999999999993"/>
    <n v="18.760000000000002"/>
    <n v="75.17"/>
    <n v="3.3"/>
    <n v="11024"/>
    <n v="5290"/>
    <n v="10"/>
    <n v="62512646"/>
    <n v="29973922"/>
    <n v="32538724"/>
    <n v="0.37706076307112579"/>
    <n v="0.64104771461084276"/>
    <n v="148.68831980012493"/>
    <n v="0.94444444444444442"/>
    <x v="1"/>
  </r>
  <r>
    <s v="P0165"/>
    <s v="Model_597"/>
    <s v="Speakers"/>
    <s v="West"/>
    <n v="2023"/>
    <s v="Q3"/>
    <n v="92"/>
    <n v="748"/>
    <n v="13812"/>
    <n v="14889"/>
    <n v="334996"/>
    <n v="9.85"/>
    <n v="19"/>
    <n v="5.62"/>
    <n v="18.66"/>
    <n v="28.71"/>
    <n v="2.6"/>
    <n v="16731"/>
    <n v="5781"/>
    <n v="10"/>
    <n v="10331376"/>
    <n v="11136972"/>
    <n v="-805596"/>
    <n v="0.11456578342778373"/>
    <n v="0.14975130872233303"/>
    <n v="711.0320855614973"/>
    <n v="0.79347826086956519"/>
    <x v="0"/>
  </r>
  <r>
    <s v="P0166"/>
    <s v="Model_348"/>
    <s v="Speakers"/>
    <s v="West"/>
    <n v="2024"/>
    <s v="Q1"/>
    <n v="91"/>
    <n v="2210"/>
    <n v="14850"/>
    <n v="2996"/>
    <n v="391383"/>
    <n v="14.53"/>
    <n v="14"/>
    <n v="6.71"/>
    <n v="3.64"/>
    <n v="26.05"/>
    <n v="2.5"/>
    <n v="13198"/>
    <n v="3778"/>
    <n v="7"/>
    <n v="32818500"/>
    <n v="6621160"/>
    <n v="26197340"/>
    <n v="0.36907147628590514"/>
    <n v="0.44244704849780214"/>
    <n v="155.56470588235294"/>
    <n v="0.84615384615384615"/>
    <x v="4"/>
  </r>
  <r>
    <s v="P0167"/>
    <s v="Model_892"/>
    <s v="Smartwatches"/>
    <s v="West"/>
    <n v="2024"/>
    <s v="Q2"/>
    <n v="92"/>
    <n v="4147"/>
    <n v="13918"/>
    <n v="4547"/>
    <n v="444145"/>
    <n v="9.0500000000000007"/>
    <n v="14"/>
    <n v="9.26"/>
    <n v="21.95"/>
    <n v="67.209999999999994"/>
    <n v="1.7"/>
    <n v="12071"/>
    <n v="436"/>
    <n v="3"/>
    <n v="57717946"/>
    <n v="18856409"/>
    <n v="38861537"/>
    <n v="0.9048658084224307"/>
    <n v="0.83023887335764046"/>
    <n v="9.6725343621895341"/>
    <n v="0.84782608695652173"/>
    <x v="2"/>
  </r>
  <r>
    <s v="P0168"/>
    <s v="Model_439"/>
    <s v="Headphones"/>
    <s v="North"/>
    <n v="2024"/>
    <s v="Q3"/>
    <n v="92"/>
    <n v="4787"/>
    <n v="2752"/>
    <n v="9643"/>
    <n v="258559"/>
    <n v="1.1499999999999999"/>
    <n v="19"/>
    <n v="6.19"/>
    <n v="6.73"/>
    <n v="35.200000000000003"/>
    <n v="2.7"/>
    <n v="13814"/>
    <n v="1767"/>
    <n v="13"/>
    <n v="13173824"/>
    <n v="46161041"/>
    <n v="-32987217"/>
    <n v="0.73039365273115653"/>
    <n v="0.95836833536605381"/>
    <n v="33.959473574263633"/>
    <n v="0.79347826086956519"/>
    <x v="2"/>
  </r>
  <r>
    <s v="P0169"/>
    <s v="Model_831"/>
    <s v="Smartwatches"/>
    <s v="North"/>
    <n v="2024"/>
    <s v="Q3"/>
    <n v="92"/>
    <n v="904"/>
    <n v="9863"/>
    <n v="6778"/>
    <n v="141575"/>
    <n v="1.1299999999999999"/>
    <n v="8"/>
    <n v="8.25"/>
    <n v="24.56"/>
    <n v="34.51"/>
    <n v="4.9000000000000004"/>
    <n v="12929"/>
    <n v="1009"/>
    <n v="8"/>
    <n v="8916152"/>
    <n v="6127312"/>
    <n v="2788840"/>
    <n v="0.47255619445896496"/>
    <n v="0.18098286508688377"/>
    <n v="102.68584070796462"/>
    <n v="0.91304347826086962"/>
    <x v="4"/>
  </r>
  <r>
    <s v="P0170"/>
    <s v="Model_431"/>
    <s v="Speakers"/>
    <s v="East"/>
    <n v="2024"/>
    <s v="Q3"/>
    <n v="92"/>
    <n v="3524"/>
    <n v="11150"/>
    <n v="6407"/>
    <n v="145040"/>
    <n v="14.27"/>
    <n v="3"/>
    <n v="6.89"/>
    <n v="9.57"/>
    <n v="22.18"/>
    <n v="2.2000000000000002"/>
    <n v="3865"/>
    <n v="8567"/>
    <n v="4"/>
    <n v="39292600"/>
    <n v="22578268"/>
    <n v="16714332"/>
    <n v="0.29145645521462243"/>
    <n v="0.7055128501838257"/>
    <n v="223.65607264472192"/>
    <n v="0.96739130434782605"/>
    <x v="1"/>
  </r>
  <r>
    <s v="P0171"/>
    <s v="Model_244"/>
    <s v="Headphones"/>
    <s v="West"/>
    <n v="2023"/>
    <s v="Q1"/>
    <n v="91"/>
    <n v="1757"/>
    <n v="17814"/>
    <n v="1569"/>
    <n v="198510"/>
    <n v="4.46"/>
    <n v="17"/>
    <n v="5.52"/>
    <n v="4.45"/>
    <n v="31.12"/>
    <n v="3.4"/>
    <n v="12104"/>
    <n v="9183"/>
    <n v="14"/>
    <n v="31299198"/>
    <n v="2756733"/>
    <n v="28542465"/>
    <n v="0.16060329067641682"/>
    <n v="0.35175541366997209"/>
    <n v="475.61354581673311"/>
    <n v="0.81318681318681318"/>
    <x v="0"/>
  </r>
  <r>
    <s v="P0172"/>
    <s v="Model_650"/>
    <s v="Speakers"/>
    <s v="North"/>
    <n v="2023"/>
    <s v="Q4"/>
    <n v="90"/>
    <n v="2827"/>
    <n v="5590"/>
    <n v="11413"/>
    <n v="229587"/>
    <n v="1.38"/>
    <n v="17"/>
    <n v="2.42"/>
    <n v="8.7899999999999991"/>
    <n v="44.2"/>
    <n v="4.0999999999999996"/>
    <n v="12866"/>
    <n v="8304"/>
    <n v="8"/>
    <n v="15802930"/>
    <n v="32264551"/>
    <n v="-16461621"/>
    <n v="0.25397538406252806"/>
    <n v="0.56597185796528804"/>
    <n v="264.36505129112135"/>
    <n v="0.81111111111111112"/>
    <x v="4"/>
  </r>
  <r>
    <s v="P0173"/>
    <s v="Model_420"/>
    <s v="Headphones"/>
    <s v="South"/>
    <n v="2024"/>
    <s v="Q2"/>
    <n v="92"/>
    <n v="1783"/>
    <n v="8460"/>
    <n v="1580"/>
    <n v="55744"/>
    <n v="8.99"/>
    <n v="4"/>
    <n v="4.26"/>
    <n v="11"/>
    <n v="68.63"/>
    <n v="4"/>
    <n v="6555"/>
    <n v="5222"/>
    <n v="10"/>
    <n v="15084180"/>
    <n v="2817140"/>
    <n v="12267040"/>
    <n v="0.25453247680228408"/>
    <n v="0.35696067306406393"/>
    <n v="269.44699943914753"/>
    <n v="0.95652173913043481"/>
    <x v="1"/>
  </r>
  <r>
    <s v="P0174"/>
    <s v="Model_777"/>
    <s v="Smartwatches"/>
    <s v="East"/>
    <n v="2023"/>
    <s v="Q2"/>
    <n v="92"/>
    <n v="4981"/>
    <n v="4504"/>
    <n v="10708"/>
    <n v="264892"/>
    <n v="9.35"/>
    <n v="19"/>
    <n v="9.68"/>
    <n v="1.73"/>
    <n v="36.9"/>
    <n v="2.2999999999999998"/>
    <n v="7122"/>
    <n v="8253"/>
    <n v="11"/>
    <n v="22434424"/>
    <n v="53336548"/>
    <n v="-30902124"/>
    <n v="0.37637902372676441"/>
    <n v="0.99720757853735409"/>
    <n v="152.43445091347118"/>
    <n v="0.79347826086956519"/>
    <x v="4"/>
  </r>
  <r>
    <s v="P0175"/>
    <s v="Model_666"/>
    <s v="Speakers"/>
    <s v="West"/>
    <n v="2024"/>
    <s v="Q2"/>
    <n v="92"/>
    <n v="3560"/>
    <n v="18213"/>
    <n v="7103"/>
    <n v="485633"/>
    <n v="9.73"/>
    <n v="10"/>
    <n v="6.58"/>
    <n v="14.46"/>
    <n v="36.29"/>
    <n v="3.4"/>
    <n v="18256"/>
    <n v="1073"/>
    <n v="11"/>
    <n v="64838280"/>
    <n v="25286680"/>
    <n v="39551600"/>
    <n v="0.76840060436002589"/>
    <n v="0.71272013242179899"/>
    <n v="27.729213483146065"/>
    <n v="0.89130434782608692"/>
    <x v="2"/>
  </r>
  <r>
    <s v="P0176"/>
    <s v="Model_725"/>
    <s v="Speakers"/>
    <s v="East"/>
    <n v="2023"/>
    <s v="Q1"/>
    <n v="91"/>
    <n v="252"/>
    <n v="5140"/>
    <n v="4783"/>
    <n v="450285"/>
    <n v="4.01"/>
    <n v="4"/>
    <n v="5.64"/>
    <n v="14.94"/>
    <n v="32.79"/>
    <n v="4.5"/>
    <n v="9283"/>
    <n v="4370"/>
    <n v="3"/>
    <n v="1295280"/>
    <n v="1205316"/>
    <n v="89964"/>
    <n v="5.4521852012115971E-2"/>
    <n v="5.0450975665812733E-2"/>
    <n v="1578.0555555555557"/>
    <n v="0.95604395604395609"/>
    <x v="0"/>
  </r>
  <r>
    <s v="P0177"/>
    <s v="Model_637"/>
    <s v="Smartwatches"/>
    <s v="East"/>
    <n v="2024"/>
    <s v="Q4"/>
    <n v="90"/>
    <n v="3305"/>
    <n v="2841"/>
    <n v="10303"/>
    <n v="354503"/>
    <n v="0.23"/>
    <n v="3"/>
    <n v="9.33"/>
    <n v="18.47"/>
    <n v="48.26"/>
    <n v="1.1000000000000001"/>
    <n v="3449"/>
    <n v="1508"/>
    <n v="14"/>
    <n v="9389505"/>
    <n v="34051415"/>
    <n v="-24661910"/>
    <n v="0.68668190317889055"/>
    <n v="0.66166854990282176"/>
    <n v="41.065052950075646"/>
    <n v="0.96666666666666667"/>
    <x v="2"/>
  </r>
  <r>
    <s v="P0178"/>
    <s v="Model_703"/>
    <s v="Headphones"/>
    <s v="West"/>
    <n v="2023"/>
    <s v="Q4"/>
    <n v="90"/>
    <n v="4268"/>
    <n v="13355"/>
    <n v="12351"/>
    <n v="200871"/>
    <n v="14.48"/>
    <n v="11"/>
    <n v="5.87"/>
    <n v="0.73"/>
    <n v="24.45"/>
    <n v="2.7"/>
    <n v="18128"/>
    <n v="2388"/>
    <n v="7"/>
    <n v="56999140"/>
    <n v="52714068"/>
    <n v="4285072"/>
    <n v="0.64122596153846156"/>
    <n v="0.85446334976860616"/>
    <n v="50.356138706654171"/>
    <n v="0.87777777777777777"/>
    <x v="2"/>
  </r>
  <r>
    <s v="P0179"/>
    <s v="Model_543"/>
    <s v="Speakers"/>
    <s v="South"/>
    <n v="2023"/>
    <s v="Q2"/>
    <n v="92"/>
    <n v="4546"/>
    <n v="1838"/>
    <n v="14337"/>
    <n v="410890"/>
    <n v="3.76"/>
    <n v="1"/>
    <n v="5.26"/>
    <n v="13.53"/>
    <n v="48.85"/>
    <n v="1.9"/>
    <n v="11532"/>
    <n v="8838"/>
    <n v="14"/>
    <n v="8355548"/>
    <n v="65176002"/>
    <n v="-56820454"/>
    <n v="0.33965929468021516"/>
    <n v="0.91011958482851063"/>
    <n v="178.85965684117906"/>
    <n v="0.98913043478260865"/>
    <x v="1"/>
  </r>
  <r>
    <s v="P0180"/>
    <s v="Model_295"/>
    <s v="Speakers"/>
    <s v="West"/>
    <n v="2024"/>
    <s v="Q3"/>
    <n v="92"/>
    <n v="816"/>
    <n v="7395"/>
    <n v="9514"/>
    <n v="274834"/>
    <n v="10.14"/>
    <n v="12"/>
    <n v="7.59"/>
    <n v="1.32"/>
    <n v="66.33"/>
    <n v="2.6"/>
    <n v="13119"/>
    <n v="1318"/>
    <n v="7"/>
    <n v="6034320"/>
    <n v="7763424"/>
    <n v="-1729104"/>
    <n v="0.38238050609184632"/>
    <n v="0.16336506406072696"/>
    <n v="148.59803921568627"/>
    <n v="0.86956521739130432"/>
    <x v="3"/>
  </r>
  <r>
    <s v="P0181"/>
    <s v="Model_109"/>
    <s v="Speakers"/>
    <s v="North"/>
    <n v="2024"/>
    <s v="Q4"/>
    <n v="90"/>
    <n v="4439"/>
    <n v="13754"/>
    <n v="1321"/>
    <n v="170906"/>
    <n v="10.6"/>
    <n v="9"/>
    <n v="7.13"/>
    <n v="17.53"/>
    <n v="12.38"/>
    <n v="2.7"/>
    <n v="18008"/>
    <n v="1520"/>
    <n v="10"/>
    <n v="61054006"/>
    <n v="5863919"/>
    <n v="55190087"/>
    <n v="0.74492364490686358"/>
    <n v="0.88869794039897909"/>
    <n v="30.817751745888714"/>
    <n v="0.9"/>
    <x v="2"/>
  </r>
  <r>
    <s v="P0182"/>
    <s v="Model_523"/>
    <s v="Headphones"/>
    <s v="East"/>
    <n v="2023"/>
    <s v="Q2"/>
    <n v="92"/>
    <n v="2377"/>
    <n v="12844"/>
    <n v="13870"/>
    <n v="251260"/>
    <n v="9.15"/>
    <n v="8"/>
    <n v="1.93"/>
    <n v="1.39"/>
    <n v="10.78"/>
    <n v="4"/>
    <n v="14324"/>
    <n v="9746"/>
    <n v="14"/>
    <n v="30530188"/>
    <n v="32968990"/>
    <n v="-2438802"/>
    <n v="0.19607357914707579"/>
    <n v="0.47588082999062248"/>
    <n v="377.21161127471606"/>
    <n v="0.91304347826086962"/>
    <x v="1"/>
  </r>
  <r>
    <s v="P0183"/>
    <s v="Model_353"/>
    <s v="Smartwatches"/>
    <s v="North"/>
    <n v="2023"/>
    <s v="Q1"/>
    <n v="91"/>
    <n v="2981"/>
    <n v="3250"/>
    <n v="11312"/>
    <n v="270931"/>
    <n v="4.6900000000000004"/>
    <n v="9"/>
    <n v="4.71"/>
    <n v="22.79"/>
    <n v="16.010000000000002"/>
    <n v="1.4"/>
    <n v="12445"/>
    <n v="3477"/>
    <n v="10"/>
    <n v="9688250"/>
    <n v="33721072"/>
    <n v="-24032822"/>
    <n v="0.46159801796221739"/>
    <n v="0.59680300976106249"/>
    <n v="106.14122777591412"/>
    <n v="0.90109890109890112"/>
    <x v="2"/>
  </r>
  <r>
    <s v="P0184"/>
    <s v="Model_382"/>
    <s v="Smartwatches"/>
    <s v="North"/>
    <n v="2023"/>
    <s v="Q4"/>
    <n v="90"/>
    <n v="247"/>
    <n v="3921"/>
    <n v="9927"/>
    <n v="303593"/>
    <n v="4.07"/>
    <n v="6"/>
    <n v="4.7300000000000004"/>
    <n v="17.55"/>
    <n v="52.85"/>
    <n v="3.1"/>
    <n v="3419"/>
    <n v="7601"/>
    <n v="14"/>
    <n v="968487"/>
    <n v="2451969"/>
    <n v="-1483482"/>
    <n v="3.1472986748216109E-2"/>
    <n v="4.9449964243872005E-2"/>
    <n v="2769.5951417004048"/>
    <n v="0.93333333333333335"/>
    <x v="0"/>
  </r>
  <r>
    <s v="P0185"/>
    <s v="Model_961"/>
    <s v="Speakers"/>
    <s v="South"/>
    <n v="2023"/>
    <s v="Q3"/>
    <n v="92"/>
    <n v="1980"/>
    <n v="8619"/>
    <n v="8369"/>
    <n v="288746"/>
    <n v="8.9700000000000006"/>
    <n v="3"/>
    <n v="3.78"/>
    <n v="12.68"/>
    <n v="78.36"/>
    <n v="3.3"/>
    <n v="11327"/>
    <n v="4198"/>
    <n v="6"/>
    <n v="17065620"/>
    <n v="16570620"/>
    <n v="495000"/>
    <n v="0.32049206863062479"/>
    <n v="0.39640052308852863"/>
    <n v="195.05858585858587"/>
    <n v="0.96739130434782605"/>
    <x v="1"/>
  </r>
  <r>
    <s v="P0186"/>
    <s v="Model_105"/>
    <s v="Smartwatches"/>
    <s v="North"/>
    <n v="2024"/>
    <s v="Q4"/>
    <n v="90"/>
    <n v="3632"/>
    <n v="6819"/>
    <n v="11222"/>
    <n v="57597"/>
    <n v="12.99"/>
    <n v="18"/>
    <n v="5.17"/>
    <n v="11.04"/>
    <n v="10.39"/>
    <n v="3"/>
    <n v="11117"/>
    <n v="2838"/>
    <n v="6"/>
    <n v="24766608"/>
    <n v="40758304"/>
    <n v="-15991696"/>
    <n v="0.56136012364760435"/>
    <n v="0.72713469689774546"/>
    <n v="70.324889867841406"/>
    <n v="0.8"/>
    <x v="2"/>
  </r>
  <r>
    <s v="P0187"/>
    <s v="Model_695"/>
    <s v="Smartwatches"/>
    <s v="East"/>
    <n v="2024"/>
    <s v="Q2"/>
    <n v="92"/>
    <n v="658"/>
    <n v="17396"/>
    <n v="13032"/>
    <n v="359237"/>
    <n v="14.2"/>
    <n v="9"/>
    <n v="4.13"/>
    <n v="3.27"/>
    <n v="84.93"/>
    <n v="3.9"/>
    <n v="11232"/>
    <n v="7719"/>
    <n v="10"/>
    <n v="11446568"/>
    <n v="8575056"/>
    <n v="2871512"/>
    <n v="7.8548406350722216E-2"/>
    <n v="0.13173310312739991"/>
    <n v="1079.2522796352582"/>
    <n v="0.90217391304347827"/>
    <x v="0"/>
  </r>
  <r>
    <s v="P0188"/>
    <s v="Model_602"/>
    <s v="Headphones"/>
    <s v="East"/>
    <n v="2024"/>
    <s v="Q4"/>
    <n v="90"/>
    <n v="3322"/>
    <n v="13418"/>
    <n v="6584"/>
    <n v="480442"/>
    <n v="1.59"/>
    <n v="2"/>
    <n v="1.99"/>
    <n v="7.27"/>
    <n v="18.5"/>
    <n v="2.5"/>
    <n v="2030"/>
    <n v="1942"/>
    <n v="9"/>
    <n v="44574596"/>
    <n v="21872048"/>
    <n v="22702548"/>
    <n v="0.63107902735562305"/>
    <n v="0.66507198873742024"/>
    <n v="52.612883804936786"/>
    <n v="0.97777777777777775"/>
    <x v="2"/>
  </r>
  <r>
    <s v="P0189"/>
    <s v="Model_772"/>
    <s v="Smartwatches"/>
    <s v="West"/>
    <n v="2024"/>
    <s v="Q3"/>
    <n v="92"/>
    <n v="1197"/>
    <n v="15349"/>
    <n v="5383"/>
    <n v="253199"/>
    <n v="2.3199999999999998"/>
    <n v="18"/>
    <n v="4.12"/>
    <n v="21.72"/>
    <n v="77.36"/>
    <n v="4.8"/>
    <n v="9349"/>
    <n v="9038"/>
    <n v="8"/>
    <n v="18372753"/>
    <n v="6443451"/>
    <n v="11929302"/>
    <n v="0.11695163654127992"/>
    <n v="0.23964213441261048"/>
    <n v="694.64995822890558"/>
    <n v="0.80434782608695654"/>
    <x v="0"/>
  </r>
  <r>
    <s v="P0190"/>
    <s v="Model_869"/>
    <s v="Speakers"/>
    <s v="East"/>
    <n v="2024"/>
    <s v="Q4"/>
    <n v="90"/>
    <n v="4332"/>
    <n v="6373"/>
    <n v="6746"/>
    <n v="426794"/>
    <n v="14.17"/>
    <n v="1"/>
    <n v="0.72"/>
    <n v="22.61"/>
    <n v="48.63"/>
    <n v="2.9"/>
    <n v="8429"/>
    <n v="2916"/>
    <n v="9"/>
    <n v="27607836"/>
    <n v="29223672"/>
    <n v="-1615836"/>
    <n v="0.59768211920529801"/>
    <n v="0.86727629596944744"/>
    <n v="60.581717451523545"/>
    <n v="0.98888888888888893"/>
    <x v="2"/>
  </r>
  <r>
    <s v="P0191"/>
    <s v="Model_762"/>
    <s v="Headphones"/>
    <s v="North"/>
    <n v="2024"/>
    <s v="Q4"/>
    <n v="90"/>
    <n v="3447"/>
    <n v="6306"/>
    <n v="5741"/>
    <n v="258434"/>
    <n v="11.05"/>
    <n v="19"/>
    <n v="5.76"/>
    <n v="0.02"/>
    <n v="62.75"/>
    <n v="3.3"/>
    <n v="5849"/>
    <n v="9163"/>
    <n v="7"/>
    <n v="21736782"/>
    <n v="19789227"/>
    <n v="1947555"/>
    <n v="0.27335448057097539"/>
    <n v="0.69009727428593848"/>
    <n v="239.24281984334206"/>
    <n v="0.78888888888888886"/>
    <x v="4"/>
  </r>
  <r>
    <s v="P0192"/>
    <s v="Model_545"/>
    <s v="Speakers"/>
    <s v="East"/>
    <n v="2024"/>
    <s v="Q2"/>
    <n v="92"/>
    <n v="2561"/>
    <n v="10092"/>
    <n v="7067"/>
    <n v="207489"/>
    <n v="13.24"/>
    <n v="9"/>
    <n v="8.5399999999999991"/>
    <n v="14.85"/>
    <n v="50.85"/>
    <n v="4.3"/>
    <n v="15956"/>
    <n v="594"/>
    <n v="4"/>
    <n v="25845612"/>
    <n v="18098587"/>
    <n v="7747025"/>
    <n v="0.81172741679873217"/>
    <n v="0.5127180503180413"/>
    <n v="21.338539632955879"/>
    <n v="0.90217391304347827"/>
    <x v="4"/>
  </r>
  <r>
    <s v="P0193"/>
    <s v="Model_143"/>
    <s v="Speakers"/>
    <s v="North"/>
    <n v="2023"/>
    <s v="Q1"/>
    <n v="91"/>
    <n v="1844"/>
    <n v="13682"/>
    <n v="7928"/>
    <n v="461909"/>
    <n v="3.04"/>
    <n v="1"/>
    <n v="7.25"/>
    <n v="17.98"/>
    <n v="48.16"/>
    <n v="2.1"/>
    <n v="12795"/>
    <n v="6660"/>
    <n v="8"/>
    <n v="25229608"/>
    <n v="14619232"/>
    <n v="10610376"/>
    <n v="0.21683913452492945"/>
    <n v="0.36917301241174078"/>
    <n v="328.66594360086771"/>
    <n v="0.98901098901098905"/>
    <x v="1"/>
  </r>
  <r>
    <s v="P0194"/>
    <s v="Model_453"/>
    <s v="Headphones"/>
    <s v="East"/>
    <n v="2023"/>
    <s v="Q1"/>
    <n v="91"/>
    <n v="709"/>
    <n v="18274"/>
    <n v="12689"/>
    <n v="433100"/>
    <n v="8.81"/>
    <n v="1"/>
    <n v="3.6"/>
    <n v="15.47"/>
    <n v="76.790000000000006"/>
    <n v="1.3"/>
    <n v="19685"/>
    <n v="5610"/>
    <n v="9"/>
    <n v="12956266"/>
    <n v="8996501"/>
    <n v="3959765"/>
    <n v="0.11220129767368255"/>
    <n v="0.14194341963119536"/>
    <n v="720.04231311706633"/>
    <n v="0.98901098901098905"/>
    <x v="0"/>
  </r>
  <r>
    <s v="P0195"/>
    <s v="Model_572"/>
    <s v="Smartwatches"/>
    <s v="West"/>
    <n v="2023"/>
    <s v="Q4"/>
    <n v="90"/>
    <n v="2861"/>
    <n v="13545"/>
    <n v="11829"/>
    <n v="165598"/>
    <n v="10.52"/>
    <n v="16"/>
    <n v="0.87"/>
    <n v="2.04"/>
    <n v="70.47"/>
    <n v="3.8"/>
    <n v="6656"/>
    <n v="3544"/>
    <n v="9"/>
    <n v="38752245"/>
    <n v="33842769"/>
    <n v="4909476"/>
    <n v="0.44668227946916472"/>
    <n v="0.572778735634485"/>
    <n v="111.48549458231388"/>
    <n v="0.82222222222222219"/>
    <x v="2"/>
  </r>
  <r>
    <s v="P0196"/>
    <s v="Model_774"/>
    <s v="Smartwatches"/>
    <s v="West"/>
    <n v="2023"/>
    <s v="Q4"/>
    <n v="90"/>
    <n v="1419"/>
    <n v="5930"/>
    <n v="13075"/>
    <n v="300100"/>
    <n v="10.199999999999999"/>
    <n v="15"/>
    <n v="2.02"/>
    <n v="5.44"/>
    <n v="48.67"/>
    <n v="2.9"/>
    <n v="10728"/>
    <n v="9367"/>
    <n v="2"/>
    <n v="8414670"/>
    <n v="18553425"/>
    <n v="-10138755"/>
    <n v="0.13155942888930094"/>
    <n v="0.28408704154677883"/>
    <n v="594.1014799154334"/>
    <n v="0.83333333333333337"/>
    <x v="0"/>
  </r>
  <r>
    <s v="P0197"/>
    <s v="Model_348"/>
    <s v="Smartwatches"/>
    <s v="West"/>
    <n v="2023"/>
    <s v="Q3"/>
    <n v="92"/>
    <n v="2036"/>
    <n v="10320"/>
    <n v="3261"/>
    <n v="308589"/>
    <n v="6.12"/>
    <n v="15"/>
    <n v="5.45"/>
    <n v="6.26"/>
    <n v="18.93"/>
    <n v="4.5999999999999996"/>
    <n v="13420"/>
    <n v="7643"/>
    <n v="8"/>
    <n v="21011520"/>
    <n v="6639396"/>
    <n v="14372124"/>
    <n v="0.21035230912284328"/>
    <n v="0.40761185101426478"/>
    <n v="345.36149312377211"/>
    <n v="0.83695652173913038"/>
    <x v="4"/>
  </r>
  <r>
    <s v="P0198"/>
    <s v="Model_958"/>
    <s v="Headphones"/>
    <s v="North"/>
    <n v="2024"/>
    <s v="Q2"/>
    <n v="92"/>
    <n v="196"/>
    <n v="5732"/>
    <n v="14836"/>
    <n v="234233"/>
    <n v="0.23"/>
    <n v="13"/>
    <n v="2.0699999999999998"/>
    <n v="20.79"/>
    <n v="19.23"/>
    <n v="4.9000000000000004"/>
    <n v="8932"/>
    <n v="7662"/>
    <n v="4"/>
    <n v="1123472"/>
    <n v="2907856"/>
    <n v="-1784384"/>
    <n v="2.4942733519979637E-2"/>
    <n v="3.9239647740076572E-2"/>
    <n v="3596.4489795918366"/>
    <n v="0.85869565217391308"/>
    <x v="0"/>
  </r>
  <r>
    <s v="P0199"/>
    <s v="Model_230"/>
    <s v="Headphones"/>
    <s v="South"/>
    <n v="2024"/>
    <s v="Q2"/>
    <n v="92"/>
    <n v="3269"/>
    <n v="12622"/>
    <n v="12235"/>
    <n v="302388"/>
    <n v="8.74"/>
    <n v="6"/>
    <n v="5.44"/>
    <n v="11.58"/>
    <n v="74.12"/>
    <n v="2.6"/>
    <n v="13703"/>
    <n v="4094"/>
    <n v="3"/>
    <n v="41261318"/>
    <n v="39996215"/>
    <n v="1265103"/>
    <n v="0.44397663995653947"/>
    <n v="0.65446126766484847"/>
    <n v="115.21810951361273"/>
    <n v="0.93478260869565222"/>
    <x v="2"/>
  </r>
  <r>
    <s v="P0200"/>
    <s v="Model_371"/>
    <s v="Smartwatches"/>
    <s v="North"/>
    <n v="2024"/>
    <s v="Q3"/>
    <n v="92"/>
    <n v="2961"/>
    <n v="16523"/>
    <n v="12351"/>
    <n v="183241"/>
    <n v="3.8"/>
    <n v="10"/>
    <n v="2.3199999999999998"/>
    <n v="12.17"/>
    <n v="52.35"/>
    <n v="2.7"/>
    <n v="7689"/>
    <n v="7353"/>
    <n v="3"/>
    <n v="48924603"/>
    <n v="36571311"/>
    <n v="12353292"/>
    <n v="0.28708551483420591"/>
    <n v="0.59279896407329957"/>
    <n v="228.46200607902739"/>
    <n v="0.89130434782608692"/>
    <x v="1"/>
  </r>
  <r>
    <s v="P0201"/>
    <s v="Model_799"/>
    <s v="Smartwatches"/>
    <s v="West"/>
    <n v="2024"/>
    <s v="Q2"/>
    <n v="92"/>
    <n v="1784"/>
    <n v="9507"/>
    <n v="1485"/>
    <n v="265164"/>
    <n v="6.75"/>
    <n v="0"/>
    <n v="8.49"/>
    <n v="23.37"/>
    <n v="48.53"/>
    <n v="2.6"/>
    <n v="2642"/>
    <n v="145"/>
    <n v="9"/>
    <n v="16960488"/>
    <n v="2649240"/>
    <n v="14311248"/>
    <n v="0.92483151892172111"/>
    <n v="0.35716087534845203"/>
    <n v="7.4775784753363235"/>
    <n v="1"/>
    <x v="4"/>
  </r>
  <r>
    <s v="P0202"/>
    <s v="Model_269"/>
    <s v="Speakers"/>
    <s v="North"/>
    <n v="2023"/>
    <s v="Q4"/>
    <n v="90"/>
    <n v="1893"/>
    <n v="19405"/>
    <n v="2960"/>
    <n v="203124"/>
    <n v="14.36"/>
    <n v="10"/>
    <n v="3.97"/>
    <n v="15.93"/>
    <n v="64.45"/>
    <n v="2.2999999999999998"/>
    <n v="9114"/>
    <n v="2157"/>
    <n v="10"/>
    <n v="36733665"/>
    <n v="5603280"/>
    <n v="31130385"/>
    <n v="0.46740740740740738"/>
    <n v="0.37898292434675995"/>
    <n v="102.55150554675119"/>
    <n v="0.88888888888888884"/>
    <x v="3"/>
  </r>
  <r>
    <s v="P0203"/>
    <s v="Model_337"/>
    <s v="Smartwatches"/>
    <s v="North"/>
    <n v="2023"/>
    <s v="Q3"/>
    <n v="92"/>
    <n v="538"/>
    <n v="10518"/>
    <n v="7831"/>
    <n v="254923"/>
    <n v="5.99"/>
    <n v="3"/>
    <n v="2.46"/>
    <n v="22.47"/>
    <n v="78.709999999999994"/>
    <n v="4.0999999999999996"/>
    <n v="15753"/>
    <n v="763"/>
    <n v="4"/>
    <n v="5658684"/>
    <n v="4213078"/>
    <n v="1445606"/>
    <n v="0.41352805534204456"/>
    <n v="0.10770882900082242"/>
    <n v="130.47583643122678"/>
    <n v="0.96739130434782605"/>
    <x v="4"/>
  </r>
  <r>
    <s v="P0204"/>
    <s v="Model_421"/>
    <s v="Headphones"/>
    <s v="West"/>
    <n v="2024"/>
    <s v="Q2"/>
    <n v="92"/>
    <n v="3026"/>
    <n v="3000"/>
    <n v="12980"/>
    <n v="58036"/>
    <n v="12.6"/>
    <n v="6"/>
    <n v="8.1199999999999992"/>
    <n v="11.41"/>
    <n v="60.31"/>
    <n v="4"/>
    <n v="19513"/>
    <n v="4768"/>
    <n v="4"/>
    <n v="9078000"/>
    <n v="39277480"/>
    <n v="-30199480"/>
    <n v="0.38824736977161922"/>
    <n v="0.60581211255852907"/>
    <n v="144.96232650363515"/>
    <n v="0.93478260869565222"/>
    <x v="2"/>
  </r>
  <r>
    <s v="P0205"/>
    <s v="Model_955"/>
    <s v="Headphones"/>
    <s v="South"/>
    <n v="2024"/>
    <s v="Q1"/>
    <n v="91"/>
    <n v="2009"/>
    <n v="8237"/>
    <n v="13058"/>
    <n v="81778"/>
    <n v="2.83"/>
    <n v="14"/>
    <n v="3.43"/>
    <n v="3.74"/>
    <n v="71.03"/>
    <n v="2.9"/>
    <n v="18646"/>
    <n v="2129"/>
    <n v="7"/>
    <n v="16548133"/>
    <n v="26233522"/>
    <n v="-9685389"/>
    <n v="0.48550024166263894"/>
    <n v="0.40220638933578484"/>
    <n v="96.435540069686411"/>
    <n v="0.84615384615384615"/>
    <x v="3"/>
  </r>
  <r>
    <s v="P0206"/>
    <s v="Model_216"/>
    <s v="Headphones"/>
    <s v="North"/>
    <n v="2023"/>
    <s v="Q3"/>
    <n v="92"/>
    <n v="2435"/>
    <n v="4794"/>
    <n v="10559"/>
    <n v="470950"/>
    <n v="10.09"/>
    <n v="17"/>
    <n v="1.1100000000000001"/>
    <n v="23.25"/>
    <n v="71.22"/>
    <n v="1.2"/>
    <n v="8405"/>
    <n v="5817"/>
    <n v="12"/>
    <n v="11673390"/>
    <n v="25711165"/>
    <n v="-14037775"/>
    <n v="0.29507998061076102"/>
    <n v="0.48749256248513495"/>
    <n v="219.7798767967146"/>
    <n v="0.81521739130434789"/>
    <x v="4"/>
  </r>
  <r>
    <s v="P0207"/>
    <s v="Model_216"/>
    <s v="Smartwatches"/>
    <s v="South"/>
    <n v="2023"/>
    <s v="Q1"/>
    <n v="91"/>
    <n v="2969"/>
    <n v="5997"/>
    <n v="6141"/>
    <n v="204245"/>
    <n v="14.66"/>
    <n v="11"/>
    <n v="5.7"/>
    <n v="11.47"/>
    <n v="38.5"/>
    <n v="2.2000000000000002"/>
    <n v="6389"/>
    <n v="2796"/>
    <n v="11"/>
    <n v="17805093"/>
    <n v="18232629"/>
    <n v="-427536"/>
    <n v="0.51500433651344324"/>
    <n v="0.59440058234840476"/>
    <n v="85.697541259683391"/>
    <n v="0.87912087912087911"/>
    <x v="2"/>
  </r>
  <r>
    <s v="P0208"/>
    <s v="Model_832"/>
    <s v="Speakers"/>
    <s v="South"/>
    <n v="2023"/>
    <s v="Q1"/>
    <n v="91"/>
    <n v="4786"/>
    <n v="19350"/>
    <n v="838"/>
    <n v="211475"/>
    <n v="1.53"/>
    <n v="16"/>
    <n v="5.82"/>
    <n v="4.54"/>
    <n v="31.93"/>
    <n v="2.2000000000000002"/>
    <n v="6339"/>
    <n v="8931"/>
    <n v="2"/>
    <n v="92609100"/>
    <n v="4010668"/>
    <n v="88598432"/>
    <n v="0.34891011154042428"/>
    <n v="0.95816813308166571"/>
    <n v="169.81216046803178"/>
    <n v="0.82417582417582413"/>
    <x v="4"/>
  </r>
  <r>
    <s v="P0209"/>
    <s v="Model_927"/>
    <s v="Speakers"/>
    <s v="South"/>
    <n v="2024"/>
    <s v="Q1"/>
    <n v="91"/>
    <n v="1852"/>
    <n v="2114"/>
    <n v="11536"/>
    <n v="252747"/>
    <n v="0.12"/>
    <n v="0"/>
    <n v="7.15"/>
    <n v="7.56"/>
    <n v="74.09"/>
    <n v="4.2"/>
    <n v="5457"/>
    <n v="2763"/>
    <n v="7"/>
    <n v="3915128"/>
    <n v="21364672"/>
    <n v="-17449544"/>
    <n v="0.40130010834236185"/>
    <n v="0.37077463068684596"/>
    <n v="135.76295896328295"/>
    <n v="1"/>
    <x v="4"/>
  </r>
  <r>
    <s v="P0210"/>
    <s v="Model_943"/>
    <s v="Smartwatches"/>
    <s v="East"/>
    <n v="2023"/>
    <s v="Q1"/>
    <n v="91"/>
    <n v="4111"/>
    <n v="10874"/>
    <n v="5675"/>
    <n v="449560"/>
    <n v="6.5"/>
    <n v="10"/>
    <n v="2.4"/>
    <n v="1.27"/>
    <n v="40.17"/>
    <n v="1.4"/>
    <n v="2057"/>
    <n v="2845"/>
    <n v="13"/>
    <n v="44703014"/>
    <n v="23329925"/>
    <n v="21373089"/>
    <n v="0.5910005750431282"/>
    <n v="0.82303159111966728"/>
    <n v="62.976161517878865"/>
    <n v="0.89010989010989006"/>
    <x v="2"/>
  </r>
  <r>
    <s v="P0211"/>
    <s v="Model_938"/>
    <s v="Smartwatches"/>
    <s v="West"/>
    <n v="2024"/>
    <s v="Q4"/>
    <n v="90"/>
    <n v="3419"/>
    <n v="4167"/>
    <n v="2056"/>
    <n v="68800"/>
    <n v="1.39"/>
    <n v="0"/>
    <n v="4.4400000000000004"/>
    <n v="11.71"/>
    <n v="82.27"/>
    <n v="4.2"/>
    <n v="6121"/>
    <n v="5104"/>
    <n v="4"/>
    <n v="14246973"/>
    <n v="7029464"/>
    <n v="7217509"/>
    <n v="0.40114982987211079"/>
    <n v="0.68449161032307038"/>
    <n v="134.35507458321146"/>
    <n v="1"/>
    <x v="2"/>
  </r>
  <r>
    <s v="P0212"/>
    <s v="Model_973"/>
    <s v="Speakers"/>
    <s v="West"/>
    <n v="2023"/>
    <s v="Q4"/>
    <n v="90"/>
    <n v="312"/>
    <n v="14909"/>
    <n v="11982"/>
    <n v="337516"/>
    <n v="11.23"/>
    <n v="14"/>
    <n v="2.82"/>
    <n v="21.33"/>
    <n v="15.58"/>
    <n v="3.7"/>
    <n v="16432"/>
    <n v="6421"/>
    <n v="12"/>
    <n v="4651608"/>
    <n v="3738384"/>
    <n v="913224"/>
    <n v="4.6338927669686621E-2"/>
    <n v="6.2463112729101482E-2"/>
    <n v="1852.2115384615383"/>
    <n v="0.84444444444444444"/>
    <x v="0"/>
  </r>
  <r>
    <s v="P0213"/>
    <s v="Model_475"/>
    <s v="Smartwatches"/>
    <s v="North"/>
    <n v="2023"/>
    <s v="Q1"/>
    <n v="91"/>
    <n v="673"/>
    <n v="18014"/>
    <n v="8497"/>
    <n v="373660"/>
    <n v="13.72"/>
    <n v="9"/>
    <n v="0.81"/>
    <n v="23.34"/>
    <n v="14.66"/>
    <n v="3.9"/>
    <n v="2339"/>
    <n v="5225"/>
    <n v="5"/>
    <n v="12123422"/>
    <n v="5718481"/>
    <n v="6404941"/>
    <n v="0.11410647677178705"/>
    <n v="0.1347361373932221"/>
    <n v="706.50074294205046"/>
    <n v="0.90109890109890112"/>
    <x v="0"/>
  </r>
  <r>
    <s v="P0214"/>
    <s v="Model_466"/>
    <s v="Speakers"/>
    <s v="South"/>
    <n v="2023"/>
    <s v="Q4"/>
    <n v="90"/>
    <n v="1066"/>
    <n v="4483"/>
    <n v="2996"/>
    <n v="332682"/>
    <n v="6.51"/>
    <n v="6"/>
    <n v="8.77"/>
    <n v="23.32"/>
    <n v="84.16"/>
    <n v="2.7"/>
    <n v="10743"/>
    <n v="5048"/>
    <n v="10"/>
    <n v="4778878"/>
    <n v="3193736"/>
    <n v="1585142"/>
    <n v="0.17435394177298005"/>
    <n v="0.21341563515776338"/>
    <n v="426.19136960600372"/>
    <n v="0.93333333333333335"/>
    <x v="0"/>
  </r>
  <r>
    <s v="P0215"/>
    <s v="Model_414"/>
    <s v="Headphones"/>
    <s v="West"/>
    <n v="2024"/>
    <s v="Q3"/>
    <n v="92"/>
    <n v="3693"/>
    <n v="14151"/>
    <n v="12460"/>
    <n v="376062"/>
    <n v="3.88"/>
    <n v="1"/>
    <n v="7.29"/>
    <n v="3.13"/>
    <n v="61.88"/>
    <n v="3.7"/>
    <n v="11096"/>
    <n v="4502"/>
    <n v="4"/>
    <n v="52259643"/>
    <n v="46014780"/>
    <n v="6244863"/>
    <n v="0.45064063453325198"/>
    <n v="0.73934703624542231"/>
    <n v="112.15380449499052"/>
    <n v="0.98913043478260865"/>
    <x v="2"/>
  </r>
  <r>
    <s v="P0216"/>
    <s v="Model_174"/>
    <s v="Speakers"/>
    <s v="North"/>
    <n v="2024"/>
    <s v="Q1"/>
    <n v="91"/>
    <n v="2099"/>
    <n v="9730"/>
    <n v="7965"/>
    <n v="458189"/>
    <n v="6.52"/>
    <n v="9"/>
    <n v="3.01"/>
    <n v="9.5500000000000007"/>
    <n v="40.369999999999997"/>
    <n v="3.4"/>
    <n v="8498"/>
    <n v="3527"/>
    <n v="2"/>
    <n v="20423270"/>
    <n v="16718535"/>
    <n v="3704735"/>
    <n v="0.3730892285815855"/>
    <n v="0.42022459493071795"/>
    <n v="152.90948070509768"/>
    <n v="0.90109890109890112"/>
    <x v="1"/>
  </r>
  <r>
    <s v="P0217"/>
    <s v="Model_911"/>
    <s v="Headphones"/>
    <s v="South"/>
    <n v="2024"/>
    <s v="Q3"/>
    <n v="92"/>
    <n v="3773"/>
    <n v="8140"/>
    <n v="11700"/>
    <n v="383299"/>
    <n v="10.85"/>
    <n v="3"/>
    <n v="5.99"/>
    <n v="0.71"/>
    <n v="70.400000000000006"/>
    <n v="4.0999999999999996"/>
    <n v="11629"/>
    <n v="6012"/>
    <n v="4"/>
    <n v="30712220"/>
    <n v="44144100"/>
    <n v="-13431880"/>
    <n v="0.38559018906489523"/>
    <n v="0.75536321899647396"/>
    <n v="146.59528226875165"/>
    <n v="0.96739130434782605"/>
    <x v="2"/>
  </r>
  <r>
    <s v="P0218"/>
    <s v="Model_566"/>
    <s v="Headphones"/>
    <s v="West"/>
    <n v="2024"/>
    <s v="Q4"/>
    <n v="90"/>
    <n v="4598"/>
    <n v="13279"/>
    <n v="1101"/>
    <n v="281312"/>
    <n v="0.14000000000000001"/>
    <n v="11"/>
    <n v="2.0099999999999998"/>
    <n v="21.38"/>
    <n v="63.79"/>
    <n v="2.8"/>
    <n v="2010"/>
    <n v="494"/>
    <n v="8"/>
    <n v="61056842"/>
    <n v="5062398"/>
    <n v="55994444"/>
    <n v="0.90298507462686572"/>
    <n v="0.9205301036166943"/>
    <n v="9.6694214876033051"/>
    <n v="0.87777777777777777"/>
    <x v="2"/>
  </r>
  <r>
    <s v="P0219"/>
    <s v="Model_998"/>
    <s v="Speakers"/>
    <s v="South"/>
    <n v="2024"/>
    <s v="Q2"/>
    <n v="92"/>
    <n v="3158"/>
    <n v="16817"/>
    <n v="8327"/>
    <n v="109500"/>
    <n v="8.84"/>
    <n v="18"/>
    <n v="8.9"/>
    <n v="8.9700000000000006"/>
    <n v="52.5"/>
    <n v="2.9"/>
    <n v="13096"/>
    <n v="3697"/>
    <n v="14"/>
    <n v="53108086"/>
    <n v="26296666"/>
    <n v="26811420"/>
    <n v="0.46068563092633114"/>
    <n v="0.63223881409776439"/>
    <n v="107.70234325522482"/>
    <n v="0.80434782608695654"/>
    <x v="2"/>
  </r>
  <r>
    <s v="P0220"/>
    <s v="Model_814"/>
    <s v="Smartwatches"/>
    <s v="East"/>
    <n v="2024"/>
    <s v="Q4"/>
    <n v="90"/>
    <n v="4140"/>
    <n v="18804"/>
    <n v="7181"/>
    <n v="217647"/>
    <n v="9.1999999999999993"/>
    <n v="10"/>
    <n v="1.1499999999999999"/>
    <n v="15.78"/>
    <n v="17.91"/>
    <n v="3.6"/>
    <n v="14474"/>
    <n v="429"/>
    <n v="8"/>
    <n v="77848560"/>
    <n v="29729340"/>
    <n v="48119220"/>
    <n v="0.90610636900853581"/>
    <n v="0.82883745736692349"/>
    <n v="9.3260869565217384"/>
    <n v="0.88888888888888884"/>
    <x v="2"/>
  </r>
  <r>
    <s v="P0221"/>
    <s v="Model_639"/>
    <s v="Headphones"/>
    <s v="North"/>
    <n v="2023"/>
    <s v="Q1"/>
    <n v="91"/>
    <n v="2106"/>
    <n v="9064"/>
    <n v="1446"/>
    <n v="286527"/>
    <n v="9.57"/>
    <n v="7"/>
    <n v="0.04"/>
    <n v="17.87"/>
    <n v="74.97"/>
    <n v="1.4"/>
    <n v="2637"/>
    <n v="872"/>
    <n v="12"/>
    <n v="19088784"/>
    <n v="3045276"/>
    <n v="16043508"/>
    <n v="0.70718603089321697"/>
    <n v="0.42162601092143498"/>
    <n v="37.679012345679013"/>
    <n v="0.92307692307692313"/>
    <x v="4"/>
  </r>
  <r>
    <s v="P0222"/>
    <s v="Model_108"/>
    <s v="Headphones"/>
    <s v="North"/>
    <n v="2023"/>
    <s v="Q3"/>
    <n v="92"/>
    <n v="3220"/>
    <n v="17020"/>
    <n v="13750"/>
    <n v="485477"/>
    <n v="3.63"/>
    <n v="17"/>
    <n v="5.0199999999999996"/>
    <n v="10.75"/>
    <n v="79.28"/>
    <n v="2.7"/>
    <n v="15200"/>
    <n v="8235"/>
    <n v="6"/>
    <n v="54804400"/>
    <n v="44275000"/>
    <n v="10529400"/>
    <n v="0.28109995635093843"/>
    <n v="0.64465135572982935"/>
    <n v="235.28571428571428"/>
    <n v="0.81521739130434789"/>
    <x v="4"/>
  </r>
  <r>
    <s v="P0223"/>
    <s v="Model_849"/>
    <s v="Headphones"/>
    <s v="West"/>
    <n v="2023"/>
    <s v="Q3"/>
    <n v="92"/>
    <n v="1732"/>
    <n v="15237"/>
    <n v="10751"/>
    <n v="160659"/>
    <n v="10.71"/>
    <n v="10"/>
    <n v="5.83"/>
    <n v="7.66"/>
    <n v="23.77"/>
    <n v="4.9000000000000004"/>
    <n v="6166"/>
    <n v="1745"/>
    <n v="2"/>
    <n v="26390484"/>
    <n v="18620732"/>
    <n v="7769752"/>
    <n v="0.49813057233247054"/>
    <n v="0.34675035656026848"/>
    <n v="92.690531177829101"/>
    <n v="0.89130434782608692"/>
    <x v="4"/>
  </r>
  <r>
    <s v="P0224"/>
    <s v="Model_934"/>
    <s v="Smartwatches"/>
    <s v="South"/>
    <n v="2023"/>
    <s v="Q4"/>
    <n v="90"/>
    <n v="2305"/>
    <n v="10823"/>
    <n v="13343"/>
    <n v="77716"/>
    <n v="1.37"/>
    <n v="10"/>
    <n v="5.79"/>
    <n v="24.06"/>
    <n v="78.040000000000006"/>
    <n v="1.2"/>
    <n v="10406"/>
    <n v="1887"/>
    <n v="12"/>
    <n v="24947015"/>
    <n v="30755615"/>
    <n v="-5808600"/>
    <n v="0.54985687022900764"/>
    <n v="0.46146626551467601"/>
    <n v="73.678958785249463"/>
    <n v="0.88888888888888884"/>
    <x v="3"/>
  </r>
  <r>
    <s v="P0225"/>
    <s v="Model_388"/>
    <s v="Headphones"/>
    <s v="North"/>
    <n v="2023"/>
    <s v="Q1"/>
    <n v="91"/>
    <n v="1204"/>
    <n v="16729"/>
    <n v="9589"/>
    <n v="446452"/>
    <n v="2.99"/>
    <n v="12"/>
    <n v="0.55000000000000004"/>
    <n v="24.11"/>
    <n v="80.23"/>
    <n v="2.2999999999999998"/>
    <n v="11978"/>
    <n v="9915"/>
    <n v="9"/>
    <n v="20141716"/>
    <n v="11545156"/>
    <n v="8596560"/>
    <n v="0.10828311898552027"/>
    <n v="0.24104355040332751"/>
    <n v="749.38953488372101"/>
    <n v="0.86813186813186816"/>
    <x v="0"/>
  </r>
  <r>
    <s v="P0226"/>
    <s v="Model_893"/>
    <s v="Smartwatches"/>
    <s v="South"/>
    <n v="2023"/>
    <s v="Q3"/>
    <n v="92"/>
    <n v="4549"/>
    <n v="13213"/>
    <n v="9653"/>
    <n v="459064"/>
    <n v="13.16"/>
    <n v="2"/>
    <n v="3.14"/>
    <n v="7.24"/>
    <n v="53.95"/>
    <n v="2.2999999999999998"/>
    <n v="4154"/>
    <n v="1099"/>
    <n v="11"/>
    <n v="60105937"/>
    <n v="43911497"/>
    <n v="16194440"/>
    <n v="0.80541784702549579"/>
    <n v="0.91072019168167506"/>
    <n v="22.22642338975599"/>
    <n v="0.97826086956521741"/>
    <x v="2"/>
  </r>
  <r>
    <s v="P0227"/>
    <s v="Model_347"/>
    <s v="Smartwatches"/>
    <s v="South"/>
    <n v="2024"/>
    <s v="Q1"/>
    <n v="91"/>
    <n v="3241"/>
    <n v="10002"/>
    <n v="5130"/>
    <n v="52352"/>
    <n v="11.08"/>
    <n v="11"/>
    <n v="4.99"/>
    <n v="11.99"/>
    <n v="62.49"/>
    <n v="3.5"/>
    <n v="2490"/>
    <n v="1948"/>
    <n v="9"/>
    <n v="32416482"/>
    <n v="16626330"/>
    <n v="15790152"/>
    <n v="0.62459047986124494"/>
    <n v="0.64885560370198048"/>
    <n v="54.695464362850977"/>
    <n v="0.87912087912087911"/>
    <x v="2"/>
  </r>
  <r>
    <s v="P0228"/>
    <s v="Model_941"/>
    <s v="Headphones"/>
    <s v="North"/>
    <n v="2023"/>
    <s v="Q4"/>
    <n v="90"/>
    <n v="1746"/>
    <n v="2045"/>
    <n v="10360"/>
    <n v="183004"/>
    <n v="0.21"/>
    <n v="2"/>
    <n v="2.17"/>
    <n v="24.32"/>
    <n v="40.58"/>
    <n v="1.4"/>
    <n v="3660"/>
    <n v="1661"/>
    <n v="11"/>
    <n v="3570570"/>
    <n v="18088560"/>
    <n v="-14517990"/>
    <n v="0.5124743175814499"/>
    <n v="0.34955318854170253"/>
    <n v="85.61855670103094"/>
    <n v="0.97777777777777775"/>
    <x v="4"/>
  </r>
  <r>
    <s v="P0229"/>
    <s v="Model_529"/>
    <s v="Headphones"/>
    <s v="East"/>
    <n v="2024"/>
    <s v="Q1"/>
    <n v="91"/>
    <n v="4041"/>
    <n v="5846"/>
    <n v="11573"/>
    <n v="388593"/>
    <n v="3.73"/>
    <n v="9"/>
    <n v="8.73"/>
    <n v="0.12"/>
    <n v="32.54"/>
    <n v="3.5"/>
    <n v="16636"/>
    <n v="873"/>
    <n v="13"/>
    <n v="23623686"/>
    <n v="46766493"/>
    <n v="-23142807"/>
    <n v="0.82234432234432231"/>
    <n v="0.80901743121249703"/>
    <n v="19.659242761692649"/>
    <n v="0.90109890109890112"/>
    <x v="2"/>
  </r>
  <r>
    <s v="P0230"/>
    <s v="Model_992"/>
    <s v="Speakers"/>
    <s v="South"/>
    <n v="2023"/>
    <s v="Q3"/>
    <n v="92"/>
    <n v="4773"/>
    <n v="11496"/>
    <n v="7803"/>
    <n v="58556"/>
    <n v="3.22"/>
    <n v="16"/>
    <n v="0.87"/>
    <n v="10.32"/>
    <n v="67.760000000000005"/>
    <n v="1.4"/>
    <n v="11836"/>
    <n v="7411"/>
    <n v="11"/>
    <n v="54870408"/>
    <n v="37243719"/>
    <n v="17626689"/>
    <n v="0.39174326986211427"/>
    <n v="0.95556550338461976"/>
    <n v="142.84768489419653"/>
    <n v="0.82608695652173914"/>
    <x v="2"/>
  </r>
  <r>
    <s v="P0231"/>
    <s v="Model_796"/>
    <s v="Smartwatches"/>
    <s v="North"/>
    <n v="2023"/>
    <s v="Q4"/>
    <n v="90"/>
    <n v="4732"/>
    <n v="17275"/>
    <n v="12860"/>
    <n v="311973"/>
    <n v="4.0599999999999996"/>
    <n v="1"/>
    <n v="4.87"/>
    <n v="2.5099999999999998"/>
    <n v="78.95"/>
    <n v="1.4"/>
    <n v="15769"/>
    <n v="5279"/>
    <n v="14"/>
    <n v="81745300"/>
    <n v="60853520"/>
    <n v="20891780"/>
    <n v="0.47268005194286283"/>
    <n v="0.94735720972470583"/>
    <n v="100.40363482671175"/>
    <n v="0.98888888888888893"/>
    <x v="2"/>
  </r>
  <r>
    <s v="P0232"/>
    <s v="Model_316"/>
    <s v="Headphones"/>
    <s v="West"/>
    <n v="2023"/>
    <s v="Q1"/>
    <n v="91"/>
    <n v="1698"/>
    <n v="15419"/>
    <n v="4337"/>
    <n v="398980"/>
    <n v="3.71"/>
    <n v="16"/>
    <n v="6.91"/>
    <n v="12.73"/>
    <n v="62.33"/>
    <n v="3.9"/>
    <n v="17706"/>
    <n v="1903"/>
    <n v="11"/>
    <n v="26181462"/>
    <n v="7364226"/>
    <n v="18817236"/>
    <n v="0.47153568453207445"/>
    <n v="0.33994347889107152"/>
    <n v="101.98645465253239"/>
    <n v="0.82417582417582413"/>
    <x v="3"/>
  </r>
  <r>
    <s v="P0233"/>
    <s v="Model_366"/>
    <s v="Smartwatches"/>
    <s v="South"/>
    <n v="2024"/>
    <s v="Q4"/>
    <n v="90"/>
    <n v="1495"/>
    <n v="5310"/>
    <n v="13857"/>
    <n v="186570"/>
    <n v="0.94"/>
    <n v="15"/>
    <n v="2.62"/>
    <n v="0.62"/>
    <n v="50.93"/>
    <n v="2.2999999999999998"/>
    <n v="3563"/>
    <n v="9390"/>
    <n v="3"/>
    <n v="7938450"/>
    <n v="20716215"/>
    <n v="-12777765"/>
    <n v="0.1373449701423978"/>
    <n v="0.29930241516027795"/>
    <n v="565.28428093645482"/>
    <n v="0.83333333333333337"/>
    <x v="0"/>
  </r>
  <r>
    <s v="P0234"/>
    <s v="Model_917"/>
    <s v="Smartwatches"/>
    <s v="North"/>
    <n v="2023"/>
    <s v="Q3"/>
    <n v="92"/>
    <n v="4249"/>
    <n v="8706"/>
    <n v="13300"/>
    <n v="257190"/>
    <n v="6.88"/>
    <n v="1"/>
    <n v="6.24"/>
    <n v="10.17"/>
    <n v="22.71"/>
    <n v="4.9000000000000004"/>
    <n v="12295"/>
    <n v="2150"/>
    <n v="11"/>
    <n v="36991794"/>
    <n v="56511700"/>
    <n v="-19519906"/>
    <n v="0.66401000156274415"/>
    <n v="0.85065950636523135"/>
    <n v="46.552129912920691"/>
    <n v="0.98913043478260865"/>
    <x v="2"/>
  </r>
  <r>
    <s v="P0235"/>
    <s v="Model_325"/>
    <s v="Smartwatches"/>
    <s v="West"/>
    <n v="2024"/>
    <s v="Q4"/>
    <n v="90"/>
    <n v="3973"/>
    <n v="10505"/>
    <n v="5358"/>
    <n v="100098"/>
    <n v="10.99"/>
    <n v="19"/>
    <n v="8.2899999999999991"/>
    <n v="5.52"/>
    <n v="14.28"/>
    <n v="1.1000000000000001"/>
    <n v="19861"/>
    <n v="9890"/>
    <n v="4"/>
    <n v="41736365"/>
    <n v="21287334"/>
    <n v="20449031"/>
    <n v="0.28659020414051795"/>
    <n v="0.7954036758741031"/>
    <n v="224.03725144726906"/>
    <n v="0.78888888888888886"/>
    <x v="4"/>
  </r>
  <r>
    <s v="P0236"/>
    <s v="Model_601"/>
    <s v="Speakers"/>
    <s v="West"/>
    <n v="2023"/>
    <s v="Q3"/>
    <n v="92"/>
    <n v="303"/>
    <n v="17871"/>
    <n v="7379"/>
    <n v="424313"/>
    <n v="9.1"/>
    <n v="5"/>
    <n v="1.9"/>
    <n v="13.33"/>
    <n v="45.66"/>
    <n v="2.8"/>
    <n v="10067"/>
    <n v="847"/>
    <n v="5"/>
    <n v="5414913"/>
    <n v="2235837"/>
    <n v="3179076"/>
    <n v="0.26347826086956522"/>
    <n v="6.0661292169608166E-2"/>
    <n v="257.17491749174917"/>
    <n v="0.94565217391304346"/>
    <x v="1"/>
  </r>
  <r>
    <s v="P0237"/>
    <s v="Model_485"/>
    <s v="Speakers"/>
    <s v="East"/>
    <n v="2023"/>
    <s v="Q4"/>
    <n v="90"/>
    <n v="3233"/>
    <n v="13816"/>
    <n v="9274"/>
    <n v="190641"/>
    <n v="10.09"/>
    <n v="9"/>
    <n v="9.17"/>
    <n v="24.9"/>
    <n v="13.95"/>
    <n v="1.5"/>
    <n v="10433"/>
    <n v="8225"/>
    <n v="2"/>
    <n v="44667128"/>
    <n v="29982842"/>
    <n v="14684286"/>
    <n v="0.28216093559085353"/>
    <n v="0.64725398542687529"/>
    <n v="228.96690380451591"/>
    <n v="0.9"/>
    <x v="1"/>
  </r>
  <r>
    <s v="P0238"/>
    <s v="Model_818"/>
    <s v="Headphones"/>
    <s v="South"/>
    <n v="2023"/>
    <s v="Q3"/>
    <n v="92"/>
    <n v="2607"/>
    <n v="19916"/>
    <n v="12670"/>
    <n v="297199"/>
    <n v="1.22"/>
    <n v="9"/>
    <n v="5.54"/>
    <n v="20.010000000000002"/>
    <n v="55.55"/>
    <n v="2.4"/>
    <n v="20551"/>
    <n v="5960"/>
    <n v="5"/>
    <n v="51921012"/>
    <n v="33030690"/>
    <n v="18890322"/>
    <n v="0.30430722539978988"/>
    <n v="0.52192735539989599"/>
    <n v="210.32604526275412"/>
    <n v="0.90217391304347827"/>
    <x v="1"/>
  </r>
  <r>
    <s v="P0239"/>
    <s v="Model_135"/>
    <s v="Speakers"/>
    <s v="West"/>
    <n v="2023"/>
    <s v="Q4"/>
    <n v="90"/>
    <n v="148"/>
    <n v="9936"/>
    <n v="10478"/>
    <n v="176060"/>
    <n v="14.27"/>
    <n v="7"/>
    <n v="2.99"/>
    <n v="21.14"/>
    <n v="40.619999999999997"/>
    <n v="5"/>
    <n v="17119"/>
    <n v="4073"/>
    <n v="6"/>
    <n v="1470528"/>
    <n v="1550744"/>
    <n v="-80216"/>
    <n v="3.5062781331438045E-2"/>
    <n v="2.9629938089445574E-2"/>
    <n v="2476.8243243243246"/>
    <n v="0.92222222222222228"/>
    <x v="0"/>
  </r>
  <r>
    <s v="P0240"/>
    <s v="Model_215"/>
    <s v="Smartwatches"/>
    <s v="North"/>
    <n v="2024"/>
    <s v="Q4"/>
    <n v="90"/>
    <n v="2250"/>
    <n v="14484"/>
    <n v="4882"/>
    <n v="237954"/>
    <n v="12.58"/>
    <n v="0"/>
    <n v="4.3099999999999996"/>
    <n v="15.88"/>
    <n v="70.58"/>
    <n v="4.5999999999999996"/>
    <n v="6419"/>
    <n v="9845"/>
    <n v="4"/>
    <n v="32589000"/>
    <n v="10984500"/>
    <n v="21604500"/>
    <n v="0.18602728400165358"/>
    <n v="0.45045513987332797"/>
    <n v="393.8"/>
    <n v="1"/>
    <x v="0"/>
  </r>
  <r>
    <s v="P0241"/>
    <s v="Model_732"/>
    <s v="Speakers"/>
    <s v="South"/>
    <n v="2024"/>
    <s v="Q1"/>
    <n v="91"/>
    <n v="3011"/>
    <n v="1771"/>
    <n v="14518"/>
    <n v="251465"/>
    <n v="12.08"/>
    <n v="12"/>
    <n v="3.12"/>
    <n v="1.04"/>
    <n v="34.450000000000003"/>
    <n v="1.2"/>
    <n v="13241"/>
    <n v="1715"/>
    <n v="12"/>
    <n v="5332481"/>
    <n v="43713698"/>
    <n v="-38381217"/>
    <n v="0.63711383834109181"/>
    <n v="0.60280907829270691"/>
    <n v="51.831617402856196"/>
    <n v="0.86813186813186816"/>
    <x v="2"/>
  </r>
  <r>
    <s v="P0242"/>
    <s v="Model_903"/>
    <s v="Headphones"/>
    <s v="North"/>
    <n v="2023"/>
    <s v="Q4"/>
    <n v="90"/>
    <n v="4483"/>
    <n v="19655"/>
    <n v="4983"/>
    <n v="180544"/>
    <n v="12.34"/>
    <n v="8"/>
    <n v="7.25"/>
    <n v="5.17"/>
    <n v="57.44"/>
    <n v="3.3"/>
    <n v="10298"/>
    <n v="3854"/>
    <n v="11"/>
    <n v="88113365"/>
    <n v="22338789"/>
    <n v="65774576"/>
    <n v="0.53772340170325061"/>
    <n v="0.89750684091205746"/>
    <n v="77.372295337943342"/>
    <n v="0.91111111111111109"/>
    <x v="2"/>
  </r>
  <r>
    <s v="P0243"/>
    <s v="Model_952"/>
    <s v="Smartwatches"/>
    <s v="North"/>
    <n v="2024"/>
    <s v="Q1"/>
    <n v="91"/>
    <n v="3827"/>
    <n v="12116"/>
    <n v="14155"/>
    <n v="50340"/>
    <n v="13.99"/>
    <n v="9"/>
    <n v="7.96"/>
    <n v="23.13"/>
    <n v="53.01"/>
    <n v="3.6"/>
    <n v="18427"/>
    <n v="5606"/>
    <n v="3"/>
    <n v="46367932"/>
    <n v="54171185"/>
    <n v="-7803253"/>
    <n v="0.40570338174493797"/>
    <n v="0.76617414235343384"/>
    <n v="133.30180297883459"/>
    <n v="0.90109890109890112"/>
    <x v="2"/>
  </r>
  <r>
    <s v="P0244"/>
    <s v="Model_393"/>
    <s v="Headphones"/>
    <s v="West"/>
    <n v="2024"/>
    <s v="Q4"/>
    <n v="90"/>
    <n v="2919"/>
    <n v="5861"/>
    <n v="9452"/>
    <n v="225021"/>
    <n v="8.16"/>
    <n v="14"/>
    <n v="8.33"/>
    <n v="9.15"/>
    <n v="10.38"/>
    <n v="1.8"/>
    <n v="16066"/>
    <n v="4321"/>
    <n v="14"/>
    <n v="17108259"/>
    <n v="27590388"/>
    <n v="-10482129"/>
    <n v="0.40317679558011049"/>
    <n v="0.58439046812899753"/>
    <n v="133.22713257965057"/>
    <n v="0.84444444444444444"/>
    <x v="2"/>
  </r>
  <r>
    <s v="P0245"/>
    <s v="Model_727"/>
    <s v="Smartwatches"/>
    <s v="North"/>
    <n v="2024"/>
    <s v="Q2"/>
    <n v="92"/>
    <n v="3284"/>
    <n v="8569"/>
    <n v="11317"/>
    <n v="132302"/>
    <n v="3"/>
    <n v="4"/>
    <n v="9.86"/>
    <n v="2.59"/>
    <n v="15.79"/>
    <n v="1.6"/>
    <n v="2383"/>
    <n v="5391"/>
    <n v="7"/>
    <n v="28140596"/>
    <n v="37165028"/>
    <n v="-9024432"/>
    <n v="0.37855907780979825"/>
    <n v="0.65746430193067074"/>
    <n v="151.02679658952496"/>
    <n v="0.95652173913043481"/>
    <x v="1"/>
  </r>
  <r>
    <s v="P0246"/>
    <s v="Model_331"/>
    <s v="Speakers"/>
    <s v="East"/>
    <n v="2023"/>
    <s v="Q4"/>
    <n v="90"/>
    <n v="3841"/>
    <n v="18804"/>
    <n v="4554"/>
    <n v="272740"/>
    <n v="9.25"/>
    <n v="15"/>
    <n v="7.91"/>
    <n v="17.559999999999999"/>
    <n v="33.229999999999997"/>
    <n v="4.5999999999999996"/>
    <n v="10915"/>
    <n v="5954"/>
    <n v="9"/>
    <n v="72226164"/>
    <n v="17491914"/>
    <n v="54734250"/>
    <n v="0.39213884635017865"/>
    <n v="0.76897697433486789"/>
    <n v="139.51054412913305"/>
    <n v="0.83333333333333337"/>
    <x v="2"/>
  </r>
  <r>
    <s v="P0247"/>
    <s v="Model_317"/>
    <s v="Speakers"/>
    <s v="East"/>
    <n v="2023"/>
    <s v="Q2"/>
    <n v="92"/>
    <n v="1006"/>
    <n v="4930"/>
    <n v="11460"/>
    <n v="50138"/>
    <n v="11.14"/>
    <n v="12"/>
    <n v="6.01"/>
    <n v="7.49"/>
    <n v="80.58"/>
    <n v="4.9000000000000004"/>
    <n v="12585"/>
    <n v="316"/>
    <n v="8"/>
    <n v="4959580"/>
    <n v="11528760"/>
    <n v="-6569180"/>
    <n v="0.76096822995461422"/>
    <n v="0.20140349809447464"/>
    <n v="28.898608349900595"/>
    <n v="0.86956521739130432"/>
    <x v="3"/>
  </r>
  <r>
    <s v="P0248"/>
    <s v="Model_884"/>
    <s v="Speakers"/>
    <s v="East"/>
    <n v="2024"/>
    <s v="Q2"/>
    <n v="92"/>
    <n v="4117"/>
    <n v="14176"/>
    <n v="2524"/>
    <n v="443574"/>
    <n v="11.07"/>
    <n v="19"/>
    <n v="3.39"/>
    <n v="6.72"/>
    <n v="21.76"/>
    <n v="5"/>
    <n v="16508"/>
    <n v="1459"/>
    <n v="12"/>
    <n v="58362592"/>
    <n v="10391308"/>
    <n v="47971284"/>
    <n v="0.73834289813486376"/>
    <n v="0.82423280482599615"/>
    <n v="32.603351955307261"/>
    <n v="0.79347826086956519"/>
    <x v="2"/>
  </r>
  <r>
    <s v="P0249"/>
    <s v="Model_189"/>
    <s v="Smartwatches"/>
    <s v="West"/>
    <n v="2023"/>
    <s v="Q3"/>
    <n v="92"/>
    <n v="210"/>
    <n v="12316"/>
    <n v="2176"/>
    <n v="169619"/>
    <n v="7.82"/>
    <n v="17"/>
    <n v="5.45"/>
    <n v="24.95"/>
    <n v="66.87"/>
    <n v="4.2"/>
    <n v="19952"/>
    <n v="3874"/>
    <n v="2"/>
    <n v="2586360"/>
    <n v="456960"/>
    <n v="2129400"/>
    <n v="5.1420176297747304E-2"/>
    <n v="4.2042479721510609E-2"/>
    <n v="1697.1809523809525"/>
    <n v="0.81521739130434789"/>
    <x v="0"/>
  </r>
  <r>
    <s v="P0250"/>
    <s v="Model_281"/>
    <s v="Headphones"/>
    <s v="West"/>
    <n v="2023"/>
    <s v="Q1"/>
    <n v="91"/>
    <n v="4543"/>
    <n v="3550"/>
    <n v="11735"/>
    <n v="397520"/>
    <n v="1.03"/>
    <n v="10"/>
    <n v="0.41"/>
    <n v="21.45"/>
    <n v="87.87"/>
    <n v="3.7"/>
    <n v="9620"/>
    <n v="5517"/>
    <n v="5"/>
    <n v="16127650"/>
    <n v="53312105"/>
    <n v="-37184455"/>
    <n v="0.45159045725646124"/>
    <n v="0.9095189779753462"/>
    <n v="110.5100154083205"/>
    <n v="0.89010989010989006"/>
    <x v="2"/>
  </r>
  <r>
    <s v="P0251"/>
    <s v="Model_115"/>
    <s v="Speakers"/>
    <s v="East"/>
    <n v="2024"/>
    <s v="Q4"/>
    <n v="90"/>
    <n v="1350"/>
    <n v="13192"/>
    <n v="9506"/>
    <n v="149931"/>
    <n v="5.57"/>
    <n v="8"/>
    <n v="7.45"/>
    <n v="10.199999999999999"/>
    <n v="73.25"/>
    <n v="2.4"/>
    <n v="9320"/>
    <n v="5027"/>
    <n v="4"/>
    <n v="17809200"/>
    <n v="12833100"/>
    <n v="4976100"/>
    <n v="0.21169829073231927"/>
    <n v="0.27027308392399679"/>
    <n v="335.13333333333333"/>
    <n v="0.91111111111111109"/>
    <x v="1"/>
  </r>
  <r>
    <s v="P0252"/>
    <s v="Model_162"/>
    <s v="Headphones"/>
    <s v="West"/>
    <n v="2024"/>
    <s v="Q1"/>
    <n v="91"/>
    <n v="4961"/>
    <n v="2665"/>
    <n v="9694"/>
    <n v="473870"/>
    <n v="13.81"/>
    <n v="15"/>
    <n v="4.46"/>
    <n v="24.51"/>
    <n v="29.44"/>
    <n v="1.7"/>
    <n v="13401"/>
    <n v="4529"/>
    <n v="7"/>
    <n v="13221065"/>
    <n v="48091934"/>
    <n v="-34870869"/>
    <n v="0.52276080084299259"/>
    <n v="0.99320353284959118"/>
    <n v="83.075791171134853"/>
    <n v="0.8351648351648352"/>
    <x v="2"/>
  </r>
  <r>
    <s v="P0253"/>
    <s v="Model_383"/>
    <s v="Speakers"/>
    <s v="South"/>
    <n v="2024"/>
    <s v="Q4"/>
    <n v="90"/>
    <n v="4037"/>
    <n v="3533"/>
    <n v="2453"/>
    <n v="206951"/>
    <n v="8.77"/>
    <n v="1"/>
    <n v="0.2"/>
    <n v="16.25"/>
    <n v="82.67"/>
    <n v="1.3"/>
    <n v="19670"/>
    <n v="4706"/>
    <n v="10"/>
    <n v="14262721"/>
    <n v="9902761"/>
    <n v="4359960"/>
    <n v="0.46174082122841131"/>
    <n v="0.80821662207494449"/>
    <n v="104.91454050037157"/>
    <n v="0.98888888888888893"/>
    <x v="2"/>
  </r>
  <r>
    <s v="P0254"/>
    <s v="Model_456"/>
    <s v="Smartwatches"/>
    <s v="East"/>
    <n v="2024"/>
    <s v="Q2"/>
    <n v="92"/>
    <n v="1577"/>
    <n v="1645"/>
    <n v="2866"/>
    <n v="393676"/>
    <n v="8.07"/>
    <n v="1"/>
    <n v="0.63"/>
    <n v="18.55"/>
    <n v="17.45"/>
    <n v="3.8"/>
    <n v="17759"/>
    <n v="4578"/>
    <n v="10"/>
    <n v="2594165"/>
    <n v="4519682"/>
    <n v="-1925517"/>
    <n v="0.25621445978878959"/>
    <n v="0.31571900248010587"/>
    <n v="267.07419150285352"/>
    <n v="0.98913043478260865"/>
    <x v="1"/>
  </r>
  <r>
    <s v="P0255"/>
    <s v="Model_223"/>
    <s v="Smartwatches"/>
    <s v="West"/>
    <n v="2023"/>
    <s v="Q2"/>
    <n v="92"/>
    <n v="1268"/>
    <n v="15769"/>
    <n v="822"/>
    <n v="367922"/>
    <n v="4.03"/>
    <n v="11"/>
    <n v="3.87"/>
    <n v="0.79"/>
    <n v="47.45"/>
    <n v="4.0999999999999996"/>
    <n v="11149"/>
    <n v="1996"/>
    <n v="8"/>
    <n v="19995092"/>
    <n v="1042296"/>
    <n v="18952796"/>
    <n v="0.38848039215686275"/>
    <n v="0.25385649660416881"/>
    <n v="144.82018927444796"/>
    <n v="0.88043478260869568"/>
    <x v="3"/>
  </r>
  <r>
    <s v="P0256"/>
    <s v="Model_160"/>
    <s v="Smartwatches"/>
    <s v="East"/>
    <n v="2024"/>
    <s v="Q3"/>
    <n v="92"/>
    <n v="4546"/>
    <n v="9332"/>
    <n v="3260"/>
    <n v="87772"/>
    <n v="5.53"/>
    <n v="7"/>
    <n v="5.83"/>
    <n v="3.04"/>
    <n v="81"/>
    <n v="4.3"/>
    <n v="9769"/>
    <n v="7466"/>
    <n v="13"/>
    <n v="42423272"/>
    <n v="14819960"/>
    <n v="27603312"/>
    <n v="0.37845487845487846"/>
    <n v="0.91011958482851063"/>
    <n v="151.0937087549494"/>
    <n v="0.92391304347826086"/>
    <x v="1"/>
  </r>
  <r>
    <s v="P0257"/>
    <s v="Model_139"/>
    <s v="Headphones"/>
    <s v="South"/>
    <n v="2024"/>
    <s v="Q1"/>
    <n v="91"/>
    <n v="4785"/>
    <n v="15786"/>
    <n v="14141"/>
    <n v="108478"/>
    <n v="13.43"/>
    <n v="8"/>
    <n v="4.6399999999999997"/>
    <n v="15.83"/>
    <n v="61.3"/>
    <n v="4.7"/>
    <n v="13305"/>
    <n v="4527"/>
    <n v="10"/>
    <n v="75536010"/>
    <n v="67664685"/>
    <n v="7871325"/>
    <n v="0.51385309278350511"/>
    <n v="0.95796793079727749"/>
    <n v="86.093416927899682"/>
    <n v="0.91208791208791207"/>
    <x v="2"/>
  </r>
  <r>
    <s v="P0258"/>
    <s v="Model_157"/>
    <s v="Headphones"/>
    <s v="East"/>
    <n v="2023"/>
    <s v="Q2"/>
    <n v="92"/>
    <n v="3154"/>
    <n v="4132"/>
    <n v="6726"/>
    <n v="76762"/>
    <n v="10"/>
    <n v="11"/>
    <n v="6.19"/>
    <n v="22.48"/>
    <n v="43.09"/>
    <n v="4.5"/>
    <n v="19192"/>
    <n v="5461"/>
    <n v="9"/>
    <n v="13032328"/>
    <n v="21213804"/>
    <n v="-8181476"/>
    <n v="0.36610562971561228"/>
    <n v="0.63143800496021174"/>
    <n v="159.29359543436905"/>
    <n v="0.88043478260869568"/>
    <x v="4"/>
  </r>
  <r>
    <s v="P0259"/>
    <s v="Model_221"/>
    <s v="Speakers"/>
    <s v="East"/>
    <n v="2023"/>
    <s v="Q1"/>
    <n v="91"/>
    <n v="2785"/>
    <n v="5994"/>
    <n v="7051"/>
    <n v="194355"/>
    <n v="11.81"/>
    <n v="8"/>
    <n v="4.8"/>
    <n v="15.59"/>
    <n v="33.43"/>
    <n v="5"/>
    <n v="11879"/>
    <n v="9191"/>
    <n v="6"/>
    <n v="16693290"/>
    <n v="19637035"/>
    <n v="-2943745"/>
    <n v="0.23254843019372076"/>
    <n v="0.557563362020986"/>
    <n v="300.31633752244164"/>
    <n v="0.91208791208791207"/>
    <x v="1"/>
  </r>
  <r>
    <s v="P0260"/>
    <s v="Model_546"/>
    <s v="Smartwatches"/>
    <s v="North"/>
    <n v="2023"/>
    <s v="Q1"/>
    <n v="91"/>
    <n v="4605"/>
    <n v="16652"/>
    <n v="10296"/>
    <n v="244994"/>
    <n v="6.82"/>
    <n v="9"/>
    <n v="6.62"/>
    <n v="3.35"/>
    <n v="40.01"/>
    <n v="2"/>
    <n v="10244"/>
    <n v="741"/>
    <n v="10"/>
    <n v="76682460"/>
    <n v="47413080"/>
    <n v="29269380"/>
    <n v="0.86139169472502808"/>
    <n v="0.92193151960741127"/>
    <n v="14.642996742671009"/>
    <n v="0.90109890109890112"/>
    <x v="2"/>
  </r>
  <r>
    <s v="P0261"/>
    <s v="Model_874"/>
    <s v="Headphones"/>
    <s v="North"/>
    <n v="2024"/>
    <s v="Q4"/>
    <n v="90"/>
    <n v="1004"/>
    <n v="10655"/>
    <n v="8095"/>
    <n v="220492"/>
    <n v="9.4499999999999993"/>
    <n v="1"/>
    <n v="2.19"/>
    <n v="2.89"/>
    <n v="50.72"/>
    <n v="4.0999999999999996"/>
    <n v="14785"/>
    <n v="5446"/>
    <n v="8"/>
    <n v="10697620"/>
    <n v="8127380"/>
    <n v="2570240"/>
    <n v="0.15565891472868218"/>
    <n v="0.20100309352569834"/>
    <n v="488.18725099601596"/>
    <n v="0.98888888888888893"/>
    <x v="0"/>
  </r>
  <r>
    <s v="P0262"/>
    <s v="Model_788"/>
    <s v="Smartwatches"/>
    <s v="South"/>
    <n v="2024"/>
    <s v="Q4"/>
    <n v="90"/>
    <n v="4615"/>
    <n v="11926"/>
    <n v="4100"/>
    <n v="367712"/>
    <n v="3.73"/>
    <n v="15"/>
    <n v="1.1299999999999999"/>
    <n v="21.1"/>
    <n v="35.520000000000003"/>
    <n v="3.3"/>
    <n v="9973"/>
    <n v="4829"/>
    <n v="6"/>
    <n v="55038490"/>
    <n v="18921500"/>
    <n v="36116990"/>
    <n v="0.48867005506141464"/>
    <n v="0.92393354245129278"/>
    <n v="94.173347778981579"/>
    <n v="0.83333333333333337"/>
    <x v="2"/>
  </r>
  <r>
    <s v="P0263"/>
    <s v="Model_553"/>
    <s v="Smartwatches"/>
    <s v="West"/>
    <n v="2024"/>
    <s v="Q2"/>
    <n v="92"/>
    <n v="3496"/>
    <n v="11733"/>
    <n v="14222"/>
    <n v="397234"/>
    <n v="10.58"/>
    <n v="19"/>
    <n v="5.96"/>
    <n v="3.48"/>
    <n v="87.52"/>
    <n v="2"/>
    <n v="12179"/>
    <n v="3727"/>
    <n v="9"/>
    <n v="41018568"/>
    <n v="49720112"/>
    <n v="-8701544"/>
    <n v="0.48400941437076006"/>
    <n v="0.6999071862209576"/>
    <n v="98.078947368421055"/>
    <n v="0.79347826086956519"/>
    <x v="2"/>
  </r>
  <r>
    <s v="P0264"/>
    <s v="Model_144"/>
    <s v="Headphones"/>
    <s v="North"/>
    <n v="2023"/>
    <s v="Q3"/>
    <n v="92"/>
    <n v="1095"/>
    <n v="3328"/>
    <n v="7079"/>
    <n v="332363"/>
    <n v="6.41"/>
    <n v="6"/>
    <n v="4.8499999999999996"/>
    <n v="13.01"/>
    <n v="84.65"/>
    <n v="4.9000000000000004"/>
    <n v="16105"/>
    <n v="6694"/>
    <n v="8"/>
    <n v="3644160"/>
    <n v="7751505"/>
    <n v="-4107345"/>
    <n v="0.14058287328283478"/>
    <n v="0.21922150140501961"/>
    <n v="562.41826484018259"/>
    <n v="0.93478260869565222"/>
    <x v="0"/>
  </r>
  <r>
    <s v="P0265"/>
    <s v="Model_656"/>
    <s v="Speakers"/>
    <s v="East"/>
    <n v="2024"/>
    <s v="Q4"/>
    <n v="90"/>
    <n v="1743"/>
    <n v="13760"/>
    <n v="9353"/>
    <n v="369313"/>
    <n v="6.64"/>
    <n v="1"/>
    <n v="0.27"/>
    <n v="0.93"/>
    <n v="79.650000000000006"/>
    <n v="4.5999999999999996"/>
    <n v="12485"/>
    <n v="8487"/>
    <n v="10"/>
    <n v="23983680"/>
    <n v="16302279"/>
    <n v="7681401"/>
    <n v="0.17038123167155425"/>
    <n v="0.3489525816885381"/>
    <n v="438.22719449225474"/>
    <n v="0.98888888888888893"/>
    <x v="0"/>
  </r>
  <r>
    <s v="P0266"/>
    <s v="Model_654"/>
    <s v="Smartwatches"/>
    <s v="North"/>
    <n v="2024"/>
    <s v="Q3"/>
    <n v="92"/>
    <n v="3486"/>
    <n v="10630"/>
    <n v="8153"/>
    <n v="124965"/>
    <n v="9.74"/>
    <n v="0"/>
    <n v="3.8"/>
    <n v="2.02"/>
    <n v="43.75"/>
    <n v="1.5"/>
    <n v="13891"/>
    <n v="3375"/>
    <n v="11"/>
    <n v="37056180"/>
    <n v="28421358"/>
    <n v="8634822"/>
    <n v="0.50808919982509837"/>
    <n v="0.6979051633770762"/>
    <n v="89.070567986230643"/>
    <n v="1"/>
    <x v="2"/>
  </r>
  <r>
    <s v="P0267"/>
    <s v="Model_386"/>
    <s v="Speakers"/>
    <s v="South"/>
    <n v="2024"/>
    <s v="Q3"/>
    <n v="92"/>
    <n v="612"/>
    <n v="6305"/>
    <n v="4527"/>
    <n v="227912"/>
    <n v="14.04"/>
    <n v="18"/>
    <n v="1.06"/>
    <n v="16.809999999999999"/>
    <n v="65.3"/>
    <n v="1.1000000000000001"/>
    <n v="6361"/>
    <n v="4150"/>
    <n v="2"/>
    <n v="3858660"/>
    <n v="2770524"/>
    <n v="1088136"/>
    <n v="0.12851742965140697"/>
    <n v="0.12252379804554521"/>
    <n v="623.85620915032678"/>
    <n v="0.80434782608695654"/>
    <x v="0"/>
  </r>
  <r>
    <s v="P0268"/>
    <s v="Model_815"/>
    <s v="Headphones"/>
    <s v="West"/>
    <n v="2023"/>
    <s v="Q3"/>
    <n v="92"/>
    <n v="2535"/>
    <n v="2306"/>
    <n v="7072"/>
    <n v="225767"/>
    <n v="0.96"/>
    <n v="3"/>
    <n v="5.31"/>
    <n v="17.23"/>
    <n v="82.23"/>
    <n v="3.8"/>
    <n v="20660"/>
    <n v="4653"/>
    <n v="14"/>
    <n v="5845710"/>
    <n v="17927520"/>
    <n v="-12081810"/>
    <n v="0.35267111853088479"/>
    <n v="0.50751279092394952"/>
    <n v="168.8662721893491"/>
    <n v="0.96739130434782605"/>
    <x v="1"/>
  </r>
  <r>
    <s v="P0269"/>
    <s v="Model_698"/>
    <s v="Speakers"/>
    <s v="South"/>
    <n v="2023"/>
    <s v="Q1"/>
    <n v="91"/>
    <n v="3404"/>
    <n v="9702"/>
    <n v="6795"/>
    <n v="286281"/>
    <n v="12.37"/>
    <n v="1"/>
    <n v="3.96"/>
    <n v="8.5399999999999991"/>
    <n v="78.03"/>
    <n v="3.4"/>
    <n v="3096"/>
    <n v="5025"/>
    <n v="10"/>
    <n v="33025608"/>
    <n v="23130180"/>
    <n v="9895428"/>
    <n v="0.40384387234547398"/>
    <n v="0.68148857605724822"/>
    <n v="134.33460634547589"/>
    <n v="0.98901098901098905"/>
    <x v="2"/>
  </r>
  <r>
    <s v="P0270"/>
    <s v="Model_599"/>
    <s v="Speakers"/>
    <s v="South"/>
    <n v="2024"/>
    <s v="Q4"/>
    <n v="90"/>
    <n v="275"/>
    <n v="3368"/>
    <n v="10276"/>
    <n v="134754"/>
    <n v="4.3899999999999997"/>
    <n v="13"/>
    <n v="6.13"/>
    <n v="5.39"/>
    <n v="43.15"/>
    <n v="4.7"/>
    <n v="18363"/>
    <n v="2404"/>
    <n v="8"/>
    <n v="926200"/>
    <n v="2825900"/>
    <n v="-1899700"/>
    <n v="0.10265024262784621"/>
    <n v="5.5055628206740086E-2"/>
    <n v="786.76363636363646"/>
    <n v="0.85555555555555562"/>
    <x v="0"/>
  </r>
  <r>
    <s v="P0271"/>
    <s v="Model_313"/>
    <s v="Speakers"/>
    <s v="South"/>
    <n v="2024"/>
    <s v="Q3"/>
    <n v="92"/>
    <n v="4943"/>
    <n v="16061"/>
    <n v="1314"/>
    <n v="127988"/>
    <n v="6.66"/>
    <n v="1"/>
    <n v="8.06"/>
    <n v="20.34"/>
    <n v="18.989999999999998"/>
    <n v="1.9"/>
    <n v="11655"/>
    <n v="3443"/>
    <n v="2"/>
    <n v="79389523"/>
    <n v="6495102"/>
    <n v="72894421"/>
    <n v="0.58943477223944674"/>
    <n v="0.98959989173060459"/>
    <n v="64.081731741857169"/>
    <n v="0.98913043478260865"/>
    <x v="2"/>
  </r>
  <r>
    <s v="P0272"/>
    <s v="Model_509"/>
    <s v="Speakers"/>
    <s v="East"/>
    <n v="2024"/>
    <s v="Q1"/>
    <n v="91"/>
    <n v="1009"/>
    <n v="17012"/>
    <n v="1248"/>
    <n v="200023"/>
    <n v="0.33"/>
    <n v="14"/>
    <n v="3"/>
    <n v="5.43"/>
    <n v="16.05"/>
    <n v="1.3"/>
    <n v="9419"/>
    <n v="2156"/>
    <n v="2"/>
    <n v="17165108"/>
    <n v="1259232"/>
    <n v="15905876"/>
    <n v="0.31879936808846759"/>
    <n v="0.20200410494763907"/>
    <n v="194.44598612487613"/>
    <n v="0.84615384615384615"/>
    <x v="4"/>
  </r>
  <r>
    <s v="P0273"/>
    <s v="Model_502"/>
    <s v="Headphones"/>
    <s v="East"/>
    <n v="2023"/>
    <s v="Q3"/>
    <n v="92"/>
    <n v="4598"/>
    <n v="16399"/>
    <n v="6819"/>
    <n v="182379"/>
    <n v="4.5199999999999996"/>
    <n v="11"/>
    <n v="9.6199999999999992"/>
    <n v="13.55"/>
    <n v="56.17"/>
    <n v="2"/>
    <n v="11834"/>
    <n v="2908"/>
    <n v="6"/>
    <n v="75402602"/>
    <n v="31353762"/>
    <n v="44048840"/>
    <n v="0.61257660538236081"/>
    <n v="0.9205301036166943"/>
    <n v="58.185297955632883"/>
    <n v="0.88043478260869568"/>
    <x v="2"/>
  </r>
  <r>
    <s v="P0274"/>
    <s v="Model_317"/>
    <s v="Speakers"/>
    <s v="North"/>
    <n v="2023"/>
    <s v="Q2"/>
    <n v="92"/>
    <n v="3117"/>
    <n v="17720"/>
    <n v="14594"/>
    <n v="130388"/>
    <n v="7.54"/>
    <n v="4"/>
    <n v="5.36"/>
    <n v="24.21"/>
    <n v="61.41"/>
    <n v="1.1000000000000001"/>
    <n v="16128"/>
    <n v="7192"/>
    <n v="9"/>
    <n v="55233240"/>
    <n v="45489498"/>
    <n v="9743742"/>
    <n v="0.30235716364341836"/>
    <n v="0.62403052043785034"/>
    <n v="212.27590632017967"/>
    <n v="0.95652173913043481"/>
    <x v="1"/>
  </r>
  <r>
    <s v="P0275"/>
    <s v="Model_992"/>
    <s v="Smartwatches"/>
    <s v="East"/>
    <n v="2023"/>
    <s v="Q3"/>
    <n v="92"/>
    <n v="865"/>
    <n v="17434"/>
    <n v="6143"/>
    <n v="402912"/>
    <n v="0.84"/>
    <n v="19"/>
    <n v="6.18"/>
    <n v="3.7"/>
    <n v="77.989999999999995"/>
    <n v="1.1000000000000001"/>
    <n v="3572"/>
    <n v="9516"/>
    <n v="10"/>
    <n v="15080410"/>
    <n v="5313695"/>
    <n v="9766715"/>
    <n v="8.3325305847220879E-2"/>
    <n v="0.17317497599574608"/>
    <n v="1012.1063583815029"/>
    <n v="0.79347826086956519"/>
    <x v="0"/>
  </r>
  <r>
    <s v="P0276"/>
    <s v="Model_872"/>
    <s v="Speakers"/>
    <s v="South"/>
    <n v="2024"/>
    <s v="Q4"/>
    <n v="90"/>
    <n v="4804"/>
    <n v="6929"/>
    <n v="10847"/>
    <n v="347572"/>
    <n v="7.37"/>
    <n v="6"/>
    <n v="6.81"/>
    <n v="23.52"/>
    <n v="33.4"/>
    <n v="4.7"/>
    <n v="10987"/>
    <n v="7326"/>
    <n v="13"/>
    <n v="33286916"/>
    <n v="52108988"/>
    <n v="-18822072"/>
    <n v="0.39604286892003299"/>
    <n v="0.9617717742006523"/>
    <n v="137.248126561199"/>
    <n v="0.93333333333333335"/>
    <x v="2"/>
  </r>
  <r>
    <s v="P0277"/>
    <s v="Model_197"/>
    <s v="Smartwatches"/>
    <s v="West"/>
    <n v="2023"/>
    <s v="Q4"/>
    <n v="90"/>
    <n v="4692"/>
    <n v="10576"/>
    <n v="13961"/>
    <n v="289779"/>
    <n v="13.91"/>
    <n v="9"/>
    <n v="6.67"/>
    <n v="4.57"/>
    <n v="23.4"/>
    <n v="2.4"/>
    <n v="7124"/>
    <n v="986"/>
    <n v="7"/>
    <n v="49622592"/>
    <n v="65505012"/>
    <n v="-15882420"/>
    <n v="0.82634730538922152"/>
    <n v="0.93934911834918"/>
    <n v="18.913043478260871"/>
    <n v="0.9"/>
    <x v="2"/>
  </r>
  <r>
    <s v="P0278"/>
    <s v="Model_864"/>
    <s v="Smartwatches"/>
    <s v="East"/>
    <n v="2023"/>
    <s v="Q1"/>
    <n v="91"/>
    <n v="3170"/>
    <n v="5064"/>
    <n v="8833"/>
    <n v="404165"/>
    <n v="1.58"/>
    <n v="13"/>
    <n v="5.1100000000000003"/>
    <n v="14.19"/>
    <n v="40.32"/>
    <n v="2.6"/>
    <n v="2438"/>
    <n v="8684"/>
    <n v="13"/>
    <n v="16052880"/>
    <n v="28000610"/>
    <n v="-11947730"/>
    <n v="0.26742028007423657"/>
    <n v="0.63464124151042212"/>
    <n v="249.28832807570981"/>
    <n v="0.85714285714285721"/>
    <x v="4"/>
  </r>
  <r>
    <s v="P0279"/>
    <s v="Model_699"/>
    <s v="Headphones"/>
    <s v="South"/>
    <n v="2024"/>
    <s v="Q1"/>
    <n v="91"/>
    <n v="66"/>
    <n v="2889"/>
    <n v="12554"/>
    <n v="430562"/>
    <n v="11.47"/>
    <n v="13"/>
    <n v="4.29"/>
    <n v="9.43"/>
    <n v="38.29"/>
    <n v="1.1000000000000001"/>
    <n v="9676"/>
    <n v="9967"/>
    <n v="14"/>
    <n v="190674"/>
    <n v="828564"/>
    <n v="-637890"/>
    <n v="6.5782916375959335E-3"/>
    <n v="1.321335076961762E-2"/>
    <n v="13742.378787878788"/>
    <n v="0.85714285714285721"/>
    <x v="0"/>
  </r>
  <r>
    <s v="P0280"/>
    <s v="Model_596"/>
    <s v="Speakers"/>
    <s v="South"/>
    <n v="2023"/>
    <s v="Q2"/>
    <n v="92"/>
    <n v="1293"/>
    <n v="13093"/>
    <n v="3320"/>
    <n v="256846"/>
    <n v="6.15"/>
    <n v="4"/>
    <n v="0.54"/>
    <n v="24.12"/>
    <n v="20.6"/>
    <n v="2.1"/>
    <n v="2261"/>
    <n v="7820"/>
    <n v="11"/>
    <n v="16929249"/>
    <n v="4292760"/>
    <n v="12636489"/>
    <n v="0.14188521891802919"/>
    <n v="0.25886155371387248"/>
    <n v="556.41144624903325"/>
    <n v="0.95652173913043481"/>
    <x v="0"/>
  </r>
  <r>
    <s v="P0281"/>
    <s v="Model_135"/>
    <s v="Headphones"/>
    <s v="East"/>
    <n v="2024"/>
    <s v="Q4"/>
    <n v="90"/>
    <n v="2255"/>
    <n v="8774"/>
    <n v="3881"/>
    <n v="220047"/>
    <n v="9.83"/>
    <n v="17"/>
    <n v="0.22"/>
    <n v="6.84"/>
    <n v="63.78"/>
    <n v="4.2"/>
    <n v="14441"/>
    <n v="2546"/>
    <n v="13"/>
    <n v="19785370"/>
    <n v="8751655"/>
    <n v="11033715"/>
    <n v="0.46969381378879399"/>
    <n v="0.45145615129526873"/>
    <n v="101.61419068736141"/>
    <n v="0.81111111111111112"/>
    <x v="3"/>
  </r>
  <r>
    <s v="P0282"/>
    <s v="Model_358"/>
    <s v="Smartwatches"/>
    <s v="North"/>
    <n v="2023"/>
    <s v="Q3"/>
    <n v="92"/>
    <n v="2574"/>
    <n v="18708"/>
    <n v="2228"/>
    <n v="182212"/>
    <n v="3.9"/>
    <n v="13"/>
    <n v="3.58"/>
    <n v="9.99"/>
    <n v="50.7"/>
    <n v="3.5"/>
    <n v="3169"/>
    <n v="4005"/>
    <n v="9"/>
    <n v="48154392"/>
    <n v="5734872"/>
    <n v="42419520"/>
    <n v="0.39124487004103969"/>
    <n v="0.51532068001508724"/>
    <n v="143.14685314685315"/>
    <n v="0.85869565217391308"/>
    <x v="3"/>
  </r>
  <r>
    <s v="P0283"/>
    <s v="Model_710"/>
    <s v="Smartwatches"/>
    <s v="East"/>
    <n v="2024"/>
    <s v="Q2"/>
    <n v="92"/>
    <n v="1119"/>
    <n v="18820"/>
    <n v="4767"/>
    <n v="468058"/>
    <n v="2.39"/>
    <n v="1"/>
    <n v="3.34"/>
    <n v="24.57"/>
    <n v="67.69"/>
    <n v="4"/>
    <n v="8628"/>
    <n v="6574"/>
    <n v="7"/>
    <n v="21059580"/>
    <n v="5334273"/>
    <n v="15725307"/>
    <n v="0.14545690887820095"/>
    <n v="0.22402635623033512"/>
    <n v="540.48972296693478"/>
    <n v="0.98913043478260865"/>
    <x v="0"/>
  </r>
  <r>
    <s v="P0284"/>
    <s v="Model_468"/>
    <s v="Speakers"/>
    <s v="West"/>
    <n v="2023"/>
    <s v="Q2"/>
    <n v="92"/>
    <n v="3494"/>
    <n v="12245"/>
    <n v="7245"/>
    <n v="338565"/>
    <n v="2.41"/>
    <n v="11"/>
    <n v="3.88"/>
    <n v="13.41"/>
    <n v="38.22"/>
    <n v="2.8"/>
    <n v="20569"/>
    <n v="3691"/>
    <n v="12"/>
    <n v="42784030"/>
    <n v="25314030"/>
    <n v="17470000"/>
    <n v="0.4862908837856646"/>
    <n v="0.69950678165218128"/>
    <n v="97.187178019461925"/>
    <n v="0.88043478260869568"/>
    <x v="2"/>
  </r>
  <r>
    <s v="P0285"/>
    <s v="Model_250"/>
    <s v="Smartwatches"/>
    <s v="South"/>
    <n v="2023"/>
    <s v="Q3"/>
    <n v="92"/>
    <n v="2615"/>
    <n v="15699"/>
    <n v="14842"/>
    <n v="313852"/>
    <n v="1.06"/>
    <n v="5"/>
    <n v="1.38"/>
    <n v="12.57"/>
    <n v="36.06"/>
    <n v="2.2000000000000002"/>
    <n v="13591"/>
    <n v="2281"/>
    <n v="7"/>
    <n v="41052885"/>
    <n v="38811830"/>
    <n v="2241055"/>
    <n v="0.534109477124183"/>
    <n v="0.52352897367500117"/>
    <n v="80.249330783938817"/>
    <n v="0.94565217391304346"/>
    <x v="2"/>
  </r>
  <r>
    <s v="P0286"/>
    <s v="Model_426"/>
    <s v="Smartwatches"/>
    <s v="South"/>
    <n v="2024"/>
    <s v="Q1"/>
    <n v="91"/>
    <n v="1110"/>
    <n v="17376"/>
    <n v="9914"/>
    <n v="446846"/>
    <n v="2.78"/>
    <n v="3"/>
    <n v="7.38"/>
    <n v="6.44"/>
    <n v="47.81"/>
    <n v="2.9"/>
    <n v="19815"/>
    <n v="5111"/>
    <n v="5"/>
    <n v="19287360"/>
    <n v="11004540"/>
    <n v="8282820"/>
    <n v="0.17842790548143386"/>
    <n v="0.2222245356708418"/>
    <n v="419.00990990990994"/>
    <n v="0.96703296703296704"/>
    <x v="0"/>
  </r>
  <r>
    <s v="P0287"/>
    <s v="Model_128"/>
    <s v="Speakers"/>
    <s v="East"/>
    <n v="2023"/>
    <s v="Q4"/>
    <n v="90"/>
    <n v="2377"/>
    <n v="19680"/>
    <n v="12129"/>
    <n v="462811"/>
    <n v="9.9600000000000009"/>
    <n v="12"/>
    <n v="8.57"/>
    <n v="17.53"/>
    <n v="80.19"/>
    <n v="2.2999999999999998"/>
    <n v="8808"/>
    <n v="5130"/>
    <n v="12"/>
    <n v="46779360"/>
    <n v="28830633"/>
    <n v="17948727"/>
    <n v="0.31663780471559877"/>
    <n v="0.47588082999062248"/>
    <n v="194.23643247791333"/>
    <n v="0.8666666666666667"/>
    <x v="4"/>
  </r>
  <r>
    <s v="P0288"/>
    <s v="Model_114"/>
    <s v="Speakers"/>
    <s v="South"/>
    <n v="2023"/>
    <s v="Q2"/>
    <n v="92"/>
    <n v="3470"/>
    <n v="9745"/>
    <n v="2959"/>
    <n v="126021"/>
    <n v="13.23"/>
    <n v="3"/>
    <n v="9.39"/>
    <n v="0.36"/>
    <n v="13.22"/>
    <n v="4.4000000000000004"/>
    <n v="2626"/>
    <n v="454"/>
    <n v="6"/>
    <n v="33815150"/>
    <n v="10267730"/>
    <n v="23547420"/>
    <n v="0.88430173292558611"/>
    <n v="0.69470192682686582"/>
    <n v="12.036887608069163"/>
    <n v="0.96739130434782605"/>
    <x v="2"/>
  </r>
  <r>
    <s v="P0289"/>
    <s v="Model_125"/>
    <s v="Speakers"/>
    <s v="East"/>
    <n v="2024"/>
    <s v="Q3"/>
    <n v="92"/>
    <n v="351"/>
    <n v="8714"/>
    <n v="5932"/>
    <n v="209380"/>
    <n v="12.21"/>
    <n v="13"/>
    <n v="4.92"/>
    <n v="1.24"/>
    <n v="74.39"/>
    <n v="2.2000000000000002"/>
    <n v="7521"/>
    <n v="2731"/>
    <n v="3"/>
    <n v="3058614"/>
    <n v="2082132"/>
    <n v="976482"/>
    <n v="0.11388708630759248"/>
    <n v="7.0271001820239168E-2"/>
    <n v="715.81766381766386"/>
    <n v="0.85869565217391308"/>
    <x v="0"/>
  </r>
  <r>
    <s v="P0290"/>
    <s v="Model_520"/>
    <s v="Smartwatches"/>
    <s v="South"/>
    <n v="2024"/>
    <s v="Q3"/>
    <n v="92"/>
    <n v="4326"/>
    <n v="2226"/>
    <n v="14504"/>
    <n v="94789"/>
    <n v="10.28"/>
    <n v="15"/>
    <n v="7.01"/>
    <n v="14.98"/>
    <n v="39.520000000000003"/>
    <n v="3.6"/>
    <n v="7937"/>
    <n v="1621"/>
    <n v="4"/>
    <n v="9629676"/>
    <n v="62744304"/>
    <n v="-53114628"/>
    <n v="0.72742559273583318"/>
    <n v="0.86607508226311858"/>
    <n v="34.473416551086451"/>
    <n v="0.83695652173913038"/>
    <x v="2"/>
  </r>
  <r>
    <s v="P0291"/>
    <s v="Model_927"/>
    <s v="Speakers"/>
    <s v="East"/>
    <n v="2024"/>
    <s v="Q4"/>
    <n v="90"/>
    <n v="656"/>
    <n v="15332"/>
    <n v="3347"/>
    <n v="498906"/>
    <n v="1.66"/>
    <n v="3"/>
    <n v="8.56"/>
    <n v="8.5399999999999991"/>
    <n v="78.37"/>
    <n v="1.5"/>
    <n v="8539"/>
    <n v="2772"/>
    <n v="4"/>
    <n v="10057792"/>
    <n v="2195632"/>
    <n v="7862160"/>
    <n v="0.19136522753792298"/>
    <n v="0.13133269855862362"/>
    <n v="380.30487804878049"/>
    <n v="0.96666666666666667"/>
    <x v="0"/>
  </r>
  <r>
    <s v="P0292"/>
    <s v="Model_641"/>
    <s v="Speakers"/>
    <s v="East"/>
    <n v="2023"/>
    <s v="Q1"/>
    <n v="91"/>
    <n v="3220"/>
    <n v="12862"/>
    <n v="3779"/>
    <n v="76086"/>
    <n v="4.34"/>
    <n v="0"/>
    <n v="4.18"/>
    <n v="23.83"/>
    <n v="74.180000000000007"/>
    <n v="3.7"/>
    <n v="19087"/>
    <n v="2437"/>
    <n v="13"/>
    <n v="41415640"/>
    <n v="12168380"/>
    <n v="29247260"/>
    <n v="0.56920629308820925"/>
    <n v="0.64465135572982935"/>
    <n v="68.871739130434776"/>
    <n v="1"/>
    <x v="2"/>
  </r>
  <r>
    <s v="P0293"/>
    <s v="Model_998"/>
    <s v="Headphones"/>
    <s v="East"/>
    <n v="2023"/>
    <s v="Q3"/>
    <n v="92"/>
    <n v="749"/>
    <n v="19797"/>
    <n v="11273"/>
    <n v="329003"/>
    <n v="4.6500000000000004"/>
    <n v="12"/>
    <n v="3.09"/>
    <n v="22.58"/>
    <n v="37.9"/>
    <n v="4.7"/>
    <n v="5635"/>
    <n v="7068"/>
    <n v="12"/>
    <n v="14827953"/>
    <n v="8443477"/>
    <n v="6384476"/>
    <n v="9.5816809517717788E-2"/>
    <n v="0.14995151100672119"/>
    <n v="868.16555407209603"/>
    <n v="0.86956521739130432"/>
    <x v="0"/>
  </r>
  <r>
    <s v="P0294"/>
    <s v="Model_590"/>
    <s v="Headphones"/>
    <s v="East"/>
    <n v="2023"/>
    <s v="Q3"/>
    <n v="92"/>
    <n v="1189"/>
    <n v="11606"/>
    <n v="3449"/>
    <n v="57684"/>
    <n v="3.75"/>
    <n v="3"/>
    <n v="9.3699999999999992"/>
    <n v="17.84"/>
    <n v="65.510000000000005"/>
    <n v="3.4"/>
    <n v="16611"/>
    <n v="728"/>
    <n v="6"/>
    <n v="13799534"/>
    <n v="4100861"/>
    <n v="9698673"/>
    <n v="0.62023995826812728"/>
    <n v="0.23804051613750532"/>
    <n v="56.329688814129518"/>
    <n v="0.96739130434782605"/>
    <x v="4"/>
  </r>
  <r>
    <s v="P0295"/>
    <s v="Model_749"/>
    <s v="Smartwatches"/>
    <s v="East"/>
    <n v="2024"/>
    <s v="Q1"/>
    <n v="91"/>
    <n v="240"/>
    <n v="9157"/>
    <n v="9305"/>
    <n v="141088"/>
    <n v="7.73"/>
    <n v="19"/>
    <n v="5.16"/>
    <n v="20.45"/>
    <n v="22.77"/>
    <n v="3.2"/>
    <n v="13464"/>
    <n v="7262"/>
    <n v="6"/>
    <n v="2197680"/>
    <n v="2233200"/>
    <n v="-35520"/>
    <n v="3.1991468941615572E-2"/>
    <n v="4.8048548253154987E-2"/>
    <n v="2753.5083333333332"/>
    <n v="0.79120879120879117"/>
    <x v="0"/>
  </r>
  <r>
    <s v="P0296"/>
    <s v="Model_669"/>
    <s v="Smartwatches"/>
    <s v="North"/>
    <n v="2023"/>
    <s v="Q1"/>
    <n v="91"/>
    <n v="2350"/>
    <n v="16051"/>
    <n v="11605"/>
    <n v="444423"/>
    <n v="8.0299999999999994"/>
    <n v="17"/>
    <n v="4.97"/>
    <n v="16.68"/>
    <n v="81.7"/>
    <n v="4.8"/>
    <n v="10211"/>
    <n v="2779"/>
    <n v="7"/>
    <n v="37719850"/>
    <n v="27271750"/>
    <n v="10448100"/>
    <n v="0.45817898225775006"/>
    <n v="0.47047536831214254"/>
    <n v="107.61234042553191"/>
    <n v="0.81318681318681318"/>
    <x v="3"/>
  </r>
  <r>
    <s v="P0297"/>
    <s v="Model_221"/>
    <s v="Smartwatches"/>
    <s v="South"/>
    <n v="2024"/>
    <s v="Q3"/>
    <n v="92"/>
    <n v="1030"/>
    <n v="9406"/>
    <n v="3883"/>
    <n v="96099"/>
    <n v="5.35"/>
    <n v="5"/>
    <n v="1.78"/>
    <n v="3.14"/>
    <n v="42.36"/>
    <n v="3.5"/>
    <n v="9404"/>
    <n v="5366"/>
    <n v="6"/>
    <n v="9688180"/>
    <n v="3999490"/>
    <n v="5688690"/>
    <n v="0.16103814884302689"/>
    <n v="0.20620835291979014"/>
    <n v="479.29320388349515"/>
    <n v="0.94565217391304346"/>
    <x v="0"/>
  </r>
  <r>
    <s v="P0298"/>
    <s v="Model_555"/>
    <s v="Smartwatches"/>
    <s v="West"/>
    <n v="2023"/>
    <s v="Q2"/>
    <n v="92"/>
    <n v="3025"/>
    <n v="8787"/>
    <n v="11248"/>
    <n v="116093"/>
    <n v="5.31"/>
    <n v="2"/>
    <n v="1.08"/>
    <n v="19.14"/>
    <n v="46.45"/>
    <n v="2"/>
    <n v="3783"/>
    <n v="4522"/>
    <n v="13"/>
    <n v="26580675"/>
    <n v="34025200"/>
    <n v="-7444525"/>
    <n v="0.40082151848416592"/>
    <n v="0.60561191027414096"/>
    <n v="137.52859504132232"/>
    <n v="0.97826086956521741"/>
    <x v="2"/>
  </r>
  <r>
    <s v="P0299"/>
    <s v="Model_589"/>
    <s v="Speakers"/>
    <s v="West"/>
    <n v="2023"/>
    <s v="Q3"/>
    <n v="92"/>
    <n v="1234"/>
    <n v="2392"/>
    <n v="1837"/>
    <n v="210761"/>
    <n v="12.43"/>
    <n v="12"/>
    <n v="8.42"/>
    <n v="5.25"/>
    <n v="66.459999999999994"/>
    <n v="2.2000000000000002"/>
    <n v="3977"/>
    <n v="9730"/>
    <n v="7"/>
    <n v="2951728"/>
    <n v="2266858"/>
    <n v="684870"/>
    <n v="0.11255016417365925"/>
    <n v="0.24704961893497188"/>
    <n v="725.41329011345226"/>
    <n v="0.86956521739130432"/>
    <x v="0"/>
  </r>
  <r>
    <s v="P0300"/>
    <s v="Model_205"/>
    <s v="Smartwatches"/>
    <s v="South"/>
    <n v="2024"/>
    <s v="Q2"/>
    <n v="92"/>
    <n v="3377"/>
    <n v="11722"/>
    <n v="14744"/>
    <n v="360795"/>
    <n v="11.84"/>
    <n v="15"/>
    <n v="6.14"/>
    <n v="8.09"/>
    <n v="75.67"/>
    <n v="3.8"/>
    <n v="4593"/>
    <n v="7563"/>
    <n v="9"/>
    <n v="39585194"/>
    <n v="49790488"/>
    <n v="-10205294"/>
    <n v="0.30868372943327238"/>
    <n v="0.67608311437876822"/>
    <n v="206.0396801895173"/>
    <n v="0.83695652173913038"/>
    <x v="4"/>
  </r>
  <r>
    <s v="P0301"/>
    <s v="Model_841"/>
    <s v="Smartwatches"/>
    <s v="East"/>
    <n v="2024"/>
    <s v="Q4"/>
    <n v="90"/>
    <n v="3444"/>
    <n v="6175"/>
    <n v="4289"/>
    <n v="63893"/>
    <n v="4.62"/>
    <n v="4"/>
    <n v="3.26"/>
    <n v="20.48"/>
    <n v="28.91"/>
    <n v="3.9"/>
    <n v="8707"/>
    <n v="9713"/>
    <n v="3"/>
    <n v="21266700"/>
    <n v="14771316"/>
    <n v="6495384"/>
    <n v="0.26176179980238656"/>
    <n v="0.68949666743277405"/>
    <n v="253.82404181184668"/>
    <n v="0.9555555555555556"/>
    <x v="1"/>
  </r>
  <r>
    <s v="P0302"/>
    <s v="Model_883"/>
    <s v="Speakers"/>
    <s v="West"/>
    <n v="2024"/>
    <s v="Q2"/>
    <n v="92"/>
    <n v="177"/>
    <n v="3433"/>
    <n v="8404"/>
    <n v="116418"/>
    <n v="13.71"/>
    <n v="3"/>
    <n v="1.92"/>
    <n v="13.41"/>
    <n v="62.91"/>
    <n v="2.2000000000000002"/>
    <n v="10894"/>
    <n v="1226"/>
    <n v="5"/>
    <n v="607641"/>
    <n v="1487508"/>
    <n v="-879867"/>
    <n v="0.12615823235923021"/>
    <n v="3.54358043367018E-2"/>
    <n v="637.24293785310726"/>
    <n v="0.96739130434782605"/>
    <x v="0"/>
  </r>
  <r>
    <s v="P0303"/>
    <s v="Model_988"/>
    <s v="Smartwatches"/>
    <s v="North"/>
    <n v="2024"/>
    <s v="Q3"/>
    <n v="92"/>
    <n v="2115"/>
    <n v="19264"/>
    <n v="8344"/>
    <n v="175074"/>
    <n v="14.29"/>
    <n v="7"/>
    <n v="5.55"/>
    <n v="21.5"/>
    <n v="41.36"/>
    <n v="2.4"/>
    <n v="16341"/>
    <n v="1880"/>
    <n v="14"/>
    <n v="40743360"/>
    <n v="17647560"/>
    <n v="23095800"/>
    <n v="0.52941176470588236"/>
    <n v="0.42342783148092833"/>
    <n v="81.777777777777771"/>
    <n v="0.92391304347826086"/>
    <x v="4"/>
  </r>
  <r>
    <s v="P0304"/>
    <s v="Model_572"/>
    <s v="Speakers"/>
    <s v="South"/>
    <n v="2023"/>
    <s v="Q4"/>
    <n v="90"/>
    <n v="1866"/>
    <n v="13373"/>
    <n v="3434"/>
    <n v="415209"/>
    <n v="4.9000000000000004"/>
    <n v="18"/>
    <n v="5.84"/>
    <n v="5.33"/>
    <n v="39.5"/>
    <n v="5"/>
    <n v="7727"/>
    <n v="9823"/>
    <n v="7"/>
    <n v="24954018"/>
    <n v="6407844"/>
    <n v="18546174"/>
    <n v="0.15963726580545812"/>
    <n v="0.37357746266828001"/>
    <n v="473.77813504823149"/>
    <n v="0.8"/>
    <x v="0"/>
  </r>
  <r>
    <s v="P0305"/>
    <s v="Model_751"/>
    <s v="Speakers"/>
    <s v="East"/>
    <n v="2023"/>
    <s v="Q1"/>
    <n v="91"/>
    <n v="619"/>
    <n v="19174"/>
    <n v="4783"/>
    <n v="180351"/>
    <n v="5.32"/>
    <n v="13"/>
    <n v="2.0699999999999998"/>
    <n v="15.19"/>
    <n v="65.2"/>
    <n v="1.4"/>
    <n v="14780"/>
    <n v="9524"/>
    <n v="13"/>
    <n v="11868706"/>
    <n v="2960677"/>
    <n v="8908029"/>
    <n v="6.1027309474514443E-2"/>
    <n v="0.12392521403626224"/>
    <n v="1400.135702746365"/>
    <n v="0.85714285714285721"/>
    <x v="0"/>
  </r>
  <r>
    <s v="P0306"/>
    <s v="Model_209"/>
    <s v="Speakers"/>
    <s v="South"/>
    <n v="2024"/>
    <s v="Q4"/>
    <n v="90"/>
    <n v="1945"/>
    <n v="19524"/>
    <n v="2578"/>
    <n v="241083"/>
    <n v="7.58"/>
    <n v="6"/>
    <n v="8.51"/>
    <n v="2.09"/>
    <n v="40.97"/>
    <n v="2.6"/>
    <n v="5035"/>
    <n v="6671"/>
    <n v="6"/>
    <n v="37974180"/>
    <n v="5014210"/>
    <n v="32959970"/>
    <n v="0.22574280408542247"/>
    <n v="0.38939344313494351"/>
    <n v="308.68380462724934"/>
    <n v="0.93333333333333335"/>
    <x v="1"/>
  </r>
  <r>
    <s v="P0307"/>
    <s v="Model_268"/>
    <s v="Headphones"/>
    <s v="North"/>
    <n v="2023"/>
    <s v="Q1"/>
    <n v="91"/>
    <n v="2783"/>
    <n v="14739"/>
    <n v="8702"/>
    <n v="88635"/>
    <n v="14.12"/>
    <n v="13"/>
    <n v="0.84"/>
    <n v="16.079999999999998"/>
    <n v="37.69"/>
    <n v="1.2"/>
    <n v="12082"/>
    <n v="8684"/>
    <n v="2"/>
    <n v="41018637"/>
    <n v="24217666"/>
    <n v="16800971"/>
    <n v="0.24269643324321968"/>
    <n v="0.55716295745220967"/>
    <n v="283.95400646784043"/>
    <n v="0.85714285714285721"/>
    <x v="4"/>
  </r>
  <r>
    <s v="P0308"/>
    <s v="Model_449"/>
    <s v="Headphones"/>
    <s v="West"/>
    <n v="2023"/>
    <s v="Q4"/>
    <n v="90"/>
    <n v="3913"/>
    <n v="12374"/>
    <n v="5910"/>
    <n v="499331"/>
    <n v="13.14"/>
    <n v="5"/>
    <n v="3.56"/>
    <n v="19.059999999999999"/>
    <n v="76.87"/>
    <n v="4.3"/>
    <n v="4413"/>
    <n v="925"/>
    <n v="10"/>
    <n v="48419462"/>
    <n v="23125830"/>
    <n v="25293632"/>
    <n v="0.80880529144274493"/>
    <n v="0.78339153881081436"/>
    <n v="21.275236391515463"/>
    <n v="0.94444444444444442"/>
    <x v="2"/>
  </r>
  <r>
    <s v="P0309"/>
    <s v="Model_652"/>
    <s v="Speakers"/>
    <s v="West"/>
    <n v="2024"/>
    <s v="Q1"/>
    <n v="91"/>
    <n v="4771"/>
    <n v="19102"/>
    <n v="5989"/>
    <n v="145071"/>
    <n v="1.54"/>
    <n v="11"/>
    <n v="6.8"/>
    <n v="14.62"/>
    <n v="18.100000000000001"/>
    <n v="1.4"/>
    <n v="3840"/>
    <n v="7376"/>
    <n v="4"/>
    <n v="91135642"/>
    <n v="28573519"/>
    <n v="62562123"/>
    <n v="0.39277187782991685"/>
    <n v="0.95516509881584344"/>
    <n v="140.68664850136238"/>
    <n v="0.87912087912087911"/>
    <x v="2"/>
  </r>
  <r>
    <s v="P0310"/>
    <s v="Model_682"/>
    <s v="Smartwatches"/>
    <s v="West"/>
    <n v="2024"/>
    <s v="Q3"/>
    <n v="92"/>
    <n v="4064"/>
    <n v="6516"/>
    <n v="12887"/>
    <n v="390662"/>
    <n v="5.89"/>
    <n v="15"/>
    <n v="2.74"/>
    <n v="6.66"/>
    <n v="64.069999999999993"/>
    <n v="3.7"/>
    <n v="6789"/>
    <n v="2495"/>
    <n v="3"/>
    <n v="26481024"/>
    <n v="52372768"/>
    <n v="-25891744"/>
    <n v="0.61960664735477966"/>
    <n v="0.81362208375342437"/>
    <n v="56.481299212598429"/>
    <n v="0.83695652173913038"/>
    <x v="2"/>
  </r>
  <r>
    <s v="P0311"/>
    <s v="Model_689"/>
    <s v="Headphones"/>
    <s v="South"/>
    <n v="2024"/>
    <s v="Q3"/>
    <n v="92"/>
    <n v="2951"/>
    <n v="15274"/>
    <n v="8178"/>
    <n v="418377"/>
    <n v="8.3000000000000007"/>
    <n v="16"/>
    <n v="8.2799999999999994"/>
    <n v="0.78"/>
    <n v="29.9"/>
    <n v="1.2"/>
    <n v="2097"/>
    <n v="4245"/>
    <n v="10"/>
    <n v="45073574"/>
    <n v="24133278"/>
    <n v="20940296"/>
    <n v="0.41008893829905502"/>
    <n v="0.59079694122941817"/>
    <n v="132.34157912572007"/>
    <n v="0.82608695652173914"/>
    <x v="2"/>
  </r>
  <r>
    <s v="P0312"/>
    <s v="Model_273"/>
    <s v="Speakers"/>
    <s v="East"/>
    <n v="2024"/>
    <s v="Q1"/>
    <n v="91"/>
    <n v="1736"/>
    <n v="11252"/>
    <n v="1924"/>
    <n v="415795"/>
    <n v="7.55"/>
    <n v="12"/>
    <n v="7.4"/>
    <n v="2.99"/>
    <n v="11.24"/>
    <n v="3.7"/>
    <n v="16525"/>
    <n v="7159"/>
    <n v="8"/>
    <n v="19533472"/>
    <n v="3340064"/>
    <n v="16193408"/>
    <n v="0.19516582349634626"/>
    <n v="0.34755116569782107"/>
    <n v="375.27016129032256"/>
    <n v="0.86813186813186816"/>
    <x v="4"/>
  </r>
  <r>
    <s v="P0313"/>
    <s v="Model_722"/>
    <s v="Speakers"/>
    <s v="West"/>
    <n v="2023"/>
    <s v="Q3"/>
    <n v="92"/>
    <n v="3059"/>
    <n v="18838"/>
    <n v="1497"/>
    <n v="122805"/>
    <n v="2.91"/>
    <n v="13"/>
    <n v="7.89"/>
    <n v="15.56"/>
    <n v="23.34"/>
    <n v="4.4000000000000004"/>
    <n v="8645"/>
    <n v="5592"/>
    <n v="6"/>
    <n v="57625442"/>
    <n v="4579323"/>
    <n v="53046119"/>
    <n v="0.35360073979886719"/>
    <n v="0.61241878794333793"/>
    <n v="168.18045112781954"/>
    <n v="0.85869565217391308"/>
    <x v="4"/>
  </r>
  <r>
    <s v="P0314"/>
    <s v="Model_722"/>
    <s v="Speakers"/>
    <s v="West"/>
    <n v="2023"/>
    <s v="Q3"/>
    <n v="92"/>
    <n v="204"/>
    <n v="17085"/>
    <n v="2979"/>
    <n v="471280"/>
    <n v="12.88"/>
    <n v="6"/>
    <n v="1.19"/>
    <n v="23.36"/>
    <n v="58.53"/>
    <n v="2.6"/>
    <n v="4402"/>
    <n v="7211"/>
    <n v="13"/>
    <n v="3485340"/>
    <n v="607716"/>
    <n v="2877624"/>
    <n v="2.7511800404585299E-2"/>
    <n v="4.0841266015181739E-2"/>
    <n v="3252.0196078431372"/>
    <n v="0.93478260869565222"/>
    <x v="0"/>
  </r>
  <r>
    <s v="P0315"/>
    <s v="Model_287"/>
    <s v="Speakers"/>
    <s v="South"/>
    <n v="2024"/>
    <s v="Q4"/>
    <n v="90"/>
    <n v="2587"/>
    <n v="8791"/>
    <n v="10396"/>
    <n v="434957"/>
    <n v="10.15"/>
    <n v="13"/>
    <n v="1.41"/>
    <n v="5.16"/>
    <n v="66.73"/>
    <n v="3.1"/>
    <n v="10455"/>
    <n v="6892"/>
    <n v="7"/>
    <n v="22742317"/>
    <n v="26894452"/>
    <n v="-4152135"/>
    <n v="0.27291908429159195"/>
    <n v="0.51792330971213307"/>
    <n v="239.76807112485506"/>
    <n v="0.85555555555555562"/>
    <x v="4"/>
  </r>
  <r>
    <s v="P0316"/>
    <s v="Model_643"/>
    <s v="Headphones"/>
    <s v="South"/>
    <n v="2023"/>
    <s v="Q1"/>
    <n v="91"/>
    <n v="1459"/>
    <n v="2474"/>
    <n v="6051"/>
    <n v="391207"/>
    <n v="12.57"/>
    <n v="14"/>
    <n v="2.86"/>
    <n v="18.38"/>
    <n v="11.68"/>
    <n v="2.6"/>
    <n v="9194"/>
    <n v="9655"/>
    <n v="13"/>
    <n v="3609566"/>
    <n v="8828409"/>
    <n v="-5218843"/>
    <n v="0.1312758682742487"/>
    <n v="0.29209513292230466"/>
    <n v="602.19671007539409"/>
    <n v="0.84615384615384615"/>
    <x v="0"/>
  </r>
  <r>
    <s v="P0317"/>
    <s v="Model_257"/>
    <s v="Headphones"/>
    <s v="East"/>
    <n v="2023"/>
    <s v="Q1"/>
    <n v="91"/>
    <n v="4107"/>
    <n v="5633"/>
    <n v="10035"/>
    <n v="314598"/>
    <n v="12.88"/>
    <n v="11"/>
    <n v="5.18"/>
    <n v="21.66"/>
    <n v="12.91"/>
    <n v="2.2000000000000002"/>
    <n v="6330"/>
    <n v="3651"/>
    <n v="12"/>
    <n v="23134731"/>
    <n v="41213745"/>
    <n v="-18079014"/>
    <n v="0.52938901778808967"/>
    <n v="0.82223078198211463"/>
    <n v="80.896274653031412"/>
    <n v="0.87912087912087911"/>
    <x v="2"/>
  </r>
  <r>
    <s v="P0318"/>
    <s v="Model_144"/>
    <s v="Smartwatches"/>
    <s v="West"/>
    <n v="2024"/>
    <s v="Q1"/>
    <n v="91"/>
    <n v="834"/>
    <n v="16163"/>
    <n v="2729"/>
    <n v="333022"/>
    <n v="11.23"/>
    <n v="16"/>
    <n v="7.48"/>
    <n v="13.02"/>
    <n v="82.2"/>
    <n v="4.2"/>
    <n v="11334"/>
    <n v="7811"/>
    <n v="5"/>
    <n v="13479942"/>
    <n v="2275986"/>
    <n v="11203956"/>
    <n v="9.6471949103528049E-2"/>
    <n v="0.16696870517971357"/>
    <n v="852.27937649880096"/>
    <n v="0.82417582417582413"/>
    <x v="0"/>
  </r>
  <r>
    <s v="P0319"/>
    <s v="Model_323"/>
    <s v="Smartwatches"/>
    <s v="East"/>
    <n v="2024"/>
    <s v="Q4"/>
    <n v="90"/>
    <n v="3225"/>
    <n v="5472"/>
    <n v="1813"/>
    <n v="232170"/>
    <n v="6.59"/>
    <n v="8"/>
    <n v="8.3699999999999992"/>
    <n v="16.73"/>
    <n v="15.86"/>
    <n v="2.1"/>
    <n v="11989"/>
    <n v="3728"/>
    <n v="2"/>
    <n v="17647200"/>
    <n v="5846925"/>
    <n v="11800275"/>
    <n v="0.46382856321012511"/>
    <n v="0.6456523671517701"/>
    <n v="104.03720930232558"/>
    <n v="0.91111111111111109"/>
    <x v="2"/>
  </r>
  <r>
    <s v="P0320"/>
    <s v="Model_331"/>
    <s v="Speakers"/>
    <s v="East"/>
    <n v="2024"/>
    <s v="Q1"/>
    <n v="91"/>
    <n v="4391"/>
    <n v="6795"/>
    <n v="1026"/>
    <n v="243226"/>
    <n v="9.16"/>
    <n v="14"/>
    <n v="7.04"/>
    <n v="20.38"/>
    <n v="81.53"/>
    <n v="3.9"/>
    <n v="17268"/>
    <n v="1665"/>
    <n v="5"/>
    <n v="29836845"/>
    <n v="4505166"/>
    <n v="25331679"/>
    <n v="0.72506605019815062"/>
    <n v="0.87908823074834808"/>
    <n v="34.505807333181508"/>
    <n v="0.84615384615384615"/>
    <x v="2"/>
  </r>
  <r>
    <s v="P0321"/>
    <s v="Model_194"/>
    <s v="Headphones"/>
    <s v="South"/>
    <n v="2024"/>
    <s v="Q4"/>
    <n v="90"/>
    <n v="2856"/>
    <n v="15413"/>
    <n v="8121"/>
    <n v="194063"/>
    <n v="2.41"/>
    <n v="11"/>
    <n v="9.2899999999999991"/>
    <n v="6.52"/>
    <n v="28.25"/>
    <n v="1.8"/>
    <n v="11864"/>
    <n v="3767"/>
    <n v="10"/>
    <n v="44019528"/>
    <n v="23193576"/>
    <n v="20825952"/>
    <n v="0.43122452060999544"/>
    <n v="0.57177772421254436"/>
    <n v="118.7079831932773"/>
    <n v="0.87777777777777777"/>
    <x v="2"/>
  </r>
  <r>
    <s v="P0322"/>
    <s v="Model_947"/>
    <s v="Smartwatches"/>
    <s v="East"/>
    <n v="2023"/>
    <s v="Q4"/>
    <n v="90"/>
    <n v="587"/>
    <n v="10605"/>
    <n v="2628"/>
    <n v="118344"/>
    <n v="10.1"/>
    <n v="1"/>
    <n v="7.39"/>
    <n v="7.42"/>
    <n v="69.2"/>
    <n v="2"/>
    <n v="3660"/>
    <n v="6559"/>
    <n v="2"/>
    <n v="6225135"/>
    <n v="1542636"/>
    <n v="4682499"/>
    <n v="8.2143856703050661E-2"/>
    <n v="0.11751874093584157"/>
    <n v="1005.6388415672914"/>
    <n v="0.98888888888888893"/>
    <x v="0"/>
  </r>
  <r>
    <s v="P0323"/>
    <s v="Model_321"/>
    <s v="Speakers"/>
    <s v="East"/>
    <n v="2024"/>
    <s v="Q3"/>
    <n v="92"/>
    <n v="1891"/>
    <n v="9728"/>
    <n v="8709"/>
    <n v="417090"/>
    <n v="2.69"/>
    <n v="4"/>
    <n v="3.06"/>
    <n v="0.02"/>
    <n v="34.78"/>
    <n v="2.2999999999999998"/>
    <n v="14768"/>
    <n v="4196"/>
    <n v="11"/>
    <n v="18395648"/>
    <n v="16468719"/>
    <n v="1926929"/>
    <n v="0.31066206669952356"/>
    <n v="0.37858251977798363"/>
    <n v="204.14172395557907"/>
    <n v="0.95652173913043481"/>
    <x v="1"/>
  </r>
  <r>
    <s v="P0324"/>
    <s v="Model_504"/>
    <s v="Headphones"/>
    <s v="South"/>
    <n v="2024"/>
    <s v="Q3"/>
    <n v="92"/>
    <n v="2505"/>
    <n v="11403"/>
    <n v="6388"/>
    <n v="86593"/>
    <n v="10.41"/>
    <n v="12"/>
    <n v="2.65"/>
    <n v="24.08"/>
    <n v="78.7"/>
    <n v="3.4"/>
    <n v="15985"/>
    <n v="1119"/>
    <n v="4"/>
    <n v="28564515"/>
    <n v="16001940"/>
    <n v="12562575"/>
    <n v="0.69122516556291391"/>
    <n v="0.5015067223923052"/>
    <n v="41.097005988023952"/>
    <n v="0.86956521739130432"/>
    <x v="3"/>
  </r>
  <r>
    <s v="P0325"/>
    <s v="Model_282"/>
    <s v="Speakers"/>
    <s v="East"/>
    <n v="2023"/>
    <s v="Q3"/>
    <n v="92"/>
    <n v="574"/>
    <n v="4520"/>
    <n v="13909"/>
    <n v="86304"/>
    <n v="3.44"/>
    <n v="19"/>
    <n v="6.96"/>
    <n v="22.94"/>
    <n v="66.040000000000006"/>
    <n v="2.8"/>
    <n v="4422"/>
    <n v="8028"/>
    <n v="6"/>
    <n v="2594480"/>
    <n v="7983766"/>
    <n v="-5389286"/>
    <n v="6.672866775168565E-2"/>
    <n v="0.11491611123879567"/>
    <n v="1286.7177700348432"/>
    <n v="0.79347826086956519"/>
    <x v="0"/>
  </r>
  <r>
    <s v="P0326"/>
    <s v="Model_258"/>
    <s v="Headphones"/>
    <s v="North"/>
    <n v="2023"/>
    <s v="Q3"/>
    <n v="92"/>
    <n v="3000"/>
    <n v="10487"/>
    <n v="2823"/>
    <n v="473602"/>
    <n v="1.76"/>
    <n v="7"/>
    <n v="1.93"/>
    <n v="19.11"/>
    <n v="42.15"/>
    <n v="4"/>
    <n v="5304"/>
    <n v="9576"/>
    <n v="8"/>
    <n v="31461000"/>
    <n v="8469000"/>
    <n v="22992000"/>
    <n v="0.2385496183206107"/>
    <n v="0.60060685316443729"/>
    <n v="293.66399999999999"/>
    <n v="0.92391304347826086"/>
    <x v="1"/>
  </r>
  <r>
    <s v="P0327"/>
    <s v="Model_783"/>
    <s v="Headphones"/>
    <s v="South"/>
    <n v="2023"/>
    <s v="Q2"/>
    <n v="92"/>
    <n v="4181"/>
    <n v="14380"/>
    <n v="5766"/>
    <n v="236292"/>
    <n v="2.48"/>
    <n v="13"/>
    <n v="0.93"/>
    <n v="1.98"/>
    <n v="16.100000000000001"/>
    <n v="1.9"/>
    <n v="3868"/>
    <n v="8354"/>
    <n v="10"/>
    <n v="60122780"/>
    <n v="24107646"/>
    <n v="36015134"/>
    <n v="0.33354607100119665"/>
    <n v="0.83704575102683743"/>
    <n v="183.82396555847882"/>
    <n v="0.85869565217391308"/>
    <x v="4"/>
  </r>
  <r>
    <s v="P0328"/>
    <s v="Model_381"/>
    <s v="Smartwatches"/>
    <s v="East"/>
    <n v="2023"/>
    <s v="Q2"/>
    <n v="92"/>
    <n v="4830"/>
    <n v="6733"/>
    <n v="11444"/>
    <n v="163613"/>
    <n v="0.03"/>
    <n v="14"/>
    <n v="5.32"/>
    <n v="11.19"/>
    <n v="68.62"/>
    <n v="1"/>
    <n v="16657"/>
    <n v="6065"/>
    <n v="7"/>
    <n v="32520390"/>
    <n v="55274520"/>
    <n v="-22754130"/>
    <n v="0.44332262505736575"/>
    <n v="0.96697703359474407"/>
    <n v="115.52380952380952"/>
    <n v="0.84782608695652173"/>
    <x v="2"/>
  </r>
  <r>
    <s v="P0329"/>
    <s v="Model_124"/>
    <s v="Headphones"/>
    <s v="South"/>
    <n v="2024"/>
    <s v="Q2"/>
    <n v="92"/>
    <n v="4165"/>
    <n v="11016"/>
    <n v="11077"/>
    <n v="250410"/>
    <n v="10.78"/>
    <n v="10"/>
    <n v="8.2200000000000006"/>
    <n v="2.5499999999999998"/>
    <n v="59.35"/>
    <n v="4.0999999999999996"/>
    <n v="9593"/>
    <n v="2369"/>
    <n v="4"/>
    <n v="45881640"/>
    <n v="46135705"/>
    <n v="-254065"/>
    <n v="0.63743495561677377"/>
    <n v="0.83384251447662716"/>
    <n v="52.328451380552224"/>
    <n v="0.89130434782608692"/>
    <x v="2"/>
  </r>
  <r>
    <s v="P0330"/>
    <s v="Model_166"/>
    <s v="Speakers"/>
    <s v="East"/>
    <n v="2023"/>
    <s v="Q1"/>
    <n v="91"/>
    <n v="2418"/>
    <n v="16059"/>
    <n v="6691"/>
    <n v="464299"/>
    <n v="10.99"/>
    <n v="0"/>
    <n v="1.01"/>
    <n v="0.4"/>
    <n v="10.23"/>
    <n v="4.3"/>
    <n v="5432"/>
    <n v="8935"/>
    <n v="14"/>
    <n v="38830662"/>
    <n v="16178838"/>
    <n v="22651824"/>
    <n v="0.21298335241786312"/>
    <n v="0.48408912365053647"/>
    <n v="336.26344086021504"/>
    <n v="1"/>
    <x v="1"/>
  </r>
  <r>
    <s v="P0331"/>
    <s v="Model_821"/>
    <s v="Speakers"/>
    <s v="South"/>
    <n v="2023"/>
    <s v="Q1"/>
    <n v="91"/>
    <n v="3897"/>
    <n v="18201"/>
    <n v="13275"/>
    <n v="68354"/>
    <n v="7.72"/>
    <n v="2"/>
    <n v="7.92"/>
    <n v="15.4"/>
    <n v="10.75"/>
    <n v="1.2"/>
    <n v="13052"/>
    <n v="4821"/>
    <n v="8"/>
    <n v="70929297"/>
    <n v="51732675"/>
    <n v="19196622"/>
    <n v="0.44700619408121128"/>
    <n v="0.78018830226060409"/>
    <n v="112.576597382602"/>
    <n v="0.97802197802197799"/>
    <x v="2"/>
  </r>
  <r>
    <s v="P0332"/>
    <s v="Model_125"/>
    <s v="Headphones"/>
    <s v="East"/>
    <n v="2024"/>
    <s v="Q2"/>
    <n v="92"/>
    <n v="4545"/>
    <n v="3896"/>
    <n v="1880"/>
    <n v="334334"/>
    <n v="2.42"/>
    <n v="16"/>
    <n v="8.1199999999999992"/>
    <n v="24.02"/>
    <n v="74.7"/>
    <n v="3.4"/>
    <n v="7108"/>
    <n v="8508"/>
    <n v="5"/>
    <n v="17707320"/>
    <n v="8544600"/>
    <n v="9162720"/>
    <n v="0.3481958170535509"/>
    <n v="0.90991938254412252"/>
    <n v="172.21914191419143"/>
    <n v="0.82608695652173914"/>
    <x v="4"/>
  </r>
  <r>
    <s v="P0333"/>
    <s v="Model_427"/>
    <s v="Headphones"/>
    <s v="North"/>
    <n v="2024"/>
    <s v="Q1"/>
    <n v="91"/>
    <n v="2751"/>
    <n v="3091"/>
    <n v="5836"/>
    <n v="56142"/>
    <n v="1.25"/>
    <n v="18"/>
    <n v="4.82"/>
    <n v="22.57"/>
    <n v="30.75"/>
    <n v="2.5"/>
    <n v="14399"/>
    <n v="295"/>
    <n v="4"/>
    <n v="8503341"/>
    <n v="16054836"/>
    <n v="-7551495"/>
    <n v="0.90315167432698618"/>
    <n v="0.55075648435178903"/>
    <n v="9.7582697201017812"/>
    <n v="0.80219780219780223"/>
    <x v="2"/>
  </r>
  <r>
    <s v="P0334"/>
    <s v="Model_759"/>
    <s v="Headphones"/>
    <s v="West"/>
    <n v="2023"/>
    <s v="Q4"/>
    <n v="90"/>
    <n v="1021"/>
    <n v="12803"/>
    <n v="11312"/>
    <n v="471614"/>
    <n v="0.28999999999999998"/>
    <n v="13"/>
    <n v="0.56999999999999995"/>
    <n v="17.420000000000002"/>
    <n v="60.89"/>
    <n v="4.2"/>
    <n v="10792"/>
    <n v="3373"/>
    <n v="8"/>
    <n v="13071863"/>
    <n v="11549552"/>
    <n v="1522311"/>
    <n v="0.23236231224396905"/>
    <n v="0.20440653236029682"/>
    <n v="297.3261508325171"/>
    <n v="0.85555555555555562"/>
    <x v="4"/>
  </r>
  <r>
    <s v="P0335"/>
    <s v="Model_692"/>
    <s v="Headphones"/>
    <s v="West"/>
    <n v="2024"/>
    <s v="Q1"/>
    <n v="91"/>
    <n v="1216"/>
    <n v="7683"/>
    <n v="12182"/>
    <n v="233043"/>
    <n v="2.4900000000000002"/>
    <n v="7"/>
    <n v="1.75"/>
    <n v="2.42"/>
    <n v="46.34"/>
    <n v="4.5"/>
    <n v="11362"/>
    <n v="5210"/>
    <n v="12"/>
    <n v="9342528"/>
    <n v="14813312"/>
    <n v="-5470784"/>
    <n v="0.18923124805477748"/>
    <n v="0.24344597781598526"/>
    <n v="389.89309210526312"/>
    <n v="0.92307692307692313"/>
    <x v="0"/>
  </r>
  <r>
    <s v="P0336"/>
    <s v="Model_934"/>
    <s v="Smartwatches"/>
    <s v="North"/>
    <n v="2024"/>
    <s v="Q1"/>
    <n v="91"/>
    <n v="4979"/>
    <n v="2812"/>
    <n v="11622"/>
    <n v="354006"/>
    <n v="13.36"/>
    <n v="12"/>
    <n v="7.07"/>
    <n v="6.85"/>
    <n v="79.069999999999993"/>
    <n v="4.4000000000000004"/>
    <n v="7031"/>
    <n v="7501"/>
    <n v="12"/>
    <n v="14000948"/>
    <n v="57865938"/>
    <n v="-43864990"/>
    <n v="0.39895833333333336"/>
    <n v="0.99680717396857776"/>
    <n v="137.09399477806789"/>
    <n v="0.86813186813186816"/>
    <x v="2"/>
  </r>
  <r>
    <s v="P0337"/>
    <s v="Model_892"/>
    <s v="Speakers"/>
    <s v="North"/>
    <n v="2024"/>
    <s v="Q3"/>
    <n v="92"/>
    <n v="2824"/>
    <n v="8814"/>
    <n v="3363"/>
    <n v="234482"/>
    <n v="3.62"/>
    <n v="19"/>
    <n v="7.12"/>
    <n v="8"/>
    <n v="83.36"/>
    <n v="4.0999999999999996"/>
    <n v="11912"/>
    <n v="3312"/>
    <n v="8"/>
    <n v="24890736"/>
    <n v="9497112"/>
    <n v="15393624"/>
    <n v="0.46023468057366362"/>
    <n v="0.56537125111212361"/>
    <n v="107.89801699716715"/>
    <n v="0.79347826086956519"/>
    <x v="2"/>
  </r>
  <r>
    <s v="P0338"/>
    <s v="Model_559"/>
    <s v="Speakers"/>
    <s v="South"/>
    <n v="2023"/>
    <s v="Q4"/>
    <n v="90"/>
    <n v="2032"/>
    <n v="3639"/>
    <n v="4092"/>
    <n v="200575"/>
    <n v="5.31"/>
    <n v="2"/>
    <n v="8.98"/>
    <n v="19.079999999999998"/>
    <n v="89.74"/>
    <n v="2.1"/>
    <n v="7844"/>
    <n v="2855"/>
    <n v="5"/>
    <n v="7394448"/>
    <n v="8314944"/>
    <n v="-920496"/>
    <n v="0.41579701248209533"/>
    <n v="0.40681104187671219"/>
    <n v="126.4517716535433"/>
    <n v="0.97777777777777775"/>
    <x v="4"/>
  </r>
  <r>
    <s v="P0339"/>
    <s v="Model_595"/>
    <s v="Headphones"/>
    <s v="North"/>
    <n v="2024"/>
    <s v="Q2"/>
    <n v="92"/>
    <n v="903"/>
    <n v="16188"/>
    <n v="13613"/>
    <n v="175438"/>
    <n v="1.58"/>
    <n v="4"/>
    <n v="5.83"/>
    <n v="20.059999999999999"/>
    <n v="22.29"/>
    <n v="4.2"/>
    <n v="18259"/>
    <n v="1621"/>
    <n v="13"/>
    <n v="14617764"/>
    <n v="12292539"/>
    <n v="2325225"/>
    <n v="0.35776545166402535"/>
    <n v="0.18078266280249564"/>
    <n v="165.1517165005537"/>
    <n v="0.95652173913043481"/>
    <x v="1"/>
  </r>
  <r>
    <s v="P0340"/>
    <s v="Model_912"/>
    <s v="Headphones"/>
    <s v="West"/>
    <n v="2024"/>
    <s v="Q4"/>
    <n v="90"/>
    <n v="4196"/>
    <n v="19588"/>
    <n v="4386"/>
    <n v="98456"/>
    <n v="3.34"/>
    <n v="8"/>
    <n v="1.24"/>
    <n v="9.6300000000000008"/>
    <n v="79.040000000000006"/>
    <n v="3.1"/>
    <n v="9387"/>
    <n v="5774"/>
    <n v="8"/>
    <n v="82191248"/>
    <n v="18403656"/>
    <n v="63787592"/>
    <n v="0.42086258776328989"/>
    <n v="0.84004878529265969"/>
    <n v="123.84652049571021"/>
    <n v="0.91111111111111109"/>
    <x v="2"/>
  </r>
  <r>
    <s v="P0341"/>
    <s v="Model_676"/>
    <s v="Smartwatches"/>
    <s v="North"/>
    <n v="2024"/>
    <s v="Q4"/>
    <n v="90"/>
    <n v="3786"/>
    <n v="8424"/>
    <n v="5231"/>
    <n v="150167"/>
    <n v="7.79"/>
    <n v="5"/>
    <n v="1.21"/>
    <n v="10.45"/>
    <n v="31.28"/>
    <n v="1.2"/>
    <n v="19493"/>
    <n v="1180"/>
    <n v="12"/>
    <n v="31893264"/>
    <n v="19804566"/>
    <n v="12088698"/>
    <n v="0.76238421264599276"/>
    <n v="0.75796584869351991"/>
    <n v="28.050713153724246"/>
    <n v="0.94444444444444442"/>
    <x v="2"/>
  </r>
  <r>
    <s v="P0342"/>
    <s v="Model_131"/>
    <s v="Headphones"/>
    <s v="North"/>
    <n v="2024"/>
    <s v="Q4"/>
    <n v="90"/>
    <n v="3819"/>
    <n v="1862"/>
    <n v="7641"/>
    <n v="394179"/>
    <n v="9.1199999999999992"/>
    <n v="1"/>
    <n v="7.21"/>
    <n v="1.1100000000000001"/>
    <n v="57.27"/>
    <n v="2.8"/>
    <n v="17658"/>
    <n v="5723"/>
    <n v="3"/>
    <n v="7110978"/>
    <n v="29180979"/>
    <n v="-22070001"/>
    <n v="0.4002305596311046"/>
    <n v="0.76457252407832865"/>
    <n v="134.8703849175177"/>
    <n v="0.98888888888888893"/>
    <x v="2"/>
  </r>
  <r>
    <s v="P0343"/>
    <s v="Model_397"/>
    <s v="Headphones"/>
    <s v="North"/>
    <n v="2024"/>
    <s v="Q1"/>
    <n v="91"/>
    <n v="624"/>
    <n v="14981"/>
    <n v="14166"/>
    <n v="320160"/>
    <n v="3.68"/>
    <n v="12"/>
    <n v="1.84"/>
    <n v="7.23"/>
    <n v="50.46"/>
    <n v="4.8"/>
    <n v="20823"/>
    <n v="821"/>
    <n v="2"/>
    <n v="9348144"/>
    <n v="8839584"/>
    <n v="508560"/>
    <n v="0.43183391003460209"/>
    <n v="0.12492622545820296"/>
    <n v="119.72916666666667"/>
    <n v="0.86813186813186816"/>
    <x v="3"/>
  </r>
  <r>
    <s v="P0344"/>
    <s v="Model_708"/>
    <s v="Smartwatches"/>
    <s v="West"/>
    <n v="2023"/>
    <s v="Q2"/>
    <n v="92"/>
    <n v="3311"/>
    <n v="5238"/>
    <n v="7443"/>
    <n v="314528"/>
    <n v="0.87"/>
    <n v="4"/>
    <n v="3.28"/>
    <n v="11.28"/>
    <n v="11.44"/>
    <n v="4.5999999999999996"/>
    <n v="19497"/>
    <n v="1662"/>
    <n v="13"/>
    <n v="17343018"/>
    <n v="24643773"/>
    <n v="-7300755"/>
    <n v="0.66579529459079023"/>
    <n v="0.66286976360915062"/>
    <n v="46.180610087586828"/>
    <n v="0.95652173913043481"/>
    <x v="2"/>
  </r>
  <r>
    <s v="P0345"/>
    <s v="Model_166"/>
    <s v="Smartwatches"/>
    <s v="North"/>
    <n v="2023"/>
    <s v="Q3"/>
    <n v="92"/>
    <n v="1198"/>
    <n v="3969"/>
    <n v="11939"/>
    <n v="243392"/>
    <n v="5.87"/>
    <n v="7"/>
    <n v="4.87"/>
    <n v="2.92"/>
    <n v="84.62"/>
    <n v="1.4"/>
    <n v="5179"/>
    <n v="739"/>
    <n v="3"/>
    <n v="4754862"/>
    <n v="14302922"/>
    <n v="-9548060"/>
    <n v="0.61848218895198759"/>
    <n v="0.23984233669699864"/>
    <n v="56.751252086811348"/>
    <n v="0.92391304347826086"/>
    <x v="4"/>
  </r>
  <r>
    <s v="P0346"/>
    <s v="Model_114"/>
    <s v="Speakers"/>
    <s v="South"/>
    <n v="2023"/>
    <s v="Q2"/>
    <n v="92"/>
    <n v="1765"/>
    <n v="17606"/>
    <n v="4759"/>
    <n v="458288"/>
    <n v="3.51"/>
    <n v="0"/>
    <n v="0.25"/>
    <n v="11.33"/>
    <n v="16.27"/>
    <n v="4"/>
    <n v="9040"/>
    <n v="4360"/>
    <n v="5"/>
    <n v="31074590"/>
    <n v="8399635"/>
    <n v="22674955"/>
    <n v="0.28816326530612246"/>
    <n v="0.35335703194507728"/>
    <n v="227.26345609065154"/>
    <n v="1"/>
    <x v="1"/>
  </r>
  <r>
    <s v="P0347"/>
    <s v="Model_978"/>
    <s v="Speakers"/>
    <s v="West"/>
    <n v="2024"/>
    <s v="Q2"/>
    <n v="92"/>
    <n v="4827"/>
    <n v="18440"/>
    <n v="11805"/>
    <n v="152239"/>
    <n v="3.29"/>
    <n v="19"/>
    <n v="2.4900000000000002"/>
    <n v="21.33"/>
    <n v="65.06"/>
    <n v="4.2"/>
    <n v="10988"/>
    <n v="5290"/>
    <n v="9"/>
    <n v="89009880"/>
    <n v="56982735"/>
    <n v="32027145"/>
    <n v="0.47711772264505287"/>
    <n v="0.96637642674157964"/>
    <n v="100.82452869276983"/>
    <n v="0.79347826086956519"/>
    <x v="2"/>
  </r>
  <r>
    <s v="P0348"/>
    <s v="Model_103"/>
    <s v="Headphones"/>
    <s v="East"/>
    <n v="2023"/>
    <s v="Q2"/>
    <n v="92"/>
    <n v="4983"/>
    <n v="10517"/>
    <n v="11575"/>
    <n v="161431"/>
    <n v="14.4"/>
    <n v="11"/>
    <n v="4.08"/>
    <n v="14.53"/>
    <n v="72.8"/>
    <n v="2.1"/>
    <n v="8574"/>
    <n v="3836"/>
    <n v="4"/>
    <n v="52406211"/>
    <n v="57678225"/>
    <n v="-5272014"/>
    <n v="0.5650300487583626"/>
    <n v="0.99760798310613041"/>
    <n v="70.823198876179006"/>
    <n v="0.88043478260869568"/>
    <x v="2"/>
  </r>
  <r>
    <s v="P0349"/>
    <s v="Model_558"/>
    <s v="Speakers"/>
    <s v="West"/>
    <n v="2023"/>
    <s v="Q4"/>
    <n v="90"/>
    <n v="3904"/>
    <n v="4308"/>
    <n v="961"/>
    <n v="392162"/>
    <n v="9.24"/>
    <n v="10"/>
    <n v="2.8"/>
    <n v="1.97"/>
    <n v="73.62"/>
    <n v="2.9"/>
    <n v="5496"/>
    <n v="7846"/>
    <n v="11"/>
    <n v="16818432"/>
    <n v="3751744"/>
    <n v="13066688"/>
    <n v="0.33225531914893619"/>
    <n v="0.78158971825132106"/>
    <n v="180.87602459016392"/>
    <n v="0.88888888888888884"/>
    <x v="4"/>
  </r>
  <r>
    <s v="P0350"/>
    <s v="Model_425"/>
    <s v="Smartwatches"/>
    <s v="South"/>
    <n v="2023"/>
    <s v="Q3"/>
    <n v="92"/>
    <n v="2541"/>
    <n v="17870"/>
    <n v="1393"/>
    <n v="90510"/>
    <n v="8.35"/>
    <n v="6"/>
    <n v="1.36"/>
    <n v="4.79"/>
    <n v="20.84"/>
    <n v="3.8"/>
    <n v="7195"/>
    <n v="189"/>
    <n v="7"/>
    <n v="45407670"/>
    <n v="3539613"/>
    <n v="41868057"/>
    <n v="0.93076923076923079"/>
    <n v="0.50871400463027838"/>
    <n v="6.8429752066115705"/>
    <n v="0.93478260869565222"/>
    <x v="4"/>
  </r>
  <r>
    <s v="P0351"/>
    <s v="Model_755"/>
    <s v="Smartwatches"/>
    <s v="West"/>
    <n v="2023"/>
    <s v="Q2"/>
    <n v="92"/>
    <n v="2710"/>
    <n v="16370"/>
    <n v="12251"/>
    <n v="230005"/>
    <n v="6.24"/>
    <n v="14"/>
    <n v="7.28"/>
    <n v="11.86"/>
    <n v="45.81"/>
    <n v="2.8"/>
    <n v="15735"/>
    <n v="1351"/>
    <n v="7"/>
    <n v="44362700"/>
    <n v="33200210"/>
    <n v="11162490"/>
    <n v="0.66732331937946321"/>
    <n v="0.54254819069187499"/>
    <n v="45.864206642066421"/>
    <n v="0.84782608695652173"/>
    <x v="2"/>
  </r>
  <r>
    <s v="P0352"/>
    <s v="Model_108"/>
    <s v="Smartwatches"/>
    <s v="West"/>
    <n v="2023"/>
    <s v="Q2"/>
    <n v="92"/>
    <n v="3174"/>
    <n v="14213"/>
    <n v="13147"/>
    <n v="333970"/>
    <n v="6.43"/>
    <n v="10"/>
    <n v="8.1300000000000008"/>
    <n v="9.0399999999999991"/>
    <n v="76.349999999999994"/>
    <n v="1.5"/>
    <n v="3866"/>
    <n v="9394"/>
    <n v="14"/>
    <n v="45112062"/>
    <n v="41728578"/>
    <n v="3383484"/>
    <n v="0.25254614894971356"/>
    <n v="0.63544205064797465"/>
    <n v="272.28985507246375"/>
    <n v="0.89130434782608692"/>
    <x v="1"/>
  </r>
  <r>
    <s v="P0353"/>
    <s v="Model_243"/>
    <s v="Headphones"/>
    <s v="East"/>
    <n v="2024"/>
    <s v="Q2"/>
    <n v="92"/>
    <n v="3101"/>
    <n v="9061"/>
    <n v="11954"/>
    <n v="380170"/>
    <n v="8.11"/>
    <n v="15"/>
    <n v="2.57"/>
    <n v="8.9700000000000006"/>
    <n v="34.21"/>
    <n v="3.8"/>
    <n v="15664"/>
    <n v="4803"/>
    <n v="10"/>
    <n v="28098161"/>
    <n v="37069354"/>
    <n v="-8971193"/>
    <n v="0.39233299595141702"/>
    <n v="0.62082728388764008"/>
    <n v="142.49467913576265"/>
    <n v="0.83695652173913038"/>
    <x v="2"/>
  </r>
  <r>
    <s v="P0354"/>
    <s v="Model_334"/>
    <s v="Speakers"/>
    <s v="West"/>
    <n v="2024"/>
    <s v="Q1"/>
    <n v="91"/>
    <n v="54"/>
    <n v="4219"/>
    <n v="12880"/>
    <n v="171668"/>
    <n v="10.45"/>
    <n v="2"/>
    <n v="7.74"/>
    <n v="13.23"/>
    <n v="47.42"/>
    <n v="4.5999999999999996"/>
    <n v="8264"/>
    <n v="448"/>
    <n v="10"/>
    <n v="227826"/>
    <n v="695520"/>
    <n v="-467694"/>
    <n v="0.10756972111553785"/>
    <n v="1.0810923356959871E-2"/>
    <n v="754.96296296296293"/>
    <n v="0.97802197802197799"/>
    <x v="0"/>
  </r>
  <r>
    <s v="P0355"/>
    <s v="Model_879"/>
    <s v="Speakers"/>
    <s v="East"/>
    <n v="2024"/>
    <s v="Q4"/>
    <n v="90"/>
    <n v="4919"/>
    <n v="13200"/>
    <n v="4190"/>
    <n v="292700"/>
    <n v="10.53"/>
    <n v="19"/>
    <n v="3.86"/>
    <n v="14.61"/>
    <n v="31.82"/>
    <n v="3.6"/>
    <n v="17027"/>
    <n v="4152"/>
    <n v="5"/>
    <n v="64930800"/>
    <n v="20610610"/>
    <n v="44320190"/>
    <n v="0.54227758791753944"/>
    <n v="0.98479503690528902"/>
    <n v="75.966659890221592"/>
    <n v="0.78888888888888886"/>
    <x v="2"/>
  </r>
  <r>
    <s v="P0356"/>
    <s v="Model_539"/>
    <s v="Headphones"/>
    <s v="North"/>
    <n v="2023"/>
    <s v="Q4"/>
    <n v="90"/>
    <n v="926"/>
    <n v="5241"/>
    <n v="6797"/>
    <n v="468734"/>
    <n v="2.58"/>
    <n v="13"/>
    <n v="5.07"/>
    <n v="19.920000000000002"/>
    <n v="47.08"/>
    <n v="4.0999999999999996"/>
    <n v="17792"/>
    <n v="3041"/>
    <n v="10"/>
    <n v="4853166"/>
    <n v="6294022"/>
    <n v="-1440856"/>
    <n v="0.23342576254096295"/>
    <n v="0.18538731534342298"/>
    <n v="295.56155507559396"/>
    <n v="0.85555555555555562"/>
    <x v="4"/>
  </r>
  <r>
    <s v="P0357"/>
    <s v="Model_774"/>
    <s v="Headphones"/>
    <s v="South"/>
    <n v="2023"/>
    <s v="Q2"/>
    <n v="92"/>
    <n v="1041"/>
    <n v="11266"/>
    <n v="7154"/>
    <n v="74045"/>
    <n v="7.5"/>
    <n v="2"/>
    <n v="8.56"/>
    <n v="8.52"/>
    <n v="81.03"/>
    <n v="2.4"/>
    <n v="3114"/>
    <n v="8537"/>
    <n v="14"/>
    <n v="11727906"/>
    <n v="7447314"/>
    <n v="4280592"/>
    <n v="0.10868657339736897"/>
    <n v="0.20841057804805974"/>
    <n v="754.47070124879929"/>
    <n v="0.97826086956521741"/>
    <x v="0"/>
  </r>
  <r>
    <s v="P0358"/>
    <s v="Model_306"/>
    <s v="Headphones"/>
    <s v="West"/>
    <n v="2023"/>
    <s v="Q3"/>
    <n v="92"/>
    <n v="4192"/>
    <n v="5498"/>
    <n v="13493"/>
    <n v="231948"/>
    <n v="6.18"/>
    <n v="0"/>
    <n v="7.5"/>
    <n v="20.14"/>
    <n v="46.41"/>
    <n v="1.7"/>
    <n v="15896"/>
    <n v="371"/>
    <n v="7"/>
    <n v="23047616"/>
    <n v="56562656"/>
    <n v="-33515040"/>
    <n v="0.91869384177076485"/>
    <n v="0.83924797615510704"/>
    <n v="8.1421755725190827"/>
    <n v="1"/>
    <x v="2"/>
  </r>
  <r>
    <s v="P0359"/>
    <s v="Model_363"/>
    <s v="Headphones"/>
    <s v="West"/>
    <n v="2023"/>
    <s v="Q2"/>
    <n v="92"/>
    <n v="4414"/>
    <n v="17577"/>
    <n v="1463"/>
    <n v="140102"/>
    <n v="13.06"/>
    <n v="14"/>
    <n v="8.0500000000000007"/>
    <n v="8.4700000000000006"/>
    <n v="54.47"/>
    <n v="3.6"/>
    <n v="20300"/>
    <n v="2130"/>
    <n v="3"/>
    <n v="77584878"/>
    <n v="6457682"/>
    <n v="71127196"/>
    <n v="0.67451100244498774"/>
    <n v="0.88369288328927542"/>
    <n v="44.395106479383777"/>
    <n v="0.84782608695652173"/>
    <x v="2"/>
  </r>
  <r>
    <s v="P0360"/>
    <s v="Model_506"/>
    <s v="Headphones"/>
    <s v="East"/>
    <n v="2023"/>
    <s v="Q3"/>
    <n v="92"/>
    <n v="4515"/>
    <n v="1794"/>
    <n v="10124"/>
    <n v="364063"/>
    <n v="9.4700000000000006"/>
    <n v="0"/>
    <n v="1.37"/>
    <n v="1.39"/>
    <n v="42.32"/>
    <n v="2.2999999999999998"/>
    <n v="18380"/>
    <n v="7936"/>
    <n v="11"/>
    <n v="8099910"/>
    <n v="45709860"/>
    <n v="-37609950"/>
    <n v="0.36262147618665169"/>
    <n v="0.9039133140124781"/>
    <n v="161.70808416389812"/>
    <n v="1"/>
    <x v="1"/>
  </r>
  <r>
    <s v="P0361"/>
    <s v="Model_476"/>
    <s v="Smartwatches"/>
    <s v="West"/>
    <n v="2024"/>
    <s v="Q2"/>
    <n v="92"/>
    <n v="685"/>
    <n v="11677"/>
    <n v="14187"/>
    <n v="149441"/>
    <n v="7.99"/>
    <n v="16"/>
    <n v="0.7"/>
    <n v="13.85"/>
    <n v="46.81"/>
    <n v="4.4000000000000004"/>
    <n v="18388"/>
    <n v="9757"/>
    <n v="12"/>
    <n v="7998745"/>
    <n v="9718095"/>
    <n v="-1719350"/>
    <n v="6.5600459682053247E-2"/>
    <n v="0.13713856480587985"/>
    <n v="1310.4291970802919"/>
    <n v="0.82608695652173914"/>
    <x v="0"/>
  </r>
  <r>
    <s v="P0362"/>
    <s v="Model_714"/>
    <s v="Speakers"/>
    <s v="South"/>
    <n v="2024"/>
    <s v="Q1"/>
    <n v="91"/>
    <n v="1743"/>
    <n v="11382"/>
    <n v="1341"/>
    <n v="208175"/>
    <n v="1.73"/>
    <n v="1"/>
    <n v="8.93"/>
    <n v="14.7"/>
    <n v="11.21"/>
    <n v="1.5"/>
    <n v="7233"/>
    <n v="9487"/>
    <n v="7"/>
    <n v="19838826"/>
    <n v="2337363"/>
    <n v="17501463"/>
    <n v="0.15520926090828138"/>
    <n v="0.3489525816885381"/>
    <n v="495.30522088353416"/>
    <n v="0.98901098901098905"/>
    <x v="0"/>
  </r>
  <r>
    <s v="P0363"/>
    <s v="Model_562"/>
    <s v="Headphones"/>
    <s v="East"/>
    <n v="2024"/>
    <s v="Q1"/>
    <n v="91"/>
    <n v="1732"/>
    <n v="2636"/>
    <n v="6233"/>
    <n v="299877"/>
    <n v="9.08"/>
    <n v="19"/>
    <n v="3.88"/>
    <n v="23.36"/>
    <n v="32.700000000000003"/>
    <n v="2.7"/>
    <n v="4716"/>
    <n v="7141"/>
    <n v="3"/>
    <n v="4565552"/>
    <n v="10795556"/>
    <n v="-6230004"/>
    <n v="0.19519891806604306"/>
    <n v="0.34675035656026848"/>
    <n v="375.19110854503464"/>
    <n v="0.79120879120879117"/>
    <x v="4"/>
  </r>
  <r>
    <s v="P0364"/>
    <s v="Model_502"/>
    <s v="Speakers"/>
    <s v="South"/>
    <n v="2023"/>
    <s v="Q3"/>
    <n v="92"/>
    <n v="4802"/>
    <n v="3564"/>
    <n v="5893"/>
    <n v="479404"/>
    <n v="1.76"/>
    <n v="5"/>
    <n v="2.88"/>
    <n v="18.149999999999999"/>
    <n v="44.93"/>
    <n v="2.6"/>
    <n v="5864"/>
    <n v="5275"/>
    <n v="9"/>
    <n v="17114328"/>
    <n v="28298186"/>
    <n v="-11183858"/>
    <n v="0.47653071350600379"/>
    <n v="0.96137136963187597"/>
    <n v="101.06205747605163"/>
    <n v="0.94565217391304346"/>
    <x v="2"/>
  </r>
  <r>
    <s v="P0365"/>
    <s v="Model_701"/>
    <s v="Smartwatches"/>
    <s v="South"/>
    <n v="2023"/>
    <s v="Q2"/>
    <n v="92"/>
    <n v="169"/>
    <n v="8509"/>
    <n v="14228"/>
    <n v="186917"/>
    <n v="5.0599999999999996"/>
    <n v="7"/>
    <n v="7.25"/>
    <n v="22.94"/>
    <n v="60.7"/>
    <n v="4.8"/>
    <n v="13769"/>
    <n v="9906"/>
    <n v="5"/>
    <n v="1438021"/>
    <n v="2404532"/>
    <n v="-966511"/>
    <n v="1.6774193548387096E-2"/>
    <n v="3.3834186061596633E-2"/>
    <n v="5392.6153846153848"/>
    <n v="0.92391304347826086"/>
    <x v="0"/>
  </r>
  <r>
    <s v="P0366"/>
    <s v="Model_214"/>
    <s v="Smartwatches"/>
    <s v="East"/>
    <n v="2023"/>
    <s v="Q3"/>
    <n v="92"/>
    <n v="880"/>
    <n v="14487"/>
    <n v="11966"/>
    <n v="267770"/>
    <n v="2.14"/>
    <n v="15"/>
    <n v="8.36"/>
    <n v="22.71"/>
    <n v="46"/>
    <n v="1.6"/>
    <n v="19361"/>
    <n v="1226"/>
    <n v="6"/>
    <n v="12748560"/>
    <n v="10530080"/>
    <n v="2218480"/>
    <n v="0.41785375118708451"/>
    <n v="0.17617801026156829"/>
    <n v="128.17272727272729"/>
    <n v="0.83695652173913038"/>
    <x v="3"/>
  </r>
  <r>
    <s v="P0367"/>
    <s v="Model_113"/>
    <s v="Headphones"/>
    <s v="East"/>
    <n v="2023"/>
    <s v="Q1"/>
    <n v="91"/>
    <n v="3725"/>
    <n v="6043"/>
    <n v="1667"/>
    <n v="479890"/>
    <n v="10.38"/>
    <n v="18"/>
    <n v="8.6199999999999992"/>
    <n v="15.11"/>
    <n v="37.03"/>
    <n v="1"/>
    <n v="15329"/>
    <n v="4479"/>
    <n v="9"/>
    <n v="22510175"/>
    <n v="6209575"/>
    <n v="16300600"/>
    <n v="0.45404680643588491"/>
    <n v="0.74575350934584295"/>
    <n v="109.41986577181208"/>
    <n v="0.80219780219780223"/>
    <x v="2"/>
  </r>
  <r>
    <s v="P0368"/>
    <s v="Model_640"/>
    <s v="Headphones"/>
    <s v="East"/>
    <n v="2024"/>
    <s v="Q4"/>
    <n v="90"/>
    <n v="1419"/>
    <n v="2507"/>
    <n v="11058"/>
    <n v="168325"/>
    <n v="3.09"/>
    <n v="0"/>
    <n v="3.16"/>
    <n v="13.19"/>
    <n v="41.05"/>
    <n v="2"/>
    <n v="6460"/>
    <n v="8808"/>
    <n v="12"/>
    <n v="3557433"/>
    <n v="15691302"/>
    <n v="-12133869"/>
    <n v="0.13875036667644469"/>
    <n v="0.28408704154677883"/>
    <n v="558.64693446088791"/>
    <n v="1"/>
    <x v="0"/>
  </r>
  <r>
    <s v="P0369"/>
    <s v="Model_553"/>
    <s v="Headphones"/>
    <s v="West"/>
    <n v="2024"/>
    <s v="Q4"/>
    <n v="90"/>
    <n v="790"/>
    <n v="6945"/>
    <n v="9423"/>
    <n v="69337"/>
    <n v="5.88"/>
    <n v="2"/>
    <n v="8.52"/>
    <n v="13.94"/>
    <n v="29.38"/>
    <n v="4.3"/>
    <n v="20281"/>
    <n v="9593"/>
    <n v="9"/>
    <n v="5486550"/>
    <n v="7444170"/>
    <n v="-1957620"/>
    <n v="7.6085909660021184E-2"/>
    <n v="0.15815980466663515"/>
    <n v="1092.873417721519"/>
    <n v="0.97777777777777775"/>
    <x v="0"/>
  </r>
  <r>
    <s v="P0370"/>
    <s v="Model_616"/>
    <s v="Speakers"/>
    <s v="North"/>
    <n v="2023"/>
    <s v="Q1"/>
    <n v="91"/>
    <n v="166"/>
    <n v="12206"/>
    <n v="13827"/>
    <n v="203385"/>
    <n v="13.44"/>
    <n v="2"/>
    <n v="0.41"/>
    <n v="24.46"/>
    <n v="83.96"/>
    <n v="1.8"/>
    <n v="9801"/>
    <n v="8152"/>
    <n v="13"/>
    <n v="2026196"/>
    <n v="2295282"/>
    <n v="-269086"/>
    <n v="1.9956720365472469E-2"/>
    <n v="3.3233579208432194E-2"/>
    <n v="4468.8674698795185"/>
    <n v="0.97802197802197799"/>
    <x v="0"/>
  </r>
  <r>
    <s v="P0371"/>
    <s v="Model_669"/>
    <s v="Speakers"/>
    <s v="East"/>
    <n v="2024"/>
    <s v="Q4"/>
    <n v="90"/>
    <n v="2888"/>
    <n v="16249"/>
    <n v="6269"/>
    <n v="470159"/>
    <n v="3.06"/>
    <n v="4"/>
    <n v="0.5"/>
    <n v="19.329999999999998"/>
    <n v="51.74"/>
    <n v="2"/>
    <n v="10341"/>
    <n v="711"/>
    <n v="13"/>
    <n v="46927112"/>
    <n v="18104872"/>
    <n v="28822240"/>
    <n v="0.80244512364545706"/>
    <n v="0.578184197312965"/>
    <n v="22.157202216066484"/>
    <n v="0.9555555555555556"/>
    <x v="2"/>
  </r>
  <r>
    <s v="P0372"/>
    <s v="Model_891"/>
    <s v="Smartwatches"/>
    <s v="West"/>
    <n v="2024"/>
    <s v="Q2"/>
    <n v="92"/>
    <n v="1200"/>
    <n v="13218"/>
    <n v="13270"/>
    <n v="390093"/>
    <n v="7.62"/>
    <n v="11"/>
    <n v="6.24"/>
    <n v="2.66"/>
    <n v="11.07"/>
    <n v="1.5"/>
    <n v="9230"/>
    <n v="849"/>
    <n v="7"/>
    <n v="15861600"/>
    <n v="15924000"/>
    <n v="-62400"/>
    <n v="0.58565153733528552"/>
    <n v="0.24024274126577491"/>
    <n v="65.09"/>
    <n v="0.88043478260869568"/>
    <x v="3"/>
  </r>
  <r>
    <s v="P0373"/>
    <s v="Model_595"/>
    <s v="Speakers"/>
    <s v="South"/>
    <n v="2023"/>
    <s v="Q3"/>
    <n v="92"/>
    <n v="1981"/>
    <n v="10939"/>
    <n v="7056"/>
    <n v="312420"/>
    <n v="6.29"/>
    <n v="11"/>
    <n v="0.63"/>
    <n v="19.46"/>
    <n v="11.56"/>
    <n v="3.9"/>
    <n v="19383"/>
    <n v="1956"/>
    <n v="5"/>
    <n v="21670159"/>
    <n v="13977936"/>
    <n v="7692223"/>
    <n v="0.50317500635001267"/>
    <n v="0.3966007253729168"/>
    <n v="90.838970217062084"/>
    <n v="0.88043478260869568"/>
    <x v="3"/>
  </r>
  <r>
    <s v="P0374"/>
    <s v="Model_851"/>
    <s v="Smartwatches"/>
    <s v="West"/>
    <n v="2024"/>
    <s v="Q2"/>
    <n v="92"/>
    <n v="1062"/>
    <n v="14781"/>
    <n v="10198"/>
    <n v="363295"/>
    <n v="0.27"/>
    <n v="19"/>
    <n v="3.25"/>
    <n v="4.26"/>
    <n v="87.84"/>
    <n v="1.3"/>
    <n v="18479"/>
    <n v="8691"/>
    <n v="2"/>
    <n v="15697422"/>
    <n v="10830276"/>
    <n v="4867146"/>
    <n v="0.10888957243924946"/>
    <n v="0.21261482602021081"/>
    <n v="752.89265536723167"/>
    <n v="0.79347826086956519"/>
    <x v="0"/>
  </r>
  <r>
    <s v="P0375"/>
    <s v="Model_787"/>
    <s v="Smartwatches"/>
    <s v="South"/>
    <n v="2024"/>
    <s v="Q1"/>
    <n v="91"/>
    <n v="1714"/>
    <n v="2935"/>
    <n v="11520"/>
    <n v="460827"/>
    <n v="11.89"/>
    <n v="12"/>
    <n v="6.73"/>
    <n v="11.18"/>
    <n v="27.72"/>
    <n v="2.2999999999999998"/>
    <n v="2478"/>
    <n v="1626"/>
    <n v="13"/>
    <n v="5030590"/>
    <n v="19745280"/>
    <n v="-14714690"/>
    <n v="0.51317365269461079"/>
    <n v="0.34314671544128184"/>
    <n v="86.327887981330221"/>
    <n v="0.86813186813186816"/>
    <x v="3"/>
  </r>
  <r>
    <s v="P0376"/>
    <s v="Model_215"/>
    <s v="Speakers"/>
    <s v="South"/>
    <n v="2023"/>
    <s v="Q4"/>
    <n v="90"/>
    <n v="1131"/>
    <n v="2071"/>
    <n v="1969"/>
    <n v="193016"/>
    <n v="1.04"/>
    <n v="19"/>
    <n v="3.37"/>
    <n v="5.26"/>
    <n v="74.45"/>
    <n v="2.1"/>
    <n v="2230"/>
    <n v="6329"/>
    <n v="8"/>
    <n v="2342301"/>
    <n v="2226939"/>
    <n v="115362"/>
    <n v="0.15160857908847186"/>
    <n v="0.22642878364299288"/>
    <n v="503.63395225464194"/>
    <n v="0.78888888888888886"/>
    <x v="0"/>
  </r>
  <r>
    <s v="P0377"/>
    <s v="Model_211"/>
    <s v="Smartwatches"/>
    <s v="West"/>
    <n v="2023"/>
    <s v="Q1"/>
    <n v="91"/>
    <n v="4779"/>
    <n v="3882"/>
    <n v="1630"/>
    <n v="365031"/>
    <n v="7.11"/>
    <n v="8"/>
    <n v="1.8"/>
    <n v="17.239999999999998"/>
    <n v="14.66"/>
    <n v="3.2"/>
    <n v="1556"/>
    <n v="8611"/>
    <n v="9"/>
    <n v="18552078"/>
    <n v="7789770"/>
    <n v="10762308"/>
    <n v="0.35690814040328606"/>
    <n v="0.95676671709094863"/>
    <n v="163.96756643649297"/>
    <n v="0.91208791208791207"/>
    <x v="1"/>
  </r>
  <r>
    <s v="P0378"/>
    <s v="Model_893"/>
    <s v="Speakers"/>
    <s v="East"/>
    <n v="2024"/>
    <s v="Q2"/>
    <n v="92"/>
    <n v="562"/>
    <n v="6584"/>
    <n v="2451"/>
    <n v="131442"/>
    <n v="8.41"/>
    <n v="6"/>
    <n v="2.81"/>
    <n v="21.93"/>
    <n v="83.69"/>
    <n v="3.9"/>
    <n v="3743"/>
    <n v="8627"/>
    <n v="10"/>
    <n v="3700208"/>
    <n v="1377462"/>
    <n v="2322746"/>
    <n v="6.1160082707585155E-2"/>
    <n v="0.11251368382613793"/>
    <n v="1412.2491103202847"/>
    <n v="0.93478260869565222"/>
    <x v="0"/>
  </r>
  <r>
    <s v="P0379"/>
    <s v="Model_570"/>
    <s v="Speakers"/>
    <s v="South"/>
    <n v="2023"/>
    <s v="Q1"/>
    <n v="91"/>
    <n v="2899"/>
    <n v="18161"/>
    <n v="1936"/>
    <n v="99847"/>
    <n v="9.43"/>
    <n v="3"/>
    <n v="4.58"/>
    <n v="7.26"/>
    <n v="79.95"/>
    <n v="3.1"/>
    <n v="3201"/>
    <n v="2198"/>
    <n v="3"/>
    <n v="52648739"/>
    <n v="5612464"/>
    <n v="47036275"/>
    <n v="0.56876594074946052"/>
    <n v="0.58038642244123462"/>
    <n v="68.995515695067269"/>
    <n v="0.96703296703296704"/>
    <x v="2"/>
  </r>
  <r>
    <s v="P0380"/>
    <s v="Model_350"/>
    <s v="Headphones"/>
    <s v="West"/>
    <n v="2024"/>
    <s v="Q1"/>
    <n v="91"/>
    <n v="609"/>
    <n v="15007"/>
    <n v="3610"/>
    <n v="108653"/>
    <n v="10.33"/>
    <n v="18"/>
    <n v="4.75"/>
    <n v="2.0499999999999998"/>
    <n v="55.69"/>
    <n v="4.7"/>
    <n v="19170"/>
    <n v="7965"/>
    <n v="2"/>
    <n v="9139263"/>
    <n v="2198490"/>
    <n v="6940773"/>
    <n v="7.1028691392582222E-2"/>
    <n v="0.12192319119238078"/>
    <n v="1190.1724137931035"/>
    <n v="0.80219780219780223"/>
    <x v="0"/>
  </r>
  <r>
    <s v="P0381"/>
    <s v="Model_406"/>
    <s v="Headphones"/>
    <s v="West"/>
    <n v="2024"/>
    <s v="Q2"/>
    <n v="92"/>
    <n v="3722"/>
    <n v="8559"/>
    <n v="9467"/>
    <n v="267144"/>
    <n v="3.8"/>
    <n v="18"/>
    <n v="7.83"/>
    <n v="7.46"/>
    <n v="10.72"/>
    <n v="4.8"/>
    <n v="9803"/>
    <n v="273"/>
    <n v="5"/>
    <n v="31856598"/>
    <n v="35236174"/>
    <n v="-3379576"/>
    <n v="0.93166458072590741"/>
    <n v="0.74515290249267851"/>
    <n v="6.7479849543256307"/>
    <n v="0.80434782608695654"/>
    <x v="2"/>
  </r>
  <r>
    <s v="P0382"/>
    <s v="Model_260"/>
    <s v="Headphones"/>
    <s v="South"/>
    <n v="2023"/>
    <s v="Q2"/>
    <n v="92"/>
    <n v="4633"/>
    <n v="19771"/>
    <n v="11802"/>
    <n v="303661"/>
    <n v="0.15"/>
    <n v="5"/>
    <n v="7.5"/>
    <n v="16.809999999999999"/>
    <n v="30.62"/>
    <n v="2.4"/>
    <n v="16600"/>
    <n v="9933"/>
    <n v="14"/>
    <n v="91599043"/>
    <n v="54678666"/>
    <n v="36920377"/>
    <n v="0.31806947686392972"/>
    <n v="0.92753718357027937"/>
    <n v="197.24498165335635"/>
    <n v="0.94565217391304346"/>
    <x v="1"/>
  </r>
  <r>
    <s v="P0383"/>
    <s v="Model_168"/>
    <s v="Speakers"/>
    <s v="East"/>
    <n v="2024"/>
    <s v="Q2"/>
    <n v="92"/>
    <n v="3393"/>
    <n v="14271"/>
    <n v="10318"/>
    <n v="368766"/>
    <n v="10.85"/>
    <n v="12"/>
    <n v="4.57"/>
    <n v="8.2200000000000006"/>
    <n v="42.55"/>
    <n v="4.0999999999999996"/>
    <n v="14498"/>
    <n v="600"/>
    <n v="6"/>
    <n v="48421503"/>
    <n v="35008974"/>
    <n v="13412529"/>
    <n v="0.8497370398196844"/>
    <n v="0.6792863509289786"/>
    <n v="16.268788682581786"/>
    <n v="0.86956521739130432"/>
    <x v="2"/>
  </r>
  <r>
    <s v="P0384"/>
    <s v="Model_135"/>
    <s v="Smartwatches"/>
    <s v="East"/>
    <n v="2023"/>
    <s v="Q1"/>
    <n v="91"/>
    <n v="4120"/>
    <n v="19149"/>
    <n v="14058"/>
    <n v="339954"/>
    <n v="8.0299999999999994"/>
    <n v="10"/>
    <n v="8.4600000000000009"/>
    <n v="6.95"/>
    <n v="46.81"/>
    <n v="4"/>
    <n v="10893"/>
    <n v="3746"/>
    <n v="11"/>
    <n v="78893880"/>
    <n v="57918960"/>
    <n v="20974920"/>
    <n v="0.52377320111873893"/>
    <n v="0.82483341167916058"/>
    <n v="82.739320388349512"/>
    <n v="0.89010989010989006"/>
    <x v="2"/>
  </r>
  <r>
    <s v="P0385"/>
    <s v="Model_236"/>
    <s v="Headphones"/>
    <s v="West"/>
    <n v="2023"/>
    <s v="Q2"/>
    <n v="92"/>
    <n v="4849"/>
    <n v="8991"/>
    <n v="1819"/>
    <n v="127842"/>
    <n v="12.54"/>
    <n v="12"/>
    <n v="1.1399999999999999"/>
    <n v="4.6100000000000003"/>
    <n v="33.81"/>
    <n v="4.5999999999999996"/>
    <n v="2447"/>
    <n v="6319"/>
    <n v="13"/>
    <n v="43597359"/>
    <n v="8820331"/>
    <n v="34777028"/>
    <n v="0.43418696275071633"/>
    <n v="0.97078087699811888"/>
    <n v="119.89028665704268"/>
    <n v="0.86956521739130432"/>
    <x v="2"/>
  </r>
  <r>
    <s v="P0386"/>
    <s v="Model_502"/>
    <s v="Headphones"/>
    <s v="South"/>
    <n v="2024"/>
    <s v="Q4"/>
    <n v="90"/>
    <n v="1520"/>
    <n v="16027"/>
    <n v="6037"/>
    <n v="434369"/>
    <n v="12.32"/>
    <n v="12"/>
    <n v="2.5499999999999998"/>
    <n v="12.44"/>
    <n v="12.64"/>
    <n v="2.8"/>
    <n v="8053"/>
    <n v="2463"/>
    <n v="2"/>
    <n v="24361040"/>
    <n v="9176240"/>
    <n v="15184800"/>
    <n v="0.38162189304544314"/>
    <n v="0.30430747226998156"/>
    <n v="145.83552631578948"/>
    <n v="0.8666666666666667"/>
    <x v="3"/>
  </r>
  <r>
    <s v="P0387"/>
    <s v="Model_736"/>
    <s v="Headphones"/>
    <s v="South"/>
    <n v="2023"/>
    <s v="Q2"/>
    <n v="92"/>
    <n v="630"/>
    <n v="18924"/>
    <n v="10828"/>
    <n v="322647"/>
    <n v="12.65"/>
    <n v="19"/>
    <n v="8.2799999999999994"/>
    <n v="6.9"/>
    <n v="57.21"/>
    <n v="3.1"/>
    <n v="2257"/>
    <n v="7640"/>
    <n v="6"/>
    <n v="11922120"/>
    <n v="6821640"/>
    <n v="5100480"/>
    <n v="7.6178960096735193E-2"/>
    <n v="0.12612743916453184"/>
    <n v="1115.6825396825398"/>
    <n v="0.79347826086956519"/>
    <x v="0"/>
  </r>
  <r>
    <s v="P0388"/>
    <s v="Model_833"/>
    <s v="Headphones"/>
    <s v="East"/>
    <n v="2023"/>
    <s v="Q2"/>
    <n v="92"/>
    <n v="2344"/>
    <n v="16359"/>
    <n v="13248"/>
    <n v="134761"/>
    <n v="7.28"/>
    <n v="14"/>
    <n v="3.78"/>
    <n v="18.28"/>
    <n v="51.93"/>
    <n v="2.7"/>
    <n v="16366"/>
    <n v="1996"/>
    <n v="7"/>
    <n v="38345496"/>
    <n v="31053312"/>
    <n v="7292184"/>
    <n v="0.54009216589861753"/>
    <n v="0.46927415460581368"/>
    <n v="78.341296928327637"/>
    <n v="0.84782608695652173"/>
    <x v="3"/>
  </r>
  <r>
    <s v="P0389"/>
    <s v="Model_533"/>
    <s v="Smartwatches"/>
    <s v="West"/>
    <n v="2023"/>
    <s v="Q4"/>
    <n v="90"/>
    <n v="3197"/>
    <n v="9573"/>
    <n v="11440"/>
    <n v="480192"/>
    <n v="5"/>
    <n v="12"/>
    <n v="9.81"/>
    <n v="1.92"/>
    <n v="32.64"/>
    <n v="4.4000000000000004"/>
    <n v="13080"/>
    <n v="5859"/>
    <n v="4"/>
    <n v="30604881"/>
    <n v="36573680"/>
    <n v="-5968799"/>
    <n v="0.35302561837455831"/>
    <n v="0.640046703188902"/>
    <n v="164.93900531748514"/>
    <n v="0.8666666666666667"/>
    <x v="4"/>
  </r>
  <r>
    <s v="P0390"/>
    <s v="Model_918"/>
    <s v="Headphones"/>
    <s v="West"/>
    <n v="2023"/>
    <s v="Q1"/>
    <n v="91"/>
    <n v="4299"/>
    <n v="10577"/>
    <n v="13285"/>
    <n v="438583"/>
    <n v="11.87"/>
    <n v="10"/>
    <n v="4.66"/>
    <n v="16.600000000000001"/>
    <n v="13.04"/>
    <n v="1.9"/>
    <n v="7151"/>
    <n v="1878"/>
    <n v="13"/>
    <n v="45470523"/>
    <n v="57112215"/>
    <n v="-11641692"/>
    <n v="0.69596891694997576"/>
    <n v="0.86066962058463869"/>
    <n v="39.752965806001399"/>
    <n v="0.89010989010989006"/>
    <x v="2"/>
  </r>
  <r>
    <s v="P0391"/>
    <s v="Model_978"/>
    <s v="Smartwatches"/>
    <s v="East"/>
    <n v="2023"/>
    <s v="Q3"/>
    <n v="92"/>
    <n v="1729"/>
    <n v="12883"/>
    <n v="2083"/>
    <n v="323734"/>
    <n v="6.77"/>
    <n v="18"/>
    <n v="7.92"/>
    <n v="5.94"/>
    <n v="89.57"/>
    <n v="2"/>
    <n v="8773"/>
    <n v="3157"/>
    <n v="8"/>
    <n v="22274707"/>
    <n v="3601507"/>
    <n v="18673200"/>
    <n v="0.35386819484240689"/>
    <n v="0.34614974970710405"/>
    <n v="167.98380566801617"/>
    <n v="0.80434782608695654"/>
    <x v="4"/>
  </r>
  <r>
    <s v="P0392"/>
    <s v="Model_835"/>
    <s v="Smartwatches"/>
    <s v="North"/>
    <n v="2023"/>
    <s v="Q2"/>
    <n v="92"/>
    <n v="3556"/>
    <n v="17878"/>
    <n v="1459"/>
    <n v="191958"/>
    <n v="2.75"/>
    <n v="7"/>
    <n v="4.0199999999999996"/>
    <n v="12.23"/>
    <n v="48.56"/>
    <n v="2.5"/>
    <n v="11533"/>
    <n v="5290"/>
    <n v="7"/>
    <n v="63574168"/>
    <n v="5188204"/>
    <n v="58385964"/>
    <n v="0.4019895998191273"/>
    <n v="0.71191932328424634"/>
    <n v="136.86164229471316"/>
    <n v="0.92391304347826086"/>
    <x v="2"/>
  </r>
  <r>
    <s v="P0393"/>
    <s v="Model_211"/>
    <s v="Headphones"/>
    <s v="West"/>
    <n v="2023"/>
    <s v="Q2"/>
    <n v="92"/>
    <n v="2794"/>
    <n v="3853"/>
    <n v="14863"/>
    <n v="456082"/>
    <n v="12.82"/>
    <n v="19"/>
    <n v="4.25"/>
    <n v="7.15"/>
    <n v="70.48"/>
    <n v="1.9"/>
    <n v="5035"/>
    <n v="7097"/>
    <n v="5"/>
    <n v="10765282"/>
    <n v="41527222"/>
    <n v="-30761940"/>
    <n v="0.2824790213325245"/>
    <n v="0.55936518258047929"/>
    <n v="233.68790264853257"/>
    <n v="0.79347826086956519"/>
    <x v="4"/>
  </r>
  <r>
    <s v="P0394"/>
    <s v="Model_100"/>
    <s v="Headphones"/>
    <s v="West"/>
    <n v="2024"/>
    <s v="Q3"/>
    <n v="92"/>
    <n v="3406"/>
    <n v="6299"/>
    <n v="14158"/>
    <n v="378768"/>
    <n v="13.24"/>
    <n v="7"/>
    <n v="3.83"/>
    <n v="18.07"/>
    <n v="46.19"/>
    <n v="3.2"/>
    <n v="20177"/>
    <n v="4847"/>
    <n v="4"/>
    <n v="21454394"/>
    <n v="48222148"/>
    <n v="-26767754"/>
    <n v="0.41269841269841268"/>
    <n v="0.68188898062602454"/>
    <n v="130.92307692307693"/>
    <n v="0.92391304347826086"/>
    <x v="2"/>
  </r>
  <r>
    <s v="P0395"/>
    <s v="Model_437"/>
    <s v="Headphones"/>
    <s v="North"/>
    <n v="2023"/>
    <s v="Q4"/>
    <n v="90"/>
    <n v="4095"/>
    <n v="18570"/>
    <n v="2810"/>
    <n v="213864"/>
    <n v="6.99"/>
    <n v="9"/>
    <n v="7.19"/>
    <n v="23.63"/>
    <n v="13.45"/>
    <n v="1.5"/>
    <n v="18988"/>
    <n v="9386"/>
    <n v="6"/>
    <n v="76044150"/>
    <n v="11506950"/>
    <n v="64537200"/>
    <n v="0.3037608486017358"/>
    <n v="0.81982835456945691"/>
    <n v="206.28571428571428"/>
    <n v="0.9"/>
    <x v="1"/>
  </r>
  <r>
    <s v="P0396"/>
    <s v="Model_906"/>
    <s v="Smartwatches"/>
    <s v="East"/>
    <n v="2023"/>
    <s v="Q4"/>
    <n v="90"/>
    <n v="1293"/>
    <n v="13439"/>
    <n v="9390"/>
    <n v="452980"/>
    <n v="1.1399999999999999"/>
    <n v="15"/>
    <n v="5.48"/>
    <n v="22.93"/>
    <n v="34.770000000000003"/>
    <n v="2.2999999999999998"/>
    <n v="10353"/>
    <n v="145"/>
    <n v="4"/>
    <n v="17376627"/>
    <n v="12141270"/>
    <n v="5235357"/>
    <n v="0.8991655076495132"/>
    <n v="0.25886155371387248"/>
    <n v="10.092807424593968"/>
    <n v="0.83333333333333337"/>
    <x v="3"/>
  </r>
  <r>
    <s v="P0397"/>
    <s v="Model_220"/>
    <s v="Smartwatches"/>
    <s v="East"/>
    <n v="2023"/>
    <s v="Q4"/>
    <n v="90"/>
    <n v="3168"/>
    <n v="3928"/>
    <n v="2533"/>
    <n v="306910"/>
    <n v="5.82"/>
    <n v="18"/>
    <n v="9.44"/>
    <n v="14.59"/>
    <n v="35.61"/>
    <n v="4.7"/>
    <n v="2408"/>
    <n v="7858"/>
    <n v="11"/>
    <n v="12443904"/>
    <n v="8024544"/>
    <n v="4419360"/>
    <n v="0.28732087792490479"/>
    <n v="0.63424083694164579"/>
    <n v="223.23863636363635"/>
    <n v="0.8"/>
    <x v="4"/>
  </r>
  <r>
    <s v="P0398"/>
    <s v="Model_593"/>
    <s v="Speakers"/>
    <s v="South"/>
    <n v="2024"/>
    <s v="Q3"/>
    <n v="92"/>
    <n v="2191"/>
    <n v="12796"/>
    <n v="14670"/>
    <n v="170356"/>
    <n v="12.05"/>
    <n v="10"/>
    <n v="2.5099999999999998"/>
    <n v="11.57"/>
    <n v="77.069999999999993"/>
    <n v="2.6"/>
    <n v="6117"/>
    <n v="9737"/>
    <n v="10"/>
    <n v="28036036"/>
    <n v="32141970"/>
    <n v="-4105934"/>
    <n v="0.18368544600938966"/>
    <n v="0.43864320509442739"/>
    <n v="408.85623003194888"/>
    <n v="0.89130434782608692"/>
    <x v="0"/>
  </r>
  <r>
    <s v="P0399"/>
    <s v="Model_788"/>
    <s v="Smartwatches"/>
    <s v="East"/>
    <n v="2024"/>
    <s v="Q3"/>
    <n v="92"/>
    <n v="3109"/>
    <n v="9313"/>
    <n v="2925"/>
    <n v="267228"/>
    <n v="13.53"/>
    <n v="12"/>
    <n v="1.01"/>
    <n v="20.46"/>
    <n v="62.34"/>
    <n v="4"/>
    <n v="11548"/>
    <n v="7153"/>
    <n v="10"/>
    <n v="28954117"/>
    <n v="9093825"/>
    <n v="19860292"/>
    <n v="0.30296238549990256"/>
    <n v="0.62242890216274516"/>
    <n v="211.6680604696044"/>
    <n v="0.86956521739130432"/>
    <x v="4"/>
  </r>
  <r>
    <s v="P0400"/>
    <s v="Model_333"/>
    <s v="Speakers"/>
    <s v="West"/>
    <n v="2023"/>
    <s v="Q1"/>
    <n v="91"/>
    <n v="4598"/>
    <n v="15914"/>
    <n v="2971"/>
    <n v="92727"/>
    <n v="3.05"/>
    <n v="8"/>
    <n v="3.93"/>
    <n v="17.079999999999998"/>
    <n v="32.03"/>
    <n v="1.5"/>
    <n v="3811"/>
    <n v="3301"/>
    <n v="7"/>
    <n v="73172572"/>
    <n v="13660658"/>
    <n v="59511914"/>
    <n v="0.58209899987340175"/>
    <n v="0.9205301036166943"/>
    <n v="65.330795998260115"/>
    <n v="0.91208791208791207"/>
    <x v="2"/>
  </r>
  <r>
    <s v="P0401"/>
    <s v="Model_430"/>
    <s v="Speakers"/>
    <s v="West"/>
    <n v="2024"/>
    <s v="Q2"/>
    <n v="92"/>
    <n v="3009"/>
    <n v="13301"/>
    <n v="9066"/>
    <n v="390615"/>
    <n v="1"/>
    <n v="19"/>
    <n v="6.17"/>
    <n v="4.59"/>
    <n v="87.42"/>
    <n v="2"/>
    <n v="17520"/>
    <n v="555"/>
    <n v="14"/>
    <n v="40022709"/>
    <n v="27279594"/>
    <n v="12743115"/>
    <n v="0.84427609427609429"/>
    <n v="0.60240867372393059"/>
    <n v="16.969092721834496"/>
    <n v="0.79347826086956519"/>
    <x v="2"/>
  </r>
  <r>
    <s v="P0402"/>
    <s v="Model_575"/>
    <s v="Speakers"/>
    <s v="West"/>
    <n v="2024"/>
    <s v="Q4"/>
    <n v="90"/>
    <n v="2315"/>
    <n v="13245"/>
    <n v="13689"/>
    <n v="58068"/>
    <n v="13.16"/>
    <n v="18"/>
    <n v="8.61"/>
    <n v="20.52"/>
    <n v="35.72"/>
    <n v="4.2"/>
    <n v="18673"/>
    <n v="9954"/>
    <n v="12"/>
    <n v="30662175"/>
    <n v="31690035"/>
    <n v="-1027860"/>
    <n v="0.18868693455049312"/>
    <n v="0.46346828835855747"/>
    <n v="386.98056155507561"/>
    <n v="0.8"/>
    <x v="0"/>
  </r>
  <r>
    <s v="P0403"/>
    <s v="Model_613"/>
    <s v="Headphones"/>
    <s v="South"/>
    <n v="2023"/>
    <s v="Q1"/>
    <n v="91"/>
    <n v="2529"/>
    <n v="14525"/>
    <n v="4271"/>
    <n v="166923"/>
    <n v="5.84"/>
    <n v="15"/>
    <n v="3.46"/>
    <n v="10.72"/>
    <n v="89.86"/>
    <n v="4.0999999999999996"/>
    <n v="15085"/>
    <n v="3024"/>
    <n v="7"/>
    <n v="36733725"/>
    <n v="10801359"/>
    <n v="25932366"/>
    <n v="0.45542949756888168"/>
    <n v="0.50631157721762066"/>
    <n v="108.81138790035587"/>
    <n v="0.8351648351648352"/>
    <x v="3"/>
  </r>
  <r>
    <s v="P0404"/>
    <s v="Model_202"/>
    <s v="Smartwatches"/>
    <s v="North"/>
    <n v="2024"/>
    <s v="Q3"/>
    <n v="92"/>
    <n v="4696"/>
    <n v="4856"/>
    <n v="9828"/>
    <n v="450511"/>
    <n v="8.1300000000000008"/>
    <n v="6"/>
    <n v="6.54"/>
    <n v="4.72"/>
    <n v="89.69"/>
    <n v="2.5"/>
    <n v="15517"/>
    <n v="7898"/>
    <n v="13"/>
    <n v="22803776"/>
    <n v="46152288"/>
    <n v="-23348512"/>
    <n v="0.37287597268540573"/>
    <n v="0.94014992748673254"/>
    <n v="154.73083475298128"/>
    <n v="0.93478260869565222"/>
    <x v="1"/>
  </r>
  <r>
    <s v="P0405"/>
    <s v="Model_391"/>
    <s v="Speakers"/>
    <s v="South"/>
    <n v="2024"/>
    <s v="Q4"/>
    <n v="90"/>
    <n v="1685"/>
    <n v="15788"/>
    <n v="6424"/>
    <n v="484376"/>
    <n v="14.52"/>
    <n v="18"/>
    <n v="3.5"/>
    <n v="7.04"/>
    <n v="25.3"/>
    <n v="4.8"/>
    <n v="18055"/>
    <n v="1065"/>
    <n v="5"/>
    <n v="26602780"/>
    <n v="10824440"/>
    <n v="15778340"/>
    <n v="0.61272727272727268"/>
    <n v="0.33734084919402563"/>
    <n v="56.884272997032646"/>
    <n v="0.8"/>
    <x v="3"/>
  </r>
  <r>
    <s v="P0406"/>
    <s v="Model_626"/>
    <s v="Headphones"/>
    <s v="West"/>
    <n v="2024"/>
    <s v="Q4"/>
    <n v="90"/>
    <n v="1807"/>
    <n v="8040"/>
    <n v="9491"/>
    <n v="61390"/>
    <n v="1"/>
    <n v="11"/>
    <n v="6.17"/>
    <n v="6.69"/>
    <n v="35.020000000000003"/>
    <n v="4.5999999999999996"/>
    <n v="14052"/>
    <n v="5064"/>
    <n v="5"/>
    <n v="14528280"/>
    <n v="17150237"/>
    <n v="-2621957"/>
    <n v="0.26298937563673408"/>
    <n v="0.36176552788937938"/>
    <n v="252.21914775871608"/>
    <n v="0.87777777777777777"/>
    <x v="4"/>
  </r>
  <r>
    <s v="P0407"/>
    <s v="Model_521"/>
    <s v="Headphones"/>
    <s v="West"/>
    <n v="2024"/>
    <s v="Q1"/>
    <n v="91"/>
    <n v="4502"/>
    <n v="17922"/>
    <n v="14684"/>
    <n v="156752"/>
    <n v="9.7200000000000006"/>
    <n v="14"/>
    <n v="8.85"/>
    <n v="12.98"/>
    <n v="48.88"/>
    <n v="4.8"/>
    <n v="14837"/>
    <n v="1628"/>
    <n v="3"/>
    <n v="80684844"/>
    <n v="66107368"/>
    <n v="14577476"/>
    <n v="0.73442088091353996"/>
    <n v="0.90131068431543226"/>
    <n v="32.907152376721456"/>
    <n v="0.84615384615384615"/>
    <x v="2"/>
  </r>
  <r>
    <s v="P0408"/>
    <s v="Model_393"/>
    <s v="Headphones"/>
    <s v="East"/>
    <n v="2024"/>
    <s v="Q2"/>
    <n v="92"/>
    <n v="2120"/>
    <n v="4842"/>
    <n v="9129"/>
    <n v="463347"/>
    <n v="1.1100000000000001"/>
    <n v="13"/>
    <n v="2.31"/>
    <n v="5.86"/>
    <n v="63.13"/>
    <n v="2.7"/>
    <n v="3385"/>
    <n v="3076"/>
    <n v="11"/>
    <n v="10265040"/>
    <n v="19353480"/>
    <n v="-9088440"/>
    <n v="0.40800615858352579"/>
    <n v="0.42442884290286903"/>
    <n v="133.48679245283017"/>
    <n v="0.85869565217391308"/>
    <x v="3"/>
  </r>
  <r>
    <s v="P0409"/>
    <s v="Model_195"/>
    <s v="Smartwatches"/>
    <s v="North"/>
    <n v="2024"/>
    <s v="Q1"/>
    <n v="91"/>
    <n v="2899"/>
    <n v="10578"/>
    <n v="2897"/>
    <n v="406898"/>
    <n v="5.63"/>
    <n v="10"/>
    <n v="4.04"/>
    <n v="3.09"/>
    <n v="52.24"/>
    <n v="1.8"/>
    <n v="2549"/>
    <n v="3171"/>
    <n v="5"/>
    <n v="30665622"/>
    <n v="8398403"/>
    <n v="22267219"/>
    <n v="0.47759472817133442"/>
    <n v="0.58038642244123462"/>
    <n v="99.538116591928244"/>
    <n v="0.89010989010989006"/>
    <x v="2"/>
  </r>
  <r>
    <s v="P0410"/>
    <s v="Model_319"/>
    <s v="Smartwatches"/>
    <s v="South"/>
    <n v="2023"/>
    <s v="Q3"/>
    <n v="92"/>
    <n v="3301"/>
    <n v="4344"/>
    <n v="14882"/>
    <n v="388113"/>
    <n v="12.06"/>
    <n v="9"/>
    <n v="9.93"/>
    <n v="3.09"/>
    <n v="87.56"/>
    <n v="3.5"/>
    <n v="12003"/>
    <n v="4969"/>
    <n v="9"/>
    <n v="14339544"/>
    <n v="49125482"/>
    <n v="-34785938"/>
    <n v="0.3991535671100363"/>
    <n v="0.66086774076526922"/>
    <n v="138.4877309906089"/>
    <n v="0.90217391304347827"/>
    <x v="2"/>
  </r>
  <r>
    <s v="P0411"/>
    <s v="Model_769"/>
    <s v="Smartwatches"/>
    <s v="West"/>
    <n v="2023"/>
    <s v="Q3"/>
    <n v="92"/>
    <n v="3780"/>
    <n v="11896"/>
    <n v="5868"/>
    <n v="196110"/>
    <n v="6.5"/>
    <n v="10"/>
    <n v="8.69"/>
    <n v="14.58"/>
    <n v="67.92"/>
    <n v="3.7"/>
    <n v="2661"/>
    <n v="6487"/>
    <n v="14"/>
    <n v="44966880"/>
    <n v="22181040"/>
    <n v="22785840"/>
    <n v="0.36816986461478524"/>
    <n v="0.75676463498719104"/>
    <n v="157.88465608465609"/>
    <n v="0.89130434782608692"/>
    <x v="1"/>
  </r>
  <r>
    <s v="P0412"/>
    <s v="Model_800"/>
    <s v="Headphones"/>
    <s v="North"/>
    <n v="2023"/>
    <s v="Q3"/>
    <n v="92"/>
    <n v="2539"/>
    <n v="18982"/>
    <n v="14730"/>
    <n v="495543"/>
    <n v="14.96"/>
    <n v="5"/>
    <n v="5.65"/>
    <n v="18.37"/>
    <n v="26.96"/>
    <n v="1.5"/>
    <n v="2315"/>
    <n v="2621"/>
    <n v="11"/>
    <n v="48195298"/>
    <n v="37399470"/>
    <n v="10795828"/>
    <n v="0.49205426356589149"/>
    <n v="0.50831360006150206"/>
    <n v="94.971248523040558"/>
    <n v="0.94565217391304346"/>
    <x v="4"/>
  </r>
  <r>
    <s v="P0413"/>
    <s v="Model_978"/>
    <s v="Speakers"/>
    <s v="South"/>
    <n v="2023"/>
    <s v="Q2"/>
    <n v="92"/>
    <n v="1681"/>
    <n v="19707"/>
    <n v="12688"/>
    <n v="274790"/>
    <n v="8.39"/>
    <n v="1"/>
    <n v="5.17"/>
    <n v="8.0399999999999991"/>
    <n v="18.41"/>
    <n v="4.0999999999999996"/>
    <n v="5266"/>
    <n v="6625"/>
    <n v="3"/>
    <n v="33127467"/>
    <n v="21328528"/>
    <n v="11798939"/>
    <n v="0.20238381892607754"/>
    <n v="0.33654004005647303"/>
    <n v="362.58179654967284"/>
    <n v="0.98913043478260865"/>
    <x v="1"/>
  </r>
  <r>
    <s v="P0414"/>
    <s v="Model_159"/>
    <s v="Smartwatches"/>
    <s v="South"/>
    <n v="2023"/>
    <s v="Q2"/>
    <n v="92"/>
    <n v="2866"/>
    <n v="15498"/>
    <n v="10877"/>
    <n v="389208"/>
    <n v="4.82"/>
    <n v="10"/>
    <n v="2.85"/>
    <n v="0.87"/>
    <n v="65.069999999999993"/>
    <n v="1.1000000000000001"/>
    <n v="4739"/>
    <n v="1226"/>
    <n v="10"/>
    <n v="44417268"/>
    <n v="31173482"/>
    <n v="13243786"/>
    <n v="0.70039100684261979"/>
    <n v="0.57377974705642576"/>
    <n v="39.35519888346127"/>
    <n v="0.89130434782608692"/>
    <x v="2"/>
  </r>
  <r>
    <s v="P0415"/>
    <s v="Model_158"/>
    <s v="Speakers"/>
    <s v="East"/>
    <n v="2023"/>
    <s v="Q1"/>
    <n v="91"/>
    <n v="1065"/>
    <n v="14761"/>
    <n v="7197"/>
    <n v="71281"/>
    <n v="3.3"/>
    <n v="18"/>
    <n v="5.17"/>
    <n v="3.18"/>
    <n v="22.68"/>
    <n v="2.9"/>
    <n v="15442"/>
    <n v="6732"/>
    <n v="2"/>
    <n v="15720465"/>
    <n v="7664805"/>
    <n v="8055660"/>
    <n v="0.13659099653712967"/>
    <n v="0.21321543287337524"/>
    <n v="575.22253521126765"/>
    <n v="0.80219780219780223"/>
    <x v="0"/>
  </r>
  <r>
    <s v="P0416"/>
    <s v="Model_453"/>
    <s v="Speakers"/>
    <s v="South"/>
    <n v="2023"/>
    <s v="Q4"/>
    <n v="90"/>
    <n v="1398"/>
    <n v="4593"/>
    <n v="3557"/>
    <n v="104189"/>
    <n v="5.26"/>
    <n v="5"/>
    <n v="8.48"/>
    <n v="22.87"/>
    <n v="73.010000000000005"/>
    <n v="2.2999999999999998"/>
    <n v="9772"/>
    <n v="5873"/>
    <n v="14"/>
    <n v="6421014"/>
    <n v="4972686"/>
    <n v="1448328"/>
    <n v="0.19227066428276715"/>
    <n v="0.27988279357462781"/>
    <n v="378.09012875536479"/>
    <n v="0.94444444444444442"/>
    <x v="1"/>
  </r>
  <r>
    <s v="P0417"/>
    <s v="Model_287"/>
    <s v="Smartwatches"/>
    <s v="West"/>
    <n v="2024"/>
    <s v="Q3"/>
    <n v="92"/>
    <n v="4661"/>
    <n v="13222"/>
    <n v="4720"/>
    <n v="312093"/>
    <n v="5.59"/>
    <n v="13"/>
    <n v="6.85"/>
    <n v="12.34"/>
    <n v="34.880000000000003"/>
    <n v="4"/>
    <n v="20688"/>
    <n v="7816"/>
    <n v="3"/>
    <n v="61627742"/>
    <n v="21999920"/>
    <n v="39627822"/>
    <n v="0.37356736394966739"/>
    <n v="0.93314284753314747"/>
    <n v="154.27419008796397"/>
    <n v="0.85869565217391308"/>
    <x v="4"/>
  </r>
  <r>
    <s v="P0418"/>
    <s v="Model_364"/>
    <s v="Speakers"/>
    <s v="South"/>
    <n v="2023"/>
    <s v="Q1"/>
    <n v="91"/>
    <n v="3137"/>
    <n v="13145"/>
    <n v="8986"/>
    <n v="360655"/>
    <n v="1.03"/>
    <n v="19"/>
    <n v="2.9"/>
    <n v="11.34"/>
    <n v="36.15"/>
    <n v="2.2999999999999998"/>
    <n v="2369"/>
    <n v="3504"/>
    <n v="3"/>
    <n v="41235865"/>
    <n v="28189082"/>
    <n v="13046783"/>
    <n v="0.47236861918385786"/>
    <n v="0.62803456612561326"/>
    <n v="101.64615875039847"/>
    <n v="0.79120879120879117"/>
    <x v="2"/>
  </r>
  <r>
    <s v="P0419"/>
    <s v="Model_880"/>
    <s v="Speakers"/>
    <s v="West"/>
    <n v="2024"/>
    <s v="Q3"/>
    <n v="92"/>
    <n v="2889"/>
    <n v="16583"/>
    <n v="2700"/>
    <n v="172115"/>
    <n v="5.54"/>
    <n v="5"/>
    <n v="2.0099999999999998"/>
    <n v="0.95"/>
    <n v="10.86"/>
    <n v="4.3"/>
    <n v="7026"/>
    <n v="4592"/>
    <n v="12"/>
    <n v="47908287"/>
    <n v="7800300"/>
    <n v="40107987"/>
    <n v="0.38617831840663014"/>
    <n v="0.5783843995973531"/>
    <n v="146.2319141571478"/>
    <n v="0.94565217391304346"/>
    <x v="2"/>
  </r>
  <r>
    <s v="P0420"/>
    <s v="Model_581"/>
    <s v="Speakers"/>
    <s v="North"/>
    <n v="2023"/>
    <s v="Q2"/>
    <n v="92"/>
    <n v="385"/>
    <n v="2488"/>
    <n v="3410"/>
    <n v="58605"/>
    <n v="6.96"/>
    <n v="16"/>
    <n v="2.65"/>
    <n v="18.22"/>
    <n v="66.08"/>
    <n v="3.4"/>
    <n v="9241"/>
    <n v="2443"/>
    <n v="14"/>
    <n v="957880"/>
    <n v="1312850"/>
    <n v="-354970"/>
    <n v="0.13613861386138615"/>
    <n v="7.7077879489436119E-2"/>
    <n v="583.78181818181815"/>
    <n v="0.82608695652173914"/>
    <x v="0"/>
  </r>
  <r>
    <s v="P0421"/>
    <s v="Model_572"/>
    <s v="Smartwatches"/>
    <s v="East"/>
    <n v="2023"/>
    <s v="Q2"/>
    <n v="92"/>
    <n v="4642"/>
    <n v="7946"/>
    <n v="7700"/>
    <n v="412462"/>
    <n v="10.84"/>
    <n v="9"/>
    <n v="1.7"/>
    <n v="13.2"/>
    <n v="19.059999999999999"/>
    <n v="4.2"/>
    <n v="6194"/>
    <n v="206"/>
    <n v="7"/>
    <n v="36885332"/>
    <n v="35743400"/>
    <n v="1141932"/>
    <n v="0.95750825082508251"/>
    <n v="0.92933900412977266"/>
    <n v="4.0827229642395517"/>
    <n v="0.90217391304347827"/>
    <x v="2"/>
  </r>
  <r>
    <s v="P0422"/>
    <s v="Model_255"/>
    <s v="Headphones"/>
    <s v="East"/>
    <n v="2024"/>
    <s v="Q2"/>
    <n v="92"/>
    <n v="945"/>
    <n v="17835"/>
    <n v="12978"/>
    <n v="444597"/>
    <n v="9.85"/>
    <n v="0"/>
    <n v="0.96"/>
    <n v="5.05"/>
    <n v="71.83"/>
    <n v="5"/>
    <n v="3434"/>
    <n v="3254"/>
    <n v="8"/>
    <n v="16854075"/>
    <n v="12264210"/>
    <n v="4589865"/>
    <n v="0.22505358418671112"/>
    <n v="0.18919115874679776"/>
    <n v="316.79153439153436"/>
    <n v="1"/>
    <x v="1"/>
  </r>
  <r>
    <s v="P0423"/>
    <s v="Model_154"/>
    <s v="Smartwatches"/>
    <s v="East"/>
    <n v="2024"/>
    <s v="Q3"/>
    <n v="92"/>
    <n v="3596"/>
    <n v="17633"/>
    <n v="2249"/>
    <n v="331954"/>
    <n v="10.63"/>
    <n v="2"/>
    <n v="4.1900000000000004"/>
    <n v="2.75"/>
    <n v="49.35"/>
    <n v="3.7"/>
    <n v="18587"/>
    <n v="4153"/>
    <n v="14"/>
    <n v="63408268"/>
    <n v="8087404"/>
    <n v="55320864"/>
    <n v="0.46405987869402504"/>
    <n v="0.71992741465977217"/>
    <n v="106.25027808676306"/>
    <n v="0.97826086956521741"/>
    <x v="2"/>
  </r>
  <r>
    <s v="P0424"/>
    <s v="Model_186"/>
    <s v="Smartwatches"/>
    <s v="East"/>
    <n v="2024"/>
    <s v="Q3"/>
    <n v="92"/>
    <n v="901"/>
    <n v="3182"/>
    <n v="9538"/>
    <n v="299415"/>
    <n v="0.13"/>
    <n v="7"/>
    <n v="1.1299999999999999"/>
    <n v="9.58"/>
    <n v="72.739999999999995"/>
    <n v="4.9000000000000004"/>
    <n v="17818"/>
    <n v="4901"/>
    <n v="4"/>
    <n v="2866982"/>
    <n v="8593738"/>
    <n v="-5726756"/>
    <n v="0.1552912788693554"/>
    <n v="0.18038225823371934"/>
    <n v="500.43507214206443"/>
    <n v="0.92391304347826086"/>
    <x v="0"/>
  </r>
  <r>
    <s v="P0425"/>
    <s v="Model_157"/>
    <s v="Speakers"/>
    <s v="South"/>
    <n v="2023"/>
    <s v="Q2"/>
    <n v="92"/>
    <n v="1737"/>
    <n v="7126"/>
    <n v="5817"/>
    <n v="205394"/>
    <n v="3.27"/>
    <n v="7"/>
    <n v="1.72"/>
    <n v="20.93"/>
    <n v="56.71"/>
    <n v="1.1000000000000001"/>
    <n v="20407"/>
    <n v="6239"/>
    <n v="12"/>
    <n v="12377862"/>
    <n v="10104129"/>
    <n v="2273733"/>
    <n v="0.21777833500501503"/>
    <n v="0.34775136798220918"/>
    <n v="330.44789867587798"/>
    <n v="0.92391304347826086"/>
    <x v="1"/>
  </r>
  <r>
    <s v="P0426"/>
    <s v="Model_297"/>
    <s v="Smartwatches"/>
    <s v="North"/>
    <n v="2024"/>
    <s v="Q4"/>
    <n v="90"/>
    <n v="1981"/>
    <n v="8924"/>
    <n v="13668"/>
    <n v="91869"/>
    <n v="9.93"/>
    <n v="19"/>
    <n v="5.47"/>
    <n v="21.63"/>
    <n v="16.59"/>
    <n v="2.4"/>
    <n v="20523"/>
    <n v="5680"/>
    <n v="10"/>
    <n v="17678444"/>
    <n v="27076308"/>
    <n v="-9397864"/>
    <n v="0.25858243049210283"/>
    <n v="0.3966007253729168"/>
    <n v="258.05148914689551"/>
    <n v="0.78888888888888886"/>
    <x v="4"/>
  </r>
  <r>
    <s v="P0427"/>
    <s v="Model_416"/>
    <s v="Speakers"/>
    <s v="West"/>
    <n v="2023"/>
    <s v="Q2"/>
    <n v="92"/>
    <n v="3796"/>
    <n v="14357"/>
    <n v="14460"/>
    <n v="82955"/>
    <n v="7.26"/>
    <n v="14"/>
    <n v="1.65"/>
    <n v="15.07"/>
    <n v="71.25"/>
    <n v="1.4"/>
    <n v="7659"/>
    <n v="314"/>
    <n v="6"/>
    <n v="54499172"/>
    <n v="54890160"/>
    <n v="-390988"/>
    <n v="0.92360097323600976"/>
    <n v="0.75996787153740131"/>
    <n v="7.6101159114857744"/>
    <n v="0.84782608695652173"/>
    <x v="2"/>
  </r>
  <r>
    <s v="P0428"/>
    <s v="Model_814"/>
    <s v="Speakers"/>
    <s v="West"/>
    <n v="2024"/>
    <s v="Q3"/>
    <n v="92"/>
    <n v="2477"/>
    <n v="13655"/>
    <n v="8799"/>
    <n v="111388"/>
    <n v="0.08"/>
    <n v="6"/>
    <n v="0.64"/>
    <n v="18.190000000000001"/>
    <n v="15.58"/>
    <n v="2"/>
    <n v="17219"/>
    <n v="5500"/>
    <n v="6"/>
    <n v="33823435"/>
    <n v="21795123"/>
    <n v="12028312"/>
    <n v="0.31051773849818226"/>
    <n v="0.49590105842943705"/>
    <n v="204.27937020589422"/>
    <n v="0.93478260869565222"/>
    <x v="1"/>
  </r>
  <r>
    <s v="P0429"/>
    <s v="Model_288"/>
    <s v="Headphones"/>
    <s v="North"/>
    <n v="2024"/>
    <s v="Q1"/>
    <n v="91"/>
    <n v="1618"/>
    <n v="18817"/>
    <n v="6852"/>
    <n v="291324"/>
    <n v="12.07"/>
    <n v="10"/>
    <n v="3.17"/>
    <n v="2.88"/>
    <n v="48.3"/>
    <n v="4.4000000000000004"/>
    <n v="14493"/>
    <n v="6975"/>
    <n v="12"/>
    <n v="30445906"/>
    <n v="11086536"/>
    <n v="19359370"/>
    <n v="0.18829279646223671"/>
    <n v="0.32392729614001986"/>
    <n v="392.28986402966626"/>
    <n v="0.89010989010989006"/>
    <x v="0"/>
  </r>
  <r>
    <s v="P0430"/>
    <s v="Model_430"/>
    <s v="Speakers"/>
    <s v="West"/>
    <n v="2023"/>
    <s v="Q1"/>
    <n v="91"/>
    <n v="4050"/>
    <n v="12925"/>
    <n v="10995"/>
    <n v="60207"/>
    <n v="11.59"/>
    <n v="6"/>
    <n v="2.2000000000000002"/>
    <n v="14.7"/>
    <n v="23.79"/>
    <n v="1.1000000000000001"/>
    <n v="15313"/>
    <n v="4389"/>
    <n v="13"/>
    <n v="52346250"/>
    <n v="44529750"/>
    <n v="7816500"/>
    <n v="0.47991468183434055"/>
    <n v="0.81081925177199032"/>
    <n v="98.617037037037036"/>
    <n v="0.93406593406593408"/>
    <x v="2"/>
  </r>
  <r>
    <s v="P0431"/>
    <s v="Model_641"/>
    <s v="Smartwatches"/>
    <s v="West"/>
    <n v="2024"/>
    <s v="Q4"/>
    <n v="90"/>
    <n v="2788"/>
    <n v="3480"/>
    <n v="2896"/>
    <n v="268401"/>
    <n v="8.23"/>
    <n v="3"/>
    <n v="5.15"/>
    <n v="16.670000000000002"/>
    <n v="70.19"/>
    <n v="3.1"/>
    <n v="2664"/>
    <n v="4353"/>
    <n v="5"/>
    <n v="9702240"/>
    <n v="8074048"/>
    <n v="1628192"/>
    <n v="0.39042150959249405"/>
    <n v="0.55816396887415043"/>
    <n v="140.52008608321378"/>
    <n v="0.96666666666666667"/>
    <x v="2"/>
  </r>
  <r>
    <s v="P0432"/>
    <s v="Model_488"/>
    <s v="Speakers"/>
    <s v="East"/>
    <n v="2023"/>
    <s v="Q4"/>
    <n v="90"/>
    <n v="3548"/>
    <n v="17022"/>
    <n v="9695"/>
    <n v="209292"/>
    <n v="1"/>
    <n v="11"/>
    <n v="1.02"/>
    <n v="5.0199999999999996"/>
    <n v="82.93"/>
    <n v="3.3"/>
    <n v="2119"/>
    <n v="8756"/>
    <n v="10"/>
    <n v="60394056"/>
    <n v="34397860"/>
    <n v="25996196"/>
    <n v="0.28836150845253578"/>
    <n v="0.71031770500914115"/>
    <n v="222.10822998872604"/>
    <n v="0.87777777777777777"/>
    <x v="4"/>
  </r>
  <r>
    <s v="P0433"/>
    <s v="Model_443"/>
    <s v="Speakers"/>
    <s v="South"/>
    <n v="2024"/>
    <s v="Q3"/>
    <n v="92"/>
    <n v="3963"/>
    <n v="10484"/>
    <n v="7204"/>
    <n v="255157"/>
    <n v="11.5"/>
    <n v="5"/>
    <n v="7.52"/>
    <n v="22"/>
    <n v="54.33"/>
    <n v="3.2"/>
    <n v="9482"/>
    <n v="6347"/>
    <n v="9"/>
    <n v="41548092"/>
    <n v="28549452"/>
    <n v="12998640"/>
    <n v="0.38438409311348204"/>
    <n v="0.7934016530302217"/>
    <n v="147.34393136512742"/>
    <n v="0.94565217391304346"/>
    <x v="2"/>
  </r>
  <r>
    <s v="P0434"/>
    <s v="Model_394"/>
    <s v="Headphones"/>
    <s v="East"/>
    <n v="2023"/>
    <s v="Q1"/>
    <n v="91"/>
    <n v="1116"/>
    <n v="18675"/>
    <n v="11395"/>
    <n v="72031"/>
    <n v="8.76"/>
    <n v="13"/>
    <n v="9.06"/>
    <n v="4.87"/>
    <n v="52.17"/>
    <n v="2.9"/>
    <n v="4566"/>
    <n v="6277"/>
    <n v="13"/>
    <n v="20841300"/>
    <n v="12716820"/>
    <n v="8124480"/>
    <n v="0.15095360476126066"/>
    <n v="0.22342574937717069"/>
    <n v="511.83422939068095"/>
    <n v="0.85714285714285721"/>
    <x v="0"/>
  </r>
  <r>
    <s v="P0435"/>
    <s v="Model_865"/>
    <s v="Headphones"/>
    <s v="West"/>
    <n v="2024"/>
    <s v="Q4"/>
    <n v="90"/>
    <n v="4430"/>
    <n v="17383"/>
    <n v="10617"/>
    <n v="392951"/>
    <n v="11.73"/>
    <n v="11"/>
    <n v="7.43"/>
    <n v="7.84"/>
    <n v="71.12"/>
    <n v="4.2"/>
    <n v="10138"/>
    <n v="7369"/>
    <n v="5"/>
    <n v="77006690"/>
    <n v="47033310"/>
    <n v="29973380"/>
    <n v="0.37545554708026102"/>
    <n v="0.8868961198394858"/>
    <n v="149.70880361173815"/>
    <n v="0.87777777777777777"/>
    <x v="4"/>
  </r>
  <r>
    <s v="P0436"/>
    <s v="Model_305"/>
    <s v="Smartwatches"/>
    <s v="South"/>
    <n v="2024"/>
    <s v="Q4"/>
    <n v="90"/>
    <n v="2494"/>
    <n v="6890"/>
    <n v="4131"/>
    <n v="121312"/>
    <n v="11.28"/>
    <n v="10"/>
    <n v="5.33"/>
    <n v="15.51"/>
    <n v="10.41"/>
    <n v="1.5"/>
    <n v="3837"/>
    <n v="2472"/>
    <n v="5"/>
    <n v="17183660"/>
    <n v="10302714"/>
    <n v="6880946"/>
    <n v="0.50221506242448655"/>
    <n v="0.49930449726403553"/>
    <n v="89.206094627105045"/>
    <n v="0.88888888888888884"/>
    <x v="3"/>
  </r>
  <r>
    <s v="P0437"/>
    <s v="Model_854"/>
    <s v="Headphones"/>
    <s v="South"/>
    <n v="2023"/>
    <s v="Q1"/>
    <n v="91"/>
    <n v="4157"/>
    <n v="3107"/>
    <n v="13725"/>
    <n v="109766"/>
    <n v="12.05"/>
    <n v="18"/>
    <n v="8.61"/>
    <n v="15.96"/>
    <n v="83.42"/>
    <n v="2.2000000000000002"/>
    <n v="7094"/>
    <n v="6934"/>
    <n v="3"/>
    <n v="12915799"/>
    <n v="57054825"/>
    <n v="-44139026"/>
    <n v="0.37480840320980974"/>
    <n v="0.83224089620152197"/>
    <n v="151.7907144575415"/>
    <n v="0.80219780219780223"/>
    <x v="4"/>
  </r>
  <r>
    <s v="P0438"/>
    <s v="Model_986"/>
    <s v="Speakers"/>
    <s v="East"/>
    <n v="2024"/>
    <s v="Q4"/>
    <n v="90"/>
    <n v="3423"/>
    <n v="8073"/>
    <n v="8262"/>
    <n v="193521"/>
    <n v="7.77"/>
    <n v="4"/>
    <n v="6.95"/>
    <n v="17.48"/>
    <n v="25.8"/>
    <n v="3.5"/>
    <n v="3960"/>
    <n v="8883"/>
    <n v="10"/>
    <n v="27633879"/>
    <n v="28280826"/>
    <n v="-646947"/>
    <n v="0.27815699658703069"/>
    <n v="0.68529241946062291"/>
    <n v="233.55828220858896"/>
    <n v="0.9555555555555556"/>
    <x v="1"/>
  </r>
  <r>
    <s v="P0439"/>
    <s v="Model_397"/>
    <s v="Headphones"/>
    <s v="West"/>
    <n v="2023"/>
    <s v="Q1"/>
    <n v="91"/>
    <n v="4019"/>
    <n v="18868"/>
    <n v="5905"/>
    <n v="401977"/>
    <n v="2.1"/>
    <n v="13"/>
    <n v="0.11"/>
    <n v="2.8"/>
    <n v="88.73"/>
    <n v="3.8"/>
    <n v="8320"/>
    <n v="6717"/>
    <n v="4"/>
    <n v="75830492"/>
    <n v="23732195"/>
    <n v="52098297"/>
    <n v="0.37434798807749625"/>
    <n v="0.8046129809559579"/>
    <n v="152.08932570291117"/>
    <n v="0.85714285714285721"/>
    <x v="4"/>
  </r>
  <r>
    <s v="P0440"/>
    <s v="Model_323"/>
    <s v="Speakers"/>
    <s v="East"/>
    <n v="2024"/>
    <s v="Q3"/>
    <n v="92"/>
    <n v="2596"/>
    <n v="7276"/>
    <n v="3778"/>
    <n v="237771"/>
    <n v="10.07"/>
    <n v="15"/>
    <n v="3.94"/>
    <n v="21.24"/>
    <n v="68.900000000000006"/>
    <n v="2.6"/>
    <n v="4942"/>
    <n v="5250"/>
    <n v="5"/>
    <n v="18888496"/>
    <n v="9807688"/>
    <n v="9080808"/>
    <n v="0.33086923273005353"/>
    <n v="0.51972513027162637"/>
    <n v="186.05546995377506"/>
    <n v="0.83695652173913038"/>
    <x v="4"/>
  </r>
  <r>
    <s v="P0441"/>
    <s v="Model_559"/>
    <s v="Headphones"/>
    <s v="East"/>
    <n v="2023"/>
    <s v="Q2"/>
    <n v="92"/>
    <n v="803"/>
    <n v="5176"/>
    <n v="13728"/>
    <n v="287199"/>
    <n v="9.31"/>
    <n v="12"/>
    <n v="8.51"/>
    <n v="13.32"/>
    <n v="71.94"/>
    <n v="4.5"/>
    <n v="17691"/>
    <n v="9175"/>
    <n v="8"/>
    <n v="4156328"/>
    <n v="11023584"/>
    <n v="-6867256"/>
    <n v="8.0477049508919624E-2"/>
    <n v="0.16076243436368104"/>
    <n v="1051.1830635118306"/>
    <n v="0.86956521739130432"/>
    <x v="0"/>
  </r>
  <r>
    <s v="P0442"/>
    <s v="Model_204"/>
    <s v="Headphones"/>
    <s v="North"/>
    <n v="2023"/>
    <s v="Q3"/>
    <n v="92"/>
    <n v="2132"/>
    <n v="4880"/>
    <n v="3639"/>
    <n v="286731"/>
    <n v="11.13"/>
    <n v="19"/>
    <n v="3.46"/>
    <n v="11.78"/>
    <n v="62.5"/>
    <n v="2.7"/>
    <n v="20595"/>
    <n v="8202"/>
    <n v="11"/>
    <n v="10404160"/>
    <n v="7758348"/>
    <n v="2645812"/>
    <n v="0.20630927036965357"/>
    <n v="0.42683127031552676"/>
    <n v="353.93245778611629"/>
    <n v="0.79347826086956519"/>
    <x v="4"/>
  </r>
  <r>
    <s v="P0443"/>
    <s v="Model_826"/>
    <s v="Smartwatches"/>
    <s v="North"/>
    <n v="2024"/>
    <s v="Q1"/>
    <n v="91"/>
    <n v="2824"/>
    <n v="10211"/>
    <n v="4184"/>
    <n v="285841"/>
    <n v="2.5499999999999998"/>
    <n v="3"/>
    <n v="0.35"/>
    <n v="24.53"/>
    <n v="47.73"/>
    <n v="2.6"/>
    <n v="17826"/>
    <n v="4258"/>
    <n v="9"/>
    <n v="28835864"/>
    <n v="11815616"/>
    <n v="17020248"/>
    <n v="0.39875741316012425"/>
    <n v="0.56537125111212361"/>
    <n v="137.20892351274787"/>
    <n v="0.96703296703296704"/>
    <x v="2"/>
  </r>
  <r>
    <s v="P0444"/>
    <s v="Model_131"/>
    <s v="Smartwatches"/>
    <s v="North"/>
    <n v="2023"/>
    <s v="Q1"/>
    <n v="91"/>
    <n v="2946"/>
    <n v="10282"/>
    <n v="11651"/>
    <n v="161041"/>
    <n v="2.92"/>
    <n v="10"/>
    <n v="7.46"/>
    <n v="18.510000000000002"/>
    <n v="55.73"/>
    <n v="1.1000000000000001"/>
    <n v="12029"/>
    <n v="7827"/>
    <n v="9"/>
    <n v="30290772"/>
    <n v="34323846"/>
    <n v="-4033074"/>
    <n v="0.27346143135616818"/>
    <n v="0.58979592980747741"/>
    <n v="241.77087576374745"/>
    <n v="0.89010989010989006"/>
    <x v="1"/>
  </r>
  <r>
    <s v="P0445"/>
    <s v="Model_497"/>
    <s v="Speakers"/>
    <s v="South"/>
    <n v="2024"/>
    <s v="Q3"/>
    <n v="92"/>
    <n v="4235"/>
    <n v="18934"/>
    <n v="10853"/>
    <n v="166185"/>
    <n v="13.36"/>
    <n v="16"/>
    <n v="8.02"/>
    <n v="2.95"/>
    <n v="13.71"/>
    <n v="3.2"/>
    <n v="19175"/>
    <n v="5306"/>
    <n v="5"/>
    <n v="80185490"/>
    <n v="45962455"/>
    <n v="34223035"/>
    <n v="0.44387380777696256"/>
    <n v="0.8478566743837973"/>
    <n v="115.26611570247934"/>
    <n v="0.82608695652173914"/>
    <x v="2"/>
  </r>
  <r>
    <s v="P0446"/>
    <s v="Model_746"/>
    <s v="Smartwatches"/>
    <s v="West"/>
    <n v="2023"/>
    <s v="Q4"/>
    <n v="90"/>
    <n v="825"/>
    <n v="15497"/>
    <n v="11848"/>
    <n v="227164"/>
    <n v="11.25"/>
    <n v="6"/>
    <n v="1.61"/>
    <n v="18.91"/>
    <n v="59.92"/>
    <n v="3.8"/>
    <n v="11890"/>
    <n v="403"/>
    <n v="8"/>
    <n v="12785025"/>
    <n v="9774600"/>
    <n v="3010425"/>
    <n v="0.67182410423452765"/>
    <n v="0.16516688462022025"/>
    <n v="43.963636363636368"/>
    <n v="0.93333333333333335"/>
    <x v="4"/>
  </r>
  <r>
    <s v="P0447"/>
    <s v="Model_103"/>
    <s v="Headphones"/>
    <s v="West"/>
    <n v="2024"/>
    <s v="Q4"/>
    <n v="90"/>
    <n v="1675"/>
    <n v="7842"/>
    <n v="14293"/>
    <n v="60350"/>
    <n v="13.62"/>
    <n v="13"/>
    <n v="5.37"/>
    <n v="2.38"/>
    <n v="60.09"/>
    <n v="1.5"/>
    <n v="15530"/>
    <n v="433"/>
    <n v="11"/>
    <n v="13135350"/>
    <n v="23940775"/>
    <n v="-10805425"/>
    <n v="0.79459203036053128"/>
    <n v="0.33533882635014417"/>
    <n v="23.265671641791045"/>
    <n v="0.85555555555555562"/>
    <x v="3"/>
  </r>
  <r>
    <s v="P0448"/>
    <s v="Model_326"/>
    <s v="Speakers"/>
    <s v="North"/>
    <n v="2024"/>
    <s v="Q4"/>
    <n v="90"/>
    <n v="3119"/>
    <n v="18843"/>
    <n v="1485"/>
    <n v="277230"/>
    <n v="11.38"/>
    <n v="10"/>
    <n v="1.92"/>
    <n v="0.69"/>
    <n v="81.3"/>
    <n v="2.2000000000000002"/>
    <n v="6874"/>
    <n v="4606"/>
    <n v="2"/>
    <n v="58771317"/>
    <n v="4631715"/>
    <n v="54139602"/>
    <n v="0.40375404530744335"/>
    <n v="0.62443092500662667"/>
    <n v="132.90798332798974"/>
    <n v="0.88888888888888884"/>
    <x v="2"/>
  </r>
  <r>
    <s v="P0449"/>
    <s v="Model_445"/>
    <s v="Speakers"/>
    <s v="West"/>
    <n v="2023"/>
    <s v="Q4"/>
    <n v="90"/>
    <n v="467"/>
    <n v="7559"/>
    <n v="14939"/>
    <n v="413003"/>
    <n v="8.9600000000000009"/>
    <n v="8"/>
    <n v="7.19"/>
    <n v="10.09"/>
    <n v="50.45"/>
    <n v="4.0999999999999996"/>
    <n v="14642"/>
    <n v="2431"/>
    <n v="7"/>
    <n v="3530053"/>
    <n v="6976513"/>
    <n v="-3446460"/>
    <n v="0.1611456176673568"/>
    <n v="9.3494466809264071E-2"/>
    <n v="468.50107066381156"/>
    <n v="0.91111111111111109"/>
    <x v="0"/>
  </r>
  <r>
    <s v="P0450"/>
    <s v="Model_441"/>
    <s v="Headphones"/>
    <s v="East"/>
    <n v="2024"/>
    <s v="Q1"/>
    <n v="91"/>
    <n v="164"/>
    <n v="10384"/>
    <n v="8331"/>
    <n v="311570"/>
    <n v="9.81"/>
    <n v="12"/>
    <n v="2.72"/>
    <n v="24.84"/>
    <n v="16.170000000000002"/>
    <n v="2.5"/>
    <n v="20539"/>
    <n v="4661"/>
    <n v="7"/>
    <n v="1702976"/>
    <n v="1366284"/>
    <n v="336692"/>
    <n v="3.3989637305699483E-2"/>
    <n v="3.2833174639655904E-2"/>
    <n v="2586.2865853658536"/>
    <n v="0.86813186813186816"/>
    <x v="0"/>
  </r>
  <r>
    <s v="P0451"/>
    <s v="Model_763"/>
    <s v="Headphones"/>
    <s v="East"/>
    <n v="2024"/>
    <s v="Q1"/>
    <n v="91"/>
    <n v="666"/>
    <n v="7155"/>
    <n v="5083"/>
    <n v="118487"/>
    <n v="13.34"/>
    <n v="17"/>
    <n v="3.16"/>
    <n v="4.37"/>
    <n v="34.5"/>
    <n v="2"/>
    <n v="13704"/>
    <n v="179"/>
    <n v="7"/>
    <n v="4765230"/>
    <n v="3385278"/>
    <n v="1379952"/>
    <n v="0.78816568047337277"/>
    <n v="0.13333472140250507"/>
    <n v="24.457957957957959"/>
    <n v="0.81318681318681318"/>
    <x v="3"/>
  </r>
  <r>
    <s v="P0452"/>
    <s v="Model_278"/>
    <s v="Speakers"/>
    <s v="West"/>
    <n v="2024"/>
    <s v="Q3"/>
    <n v="92"/>
    <n v="4024"/>
    <n v="13591"/>
    <n v="8536"/>
    <n v="198694"/>
    <n v="8.68"/>
    <n v="10"/>
    <n v="8.4499999999999993"/>
    <n v="16.82"/>
    <n v="62.45"/>
    <n v="3.7"/>
    <n v="8894"/>
    <n v="3863"/>
    <n v="13"/>
    <n v="54690184"/>
    <n v="34348864"/>
    <n v="20341320"/>
    <n v="0.51020666920248514"/>
    <n v="0.80561399237789855"/>
    <n v="88.31908548707753"/>
    <n v="0.89130434782608692"/>
    <x v="2"/>
  </r>
  <r>
    <s v="P0453"/>
    <s v="Model_963"/>
    <s v="Speakers"/>
    <s v="North"/>
    <n v="2023"/>
    <s v="Q1"/>
    <n v="91"/>
    <n v="3317"/>
    <n v="16751"/>
    <n v="8510"/>
    <n v="173853"/>
    <n v="9.49"/>
    <n v="14"/>
    <n v="4.76"/>
    <n v="4.33"/>
    <n v="29.14"/>
    <n v="1.8"/>
    <n v="18588"/>
    <n v="5296"/>
    <n v="3"/>
    <n v="55563067"/>
    <n v="28227670"/>
    <n v="27335397"/>
    <n v="0.38511552304655755"/>
    <n v="0.66407097731547948"/>
    <n v="145.29273439855291"/>
    <n v="0.84615384615384615"/>
    <x v="2"/>
  </r>
  <r>
    <s v="P0454"/>
    <s v="Model_810"/>
    <s v="Smartwatches"/>
    <s v="East"/>
    <n v="2023"/>
    <s v="Q3"/>
    <n v="92"/>
    <n v="875"/>
    <n v="2026"/>
    <n v="2419"/>
    <n v="365261"/>
    <n v="2.35"/>
    <n v="18"/>
    <n v="6.7"/>
    <n v="18.12"/>
    <n v="32.44"/>
    <n v="4.5999999999999996"/>
    <n v="2325"/>
    <n v="832"/>
    <n v="9"/>
    <n v="1772750"/>
    <n v="2116625"/>
    <n v="-343875"/>
    <n v="0.51259519625073224"/>
    <n v="0.17517699883962753"/>
    <n v="87.478857142857152"/>
    <n v="0.80434782608695654"/>
    <x v="3"/>
  </r>
  <r>
    <s v="P0455"/>
    <s v="Model_303"/>
    <s v="Smartwatches"/>
    <s v="West"/>
    <n v="2024"/>
    <s v="Q2"/>
    <n v="92"/>
    <n v="1566"/>
    <n v="4724"/>
    <n v="14775"/>
    <n v="285062"/>
    <n v="7.11"/>
    <n v="0"/>
    <n v="4.0199999999999996"/>
    <n v="12.63"/>
    <n v="75.64"/>
    <n v="1.4"/>
    <n v="10696"/>
    <n v="4076"/>
    <n v="6"/>
    <n v="7397784"/>
    <n v="23137650"/>
    <n v="-15739866"/>
    <n v="0.27756114852889047"/>
    <n v="0.31351677735183625"/>
    <n v="239.45849297573437"/>
    <n v="1"/>
    <x v="1"/>
  </r>
  <r>
    <s v="P0456"/>
    <s v="Model_815"/>
    <s v="Speakers"/>
    <s v="East"/>
    <n v="2024"/>
    <s v="Q3"/>
    <n v="92"/>
    <n v="3196"/>
    <n v="16569"/>
    <n v="14072"/>
    <n v="283077"/>
    <n v="10.75"/>
    <n v="3"/>
    <n v="2.98"/>
    <n v="17"/>
    <n v="56.75"/>
    <n v="3.8"/>
    <n v="13152"/>
    <n v="5759"/>
    <n v="6"/>
    <n v="52954524"/>
    <n v="44974112"/>
    <n v="7980412"/>
    <n v="0.35689558905639307"/>
    <n v="0.63984650090451389"/>
    <n v="165.77847309136419"/>
    <n v="0.96739130434782605"/>
    <x v="1"/>
  </r>
  <r>
    <s v="P0457"/>
    <s v="Model_869"/>
    <s v="Headphones"/>
    <s v="West"/>
    <n v="2023"/>
    <s v="Q1"/>
    <n v="91"/>
    <n v="462"/>
    <n v="13036"/>
    <n v="13635"/>
    <n v="413228"/>
    <n v="4.0599999999999996"/>
    <n v="13"/>
    <n v="6.25"/>
    <n v="5.07"/>
    <n v="50.68"/>
    <n v="3"/>
    <n v="18260"/>
    <n v="1484"/>
    <n v="3"/>
    <n v="6022632"/>
    <n v="6299370"/>
    <n v="-276738"/>
    <n v="0.23741007194244604"/>
    <n v="9.2493455387323342E-2"/>
    <n v="292.30303030303031"/>
    <n v="0.85714285714285721"/>
    <x v="4"/>
  </r>
  <r>
    <s v="P0458"/>
    <s v="Model_839"/>
    <s v="Speakers"/>
    <s v="East"/>
    <n v="2024"/>
    <s v="Q3"/>
    <n v="92"/>
    <n v="778"/>
    <n v="15047"/>
    <n v="7668"/>
    <n v="73782"/>
    <n v="3.03"/>
    <n v="13"/>
    <n v="1.55"/>
    <n v="18.64"/>
    <n v="35.479999999999997"/>
    <n v="4.5"/>
    <n v="2472"/>
    <n v="2224"/>
    <n v="5"/>
    <n v="11706566"/>
    <n v="5965704"/>
    <n v="5740862"/>
    <n v="0.25916055962691537"/>
    <n v="0.1557573772539774"/>
    <n v="262.99228791773777"/>
    <n v="0.85869565217391308"/>
    <x v="4"/>
  </r>
  <r>
    <s v="P0459"/>
    <s v="Model_105"/>
    <s v="Headphones"/>
    <s v="North"/>
    <n v="2023"/>
    <s v="Q1"/>
    <n v="91"/>
    <n v="3398"/>
    <n v="19759"/>
    <n v="2231"/>
    <n v="340598"/>
    <n v="4.71"/>
    <n v="2"/>
    <n v="3.73"/>
    <n v="24.89"/>
    <n v="68.47"/>
    <n v="1.5"/>
    <n v="12768"/>
    <n v="6752"/>
    <n v="13"/>
    <n v="67141082"/>
    <n v="7580938"/>
    <n v="59560144"/>
    <n v="0.3347783251231527"/>
    <n v="0.68028736235091936"/>
    <n v="180.82165979988227"/>
    <n v="0.97802197802197799"/>
    <x v="1"/>
  </r>
  <r>
    <s v="P0460"/>
    <s v="Model_447"/>
    <s v="Smartwatches"/>
    <s v="West"/>
    <n v="2023"/>
    <s v="Q2"/>
    <n v="92"/>
    <n v="2858"/>
    <n v="3263"/>
    <n v="9867"/>
    <n v="380048"/>
    <n v="3.62"/>
    <n v="16"/>
    <n v="2.09"/>
    <n v="16.64"/>
    <n v="33.020000000000003"/>
    <n v="3.7"/>
    <n v="1943"/>
    <n v="5383"/>
    <n v="10"/>
    <n v="9325654"/>
    <n v="28199886"/>
    <n v="-18874232"/>
    <n v="0.34680257250333696"/>
    <n v="0.57217812878132057"/>
    <n v="173.28061581525543"/>
    <n v="0.82608695652173914"/>
    <x v="4"/>
  </r>
  <r>
    <s v="P0461"/>
    <s v="Model_660"/>
    <s v="Smartwatches"/>
    <s v="South"/>
    <n v="2023"/>
    <s v="Q1"/>
    <n v="91"/>
    <n v="725"/>
    <n v="10212"/>
    <n v="5513"/>
    <n v="179936"/>
    <n v="3.22"/>
    <n v="2"/>
    <n v="6.96"/>
    <n v="12.34"/>
    <n v="68.97"/>
    <n v="3.3"/>
    <n v="2254"/>
    <n v="7276"/>
    <n v="10"/>
    <n v="7403700"/>
    <n v="3996925"/>
    <n v="3406775"/>
    <n v="9.0613673290838651E-2"/>
    <n v="0.14514665618140568"/>
    <n v="913.26344827586206"/>
    <n v="0.97802197802197799"/>
    <x v="0"/>
  </r>
  <r>
    <s v="P0462"/>
    <s v="Model_915"/>
    <s v="Headphones"/>
    <s v="East"/>
    <n v="2023"/>
    <s v="Q4"/>
    <n v="90"/>
    <n v="3515"/>
    <n v="7297"/>
    <n v="11453"/>
    <n v="458808"/>
    <n v="6.37"/>
    <n v="15"/>
    <n v="9.44"/>
    <n v="23.08"/>
    <n v="15.61"/>
    <n v="2.9"/>
    <n v="17523"/>
    <n v="9490"/>
    <n v="7"/>
    <n v="25648955"/>
    <n v="40257295"/>
    <n v="-14608340"/>
    <n v="0.27028066128412148"/>
    <n v="0.70371102962433241"/>
    <n v="242.98719772403982"/>
    <n v="0.83333333333333337"/>
    <x v="4"/>
  </r>
  <r>
    <s v="P0463"/>
    <s v="Model_995"/>
    <s v="Headphones"/>
    <s v="North"/>
    <n v="2024"/>
    <s v="Q1"/>
    <n v="91"/>
    <n v="2554"/>
    <n v="10708"/>
    <n v="10357"/>
    <n v="203245"/>
    <n v="13.62"/>
    <n v="13"/>
    <n v="9.9600000000000009"/>
    <n v="0.4"/>
    <n v="79.16"/>
    <n v="3"/>
    <n v="11863"/>
    <n v="6705"/>
    <n v="12"/>
    <n v="27348232"/>
    <n v="26451778"/>
    <n v="896454"/>
    <n v="0.27583972351225833"/>
    <n v="0.51131663432732433"/>
    <n v="238.90172278778388"/>
    <n v="0.85714285714285721"/>
    <x v="4"/>
  </r>
  <r>
    <s v="P0464"/>
    <s v="Model_399"/>
    <s v="Speakers"/>
    <s v="South"/>
    <n v="2024"/>
    <s v="Q2"/>
    <n v="92"/>
    <n v="3017"/>
    <n v="6609"/>
    <n v="10235"/>
    <n v="476420"/>
    <n v="7.61"/>
    <n v="19"/>
    <n v="4.5"/>
    <n v="18.25"/>
    <n v="49.97"/>
    <n v="3.9"/>
    <n v="12397"/>
    <n v="5807"/>
    <n v="10"/>
    <n v="19939353"/>
    <n v="30878995"/>
    <n v="-10939642"/>
    <n v="0.3419084315503173"/>
    <n v="0.60401029199903578"/>
    <n v="177.07789194564137"/>
    <n v="0.79347826086956519"/>
    <x v="4"/>
  </r>
  <r>
    <s v="P0465"/>
    <s v="Model_227"/>
    <s v="Smartwatches"/>
    <s v="West"/>
    <n v="2024"/>
    <s v="Q1"/>
    <n v="91"/>
    <n v="2836"/>
    <n v="18000"/>
    <n v="5798"/>
    <n v="478812"/>
    <n v="2.82"/>
    <n v="12"/>
    <n v="2.5299999999999998"/>
    <n v="22.22"/>
    <n v="45.08"/>
    <n v="4.8"/>
    <n v="6896"/>
    <n v="2392"/>
    <n v="5"/>
    <n v="51048000"/>
    <n v="16443128"/>
    <n v="34604872"/>
    <n v="0.54246365723029843"/>
    <n v="0.56777367852478144"/>
    <n v="76.753173483779975"/>
    <n v="0.86813186813186816"/>
    <x v="2"/>
  </r>
  <r>
    <s v="P0466"/>
    <s v="Model_426"/>
    <s v="Smartwatches"/>
    <s v="South"/>
    <n v="2023"/>
    <s v="Q3"/>
    <n v="92"/>
    <n v="1172"/>
    <n v="3933"/>
    <n v="962"/>
    <n v="477540"/>
    <n v="1.1499999999999999"/>
    <n v="14"/>
    <n v="4.43"/>
    <n v="1.54"/>
    <n v="58.88"/>
    <n v="1.4"/>
    <n v="4965"/>
    <n v="8476"/>
    <n v="12"/>
    <n v="4609476"/>
    <n v="1127464"/>
    <n v="3482012"/>
    <n v="0.12147595356550581"/>
    <n v="0.23463707730290684"/>
    <n v="665.35153583617739"/>
    <n v="0.84782608695652173"/>
    <x v="0"/>
  </r>
  <r>
    <s v="P0467"/>
    <s v="Model_390"/>
    <s v="Speakers"/>
    <s v="North"/>
    <n v="2024"/>
    <s v="Q4"/>
    <n v="90"/>
    <n v="4129"/>
    <n v="18467"/>
    <n v="2774"/>
    <n v="172258"/>
    <n v="10.44"/>
    <n v="13"/>
    <n v="8.4700000000000006"/>
    <n v="11.25"/>
    <n v="59.94"/>
    <n v="1.1000000000000001"/>
    <n v="4211"/>
    <n v="1097"/>
    <n v="2"/>
    <n v="76250243"/>
    <n v="11453846"/>
    <n v="64796397"/>
    <n v="0.79008802143130497"/>
    <n v="0.82663523223865387"/>
    <n v="23.911358682489706"/>
    <n v="0.85555555555555562"/>
    <x v="2"/>
  </r>
  <r>
    <s v="P0468"/>
    <s v="Model_562"/>
    <s v="Speakers"/>
    <s v="East"/>
    <n v="2024"/>
    <s v="Q2"/>
    <n v="92"/>
    <n v="1621"/>
    <n v="5667"/>
    <n v="4091"/>
    <n v="161668"/>
    <n v="5.74"/>
    <n v="18"/>
    <n v="2.06"/>
    <n v="5.12"/>
    <n v="20.56"/>
    <n v="4.2"/>
    <n v="20291"/>
    <n v="4764"/>
    <n v="3"/>
    <n v="9186207"/>
    <n v="6631511"/>
    <n v="2554696"/>
    <n v="0.25387627251370398"/>
    <n v="0.32452790299318429"/>
    <n v="270.38124614435532"/>
    <n v="0.80434782608695654"/>
    <x v="4"/>
  </r>
  <r>
    <s v="P0469"/>
    <s v="Model_232"/>
    <s v="Smartwatches"/>
    <s v="South"/>
    <n v="2024"/>
    <s v="Q3"/>
    <n v="92"/>
    <n v="2193"/>
    <n v="19273"/>
    <n v="9261"/>
    <n v="436328"/>
    <n v="12.33"/>
    <n v="5"/>
    <n v="9.52"/>
    <n v="14.16"/>
    <n v="70.5"/>
    <n v="1.4"/>
    <n v="7247"/>
    <n v="2457"/>
    <n v="14"/>
    <n v="42265689"/>
    <n v="20309373"/>
    <n v="21956316"/>
    <n v="0.47161290322580646"/>
    <n v="0.43904360966320366"/>
    <n v="103.07523939808482"/>
    <n v="0.94565217391304346"/>
    <x v="4"/>
  </r>
  <r>
    <s v="P0470"/>
    <s v="Model_298"/>
    <s v="Smartwatches"/>
    <s v="South"/>
    <n v="2024"/>
    <s v="Q1"/>
    <n v="91"/>
    <n v="1737"/>
    <n v="9857"/>
    <n v="1431"/>
    <n v="473966"/>
    <n v="9.89"/>
    <n v="9"/>
    <n v="3.42"/>
    <n v="16.239999999999998"/>
    <n v="32.07"/>
    <n v="4.9000000000000004"/>
    <n v="19607"/>
    <n v="5591"/>
    <n v="2"/>
    <n v="17121609"/>
    <n v="2485647"/>
    <n v="14635962"/>
    <n v="0.23703602620087336"/>
    <n v="0.34775136798220918"/>
    <n v="292.9078871617732"/>
    <n v="0.90109890109890112"/>
    <x v="1"/>
  </r>
  <r>
    <s v="P0471"/>
    <s v="Model_765"/>
    <s v="Smartwatches"/>
    <s v="North"/>
    <n v="2024"/>
    <s v="Q3"/>
    <n v="92"/>
    <n v="4182"/>
    <n v="7654"/>
    <n v="1705"/>
    <n v="328710"/>
    <n v="11.94"/>
    <n v="14"/>
    <n v="9.86"/>
    <n v="7.57"/>
    <n v="82.4"/>
    <n v="3.5"/>
    <n v="3419"/>
    <n v="1779"/>
    <n v="9"/>
    <n v="32009028"/>
    <n v="7130310"/>
    <n v="24878718"/>
    <n v="0.70156014091595365"/>
    <n v="0.83724595331122564"/>
    <n v="39.136298421807744"/>
    <n v="0.84782608695652173"/>
    <x v="2"/>
  </r>
  <r>
    <s v="P0472"/>
    <s v="Model_693"/>
    <s v="Smartwatches"/>
    <s v="North"/>
    <n v="2024"/>
    <s v="Q3"/>
    <n v="92"/>
    <n v="3901"/>
    <n v="10420"/>
    <n v="12463"/>
    <n v="188262"/>
    <n v="4.08"/>
    <n v="19"/>
    <n v="8.39"/>
    <n v="11.5"/>
    <n v="75.430000000000007"/>
    <n v="3.6"/>
    <n v="18802"/>
    <n v="5815"/>
    <n v="10"/>
    <n v="40648420"/>
    <n v="48618163"/>
    <n v="-7969743"/>
    <n v="0.40150267599835321"/>
    <n v="0.78098911139815663"/>
    <n v="137.13919507818508"/>
    <n v="0.79347826086956519"/>
    <x v="2"/>
  </r>
  <r>
    <s v="P0473"/>
    <s v="Model_202"/>
    <s v="Speakers"/>
    <s v="South"/>
    <n v="2024"/>
    <s v="Q2"/>
    <n v="92"/>
    <n v="3490"/>
    <n v="19927"/>
    <n v="12245"/>
    <n v="88333"/>
    <n v="10.39"/>
    <n v="5"/>
    <n v="8.09"/>
    <n v="6.98"/>
    <n v="37.700000000000003"/>
    <n v="1.8"/>
    <n v="14973"/>
    <n v="4986"/>
    <n v="11"/>
    <n v="69545230"/>
    <n v="42735050"/>
    <n v="26810180"/>
    <n v="0.41175082586125533"/>
    <n v="0.69870597251462874"/>
    <n v="131.43610315186248"/>
    <n v="0.94565217391304346"/>
    <x v="2"/>
  </r>
  <r>
    <s v="P0474"/>
    <s v="Model_592"/>
    <s v="Headphones"/>
    <s v="West"/>
    <n v="2024"/>
    <s v="Q1"/>
    <n v="91"/>
    <n v="3816"/>
    <n v="18662"/>
    <n v="2814"/>
    <n v="434073"/>
    <n v="3.96"/>
    <n v="9"/>
    <n v="3.18"/>
    <n v="9.23"/>
    <n v="74.62"/>
    <n v="2"/>
    <n v="18465"/>
    <n v="7540"/>
    <n v="13"/>
    <n v="71214192"/>
    <n v="10738224"/>
    <n v="60475968"/>
    <n v="0.3360338147234942"/>
    <n v="0.76397191722516422"/>
    <n v="179.80607966457023"/>
    <n v="0.90109890109890112"/>
    <x v="1"/>
  </r>
  <r>
    <s v="P0475"/>
    <s v="Model_824"/>
    <s v="Headphones"/>
    <s v="West"/>
    <n v="2023"/>
    <s v="Q1"/>
    <n v="91"/>
    <n v="2376"/>
    <n v="1713"/>
    <n v="10633"/>
    <n v="261977"/>
    <n v="14.09"/>
    <n v="6"/>
    <n v="0.09"/>
    <n v="3.99"/>
    <n v="38.51"/>
    <n v="3.6"/>
    <n v="15735"/>
    <n v="6921"/>
    <n v="7"/>
    <n v="4070088"/>
    <n v="25264008"/>
    <n v="-21193920"/>
    <n v="0.25556631171345595"/>
    <n v="0.47568062770623437"/>
    <n v="265.07196969696969"/>
    <n v="0.93406593406593408"/>
    <x v="1"/>
  </r>
  <r>
    <s v="P0476"/>
    <s v="Model_780"/>
    <s v="Headphones"/>
    <s v="South"/>
    <n v="2023"/>
    <s v="Q4"/>
    <n v="90"/>
    <n v="2964"/>
    <n v="5262"/>
    <n v="8696"/>
    <n v="139571"/>
    <n v="9.5500000000000007"/>
    <n v="16"/>
    <n v="3.82"/>
    <n v="22.14"/>
    <n v="18.079999999999998"/>
    <n v="4.5999999999999996"/>
    <n v="17210"/>
    <n v="3627"/>
    <n v="3"/>
    <n v="15596568"/>
    <n v="25774944"/>
    <n v="-10178376"/>
    <n v="0.44970414201183434"/>
    <n v="0.59339957092646411"/>
    <n v="110.13157894736844"/>
    <n v="0.82222222222222219"/>
    <x v="2"/>
  </r>
  <r>
    <s v="P0477"/>
    <s v="Model_125"/>
    <s v="Smartwatches"/>
    <s v="West"/>
    <n v="2024"/>
    <s v="Q4"/>
    <n v="90"/>
    <n v="4002"/>
    <n v="14899"/>
    <n v="1004"/>
    <n v="170263"/>
    <n v="4.87"/>
    <n v="17"/>
    <n v="3.02"/>
    <n v="0.25"/>
    <n v="86.95"/>
    <n v="4.9000000000000004"/>
    <n v="15934"/>
    <n v="6913"/>
    <n v="7"/>
    <n v="59625798"/>
    <n v="4018008"/>
    <n v="55607790"/>
    <n v="0.36665139715987172"/>
    <n v="0.80120954212135942"/>
    <n v="155.46476761619189"/>
    <n v="0.81111111111111112"/>
    <x v="4"/>
  </r>
  <r>
    <s v="P0478"/>
    <s v="Model_289"/>
    <s v="Headphones"/>
    <s v="East"/>
    <n v="2024"/>
    <s v="Q3"/>
    <n v="92"/>
    <n v="645"/>
    <n v="11268"/>
    <n v="1381"/>
    <n v="444805"/>
    <n v="4.04"/>
    <n v="16"/>
    <n v="0.37"/>
    <n v="22.06"/>
    <n v="62.21"/>
    <n v="1.8"/>
    <n v="14978"/>
    <n v="2845"/>
    <n v="10"/>
    <n v="7267860"/>
    <n v="890745"/>
    <n v="6377115"/>
    <n v="0.18481375358166188"/>
    <n v="0.12913047343035403"/>
    <n v="405.79844961240309"/>
    <n v="0.82608695652173914"/>
    <x v="0"/>
  </r>
  <r>
    <s v="P0479"/>
    <s v="Model_331"/>
    <s v="Smartwatches"/>
    <s v="East"/>
    <n v="2024"/>
    <s v="Q1"/>
    <n v="91"/>
    <n v="778"/>
    <n v="12140"/>
    <n v="6475"/>
    <n v="75235"/>
    <n v="2.86"/>
    <n v="8"/>
    <n v="5.05"/>
    <n v="14.29"/>
    <n v="46.49"/>
    <n v="1.5"/>
    <n v="5381"/>
    <n v="4190"/>
    <n v="13"/>
    <n v="9444920"/>
    <n v="5037550"/>
    <n v="4407370"/>
    <n v="0.15660225442834139"/>
    <n v="0.1557573772539774"/>
    <n v="490.08997429305913"/>
    <n v="0.91208791208791207"/>
    <x v="0"/>
  </r>
  <r>
    <s v="P0480"/>
    <s v="Model_834"/>
    <s v="Smartwatches"/>
    <s v="West"/>
    <n v="2023"/>
    <s v="Q2"/>
    <n v="92"/>
    <n v="1415"/>
    <n v="8231"/>
    <n v="9832"/>
    <n v="50159"/>
    <n v="10.42"/>
    <n v="9"/>
    <n v="4.03"/>
    <n v="8.2899999999999991"/>
    <n v="41.82"/>
    <n v="1.2"/>
    <n v="3499"/>
    <n v="6258"/>
    <n v="4"/>
    <n v="11646865"/>
    <n v="13912280"/>
    <n v="-2265415"/>
    <n v="0.1844128763195621"/>
    <n v="0.28328623240922629"/>
    <n v="406.88056537102472"/>
    <n v="0.90217391304347827"/>
    <x v="0"/>
  </r>
  <r>
    <s v="P0481"/>
    <s v="Model_765"/>
    <s v="Speakers"/>
    <s v="East"/>
    <n v="2023"/>
    <s v="Q2"/>
    <n v="92"/>
    <n v="4542"/>
    <n v="7291"/>
    <n v="14924"/>
    <n v="193217"/>
    <n v="3.28"/>
    <n v="9"/>
    <n v="6.35"/>
    <n v="18.079999999999998"/>
    <n v="35.979999999999997"/>
    <n v="4.5"/>
    <n v="16349"/>
    <n v="8661"/>
    <n v="10"/>
    <n v="33115722"/>
    <n v="67784808"/>
    <n v="-34669086"/>
    <n v="0.34401272438082253"/>
    <n v="0.90931877569095809"/>
    <n v="175.43196829590488"/>
    <n v="0.90217391304347827"/>
    <x v="1"/>
  </r>
  <r>
    <s v="P0482"/>
    <s v="Model_881"/>
    <s v="Headphones"/>
    <s v="South"/>
    <n v="2023"/>
    <s v="Q1"/>
    <n v="91"/>
    <n v="748"/>
    <n v="17322"/>
    <n v="6147"/>
    <n v="212993"/>
    <n v="8.93"/>
    <n v="6"/>
    <n v="6.21"/>
    <n v="12.69"/>
    <n v="88.52"/>
    <n v="2.2000000000000002"/>
    <n v="12403"/>
    <n v="7571"/>
    <n v="3"/>
    <n v="12956856"/>
    <n v="4597956"/>
    <n v="8358900"/>
    <n v="8.9914653203510039E-2"/>
    <n v="0.14975130872233303"/>
    <n v="921.07085561497331"/>
    <n v="0.93406593406593408"/>
    <x v="0"/>
  </r>
  <r>
    <s v="P0483"/>
    <s v="Model_677"/>
    <s v="Speakers"/>
    <s v="West"/>
    <n v="2023"/>
    <s v="Q3"/>
    <n v="92"/>
    <n v="445"/>
    <n v="10283"/>
    <n v="10711"/>
    <n v="417003"/>
    <n v="3.97"/>
    <n v="15"/>
    <n v="1.21"/>
    <n v="12.48"/>
    <n v="20.78"/>
    <n v="1"/>
    <n v="18284"/>
    <n v="3843"/>
    <n v="12"/>
    <n v="4575935"/>
    <n v="4766395"/>
    <n v="-190460"/>
    <n v="0.10377798507462686"/>
    <n v="8.9090016552724874E-2"/>
    <n v="794.5078651685393"/>
    <n v="0.83695652173913038"/>
    <x v="0"/>
  </r>
  <r>
    <s v="P0484"/>
    <s v="Model_550"/>
    <s v="Speakers"/>
    <s v="South"/>
    <n v="2023"/>
    <s v="Q4"/>
    <n v="90"/>
    <n v="4221"/>
    <n v="15121"/>
    <n v="14730"/>
    <n v="197309"/>
    <n v="9.93"/>
    <n v="17"/>
    <n v="9.77"/>
    <n v="2.75"/>
    <n v="35.18"/>
    <n v="1.9"/>
    <n v="16200"/>
    <n v="9995"/>
    <n v="6"/>
    <n v="63825741"/>
    <n v="62175330"/>
    <n v="1650411"/>
    <n v="0.29691896454698929"/>
    <n v="0.84505384240236325"/>
    <n v="213.1130063965885"/>
    <n v="0.81111111111111112"/>
    <x v="4"/>
  </r>
  <r>
    <s v="P0485"/>
    <s v="Model_371"/>
    <s v="Speakers"/>
    <s v="East"/>
    <n v="2024"/>
    <s v="Q4"/>
    <n v="90"/>
    <n v="4410"/>
    <n v="17519"/>
    <n v="3443"/>
    <n v="157507"/>
    <n v="12.22"/>
    <n v="5"/>
    <n v="1.87"/>
    <n v="9.74"/>
    <n v="48.84"/>
    <n v="2.4"/>
    <n v="6945"/>
    <n v="7108"/>
    <n v="12"/>
    <n v="77258790"/>
    <n v="15183630"/>
    <n v="62075160"/>
    <n v="0.38287897204375759"/>
    <n v="0.88289207415172288"/>
    <n v="145.0612244897959"/>
    <n v="0.94444444444444442"/>
    <x v="2"/>
  </r>
  <r>
    <s v="P0486"/>
    <s v="Model_938"/>
    <s v="Smartwatches"/>
    <s v="West"/>
    <n v="2023"/>
    <s v="Q2"/>
    <n v="92"/>
    <n v="2552"/>
    <n v="4220"/>
    <n v="8817"/>
    <n v="451460"/>
    <n v="11.67"/>
    <n v="19"/>
    <n v="4.45"/>
    <n v="6.03"/>
    <n v="48.24"/>
    <n v="5"/>
    <n v="4128"/>
    <n v="3424"/>
    <n v="3"/>
    <n v="10769440"/>
    <n v="22500984"/>
    <n v="-11731544"/>
    <n v="0.42704149933065594"/>
    <n v="0.510916229758548"/>
    <n v="123.43573667711598"/>
    <n v="0.79347826086956519"/>
    <x v="3"/>
  </r>
  <r>
    <s v="P0487"/>
    <s v="Model_744"/>
    <s v="Headphones"/>
    <s v="South"/>
    <n v="2023"/>
    <s v="Q4"/>
    <n v="90"/>
    <n v="1869"/>
    <n v="10405"/>
    <n v="3097"/>
    <n v="64743"/>
    <n v="11.41"/>
    <n v="0"/>
    <n v="4.88"/>
    <n v="0.39"/>
    <n v="47.71"/>
    <n v="3.1"/>
    <n v="19540"/>
    <n v="8732"/>
    <n v="8"/>
    <n v="19446945"/>
    <n v="5788293"/>
    <n v="13658652"/>
    <n v="0.17630412225261768"/>
    <n v="0.37417806952144445"/>
    <n v="420.48154093097918"/>
    <n v="1"/>
    <x v="0"/>
  </r>
  <r>
    <s v="P0488"/>
    <s v="Model_585"/>
    <s v="Speakers"/>
    <s v="East"/>
    <n v="2024"/>
    <s v="Q1"/>
    <n v="91"/>
    <n v="767"/>
    <n v="10627"/>
    <n v="1674"/>
    <n v="278174"/>
    <n v="2.82"/>
    <n v="0"/>
    <n v="8.1300000000000008"/>
    <n v="9"/>
    <n v="24.06"/>
    <n v="1.8"/>
    <n v="18504"/>
    <n v="3357"/>
    <n v="12"/>
    <n v="8150909"/>
    <n v="1283958"/>
    <n v="6866951"/>
    <n v="0.18598448108632396"/>
    <n v="0.15355515212570781"/>
    <n v="398.28813559322032"/>
    <n v="1"/>
    <x v="0"/>
  </r>
  <r>
    <s v="P0489"/>
    <s v="Model_642"/>
    <s v="Smartwatches"/>
    <s v="West"/>
    <n v="2024"/>
    <s v="Q1"/>
    <n v="91"/>
    <n v="2832"/>
    <n v="17885"/>
    <n v="6360"/>
    <n v="96101"/>
    <n v="1.33"/>
    <n v="11"/>
    <n v="0.99"/>
    <n v="2.25"/>
    <n v="21.59"/>
    <n v="2.2999999999999998"/>
    <n v="1746"/>
    <n v="326"/>
    <n v="11"/>
    <n v="50650320"/>
    <n v="18011520"/>
    <n v="32638800"/>
    <n v="0.89677010766307785"/>
    <n v="0.5669728693872288"/>
    <n v="10.475282485875706"/>
    <n v="0.87912087912087911"/>
    <x v="2"/>
  </r>
  <r>
    <s v="P0490"/>
    <s v="Model_783"/>
    <s v="Smartwatches"/>
    <s v="North"/>
    <n v="2024"/>
    <s v="Q2"/>
    <n v="92"/>
    <n v="4996"/>
    <n v="7868"/>
    <n v="1489"/>
    <n v="292717"/>
    <n v="10.48"/>
    <n v="1"/>
    <n v="4.29"/>
    <n v="6.42"/>
    <n v="30.38"/>
    <n v="2.2999999999999998"/>
    <n v="6712"/>
    <n v="2501"/>
    <n v="10"/>
    <n v="39308528"/>
    <n v="7439044"/>
    <n v="31869484"/>
    <n v="0.66639989329064964"/>
    <n v="1.0002106128031762"/>
    <n v="46.055244195356288"/>
    <n v="0.98913043478260865"/>
    <x v="2"/>
  </r>
  <r>
    <s v="P0491"/>
    <s v="Model_418"/>
    <s v="Headphones"/>
    <s v="South"/>
    <n v="2024"/>
    <s v="Q1"/>
    <n v="91"/>
    <n v="3627"/>
    <n v="15556"/>
    <n v="4800"/>
    <n v="171534"/>
    <n v="5.53"/>
    <n v="3"/>
    <n v="6.29"/>
    <n v="2.31"/>
    <n v="83.16"/>
    <n v="1.1000000000000001"/>
    <n v="4839"/>
    <n v="4818"/>
    <n v="8"/>
    <n v="56421612"/>
    <n v="17409600"/>
    <n v="39012012"/>
    <n v="0.42948490230905861"/>
    <n v="0.7261336854758047"/>
    <n v="120.88172043010753"/>
    <n v="0.96703296703296704"/>
    <x v="2"/>
  </r>
  <r>
    <s v="P0492"/>
    <s v="Model_600"/>
    <s v="Smartwatches"/>
    <s v="South"/>
    <n v="2024"/>
    <s v="Q1"/>
    <n v="91"/>
    <n v="193"/>
    <n v="13736"/>
    <n v="12133"/>
    <n v="396371"/>
    <n v="6.49"/>
    <n v="16"/>
    <n v="2.15"/>
    <n v="2.52"/>
    <n v="19.04"/>
    <n v="1.5"/>
    <n v="20894"/>
    <n v="1124"/>
    <n v="13"/>
    <n v="2651048"/>
    <n v="2341669"/>
    <n v="309379"/>
    <n v="0.14654517843583903"/>
    <n v="3.8639040886912134E-2"/>
    <n v="529.96891191709847"/>
    <n v="0.82417582417582413"/>
    <x v="0"/>
  </r>
  <r>
    <s v="P0493"/>
    <s v="Model_931"/>
    <s v="Smartwatches"/>
    <s v="South"/>
    <n v="2024"/>
    <s v="Q3"/>
    <n v="92"/>
    <n v="3190"/>
    <n v="19833"/>
    <n v="10414"/>
    <n v="280604"/>
    <n v="0.47"/>
    <n v="3"/>
    <n v="6.27"/>
    <n v="4.9800000000000004"/>
    <n v="70.59"/>
    <n v="3.8"/>
    <n v="3868"/>
    <n v="5772"/>
    <n v="6"/>
    <n v="63267270"/>
    <n v="33220660"/>
    <n v="30046610"/>
    <n v="0.35594733318455701"/>
    <n v="0.63864528719818503"/>
    <n v="166.4652037617555"/>
    <n v="0.96739130434782605"/>
    <x v="1"/>
  </r>
  <r>
    <s v="P0494"/>
    <s v="Model_328"/>
    <s v="Headphones"/>
    <s v="West"/>
    <n v="2023"/>
    <s v="Q2"/>
    <n v="92"/>
    <n v="4541"/>
    <n v="15951"/>
    <n v="1471"/>
    <n v="237450"/>
    <n v="3.89"/>
    <n v="10"/>
    <n v="9.24"/>
    <n v="25"/>
    <n v="70.599999999999994"/>
    <n v="1.5"/>
    <n v="13686"/>
    <n v="7827"/>
    <n v="5"/>
    <n v="72433491"/>
    <n v="6679811"/>
    <n v="65753680"/>
    <n v="0.36715717981888746"/>
    <n v="0.90911857340656999"/>
    <n v="158.57388240475666"/>
    <n v="0.89130434782608692"/>
    <x v="1"/>
  </r>
  <r>
    <s v="P0495"/>
    <s v="Model_962"/>
    <s v="Smartwatches"/>
    <s v="East"/>
    <n v="2024"/>
    <s v="Q1"/>
    <n v="91"/>
    <n v="2988"/>
    <n v="18801"/>
    <n v="8727"/>
    <n v="383270"/>
    <n v="0.51"/>
    <n v="3"/>
    <n v="9.98"/>
    <n v="0.05"/>
    <n v="74.78"/>
    <n v="1.9"/>
    <n v="3339"/>
    <n v="5380"/>
    <n v="13"/>
    <n v="56177388"/>
    <n v="26076276"/>
    <n v="30101112"/>
    <n v="0.35707456978967494"/>
    <n v="0.59820442575177957"/>
    <n v="163.84872824631861"/>
    <n v="0.96703296703296704"/>
    <x v="1"/>
  </r>
  <r>
    <s v="P0496"/>
    <s v="Model_209"/>
    <s v="Speakers"/>
    <s v="South"/>
    <n v="2024"/>
    <s v="Q1"/>
    <n v="91"/>
    <n v="3686"/>
    <n v="11933"/>
    <n v="1971"/>
    <n v="368215"/>
    <n v="13.19"/>
    <n v="0"/>
    <n v="0.32"/>
    <n v="15.97"/>
    <n v="80.930000000000007"/>
    <n v="2.4"/>
    <n v="20787"/>
    <n v="970"/>
    <n v="5"/>
    <n v="43985038"/>
    <n v="7265106"/>
    <n v="36719932"/>
    <n v="0.79166666666666663"/>
    <n v="0.73794562025470534"/>
    <n v="23.947368421052634"/>
    <n v="1"/>
    <x v="2"/>
  </r>
  <r>
    <s v="P0497"/>
    <s v="Model_728"/>
    <s v="Speakers"/>
    <s v="North"/>
    <n v="2023"/>
    <s v="Q4"/>
    <n v="90"/>
    <n v="3272"/>
    <n v="17025"/>
    <n v="6391"/>
    <n v="252193"/>
    <n v="3.65"/>
    <n v="6"/>
    <n v="2.36"/>
    <n v="3.53"/>
    <n v="31.04"/>
    <n v="4"/>
    <n v="7705"/>
    <n v="3299"/>
    <n v="11"/>
    <n v="55705800"/>
    <n v="20911352"/>
    <n v="34794448"/>
    <n v="0.49794551818596866"/>
    <n v="0.65506187451801301"/>
    <n v="90.742665036674822"/>
    <n v="0.93333333333333335"/>
    <x v="2"/>
  </r>
  <r>
    <s v="P0498"/>
    <s v="Model_193"/>
    <s v="Speakers"/>
    <s v="East"/>
    <n v="2023"/>
    <s v="Q4"/>
    <n v="90"/>
    <n v="1217"/>
    <n v="1589"/>
    <n v="12718"/>
    <n v="386907"/>
    <n v="8.36"/>
    <n v="17"/>
    <n v="3.1"/>
    <n v="23.02"/>
    <n v="27.96"/>
    <n v="3.3"/>
    <n v="5895"/>
    <n v="1845"/>
    <n v="9"/>
    <n v="1933813"/>
    <n v="15477806"/>
    <n v="-13543993"/>
    <n v="0.39745264532984975"/>
    <n v="0.24364618010037339"/>
    <n v="136.44207066557107"/>
    <n v="0.81111111111111112"/>
    <x v="3"/>
  </r>
  <r>
    <s v="P0499"/>
    <s v="Model_139"/>
    <s v="Speakers"/>
    <s v="East"/>
    <n v="2023"/>
    <s v="Q3"/>
    <n v="92"/>
    <n v="2666"/>
    <n v="19593"/>
    <n v="9935"/>
    <n v="285422"/>
    <n v="0.57999999999999996"/>
    <n v="8"/>
    <n v="3.99"/>
    <n v="2.34"/>
    <n v="47.24"/>
    <n v="3.8"/>
    <n v="16790"/>
    <n v="5370"/>
    <n v="11"/>
    <n v="52234938"/>
    <n v="26486710"/>
    <n v="25748228"/>
    <n v="0.33175709308113488"/>
    <n v="0.53373929017879662"/>
    <n v="185.31132783195798"/>
    <n v="0.91304347826086962"/>
    <x v="1"/>
  </r>
  <r>
    <s v="P0500"/>
    <s v="Model_586"/>
    <s v="Speakers"/>
    <s v="South"/>
    <n v="2024"/>
    <s v="Q2"/>
    <n v="92"/>
    <n v="1112"/>
    <n v="11861"/>
    <n v="7142"/>
    <n v="455453"/>
    <n v="10"/>
    <n v="2"/>
    <n v="2.42"/>
    <n v="23.88"/>
    <n v="31.21"/>
    <n v="3.3"/>
    <n v="5191"/>
    <n v="8735"/>
    <n v="14"/>
    <n v="13189432"/>
    <n v="7941904"/>
    <n v="5247528"/>
    <n v="0.11292779526759419"/>
    <n v="0.2226249402396181"/>
    <n v="722.6798561151079"/>
    <n v="0.97826086956521741"/>
    <x v="0"/>
  </r>
  <r>
    <s v="P0501"/>
    <s v="Model_596"/>
    <s v="Smartwatches"/>
    <s v="West"/>
    <n v="2023"/>
    <s v="Q3"/>
    <n v="92"/>
    <n v="2206"/>
    <n v="17869"/>
    <n v="2249"/>
    <n v="196721"/>
    <n v="4.8499999999999996"/>
    <n v="7"/>
    <n v="2.0299999999999998"/>
    <n v="15.27"/>
    <n v="68.739999999999995"/>
    <n v="3.7"/>
    <n v="8970"/>
    <n v="5986"/>
    <n v="11"/>
    <n v="39419014"/>
    <n v="4961294"/>
    <n v="34457720"/>
    <n v="0.269287109375"/>
    <n v="0.44164623936024955"/>
    <n v="249.64279238440616"/>
    <n v="0.92391304347826086"/>
    <x v="1"/>
  </r>
  <r>
    <s v="P0502"/>
    <s v="Model_373"/>
    <s v="Smartwatches"/>
    <s v="East"/>
    <n v="2024"/>
    <s v="Q4"/>
    <n v="90"/>
    <n v="3032"/>
    <n v="4541"/>
    <n v="12729"/>
    <n v="218785"/>
    <n v="13.47"/>
    <n v="18"/>
    <n v="9.5500000000000007"/>
    <n v="0.03"/>
    <n v="60.88"/>
    <n v="1"/>
    <n v="5341"/>
    <n v="5690"/>
    <n v="11"/>
    <n v="13768312"/>
    <n v="38594328"/>
    <n v="-24826016"/>
    <n v="0.34762669112588857"/>
    <n v="0.60701332626485793"/>
    <n v="168.89841688654354"/>
    <n v="0.8"/>
    <x v="4"/>
  </r>
  <r>
    <s v="P0503"/>
    <s v="Model_909"/>
    <s v="Speakers"/>
    <s v="East"/>
    <n v="2024"/>
    <s v="Q4"/>
    <n v="90"/>
    <n v="3344"/>
    <n v="1605"/>
    <n v="3339"/>
    <n v="254535"/>
    <n v="13.32"/>
    <n v="3"/>
    <n v="9.19"/>
    <n v="22.35"/>
    <n v="80"/>
    <n v="4.7"/>
    <n v="5848"/>
    <n v="7997"/>
    <n v="11"/>
    <n v="5367120"/>
    <n v="11165616"/>
    <n v="-5798496"/>
    <n v="0.29485935984481088"/>
    <n v="0.66947643899395948"/>
    <n v="215.23026315789471"/>
    <n v="0.96666666666666667"/>
    <x v="1"/>
  </r>
  <r>
    <s v="P0504"/>
    <s v="Model_527"/>
    <s v="Headphones"/>
    <s v="East"/>
    <n v="2024"/>
    <s v="Q3"/>
    <n v="92"/>
    <n v="4779"/>
    <n v="10578"/>
    <n v="4759"/>
    <n v="226481"/>
    <n v="4.88"/>
    <n v="17"/>
    <n v="0.47"/>
    <n v="13.04"/>
    <n v="16.62"/>
    <n v="1.4"/>
    <n v="19276"/>
    <n v="8764"/>
    <n v="11"/>
    <n v="50552262"/>
    <n v="22743261"/>
    <n v="27809001"/>
    <n v="0.35287602451450933"/>
    <n v="0.95676671709094863"/>
    <n v="168.71479388993512"/>
    <n v="0.81521739130434789"/>
    <x v="4"/>
  </r>
  <r>
    <s v="P0505"/>
    <s v="Model_232"/>
    <s v="Speakers"/>
    <s v="West"/>
    <n v="2024"/>
    <s v="Q2"/>
    <n v="92"/>
    <n v="1206"/>
    <n v="19779"/>
    <n v="13983"/>
    <n v="229838"/>
    <n v="13.51"/>
    <n v="19"/>
    <n v="3.39"/>
    <n v="6.57"/>
    <n v="83.21"/>
    <n v="2.6"/>
    <n v="7560"/>
    <n v="8371"/>
    <n v="2"/>
    <n v="23853474"/>
    <n v="16863498"/>
    <n v="6989976"/>
    <n v="0.12592669938394069"/>
    <n v="0.2414439549721038"/>
    <n v="638.5837479270316"/>
    <n v="0.79347826086956519"/>
    <x v="0"/>
  </r>
  <r>
    <s v="P0506"/>
    <s v="Model_508"/>
    <s v="Smartwatches"/>
    <s v="North"/>
    <n v="2024"/>
    <s v="Q4"/>
    <n v="90"/>
    <n v="782"/>
    <n v="7590"/>
    <n v="7085"/>
    <n v="96154"/>
    <n v="14.94"/>
    <n v="10"/>
    <n v="4.05"/>
    <n v="19.18"/>
    <n v="33.47"/>
    <n v="4.0999999999999996"/>
    <n v="17025"/>
    <n v="5258"/>
    <n v="6"/>
    <n v="5935380"/>
    <n v="5540470"/>
    <n v="394910"/>
    <n v="0.12947019867549669"/>
    <n v="0.15655818639152999"/>
    <n v="605.14066496163684"/>
    <n v="0.88888888888888884"/>
    <x v="0"/>
  </r>
  <r>
    <s v="P0507"/>
    <s v="Model_134"/>
    <s v="Smartwatches"/>
    <s v="East"/>
    <n v="2024"/>
    <s v="Q1"/>
    <n v="91"/>
    <n v="4380"/>
    <n v="7582"/>
    <n v="6232"/>
    <n v="319160"/>
    <n v="12.38"/>
    <n v="13"/>
    <n v="2.39"/>
    <n v="23.17"/>
    <n v="49.26"/>
    <n v="2.7"/>
    <n v="5800"/>
    <n v="8531"/>
    <n v="3"/>
    <n v="33209160"/>
    <n v="27296160"/>
    <n v="5913000"/>
    <n v="0.33924560452327474"/>
    <n v="0.87688600562007846"/>
    <n v="177.24223744292237"/>
    <n v="0.85714285714285721"/>
    <x v="4"/>
  </r>
  <r>
    <s v="P0508"/>
    <s v="Model_729"/>
    <s v="Smartwatches"/>
    <s v="West"/>
    <n v="2023"/>
    <s v="Q1"/>
    <n v="91"/>
    <n v="4896"/>
    <n v="18518"/>
    <n v="5060"/>
    <n v="491904"/>
    <n v="12.67"/>
    <n v="17"/>
    <n v="6.29"/>
    <n v="12.09"/>
    <n v="45.09"/>
    <n v="4.8"/>
    <n v="4838"/>
    <n v="689"/>
    <n v="14"/>
    <n v="90664128"/>
    <n v="24773760"/>
    <n v="65890368"/>
    <n v="0.87663384064458372"/>
    <n v="0.98019038436436168"/>
    <n v="12.806168300653594"/>
    <n v="0.81318681318681318"/>
    <x v="2"/>
  </r>
  <r>
    <s v="P0509"/>
    <s v="Model_186"/>
    <s v="Headphones"/>
    <s v="South"/>
    <n v="2023"/>
    <s v="Q2"/>
    <n v="92"/>
    <n v="1003"/>
    <n v="3425"/>
    <n v="3161"/>
    <n v="401822"/>
    <n v="3.74"/>
    <n v="15"/>
    <n v="6.4"/>
    <n v="7.89"/>
    <n v="70.819999999999993"/>
    <n v="2.9"/>
    <n v="6987"/>
    <n v="9652"/>
    <n v="12"/>
    <n v="3435275"/>
    <n v="3170483"/>
    <n v="264792"/>
    <n v="9.4134209291412488E-2"/>
    <n v="0.20080289124131021"/>
    <n v="885.32801595214357"/>
    <n v="0.83695652173913038"/>
    <x v="0"/>
  </r>
  <r>
    <s v="P0510"/>
    <s v="Model_563"/>
    <s v="Smartwatches"/>
    <s v="North"/>
    <n v="2024"/>
    <s v="Q4"/>
    <n v="90"/>
    <n v="2589"/>
    <n v="19940"/>
    <n v="6964"/>
    <n v="424200"/>
    <n v="8.65"/>
    <n v="2"/>
    <n v="8.51"/>
    <n v="19.72"/>
    <n v="43.63"/>
    <n v="4.5"/>
    <n v="5014"/>
    <n v="1984"/>
    <n v="10"/>
    <n v="51624660"/>
    <n v="18029796"/>
    <n v="33594864"/>
    <n v="0.56614913623441943"/>
    <n v="0.5183237142809094"/>
    <n v="68.968713789107767"/>
    <n v="0.97777777777777775"/>
    <x v="4"/>
  </r>
  <r>
    <s v="P0511"/>
    <s v="Model_390"/>
    <s v="Headphones"/>
    <s v="North"/>
    <n v="2023"/>
    <s v="Q4"/>
    <n v="90"/>
    <n v="3374"/>
    <n v="8417"/>
    <n v="14193"/>
    <n v="104238"/>
    <n v="1.01"/>
    <n v="14"/>
    <n v="7.41"/>
    <n v="17.04"/>
    <n v="85.48"/>
    <n v="4.2"/>
    <n v="18643"/>
    <n v="5499"/>
    <n v="8"/>
    <n v="28398958"/>
    <n v="47887182"/>
    <n v="-19488224"/>
    <n v="0.38025470528569816"/>
    <n v="0.67548250752560379"/>
    <n v="146.68346176644931"/>
    <n v="0.84444444444444444"/>
    <x v="2"/>
  </r>
  <r>
    <s v="P0512"/>
    <s v="Model_357"/>
    <s v="Speakers"/>
    <s v="East"/>
    <n v="2023"/>
    <s v="Q2"/>
    <n v="92"/>
    <n v="3351"/>
    <n v="2052"/>
    <n v="12644"/>
    <n v="370752"/>
    <n v="1.42"/>
    <n v="3"/>
    <n v="5.43"/>
    <n v="22.22"/>
    <n v="82.2"/>
    <n v="4.9000000000000004"/>
    <n v="12780"/>
    <n v="8603"/>
    <n v="11"/>
    <n v="6876252"/>
    <n v="42370044"/>
    <n v="-35493792"/>
    <n v="0.28032457754726453"/>
    <n v="0.67087785498467645"/>
    <n v="236.19098776484634"/>
    <n v="0.96739130434782605"/>
    <x v="1"/>
  </r>
  <r>
    <s v="P0513"/>
    <s v="Model_363"/>
    <s v="Smartwatches"/>
    <s v="West"/>
    <n v="2024"/>
    <s v="Q3"/>
    <n v="92"/>
    <n v="1592"/>
    <n v="5411"/>
    <n v="4470"/>
    <n v="139081"/>
    <n v="14.98"/>
    <n v="4"/>
    <n v="6.54"/>
    <n v="17.309999999999999"/>
    <n v="79.77"/>
    <n v="4.7"/>
    <n v="11807"/>
    <n v="1176"/>
    <n v="9"/>
    <n v="8614312"/>
    <n v="7116240"/>
    <n v="1498072"/>
    <n v="0.57514450867052025"/>
    <n v="0.31872203674592808"/>
    <n v="67.959798994974875"/>
    <n v="0.95652173913043481"/>
    <x v="4"/>
  </r>
  <r>
    <s v="P0514"/>
    <s v="Model_127"/>
    <s v="Smartwatches"/>
    <s v="North"/>
    <n v="2024"/>
    <s v="Q3"/>
    <n v="92"/>
    <n v="1241"/>
    <n v="4889"/>
    <n v="2553"/>
    <n v="297644"/>
    <n v="4.9000000000000004"/>
    <n v="16"/>
    <n v="2.74"/>
    <n v="6.09"/>
    <n v="15.7"/>
    <n v="4.5999999999999996"/>
    <n v="11415"/>
    <n v="7335"/>
    <n v="7"/>
    <n v="6067249"/>
    <n v="3168273"/>
    <n v="2898976"/>
    <n v="0.1447061567164179"/>
    <n v="0.2484510349256889"/>
    <n v="543.77115229653498"/>
    <n v="0.82608695652173914"/>
    <x v="0"/>
  </r>
  <r>
    <s v="P0515"/>
    <s v="Model_822"/>
    <s v="Smartwatches"/>
    <s v="North"/>
    <n v="2023"/>
    <s v="Q3"/>
    <n v="92"/>
    <n v="3043"/>
    <n v="15129"/>
    <n v="8900"/>
    <n v="475113"/>
    <n v="11.22"/>
    <n v="6"/>
    <n v="5.93"/>
    <n v="23.29"/>
    <n v="78.34"/>
    <n v="3.9"/>
    <n v="12658"/>
    <n v="6937"/>
    <n v="10"/>
    <n v="46037547"/>
    <n v="27082700"/>
    <n v="18954847"/>
    <n v="0.30490981963927855"/>
    <n v="0.60921555139312755"/>
    <n v="209.72855734472557"/>
    <n v="0.93478260869565222"/>
    <x v="1"/>
  </r>
  <r>
    <s v="P0516"/>
    <s v="Model_647"/>
    <s v="Headphones"/>
    <s v="West"/>
    <n v="2024"/>
    <s v="Q2"/>
    <n v="92"/>
    <n v="2731"/>
    <n v="3930"/>
    <n v="11344"/>
    <n v="363105"/>
    <n v="12.1"/>
    <n v="15"/>
    <n v="4.8899999999999997"/>
    <n v="2.62"/>
    <n v="72.53"/>
    <n v="2.5"/>
    <n v="10121"/>
    <n v="133"/>
    <n v="7"/>
    <n v="10732830"/>
    <n v="30980464"/>
    <n v="-20247634"/>
    <n v="0.95356145251396651"/>
    <n v="0.54675243866402612"/>
    <n v="4.4804101061882093"/>
    <n v="0.83695652173913038"/>
    <x v="2"/>
  </r>
  <r>
    <s v="P0517"/>
    <s v="Model_655"/>
    <s v="Speakers"/>
    <s v="East"/>
    <n v="2024"/>
    <s v="Q4"/>
    <n v="90"/>
    <n v="1267"/>
    <n v="1958"/>
    <n v="2738"/>
    <n v="249775"/>
    <n v="12.87"/>
    <n v="13"/>
    <n v="1.33"/>
    <n v="6.7"/>
    <n v="18.28"/>
    <n v="1.4"/>
    <n v="12047"/>
    <n v="1941"/>
    <n v="8"/>
    <n v="2480786"/>
    <n v="3469046"/>
    <n v="-988260"/>
    <n v="0.39495012468827928"/>
    <n v="0.25365629431978071"/>
    <n v="137.87687450670876"/>
    <n v="0.85555555555555562"/>
    <x v="3"/>
  </r>
  <r>
    <s v="P0518"/>
    <s v="Model_437"/>
    <s v="Speakers"/>
    <s v="East"/>
    <n v="2024"/>
    <s v="Q2"/>
    <n v="92"/>
    <n v="1590"/>
    <n v="14895"/>
    <n v="9362"/>
    <n v="487973"/>
    <n v="14.96"/>
    <n v="15"/>
    <n v="2.4300000000000002"/>
    <n v="13"/>
    <n v="18.59"/>
    <n v="3.8"/>
    <n v="14985"/>
    <n v="4581"/>
    <n v="8"/>
    <n v="23683050"/>
    <n v="14885580"/>
    <n v="8797470"/>
    <n v="0.25765678172095285"/>
    <n v="0.31832163217715176"/>
    <n v="265.06415094339621"/>
    <n v="0.83695652173913038"/>
    <x v="4"/>
  </r>
  <r>
    <s v="P0519"/>
    <s v="Model_595"/>
    <s v="Headphones"/>
    <s v="East"/>
    <n v="2024"/>
    <s v="Q4"/>
    <n v="90"/>
    <n v="3286"/>
    <n v="1707"/>
    <n v="6776"/>
    <n v="339061"/>
    <n v="3.62"/>
    <n v="6"/>
    <n v="2.92"/>
    <n v="14.14"/>
    <n v="18.09"/>
    <n v="4.9000000000000004"/>
    <n v="3959"/>
    <n v="8540"/>
    <n v="10"/>
    <n v="5609202"/>
    <n v="22265936"/>
    <n v="-16656734"/>
    <n v="0.2778623372230678"/>
    <n v="0.65786470649944695"/>
    <n v="233.90139987827143"/>
    <n v="0.93333333333333335"/>
    <x v="1"/>
  </r>
  <r>
    <s v="P0520"/>
    <s v="Model_748"/>
    <s v="Headphones"/>
    <s v="North"/>
    <n v="2024"/>
    <s v="Q4"/>
    <n v="90"/>
    <n v="2436"/>
    <n v="2399"/>
    <n v="13940"/>
    <n v="465952"/>
    <n v="0.61"/>
    <n v="8"/>
    <n v="9.24"/>
    <n v="0.38"/>
    <n v="10.91"/>
    <n v="3.9"/>
    <n v="6773"/>
    <n v="1234"/>
    <n v="12"/>
    <n v="5843964"/>
    <n v="33957840"/>
    <n v="-28113876"/>
    <n v="0.66376021798365126"/>
    <n v="0.48769276476952311"/>
    <n v="45.591133004926107"/>
    <n v="0.91111111111111109"/>
    <x v="4"/>
  </r>
  <r>
    <s v="P0521"/>
    <s v="Model_224"/>
    <s v="Smartwatches"/>
    <s v="West"/>
    <n v="2024"/>
    <s v="Q4"/>
    <n v="90"/>
    <n v="3769"/>
    <n v="13153"/>
    <n v="13471"/>
    <n v="340134"/>
    <n v="6.17"/>
    <n v="3"/>
    <n v="2.2999999999999998"/>
    <n v="19.510000000000002"/>
    <n v="53.89"/>
    <n v="4.7"/>
    <n v="19602"/>
    <n v="7361"/>
    <n v="9"/>
    <n v="49573657"/>
    <n v="50772199"/>
    <n v="-1198542"/>
    <n v="0.33863432165318957"/>
    <n v="0.75456240985892142"/>
    <n v="175.77341469885911"/>
    <n v="0.96666666666666667"/>
    <x v="1"/>
  </r>
  <r>
    <s v="P0522"/>
    <s v="Model_287"/>
    <s v="Speakers"/>
    <s v="North"/>
    <n v="2024"/>
    <s v="Q2"/>
    <n v="92"/>
    <n v="1438"/>
    <n v="17905"/>
    <n v="10923"/>
    <n v="112551"/>
    <n v="1.95"/>
    <n v="10"/>
    <n v="2.89"/>
    <n v="9.0399999999999991"/>
    <n v="87.87"/>
    <n v="4.2"/>
    <n v="10957"/>
    <n v="5398"/>
    <n v="14"/>
    <n v="25747390"/>
    <n v="15707274"/>
    <n v="10040116"/>
    <n v="0.21035693387946167"/>
    <n v="0.28789088495015364"/>
    <n v="345.35187760778859"/>
    <n v="0.89130434782608692"/>
    <x v="1"/>
  </r>
  <r>
    <s v="P0523"/>
    <s v="Model_278"/>
    <s v="Speakers"/>
    <s v="South"/>
    <n v="2024"/>
    <s v="Q4"/>
    <n v="90"/>
    <n v="1906"/>
    <n v="10101"/>
    <n v="7388"/>
    <n v="260695"/>
    <n v="0.34"/>
    <n v="1"/>
    <n v="3.69"/>
    <n v="10.16"/>
    <n v="45.09"/>
    <n v="1.7"/>
    <n v="6923"/>
    <n v="7117"/>
    <n v="2"/>
    <n v="19252506"/>
    <n v="14081528"/>
    <n v="5170978"/>
    <n v="0.21123794746758284"/>
    <n v="0.38158555404380584"/>
    <n v="336.05981112277021"/>
    <n v="0.98888888888888893"/>
    <x v="1"/>
  </r>
  <r>
    <s v="P0524"/>
    <s v="Model_748"/>
    <s v="Speakers"/>
    <s v="South"/>
    <n v="2024"/>
    <s v="Q4"/>
    <n v="90"/>
    <n v="1415"/>
    <n v="2394"/>
    <n v="9416"/>
    <n v="203512"/>
    <n v="5.41"/>
    <n v="11"/>
    <n v="6.64"/>
    <n v="20.23"/>
    <n v="53.26"/>
    <n v="2"/>
    <n v="19192"/>
    <n v="7871"/>
    <n v="5"/>
    <n v="3387510"/>
    <n v="13323640"/>
    <n v="-9936130"/>
    <n v="0.15237992677148396"/>
    <n v="0.28328623240922629"/>
    <n v="500.62897526501769"/>
    <n v="0.87777777777777777"/>
    <x v="0"/>
  </r>
  <r>
    <s v="P0525"/>
    <s v="Model_652"/>
    <s v="Smartwatches"/>
    <s v="North"/>
    <n v="2024"/>
    <s v="Q4"/>
    <n v="90"/>
    <n v="549"/>
    <n v="2014"/>
    <n v="7104"/>
    <n v="216277"/>
    <n v="11.76"/>
    <n v="11"/>
    <n v="1.18"/>
    <n v="9.48"/>
    <n v="87.44"/>
    <n v="2.4"/>
    <n v="18934"/>
    <n v="8667"/>
    <n v="8"/>
    <n v="1105686"/>
    <n v="3900096"/>
    <n v="-2794410"/>
    <n v="5.95703125E-2"/>
    <n v="0.10991105412909202"/>
    <n v="1420.8196721311476"/>
    <n v="0.87777777777777777"/>
    <x v="0"/>
  </r>
  <r>
    <s v="P0526"/>
    <s v="Model_291"/>
    <s v="Speakers"/>
    <s v="North"/>
    <n v="2024"/>
    <s v="Q2"/>
    <n v="92"/>
    <n v="1730"/>
    <n v="5609"/>
    <n v="8145"/>
    <n v="130811"/>
    <n v="8.49"/>
    <n v="3"/>
    <n v="9.5399999999999991"/>
    <n v="1.18"/>
    <n v="30.41"/>
    <n v="1.7"/>
    <n v="6979"/>
    <n v="9015"/>
    <n v="12"/>
    <n v="9703570"/>
    <n v="14090850"/>
    <n v="-4387280"/>
    <n v="0.16100511865984179"/>
    <n v="0.34634995199149216"/>
    <n v="479.41040462427742"/>
    <n v="0.96739130434782605"/>
    <x v="0"/>
  </r>
  <r>
    <s v="P0527"/>
    <s v="Model_390"/>
    <s v="Speakers"/>
    <s v="North"/>
    <n v="2024"/>
    <s v="Q4"/>
    <n v="90"/>
    <n v="560"/>
    <n v="14758"/>
    <n v="13716"/>
    <n v="304840"/>
    <n v="4.6900000000000004"/>
    <n v="17"/>
    <n v="8.66"/>
    <n v="4.41"/>
    <n v="78.680000000000007"/>
    <n v="3.3"/>
    <n v="16919"/>
    <n v="2013"/>
    <n v="9"/>
    <n v="8264480"/>
    <n v="7680960"/>
    <n v="583520"/>
    <n v="0.21764477263894286"/>
    <n v="0.11211327925736163"/>
    <n v="323.51785714285711"/>
    <n v="0.81111111111111112"/>
    <x v="4"/>
  </r>
  <r>
    <s v="P0528"/>
    <s v="Model_534"/>
    <s v="Headphones"/>
    <s v="East"/>
    <n v="2023"/>
    <s v="Q2"/>
    <n v="92"/>
    <n v="4362"/>
    <n v="16813"/>
    <n v="8675"/>
    <n v="367247"/>
    <n v="9.82"/>
    <n v="6"/>
    <n v="5.77"/>
    <n v="23.9"/>
    <n v="53.71"/>
    <n v="4.9000000000000004"/>
    <n v="3749"/>
    <n v="4397"/>
    <n v="8"/>
    <n v="73338306"/>
    <n v="37840350"/>
    <n v="35497956"/>
    <n v="0.49800205502911293"/>
    <n v="0.87328236450109187"/>
    <n v="92.738193489225125"/>
    <n v="0.93478260869565222"/>
    <x v="2"/>
  </r>
  <r>
    <s v="P0529"/>
    <s v="Model_680"/>
    <s v="Headphones"/>
    <s v="West"/>
    <n v="2023"/>
    <s v="Q4"/>
    <n v="90"/>
    <n v="1374"/>
    <n v="16849"/>
    <n v="9886"/>
    <n v="484843"/>
    <n v="3.48"/>
    <n v="0"/>
    <n v="6.74"/>
    <n v="1.76"/>
    <n v="55.56"/>
    <n v="4"/>
    <n v="4309"/>
    <n v="2042"/>
    <n v="13"/>
    <n v="23150526"/>
    <n v="13583364"/>
    <n v="9567162"/>
    <n v="0.4022248243559719"/>
    <n v="0.2750779387493123"/>
    <n v="133.75545851528383"/>
    <n v="1"/>
    <x v="4"/>
  </r>
  <r>
    <s v="P0530"/>
    <s v="Model_889"/>
    <s v="Smartwatches"/>
    <s v="North"/>
    <n v="2024"/>
    <s v="Q1"/>
    <n v="91"/>
    <n v="1205"/>
    <n v="8679"/>
    <n v="7433"/>
    <n v="418266"/>
    <n v="0.22"/>
    <n v="12"/>
    <n v="0.17"/>
    <n v="8.8699999999999992"/>
    <n v="37.450000000000003"/>
    <n v="2.7"/>
    <n v="4421"/>
    <n v="4104"/>
    <n v="4"/>
    <n v="10458195"/>
    <n v="8956765"/>
    <n v="1501430"/>
    <n v="0.22697306460727068"/>
    <n v="0.24124375268771564"/>
    <n v="309.9286307053942"/>
    <n v="0.86813186813186816"/>
    <x v="4"/>
  </r>
  <r>
    <s v="P0531"/>
    <s v="Model_884"/>
    <s v="Headphones"/>
    <s v="West"/>
    <n v="2023"/>
    <s v="Q1"/>
    <n v="91"/>
    <n v="1877"/>
    <n v="11826"/>
    <n v="1397"/>
    <n v="284104"/>
    <n v="11.47"/>
    <n v="5"/>
    <n v="3.39"/>
    <n v="12.58"/>
    <n v="54.93"/>
    <n v="1"/>
    <n v="6176"/>
    <n v="1431"/>
    <n v="5"/>
    <n v="22197402"/>
    <n v="2622169"/>
    <n v="19575233"/>
    <n v="0.56741233373639666"/>
    <n v="0.37577968779654963"/>
    <n v="69.377197655833768"/>
    <n v="0.94505494505494503"/>
    <x v="4"/>
  </r>
  <r>
    <s v="P0532"/>
    <s v="Model_655"/>
    <s v="Headphones"/>
    <s v="North"/>
    <n v="2023"/>
    <s v="Q2"/>
    <n v="92"/>
    <n v="3191"/>
    <n v="13287"/>
    <n v="3862"/>
    <n v="69008"/>
    <n v="9.36"/>
    <n v="5"/>
    <n v="7.96"/>
    <n v="12.33"/>
    <n v="15.85"/>
    <n v="2.2999999999999998"/>
    <n v="3917"/>
    <n v="7990"/>
    <n v="13"/>
    <n v="42398817"/>
    <n v="12323642"/>
    <n v="30075175"/>
    <n v="0.28539486629102945"/>
    <n v="0.63884548948257314"/>
    <n v="230.36038859291762"/>
    <n v="0.94565217391304346"/>
    <x v="1"/>
  </r>
  <r>
    <s v="P0533"/>
    <s v="Model_892"/>
    <s v="Headphones"/>
    <s v="West"/>
    <n v="2024"/>
    <s v="Q4"/>
    <n v="90"/>
    <n v="3536"/>
    <n v="3060"/>
    <n v="3136"/>
    <n v="252346"/>
    <n v="11.43"/>
    <n v="11"/>
    <n v="0.77"/>
    <n v="0.1"/>
    <n v="71.17"/>
    <n v="3.1"/>
    <n v="18416"/>
    <n v="4688"/>
    <n v="8"/>
    <n v="10820160"/>
    <n v="11088896"/>
    <n v="-268736"/>
    <n v="0.42996108949416345"/>
    <n v="0.70791527759648343"/>
    <n v="119.32126696832579"/>
    <n v="0.87777777777777777"/>
    <x v="2"/>
  </r>
  <r>
    <s v="P0534"/>
    <s v="Model_695"/>
    <s v="Speakers"/>
    <s v="East"/>
    <n v="2023"/>
    <s v="Q4"/>
    <n v="90"/>
    <n v="1860"/>
    <n v="15112"/>
    <n v="13680"/>
    <n v="82402"/>
    <n v="0.57999999999999996"/>
    <n v="7"/>
    <n v="2.82"/>
    <n v="12.53"/>
    <n v="32.78"/>
    <n v="2.2999999999999998"/>
    <n v="14963"/>
    <n v="437"/>
    <n v="9"/>
    <n v="28108320"/>
    <n v="25444800"/>
    <n v="2663520"/>
    <n v="0.80975185023944274"/>
    <n v="0.37237624896195115"/>
    <n v="21.14516129032258"/>
    <n v="0.92222222222222228"/>
    <x v="4"/>
  </r>
  <r>
    <s v="P0535"/>
    <s v="Model_136"/>
    <s v="Headphones"/>
    <s v="West"/>
    <n v="2024"/>
    <s v="Q4"/>
    <n v="90"/>
    <n v="2973"/>
    <n v="19150"/>
    <n v="10679"/>
    <n v="234456"/>
    <n v="12.56"/>
    <n v="18"/>
    <n v="5.85"/>
    <n v="9.59"/>
    <n v="81.010000000000005"/>
    <n v="1.4"/>
    <n v="9667"/>
    <n v="7166"/>
    <n v="8"/>
    <n v="56932950"/>
    <n v="31748667"/>
    <n v="25184283"/>
    <n v="0.29322418384456062"/>
    <n v="0.59520139148595741"/>
    <n v="216.93239152371342"/>
    <n v="0.8"/>
    <x v="4"/>
  </r>
  <r>
    <s v="P0536"/>
    <s v="Model_714"/>
    <s v="Headphones"/>
    <s v="East"/>
    <n v="2023"/>
    <s v="Q4"/>
    <n v="90"/>
    <n v="2264"/>
    <n v="6280"/>
    <n v="1372"/>
    <n v="309994"/>
    <n v="9.2899999999999991"/>
    <n v="4"/>
    <n v="2.56"/>
    <n v="24.3"/>
    <n v="39.43"/>
    <n v="2.8"/>
    <n v="2969"/>
    <n v="7913"/>
    <n v="7"/>
    <n v="14217920"/>
    <n v="3106208"/>
    <n v="11111712"/>
    <n v="0.22246241525007371"/>
    <n v="0.45325797185476202"/>
    <n v="314.56272084805653"/>
    <n v="0.9555555555555556"/>
    <x v="1"/>
  </r>
  <r>
    <s v="P0537"/>
    <s v="Model_761"/>
    <s v="Headphones"/>
    <s v="North"/>
    <n v="2023"/>
    <s v="Q3"/>
    <n v="92"/>
    <n v="4236"/>
    <n v="19811"/>
    <n v="8321"/>
    <n v="449009"/>
    <n v="8.4499999999999993"/>
    <n v="17"/>
    <n v="9.34"/>
    <n v="3.98"/>
    <n v="21.43"/>
    <n v="2"/>
    <n v="8792"/>
    <n v="9083"/>
    <n v="10"/>
    <n v="83919396"/>
    <n v="35247756"/>
    <n v="48671640"/>
    <n v="0.31804189503716496"/>
    <n v="0.84805687666818552"/>
    <n v="197.27006610009443"/>
    <n v="0.81521739130434789"/>
    <x v="4"/>
  </r>
  <r>
    <s v="P0538"/>
    <s v="Model_667"/>
    <s v="Smartwatches"/>
    <s v="West"/>
    <n v="2023"/>
    <s v="Q2"/>
    <n v="92"/>
    <n v="763"/>
    <n v="13394"/>
    <n v="6971"/>
    <n v="186643"/>
    <n v="9.3699999999999992"/>
    <n v="4"/>
    <n v="1.31"/>
    <n v="8.85"/>
    <n v="65.67"/>
    <n v="4.5999999999999996"/>
    <n v="8431"/>
    <n v="3711"/>
    <n v="10"/>
    <n v="10219622"/>
    <n v="5318873"/>
    <n v="4900749"/>
    <n v="0.1705409029950827"/>
    <n v="0.15275434298815521"/>
    <n v="447.4600262123198"/>
    <n v="0.95652173913043481"/>
    <x v="0"/>
  </r>
  <r>
    <s v="P0539"/>
    <s v="Model_326"/>
    <s v="Speakers"/>
    <s v="East"/>
    <n v="2024"/>
    <s v="Q2"/>
    <n v="92"/>
    <n v="3652"/>
    <n v="3856"/>
    <n v="7897"/>
    <n v="459425"/>
    <n v="12.97"/>
    <n v="9"/>
    <n v="7.97"/>
    <n v="10.49"/>
    <n v="23.17"/>
    <n v="1.4"/>
    <n v="2591"/>
    <n v="3800"/>
    <n v="12"/>
    <n v="14082112"/>
    <n v="28839844"/>
    <n v="-14757732"/>
    <n v="0.4900697799248524"/>
    <n v="0.73113874258550837"/>
    <n v="95.72836801752463"/>
    <n v="0.90217391304347827"/>
    <x v="2"/>
  </r>
  <r>
    <s v="P0540"/>
    <s v="Model_739"/>
    <s v="Smartwatches"/>
    <s v="North"/>
    <n v="2023"/>
    <s v="Q3"/>
    <n v="92"/>
    <n v="4184"/>
    <n v="6290"/>
    <n v="2890"/>
    <n v="163550"/>
    <n v="8.8000000000000007"/>
    <n v="0"/>
    <n v="5.08"/>
    <n v="9.77"/>
    <n v="70.290000000000006"/>
    <n v="1.2"/>
    <n v="17863"/>
    <n v="9808"/>
    <n v="14"/>
    <n v="26317360"/>
    <n v="12091760"/>
    <n v="14225600"/>
    <n v="0.29902801600914808"/>
    <n v="0.83764635788000186"/>
    <n v="215.66347992351817"/>
    <n v="1"/>
    <x v="1"/>
  </r>
  <r>
    <s v="P0541"/>
    <s v="Model_948"/>
    <s v="Smartwatches"/>
    <s v="North"/>
    <n v="2023"/>
    <s v="Q1"/>
    <n v="91"/>
    <n v="3572"/>
    <n v="18190"/>
    <n v="14792"/>
    <n v="486364"/>
    <n v="8.7100000000000009"/>
    <n v="9"/>
    <n v="7.5"/>
    <n v="16.649999999999999"/>
    <n v="87.45"/>
    <n v="1"/>
    <n v="1760"/>
    <n v="6218"/>
    <n v="8"/>
    <n v="64974680"/>
    <n v="52837024"/>
    <n v="12137656"/>
    <n v="0.3648621041879469"/>
    <n v="0.71512255983445672"/>
    <n v="158.40929451287792"/>
    <n v="0.90109890109890112"/>
    <x v="1"/>
  </r>
  <r>
    <s v="P0542"/>
    <s v="Model_773"/>
    <s v="Smartwatches"/>
    <s v="West"/>
    <n v="2023"/>
    <s v="Q1"/>
    <n v="91"/>
    <n v="4318"/>
    <n v="11681"/>
    <n v="7366"/>
    <n v="141218"/>
    <n v="14.86"/>
    <n v="4"/>
    <n v="3.11"/>
    <n v="5.39"/>
    <n v="72.36"/>
    <n v="2.2999999999999998"/>
    <n v="11956"/>
    <n v="7205"/>
    <n v="9"/>
    <n v="50438558"/>
    <n v="31806388"/>
    <n v="18632170"/>
    <n v="0.37472880326303915"/>
    <n v="0.86447346398801339"/>
    <n v="151.84228809634089"/>
    <n v="0.95604395604395609"/>
    <x v="1"/>
  </r>
  <r>
    <s v="P0543"/>
    <s v="Model_171"/>
    <s v="Smartwatches"/>
    <s v="East"/>
    <n v="2024"/>
    <s v="Q4"/>
    <n v="90"/>
    <n v="4798"/>
    <n v="8557"/>
    <n v="12661"/>
    <n v="183296"/>
    <n v="11.35"/>
    <n v="11"/>
    <n v="5.14"/>
    <n v="5.53"/>
    <n v="11.8"/>
    <n v="3.6"/>
    <n v="14935"/>
    <n v="2773"/>
    <n v="7"/>
    <n v="41056486"/>
    <n v="60747478"/>
    <n v="-19690992"/>
    <n v="0.63373398494254396"/>
    <n v="0.96057056049432343"/>
    <n v="52.015423092955402"/>
    <n v="0.87777777777777777"/>
    <x v="2"/>
  </r>
  <r>
    <s v="P0544"/>
    <s v="Model_295"/>
    <s v="Headphones"/>
    <s v="East"/>
    <n v="2023"/>
    <s v="Q1"/>
    <n v="91"/>
    <n v="4899"/>
    <n v="17582"/>
    <n v="13264"/>
    <n v="229767"/>
    <n v="6.63"/>
    <n v="6"/>
    <n v="8.57"/>
    <n v="18.23"/>
    <n v="57.99"/>
    <n v="3.9"/>
    <n v="10877"/>
    <n v="2222"/>
    <n v="2"/>
    <n v="86134218"/>
    <n v="64980336"/>
    <n v="21153882"/>
    <n v="0.68796517343069796"/>
    <n v="0.98079099121752611"/>
    <n v="41.274137579097776"/>
    <n v="0.93406593406593408"/>
    <x v="2"/>
  </r>
  <r>
    <s v="P0545"/>
    <s v="Model_508"/>
    <s v="Smartwatches"/>
    <s v="West"/>
    <n v="2023"/>
    <s v="Q2"/>
    <n v="92"/>
    <n v="1293"/>
    <n v="2161"/>
    <n v="5424"/>
    <n v="432923"/>
    <n v="10.61"/>
    <n v="8"/>
    <n v="4.67"/>
    <n v="12.51"/>
    <n v="65.63"/>
    <n v="2.8"/>
    <n v="17313"/>
    <n v="7182"/>
    <n v="2"/>
    <n v="2794173"/>
    <n v="7013232"/>
    <n v="-4219059"/>
    <n v="0.15256637168141593"/>
    <n v="0.25886155371387248"/>
    <n v="511.01624129930394"/>
    <n v="0.91304347826086962"/>
    <x v="0"/>
  </r>
  <r>
    <s v="P0546"/>
    <s v="Model_743"/>
    <s v="Headphones"/>
    <s v="North"/>
    <n v="2023"/>
    <s v="Q4"/>
    <n v="90"/>
    <n v="3759"/>
    <n v="6144"/>
    <n v="2433"/>
    <n v="441858"/>
    <n v="5.84"/>
    <n v="11"/>
    <n v="3.6"/>
    <n v="10.38"/>
    <n v="76.040000000000006"/>
    <n v="3.7"/>
    <n v="5801"/>
    <n v="8350"/>
    <n v="7"/>
    <n v="23095296"/>
    <n v="9145647"/>
    <n v="13949649"/>
    <n v="0.31043025848542405"/>
    <n v="0.75256038701503991"/>
    <n v="199.92019154030328"/>
    <n v="0.87777777777777777"/>
    <x v="4"/>
  </r>
  <r>
    <s v="P0547"/>
    <s v="Model_414"/>
    <s v="Speakers"/>
    <s v="East"/>
    <n v="2023"/>
    <s v="Q1"/>
    <n v="91"/>
    <n v="1131"/>
    <n v="17211"/>
    <n v="14053"/>
    <n v="291060"/>
    <n v="3.43"/>
    <n v="0"/>
    <n v="5.36"/>
    <n v="4.2300000000000004"/>
    <n v="14.48"/>
    <n v="2.4"/>
    <n v="8707"/>
    <n v="2162"/>
    <n v="3"/>
    <n v="19465641"/>
    <n v="15893943"/>
    <n v="3571698"/>
    <n v="0.34345581536592773"/>
    <n v="0.22642878364299288"/>
    <n v="173.95402298850576"/>
    <n v="1"/>
    <x v="1"/>
  </r>
  <r>
    <s v="P0548"/>
    <s v="Model_166"/>
    <s v="Smartwatches"/>
    <s v="South"/>
    <n v="2023"/>
    <s v="Q1"/>
    <n v="91"/>
    <n v="505"/>
    <n v="4420"/>
    <n v="2317"/>
    <n v="290016"/>
    <n v="8.9499999999999993"/>
    <n v="10"/>
    <n v="7.17"/>
    <n v="4.6900000000000004"/>
    <n v="48.41"/>
    <n v="3.7"/>
    <n v="17976"/>
    <n v="1354"/>
    <n v="9"/>
    <n v="2232100"/>
    <n v="1170085"/>
    <n v="1062015"/>
    <n v="0.27165142549757937"/>
    <n v="0.10110215361601362"/>
    <n v="243.98811881188121"/>
    <n v="0.89010989010989006"/>
    <x v="1"/>
  </r>
  <r>
    <s v="P0549"/>
    <s v="Model_574"/>
    <s v="Smartwatches"/>
    <s v="East"/>
    <n v="2023"/>
    <s v="Q1"/>
    <n v="91"/>
    <n v="4974"/>
    <n v="17502"/>
    <n v="13285"/>
    <n v="82441"/>
    <n v="13.92"/>
    <n v="14"/>
    <n v="4.4400000000000004"/>
    <n v="0.26"/>
    <n v="52.83"/>
    <n v="1.2"/>
    <n v="10056"/>
    <n v="3788"/>
    <n v="2"/>
    <n v="87054948"/>
    <n v="66079590"/>
    <n v="20975358"/>
    <n v="0.56767861218899796"/>
    <n v="0.99580616254663701"/>
    <n v="69.301970245275442"/>
    <n v="0.84615384615384615"/>
    <x v="2"/>
  </r>
  <r>
    <s v="P0550"/>
    <s v="Model_190"/>
    <s v="Smartwatches"/>
    <s v="South"/>
    <n v="2024"/>
    <s v="Q3"/>
    <n v="92"/>
    <n v="944"/>
    <n v="15525"/>
    <n v="11649"/>
    <n v="288038"/>
    <n v="13.94"/>
    <n v="1"/>
    <n v="9.39"/>
    <n v="2.29"/>
    <n v="23.53"/>
    <n v="2.6"/>
    <n v="15295"/>
    <n v="3848"/>
    <n v="14"/>
    <n v="14655600"/>
    <n v="10996656"/>
    <n v="3658944"/>
    <n v="0.19699499165275458"/>
    <n v="0.1889909564624096"/>
    <n v="375.0169491525424"/>
    <n v="0.98913043478260865"/>
    <x v="1"/>
  </r>
  <r>
    <s v="P0551"/>
    <s v="Model_127"/>
    <s v="Smartwatches"/>
    <s v="East"/>
    <n v="2023"/>
    <s v="Q1"/>
    <n v="91"/>
    <n v="1434"/>
    <n v="10446"/>
    <n v="4448"/>
    <n v="220201"/>
    <n v="5.13"/>
    <n v="19"/>
    <n v="2.95"/>
    <n v="13.92"/>
    <n v="35.799999999999997"/>
    <n v="4.2"/>
    <n v="7625"/>
    <n v="6442"/>
    <n v="3"/>
    <n v="14979564"/>
    <n v="6378432"/>
    <n v="8601132"/>
    <n v="0.18207211782630778"/>
    <n v="0.28709007581260104"/>
    <n v="408.80195258019523"/>
    <n v="0.79120879120879117"/>
    <x v="0"/>
  </r>
  <r>
    <s v="P0552"/>
    <s v="Model_731"/>
    <s v="Headphones"/>
    <s v="South"/>
    <n v="2023"/>
    <s v="Q4"/>
    <n v="90"/>
    <n v="2008"/>
    <n v="14232"/>
    <n v="13940"/>
    <n v="281324"/>
    <n v="7.92"/>
    <n v="6"/>
    <n v="4.75"/>
    <n v="22.3"/>
    <n v="45.22"/>
    <n v="4.2"/>
    <n v="3424"/>
    <n v="4230"/>
    <n v="9"/>
    <n v="28577856"/>
    <n v="27991520"/>
    <n v="586336"/>
    <n v="0.32189804424495033"/>
    <n v="0.40200618705139668"/>
    <n v="189.59163346613548"/>
    <n v="0.93333333333333335"/>
    <x v="1"/>
  </r>
  <r>
    <s v="P0553"/>
    <s v="Model_590"/>
    <s v="Speakers"/>
    <s v="West"/>
    <n v="2024"/>
    <s v="Q3"/>
    <n v="92"/>
    <n v="3122"/>
    <n v="7736"/>
    <n v="12580"/>
    <n v="374512"/>
    <n v="3.17"/>
    <n v="11"/>
    <n v="7.57"/>
    <n v="7.18"/>
    <n v="76.66"/>
    <n v="3.9"/>
    <n v="20979"/>
    <n v="4357"/>
    <n v="13"/>
    <n v="24151792"/>
    <n v="39274760"/>
    <n v="-15122968"/>
    <n v="0.41743548602754377"/>
    <n v="0.6250315318597911"/>
    <n v="128.39333760409994"/>
    <n v="0.88043478260869568"/>
    <x v="2"/>
  </r>
  <r>
    <s v="P0554"/>
    <s v="Model_802"/>
    <s v="Headphones"/>
    <s v="South"/>
    <n v="2023"/>
    <s v="Q4"/>
    <n v="90"/>
    <n v="2046"/>
    <n v="17809"/>
    <n v="2337"/>
    <n v="142122"/>
    <n v="14.93"/>
    <n v="17"/>
    <n v="6.89"/>
    <n v="8.19"/>
    <n v="84.35"/>
    <n v="1.8"/>
    <n v="8183"/>
    <n v="3129"/>
    <n v="7"/>
    <n v="36437214"/>
    <n v="4781502"/>
    <n v="31655712"/>
    <n v="0.39536231884057971"/>
    <n v="0.40961387385814624"/>
    <n v="137.63929618768327"/>
    <n v="0.81111111111111112"/>
    <x v="3"/>
  </r>
  <r>
    <s v="P0555"/>
    <s v="Model_564"/>
    <s v="Headphones"/>
    <s v="West"/>
    <n v="2024"/>
    <s v="Q1"/>
    <n v="91"/>
    <n v="4335"/>
    <n v="15018"/>
    <n v="14168"/>
    <n v="94760"/>
    <n v="14.72"/>
    <n v="2"/>
    <n v="8.64"/>
    <n v="2.89"/>
    <n v="60.27"/>
    <n v="2"/>
    <n v="20422"/>
    <n v="2946"/>
    <n v="13"/>
    <n v="65103030"/>
    <n v="61418280"/>
    <n v="3684750"/>
    <n v="0.59538524927894521"/>
    <n v="0.86787690282261187"/>
    <n v="61.842214532871978"/>
    <n v="0.97802197802197799"/>
    <x v="2"/>
  </r>
  <r>
    <s v="P0556"/>
    <s v="Model_620"/>
    <s v="Smartwatches"/>
    <s v="South"/>
    <n v="2024"/>
    <s v="Q2"/>
    <n v="92"/>
    <n v="554"/>
    <n v="1852"/>
    <n v="3937"/>
    <n v="335622"/>
    <n v="9.74"/>
    <n v="6"/>
    <n v="9.9700000000000006"/>
    <n v="9.7200000000000006"/>
    <n v="41.6"/>
    <n v="5"/>
    <n v="20160"/>
    <n v="8762"/>
    <n v="11"/>
    <n v="1026008"/>
    <n v="2181098"/>
    <n v="-1155090"/>
    <n v="5.9467582653499357E-2"/>
    <n v="0.11091206555103275"/>
    <n v="1455.0613718411553"/>
    <n v="0.93478260869565222"/>
    <x v="0"/>
  </r>
  <r>
    <s v="P0557"/>
    <s v="Model_249"/>
    <s v="Headphones"/>
    <s v="East"/>
    <n v="2023"/>
    <s v="Q1"/>
    <n v="91"/>
    <n v="1264"/>
    <n v="8505"/>
    <n v="7785"/>
    <n v="440025"/>
    <n v="12.07"/>
    <n v="10"/>
    <n v="4.2699999999999996"/>
    <n v="0.93"/>
    <n v="30.32"/>
    <n v="1.4"/>
    <n v="14831"/>
    <n v="4135"/>
    <n v="3"/>
    <n v="10750320"/>
    <n v="9840240"/>
    <n v="910080"/>
    <n v="0.23411742915354694"/>
    <n v="0.25305568746661627"/>
    <n v="297.69382911392404"/>
    <n v="0.89010989010989006"/>
    <x v="1"/>
  </r>
  <r>
    <s v="P0558"/>
    <s v="Model_898"/>
    <s v="Speakers"/>
    <s v="North"/>
    <n v="2023"/>
    <s v="Q2"/>
    <n v="92"/>
    <n v="1581"/>
    <n v="15536"/>
    <n v="897"/>
    <n v="383998"/>
    <n v="10.73"/>
    <n v="17"/>
    <n v="1.1100000000000001"/>
    <n v="22.94"/>
    <n v="88.57"/>
    <n v="1.7"/>
    <n v="11445"/>
    <n v="2999"/>
    <n v="3"/>
    <n v="24562416"/>
    <n v="1418157"/>
    <n v="23144259"/>
    <n v="0.34519650655021833"/>
    <n v="0.31651981161765846"/>
    <n v="174.51486401012016"/>
    <n v="0.81521739130434789"/>
    <x v="4"/>
  </r>
  <r>
    <s v="P0559"/>
    <s v="Model_410"/>
    <s v="Speakers"/>
    <s v="East"/>
    <n v="2023"/>
    <s v="Q1"/>
    <n v="91"/>
    <n v="3490"/>
    <n v="18042"/>
    <n v="12207"/>
    <n v="406374"/>
    <n v="8.9"/>
    <n v="11"/>
    <n v="0.3"/>
    <n v="16.829999999999998"/>
    <n v="88.64"/>
    <n v="1.5"/>
    <n v="18794"/>
    <n v="9738"/>
    <n v="12"/>
    <n v="62966580"/>
    <n v="42602430"/>
    <n v="20364150"/>
    <n v="0.26383429089809496"/>
    <n v="0.69870597251462874"/>
    <n v="253.9134670487106"/>
    <n v="0.87912087912087911"/>
    <x v="4"/>
  </r>
  <r>
    <s v="P0560"/>
    <s v="Model_709"/>
    <s v="Speakers"/>
    <s v="South"/>
    <n v="2023"/>
    <s v="Q3"/>
    <n v="92"/>
    <n v="873"/>
    <n v="2456"/>
    <n v="14991"/>
    <n v="397860"/>
    <n v="0.8"/>
    <n v="5"/>
    <n v="7.27"/>
    <n v="24.77"/>
    <n v="84"/>
    <n v="2.2999999999999998"/>
    <n v="1806"/>
    <n v="4543"/>
    <n v="8"/>
    <n v="2144088"/>
    <n v="13087143"/>
    <n v="-10943055"/>
    <n v="0.1611890694239291"/>
    <n v="0.17477659427085127"/>
    <n v="478.75830469644899"/>
    <n v="0.94565217391304346"/>
    <x v="0"/>
  </r>
  <r>
    <s v="P0561"/>
    <s v="Model_144"/>
    <s v="Headphones"/>
    <s v="West"/>
    <n v="2023"/>
    <s v="Q3"/>
    <n v="92"/>
    <n v="978"/>
    <n v="3571"/>
    <n v="13522"/>
    <n v="193252"/>
    <n v="6.82"/>
    <n v="4"/>
    <n v="8.74"/>
    <n v="22.07"/>
    <n v="72.849999999999994"/>
    <n v="1.8"/>
    <n v="5731"/>
    <n v="4889"/>
    <n v="6"/>
    <n v="3492438"/>
    <n v="13224516"/>
    <n v="-9732078"/>
    <n v="0.16669507414351456"/>
    <n v="0.19579783413160656"/>
    <n v="459.90593047034764"/>
    <n v="0.95652173913043481"/>
    <x v="0"/>
  </r>
  <r>
    <s v="P0562"/>
    <s v="Model_429"/>
    <s v="Smartwatches"/>
    <s v="South"/>
    <n v="2024"/>
    <s v="Q4"/>
    <n v="90"/>
    <n v="183"/>
    <n v="10095"/>
    <n v="13724"/>
    <n v="148538"/>
    <n v="10.119999999999999"/>
    <n v="0"/>
    <n v="2.21"/>
    <n v="11.82"/>
    <n v="36.06"/>
    <n v="3"/>
    <n v="7528"/>
    <n v="1012"/>
    <n v="6"/>
    <n v="1847385"/>
    <n v="2511492"/>
    <n v="-664107"/>
    <n v="0.15313807531380752"/>
    <n v="3.6637018043030677E-2"/>
    <n v="497.70491803278691"/>
    <n v="1"/>
    <x v="0"/>
  </r>
  <r>
    <s v="P0563"/>
    <s v="Model_612"/>
    <s v="Smartwatches"/>
    <s v="South"/>
    <n v="2024"/>
    <s v="Q4"/>
    <n v="90"/>
    <n v="2155"/>
    <n v="16640"/>
    <n v="4550"/>
    <n v="65372"/>
    <n v="10.16"/>
    <n v="11"/>
    <n v="1.58"/>
    <n v="12.99"/>
    <n v="75.36"/>
    <n v="2.9"/>
    <n v="13707"/>
    <n v="4342"/>
    <n v="9"/>
    <n v="35859200"/>
    <n v="9805250"/>
    <n v="26053950"/>
    <n v="0.33169154994612898"/>
    <n v="0.43143592285645416"/>
    <n v="181.33642691415315"/>
    <n v="0.87777777777777777"/>
    <x v="4"/>
  </r>
  <r>
    <s v="P0564"/>
    <s v="Model_155"/>
    <s v="Smartwatches"/>
    <s v="East"/>
    <n v="2024"/>
    <s v="Q2"/>
    <n v="92"/>
    <n v="3677"/>
    <n v="14303"/>
    <n v="12149"/>
    <n v="341940"/>
    <n v="5.6"/>
    <n v="10"/>
    <n v="0.62"/>
    <n v="4.76"/>
    <n v="42.7"/>
    <n v="4.5999999999999996"/>
    <n v="8158"/>
    <n v="7641"/>
    <n v="13"/>
    <n v="52592131"/>
    <n v="44671873"/>
    <n v="7920258"/>
    <n v="0.32488072097543735"/>
    <n v="0.73614379969521204"/>
    <n v="191.18085395703017"/>
    <n v="0.89130434782608692"/>
    <x v="1"/>
  </r>
  <r>
    <s v="P0565"/>
    <s v="Model_392"/>
    <s v="Headphones"/>
    <s v="South"/>
    <n v="2024"/>
    <s v="Q2"/>
    <n v="92"/>
    <n v="4830"/>
    <n v="4953"/>
    <n v="13675"/>
    <n v="271035"/>
    <n v="14.13"/>
    <n v="3"/>
    <n v="8.23"/>
    <n v="11.55"/>
    <n v="36.14"/>
    <n v="1.1000000000000001"/>
    <n v="7836"/>
    <n v="1811"/>
    <n v="13"/>
    <n v="23922990"/>
    <n v="66050250"/>
    <n v="-42127260"/>
    <n v="0.72730010540581236"/>
    <n v="0.96697703359474407"/>
    <n v="34.495238095238093"/>
    <n v="0.96739130434782605"/>
    <x v="2"/>
  </r>
  <r>
    <s v="P0566"/>
    <s v="Model_392"/>
    <s v="Smartwatches"/>
    <s v="North"/>
    <n v="2023"/>
    <s v="Q1"/>
    <n v="91"/>
    <n v="1902"/>
    <n v="8175"/>
    <n v="9335"/>
    <n v="410970"/>
    <n v="2.5099999999999998"/>
    <n v="17"/>
    <n v="3.11"/>
    <n v="22.58"/>
    <n v="69.59"/>
    <n v="2.2999999999999998"/>
    <n v="15396"/>
    <n v="8966"/>
    <n v="8"/>
    <n v="15548850"/>
    <n v="17755170"/>
    <n v="-2206320"/>
    <n v="0.17500920132499079"/>
    <n v="0.38078474490625325"/>
    <n v="428.97266035751841"/>
    <n v="0.81318681318681318"/>
    <x v="0"/>
  </r>
  <r>
    <s v="P0567"/>
    <s v="Model_643"/>
    <s v="Headphones"/>
    <s v="North"/>
    <n v="2023"/>
    <s v="Q2"/>
    <n v="92"/>
    <n v="4960"/>
    <n v="2455"/>
    <n v="8974"/>
    <n v="432736"/>
    <n v="7.51"/>
    <n v="3"/>
    <n v="4.0199999999999996"/>
    <n v="1.27"/>
    <n v="16.37"/>
    <n v="3.4"/>
    <n v="11130"/>
    <n v="1539"/>
    <n v="13"/>
    <n v="12176800"/>
    <n v="44511040"/>
    <n v="-32334240"/>
    <n v="0.76319433759039856"/>
    <n v="0.99300333056520307"/>
    <n v="28.545967741935485"/>
    <n v="0.96739130434782605"/>
    <x v="2"/>
  </r>
  <r>
    <s v="P0568"/>
    <s v="Model_568"/>
    <s v="Speakers"/>
    <s v="West"/>
    <n v="2023"/>
    <s v="Q1"/>
    <n v="91"/>
    <n v="4225"/>
    <n v="7795"/>
    <n v="8903"/>
    <n v="405779"/>
    <n v="10.36"/>
    <n v="16"/>
    <n v="5.03"/>
    <n v="21.59"/>
    <n v="13.89"/>
    <n v="3.4"/>
    <n v="18756"/>
    <n v="5713"/>
    <n v="10"/>
    <n v="32933875"/>
    <n v="37615175"/>
    <n v="-4681300"/>
    <n v="0.42513584222177503"/>
    <n v="0.8458546515399159"/>
    <n v="123.04923076923076"/>
    <n v="0.82417582417582413"/>
    <x v="2"/>
  </r>
  <r>
    <s v="P0569"/>
    <s v="Model_144"/>
    <s v="Headphones"/>
    <s v="West"/>
    <n v="2024"/>
    <s v="Q4"/>
    <n v="90"/>
    <n v="2983"/>
    <n v="17421"/>
    <n v="6213"/>
    <n v="161022"/>
    <n v="10.46"/>
    <n v="1"/>
    <n v="8.39"/>
    <n v="8.52"/>
    <n v="45.84"/>
    <n v="2.9"/>
    <n v="2641"/>
    <n v="3730"/>
    <n v="5"/>
    <n v="51966843"/>
    <n v="18533379"/>
    <n v="33433464"/>
    <n v="0.44436168628035155"/>
    <n v="0.59720341432983881"/>
    <n v="112.53771371102916"/>
    <n v="0.98888888888888893"/>
    <x v="2"/>
  </r>
  <r>
    <s v="P0570"/>
    <s v="Model_315"/>
    <s v="Speakers"/>
    <s v="South"/>
    <n v="2024"/>
    <s v="Q2"/>
    <n v="92"/>
    <n v="3334"/>
    <n v="19596"/>
    <n v="5466"/>
    <n v="104040"/>
    <n v="9.73"/>
    <n v="1"/>
    <n v="6.51"/>
    <n v="22.49"/>
    <n v="45.65"/>
    <n v="4.3"/>
    <n v="18549"/>
    <n v="5475"/>
    <n v="11"/>
    <n v="65333064"/>
    <n v="18223644"/>
    <n v="47109420"/>
    <n v="0.3784765580656147"/>
    <n v="0.66747441615007796"/>
    <n v="151.07978404319135"/>
    <n v="0.98913043478260865"/>
    <x v="1"/>
  </r>
  <r>
    <s v="P0571"/>
    <s v="Model_413"/>
    <s v="Smartwatches"/>
    <s v="North"/>
    <n v="2023"/>
    <s v="Q3"/>
    <n v="92"/>
    <n v="4348"/>
    <n v="16782"/>
    <n v="1410"/>
    <n v="387501"/>
    <n v="4.13"/>
    <n v="11"/>
    <n v="6.15"/>
    <n v="23.52"/>
    <n v="81.650000000000006"/>
    <n v="1.3"/>
    <n v="9900"/>
    <n v="7203"/>
    <n v="5"/>
    <n v="72968136"/>
    <n v="6130680"/>
    <n v="66837456"/>
    <n v="0.37641762617955155"/>
    <n v="0.87047953251965782"/>
    <n v="152.40938362465502"/>
    <n v="0.88043478260869568"/>
    <x v="4"/>
  </r>
  <r>
    <s v="P0572"/>
    <s v="Model_845"/>
    <s v="Headphones"/>
    <s v="West"/>
    <n v="2023"/>
    <s v="Q4"/>
    <n v="90"/>
    <n v="2861"/>
    <n v="6203"/>
    <n v="2527"/>
    <n v="252440"/>
    <n v="2.34"/>
    <n v="5"/>
    <n v="1.76"/>
    <n v="16.77"/>
    <n v="20.09"/>
    <n v="4.3"/>
    <n v="2451"/>
    <n v="8977"/>
    <n v="3"/>
    <n v="17746783"/>
    <n v="7229747"/>
    <n v="10517036"/>
    <n v="0.24167933772596722"/>
    <n v="0.572778735634485"/>
    <n v="282.39426773855297"/>
    <n v="0.94444444444444442"/>
    <x v="1"/>
  </r>
  <r>
    <s v="P0573"/>
    <s v="Model_371"/>
    <s v="Smartwatches"/>
    <s v="East"/>
    <n v="2023"/>
    <s v="Q3"/>
    <n v="92"/>
    <n v="1300"/>
    <n v="8063"/>
    <n v="11282"/>
    <n v="128356"/>
    <n v="9.5399999999999991"/>
    <n v="9"/>
    <n v="5.13"/>
    <n v="16.61"/>
    <n v="19.86"/>
    <n v="3"/>
    <n v="10749"/>
    <n v="9418"/>
    <n v="4"/>
    <n v="10481900"/>
    <n v="14666600"/>
    <n v="-4184700"/>
    <n v="0.12129128568762829"/>
    <n v="0.26026296970458951"/>
    <n v="666.50461538461536"/>
    <n v="0.90217391304347827"/>
    <x v="0"/>
  </r>
  <r>
    <s v="P0574"/>
    <s v="Model_168"/>
    <s v="Headphones"/>
    <s v="West"/>
    <n v="2023"/>
    <s v="Q2"/>
    <n v="92"/>
    <n v="3562"/>
    <n v="13503"/>
    <n v="2654"/>
    <n v="328355"/>
    <n v="8.99"/>
    <n v="15"/>
    <n v="7.15"/>
    <n v="11.32"/>
    <n v="21.8"/>
    <n v="1.5"/>
    <n v="14436"/>
    <n v="4316"/>
    <n v="2"/>
    <n v="48097686"/>
    <n v="9453548"/>
    <n v="38644138"/>
    <n v="0.45214521452145212"/>
    <n v="0.7131205369905752"/>
    <n v="111.47445255474452"/>
    <n v="0.83695652173913038"/>
    <x v="2"/>
  </r>
  <r>
    <s v="P0575"/>
    <s v="Model_764"/>
    <s v="Headphones"/>
    <s v="East"/>
    <n v="2024"/>
    <s v="Q4"/>
    <n v="90"/>
    <n v="1306"/>
    <n v="12317"/>
    <n v="11600"/>
    <n v="417570"/>
    <n v="2.69"/>
    <n v="13"/>
    <n v="9.73"/>
    <n v="20.89"/>
    <n v="12.38"/>
    <n v="4.5"/>
    <n v="15955"/>
    <n v="2566"/>
    <n v="2"/>
    <n v="16086002"/>
    <n v="15149600"/>
    <n v="936402"/>
    <n v="0.33729338842975204"/>
    <n v="0.26146418341091837"/>
    <n v="176.83001531393569"/>
    <n v="0.85555555555555562"/>
    <x v="4"/>
  </r>
  <r>
    <s v="P0576"/>
    <s v="Model_116"/>
    <s v="Smartwatches"/>
    <s v="West"/>
    <n v="2024"/>
    <s v="Q2"/>
    <n v="92"/>
    <n v="3426"/>
    <n v="12671"/>
    <n v="5855"/>
    <n v="317986"/>
    <n v="10.58"/>
    <n v="6"/>
    <n v="2.0099999999999998"/>
    <n v="24.04"/>
    <n v="15.74"/>
    <n v="3.6"/>
    <n v="6222"/>
    <n v="7924"/>
    <n v="8"/>
    <n v="43410846"/>
    <n v="20059230"/>
    <n v="23351616"/>
    <n v="0.30185022026431718"/>
    <n v="0.68589302631378746"/>
    <n v="212.78692352597781"/>
    <n v="0.93478260869565222"/>
    <x v="1"/>
  </r>
  <r>
    <s v="P0577"/>
    <s v="Model_106"/>
    <s v="Headphones"/>
    <s v="North"/>
    <n v="2023"/>
    <s v="Q4"/>
    <n v="90"/>
    <n v="3536"/>
    <n v="14082"/>
    <n v="11071"/>
    <n v="378996"/>
    <n v="6.83"/>
    <n v="18"/>
    <n v="0.1"/>
    <n v="19.38"/>
    <n v="62.79"/>
    <n v="1.7"/>
    <n v="14312"/>
    <n v="4224"/>
    <n v="6"/>
    <n v="49793952"/>
    <n v="39147056"/>
    <n v="10646896"/>
    <n v="0.4556701030927835"/>
    <n v="0.70791527759648343"/>
    <n v="107.51131221719456"/>
    <n v="0.8"/>
    <x v="2"/>
  </r>
  <r>
    <s v="P0578"/>
    <s v="Model_403"/>
    <s v="Headphones"/>
    <s v="North"/>
    <n v="2024"/>
    <s v="Q2"/>
    <n v="92"/>
    <n v="3634"/>
    <n v="13701"/>
    <n v="3124"/>
    <n v="437881"/>
    <n v="10.02"/>
    <n v="16"/>
    <n v="0.75"/>
    <n v="15.55"/>
    <n v="44.53"/>
    <n v="1.1000000000000001"/>
    <n v="5508"/>
    <n v="1065"/>
    <n v="4"/>
    <n v="49789434"/>
    <n v="11352616"/>
    <n v="38436818"/>
    <n v="0.77335603319855284"/>
    <n v="0.72753510146652167"/>
    <n v="26.962025316455698"/>
    <n v="0.82608695652173914"/>
    <x v="2"/>
  </r>
  <r>
    <s v="P0579"/>
    <s v="Model_612"/>
    <s v="Speakers"/>
    <s v="East"/>
    <n v="2023"/>
    <s v="Q3"/>
    <n v="92"/>
    <n v="1446"/>
    <n v="19278"/>
    <n v="13619"/>
    <n v="358112"/>
    <n v="12.56"/>
    <n v="8"/>
    <n v="3.76"/>
    <n v="15.17"/>
    <n v="71.09"/>
    <n v="1.6"/>
    <n v="11560"/>
    <n v="7028"/>
    <n v="8"/>
    <n v="27875988"/>
    <n v="19693074"/>
    <n v="8182914"/>
    <n v="0.17063960349303753"/>
    <n v="0.28949250322525877"/>
    <n v="447.14799446749652"/>
    <n v="0.91304347826086962"/>
    <x v="0"/>
  </r>
  <r>
    <s v="P0580"/>
    <s v="Model_798"/>
    <s v="Speakers"/>
    <s v="South"/>
    <n v="2023"/>
    <s v="Q2"/>
    <n v="92"/>
    <n v="3687"/>
    <n v="13973"/>
    <n v="10169"/>
    <n v="329652"/>
    <n v="2.5499999999999998"/>
    <n v="12"/>
    <n v="8.2100000000000009"/>
    <n v="21.24"/>
    <n v="89.41"/>
    <n v="3.4"/>
    <n v="14556"/>
    <n v="6196"/>
    <n v="3"/>
    <n v="51518451"/>
    <n v="37493103"/>
    <n v="14025348"/>
    <n v="0.37306485884852775"/>
    <n v="0.73814582253909344"/>
    <n v="154.6059126661242"/>
    <n v="0.86956521739130432"/>
    <x v="4"/>
  </r>
  <r>
    <s v="P0581"/>
    <s v="Model_385"/>
    <s v="Headphones"/>
    <s v="West"/>
    <n v="2024"/>
    <s v="Q3"/>
    <n v="92"/>
    <n v="3380"/>
    <n v="10961"/>
    <n v="10083"/>
    <n v="203077"/>
    <n v="0.28999999999999998"/>
    <n v="4"/>
    <n v="7.0000000000000007E-2"/>
    <n v="13.53"/>
    <n v="62.72"/>
    <n v="1.7"/>
    <n v="8155"/>
    <n v="6257"/>
    <n v="4"/>
    <n v="37048180"/>
    <n v="34080540"/>
    <n v="2967640"/>
    <n v="0.35073155546331847"/>
    <n v="0.67668372123193266"/>
    <n v="170.30887573964498"/>
    <n v="0.95652173913043481"/>
    <x v="1"/>
  </r>
  <r>
    <s v="P0582"/>
    <s v="Model_477"/>
    <s v="Speakers"/>
    <s v="West"/>
    <n v="2024"/>
    <s v="Q4"/>
    <n v="90"/>
    <n v="2753"/>
    <n v="17096"/>
    <n v="14989"/>
    <n v="104575"/>
    <n v="11.69"/>
    <n v="4"/>
    <n v="4.57"/>
    <n v="20.100000000000001"/>
    <n v="14.04"/>
    <n v="1.9"/>
    <n v="18655"/>
    <n v="9211"/>
    <n v="2"/>
    <n v="47065288"/>
    <n v="41264717"/>
    <n v="5800571"/>
    <n v="0.23010698762955534"/>
    <n v="0.55115688892056536"/>
    <n v="301.12241191427535"/>
    <n v="0.9555555555555556"/>
    <x v="1"/>
  </r>
  <r>
    <s v="P0583"/>
    <s v="Model_183"/>
    <s v="Smartwatches"/>
    <s v="South"/>
    <n v="2023"/>
    <s v="Q4"/>
    <n v="90"/>
    <n v="520"/>
    <n v="2029"/>
    <n v="13971"/>
    <n v="200043"/>
    <n v="9.15"/>
    <n v="9"/>
    <n v="3.29"/>
    <n v="12.72"/>
    <n v="18.37"/>
    <n v="1.1000000000000001"/>
    <n v="14527"/>
    <n v="8220"/>
    <n v="9"/>
    <n v="1055080"/>
    <n v="7264920"/>
    <n v="-6209840"/>
    <n v="5.9496567505720827E-2"/>
    <n v="0.1041051878818358"/>
    <n v="1422.6923076923076"/>
    <n v="0.9"/>
    <x v="0"/>
  </r>
  <r>
    <s v="P0584"/>
    <s v="Model_884"/>
    <s v="Speakers"/>
    <s v="East"/>
    <n v="2023"/>
    <s v="Q3"/>
    <n v="92"/>
    <n v="1403"/>
    <n v="14265"/>
    <n v="6574"/>
    <n v="468815"/>
    <n v="10.49"/>
    <n v="9"/>
    <n v="0.52"/>
    <n v="1.56"/>
    <n v="80.48"/>
    <n v="3.9"/>
    <n v="5530"/>
    <n v="1608"/>
    <n v="3"/>
    <n v="20013795"/>
    <n v="9223322"/>
    <n v="10790473"/>
    <n v="0.46595815343739622"/>
    <n v="0.28088380499656851"/>
    <n v="105.44262295081967"/>
    <n v="0.90217391304347827"/>
    <x v="4"/>
  </r>
  <r>
    <s v="P0585"/>
    <s v="Model_281"/>
    <s v="Headphones"/>
    <s v="North"/>
    <n v="2024"/>
    <s v="Q3"/>
    <n v="92"/>
    <n v="2833"/>
    <n v="15410"/>
    <n v="7319"/>
    <n v="116914"/>
    <n v="12.57"/>
    <n v="6"/>
    <n v="4.5"/>
    <n v="9.6"/>
    <n v="52.2"/>
    <n v="4.2"/>
    <n v="2021"/>
    <n v="9504"/>
    <n v="8"/>
    <n v="43656530"/>
    <n v="20734727"/>
    <n v="22921803"/>
    <n v="0.22963443300640352"/>
    <n v="0.56717307167161701"/>
    <n v="308.63678079774093"/>
    <n v="0.93478260869565222"/>
    <x v="1"/>
  </r>
  <r>
    <s v="P0586"/>
    <s v="Model_796"/>
    <s v="Smartwatches"/>
    <s v="West"/>
    <n v="2023"/>
    <s v="Q2"/>
    <n v="92"/>
    <n v="2881"/>
    <n v="13061"/>
    <n v="11783"/>
    <n v="299134"/>
    <n v="12.04"/>
    <n v="14"/>
    <n v="2.5499999999999998"/>
    <n v="11.11"/>
    <n v="75.989999999999995"/>
    <n v="4.2"/>
    <n v="2900"/>
    <n v="971"/>
    <n v="12"/>
    <n v="37628741"/>
    <n v="33946823"/>
    <n v="3681918"/>
    <n v="0.74792315680166144"/>
    <n v="0.57678278132224792"/>
    <n v="31.007289135716764"/>
    <n v="0.84782608695652173"/>
    <x v="2"/>
  </r>
  <r>
    <s v="P0587"/>
    <s v="Model_937"/>
    <s v="Speakers"/>
    <s v="East"/>
    <n v="2024"/>
    <s v="Q3"/>
    <n v="92"/>
    <n v="407"/>
    <n v="10631"/>
    <n v="2549"/>
    <n v="117055"/>
    <n v="14.41"/>
    <n v="6"/>
    <n v="3.52"/>
    <n v="3.54"/>
    <n v="78.53"/>
    <n v="1.5"/>
    <n v="13430"/>
    <n v="963"/>
    <n v="10"/>
    <n v="4326817"/>
    <n v="1037443"/>
    <n v="3289374"/>
    <n v="0.29708029197080293"/>
    <n v="8.1482329745975329E-2"/>
    <n v="217.68058968058969"/>
    <n v="0.93478260869565222"/>
    <x v="1"/>
  </r>
  <r>
    <s v="P0588"/>
    <s v="Model_624"/>
    <s v="Headphones"/>
    <s v="East"/>
    <n v="2024"/>
    <s v="Q4"/>
    <n v="90"/>
    <n v="3069"/>
    <n v="2025"/>
    <n v="11667"/>
    <n v="137697"/>
    <n v="8.0399999999999991"/>
    <n v="14"/>
    <n v="7.06"/>
    <n v="2.56"/>
    <n v="84.21"/>
    <n v="4.5999999999999996"/>
    <n v="5223"/>
    <n v="3155"/>
    <n v="7"/>
    <n v="6214725"/>
    <n v="35806023"/>
    <n v="-29591298"/>
    <n v="0.49309125964010281"/>
    <n v="0.61442081078721933"/>
    <n v="92.521994134897355"/>
    <n v="0.84444444444444444"/>
    <x v="2"/>
  </r>
  <r>
    <s v="P0589"/>
    <s v="Model_208"/>
    <s v="Headphones"/>
    <s v="West"/>
    <n v="2024"/>
    <s v="Q4"/>
    <n v="90"/>
    <n v="717"/>
    <n v="17885"/>
    <n v="1581"/>
    <n v="156239"/>
    <n v="7.33"/>
    <n v="2"/>
    <n v="5.22"/>
    <n v="13.39"/>
    <n v="85.99"/>
    <n v="3.7"/>
    <n v="8079"/>
    <n v="5233"/>
    <n v="3"/>
    <n v="12823545"/>
    <n v="1133577"/>
    <n v="11689968"/>
    <n v="0.12050420168067227"/>
    <n v="0.14354503790630052"/>
    <n v="656.86192468619242"/>
    <n v="0.97777777777777775"/>
    <x v="0"/>
  </r>
  <r>
    <s v="P0590"/>
    <s v="Model_213"/>
    <s v="Smartwatches"/>
    <s v="West"/>
    <n v="2023"/>
    <s v="Q3"/>
    <n v="92"/>
    <n v="4518"/>
    <n v="1874"/>
    <n v="8348"/>
    <n v="285469"/>
    <n v="6.03"/>
    <n v="18"/>
    <n v="1.25"/>
    <n v="2.13"/>
    <n v="54.39"/>
    <n v="4.5999999999999996"/>
    <n v="19742"/>
    <n v="2782"/>
    <n v="3"/>
    <n v="8466732"/>
    <n v="37716264"/>
    <n v="-29249532"/>
    <n v="0.61890410958904107"/>
    <n v="0.90451392086564264"/>
    <n v="56.649845064187694"/>
    <n v="0.80434782608695654"/>
    <x v="2"/>
  </r>
  <r>
    <s v="P0591"/>
    <s v="Model_709"/>
    <s v="Speakers"/>
    <s v="East"/>
    <n v="2023"/>
    <s v="Q2"/>
    <n v="92"/>
    <n v="1195"/>
    <n v="13697"/>
    <n v="12040"/>
    <n v="173106"/>
    <n v="2.31"/>
    <n v="9"/>
    <n v="9.61"/>
    <n v="7.57"/>
    <n v="37.28"/>
    <n v="2.8"/>
    <n v="6281"/>
    <n v="5378"/>
    <n v="10"/>
    <n v="16367915"/>
    <n v="14387800"/>
    <n v="1980115"/>
    <n v="0.18180435113342461"/>
    <n v="0.23924172984383418"/>
    <n v="414.03849372384934"/>
    <n v="0.90217391304347827"/>
    <x v="0"/>
  </r>
  <r>
    <s v="P0592"/>
    <s v="Model_506"/>
    <s v="Headphones"/>
    <s v="West"/>
    <n v="2024"/>
    <s v="Q4"/>
    <n v="90"/>
    <n v="4235"/>
    <n v="6148"/>
    <n v="7623"/>
    <n v="317499"/>
    <n v="8.59"/>
    <n v="14"/>
    <n v="6.36"/>
    <n v="18.61"/>
    <n v="86.95"/>
    <n v="2.7"/>
    <n v="14373"/>
    <n v="5548"/>
    <n v="11"/>
    <n v="26036780"/>
    <n v="32283405"/>
    <n v="-6246625"/>
    <n v="0.43289379535929673"/>
    <n v="0.8478566743837973"/>
    <n v="117.90318772136953"/>
    <n v="0.84444444444444444"/>
    <x v="2"/>
  </r>
  <r>
    <s v="P0593"/>
    <s v="Model_178"/>
    <s v="Smartwatches"/>
    <s v="North"/>
    <n v="2023"/>
    <s v="Q1"/>
    <n v="91"/>
    <n v="3769"/>
    <n v="3865"/>
    <n v="2905"/>
    <n v="366264"/>
    <n v="4.16"/>
    <n v="2"/>
    <n v="7.66"/>
    <n v="24.11"/>
    <n v="53.79"/>
    <n v="4.0999999999999996"/>
    <n v="20282"/>
    <n v="713"/>
    <n v="9"/>
    <n v="14567185"/>
    <n v="10948945"/>
    <n v="3618240"/>
    <n v="0.84091923248549749"/>
    <n v="0.75456240985892142"/>
    <n v="17.214911117007166"/>
    <n v="0.97802197802197799"/>
    <x v="2"/>
  </r>
  <r>
    <s v="P0594"/>
    <s v="Model_643"/>
    <s v="Headphones"/>
    <s v="East"/>
    <n v="2023"/>
    <s v="Q4"/>
    <n v="90"/>
    <n v="2795"/>
    <n v="19409"/>
    <n v="4667"/>
    <n v="350486"/>
    <n v="13.82"/>
    <n v="5"/>
    <n v="0.79"/>
    <n v="17.95"/>
    <n v="15.14"/>
    <n v="1.4"/>
    <n v="18026"/>
    <n v="1972"/>
    <n v="10"/>
    <n v="54248155"/>
    <n v="13044265"/>
    <n v="41203890"/>
    <n v="0.58632263478078461"/>
    <n v="0.5595653848648674"/>
    <n v="63.499105545617169"/>
    <n v="0.94444444444444442"/>
    <x v="2"/>
  </r>
  <r>
    <s v="P0595"/>
    <s v="Model_203"/>
    <s v="Smartwatches"/>
    <s v="West"/>
    <n v="2024"/>
    <s v="Q2"/>
    <n v="92"/>
    <n v="589"/>
    <n v="3146"/>
    <n v="7993"/>
    <n v="52257"/>
    <n v="8.75"/>
    <n v="11"/>
    <n v="0.47"/>
    <n v="24.82"/>
    <n v="61.42"/>
    <n v="3.1"/>
    <n v="12543"/>
    <n v="7823"/>
    <n v="5"/>
    <n v="1852994"/>
    <n v="4707877"/>
    <n v="-2854883"/>
    <n v="7.0019020446980509E-2"/>
    <n v="0.11791914550461786"/>
    <n v="1221.9286926994905"/>
    <n v="0.88043478260869568"/>
    <x v="0"/>
  </r>
  <r>
    <s v="P0596"/>
    <s v="Model_598"/>
    <s v="Speakers"/>
    <s v="West"/>
    <n v="2023"/>
    <s v="Q1"/>
    <n v="91"/>
    <n v="2829"/>
    <n v="1513"/>
    <n v="5776"/>
    <n v="339508"/>
    <n v="8.89"/>
    <n v="14"/>
    <n v="0.19"/>
    <n v="17.46"/>
    <n v="57.01"/>
    <n v="4.3"/>
    <n v="17875"/>
    <n v="7289"/>
    <n v="5"/>
    <n v="4280277"/>
    <n v="16340304"/>
    <n v="-12060027"/>
    <n v="0.27960071160308364"/>
    <n v="0.56637226253406436"/>
    <n v="234.46412159773772"/>
    <n v="0.84615384615384615"/>
    <x v="4"/>
  </r>
  <r>
    <s v="P0597"/>
    <s v="Model_909"/>
    <s v="Smartwatches"/>
    <s v="North"/>
    <n v="2023"/>
    <s v="Q4"/>
    <n v="90"/>
    <n v="4186"/>
    <n v="6099"/>
    <n v="13534"/>
    <n v="206044"/>
    <n v="5.32"/>
    <n v="5"/>
    <n v="1.89"/>
    <n v="7.34"/>
    <n v="81.66"/>
    <n v="4.3"/>
    <n v="18601"/>
    <n v="5486"/>
    <n v="3"/>
    <n v="25530414"/>
    <n v="56653324"/>
    <n v="-31122910"/>
    <n v="0.43279569892473119"/>
    <n v="0.83804676244877818"/>
    <n v="117.95031055900621"/>
    <n v="0.94444444444444442"/>
    <x v="2"/>
  </r>
  <r>
    <s v="P0598"/>
    <s v="Model_866"/>
    <s v="Smartwatches"/>
    <s v="North"/>
    <n v="2024"/>
    <s v="Q3"/>
    <n v="92"/>
    <n v="4885"/>
    <n v="3778"/>
    <n v="2913"/>
    <n v="161715"/>
    <n v="0.78"/>
    <n v="12"/>
    <n v="4.1399999999999997"/>
    <n v="16.8"/>
    <n v="62.25"/>
    <n v="4.8"/>
    <n v="2142"/>
    <n v="7042"/>
    <n v="11"/>
    <n v="18455530"/>
    <n v="14230005"/>
    <n v="4225525"/>
    <n v="0.40957491406053492"/>
    <n v="0.97798815923609206"/>
    <n v="132.62313203684749"/>
    <n v="0.86956521739130432"/>
    <x v="2"/>
  </r>
  <r>
    <s v="P0599"/>
    <s v="Model_127"/>
    <s v="Speakers"/>
    <s v="North"/>
    <n v="2024"/>
    <s v="Q4"/>
    <n v="90"/>
    <n v="3825"/>
    <n v="15796"/>
    <n v="6679"/>
    <n v="76654"/>
    <n v="0.48"/>
    <n v="18"/>
    <n v="9.36"/>
    <n v="17.55"/>
    <n v="37.92"/>
    <n v="3.8"/>
    <n v="20432"/>
    <n v="8859"/>
    <n v="2"/>
    <n v="60419700"/>
    <n v="25547175"/>
    <n v="34872525"/>
    <n v="0.30156102175969723"/>
    <n v="0.76577373778465752"/>
    <n v="208.4470588235294"/>
    <n v="0.8"/>
    <x v="4"/>
  </r>
  <r>
    <s v="P0600"/>
    <s v="Model_446"/>
    <s v="Headphones"/>
    <s v="South"/>
    <n v="2023"/>
    <s v="Q1"/>
    <n v="91"/>
    <n v="2558"/>
    <n v="4655"/>
    <n v="14365"/>
    <n v="261841"/>
    <n v="6.35"/>
    <n v="2"/>
    <n v="4.57"/>
    <n v="9.2899999999999991"/>
    <n v="87.3"/>
    <n v="1.8"/>
    <n v="13385"/>
    <n v="344"/>
    <n v="11"/>
    <n v="11907490"/>
    <n v="36745670"/>
    <n v="-24838180"/>
    <n v="0.88146106133700897"/>
    <n v="0.51211744346487686"/>
    <n v="12.237685691946833"/>
    <n v="0.97802197802197799"/>
    <x v="4"/>
  </r>
  <r>
    <s v="P0601"/>
    <s v="Model_102"/>
    <s v="Smartwatches"/>
    <s v="North"/>
    <n v="2024"/>
    <s v="Q4"/>
    <n v="90"/>
    <n v="2829"/>
    <n v="9821"/>
    <n v="4770"/>
    <n v="393567"/>
    <n v="1.27"/>
    <n v="7"/>
    <n v="2.9"/>
    <n v="0.44"/>
    <n v="74.13"/>
    <n v="1.1000000000000001"/>
    <n v="9049"/>
    <n v="120"/>
    <n v="14"/>
    <n v="27783609"/>
    <n v="13494330"/>
    <n v="14289279"/>
    <n v="0.95930824008138349"/>
    <n v="0.56637226253406436"/>
    <n v="3.8176033934252387"/>
    <n v="0.92222222222222228"/>
    <x v="2"/>
  </r>
  <r>
    <s v="P0602"/>
    <s v="Model_813"/>
    <s v="Smartwatches"/>
    <s v="South"/>
    <n v="2023"/>
    <s v="Q1"/>
    <n v="91"/>
    <n v="974"/>
    <n v="5314"/>
    <n v="10983"/>
    <n v="341464"/>
    <n v="9.1"/>
    <n v="7"/>
    <n v="5.62"/>
    <n v="17.579999999999998"/>
    <n v="60.43"/>
    <n v="2.9"/>
    <n v="14897"/>
    <n v="8685"/>
    <n v="5"/>
    <n v="5175836"/>
    <n v="10697442"/>
    <n v="-5521606"/>
    <n v="0.10083859612796356"/>
    <n v="0.19499702499405397"/>
    <n v="811.43223819301852"/>
    <n v="0.92307692307692313"/>
    <x v="0"/>
  </r>
  <r>
    <s v="P0603"/>
    <s v="Model_571"/>
    <s v="Headphones"/>
    <s v="West"/>
    <n v="2024"/>
    <s v="Q4"/>
    <n v="90"/>
    <n v="3006"/>
    <n v="14625"/>
    <n v="10059"/>
    <n v="70808"/>
    <n v="13.21"/>
    <n v="19"/>
    <n v="1.1200000000000001"/>
    <n v="0.54"/>
    <n v="33.43"/>
    <n v="3.1"/>
    <n v="16574"/>
    <n v="5867"/>
    <n v="11"/>
    <n v="43962750"/>
    <n v="30237354"/>
    <n v="13725396"/>
    <n v="0.33878057026935648"/>
    <n v="0.60180806687076616"/>
    <n v="175.65868263473055"/>
    <n v="0.78888888888888886"/>
    <x v="4"/>
  </r>
  <r>
    <s v="P0604"/>
    <s v="Model_553"/>
    <s v="Smartwatches"/>
    <s v="East"/>
    <n v="2023"/>
    <s v="Q1"/>
    <n v="91"/>
    <n v="1631"/>
    <n v="4716"/>
    <n v="8064"/>
    <n v="102389"/>
    <n v="13.24"/>
    <n v="14"/>
    <n v="6.1"/>
    <n v="15.78"/>
    <n v="39.880000000000003"/>
    <n v="2"/>
    <n v="15271"/>
    <n v="3615"/>
    <n v="11"/>
    <n v="7691796"/>
    <n v="13152384"/>
    <n v="-5460588"/>
    <n v="0.31090354555852079"/>
    <n v="0.32652992583706575"/>
    <n v="201.69527896995709"/>
    <n v="0.84615384615384615"/>
    <x v="4"/>
  </r>
  <r>
    <s v="P0605"/>
    <s v="Model_694"/>
    <s v="Speakers"/>
    <s v="North"/>
    <n v="2024"/>
    <s v="Q1"/>
    <n v="91"/>
    <n v="3374"/>
    <n v="3613"/>
    <n v="2377"/>
    <n v="168581"/>
    <n v="9.89"/>
    <n v="3"/>
    <n v="5.68"/>
    <n v="4.09"/>
    <n v="63.6"/>
    <n v="1.5"/>
    <n v="2449"/>
    <n v="2010"/>
    <n v="12"/>
    <n v="12190262"/>
    <n v="8019998"/>
    <n v="4170264"/>
    <n v="0.62667161961367013"/>
    <n v="0.67548250752560379"/>
    <n v="54.211618257261406"/>
    <n v="0.96703296703296704"/>
    <x v="2"/>
  </r>
  <r>
    <s v="P0606"/>
    <s v="Model_347"/>
    <s v="Headphones"/>
    <s v="South"/>
    <n v="2023"/>
    <s v="Q4"/>
    <n v="90"/>
    <n v="4535"/>
    <n v="11738"/>
    <n v="10003"/>
    <n v="177927"/>
    <n v="3.17"/>
    <n v="18"/>
    <n v="7.92"/>
    <n v="14.14"/>
    <n v="15.76"/>
    <n v="3.3"/>
    <n v="18405"/>
    <n v="8581"/>
    <n v="9"/>
    <n v="53231830"/>
    <n v="45363605"/>
    <n v="7868225"/>
    <n v="0.34576090271424215"/>
    <n v="0.90791735970024101"/>
    <n v="170.2954796030871"/>
    <n v="0.8"/>
    <x v="4"/>
  </r>
  <r>
    <s v="P0607"/>
    <s v="Model_812"/>
    <s v="Smartwatches"/>
    <s v="West"/>
    <n v="2024"/>
    <s v="Q1"/>
    <n v="91"/>
    <n v="305"/>
    <n v="15260"/>
    <n v="3074"/>
    <n v="84773"/>
    <n v="12.94"/>
    <n v="2"/>
    <n v="9.8699999999999992"/>
    <n v="12.6"/>
    <n v="30.53"/>
    <n v="4.0999999999999996"/>
    <n v="16232"/>
    <n v="5982"/>
    <n v="3"/>
    <n v="4654300"/>
    <n v="937570"/>
    <n v="3716730"/>
    <n v="4.8512804199141085E-2"/>
    <n v="6.1061696738384456E-2"/>
    <n v="1784.7934426229508"/>
    <n v="0.97802197802197799"/>
    <x v="0"/>
  </r>
  <r>
    <s v="P0608"/>
    <s v="Model_314"/>
    <s v="Smartwatches"/>
    <s v="East"/>
    <n v="2024"/>
    <s v="Q4"/>
    <n v="90"/>
    <n v="4854"/>
    <n v="14088"/>
    <n v="5669"/>
    <n v="232240"/>
    <n v="13.29"/>
    <n v="12"/>
    <n v="2.5099999999999998"/>
    <n v="0.34"/>
    <n v="67.11"/>
    <n v="5"/>
    <n v="18238"/>
    <n v="8652"/>
    <n v="14"/>
    <n v="68383152"/>
    <n v="27517326"/>
    <n v="40865826"/>
    <n v="0.35939582407818749"/>
    <n v="0.97178188842005953"/>
    <n v="160.4202719406675"/>
    <n v="0.8666666666666667"/>
    <x v="4"/>
  </r>
  <r>
    <s v="P0609"/>
    <s v="Model_310"/>
    <s v="Smartwatches"/>
    <s v="East"/>
    <n v="2023"/>
    <s v="Q2"/>
    <n v="92"/>
    <n v="1888"/>
    <n v="4874"/>
    <n v="10806"/>
    <n v="470963"/>
    <n v="2.95"/>
    <n v="7"/>
    <n v="5.0999999999999996"/>
    <n v="9.07"/>
    <n v="48.4"/>
    <n v="4"/>
    <n v="19366"/>
    <n v="8176"/>
    <n v="13"/>
    <n v="9202112"/>
    <n v="20401728"/>
    <n v="-11199616"/>
    <n v="0.18759936406995231"/>
    <n v="0.3779819129248192"/>
    <n v="398.40677966101697"/>
    <n v="0.92391304347826086"/>
    <x v="0"/>
  </r>
  <r>
    <s v="P0610"/>
    <s v="Model_439"/>
    <s v="Headphones"/>
    <s v="North"/>
    <n v="2024"/>
    <s v="Q2"/>
    <n v="92"/>
    <n v="1994"/>
    <n v="7930"/>
    <n v="7544"/>
    <n v="388540"/>
    <n v="11.06"/>
    <n v="15"/>
    <n v="9.09"/>
    <n v="15.03"/>
    <n v="42.19"/>
    <n v="4.2"/>
    <n v="11339"/>
    <n v="1722"/>
    <n v="12"/>
    <n v="15812420"/>
    <n v="15042736"/>
    <n v="769684"/>
    <n v="0.53659849300322926"/>
    <n v="0.39920335506996268"/>
    <n v="79.45035105315948"/>
    <n v="0.83695652173913038"/>
    <x v="3"/>
  </r>
  <r>
    <s v="P0611"/>
    <s v="Model_227"/>
    <s v="Speakers"/>
    <s v="East"/>
    <n v="2023"/>
    <s v="Q1"/>
    <n v="91"/>
    <n v="59"/>
    <n v="13470"/>
    <n v="3226"/>
    <n v="419836"/>
    <n v="4.3"/>
    <n v="12"/>
    <n v="7.85"/>
    <n v="21.22"/>
    <n v="22.12"/>
    <n v="3.5"/>
    <n v="14323"/>
    <n v="4414"/>
    <n v="9"/>
    <n v="794730"/>
    <n v="190334"/>
    <n v="604396"/>
    <n v="1.3190252626872345E-2"/>
    <n v="1.18119347789006E-2"/>
    <n v="6808.0338983050842"/>
    <n v="0.86813186813186816"/>
    <x v="0"/>
  </r>
  <r>
    <s v="P0612"/>
    <s v="Model_435"/>
    <s v="Speakers"/>
    <s v="East"/>
    <n v="2023"/>
    <s v="Q1"/>
    <n v="91"/>
    <n v="2921"/>
    <n v="2129"/>
    <n v="14289"/>
    <n v="264764"/>
    <n v="12.04"/>
    <n v="2"/>
    <n v="4.87"/>
    <n v="22.22"/>
    <n v="45.35"/>
    <n v="4.9000000000000004"/>
    <n v="20099"/>
    <n v="2553"/>
    <n v="2"/>
    <n v="6218809"/>
    <n v="41738169"/>
    <n v="-35519360"/>
    <n v="0.53361344537815125"/>
    <n v="0.58479087269777374"/>
    <n v="79.535433070866134"/>
    <n v="0.97802197802197799"/>
    <x v="2"/>
  </r>
  <r>
    <s v="P0613"/>
    <s v="Model_740"/>
    <s v="Smartwatches"/>
    <s v="East"/>
    <n v="2024"/>
    <s v="Q4"/>
    <n v="90"/>
    <n v="847"/>
    <n v="18153"/>
    <n v="6346"/>
    <n v="107505"/>
    <n v="14.96"/>
    <n v="15"/>
    <n v="9.4499999999999993"/>
    <n v="12.1"/>
    <n v="71.66"/>
    <n v="3.6"/>
    <n v="20421"/>
    <n v="2115"/>
    <n v="2"/>
    <n v="15375591"/>
    <n v="5375062"/>
    <n v="10000529"/>
    <n v="0.2859554355165429"/>
    <n v="0.16957133487675946"/>
    <n v="224.73435655253837"/>
    <n v="0.83333333333333337"/>
    <x v="4"/>
  </r>
  <r>
    <s v="P0614"/>
    <s v="Model_652"/>
    <s v="Speakers"/>
    <s v="East"/>
    <n v="2023"/>
    <s v="Q4"/>
    <n v="90"/>
    <n v="1065"/>
    <n v="12331"/>
    <n v="7652"/>
    <n v="398040"/>
    <n v="0.45"/>
    <n v="8"/>
    <n v="0.56999999999999995"/>
    <n v="18.21"/>
    <n v="31.12"/>
    <n v="4.4000000000000004"/>
    <n v="16190"/>
    <n v="2900"/>
    <n v="5"/>
    <n v="13132515"/>
    <n v="8149380"/>
    <n v="4983135"/>
    <n v="0.26860025220680961"/>
    <n v="0.21321543287337524"/>
    <n v="245.07042253521126"/>
    <n v="0.91111111111111109"/>
    <x v="1"/>
  </r>
  <r>
    <s v="P0615"/>
    <s v="Model_411"/>
    <s v="Smartwatches"/>
    <s v="East"/>
    <n v="2023"/>
    <s v="Q1"/>
    <n v="91"/>
    <n v="1874"/>
    <n v="7224"/>
    <n v="13394"/>
    <n v="68135"/>
    <n v="13.46"/>
    <n v="13"/>
    <n v="9.31"/>
    <n v="7.91"/>
    <n v="10.43"/>
    <n v="4.8"/>
    <n v="7839"/>
    <n v="9123"/>
    <n v="8"/>
    <n v="13537776"/>
    <n v="25100356"/>
    <n v="-11562580"/>
    <n v="0.17041011184868601"/>
    <n v="0.37517908094338515"/>
    <n v="443.00586979722516"/>
    <n v="0.85714285714285721"/>
    <x v="0"/>
  </r>
  <r>
    <s v="P0616"/>
    <s v="Model_586"/>
    <s v="Speakers"/>
    <s v="North"/>
    <n v="2024"/>
    <s v="Q2"/>
    <n v="92"/>
    <n v="4519"/>
    <n v="12583"/>
    <n v="13866"/>
    <n v="140887"/>
    <n v="9.34"/>
    <n v="12"/>
    <n v="0.51"/>
    <n v="8.5500000000000007"/>
    <n v="63.48"/>
    <n v="4.7"/>
    <n v="12456"/>
    <n v="8872"/>
    <n v="10"/>
    <n v="56862577"/>
    <n v="62660454"/>
    <n v="-5797877"/>
    <n v="0.33746546187738036"/>
    <n v="0.90471412315003075"/>
    <n v="180.62049125912813"/>
    <n v="0.86956521739130432"/>
    <x v="4"/>
  </r>
  <r>
    <s v="P0617"/>
    <s v="Model_301"/>
    <s v="Smartwatches"/>
    <s v="North"/>
    <n v="2024"/>
    <s v="Q4"/>
    <n v="90"/>
    <n v="3186"/>
    <n v="14649"/>
    <n v="3351"/>
    <n v="172118"/>
    <n v="14.6"/>
    <n v="6"/>
    <n v="5.47"/>
    <n v="4.8600000000000003"/>
    <n v="87.81"/>
    <n v="2.5"/>
    <n v="5265"/>
    <n v="6852"/>
    <n v="6"/>
    <n v="46671714"/>
    <n v="10676286"/>
    <n v="35995428"/>
    <n v="0.31739390316796173"/>
    <n v="0.63784447806063238"/>
    <n v="193.55932203389833"/>
    <n v="0.93333333333333335"/>
    <x v="1"/>
  </r>
  <r>
    <s v="P0618"/>
    <s v="Model_571"/>
    <s v="Smartwatches"/>
    <s v="East"/>
    <n v="2024"/>
    <s v="Q4"/>
    <n v="90"/>
    <n v="2243"/>
    <n v="10972"/>
    <n v="7211"/>
    <n v="359521"/>
    <n v="6.98"/>
    <n v="14"/>
    <n v="8.9"/>
    <n v="14.05"/>
    <n v="58.55"/>
    <n v="1.3"/>
    <n v="4327"/>
    <n v="7553"/>
    <n v="3"/>
    <n v="24610196"/>
    <n v="16174273"/>
    <n v="8435923"/>
    <n v="0.22897100857492855"/>
    <n v="0.44905372388261094"/>
    <n v="303.06286223807405"/>
    <n v="0.84444444444444444"/>
    <x v="4"/>
  </r>
  <r>
    <s v="P0619"/>
    <s v="Model_905"/>
    <s v="Smartwatches"/>
    <s v="North"/>
    <n v="2024"/>
    <s v="Q1"/>
    <n v="91"/>
    <n v="273"/>
    <n v="7776"/>
    <n v="12649"/>
    <n v="204626"/>
    <n v="12.71"/>
    <n v="6"/>
    <n v="2.63"/>
    <n v="7.86"/>
    <n v="19.59"/>
    <n v="1.7"/>
    <n v="3558"/>
    <n v="2953"/>
    <n v="13"/>
    <n v="2122848"/>
    <n v="3453177"/>
    <n v="-1330329"/>
    <n v="8.4624922504649716E-2"/>
    <n v="5.4655223637963796E-2"/>
    <n v="984.33333333333337"/>
    <n v="0.93406593406593408"/>
    <x v="0"/>
  </r>
  <r>
    <s v="P0620"/>
    <s v="Model_542"/>
    <s v="Headphones"/>
    <s v="South"/>
    <n v="2023"/>
    <s v="Q3"/>
    <n v="92"/>
    <n v="4998"/>
    <n v="17135"/>
    <n v="807"/>
    <n v="374635"/>
    <n v="0.94"/>
    <n v="5"/>
    <n v="4.72"/>
    <n v="2.11"/>
    <n v="35.659999999999997"/>
    <n v="1.2"/>
    <n v="13019"/>
    <n v="2336"/>
    <n v="8"/>
    <n v="85640730"/>
    <n v="4033386"/>
    <n v="81607344"/>
    <n v="0.6814835014998637"/>
    <n v="1.0006110173719525"/>
    <n v="42.999599839935975"/>
    <n v="0.94565217391304346"/>
    <x v="2"/>
  </r>
  <r>
    <s v="P0621"/>
    <s v="Model_632"/>
    <s v="Headphones"/>
    <s v="West"/>
    <n v="2023"/>
    <s v="Q4"/>
    <n v="90"/>
    <n v="4208"/>
    <n v="7395"/>
    <n v="8887"/>
    <n v="498837"/>
    <n v="5.03"/>
    <n v="1"/>
    <n v="3.24"/>
    <n v="17.13"/>
    <n v="79.41"/>
    <n v="1.4"/>
    <n v="2230"/>
    <n v="4276"/>
    <n v="12"/>
    <n v="31118160"/>
    <n v="37396496"/>
    <n v="-6278336"/>
    <n v="0.49599245638849598"/>
    <n v="0.84245121270531742"/>
    <n v="91.454372623574145"/>
    <n v="0.98888888888888893"/>
    <x v="2"/>
  </r>
  <r>
    <s v="P0622"/>
    <s v="Model_166"/>
    <s v="Headphones"/>
    <s v="East"/>
    <n v="2023"/>
    <s v="Q3"/>
    <n v="92"/>
    <n v="3975"/>
    <n v="15494"/>
    <n v="3355"/>
    <n v="295739"/>
    <n v="1.01"/>
    <n v="8"/>
    <n v="9.52"/>
    <n v="17.690000000000001"/>
    <n v="28.61"/>
    <n v="1.7"/>
    <n v="3332"/>
    <n v="2255"/>
    <n v="3"/>
    <n v="61588650"/>
    <n v="13336125"/>
    <n v="48252525"/>
    <n v="0.6380417335473515"/>
    <n v="0.79580408044287942"/>
    <n v="52.191194968553454"/>
    <n v="0.91304347826086962"/>
    <x v="2"/>
  </r>
  <r>
    <s v="P0623"/>
    <s v="Model_731"/>
    <s v="Smartwatches"/>
    <s v="North"/>
    <n v="2024"/>
    <s v="Q3"/>
    <n v="92"/>
    <n v="4834"/>
    <n v="12052"/>
    <n v="1275"/>
    <n v="370427"/>
    <n v="14.63"/>
    <n v="16"/>
    <n v="8.24"/>
    <n v="9"/>
    <n v="58.62"/>
    <n v="2.4"/>
    <n v="10100"/>
    <n v="9636"/>
    <n v="10"/>
    <n v="58259368"/>
    <n v="6163350"/>
    <n v="52096018"/>
    <n v="0.33407049067035244"/>
    <n v="0.96777784273229661"/>
    <n v="183.3909805544063"/>
    <n v="0.82608695652173914"/>
    <x v="4"/>
  </r>
  <r>
    <s v="P0624"/>
    <s v="Model_981"/>
    <s v="Headphones"/>
    <s v="South"/>
    <n v="2024"/>
    <s v="Q4"/>
    <n v="90"/>
    <n v="4050"/>
    <n v="18459"/>
    <n v="6216"/>
    <n v="329067"/>
    <n v="12.25"/>
    <n v="4"/>
    <n v="7.09"/>
    <n v="1.92"/>
    <n v="42.21"/>
    <n v="3.2"/>
    <n v="17118"/>
    <n v="5798"/>
    <n v="10"/>
    <n v="74758950"/>
    <n v="25174800"/>
    <n v="49584150"/>
    <n v="0.41125101543460602"/>
    <n v="0.81081925177199032"/>
    <n v="128.84444444444443"/>
    <n v="0.9555555555555556"/>
    <x v="2"/>
  </r>
  <r>
    <s v="P0625"/>
    <s v="Model_575"/>
    <s v="Smartwatches"/>
    <s v="West"/>
    <n v="2024"/>
    <s v="Q2"/>
    <n v="92"/>
    <n v="1683"/>
    <n v="7599"/>
    <n v="11203"/>
    <n v="359735"/>
    <n v="12.79"/>
    <n v="11"/>
    <n v="5.88"/>
    <n v="10.66"/>
    <n v="26.63"/>
    <n v="3.8"/>
    <n v="8670"/>
    <n v="6929"/>
    <n v="4"/>
    <n v="12789117"/>
    <n v="18854649"/>
    <n v="-6065532"/>
    <n v="0.19542498838829539"/>
    <n v="0.33694044462524936"/>
    <n v="378.7688651218063"/>
    <n v="0.88043478260869568"/>
    <x v="4"/>
  </r>
  <r>
    <s v="P0626"/>
    <s v="Model_648"/>
    <s v="Speakers"/>
    <s v="South"/>
    <n v="2023"/>
    <s v="Q2"/>
    <n v="92"/>
    <n v="2202"/>
    <n v="10999"/>
    <n v="9476"/>
    <n v="112261"/>
    <n v="14.07"/>
    <n v="0"/>
    <n v="8.2100000000000009"/>
    <n v="11.06"/>
    <n v="75.069999999999993"/>
    <n v="1.8"/>
    <n v="5679"/>
    <n v="8637"/>
    <n v="14"/>
    <n v="24219798"/>
    <n v="20866152"/>
    <n v="3353646"/>
    <n v="0.20315527262662608"/>
    <n v="0.44084543022269701"/>
    <n v="360.85558583106268"/>
    <n v="1"/>
    <x v="1"/>
  </r>
  <r>
    <s v="P0627"/>
    <s v="Model_676"/>
    <s v="Smartwatches"/>
    <s v="East"/>
    <n v="2024"/>
    <s v="Q3"/>
    <n v="92"/>
    <n v="560"/>
    <n v="4678"/>
    <n v="8039"/>
    <n v="366480"/>
    <n v="1.28"/>
    <n v="9"/>
    <n v="3.92"/>
    <n v="16.72"/>
    <n v="69.430000000000007"/>
    <n v="3.7"/>
    <n v="7799"/>
    <n v="1986"/>
    <n v="9"/>
    <n v="2619680"/>
    <n v="4501840"/>
    <n v="-1882160"/>
    <n v="0.21995286724273369"/>
    <n v="0.11211327925736163"/>
    <n v="326.27142857142854"/>
    <n v="0.90217391304347827"/>
    <x v="1"/>
  </r>
  <r>
    <s v="P0628"/>
    <s v="Model_975"/>
    <s v="Headphones"/>
    <s v="West"/>
    <n v="2024"/>
    <s v="Q2"/>
    <n v="92"/>
    <n v="434"/>
    <n v="7616"/>
    <n v="7510"/>
    <n v="386227"/>
    <n v="5.78"/>
    <n v="10"/>
    <n v="4.4800000000000004"/>
    <n v="7.89"/>
    <n v="62.93"/>
    <n v="3.8"/>
    <n v="9330"/>
    <n v="6571"/>
    <n v="12"/>
    <n v="3305344"/>
    <n v="3259340"/>
    <n v="46004"/>
    <n v="6.1955745895788721E-2"/>
    <n v="8.6887791424455268E-2"/>
    <n v="1392.9308755760369"/>
    <n v="0.89130434782608692"/>
    <x v="0"/>
  </r>
  <r>
    <s v="P0629"/>
    <s v="Model_768"/>
    <s v="Smartwatches"/>
    <s v="West"/>
    <n v="2023"/>
    <s v="Q4"/>
    <n v="90"/>
    <n v="454"/>
    <n v="17063"/>
    <n v="5800"/>
    <n v="110948"/>
    <n v="1.07"/>
    <n v="15"/>
    <n v="7.3"/>
    <n v="17.059999999999999"/>
    <n v="28.91"/>
    <n v="3.2"/>
    <n v="12939"/>
    <n v="8846"/>
    <n v="5"/>
    <n v="7746602"/>
    <n v="2633200"/>
    <n v="5113402"/>
    <n v="4.8817204301075272E-2"/>
    <n v="9.0891837112218182E-2"/>
    <n v="1753.6123348017622"/>
    <n v="0.83333333333333337"/>
    <x v="0"/>
  </r>
  <r>
    <s v="P0630"/>
    <s v="Model_145"/>
    <s v="Speakers"/>
    <s v="West"/>
    <n v="2024"/>
    <s v="Q1"/>
    <n v="91"/>
    <n v="4663"/>
    <n v="5068"/>
    <n v="5454"/>
    <n v="290891"/>
    <n v="3.16"/>
    <n v="13"/>
    <n v="3.58"/>
    <n v="21.79"/>
    <n v="17.829999999999998"/>
    <n v="4.5999999999999996"/>
    <n v="6302"/>
    <n v="3870"/>
    <n v="4"/>
    <n v="23632084"/>
    <n v="25432002"/>
    <n v="-1799918"/>
    <n v="0.54646665885386148"/>
    <n v="0.93354325210192368"/>
    <n v="75.524340553291879"/>
    <n v="0.85714285714285721"/>
    <x v="2"/>
  </r>
  <r>
    <s v="P0631"/>
    <s v="Model_807"/>
    <s v="Speakers"/>
    <s v="West"/>
    <n v="2024"/>
    <s v="Q1"/>
    <n v="91"/>
    <n v="4621"/>
    <n v="11347"/>
    <n v="8878"/>
    <n v="214074"/>
    <n v="3.44"/>
    <n v="7"/>
    <n v="0.64"/>
    <n v="5.94"/>
    <n v="56.09"/>
    <n v="1.4"/>
    <n v="8115"/>
    <n v="8491"/>
    <n v="2"/>
    <n v="52434487"/>
    <n v="41025238"/>
    <n v="11409249"/>
    <n v="0.35242525930445395"/>
    <n v="0.92513475615762164"/>
    <n v="167.21077688811945"/>
    <n v="0.92307692307692313"/>
    <x v="1"/>
  </r>
  <r>
    <s v="P0632"/>
    <s v="Model_107"/>
    <s v="Headphones"/>
    <s v="South"/>
    <n v="2024"/>
    <s v="Q3"/>
    <n v="92"/>
    <n v="2050"/>
    <n v="15635"/>
    <n v="6863"/>
    <n v="338816"/>
    <n v="7.04"/>
    <n v="16"/>
    <n v="0.74"/>
    <n v="24.47"/>
    <n v="54.29"/>
    <n v="1.7"/>
    <n v="8262"/>
    <n v="3040"/>
    <n v="6"/>
    <n v="32051750"/>
    <n v="14069150"/>
    <n v="17982600"/>
    <n v="0.40275049115913558"/>
    <n v="0.41041468299569883"/>
    <n v="136.42926829268291"/>
    <n v="0.82608695652173914"/>
    <x v="3"/>
  </r>
  <r>
    <s v="P0633"/>
    <s v="Model_499"/>
    <s v="Speakers"/>
    <s v="West"/>
    <n v="2023"/>
    <s v="Q1"/>
    <n v="91"/>
    <n v="2806"/>
    <n v="19274"/>
    <n v="3085"/>
    <n v="316357"/>
    <n v="4.03"/>
    <n v="17"/>
    <n v="1.1499999999999999"/>
    <n v="9.66"/>
    <n v="25.07"/>
    <n v="2.7"/>
    <n v="7043"/>
    <n v="3590"/>
    <n v="14"/>
    <n v="54082844"/>
    <n v="8656510"/>
    <n v="45426334"/>
    <n v="0.43871169480925576"/>
    <n v="0.56176760999313702"/>
    <n v="116.42551674982181"/>
    <n v="0.81318681318681318"/>
    <x v="2"/>
  </r>
  <r>
    <s v="P0634"/>
    <s v="Model_808"/>
    <s v="Headphones"/>
    <s v="West"/>
    <n v="2023"/>
    <s v="Q1"/>
    <n v="91"/>
    <n v="1718"/>
    <n v="3242"/>
    <n v="6023"/>
    <n v="191365"/>
    <n v="1.51"/>
    <n v="11"/>
    <n v="8.6999999999999993"/>
    <n v="6.68"/>
    <n v="14.5"/>
    <n v="1.5"/>
    <n v="6383"/>
    <n v="7999"/>
    <n v="12"/>
    <n v="5569756"/>
    <n v="10347514"/>
    <n v="-4777758"/>
    <n v="0.1768035401873006"/>
    <n v="0.34394752457883443"/>
    <n v="423.69557625145518"/>
    <n v="0.87912087912087911"/>
    <x v="0"/>
  </r>
  <r>
    <s v="P0635"/>
    <s v="Model_968"/>
    <s v="Speakers"/>
    <s v="East"/>
    <n v="2023"/>
    <s v="Q4"/>
    <n v="90"/>
    <n v="1510"/>
    <n v="19809"/>
    <n v="14321"/>
    <n v="499076"/>
    <n v="2.5099999999999998"/>
    <n v="16"/>
    <n v="4.72"/>
    <n v="10.54"/>
    <n v="16.46"/>
    <n v="3.3"/>
    <n v="17239"/>
    <n v="406"/>
    <n v="5"/>
    <n v="29911590"/>
    <n v="21624710"/>
    <n v="8286880"/>
    <n v="0.78810020876826725"/>
    <n v="0.3023054494261001"/>
    <n v="24.19867549668874"/>
    <n v="0.82222222222222219"/>
    <x v="3"/>
  </r>
  <r>
    <s v="P0636"/>
    <s v="Model_448"/>
    <s v="Headphones"/>
    <s v="North"/>
    <n v="2023"/>
    <s v="Q3"/>
    <n v="92"/>
    <n v="3686"/>
    <n v="2119"/>
    <n v="7771"/>
    <n v="112507"/>
    <n v="2.21"/>
    <n v="13"/>
    <n v="7.13"/>
    <n v="2.36"/>
    <n v="89.42"/>
    <n v="2.6"/>
    <n v="2166"/>
    <n v="3175"/>
    <n v="2"/>
    <n v="7810634"/>
    <n v="28643906"/>
    <n v="-20833272"/>
    <n v="0.5372394694650926"/>
    <n v="0.73794562025470534"/>
    <n v="79.245794899620179"/>
    <n v="0.85869565217391308"/>
    <x v="2"/>
  </r>
  <r>
    <s v="P0637"/>
    <s v="Model_562"/>
    <s v="Smartwatches"/>
    <s v="North"/>
    <n v="2024"/>
    <s v="Q3"/>
    <n v="92"/>
    <n v="2774"/>
    <n v="19158"/>
    <n v="13555"/>
    <n v="107134"/>
    <n v="14.6"/>
    <n v="15"/>
    <n v="3.93"/>
    <n v="3.14"/>
    <n v="72.69"/>
    <n v="2.1"/>
    <n v="1776"/>
    <n v="1756"/>
    <n v="11"/>
    <n v="53144292"/>
    <n v="37601570"/>
    <n v="15542722"/>
    <n v="0.61236203090507724"/>
    <n v="0.55536113689271638"/>
    <n v="58.237923576063451"/>
    <n v="0.83695652173913038"/>
    <x v="2"/>
  </r>
  <r>
    <s v="P0638"/>
    <s v="Model_679"/>
    <s v="Smartwatches"/>
    <s v="South"/>
    <n v="2023"/>
    <s v="Q3"/>
    <n v="92"/>
    <n v="4859"/>
    <n v="18840"/>
    <n v="4325"/>
    <n v="183172"/>
    <n v="11.39"/>
    <n v="13"/>
    <n v="2.59"/>
    <n v="10.36"/>
    <n v="83.76"/>
    <n v="1.7"/>
    <n v="15563"/>
    <n v="7344"/>
    <n v="9"/>
    <n v="91543560"/>
    <n v="21015175"/>
    <n v="70528385"/>
    <n v="0.39818077521920842"/>
    <n v="0.97278289984200028"/>
    <n v="139.05083350483639"/>
    <n v="0.85869565217391308"/>
    <x v="2"/>
  </r>
  <r>
    <s v="P0639"/>
    <s v="Model_276"/>
    <s v="Speakers"/>
    <s v="North"/>
    <n v="2023"/>
    <s v="Q2"/>
    <n v="92"/>
    <n v="4228"/>
    <n v="3439"/>
    <n v="12331"/>
    <n v="291225"/>
    <n v="14.52"/>
    <n v="8"/>
    <n v="3.47"/>
    <n v="19.059999999999999"/>
    <n v="25.6"/>
    <n v="2.2999999999999998"/>
    <n v="2381"/>
    <n v="6711"/>
    <n v="9"/>
    <n v="14540092"/>
    <n v="52135468"/>
    <n v="-37595376"/>
    <n v="0.38650699332662947"/>
    <n v="0.84645525839308033"/>
    <n v="146.02932828760643"/>
    <n v="0.91304347826086962"/>
    <x v="2"/>
  </r>
  <r>
    <s v="P0640"/>
    <s v="Model_101"/>
    <s v="Speakers"/>
    <s v="West"/>
    <n v="2023"/>
    <s v="Q1"/>
    <n v="91"/>
    <n v="2098"/>
    <n v="17501"/>
    <n v="3622"/>
    <n v="243069"/>
    <n v="6.6"/>
    <n v="3"/>
    <n v="7.94"/>
    <n v="22.51"/>
    <n v="86.85"/>
    <n v="3.4"/>
    <n v="3560"/>
    <n v="6422"/>
    <n v="14"/>
    <n v="36717098"/>
    <n v="7598956"/>
    <n v="29118142"/>
    <n v="0.24624413145539906"/>
    <n v="0.42002439264632985"/>
    <n v="278.55195424213537"/>
    <n v="0.96703296703296704"/>
    <x v="1"/>
  </r>
  <r>
    <s v="P0641"/>
    <s v="Model_664"/>
    <s v="Headphones"/>
    <s v="North"/>
    <n v="2024"/>
    <s v="Q1"/>
    <n v="91"/>
    <n v="4196"/>
    <n v="2468"/>
    <n v="5743"/>
    <n v="340316"/>
    <n v="4.18"/>
    <n v="10"/>
    <n v="6.25"/>
    <n v="16.62"/>
    <n v="21.41"/>
    <n v="3.3"/>
    <n v="16177"/>
    <n v="2792"/>
    <n v="9"/>
    <n v="10355728"/>
    <n v="24097628"/>
    <n v="-13741900"/>
    <n v="0.60045792787635943"/>
    <n v="0.84004878529265969"/>
    <n v="60.551000953288849"/>
    <n v="0.89010989010989006"/>
    <x v="2"/>
  </r>
  <r>
    <s v="P0642"/>
    <s v="Model_316"/>
    <s v="Headphones"/>
    <s v="North"/>
    <n v="2023"/>
    <s v="Q2"/>
    <n v="92"/>
    <n v="4830"/>
    <n v="16346"/>
    <n v="7330"/>
    <n v="332276"/>
    <n v="11.97"/>
    <n v="5"/>
    <n v="9.3800000000000008"/>
    <n v="2.63"/>
    <n v="50.73"/>
    <n v="1.7"/>
    <n v="19966"/>
    <n v="1864"/>
    <n v="4"/>
    <n v="78951180"/>
    <n v="35403900"/>
    <n v="43547280"/>
    <n v="0.72154167911562594"/>
    <n v="0.96697703359474407"/>
    <n v="35.504761904761907"/>
    <n v="0.94565217391304346"/>
    <x v="2"/>
  </r>
  <r>
    <s v="P0643"/>
    <s v="Model_762"/>
    <s v="Smartwatches"/>
    <s v="North"/>
    <n v="2023"/>
    <s v="Q2"/>
    <n v="92"/>
    <n v="766"/>
    <n v="1781"/>
    <n v="11916"/>
    <n v="298933"/>
    <n v="4.8899999999999997"/>
    <n v="14"/>
    <n v="6.8"/>
    <n v="16.8"/>
    <n v="76.38"/>
    <n v="1.5"/>
    <n v="8202"/>
    <n v="375"/>
    <n v="7"/>
    <n v="1364246"/>
    <n v="9127656"/>
    <n v="-7763410"/>
    <n v="0.67134092900964071"/>
    <n v="0.15335494984131967"/>
    <n v="45.039164490861623"/>
    <n v="0.84782608695652173"/>
    <x v="3"/>
  </r>
  <r>
    <s v="P0644"/>
    <s v="Model_548"/>
    <s v="Speakers"/>
    <s v="South"/>
    <n v="2024"/>
    <s v="Q4"/>
    <n v="90"/>
    <n v="4594"/>
    <n v="16860"/>
    <n v="1058"/>
    <n v="330343"/>
    <n v="4.49"/>
    <n v="4"/>
    <n v="5.7"/>
    <n v="15.89"/>
    <n v="37.979999999999997"/>
    <n v="1.1000000000000001"/>
    <n v="10929"/>
    <n v="5371"/>
    <n v="13"/>
    <n v="77454840"/>
    <n v="4860452"/>
    <n v="72594388"/>
    <n v="0.46101354741595585"/>
    <n v="0.91972929447914165"/>
    <n v="105.22202873313017"/>
    <n v="0.9555555555555556"/>
    <x v="2"/>
  </r>
  <r>
    <s v="P0645"/>
    <s v="Model_807"/>
    <s v="Smartwatches"/>
    <s v="South"/>
    <n v="2023"/>
    <s v="Q2"/>
    <n v="92"/>
    <n v="4633"/>
    <n v="7762"/>
    <n v="1082"/>
    <n v="86609"/>
    <n v="3.49"/>
    <n v="10"/>
    <n v="6.1"/>
    <n v="20.14"/>
    <n v="43.99"/>
    <n v="1"/>
    <n v="17353"/>
    <n v="7431"/>
    <n v="13"/>
    <n v="35961346"/>
    <n v="5012906"/>
    <n v="30948440"/>
    <n v="0.38403514588859416"/>
    <n v="0.92753718357027937"/>
    <n v="147.56140729548889"/>
    <n v="0.89130434782608692"/>
    <x v="2"/>
  </r>
  <r>
    <s v="P0646"/>
    <s v="Model_935"/>
    <s v="Speakers"/>
    <s v="West"/>
    <n v="2023"/>
    <s v="Q4"/>
    <n v="90"/>
    <n v="1873"/>
    <n v="2558"/>
    <n v="14737"/>
    <n v="224037"/>
    <n v="1.95"/>
    <n v="17"/>
    <n v="9.42"/>
    <n v="20.63"/>
    <n v="20.25"/>
    <n v="4.5"/>
    <n v="1658"/>
    <n v="9693"/>
    <n v="8"/>
    <n v="4791134"/>
    <n v="27602401"/>
    <n v="-22811267"/>
    <n v="0.16194016946221684"/>
    <n v="0.37497887865899704"/>
    <n v="465.76081153230115"/>
    <n v="0.81111111111111112"/>
    <x v="0"/>
  </r>
  <r>
    <s v="P0647"/>
    <s v="Model_369"/>
    <s v="Smartwatches"/>
    <s v="West"/>
    <n v="2023"/>
    <s v="Q1"/>
    <n v="91"/>
    <n v="2131"/>
    <n v="12224"/>
    <n v="2698"/>
    <n v="189088"/>
    <n v="3.85"/>
    <n v="12"/>
    <n v="7.88"/>
    <n v="21.71"/>
    <n v="19.829999999999998"/>
    <n v="1.2"/>
    <n v="17496"/>
    <n v="5125"/>
    <n v="10"/>
    <n v="26049344"/>
    <n v="5749438"/>
    <n v="20299906"/>
    <n v="0.29368798235942667"/>
    <n v="0.42663106803113865"/>
    <n v="218.85265133740029"/>
    <n v="0.86813186813186816"/>
    <x v="4"/>
  </r>
  <r>
    <s v="P0648"/>
    <s v="Model_134"/>
    <s v="Smartwatches"/>
    <s v="East"/>
    <n v="2023"/>
    <s v="Q2"/>
    <n v="92"/>
    <n v="3469"/>
    <n v="6678"/>
    <n v="4935"/>
    <n v="482995"/>
    <n v="5.33"/>
    <n v="10"/>
    <n v="0.24"/>
    <n v="10.35"/>
    <n v="59.57"/>
    <n v="3.9"/>
    <n v="6729"/>
    <n v="4150"/>
    <n v="6"/>
    <n v="23165982"/>
    <n v="17119515"/>
    <n v="6046467"/>
    <n v="0.45530909568184802"/>
    <n v="0.69450172454247772"/>
    <n v="110.06053617757279"/>
    <n v="0.89130434782608692"/>
    <x v="2"/>
  </r>
  <r>
    <s v="P0649"/>
    <s v="Model_498"/>
    <s v="Headphones"/>
    <s v="South"/>
    <n v="2023"/>
    <s v="Q1"/>
    <n v="91"/>
    <n v="1624"/>
    <n v="8480"/>
    <n v="7429"/>
    <n v="344025"/>
    <n v="10.11"/>
    <n v="13"/>
    <n v="5.34"/>
    <n v="17.45"/>
    <n v="64.040000000000006"/>
    <n v="4.5"/>
    <n v="9456"/>
    <n v="8180"/>
    <n v="10"/>
    <n v="13771520"/>
    <n v="12064696"/>
    <n v="1706824"/>
    <n v="0.16564667482660139"/>
    <n v="0.32512850984634872"/>
    <n v="458.36206896551721"/>
    <n v="0.85714285714285721"/>
    <x v="0"/>
  </r>
  <r>
    <s v="P0650"/>
    <s v="Model_687"/>
    <s v="Headphones"/>
    <s v="North"/>
    <n v="2024"/>
    <s v="Q1"/>
    <n v="91"/>
    <n v="299"/>
    <n v="10700"/>
    <n v="11968"/>
    <n v="263666"/>
    <n v="0.94"/>
    <n v="17"/>
    <n v="6.88"/>
    <n v="6.71"/>
    <n v="72.19"/>
    <n v="1.4"/>
    <n v="14066"/>
    <n v="3560"/>
    <n v="7"/>
    <n v="3199300"/>
    <n v="3578432"/>
    <n v="-379132"/>
    <n v="7.7481212749416953E-2"/>
    <n v="5.9860483032055586E-2"/>
    <n v="1083.4782608695652"/>
    <n v="0.81318681318681318"/>
    <x v="0"/>
  </r>
  <r>
    <s v="P0651"/>
    <s v="Model_245"/>
    <s v="Headphones"/>
    <s v="East"/>
    <n v="2024"/>
    <s v="Q3"/>
    <n v="92"/>
    <n v="723"/>
    <n v="2729"/>
    <n v="11259"/>
    <n v="336616"/>
    <n v="3.16"/>
    <n v="18"/>
    <n v="7.49"/>
    <n v="24.98"/>
    <n v="54.53"/>
    <n v="2.7"/>
    <n v="4026"/>
    <n v="3935"/>
    <n v="11"/>
    <n v="1973067"/>
    <n v="8140257"/>
    <n v="-6167190"/>
    <n v="0.15521683125805066"/>
    <n v="0.14474625161262938"/>
    <n v="500.71922544951593"/>
    <n v="0.80434782608695654"/>
    <x v="0"/>
  </r>
  <r>
    <s v="P0652"/>
    <s v="Model_354"/>
    <s v="Speakers"/>
    <s v="North"/>
    <n v="2023"/>
    <s v="Q4"/>
    <n v="90"/>
    <n v="4583"/>
    <n v="9967"/>
    <n v="4000"/>
    <n v="232885"/>
    <n v="12.14"/>
    <n v="14"/>
    <n v="2.13"/>
    <n v="4.38"/>
    <n v="61.66"/>
    <n v="4.8"/>
    <n v="9303"/>
    <n v="4378"/>
    <n v="11"/>
    <n v="45678761"/>
    <n v="18332000"/>
    <n v="27346761"/>
    <n v="0.51143845552951683"/>
    <n v="0.91752706935087203"/>
    <n v="85.974252672921665"/>
    <n v="0.84444444444444444"/>
    <x v="2"/>
  </r>
  <r>
    <s v="P0653"/>
    <s v="Model_994"/>
    <s v="Smartwatches"/>
    <s v="East"/>
    <n v="2024"/>
    <s v="Q3"/>
    <n v="92"/>
    <n v="2215"/>
    <n v="3789"/>
    <n v="5910"/>
    <n v="281440"/>
    <n v="2.2000000000000002"/>
    <n v="8"/>
    <n v="8.67"/>
    <n v="0.25"/>
    <n v="11.08"/>
    <n v="4.3"/>
    <n v="8074"/>
    <n v="1944"/>
    <n v="11"/>
    <n v="8392635"/>
    <n v="13090650"/>
    <n v="-4698015"/>
    <n v="0.53257994710266887"/>
    <n v="0.4434480599197429"/>
    <n v="80.744018058690742"/>
    <n v="0.91304347826086962"/>
    <x v="4"/>
  </r>
  <r>
    <s v="P0654"/>
    <s v="Model_781"/>
    <s v="Speakers"/>
    <s v="South"/>
    <n v="2023"/>
    <s v="Q3"/>
    <n v="92"/>
    <n v="820"/>
    <n v="2739"/>
    <n v="7967"/>
    <n v="307803"/>
    <n v="5.14"/>
    <n v="7"/>
    <n v="9.56"/>
    <n v="3.72"/>
    <n v="22.97"/>
    <n v="3"/>
    <n v="10233"/>
    <n v="171"/>
    <n v="5"/>
    <n v="2245980"/>
    <n v="6532940"/>
    <n v="-4286960"/>
    <n v="0.82744702320887997"/>
    <n v="0.16416587319827952"/>
    <n v="19.185365853658539"/>
    <n v="0.92391304347826086"/>
    <x v="4"/>
  </r>
  <r>
    <s v="P0655"/>
    <s v="Model_397"/>
    <s v="Smartwatches"/>
    <s v="East"/>
    <n v="2023"/>
    <s v="Q2"/>
    <n v="92"/>
    <n v="4012"/>
    <n v="6870"/>
    <n v="1412"/>
    <n v="217093"/>
    <n v="12.97"/>
    <n v="19"/>
    <n v="2.37"/>
    <n v="19.399999999999999"/>
    <n v="88.79"/>
    <n v="4.0999999999999996"/>
    <n v="19022"/>
    <n v="7486"/>
    <n v="14"/>
    <n v="27562440"/>
    <n v="5664944"/>
    <n v="21897496"/>
    <n v="0.3489302487389111"/>
    <n v="0.80321156496524082"/>
    <n v="171.6630109670987"/>
    <n v="0.79347826086956519"/>
    <x v="4"/>
  </r>
  <r>
    <s v="P0656"/>
    <s v="Model_434"/>
    <s v="Speakers"/>
    <s v="North"/>
    <n v="2024"/>
    <s v="Q4"/>
    <n v="90"/>
    <n v="4413"/>
    <n v="17670"/>
    <n v="1487"/>
    <n v="366275"/>
    <n v="2.3199999999999998"/>
    <n v="0"/>
    <n v="8.83"/>
    <n v="11.17"/>
    <n v="16.079999999999998"/>
    <n v="4.3"/>
    <n v="8757"/>
    <n v="6962"/>
    <n v="2"/>
    <n v="77977710"/>
    <n v="6562131"/>
    <n v="71415579"/>
    <n v="0.38795604395604394"/>
    <n v="0.88349268100488731"/>
    <n v="141.98504418762747"/>
    <n v="1"/>
    <x v="2"/>
  </r>
  <r>
    <s v="P0657"/>
    <s v="Model_854"/>
    <s v="Speakers"/>
    <s v="West"/>
    <n v="2024"/>
    <s v="Q3"/>
    <n v="92"/>
    <n v="2034"/>
    <n v="1625"/>
    <n v="4490"/>
    <n v="205159"/>
    <n v="1.24"/>
    <n v="3"/>
    <n v="0.97"/>
    <n v="11.19"/>
    <n v="64.3"/>
    <n v="2.4"/>
    <n v="4783"/>
    <n v="7440"/>
    <n v="2"/>
    <n v="3305250"/>
    <n v="9132660"/>
    <n v="-5827410"/>
    <n v="0.21469284357188093"/>
    <n v="0.40721144644548851"/>
    <n v="336.5191740412979"/>
    <n v="0.96739130434782605"/>
    <x v="1"/>
  </r>
  <r>
    <s v="P0658"/>
    <s v="Model_612"/>
    <s v="Speakers"/>
    <s v="East"/>
    <n v="2024"/>
    <s v="Q3"/>
    <n v="92"/>
    <n v="1127"/>
    <n v="14004"/>
    <n v="9604"/>
    <n v="62828"/>
    <n v="7.27"/>
    <n v="13"/>
    <n v="0.56000000000000005"/>
    <n v="23.88"/>
    <n v="24.09"/>
    <n v="4.5999999999999996"/>
    <n v="17409"/>
    <n v="9968"/>
    <n v="11"/>
    <n v="15782508"/>
    <n v="10823708"/>
    <n v="4958800"/>
    <n v="0.10157728706624605"/>
    <n v="0.22562797450544028"/>
    <n v="813.71428571428567"/>
    <n v="0.85869565217391308"/>
    <x v="0"/>
  </r>
  <r>
    <s v="P0659"/>
    <s v="Model_863"/>
    <s v="Smartwatches"/>
    <s v="West"/>
    <n v="2023"/>
    <s v="Q4"/>
    <n v="90"/>
    <n v="285"/>
    <n v="16898"/>
    <n v="3107"/>
    <n v="408808"/>
    <n v="4.54"/>
    <n v="1"/>
    <n v="1.29"/>
    <n v="22.99"/>
    <n v="67.34"/>
    <n v="2.9"/>
    <n v="13302"/>
    <n v="9587"/>
    <n v="6"/>
    <n v="4815930"/>
    <n v="885495"/>
    <n v="3930435"/>
    <n v="2.8869529983792545E-2"/>
    <n v="5.7057651050621543E-2"/>
    <n v="3027.4736842105262"/>
    <n v="0.98888888888888893"/>
    <x v="0"/>
  </r>
  <r>
    <s v="P0660"/>
    <s v="Model_874"/>
    <s v="Speakers"/>
    <s v="West"/>
    <n v="2024"/>
    <s v="Q3"/>
    <n v="92"/>
    <n v="438"/>
    <n v="8138"/>
    <n v="7933"/>
    <n v="182473"/>
    <n v="8.4499999999999993"/>
    <n v="15"/>
    <n v="0.57999999999999996"/>
    <n v="7.78"/>
    <n v="66.48"/>
    <n v="3.1"/>
    <n v="9396"/>
    <n v="7735"/>
    <n v="14"/>
    <n v="3564444"/>
    <n v="3474654"/>
    <n v="89790"/>
    <n v="5.3591092622048205E-2"/>
    <n v="8.7688600562007848E-2"/>
    <n v="1624.703196347032"/>
    <n v="0.83695652173913038"/>
    <x v="0"/>
  </r>
  <r>
    <s v="P0661"/>
    <s v="Model_254"/>
    <s v="Speakers"/>
    <s v="West"/>
    <n v="2024"/>
    <s v="Q1"/>
    <n v="91"/>
    <n v="3087"/>
    <n v="8070"/>
    <n v="12005"/>
    <n v="327337"/>
    <n v="12.06"/>
    <n v="2"/>
    <n v="8.4499999999999993"/>
    <n v="5.23"/>
    <n v="28.74"/>
    <n v="5"/>
    <n v="20303"/>
    <n v="1143"/>
    <n v="4"/>
    <n v="24912090"/>
    <n v="37059435"/>
    <n v="-12147345"/>
    <n v="0.72978723404255319"/>
    <n v="0.61802445190620603"/>
    <n v="33.693877551020414"/>
    <n v="0.97802197802197799"/>
    <x v="2"/>
  </r>
  <r>
    <s v="P0662"/>
    <s v="Model_919"/>
    <s v="Smartwatches"/>
    <s v="West"/>
    <n v="2024"/>
    <s v="Q2"/>
    <n v="92"/>
    <n v="4908"/>
    <n v="4749"/>
    <n v="7309"/>
    <n v="273461"/>
    <n v="2.06"/>
    <n v="7"/>
    <n v="0.59"/>
    <n v="21.21"/>
    <n v="31.57"/>
    <n v="4.4000000000000004"/>
    <n v="15026"/>
    <n v="3142"/>
    <n v="6"/>
    <n v="23308092"/>
    <n v="35872572"/>
    <n v="-12564480"/>
    <n v="0.60968944099378886"/>
    <n v="0.9825928117770194"/>
    <n v="58.896495517522411"/>
    <n v="0.92391304347826086"/>
    <x v="2"/>
  </r>
  <r>
    <s v="P0663"/>
    <s v="Model_753"/>
    <s v="Smartwatches"/>
    <s v="West"/>
    <n v="2024"/>
    <s v="Q1"/>
    <n v="91"/>
    <n v="1898"/>
    <n v="10610"/>
    <n v="10773"/>
    <n v="488080"/>
    <n v="8.7100000000000009"/>
    <n v="5"/>
    <n v="2.72"/>
    <n v="22.65"/>
    <n v="62.38"/>
    <n v="2.4"/>
    <n v="19640"/>
    <n v="914"/>
    <n v="6"/>
    <n v="20137780"/>
    <n v="20447154"/>
    <n v="-309374"/>
    <n v="0.67496443812233287"/>
    <n v="0.37998393576870065"/>
    <n v="43.821917808219176"/>
    <n v="0.94505494505494503"/>
    <x v="4"/>
  </r>
  <r>
    <s v="P0664"/>
    <s v="Model_895"/>
    <s v="Speakers"/>
    <s v="East"/>
    <n v="2023"/>
    <s v="Q4"/>
    <n v="90"/>
    <n v="4769"/>
    <n v="9095"/>
    <n v="6706"/>
    <n v="463523"/>
    <n v="7.58"/>
    <n v="15"/>
    <n v="1.04"/>
    <n v="13.54"/>
    <n v="41.21"/>
    <n v="1"/>
    <n v="12778"/>
    <n v="5722"/>
    <n v="2"/>
    <n v="43374055"/>
    <n v="31980914"/>
    <n v="11393141"/>
    <n v="0.45458011629015349"/>
    <n v="0.95476469424706722"/>
    <n v="107.98490249528203"/>
    <n v="0.83333333333333337"/>
    <x v="2"/>
  </r>
  <r>
    <s v="P0665"/>
    <s v="Model_157"/>
    <s v="Speakers"/>
    <s v="East"/>
    <n v="2024"/>
    <s v="Q3"/>
    <n v="92"/>
    <n v="2864"/>
    <n v="15105"/>
    <n v="3391"/>
    <n v="414662"/>
    <n v="2.16"/>
    <n v="15"/>
    <n v="2.95"/>
    <n v="15.74"/>
    <n v="25.56"/>
    <n v="3.5"/>
    <n v="14742"/>
    <n v="7432"/>
    <n v="9"/>
    <n v="43260720"/>
    <n v="9711824"/>
    <n v="33548896"/>
    <n v="0.27816627816627815"/>
    <n v="0.57337934248764943"/>
    <n v="238.73743016759778"/>
    <n v="0.83695652173913038"/>
    <x v="4"/>
  </r>
  <r>
    <s v="P0666"/>
    <s v="Model_967"/>
    <s v="Smartwatches"/>
    <s v="West"/>
    <n v="2024"/>
    <s v="Q1"/>
    <n v="91"/>
    <n v="3424"/>
    <n v="13615"/>
    <n v="11688"/>
    <n v="331755"/>
    <n v="9.36"/>
    <n v="6"/>
    <n v="0.91"/>
    <n v="6.42"/>
    <n v="68.53"/>
    <n v="3.8"/>
    <n v="20190"/>
    <n v="409"/>
    <n v="6"/>
    <n v="46617760"/>
    <n v="40019712"/>
    <n v="6598048"/>
    <n v="0.89329506913644663"/>
    <n v="0.68549262174501113"/>
    <n v="10.870035046728972"/>
    <n v="0.93406593406593408"/>
    <x v="2"/>
  </r>
  <r>
    <s v="P0667"/>
    <s v="Model_509"/>
    <s v="Smartwatches"/>
    <s v="South"/>
    <n v="2024"/>
    <s v="Q1"/>
    <n v="91"/>
    <n v="3328"/>
    <n v="7794"/>
    <n v="14635"/>
    <n v="224863"/>
    <n v="4.0999999999999996"/>
    <n v="12"/>
    <n v="6.68"/>
    <n v="20.02"/>
    <n v="22.33"/>
    <n v="3.6"/>
    <n v="4070"/>
    <n v="6761"/>
    <n v="6"/>
    <n v="25938432"/>
    <n v="48705280"/>
    <n v="-22766848"/>
    <n v="0.32986420854395876"/>
    <n v="0.6662732024437491"/>
    <n v="184.87109375"/>
    <n v="0.86813186813186816"/>
    <x v="4"/>
  </r>
  <r>
    <s v="P0668"/>
    <s v="Model_207"/>
    <s v="Headphones"/>
    <s v="North"/>
    <n v="2023"/>
    <s v="Q1"/>
    <n v="91"/>
    <n v="1302"/>
    <n v="7257"/>
    <n v="12950"/>
    <n v="455166"/>
    <n v="7.32"/>
    <n v="12"/>
    <n v="1.33"/>
    <n v="15.8"/>
    <n v="78.45"/>
    <n v="4.9000000000000004"/>
    <n v="1824"/>
    <n v="4327"/>
    <n v="10"/>
    <n v="9448614"/>
    <n v="16860900"/>
    <n v="-7412286"/>
    <n v="0.23130218511280867"/>
    <n v="0.26066337427336578"/>
    <n v="302.42473118279571"/>
    <n v="0.86813186813186816"/>
    <x v="4"/>
  </r>
  <r>
    <s v="P0669"/>
    <s v="Model_588"/>
    <s v="Smartwatches"/>
    <s v="West"/>
    <n v="2024"/>
    <s v="Q4"/>
    <n v="90"/>
    <n v="4031"/>
    <n v="14095"/>
    <n v="7983"/>
    <n v="388384"/>
    <n v="1.23"/>
    <n v="4"/>
    <n v="8.52"/>
    <n v="12.59"/>
    <n v="51.17"/>
    <n v="4.5"/>
    <n v="11221"/>
    <n v="1977"/>
    <n v="9"/>
    <n v="56816945"/>
    <n v="32179473"/>
    <n v="24637472"/>
    <n v="0.67093874833555256"/>
    <n v="0.80701540836861563"/>
    <n v="44.140411808484245"/>
    <n v="0.9555555555555556"/>
    <x v="2"/>
  </r>
  <r>
    <s v="P0670"/>
    <s v="Model_343"/>
    <s v="Headphones"/>
    <s v="East"/>
    <n v="2023"/>
    <s v="Q1"/>
    <n v="91"/>
    <n v="4723"/>
    <n v="3469"/>
    <n v="6048"/>
    <n v="289719"/>
    <n v="6.89"/>
    <n v="19"/>
    <n v="8.17"/>
    <n v="1.5"/>
    <n v="18.46"/>
    <n v="2.8"/>
    <n v="7145"/>
    <n v="2586"/>
    <n v="14"/>
    <n v="16384087"/>
    <n v="28564704"/>
    <n v="-12180617"/>
    <n v="0.64618962922424406"/>
    <n v="0.94555538916521242"/>
    <n v="49.825534617827657"/>
    <n v="0.79120879120879117"/>
    <x v="2"/>
  </r>
  <r>
    <s v="P0671"/>
    <s v="Model_760"/>
    <s v="Speakers"/>
    <s v="East"/>
    <n v="2023"/>
    <s v="Q3"/>
    <n v="92"/>
    <n v="2172"/>
    <n v="12485"/>
    <n v="9566"/>
    <n v="258475"/>
    <n v="4.5999999999999996"/>
    <n v="17"/>
    <n v="0.14000000000000001"/>
    <n v="22.9"/>
    <n v="65.53"/>
    <n v="1.3"/>
    <n v="19829"/>
    <n v="6986"/>
    <n v="2"/>
    <n v="27117420"/>
    <n v="20777352"/>
    <n v="6340068"/>
    <n v="0.23716968770473904"/>
    <n v="0.43483936169105264"/>
    <n v="295.90791896869246"/>
    <n v="0.81521739130434789"/>
    <x v="4"/>
  </r>
  <r>
    <s v="P0672"/>
    <s v="Model_245"/>
    <s v="Headphones"/>
    <s v="East"/>
    <n v="2024"/>
    <s v="Q3"/>
    <n v="92"/>
    <n v="4580"/>
    <n v="18775"/>
    <n v="10902"/>
    <n v="314889"/>
    <n v="12.34"/>
    <n v="14"/>
    <n v="8.9600000000000009"/>
    <n v="15.39"/>
    <n v="51.53"/>
    <n v="2.9"/>
    <n v="15904"/>
    <n v="4935"/>
    <n v="4"/>
    <n v="85989500"/>
    <n v="49931160"/>
    <n v="36058340"/>
    <n v="0.48134524435102471"/>
    <n v="0.9169264624977076"/>
    <n v="99.131004366812235"/>
    <n v="0.84782608695652173"/>
    <x v="2"/>
  </r>
  <r>
    <s v="P0673"/>
    <s v="Model_356"/>
    <s v="Headphones"/>
    <s v="East"/>
    <n v="2023"/>
    <s v="Q1"/>
    <n v="91"/>
    <n v="2200"/>
    <n v="5970"/>
    <n v="5908"/>
    <n v="367387"/>
    <n v="0.85"/>
    <n v="17"/>
    <n v="0.28999999999999998"/>
    <n v="4.82"/>
    <n v="33.840000000000003"/>
    <n v="3.8"/>
    <n v="5986"/>
    <n v="894"/>
    <n v="13"/>
    <n v="13134000"/>
    <n v="12997600"/>
    <n v="136400"/>
    <n v="0.71105365223012285"/>
    <n v="0.44044502565392069"/>
    <n v="36.979090909090907"/>
    <n v="0.81318681318681318"/>
    <x v="3"/>
  </r>
  <r>
    <s v="P0674"/>
    <s v="Model_104"/>
    <s v="Speakers"/>
    <s v="West"/>
    <n v="2024"/>
    <s v="Q2"/>
    <n v="92"/>
    <n v="4909"/>
    <n v="11725"/>
    <n v="4404"/>
    <n v="316010"/>
    <n v="6.28"/>
    <n v="1"/>
    <n v="2.4"/>
    <n v="15.16"/>
    <n v="43.8"/>
    <n v="3.4"/>
    <n v="3930"/>
    <n v="6886"/>
    <n v="8"/>
    <n v="57558025"/>
    <n v="21619236"/>
    <n v="35938789"/>
    <n v="0.41619330224671469"/>
    <n v="0.98279301406140762"/>
    <n v="129.05113057649214"/>
    <n v="0.98913043478260865"/>
    <x v="2"/>
  </r>
  <r>
    <s v="P0675"/>
    <s v="Model_350"/>
    <s v="Headphones"/>
    <s v="East"/>
    <n v="2023"/>
    <s v="Q1"/>
    <n v="91"/>
    <n v="1379"/>
    <n v="11056"/>
    <n v="1469"/>
    <n v="213317"/>
    <n v="6.88"/>
    <n v="9"/>
    <n v="0.32"/>
    <n v="16.940000000000001"/>
    <n v="33.869999999999997"/>
    <n v="3.2"/>
    <n v="18729"/>
    <n v="4114"/>
    <n v="2"/>
    <n v="15246224"/>
    <n v="2025751"/>
    <n v="13220473"/>
    <n v="0.25104678681958859"/>
    <n v="0.276078950171253"/>
    <n v="271.48223350253807"/>
    <n v="0.90109890109890112"/>
    <x v="1"/>
  </r>
  <r>
    <s v="P0676"/>
    <s v="Model_701"/>
    <s v="Speakers"/>
    <s v="East"/>
    <n v="2023"/>
    <s v="Q4"/>
    <n v="90"/>
    <n v="1408"/>
    <n v="10706"/>
    <n v="5164"/>
    <n v="487940"/>
    <n v="10.88"/>
    <n v="12"/>
    <n v="3.36"/>
    <n v="13.14"/>
    <n v="31.04"/>
    <n v="2.9"/>
    <n v="14656"/>
    <n v="7492"/>
    <n v="2"/>
    <n v="15074048"/>
    <n v="7270912"/>
    <n v="7803136"/>
    <n v="0.15820224719101122"/>
    <n v="0.28188481641850927"/>
    <n v="478.8920454545455"/>
    <n v="0.8666666666666667"/>
    <x v="0"/>
  </r>
  <r>
    <s v="P0677"/>
    <s v="Model_190"/>
    <s v="Smartwatches"/>
    <s v="North"/>
    <n v="2024"/>
    <s v="Q2"/>
    <n v="92"/>
    <n v="2532"/>
    <n v="11491"/>
    <n v="8129"/>
    <n v="440825"/>
    <n v="8.61"/>
    <n v="17"/>
    <n v="5.14"/>
    <n v="17.95"/>
    <n v="23.09"/>
    <n v="2.2000000000000002"/>
    <n v="2067"/>
    <n v="5453"/>
    <n v="6"/>
    <n v="29095212"/>
    <n v="20582628"/>
    <n v="8512584"/>
    <n v="0.3170945522855354"/>
    <n v="0.50691218407078509"/>
    <n v="198.13428120063193"/>
    <n v="0.81521739130434789"/>
    <x v="4"/>
  </r>
  <r>
    <s v="P0678"/>
    <s v="Model_799"/>
    <s v="Smartwatches"/>
    <s v="North"/>
    <n v="2024"/>
    <s v="Q4"/>
    <n v="90"/>
    <n v="4592"/>
    <n v="9019"/>
    <n v="2083"/>
    <n v="121354"/>
    <n v="10.01"/>
    <n v="14"/>
    <n v="7.97"/>
    <n v="14.54"/>
    <n v="39.020000000000003"/>
    <n v="2.1"/>
    <n v="3679"/>
    <n v="3507"/>
    <n v="10"/>
    <n v="41415248"/>
    <n v="9565136"/>
    <n v="31850112"/>
    <n v="0.56698357821953327"/>
    <n v="0.91932888991036532"/>
    <n v="68.734756097560975"/>
    <n v="0.84444444444444444"/>
    <x v="2"/>
  </r>
  <r>
    <s v="P0679"/>
    <s v="Model_700"/>
    <s v="Smartwatches"/>
    <s v="North"/>
    <n v="2023"/>
    <s v="Q4"/>
    <n v="90"/>
    <n v="2067"/>
    <n v="15169"/>
    <n v="1723"/>
    <n v="101374"/>
    <n v="11.66"/>
    <n v="11"/>
    <n v="3.38"/>
    <n v="23.69"/>
    <n v="30.08"/>
    <n v="3"/>
    <n v="3519"/>
    <n v="1074"/>
    <n v="7"/>
    <n v="31354323"/>
    <n v="3561441"/>
    <n v="27792882"/>
    <n v="0.6580706781279847"/>
    <n v="0.41381812183029731"/>
    <n v="46.763425253991294"/>
    <n v="0.87777777777777777"/>
    <x v="3"/>
  </r>
  <r>
    <s v="P0680"/>
    <s v="Model_130"/>
    <s v="Smartwatches"/>
    <s v="South"/>
    <n v="2024"/>
    <s v="Q3"/>
    <n v="92"/>
    <n v="1381"/>
    <n v="6112"/>
    <n v="1925"/>
    <n v="164397"/>
    <n v="12.93"/>
    <n v="14"/>
    <n v="7.05"/>
    <n v="1.34"/>
    <n v="64.67"/>
    <n v="1.6"/>
    <n v="17419"/>
    <n v="9339"/>
    <n v="11"/>
    <n v="8440672"/>
    <n v="2658425"/>
    <n v="5782247"/>
    <n v="0.12882462686567164"/>
    <n v="0.27647935474002933"/>
    <n v="622.14916727009415"/>
    <n v="0.84782608695652173"/>
    <x v="0"/>
  </r>
  <r>
    <s v="P0681"/>
    <s v="Model_707"/>
    <s v="Speakers"/>
    <s v="South"/>
    <n v="2024"/>
    <s v="Q4"/>
    <n v="90"/>
    <n v="4394"/>
    <n v="13873"/>
    <n v="2329"/>
    <n v="298552"/>
    <n v="4.71"/>
    <n v="12"/>
    <n v="1.88"/>
    <n v="2.66"/>
    <n v="64.709999999999994"/>
    <n v="2.4"/>
    <n v="20204"/>
    <n v="4337"/>
    <n v="3"/>
    <n v="60957962"/>
    <n v="10233626"/>
    <n v="50724336"/>
    <n v="0.50326423090138583"/>
    <n v="0.87968883760151251"/>
    <n v="88.832498862084663"/>
    <n v="0.8666666666666667"/>
    <x v="2"/>
  </r>
  <r>
    <s v="P0682"/>
    <s v="Model_555"/>
    <s v="Speakers"/>
    <s v="East"/>
    <n v="2023"/>
    <s v="Q1"/>
    <n v="91"/>
    <n v="4311"/>
    <n v="19082"/>
    <n v="14846"/>
    <n v="436721"/>
    <n v="8.07"/>
    <n v="17"/>
    <n v="7.51"/>
    <n v="4.34"/>
    <n v="50.15"/>
    <n v="2.2999999999999998"/>
    <n v="19530"/>
    <n v="7348"/>
    <n v="12"/>
    <n v="82262502"/>
    <n v="64001106"/>
    <n v="18261396"/>
    <n v="0.36975726906252682"/>
    <n v="0.86307204799729642"/>
    <n v="155.10739967524935"/>
    <n v="0.81318681318681318"/>
    <x v="4"/>
  </r>
  <r>
    <s v="P0683"/>
    <s v="Model_356"/>
    <s v="Speakers"/>
    <s v="South"/>
    <n v="2024"/>
    <s v="Q2"/>
    <n v="92"/>
    <n v="1408"/>
    <n v="17052"/>
    <n v="10586"/>
    <n v="473332"/>
    <n v="12.6"/>
    <n v="14"/>
    <n v="2.36"/>
    <n v="17.25"/>
    <n v="72.239999999999995"/>
    <n v="3.3"/>
    <n v="5409"/>
    <n v="4469"/>
    <n v="10"/>
    <n v="24009216"/>
    <n v="14905088"/>
    <n v="9104128"/>
    <n v="0.23957801599455505"/>
    <n v="0.28188481641850927"/>
    <n v="292.00852272727269"/>
    <n v="0.84782608695652173"/>
    <x v="4"/>
  </r>
  <r>
    <s v="P0684"/>
    <s v="Model_366"/>
    <s v="Speakers"/>
    <s v="South"/>
    <n v="2024"/>
    <s v="Q3"/>
    <n v="92"/>
    <n v="4687"/>
    <n v="16146"/>
    <n v="9238"/>
    <n v="393173"/>
    <n v="14.84"/>
    <n v="10"/>
    <n v="1.44"/>
    <n v="16.14"/>
    <n v="77.31"/>
    <n v="1.3"/>
    <n v="9515"/>
    <n v="8150"/>
    <n v="7"/>
    <n v="75676302"/>
    <n v="43298506"/>
    <n v="32377796"/>
    <n v="0.36511646023214145"/>
    <n v="0.93834810692723924"/>
    <n v="159.97439726904202"/>
    <n v="0.89130434782608692"/>
    <x v="1"/>
  </r>
  <r>
    <s v="P0685"/>
    <s v="Model_284"/>
    <s v="Headphones"/>
    <s v="West"/>
    <n v="2023"/>
    <s v="Q1"/>
    <n v="91"/>
    <n v="4904"/>
    <n v="6738"/>
    <n v="4511"/>
    <n v="405718"/>
    <n v="13.34"/>
    <n v="18"/>
    <n v="1.85"/>
    <n v="22.3"/>
    <n v="56.38"/>
    <n v="4.3"/>
    <n v="4920"/>
    <n v="564"/>
    <n v="6"/>
    <n v="33043152"/>
    <n v="22121944"/>
    <n v="10921208"/>
    <n v="0.89685442574981711"/>
    <n v="0.98179200263946687"/>
    <n v="10.465742251223491"/>
    <n v="0.80219780219780223"/>
    <x v="2"/>
  </r>
  <r>
    <s v="P0686"/>
    <s v="Model_164"/>
    <s v="Smartwatches"/>
    <s v="South"/>
    <n v="2023"/>
    <s v="Q1"/>
    <n v="91"/>
    <n v="3227"/>
    <n v="17077"/>
    <n v="8804"/>
    <n v="463663"/>
    <n v="5.57"/>
    <n v="2"/>
    <n v="1.82"/>
    <n v="18.32"/>
    <n v="59.51"/>
    <n v="3.2"/>
    <n v="16385"/>
    <n v="5427"/>
    <n v="6"/>
    <n v="55107479"/>
    <n v="28410508"/>
    <n v="26696971"/>
    <n v="0.37289114860180261"/>
    <n v="0.64605277172054643"/>
    <n v="153.03904555314534"/>
    <n v="0.97802197802197799"/>
    <x v="1"/>
  </r>
  <r>
    <s v="P0687"/>
    <s v="Model_501"/>
    <s v="Smartwatches"/>
    <s v="West"/>
    <n v="2024"/>
    <s v="Q2"/>
    <n v="92"/>
    <n v="2178"/>
    <n v="17004"/>
    <n v="10552"/>
    <n v="342575"/>
    <n v="2.93"/>
    <n v="6"/>
    <n v="5.13"/>
    <n v="12.71"/>
    <n v="32.630000000000003"/>
    <n v="3.7"/>
    <n v="18240"/>
    <n v="5515"/>
    <n v="13"/>
    <n v="37034712"/>
    <n v="22982256"/>
    <n v="14052456"/>
    <n v="0.2831145196932276"/>
    <n v="0.4360405753973815"/>
    <n v="232.95684113865931"/>
    <n v="0.93478260869565222"/>
    <x v="1"/>
  </r>
  <r>
    <s v="P0688"/>
    <s v="Model_558"/>
    <s v="Smartwatches"/>
    <s v="North"/>
    <n v="2023"/>
    <s v="Q3"/>
    <n v="92"/>
    <n v="2230"/>
    <n v="5219"/>
    <n v="7074"/>
    <n v="461124"/>
    <n v="7.34"/>
    <n v="13"/>
    <n v="8.4499999999999993"/>
    <n v="24.8"/>
    <n v="81.59"/>
    <n v="3.8"/>
    <n v="8985"/>
    <n v="8215"/>
    <n v="4"/>
    <n v="11638370"/>
    <n v="15775020"/>
    <n v="-4136650"/>
    <n v="0.21349928195308759"/>
    <n v="0.44645109418556506"/>
    <n v="338.91479820627802"/>
    <n v="0.85869565217391308"/>
    <x v="4"/>
  </r>
  <r>
    <s v="P0689"/>
    <s v="Model_348"/>
    <s v="Smartwatches"/>
    <s v="East"/>
    <n v="2024"/>
    <s v="Q2"/>
    <n v="92"/>
    <n v="4942"/>
    <n v="1802"/>
    <n v="11392"/>
    <n v="79336"/>
    <n v="11.12"/>
    <n v="13"/>
    <n v="0.8"/>
    <n v="6.65"/>
    <n v="11.94"/>
    <n v="2.2000000000000002"/>
    <n v="20965"/>
    <n v="387"/>
    <n v="7"/>
    <n v="8905484"/>
    <n v="56299264"/>
    <n v="-47393780"/>
    <n v="0.92737849502720959"/>
    <n v="0.98939968944621637"/>
    <n v="7.2043707001214079"/>
    <n v="0.85869565217391308"/>
    <x v="2"/>
  </r>
  <r>
    <s v="P0690"/>
    <s v="Model_809"/>
    <s v="Headphones"/>
    <s v="South"/>
    <n v="2024"/>
    <s v="Q3"/>
    <n v="92"/>
    <n v="187"/>
    <n v="13644"/>
    <n v="11235"/>
    <n v="353136"/>
    <n v="7.39"/>
    <n v="12"/>
    <n v="7.07"/>
    <n v="20.83"/>
    <n v="37.89"/>
    <n v="2.9"/>
    <n v="20164"/>
    <n v="3295"/>
    <n v="14"/>
    <n v="2551428"/>
    <n v="2100945"/>
    <n v="450483"/>
    <n v="5.37047673750718E-2"/>
    <n v="3.7437827180583257E-2"/>
    <n v="1621.0695187165777"/>
    <n v="0.86956521739130432"/>
    <x v="0"/>
  </r>
  <r>
    <s v="P0691"/>
    <s v="Model_894"/>
    <s v="Headphones"/>
    <s v="East"/>
    <n v="2024"/>
    <s v="Q2"/>
    <n v="92"/>
    <n v="3522"/>
    <n v="18870"/>
    <n v="4664"/>
    <n v="105350"/>
    <n v="7.25"/>
    <n v="11"/>
    <n v="6.54"/>
    <n v="10.67"/>
    <n v="67.739999999999995"/>
    <n v="4.8"/>
    <n v="5631"/>
    <n v="9167"/>
    <n v="5"/>
    <n v="66460140"/>
    <n v="16426608"/>
    <n v="50033532"/>
    <n v="0.27756324375443298"/>
    <n v="0.70511244561504938"/>
    <n v="239.45599091425328"/>
    <n v="0.88043478260869568"/>
    <x v="4"/>
  </r>
  <r>
    <s v="P0692"/>
    <s v="Model_230"/>
    <s v="Smartwatches"/>
    <s v="East"/>
    <n v="2023"/>
    <s v="Q1"/>
    <n v="91"/>
    <n v="2882"/>
    <n v="11555"/>
    <n v="10931"/>
    <n v="119561"/>
    <n v="12.57"/>
    <n v="8"/>
    <n v="8.73"/>
    <n v="16.22"/>
    <n v="16.41"/>
    <n v="4.0999999999999996"/>
    <n v="12152"/>
    <n v="2092"/>
    <n v="14"/>
    <n v="33301510"/>
    <n v="31503142"/>
    <n v="1798368"/>
    <n v="0.57941294732609572"/>
    <n v="0.57698298360663614"/>
    <n v="66.055517002081885"/>
    <n v="0.91208791208791207"/>
    <x v="2"/>
  </r>
  <r>
    <s v="P0693"/>
    <s v="Model_891"/>
    <s v="Speakers"/>
    <s v="West"/>
    <n v="2024"/>
    <s v="Q3"/>
    <n v="92"/>
    <n v="3629"/>
    <n v="5940"/>
    <n v="14017"/>
    <n v="364099"/>
    <n v="5.42"/>
    <n v="0"/>
    <n v="2.44"/>
    <n v="18.18"/>
    <n v="24.65"/>
    <n v="4.9000000000000004"/>
    <n v="15879"/>
    <n v="7550"/>
    <n v="13"/>
    <n v="21556260"/>
    <n v="50867693"/>
    <n v="-29311433"/>
    <n v="0.32462653189015117"/>
    <n v="0.72653409004458103"/>
    <n v="191.40259024524661"/>
    <n v="1"/>
    <x v="1"/>
  </r>
  <r>
    <s v="P0694"/>
    <s v="Model_934"/>
    <s v="Headphones"/>
    <s v="East"/>
    <n v="2024"/>
    <s v="Q4"/>
    <n v="90"/>
    <n v="3081"/>
    <n v="4572"/>
    <n v="8633"/>
    <n v="111240"/>
    <n v="12.9"/>
    <n v="18"/>
    <n v="4.5"/>
    <n v="15.84"/>
    <n v="57.14"/>
    <n v="4"/>
    <n v="16403"/>
    <n v="3025"/>
    <n v="11"/>
    <n v="14086332"/>
    <n v="26598273"/>
    <n v="-12511941"/>
    <n v="0.50458565345561746"/>
    <n v="0.61682323819987717"/>
    <n v="88.364167478091531"/>
    <n v="0.8"/>
    <x v="2"/>
  </r>
  <r>
    <s v="P0695"/>
    <s v="Model_112"/>
    <s v="Speakers"/>
    <s v="North"/>
    <n v="2024"/>
    <s v="Q1"/>
    <n v="91"/>
    <n v="4214"/>
    <n v="15098"/>
    <n v="12061"/>
    <n v="201165"/>
    <n v="6.1"/>
    <n v="10"/>
    <n v="9.26"/>
    <n v="3.51"/>
    <n v="54.8"/>
    <n v="1.7"/>
    <n v="17413"/>
    <n v="1220"/>
    <n v="3"/>
    <n v="63622972"/>
    <n v="50825054"/>
    <n v="12797918"/>
    <n v="0.77548767022451237"/>
    <n v="0.84365242641164628"/>
    <n v="26.345514950166113"/>
    <n v="0.89010989010989006"/>
    <x v="2"/>
  </r>
  <r>
    <s v="P0696"/>
    <s v="Model_144"/>
    <s v="Headphones"/>
    <s v="West"/>
    <n v="2024"/>
    <s v="Q4"/>
    <n v="90"/>
    <n v="2643"/>
    <n v="15787"/>
    <n v="7588"/>
    <n v="449371"/>
    <n v="4.92"/>
    <n v="18"/>
    <n v="6.6"/>
    <n v="11.07"/>
    <n v="69.11"/>
    <n v="1.3"/>
    <n v="20671"/>
    <n v="5410"/>
    <n v="14"/>
    <n v="41725041"/>
    <n v="20055084"/>
    <n v="21669957"/>
    <n v="0.3282006705575562"/>
    <n v="0.52913463763786928"/>
    <n v="184.22247446083995"/>
    <n v="0.8"/>
    <x v="4"/>
  </r>
  <r>
    <s v="P0697"/>
    <s v="Model_590"/>
    <s v="Smartwatches"/>
    <s v="North"/>
    <n v="2024"/>
    <s v="Q1"/>
    <n v="91"/>
    <n v="4350"/>
    <n v="15465"/>
    <n v="1026"/>
    <n v="96607"/>
    <n v="6.81"/>
    <n v="17"/>
    <n v="3.89"/>
    <n v="14.04"/>
    <n v="75.010000000000005"/>
    <n v="3.3"/>
    <n v="10970"/>
    <n v="546"/>
    <n v="4"/>
    <n v="67272750"/>
    <n v="4463100"/>
    <n v="62809650"/>
    <n v="0.8884803921568627"/>
    <n v="0.87087993708843414"/>
    <n v="11.422068965517241"/>
    <n v="0.81318681318681318"/>
    <x v="2"/>
  </r>
  <r>
    <s v="P0698"/>
    <s v="Model_750"/>
    <s v="Headphones"/>
    <s v="South"/>
    <n v="2024"/>
    <s v="Q3"/>
    <n v="92"/>
    <n v="3868"/>
    <n v="11019"/>
    <n v="12539"/>
    <n v="476703"/>
    <n v="11.44"/>
    <n v="11"/>
    <n v="1.31"/>
    <n v="21.23"/>
    <n v="20.29"/>
    <n v="2.4"/>
    <n v="18349"/>
    <n v="6727"/>
    <n v="10"/>
    <n v="42621492"/>
    <n v="48500852"/>
    <n v="-5879360"/>
    <n v="0.3650778669183577"/>
    <n v="0.77438243601334789"/>
    <n v="160.0010341261634"/>
    <n v="0.88043478260869568"/>
    <x v="4"/>
  </r>
  <r>
    <s v="P0699"/>
    <s v="Model_232"/>
    <s v="Speakers"/>
    <s v="West"/>
    <n v="2023"/>
    <s v="Q3"/>
    <n v="92"/>
    <n v="4188"/>
    <n v="14880"/>
    <n v="1064"/>
    <n v="236740"/>
    <n v="1.89"/>
    <n v="0"/>
    <n v="2.62"/>
    <n v="11.09"/>
    <n v="11.47"/>
    <n v="2.1"/>
    <n v="13040"/>
    <n v="2996"/>
    <n v="12"/>
    <n v="62317440"/>
    <n v="4456032"/>
    <n v="57861408"/>
    <n v="0.58296213808463249"/>
    <n v="0.83844716701755451"/>
    <n v="65.814708691499519"/>
    <n v="1"/>
    <x v="2"/>
  </r>
  <r>
    <s v="P0700"/>
    <s v="Model_675"/>
    <s v="Speakers"/>
    <s v="North"/>
    <n v="2024"/>
    <s v="Q3"/>
    <n v="92"/>
    <n v="3873"/>
    <n v="13365"/>
    <n v="10387"/>
    <n v="464179"/>
    <n v="2.95"/>
    <n v="18"/>
    <n v="5.81"/>
    <n v="22.97"/>
    <n v="65.17"/>
    <n v="4.2"/>
    <n v="19371"/>
    <n v="821"/>
    <n v="12"/>
    <n v="51762645"/>
    <n v="40228851"/>
    <n v="11533794"/>
    <n v="0.82509586706433746"/>
    <n v="0.77538344743528853"/>
    <n v="19.50219468112574"/>
    <n v="0.80434782608695654"/>
    <x v="2"/>
  </r>
  <r>
    <s v="P0701"/>
    <s v="Model_243"/>
    <s v="Headphones"/>
    <s v="North"/>
    <n v="2023"/>
    <s v="Q3"/>
    <n v="92"/>
    <n v="4092"/>
    <n v="9625"/>
    <n v="12549"/>
    <n v="231196"/>
    <n v="14.27"/>
    <n v="19"/>
    <n v="7.18"/>
    <n v="11.01"/>
    <n v="34.11"/>
    <n v="2.5"/>
    <n v="6097"/>
    <n v="2263"/>
    <n v="10"/>
    <n v="39385500"/>
    <n v="51350508"/>
    <n v="-11965008"/>
    <n v="0.64390243902439026"/>
    <n v="0.81922774771629248"/>
    <n v="50.878787878787875"/>
    <n v="0.79347826086956519"/>
    <x v="2"/>
  </r>
  <r>
    <s v="P0702"/>
    <s v="Model_126"/>
    <s v="Headphones"/>
    <s v="West"/>
    <n v="2024"/>
    <s v="Q4"/>
    <n v="90"/>
    <n v="1956"/>
    <n v="4791"/>
    <n v="14545"/>
    <n v="365014"/>
    <n v="2.63"/>
    <n v="16"/>
    <n v="1.24"/>
    <n v="13.72"/>
    <n v="60.08"/>
    <n v="2.2999999999999998"/>
    <n v="6036"/>
    <n v="9643"/>
    <n v="7"/>
    <n v="9371196"/>
    <n v="28450020"/>
    <n v="-19078824"/>
    <n v="0.16863522717475646"/>
    <n v="0.39159566826321313"/>
    <n v="443.69631901840489"/>
    <n v="0.82222222222222219"/>
    <x v="0"/>
  </r>
  <r>
    <s v="P0703"/>
    <s v="Model_314"/>
    <s v="Speakers"/>
    <s v="West"/>
    <n v="2024"/>
    <s v="Q1"/>
    <n v="91"/>
    <n v="810"/>
    <n v="5533"/>
    <n v="1445"/>
    <n v="499763"/>
    <n v="8.52"/>
    <n v="4"/>
    <n v="6"/>
    <n v="19.91"/>
    <n v="22.04"/>
    <n v="4.4000000000000004"/>
    <n v="18209"/>
    <n v="4080"/>
    <n v="11"/>
    <n v="4481730"/>
    <n v="1170450"/>
    <n v="3311280"/>
    <n v="0.16564417177914109"/>
    <n v="0.16216385035439806"/>
    <n v="458.37037037037032"/>
    <n v="0.95604395604395609"/>
    <x v="0"/>
  </r>
  <r>
    <s v="P0704"/>
    <s v="Model_914"/>
    <s v="Headphones"/>
    <s v="North"/>
    <n v="2024"/>
    <s v="Q3"/>
    <n v="92"/>
    <n v="3495"/>
    <n v="6605"/>
    <n v="8344"/>
    <n v="114110"/>
    <n v="8.69"/>
    <n v="2"/>
    <n v="5.5"/>
    <n v="14.58"/>
    <n v="47.52"/>
    <n v="4.4000000000000004"/>
    <n v="11457"/>
    <n v="4602"/>
    <n v="11"/>
    <n v="23084475"/>
    <n v="29162280"/>
    <n v="-6077805"/>
    <n v="0.43164134864764725"/>
    <n v="0.69970698393656949"/>
    <n v="121.13991416309013"/>
    <n v="0.97826086956521741"/>
    <x v="2"/>
  </r>
  <r>
    <s v="P0705"/>
    <s v="Model_197"/>
    <s v="Headphones"/>
    <s v="North"/>
    <n v="2024"/>
    <s v="Q3"/>
    <n v="92"/>
    <n v="949"/>
    <n v="18587"/>
    <n v="14506"/>
    <n v="234626"/>
    <n v="7.34"/>
    <n v="1"/>
    <n v="5.14"/>
    <n v="24.01"/>
    <n v="50.35"/>
    <n v="2.4"/>
    <n v="5662"/>
    <n v="1825"/>
    <n v="10"/>
    <n v="17639063"/>
    <n v="13766194"/>
    <n v="3872869"/>
    <n v="0.34210526315789475"/>
    <n v="0.18999196788435033"/>
    <n v="176.92307692307693"/>
    <n v="0.98913043478260865"/>
    <x v="1"/>
  </r>
  <r>
    <s v="P0706"/>
    <s v="Model_776"/>
    <s v="Headphones"/>
    <s v="North"/>
    <n v="2024"/>
    <s v="Q1"/>
    <n v="91"/>
    <n v="4505"/>
    <n v="9633"/>
    <n v="6369"/>
    <n v="202008"/>
    <n v="9.67"/>
    <n v="2"/>
    <n v="6.9"/>
    <n v="16.510000000000002"/>
    <n v="56.81"/>
    <n v="4.3"/>
    <n v="1803"/>
    <n v="8985"/>
    <n v="5"/>
    <n v="43396665"/>
    <n v="28692345"/>
    <n v="14704320"/>
    <n v="0.33395107487027426"/>
    <n v="0.9019112911685967"/>
    <n v="181.49500554938956"/>
    <n v="0.97802197802197799"/>
    <x v="1"/>
  </r>
  <r>
    <s v="P0707"/>
    <s v="Model_616"/>
    <s v="Speakers"/>
    <s v="East"/>
    <n v="2023"/>
    <s v="Q1"/>
    <n v="91"/>
    <n v="2997"/>
    <n v="18458"/>
    <n v="3790"/>
    <n v="429039"/>
    <n v="3.45"/>
    <n v="7"/>
    <n v="8.3699999999999992"/>
    <n v="13.07"/>
    <n v="51.05"/>
    <n v="4.4000000000000004"/>
    <n v="6567"/>
    <n v="3513"/>
    <n v="12"/>
    <n v="55318626"/>
    <n v="11358630"/>
    <n v="43959996"/>
    <n v="0.46036866359447004"/>
    <n v="0.60000624631127286"/>
    <n v="106.66766766766767"/>
    <n v="0.92307692307692313"/>
    <x v="2"/>
  </r>
  <r>
    <s v="P0708"/>
    <s v="Model_546"/>
    <s v="Speakers"/>
    <s v="South"/>
    <n v="2023"/>
    <s v="Q4"/>
    <n v="90"/>
    <n v="1769"/>
    <n v="7204"/>
    <n v="14475"/>
    <n v="54426"/>
    <n v="8.2899999999999991"/>
    <n v="15"/>
    <n v="3.23"/>
    <n v="0.59"/>
    <n v="49.66"/>
    <n v="2.7"/>
    <n v="6524"/>
    <n v="594"/>
    <n v="6"/>
    <n v="12743876"/>
    <n v="25606275"/>
    <n v="-12862399"/>
    <n v="0.74862462970799826"/>
    <n v="0.35415784108262988"/>
    <n v="30.220463538722441"/>
    <n v="0.83333333333333337"/>
    <x v="3"/>
  </r>
  <r>
    <s v="P0709"/>
    <s v="Model_422"/>
    <s v="Speakers"/>
    <s v="East"/>
    <n v="2023"/>
    <s v="Q4"/>
    <n v="90"/>
    <n v="330"/>
    <n v="9348"/>
    <n v="10891"/>
    <n v="269911"/>
    <n v="5.58"/>
    <n v="5"/>
    <n v="8.89"/>
    <n v="10.34"/>
    <n v="36.619999999999997"/>
    <n v="1.3"/>
    <n v="9215"/>
    <n v="1047"/>
    <n v="11"/>
    <n v="3084840"/>
    <n v="3594030"/>
    <n v="-509190"/>
    <n v="0.23965141612200436"/>
    <n v="6.6066753848088106E-2"/>
    <n v="285.54545454545456"/>
    <n v="0.94444444444444442"/>
    <x v="1"/>
  </r>
  <r>
    <s v="P0710"/>
    <s v="Model_777"/>
    <s v="Speakers"/>
    <s v="North"/>
    <n v="2024"/>
    <s v="Q4"/>
    <n v="90"/>
    <n v="3316"/>
    <n v="14475"/>
    <n v="3304"/>
    <n v="339750"/>
    <n v="9.93"/>
    <n v="12"/>
    <n v="1.61"/>
    <n v="7.48"/>
    <n v="15.69"/>
    <n v="1"/>
    <n v="12726"/>
    <n v="122"/>
    <n v="7"/>
    <n v="47999100"/>
    <n v="10956064"/>
    <n v="37043036"/>
    <n v="0.96451425247236766"/>
    <n v="0.66387077503109138"/>
    <n v="3.3112183353437881"/>
    <n v="0.8666666666666667"/>
    <x v="2"/>
  </r>
  <r>
    <s v="P0711"/>
    <s v="Model_515"/>
    <s v="Smartwatches"/>
    <s v="North"/>
    <n v="2023"/>
    <s v="Q3"/>
    <n v="92"/>
    <n v="1937"/>
    <n v="8424"/>
    <n v="11764"/>
    <n v="491048"/>
    <n v="2.12"/>
    <n v="15"/>
    <n v="1.73"/>
    <n v="18.7"/>
    <n v="17.16"/>
    <n v="3.1"/>
    <n v="4131"/>
    <n v="1228"/>
    <n v="14"/>
    <n v="16317288"/>
    <n v="22786868"/>
    <n v="-6469580"/>
    <n v="0.61200631911532388"/>
    <n v="0.38779182485983837"/>
    <n v="58.325245224574083"/>
    <n v="0.83695652173913038"/>
    <x v="3"/>
  </r>
  <r>
    <s v="P0712"/>
    <s v="Model_905"/>
    <s v="Speakers"/>
    <s v="East"/>
    <n v="2023"/>
    <s v="Q4"/>
    <n v="90"/>
    <n v="3316"/>
    <n v="1988"/>
    <n v="14337"/>
    <n v="78151"/>
    <n v="8.56"/>
    <n v="15"/>
    <n v="2.67"/>
    <n v="5.21"/>
    <n v="44.7"/>
    <n v="2.4"/>
    <n v="14912"/>
    <n v="657"/>
    <n v="10"/>
    <n v="6592208"/>
    <n v="47541492"/>
    <n v="-40949284"/>
    <n v="0.83463377800151017"/>
    <n v="0.66387077503109138"/>
    <n v="17.831724969843187"/>
    <n v="0.83333333333333337"/>
    <x v="2"/>
  </r>
  <r>
    <s v="P0713"/>
    <s v="Model_996"/>
    <s v="Headphones"/>
    <s v="West"/>
    <n v="2024"/>
    <s v="Q3"/>
    <n v="92"/>
    <n v="716"/>
    <n v="8614"/>
    <n v="14069"/>
    <n v="323452"/>
    <n v="2.78"/>
    <n v="2"/>
    <n v="1.2"/>
    <n v="5.13"/>
    <n v="38.46"/>
    <n v="5"/>
    <n v="16537"/>
    <n v="9908"/>
    <n v="14"/>
    <n v="6167624"/>
    <n v="10073404"/>
    <n v="-3905780"/>
    <n v="6.7394578313253017E-2"/>
    <n v="0.14334483562191236"/>
    <n v="1273.0949720670392"/>
    <n v="0.97826086956521741"/>
    <x v="0"/>
  </r>
  <r>
    <s v="P0714"/>
    <s v="Model_183"/>
    <s v="Smartwatches"/>
    <s v="North"/>
    <n v="2024"/>
    <s v="Q4"/>
    <n v="90"/>
    <n v="4238"/>
    <n v="17240"/>
    <n v="10146"/>
    <n v="290853"/>
    <n v="4.18"/>
    <n v="12"/>
    <n v="2.2999999999999998"/>
    <n v="4.74"/>
    <n v="51.29"/>
    <n v="4.0999999999999996"/>
    <n v="13147"/>
    <n v="3830"/>
    <n v="6"/>
    <n v="73063120"/>
    <n v="42998748"/>
    <n v="30064372"/>
    <n v="0.52528507684680215"/>
    <n v="0.84845728123696174"/>
    <n v="81.335535630014164"/>
    <n v="0.8666666666666667"/>
    <x v="2"/>
  </r>
  <r>
    <s v="P0715"/>
    <s v="Model_911"/>
    <s v="Headphones"/>
    <s v="North"/>
    <n v="2023"/>
    <s v="Q3"/>
    <n v="92"/>
    <n v="721"/>
    <n v="4673"/>
    <n v="1387"/>
    <n v="304595"/>
    <n v="3.28"/>
    <n v="13"/>
    <n v="1.06"/>
    <n v="3.14"/>
    <n v="34.39"/>
    <n v="4"/>
    <n v="14069"/>
    <n v="5441"/>
    <n v="9"/>
    <n v="3369233"/>
    <n v="1000027"/>
    <n v="2369206"/>
    <n v="0.11700746510873093"/>
    <n v="0.14434584704385309"/>
    <n v="694.27461858529819"/>
    <n v="0.85869565217391308"/>
    <x v="0"/>
  </r>
  <r>
    <s v="P0716"/>
    <s v="Model_772"/>
    <s v="Headphones"/>
    <s v="West"/>
    <n v="2024"/>
    <s v="Q4"/>
    <n v="90"/>
    <n v="2019"/>
    <n v="3167"/>
    <n v="13563"/>
    <n v="226743"/>
    <n v="2.74"/>
    <n v="7"/>
    <n v="8.2200000000000006"/>
    <n v="7.78"/>
    <n v="65.03"/>
    <n v="4.8"/>
    <n v="3869"/>
    <n v="7098"/>
    <n v="12"/>
    <n v="6394173"/>
    <n v="27383697"/>
    <n v="-20989524"/>
    <n v="0.22145442579795985"/>
    <n v="0.4042084121796663"/>
    <n v="316.40416047548291"/>
    <n v="0.92222222222222228"/>
    <x v="1"/>
  </r>
  <r>
    <s v="P0717"/>
    <s v="Model_554"/>
    <s v="Headphones"/>
    <s v="East"/>
    <n v="2024"/>
    <s v="Q3"/>
    <n v="92"/>
    <n v="4206"/>
    <n v="5614"/>
    <n v="10813"/>
    <n v="140306"/>
    <n v="12.39"/>
    <n v="11"/>
    <n v="1.39"/>
    <n v="22.15"/>
    <n v="79.12"/>
    <n v="4.5999999999999996"/>
    <n v="13159"/>
    <n v="7282"/>
    <n v="2"/>
    <n v="23612484"/>
    <n v="45479478"/>
    <n v="-21866994"/>
    <n v="0.36612116991643456"/>
    <n v="0.8420508081365411"/>
    <n v="159.282929148835"/>
    <n v="0.88043478260869568"/>
    <x v="4"/>
  </r>
  <r>
    <s v="P0718"/>
    <s v="Model_511"/>
    <s v="Smartwatches"/>
    <s v="East"/>
    <n v="2024"/>
    <s v="Q4"/>
    <n v="90"/>
    <n v="3172"/>
    <n v="5053"/>
    <n v="9977"/>
    <n v="275180"/>
    <n v="4.29"/>
    <n v="7"/>
    <n v="7.47"/>
    <n v="19.37"/>
    <n v="33.909999999999997"/>
    <n v="2.2999999999999998"/>
    <n v="2028"/>
    <n v="7134"/>
    <n v="6"/>
    <n v="16028116"/>
    <n v="31647044"/>
    <n v="-15618928"/>
    <n v="0.30778187463613427"/>
    <n v="0.63504164607919833"/>
    <n v="202.41488020176544"/>
    <n v="0.92222222222222228"/>
    <x v="1"/>
  </r>
  <r>
    <s v="P0719"/>
    <s v="Model_757"/>
    <s v="Headphones"/>
    <s v="East"/>
    <n v="2024"/>
    <s v="Q1"/>
    <n v="91"/>
    <n v="4749"/>
    <n v="9261"/>
    <n v="4879"/>
    <n v="419128"/>
    <n v="13.91"/>
    <n v="8"/>
    <n v="0.48"/>
    <n v="18.38"/>
    <n v="25.44"/>
    <n v="1.7"/>
    <n v="12002"/>
    <n v="1756"/>
    <n v="11"/>
    <n v="43980489"/>
    <n v="23170371"/>
    <n v="20810118"/>
    <n v="0.73005380476556492"/>
    <n v="0.95076064855930431"/>
    <n v="33.648347020425348"/>
    <n v="0.91208791208791207"/>
    <x v="2"/>
  </r>
  <r>
    <s v="P0720"/>
    <s v="Model_758"/>
    <s v="Speakers"/>
    <s v="East"/>
    <n v="2024"/>
    <s v="Q2"/>
    <n v="92"/>
    <n v="4827"/>
    <n v="2500"/>
    <n v="4148"/>
    <n v="52204"/>
    <n v="14.55"/>
    <n v="0"/>
    <n v="9.49"/>
    <n v="19.93"/>
    <n v="19.29"/>
    <n v="4"/>
    <n v="6175"/>
    <n v="4273"/>
    <n v="2"/>
    <n v="12067500"/>
    <n v="20022396"/>
    <n v="-7954896"/>
    <n v="0.53043956043956042"/>
    <n v="0.96637642674157964"/>
    <n v="81.441060700227879"/>
    <n v="1"/>
    <x v="2"/>
  </r>
  <r>
    <s v="P0721"/>
    <s v="Model_105"/>
    <s v="Headphones"/>
    <s v="East"/>
    <n v="2024"/>
    <s v="Q1"/>
    <n v="91"/>
    <n v="3950"/>
    <n v="17138"/>
    <n v="7099"/>
    <n v="142769"/>
    <n v="8.57"/>
    <n v="5"/>
    <n v="7.11"/>
    <n v="6.74"/>
    <n v="59.3"/>
    <n v="2.5"/>
    <n v="19547"/>
    <n v="5541"/>
    <n v="11"/>
    <n v="67695100"/>
    <n v="28041050"/>
    <n v="39654050"/>
    <n v="0.41618375302918553"/>
    <n v="0.79079902333317575"/>
    <n v="127.65341772151898"/>
    <n v="0.94505494505494503"/>
    <x v="2"/>
  </r>
  <r>
    <s v="P0722"/>
    <s v="Model_623"/>
    <s v="Headphones"/>
    <s v="West"/>
    <n v="2024"/>
    <s v="Q4"/>
    <n v="90"/>
    <n v="573"/>
    <n v="19272"/>
    <n v="4631"/>
    <n v="137265"/>
    <n v="2.15"/>
    <n v="18"/>
    <n v="7.0000000000000007E-2"/>
    <n v="22.19"/>
    <n v="45.51"/>
    <n v="2.9"/>
    <n v="3841"/>
    <n v="9098"/>
    <n v="7"/>
    <n v="11042856"/>
    <n v="2653563"/>
    <n v="8389293"/>
    <n v="5.9249302037017886E-2"/>
    <n v="0.11471590895440753"/>
    <n v="1429.0052356020944"/>
    <n v="0.8"/>
    <x v="0"/>
  </r>
  <r>
    <s v="P0723"/>
    <s v="Model_103"/>
    <s v="Headphones"/>
    <s v="South"/>
    <n v="2023"/>
    <s v="Q2"/>
    <n v="92"/>
    <n v="2443"/>
    <n v="6950"/>
    <n v="10233"/>
    <n v="343275"/>
    <n v="5.62"/>
    <n v="10"/>
    <n v="7.64"/>
    <n v="3.43"/>
    <n v="25.04"/>
    <n v="3.5"/>
    <n v="15419"/>
    <n v="3412"/>
    <n v="8"/>
    <n v="16978850"/>
    <n v="24999219"/>
    <n v="-8020369"/>
    <n v="0.41725021349274127"/>
    <n v="0.48909418076024014"/>
    <n v="128.49119934506754"/>
    <n v="0.89130434782608692"/>
    <x v="4"/>
  </r>
  <r>
    <s v="P0724"/>
    <s v="Model_660"/>
    <s v="Speakers"/>
    <s v="East"/>
    <n v="2023"/>
    <s v="Q4"/>
    <n v="90"/>
    <n v="3167"/>
    <n v="5212"/>
    <n v="9181"/>
    <n v="102428"/>
    <n v="11.97"/>
    <n v="10"/>
    <n v="5.14"/>
    <n v="8.41"/>
    <n v="62.25"/>
    <n v="4.5999999999999996"/>
    <n v="16230"/>
    <n v="8745"/>
    <n v="13"/>
    <n v="16506404"/>
    <n v="29076227"/>
    <n v="-12569823"/>
    <n v="0.26586635325721963"/>
    <n v="0.63404063465725768"/>
    <n v="248.51594568992738"/>
    <n v="0.88888888888888884"/>
    <x v="4"/>
  </r>
  <r>
    <s v="P0725"/>
    <s v="Model_887"/>
    <s v="Smartwatches"/>
    <s v="South"/>
    <n v="2023"/>
    <s v="Q2"/>
    <n v="92"/>
    <n v="2643"/>
    <n v="2867"/>
    <n v="14528"/>
    <n v="83870"/>
    <n v="5.51"/>
    <n v="12"/>
    <n v="7.79"/>
    <n v="14.67"/>
    <n v="21.88"/>
    <n v="2.7"/>
    <n v="16756"/>
    <n v="2424"/>
    <n v="6"/>
    <n v="7577481"/>
    <n v="38397504"/>
    <n v="-30820023"/>
    <n v="0.52161042036708116"/>
    <n v="0.52913463763786928"/>
    <n v="84.376844494892168"/>
    <n v="0.86956521739130432"/>
    <x v="2"/>
  </r>
  <r>
    <s v="P0726"/>
    <s v="Model_811"/>
    <s v="Headphones"/>
    <s v="North"/>
    <n v="2024"/>
    <s v="Q2"/>
    <n v="92"/>
    <n v="2018"/>
    <n v="9689"/>
    <n v="9972"/>
    <n v="153547"/>
    <n v="1.31"/>
    <n v="10"/>
    <n v="5.22"/>
    <n v="2.57"/>
    <n v="54.34"/>
    <n v="4.0999999999999996"/>
    <n v="6405"/>
    <n v="9739"/>
    <n v="2"/>
    <n v="19552402"/>
    <n v="20123496"/>
    <n v="-571094"/>
    <n v="0.17164242578889172"/>
    <n v="0.40400820989527814"/>
    <n v="443.99801783944497"/>
    <n v="0.89130434782608692"/>
    <x v="0"/>
  </r>
  <r>
    <s v="P0727"/>
    <s v="Model_395"/>
    <s v="Smartwatches"/>
    <s v="South"/>
    <n v="2023"/>
    <s v="Q3"/>
    <n v="92"/>
    <n v="1803"/>
    <n v="10513"/>
    <n v="10690"/>
    <n v="285990"/>
    <n v="8.35"/>
    <n v="17"/>
    <n v="6.41"/>
    <n v="18.25"/>
    <n v="52.17"/>
    <n v="2.1"/>
    <n v="17039"/>
    <n v="5695"/>
    <n v="7"/>
    <n v="18954939"/>
    <n v="19274070"/>
    <n v="-319131"/>
    <n v="0.24046412376633769"/>
    <n v="0.36096471875182684"/>
    <n v="290.59345535219074"/>
    <n v="0.81521739130434789"/>
    <x v="4"/>
  </r>
  <r>
    <s v="P0728"/>
    <s v="Model_242"/>
    <s v="Headphones"/>
    <s v="North"/>
    <n v="2023"/>
    <s v="Q2"/>
    <n v="92"/>
    <n v="2346"/>
    <n v="18338"/>
    <n v="2515"/>
    <n v="99067"/>
    <n v="12.68"/>
    <n v="14"/>
    <n v="7.86"/>
    <n v="9.68"/>
    <n v="68.739999999999995"/>
    <n v="3.8"/>
    <n v="16755"/>
    <n v="6084"/>
    <n v="11"/>
    <n v="43020948"/>
    <n v="5900190"/>
    <n v="37120758"/>
    <n v="0.2782918149466192"/>
    <n v="0.46967455917459"/>
    <n v="238.58823529411765"/>
    <n v="0.84782608695652173"/>
    <x v="4"/>
  </r>
  <r>
    <s v="P0729"/>
    <s v="Model_826"/>
    <s v="Speakers"/>
    <s v="North"/>
    <n v="2023"/>
    <s v="Q1"/>
    <n v="91"/>
    <n v="2311"/>
    <n v="5226"/>
    <n v="11585"/>
    <n v="288083"/>
    <n v="11.94"/>
    <n v="0"/>
    <n v="4.05"/>
    <n v="19.61"/>
    <n v="14.41"/>
    <n v="1"/>
    <n v="10384"/>
    <n v="2611"/>
    <n v="6"/>
    <n v="12077286"/>
    <n v="26772935"/>
    <n v="-14695649"/>
    <n v="0.4695245835026412"/>
    <n v="0.46266747922100487"/>
    <n v="102.81306793595847"/>
    <n v="1"/>
    <x v="4"/>
  </r>
  <r>
    <s v="P0730"/>
    <s v="Model_458"/>
    <s v="Speakers"/>
    <s v="West"/>
    <n v="2024"/>
    <s v="Q1"/>
    <n v="91"/>
    <n v="2336"/>
    <n v="6306"/>
    <n v="13128"/>
    <n v="162217"/>
    <n v="2.63"/>
    <n v="6"/>
    <n v="0.03"/>
    <n v="12.32"/>
    <n v="81.03"/>
    <n v="4.5"/>
    <n v="10643"/>
    <n v="462"/>
    <n v="7"/>
    <n v="14730816"/>
    <n v="30667008"/>
    <n v="-15936192"/>
    <n v="0.83488205861329523"/>
    <n v="0.46767253633070854"/>
    <n v="17.997431506849313"/>
    <n v="0.93406593406593408"/>
    <x v="4"/>
  </r>
  <r>
    <s v="P0731"/>
    <s v="Model_636"/>
    <s v="Speakers"/>
    <s v="North"/>
    <n v="2023"/>
    <s v="Q1"/>
    <n v="91"/>
    <n v="4252"/>
    <n v="3690"/>
    <n v="7250"/>
    <n v="464823"/>
    <n v="10.09"/>
    <n v="12"/>
    <n v="8.5"/>
    <n v="4.5199999999999996"/>
    <n v="66.239999999999995"/>
    <n v="1.1000000000000001"/>
    <n v="7450"/>
    <n v="3554"/>
    <n v="12"/>
    <n v="15689880"/>
    <n v="30827000"/>
    <n v="-15137120"/>
    <n v="0.54470919805277995"/>
    <n v="0.85126011321839579"/>
    <n v="76.061618062088428"/>
    <n v="0.86813186813186816"/>
    <x v="2"/>
  </r>
  <r>
    <s v="P0732"/>
    <s v="Model_882"/>
    <s v="Speakers"/>
    <s v="East"/>
    <n v="2023"/>
    <s v="Q3"/>
    <n v="92"/>
    <n v="2928"/>
    <n v="10608"/>
    <n v="14030"/>
    <n v="468184"/>
    <n v="3.31"/>
    <n v="11"/>
    <n v="3.81"/>
    <n v="18.37"/>
    <n v="27.29"/>
    <n v="3.9"/>
    <n v="2860"/>
    <n v="2898"/>
    <n v="11"/>
    <n v="31060224"/>
    <n v="41079840"/>
    <n v="-10019616"/>
    <n v="0.5025746652935118"/>
    <n v="0.58619228868849083"/>
    <n v="91.057377049180332"/>
    <n v="0.88043478260869568"/>
    <x v="2"/>
  </r>
  <r>
    <s v="P0733"/>
    <s v="Model_746"/>
    <s v="Speakers"/>
    <s v="North"/>
    <n v="2023"/>
    <s v="Q3"/>
    <n v="92"/>
    <n v="4193"/>
    <n v="13678"/>
    <n v="13425"/>
    <n v="148934"/>
    <n v="3.27"/>
    <n v="17"/>
    <n v="4.96"/>
    <n v="6.3"/>
    <n v="24.67"/>
    <n v="1.2"/>
    <n v="6627"/>
    <n v="4720"/>
    <n v="8"/>
    <n v="57351854"/>
    <n v="56291025"/>
    <n v="1060829"/>
    <n v="0.47043644115337147"/>
    <n v="0.83944817843949526"/>
    <n v="103.56308132601956"/>
    <n v="0.81521739130434789"/>
    <x v="2"/>
  </r>
  <r>
    <s v="P0734"/>
    <s v="Model_827"/>
    <s v="Speakers"/>
    <s v="North"/>
    <n v="2024"/>
    <s v="Q4"/>
    <n v="90"/>
    <n v="3694"/>
    <n v="4375"/>
    <n v="6233"/>
    <n v="192980"/>
    <n v="13.11"/>
    <n v="18"/>
    <n v="0.08"/>
    <n v="12.27"/>
    <n v="44.53"/>
    <n v="2.1"/>
    <n v="15752"/>
    <n v="3355"/>
    <n v="8"/>
    <n v="16161250"/>
    <n v="23024702"/>
    <n v="-6863452"/>
    <n v="0.52404596396652003"/>
    <n v="0.73954723852981052"/>
    <n v="81.740660530590148"/>
    <n v="0.8"/>
    <x v="2"/>
  </r>
  <r>
    <s v="P0735"/>
    <s v="Model_743"/>
    <s v="Smartwatches"/>
    <s v="North"/>
    <n v="2023"/>
    <s v="Q4"/>
    <n v="90"/>
    <n v="4482"/>
    <n v="7092"/>
    <n v="1898"/>
    <n v="469639"/>
    <n v="3.75"/>
    <n v="14"/>
    <n v="4.92"/>
    <n v="1.89"/>
    <n v="75.41"/>
    <n v="3"/>
    <n v="10230"/>
    <n v="1317"/>
    <n v="3"/>
    <n v="31786344"/>
    <n v="8506836"/>
    <n v="23279508"/>
    <n v="0.77289187790998448"/>
    <n v="0.89730663862766935"/>
    <n v="26.445783132530121"/>
    <n v="0.84444444444444444"/>
    <x v="2"/>
  </r>
  <r>
    <s v="P0736"/>
    <s v="Model_831"/>
    <s v="Smartwatches"/>
    <s v="East"/>
    <n v="2023"/>
    <s v="Q3"/>
    <n v="92"/>
    <n v="2105"/>
    <n v="19324"/>
    <n v="7896"/>
    <n v="386851"/>
    <n v="3.95"/>
    <n v="7"/>
    <n v="9.86"/>
    <n v="15.45"/>
    <n v="77.44"/>
    <n v="2.7"/>
    <n v="5425"/>
    <n v="1585"/>
    <n v="13"/>
    <n v="40677020"/>
    <n v="16621080"/>
    <n v="24055940"/>
    <n v="0.57046070460704612"/>
    <n v="0.42142580863704687"/>
    <n v="69.273159144893114"/>
    <n v="0.92391304347826086"/>
    <x v="4"/>
  </r>
  <r>
    <s v="P0737"/>
    <s v="Model_629"/>
    <s v="Headphones"/>
    <s v="East"/>
    <n v="2024"/>
    <s v="Q3"/>
    <n v="92"/>
    <n v="4770"/>
    <n v="14092"/>
    <n v="3126"/>
    <n v="259329"/>
    <n v="0.01"/>
    <n v="18"/>
    <n v="2.78"/>
    <n v="16.649999999999999"/>
    <n v="51.64"/>
    <n v="1.8"/>
    <n v="9963"/>
    <n v="5449"/>
    <n v="4"/>
    <n v="67218840"/>
    <n v="14911020"/>
    <n v="52307820"/>
    <n v="0.46677757119091889"/>
    <n v="0.95496489653145533"/>
    <n v="105.09601677148846"/>
    <n v="0.80434782608695654"/>
    <x v="2"/>
  </r>
  <r>
    <s v="P0738"/>
    <s v="Model_154"/>
    <s v="Headphones"/>
    <s v="South"/>
    <n v="2024"/>
    <s v="Q3"/>
    <n v="92"/>
    <n v="1326"/>
    <n v="10427"/>
    <n v="12239"/>
    <n v="307354"/>
    <n v="13.06"/>
    <n v="9"/>
    <n v="3.95"/>
    <n v="9.4700000000000006"/>
    <n v="78.86"/>
    <n v="2.2999999999999998"/>
    <n v="18912"/>
    <n v="7295"/>
    <n v="13"/>
    <n v="13826202"/>
    <n v="16228914"/>
    <n v="-2402712"/>
    <n v="0.15381046282333835"/>
    <n v="0.26546822909868129"/>
    <n v="506.13876319758674"/>
    <n v="0.90217391304347827"/>
    <x v="0"/>
  </r>
  <r>
    <s v="P0739"/>
    <s v="Model_883"/>
    <s v="Headphones"/>
    <s v="South"/>
    <n v="2023"/>
    <s v="Q2"/>
    <n v="92"/>
    <n v="2816"/>
    <n v="15937"/>
    <n v="9887"/>
    <n v="111215"/>
    <n v="11.89"/>
    <n v="6"/>
    <n v="6.87"/>
    <n v="23.86"/>
    <n v="10.44"/>
    <n v="3.9"/>
    <n v="2742"/>
    <n v="7850"/>
    <n v="7"/>
    <n v="44878592"/>
    <n v="27841792"/>
    <n v="17036800"/>
    <n v="0.26401650103131447"/>
    <n v="0.56376963283701853"/>
    <n v="256.46306818181819"/>
    <n v="0.93478260869565222"/>
    <x v="1"/>
  </r>
  <r>
    <s v="P0740"/>
    <s v="Model_796"/>
    <s v="Speakers"/>
    <s v="North"/>
    <n v="2024"/>
    <s v="Q2"/>
    <n v="92"/>
    <n v="352"/>
    <n v="13030"/>
    <n v="7216"/>
    <n v="236907"/>
    <n v="9.41"/>
    <n v="17"/>
    <n v="8.15"/>
    <n v="21.85"/>
    <n v="12.81"/>
    <n v="3.7"/>
    <n v="10284"/>
    <n v="6179"/>
    <n v="4"/>
    <n v="4586560"/>
    <n v="2540032"/>
    <n v="2046528"/>
    <n v="5.389679987750727E-2"/>
    <n v="7.0471204104627316E-2"/>
    <n v="1614.965909090909"/>
    <n v="0.81521739130434789"/>
    <x v="0"/>
  </r>
  <r>
    <s v="P0741"/>
    <s v="Model_192"/>
    <s v="Smartwatches"/>
    <s v="West"/>
    <n v="2023"/>
    <s v="Q2"/>
    <n v="92"/>
    <n v="688"/>
    <n v="8510"/>
    <n v="7780"/>
    <n v="361573"/>
    <n v="11.25"/>
    <n v="15"/>
    <n v="4.17"/>
    <n v="17.7"/>
    <n v="82.95"/>
    <n v="1.3"/>
    <n v="11297"/>
    <n v="9499"/>
    <n v="3"/>
    <n v="5854880"/>
    <n v="5352640"/>
    <n v="502240"/>
    <n v="6.7537057033474041E-2"/>
    <n v="0.13773917165904428"/>
    <n v="1270.2151162790697"/>
    <n v="0.83695652173913038"/>
    <x v="0"/>
  </r>
  <r>
    <s v="P0742"/>
    <s v="Model_155"/>
    <s v="Speakers"/>
    <s v="North"/>
    <n v="2024"/>
    <s v="Q1"/>
    <n v="91"/>
    <n v="105"/>
    <n v="12707"/>
    <n v="7563"/>
    <n v="394296"/>
    <n v="2.2799999999999998"/>
    <n v="19"/>
    <n v="3.1"/>
    <n v="17.84"/>
    <n v="72.03"/>
    <n v="4"/>
    <n v="7906"/>
    <n v="9740"/>
    <n v="5"/>
    <n v="1334235"/>
    <n v="794115"/>
    <n v="540120"/>
    <n v="1.0665312341289994E-2"/>
    <n v="2.1021239860755304E-2"/>
    <n v="8441.3333333333339"/>
    <n v="0.79120879120879117"/>
    <x v="0"/>
  </r>
  <r>
    <s v="P0743"/>
    <s v="Model_309"/>
    <s v="Headphones"/>
    <s v="South"/>
    <n v="2023"/>
    <s v="Q1"/>
    <n v="91"/>
    <n v="4871"/>
    <n v="4489"/>
    <n v="2474"/>
    <n v="158048"/>
    <n v="6.87"/>
    <n v="5"/>
    <n v="9.3800000000000008"/>
    <n v="6.31"/>
    <n v="46.06"/>
    <n v="1.2"/>
    <n v="15465"/>
    <n v="8135"/>
    <n v="6"/>
    <n v="21865919"/>
    <n v="12050854"/>
    <n v="9815065"/>
    <n v="0.37451945256035674"/>
    <n v="0.97518532725465801"/>
    <n v="151.97803325805791"/>
    <n v="0.94505494505494503"/>
    <x v="1"/>
  </r>
  <r>
    <s v="P0744"/>
    <s v="Model_163"/>
    <s v="Smartwatches"/>
    <s v="East"/>
    <n v="2024"/>
    <s v="Q4"/>
    <n v="90"/>
    <n v="575"/>
    <n v="13540"/>
    <n v="11901"/>
    <n v="219530"/>
    <n v="5.27"/>
    <n v="8"/>
    <n v="6.77"/>
    <n v="16.420000000000002"/>
    <n v="70.290000000000006"/>
    <n v="3.2"/>
    <n v="15233"/>
    <n v="1607"/>
    <n v="12"/>
    <n v="7785500"/>
    <n v="6843075"/>
    <n v="942425"/>
    <n v="0.26351970669110908"/>
    <n v="0.11511631352318381"/>
    <n v="251.53043478260869"/>
    <n v="0.91111111111111109"/>
    <x v="1"/>
  </r>
  <r>
    <s v="P0745"/>
    <s v="Model_105"/>
    <s v="Headphones"/>
    <s v="North"/>
    <n v="2024"/>
    <s v="Q3"/>
    <n v="92"/>
    <n v="4619"/>
    <n v="10718"/>
    <n v="8750"/>
    <n v="227241"/>
    <n v="1.41"/>
    <n v="12"/>
    <n v="1.19"/>
    <n v="4.96"/>
    <n v="86.45"/>
    <n v="2"/>
    <n v="19324"/>
    <n v="1103"/>
    <n v="11"/>
    <n v="49506442"/>
    <n v="40416250"/>
    <n v="9090192"/>
    <n v="0.80723523243621109"/>
    <n v="0.92473435158884532"/>
    <n v="21.969257415024895"/>
    <n v="0.86956521739130432"/>
    <x v="2"/>
  </r>
  <r>
    <s v="P0746"/>
    <s v="Model_704"/>
    <s v="Smartwatches"/>
    <s v="East"/>
    <n v="2023"/>
    <s v="Q1"/>
    <n v="91"/>
    <n v="4173"/>
    <n v="7971"/>
    <n v="9922"/>
    <n v="188731"/>
    <n v="7.29"/>
    <n v="7"/>
    <n v="0.69"/>
    <n v="3.6"/>
    <n v="71.77"/>
    <n v="3.4"/>
    <n v="5126"/>
    <n v="6503"/>
    <n v="10"/>
    <n v="33262983"/>
    <n v="41404506"/>
    <n v="-8141523"/>
    <n v="0.39087673285874858"/>
    <n v="0.83544413275173235"/>
    <n v="141.80996884735202"/>
    <n v="0.92307692307692313"/>
    <x v="2"/>
  </r>
  <r>
    <s v="P0747"/>
    <s v="Model_868"/>
    <s v="Headphones"/>
    <s v="South"/>
    <n v="2023"/>
    <s v="Q1"/>
    <n v="91"/>
    <n v="2175"/>
    <n v="4363"/>
    <n v="13376"/>
    <n v="289977"/>
    <n v="13.81"/>
    <n v="15"/>
    <n v="4.84"/>
    <n v="24.99"/>
    <n v="77.39"/>
    <n v="2"/>
    <n v="11574"/>
    <n v="1025"/>
    <n v="4"/>
    <n v="9489525"/>
    <n v="29092800"/>
    <n v="-19603275"/>
    <n v="0.6796875"/>
    <n v="0.43543996854421707"/>
    <n v="42.885057471264368"/>
    <n v="0.8351648351648352"/>
    <x v="3"/>
  </r>
  <r>
    <s v="P0748"/>
    <s v="Model_972"/>
    <s v="Headphones"/>
    <s v="East"/>
    <n v="2024"/>
    <s v="Q1"/>
    <n v="91"/>
    <n v="3337"/>
    <n v="12193"/>
    <n v="9715"/>
    <n v="389384"/>
    <n v="0.6"/>
    <n v="12"/>
    <n v="2.2000000000000002"/>
    <n v="15.56"/>
    <n v="70.849999999999994"/>
    <n v="4.9000000000000004"/>
    <n v="18068"/>
    <n v="8375"/>
    <n v="4"/>
    <n v="40688041"/>
    <n v="32418955"/>
    <n v="8269086"/>
    <n v="0.28492144808743169"/>
    <n v="0.6680750230032424"/>
    <n v="228.38627509739285"/>
    <n v="0.86813186813186816"/>
    <x v="4"/>
  </r>
  <r>
    <s v="P0749"/>
    <s v="Model_597"/>
    <s v="Smartwatches"/>
    <s v="West"/>
    <n v="2024"/>
    <s v="Q2"/>
    <n v="92"/>
    <n v="414"/>
    <n v="2677"/>
    <n v="11932"/>
    <n v="476009"/>
    <n v="4.37"/>
    <n v="12"/>
    <n v="2.54"/>
    <n v="10.77"/>
    <n v="23.46"/>
    <n v="2.2000000000000002"/>
    <n v="9531"/>
    <n v="6683"/>
    <n v="7"/>
    <n v="1108278"/>
    <n v="4939848"/>
    <n v="-3831570"/>
    <n v="5.8334507538396509E-2"/>
    <n v="8.2883745736692355E-2"/>
    <n v="1485.1111111111111"/>
    <n v="0.86956521739130432"/>
    <x v="0"/>
  </r>
  <r>
    <s v="P0750"/>
    <s v="Model_812"/>
    <s v="Headphones"/>
    <s v="South"/>
    <n v="2023"/>
    <s v="Q4"/>
    <n v="90"/>
    <n v="4671"/>
    <n v="6260"/>
    <n v="6849"/>
    <n v="163688"/>
    <n v="3.11"/>
    <n v="16"/>
    <n v="8.7799999999999994"/>
    <n v="7.2"/>
    <n v="76.69"/>
    <n v="2"/>
    <n v="4688"/>
    <n v="4027"/>
    <n v="6"/>
    <n v="29240460"/>
    <n v="31991679"/>
    <n v="-2751219"/>
    <n v="0.53702000459875832"/>
    <n v="0.93514487037702887"/>
    <n v="77.591522157996152"/>
    <n v="0.82222222222222219"/>
    <x v="2"/>
  </r>
  <r>
    <s v="P0751"/>
    <s v="Model_940"/>
    <s v="Headphones"/>
    <s v="South"/>
    <n v="2024"/>
    <s v="Q4"/>
    <n v="90"/>
    <n v="1696"/>
    <n v="1511"/>
    <n v="1889"/>
    <n v="358617"/>
    <n v="3.57"/>
    <n v="19"/>
    <n v="0.9"/>
    <n v="15.1"/>
    <n v="25.61"/>
    <n v="2.1"/>
    <n v="4445"/>
    <n v="9834"/>
    <n v="7"/>
    <n v="2562656"/>
    <n v="3203744"/>
    <n v="-641088"/>
    <n v="0.14709453599306158"/>
    <n v="0.33954307432229525"/>
    <n v="521.85141509433959"/>
    <n v="0.78888888888888886"/>
    <x v="0"/>
  </r>
  <r>
    <s v="P0752"/>
    <s v="Model_685"/>
    <s v="Speakers"/>
    <s v="North"/>
    <n v="2023"/>
    <s v="Q1"/>
    <n v="91"/>
    <n v="968"/>
    <n v="17853"/>
    <n v="5378"/>
    <n v="408906"/>
    <n v="13.63"/>
    <n v="4"/>
    <n v="7.15"/>
    <n v="1.24"/>
    <n v="81.41"/>
    <n v="4.5999999999999996"/>
    <n v="8265"/>
    <n v="1085"/>
    <n v="8"/>
    <n v="17281704"/>
    <n v="5205904"/>
    <n v="12075800"/>
    <n v="0.47150511446663418"/>
    <n v="0.19379581128772511"/>
    <n v="101.99896694214877"/>
    <n v="0.95604395604395609"/>
    <x v="4"/>
  </r>
  <r>
    <s v="P0753"/>
    <s v="Model_745"/>
    <s v="Smartwatches"/>
    <s v="East"/>
    <n v="2023"/>
    <s v="Q2"/>
    <n v="92"/>
    <n v="2847"/>
    <n v="13056"/>
    <n v="9927"/>
    <n v="270460"/>
    <n v="7.02"/>
    <n v="16"/>
    <n v="2.71"/>
    <n v="2.37"/>
    <n v="46.69"/>
    <n v="3.5"/>
    <n v="20358"/>
    <n v="4331"/>
    <n v="12"/>
    <n v="37170432"/>
    <n v="28262169"/>
    <n v="8908263"/>
    <n v="0.39662858735023682"/>
    <n v="0.56997590365305095"/>
    <n v="139.95504039339656"/>
    <n v="0.82608695652173914"/>
    <x v="2"/>
  </r>
  <r>
    <s v="P0754"/>
    <s v="Model_974"/>
    <s v="Smartwatches"/>
    <s v="North"/>
    <n v="2023"/>
    <s v="Q1"/>
    <n v="91"/>
    <n v="1581"/>
    <n v="13063"/>
    <n v="11287"/>
    <n v="419100"/>
    <n v="6.99"/>
    <n v="8"/>
    <n v="7.6"/>
    <n v="0.82"/>
    <n v="64.16"/>
    <n v="3.9"/>
    <n v="12307"/>
    <n v="5402"/>
    <n v="4"/>
    <n v="20652603"/>
    <n v="17844747"/>
    <n v="2807856"/>
    <n v="0.22640698840040097"/>
    <n v="0.31651981161765846"/>
    <n v="310.93105629348514"/>
    <n v="0.91208791208791207"/>
    <x v="1"/>
  </r>
  <r>
    <s v="P0755"/>
    <s v="Model_963"/>
    <s v="Smartwatches"/>
    <s v="North"/>
    <n v="2024"/>
    <s v="Q1"/>
    <n v="91"/>
    <n v="3395"/>
    <n v="15551"/>
    <n v="955"/>
    <n v="430596"/>
    <n v="11.41"/>
    <n v="1"/>
    <n v="7.22"/>
    <n v="12.48"/>
    <n v="49.78"/>
    <n v="4.7"/>
    <n v="11704"/>
    <n v="5391"/>
    <n v="14"/>
    <n v="52795645"/>
    <n v="3242225"/>
    <n v="49553420"/>
    <n v="0.38641019804234011"/>
    <n v="0.67968675549775492"/>
    <n v="144.50103092783505"/>
    <n v="0.98901098901098905"/>
    <x v="2"/>
  </r>
  <r>
    <s v="P0756"/>
    <s v="Model_751"/>
    <s v="Speakers"/>
    <s v="North"/>
    <n v="2023"/>
    <s v="Q3"/>
    <n v="92"/>
    <n v="1956"/>
    <n v="12522"/>
    <n v="10062"/>
    <n v="236823"/>
    <n v="2.3199999999999998"/>
    <n v="17"/>
    <n v="7.0000000000000007E-2"/>
    <n v="15.02"/>
    <n v="17.52"/>
    <n v="4.5999999999999996"/>
    <n v="10852"/>
    <n v="1008"/>
    <n v="6"/>
    <n v="24493032"/>
    <n v="19681272"/>
    <n v="4811760"/>
    <n v="0.65991902834008098"/>
    <n v="0.39159566826321313"/>
    <n v="47.411042944785279"/>
    <n v="0.81521739130434789"/>
    <x v="3"/>
  </r>
  <r>
    <s v="P0757"/>
    <s v="Model_196"/>
    <s v="Headphones"/>
    <s v="North"/>
    <n v="2024"/>
    <s v="Q3"/>
    <n v="92"/>
    <n v="3136"/>
    <n v="9734"/>
    <n v="2758"/>
    <n v="438455"/>
    <n v="7.31"/>
    <n v="8"/>
    <n v="5.09"/>
    <n v="1.56"/>
    <n v="33.26"/>
    <n v="4"/>
    <n v="6099"/>
    <n v="5151"/>
    <n v="9"/>
    <n v="30525824"/>
    <n v="8649088"/>
    <n v="21876736"/>
    <n v="0.3784240376493303"/>
    <n v="0.62783436384122515"/>
    <n v="151.11352040816325"/>
    <n v="0.91304347826086962"/>
    <x v="1"/>
  </r>
  <r>
    <s v="P0758"/>
    <s v="Model_775"/>
    <s v="Headphones"/>
    <s v="East"/>
    <n v="2024"/>
    <s v="Q1"/>
    <n v="91"/>
    <n v="4630"/>
    <n v="17673"/>
    <n v="11493"/>
    <n v="259987"/>
    <n v="6.45"/>
    <n v="5"/>
    <n v="1.39"/>
    <n v="18.03"/>
    <n v="88.7"/>
    <n v="1.8"/>
    <n v="5813"/>
    <n v="2686"/>
    <n v="5"/>
    <n v="81825990"/>
    <n v="53212590"/>
    <n v="28613400"/>
    <n v="0.63285948605795517"/>
    <n v="0.92693657671711494"/>
    <n v="52.791792656587475"/>
    <n v="0.94505494505494503"/>
    <x v="2"/>
  </r>
  <r>
    <s v="P0759"/>
    <s v="Model_547"/>
    <s v="Headphones"/>
    <s v="North"/>
    <n v="2023"/>
    <s v="Q2"/>
    <n v="92"/>
    <n v="2125"/>
    <n v="14678"/>
    <n v="7144"/>
    <n v="497470"/>
    <n v="8.9499999999999993"/>
    <n v="10"/>
    <n v="8.66"/>
    <n v="5.76"/>
    <n v="86.86"/>
    <n v="4.4000000000000004"/>
    <n v="3718"/>
    <n v="9435"/>
    <n v="11"/>
    <n v="31190750"/>
    <n v="15181000"/>
    <n v="16009750"/>
    <n v="0.18382352941176472"/>
    <n v="0.42542985432480979"/>
    <n v="408.47999999999996"/>
    <n v="0.89130434782608692"/>
    <x v="0"/>
  </r>
  <r>
    <s v="P0760"/>
    <s v="Model_599"/>
    <s v="Smartwatches"/>
    <s v="East"/>
    <n v="2024"/>
    <s v="Q3"/>
    <n v="92"/>
    <n v="763"/>
    <n v="8070"/>
    <n v="6579"/>
    <n v="319150"/>
    <n v="14.99"/>
    <n v="5"/>
    <n v="8.7200000000000006"/>
    <n v="17.13"/>
    <n v="35.64"/>
    <n v="1.8"/>
    <n v="15286"/>
    <n v="1431"/>
    <n v="3"/>
    <n v="6157410"/>
    <n v="5019777"/>
    <n v="1137633"/>
    <n v="0.34776663628076571"/>
    <n v="0.15275434298815521"/>
    <n v="172.54521625163829"/>
    <n v="0.94565217391304346"/>
    <x v="1"/>
  </r>
  <r>
    <s v="P0761"/>
    <s v="Model_195"/>
    <s v="Headphones"/>
    <s v="North"/>
    <n v="2023"/>
    <s v="Q1"/>
    <n v="91"/>
    <n v="1112"/>
    <n v="1906"/>
    <n v="13211"/>
    <n v="299243"/>
    <n v="11.54"/>
    <n v="5"/>
    <n v="4.18"/>
    <n v="24.55"/>
    <n v="89.7"/>
    <n v="4"/>
    <n v="19036"/>
    <n v="6951"/>
    <n v="5"/>
    <n v="2119472"/>
    <n v="14690632"/>
    <n v="-12571160"/>
    <n v="0.13791392781842987"/>
    <n v="0.2226249402396181"/>
    <n v="568.83183453237416"/>
    <n v="0.94505494505494503"/>
    <x v="0"/>
  </r>
  <r>
    <s v="P0762"/>
    <s v="Model_227"/>
    <s v="Headphones"/>
    <s v="South"/>
    <n v="2023"/>
    <s v="Q1"/>
    <n v="91"/>
    <n v="2026"/>
    <n v="10706"/>
    <n v="6944"/>
    <n v="124218"/>
    <n v="5.97"/>
    <n v="12"/>
    <n v="4.4400000000000004"/>
    <n v="17.28"/>
    <n v="77.64"/>
    <n v="3.7"/>
    <n v="1556"/>
    <n v="9845"/>
    <n v="3"/>
    <n v="21690356"/>
    <n v="14068544"/>
    <n v="7621812"/>
    <n v="0.17066801448909105"/>
    <n v="0.40560982817038332"/>
    <n v="442.1989141164857"/>
    <n v="0.86813186813186816"/>
    <x v="0"/>
  </r>
  <r>
    <s v="P0763"/>
    <s v="Model_922"/>
    <s v="Smartwatches"/>
    <s v="South"/>
    <n v="2023"/>
    <s v="Q4"/>
    <n v="90"/>
    <n v="1346"/>
    <n v="5931"/>
    <n v="5863"/>
    <n v="246416"/>
    <n v="12.41"/>
    <n v="10"/>
    <n v="3.03"/>
    <n v="22.08"/>
    <n v="58.88"/>
    <n v="4"/>
    <n v="14033"/>
    <n v="1906"/>
    <n v="4"/>
    <n v="7983126"/>
    <n v="7891598"/>
    <n v="91528"/>
    <n v="0.41389913899138991"/>
    <n v="0.2694722747864442"/>
    <n v="127.44427934621099"/>
    <n v="0.88888888888888884"/>
    <x v="3"/>
  </r>
  <r>
    <s v="P0764"/>
    <s v="Model_783"/>
    <s v="Headphones"/>
    <s v="South"/>
    <n v="2023"/>
    <s v="Q1"/>
    <n v="91"/>
    <n v="175"/>
    <n v="8042"/>
    <n v="4630"/>
    <n v="477056"/>
    <n v="2.56"/>
    <n v="13"/>
    <n v="7.17"/>
    <n v="23.7"/>
    <n v="13.21"/>
    <n v="3.1"/>
    <n v="1643"/>
    <n v="905"/>
    <n v="5"/>
    <n v="1407350"/>
    <n v="810250"/>
    <n v="597100"/>
    <n v="0.16203703703703703"/>
    <n v="3.503539976792551E-2"/>
    <n v="470.59999999999997"/>
    <n v="0.85714285714285721"/>
    <x v="0"/>
  </r>
  <r>
    <s v="P0765"/>
    <s v="Model_294"/>
    <s v="Speakers"/>
    <s v="West"/>
    <n v="2023"/>
    <s v="Q3"/>
    <n v="92"/>
    <n v="4682"/>
    <n v="10406"/>
    <n v="9846"/>
    <n v="82430"/>
    <n v="0.46"/>
    <n v="1"/>
    <n v="3.59"/>
    <n v="12.17"/>
    <n v="82.12"/>
    <n v="3.6"/>
    <n v="8718"/>
    <n v="4247"/>
    <n v="5"/>
    <n v="48720892"/>
    <n v="46098972"/>
    <n v="2621920"/>
    <n v="0.52435883077612278"/>
    <n v="0.93734709550529849"/>
    <n v="83.452370781717221"/>
    <n v="0.98913043478260865"/>
    <x v="2"/>
  </r>
  <r>
    <s v="P0766"/>
    <s v="Model_436"/>
    <s v="Speakers"/>
    <s v="North"/>
    <n v="2023"/>
    <s v="Q1"/>
    <n v="91"/>
    <n v="3646"/>
    <n v="5646"/>
    <n v="9631"/>
    <n v="73091"/>
    <n v="3.07"/>
    <n v="7"/>
    <n v="2.68"/>
    <n v="17.559999999999999"/>
    <n v="54.59"/>
    <n v="4.8"/>
    <n v="10059"/>
    <n v="171"/>
    <n v="11"/>
    <n v="20585316"/>
    <n v="35114626"/>
    <n v="-14529310"/>
    <n v="0.95520041917736442"/>
    <n v="0.72993752887917951"/>
    <n v="4.2679648930334615"/>
    <n v="0.92307692307692313"/>
    <x v="2"/>
  </r>
  <r>
    <s v="P0767"/>
    <s v="Model_879"/>
    <s v="Speakers"/>
    <s v="East"/>
    <n v="2023"/>
    <s v="Q1"/>
    <n v="91"/>
    <n v="3333"/>
    <n v="13546"/>
    <n v="11230"/>
    <n v="307125"/>
    <n v="5.1100000000000003"/>
    <n v="2"/>
    <n v="4.32"/>
    <n v="21.3"/>
    <n v="79.48"/>
    <n v="1.4"/>
    <n v="2115"/>
    <n v="127"/>
    <n v="10"/>
    <n v="45148818"/>
    <n v="37429590"/>
    <n v="7719228"/>
    <n v="0.9632947976878613"/>
    <n v="0.66727421386568986"/>
    <n v="3.4674467446744672"/>
    <n v="0.97802197802197799"/>
    <x v="2"/>
  </r>
  <r>
    <s v="P0768"/>
    <s v="Model_455"/>
    <s v="Speakers"/>
    <s v="South"/>
    <n v="2023"/>
    <s v="Q1"/>
    <n v="91"/>
    <n v="1653"/>
    <n v="14111"/>
    <n v="10594"/>
    <n v="476199"/>
    <n v="7.66"/>
    <n v="2"/>
    <n v="0.91"/>
    <n v="8.92"/>
    <n v="76.75"/>
    <n v="2.2000000000000002"/>
    <n v="9562"/>
    <n v="8760"/>
    <n v="11"/>
    <n v="23325483"/>
    <n v="17511882"/>
    <n v="5813601"/>
    <n v="0.15874387784500144"/>
    <n v="0.33093437609360493"/>
    <n v="482.25045372050818"/>
    <n v="0.97802197802197799"/>
    <x v="0"/>
  </r>
  <r>
    <s v="P0769"/>
    <s v="Model_144"/>
    <s v="Smartwatches"/>
    <s v="North"/>
    <n v="2023"/>
    <s v="Q4"/>
    <n v="90"/>
    <n v="116"/>
    <n v="14576"/>
    <n v="7459"/>
    <n v="73989"/>
    <n v="9.23"/>
    <n v="0"/>
    <n v="7.47"/>
    <n v="6.53"/>
    <n v="76.64"/>
    <n v="3.4"/>
    <n v="13020"/>
    <n v="4083"/>
    <n v="7"/>
    <n v="1690816"/>
    <n v="865244"/>
    <n v="825572"/>
    <n v="2.7625625148844962E-2"/>
    <n v="2.322346498902491E-2"/>
    <n v="3167.8448275862065"/>
    <n v="1"/>
    <x v="0"/>
  </r>
  <r>
    <s v="P0770"/>
    <s v="Model_220"/>
    <s v="Smartwatches"/>
    <s v="East"/>
    <n v="2023"/>
    <s v="Q1"/>
    <n v="91"/>
    <n v="282"/>
    <n v="18024"/>
    <n v="1241"/>
    <n v="125451"/>
    <n v="13.66"/>
    <n v="18"/>
    <n v="0.13"/>
    <n v="23.66"/>
    <n v="65.849999999999994"/>
    <n v="4.9000000000000004"/>
    <n v="7477"/>
    <n v="9055"/>
    <n v="10"/>
    <n v="5082768"/>
    <n v="349962"/>
    <n v="4732806"/>
    <n v="3.0202420477669488E-2"/>
    <n v="5.6457044197457104E-2"/>
    <n v="2922.0035460992908"/>
    <n v="0.80219780219780223"/>
    <x v="0"/>
  </r>
  <r>
    <s v="P0771"/>
    <s v="Model_948"/>
    <s v="Smartwatches"/>
    <s v="East"/>
    <n v="2024"/>
    <s v="Q2"/>
    <n v="92"/>
    <n v="2206"/>
    <n v="6382"/>
    <n v="6840"/>
    <n v="68990"/>
    <n v="7.65"/>
    <n v="17"/>
    <n v="6.44"/>
    <n v="18.16"/>
    <n v="33.31"/>
    <n v="1.4"/>
    <n v="12919"/>
    <n v="7155"/>
    <n v="5"/>
    <n v="14078692"/>
    <n v="15089040"/>
    <n v="-1010348"/>
    <n v="0.23565858348467045"/>
    <n v="0.44164623936024955"/>
    <n v="298.39528558476877"/>
    <n v="0.81521739130434789"/>
    <x v="4"/>
  </r>
  <r>
    <s v="P0772"/>
    <s v="Model_327"/>
    <s v="Headphones"/>
    <s v="South"/>
    <n v="2024"/>
    <s v="Q1"/>
    <n v="91"/>
    <n v="1219"/>
    <n v="15613"/>
    <n v="14926"/>
    <n v="402414"/>
    <n v="7.52"/>
    <n v="16"/>
    <n v="1.83"/>
    <n v="5.49"/>
    <n v="36.89"/>
    <n v="1.1000000000000001"/>
    <n v="11280"/>
    <n v="6790"/>
    <n v="10"/>
    <n v="19032247"/>
    <n v="18194794"/>
    <n v="837453"/>
    <n v="0.15220377075789737"/>
    <n v="0.24404658466914969"/>
    <n v="506.88269073010662"/>
    <n v="0.82417582417582413"/>
    <x v="0"/>
  </r>
  <r>
    <s v="P0773"/>
    <s v="Model_262"/>
    <s v="Smartwatches"/>
    <s v="South"/>
    <n v="2023"/>
    <s v="Q1"/>
    <n v="91"/>
    <n v="2208"/>
    <n v="15145"/>
    <n v="6725"/>
    <n v="392504"/>
    <n v="0.75"/>
    <n v="19"/>
    <n v="2.3199999999999998"/>
    <n v="11.23"/>
    <n v="34.68"/>
    <n v="1.2"/>
    <n v="12181"/>
    <n v="9716"/>
    <n v="12"/>
    <n v="33440160"/>
    <n v="14848800"/>
    <n v="18591360"/>
    <n v="0.18517276081851727"/>
    <n v="0.44204664392902587"/>
    <n v="400.43297101449275"/>
    <n v="0.79120879120879117"/>
    <x v="0"/>
  </r>
  <r>
    <s v="P0774"/>
    <s v="Model_791"/>
    <s v="Headphones"/>
    <s v="East"/>
    <n v="2023"/>
    <s v="Q3"/>
    <n v="92"/>
    <n v="4256"/>
    <n v="7512"/>
    <n v="8158"/>
    <n v="300541"/>
    <n v="0.52"/>
    <n v="12"/>
    <n v="6.36"/>
    <n v="19.91"/>
    <n v="11.6"/>
    <n v="1.2"/>
    <n v="8484"/>
    <n v="3932"/>
    <n v="14"/>
    <n v="31971072"/>
    <n v="34720448"/>
    <n v="-2749376"/>
    <n v="0.51978505129457742"/>
    <n v="0.85206092235594844"/>
    <n v="84.996240601503757"/>
    <n v="0.86956521739130432"/>
    <x v="2"/>
  </r>
  <r>
    <s v="P0775"/>
    <s v="Model_662"/>
    <s v="Smartwatches"/>
    <s v="North"/>
    <n v="2024"/>
    <s v="Q2"/>
    <n v="92"/>
    <n v="1543"/>
    <n v="18847"/>
    <n v="5428"/>
    <n v="348225"/>
    <n v="8.27"/>
    <n v="2"/>
    <n v="9.93"/>
    <n v="13.68"/>
    <n v="56.61"/>
    <n v="4.5999999999999996"/>
    <n v="6471"/>
    <n v="9967"/>
    <n v="10"/>
    <n v="29080921"/>
    <n v="8375404"/>
    <n v="20705517"/>
    <n v="0.13405734144222414"/>
    <n v="0.30891212481090891"/>
    <n v="594.27349319507459"/>
    <n v="0.97826086956521741"/>
    <x v="0"/>
  </r>
  <r>
    <s v="P0776"/>
    <s v="Model_301"/>
    <s v="Speakers"/>
    <s v="East"/>
    <n v="2024"/>
    <s v="Q4"/>
    <n v="90"/>
    <n v="4768"/>
    <n v="8651"/>
    <n v="7170"/>
    <n v="192105"/>
    <n v="6.57"/>
    <n v="0"/>
    <n v="7.78"/>
    <n v="16.25"/>
    <n v="65.91"/>
    <n v="3.9"/>
    <n v="2444"/>
    <n v="659"/>
    <n v="7"/>
    <n v="41247968"/>
    <n v="34186560"/>
    <n v="7061408"/>
    <n v="0.87857011240095817"/>
    <n v="0.95456449196267901"/>
    <n v="12.439177852348994"/>
    <n v="1"/>
    <x v="2"/>
  </r>
  <r>
    <s v="P0777"/>
    <s v="Model_421"/>
    <s v="Speakers"/>
    <s v="South"/>
    <n v="2023"/>
    <s v="Q1"/>
    <n v="91"/>
    <n v="4057"/>
    <n v="5110"/>
    <n v="10328"/>
    <n v="420416"/>
    <n v="12.59"/>
    <n v="3"/>
    <n v="2.2599999999999998"/>
    <n v="18.84"/>
    <n v="78.31"/>
    <n v="3.7"/>
    <n v="10614"/>
    <n v="8057"/>
    <n v="6"/>
    <n v="20731270"/>
    <n v="41900696"/>
    <n v="-21169426"/>
    <n v="0.33490176655109788"/>
    <n v="0.8122206677627074"/>
    <n v="180.72146906581216"/>
    <n v="0.96703296703296704"/>
    <x v="1"/>
  </r>
  <r>
    <s v="P0778"/>
    <s v="Model_296"/>
    <s v="Smartwatches"/>
    <s v="South"/>
    <n v="2024"/>
    <s v="Q3"/>
    <n v="92"/>
    <n v="2522"/>
    <n v="11384"/>
    <n v="12692"/>
    <n v="328385"/>
    <n v="2.41"/>
    <n v="12"/>
    <n v="1.76"/>
    <n v="15.55"/>
    <n v="21.21"/>
    <n v="3.1"/>
    <n v="8578"/>
    <n v="3931"/>
    <n v="4"/>
    <n v="28710448"/>
    <n v="32009224"/>
    <n v="-3298776"/>
    <n v="0.39082597241593059"/>
    <n v="0.50491016122690369"/>
    <n v="143.39888977002377"/>
    <n v="0.86956521739130432"/>
    <x v="3"/>
  </r>
  <r>
    <s v="P0779"/>
    <s v="Model_998"/>
    <s v="Smartwatches"/>
    <s v="West"/>
    <n v="2024"/>
    <s v="Q2"/>
    <n v="92"/>
    <n v="2710"/>
    <n v="8394"/>
    <n v="1748"/>
    <n v="174932"/>
    <n v="0.37"/>
    <n v="16"/>
    <n v="8.66"/>
    <n v="13.5"/>
    <n v="53.53"/>
    <n v="4.0999999999999996"/>
    <n v="19630"/>
    <n v="7444"/>
    <n v="6"/>
    <n v="22747740"/>
    <n v="4737080"/>
    <n v="18010660"/>
    <n v="0.26688989560764231"/>
    <n v="0.54254819069187499"/>
    <n v="252.71143911439114"/>
    <n v="0.82608695652173914"/>
    <x v="4"/>
  </r>
  <r>
    <s v="P0780"/>
    <s v="Model_789"/>
    <s v="Speakers"/>
    <s v="West"/>
    <n v="2023"/>
    <s v="Q1"/>
    <n v="91"/>
    <n v="2789"/>
    <n v="14967"/>
    <n v="12365"/>
    <n v="318083"/>
    <n v="6.74"/>
    <n v="10"/>
    <n v="4.4400000000000004"/>
    <n v="18.739999999999998"/>
    <n v="10.64"/>
    <n v="1.6"/>
    <n v="13812"/>
    <n v="5271"/>
    <n v="4"/>
    <n v="41742963"/>
    <n v="34485985"/>
    <n v="7256978"/>
    <n v="0.34602977667493795"/>
    <n v="0.55836417115853854"/>
    <n v="171.98314808174973"/>
    <n v="0.89010989010989006"/>
    <x v="1"/>
  </r>
  <r>
    <s v="P0781"/>
    <s v="Model_731"/>
    <s v="Smartwatches"/>
    <s v="West"/>
    <n v="2023"/>
    <s v="Q2"/>
    <n v="92"/>
    <n v="1811"/>
    <n v="17989"/>
    <n v="8979"/>
    <n v="163000"/>
    <n v="3.56"/>
    <n v="1"/>
    <n v="1.37"/>
    <n v="18.190000000000001"/>
    <n v="17.61"/>
    <n v="2.6"/>
    <n v="7283"/>
    <n v="178"/>
    <n v="6"/>
    <n v="32578079"/>
    <n v="16260969"/>
    <n v="16317110"/>
    <n v="0.91050779286073402"/>
    <n v="0.36256633702693197"/>
    <n v="9.0425179458862512"/>
    <n v="0.98913043478260865"/>
    <x v="4"/>
  </r>
  <r>
    <s v="P0782"/>
    <s v="Model_300"/>
    <s v="Speakers"/>
    <s v="South"/>
    <n v="2023"/>
    <s v="Q3"/>
    <n v="92"/>
    <n v="3564"/>
    <n v="11373"/>
    <n v="6915"/>
    <n v="228634"/>
    <n v="0.74"/>
    <n v="15"/>
    <n v="8.6199999999999992"/>
    <n v="15.75"/>
    <n v="14.34"/>
    <n v="3"/>
    <n v="11251"/>
    <n v="5029"/>
    <n v="6"/>
    <n v="40533372"/>
    <n v="24645060"/>
    <n v="15888312"/>
    <n v="0.41475619690445714"/>
    <n v="0.71352094155935153"/>
    <n v="129.81705948372615"/>
    <n v="0.83695652173913038"/>
    <x v="2"/>
  </r>
  <r>
    <s v="P0783"/>
    <s v="Model_691"/>
    <s v="Smartwatches"/>
    <s v="South"/>
    <n v="2023"/>
    <s v="Q3"/>
    <n v="92"/>
    <n v="2025"/>
    <n v="13789"/>
    <n v="1259"/>
    <n v="85063"/>
    <n v="10.87"/>
    <n v="1"/>
    <n v="8.16"/>
    <n v="8.99"/>
    <n v="68.040000000000006"/>
    <n v="1.4"/>
    <n v="8407"/>
    <n v="3747"/>
    <n v="3"/>
    <n v="27922725"/>
    <n v="2549475"/>
    <n v="25373250"/>
    <n v="0.35083160083160081"/>
    <n v="0.40540962588599516"/>
    <n v="170.23407407407407"/>
    <n v="0.98913043478260865"/>
    <x v="1"/>
  </r>
  <r>
    <s v="P0784"/>
    <s v="Model_194"/>
    <s v="Headphones"/>
    <s v="West"/>
    <n v="2024"/>
    <s v="Q4"/>
    <n v="90"/>
    <n v="2412"/>
    <n v="13708"/>
    <n v="8368"/>
    <n v="257793"/>
    <n v="1.67"/>
    <n v="18"/>
    <n v="9.84"/>
    <n v="10.15"/>
    <n v="16.48"/>
    <n v="2.7"/>
    <n v="20810"/>
    <n v="1131"/>
    <n v="10"/>
    <n v="33063696"/>
    <n v="20183616"/>
    <n v="12880080"/>
    <n v="0.68077900084674003"/>
    <n v="0.48288790994420761"/>
    <n v="42.201492537313435"/>
    <n v="0.8"/>
    <x v="3"/>
  </r>
  <r>
    <s v="P0785"/>
    <s v="Model_739"/>
    <s v="Headphones"/>
    <s v="East"/>
    <n v="2024"/>
    <s v="Q4"/>
    <n v="90"/>
    <n v="926"/>
    <n v="12328"/>
    <n v="5446"/>
    <n v="208117"/>
    <n v="9.1199999999999992"/>
    <n v="18"/>
    <n v="9.1"/>
    <n v="24.26"/>
    <n v="67.319999999999993"/>
    <n v="2.2999999999999998"/>
    <n v="18973"/>
    <n v="7481"/>
    <n v="8"/>
    <n v="11415728"/>
    <n v="5042996"/>
    <n v="6372732"/>
    <n v="0.11014630664922088"/>
    <n v="0.18538731534342298"/>
    <n v="727.0950323974082"/>
    <n v="0.8"/>
    <x v="0"/>
  </r>
  <r>
    <s v="P0786"/>
    <s v="Model_681"/>
    <s v="Smartwatches"/>
    <s v="East"/>
    <n v="2024"/>
    <s v="Q1"/>
    <n v="91"/>
    <n v="3862"/>
    <n v="3637"/>
    <n v="1192"/>
    <n v="487985"/>
    <n v="4.22"/>
    <n v="15"/>
    <n v="8.52"/>
    <n v="2.81"/>
    <n v="29.97"/>
    <n v="1.1000000000000001"/>
    <n v="4457"/>
    <n v="2172"/>
    <n v="7"/>
    <n v="14046094"/>
    <n v="4603504"/>
    <n v="9442590"/>
    <n v="0.64003977461054029"/>
    <n v="0.77318122230701891"/>
    <n v="51.178663904712586"/>
    <n v="0.8351648351648352"/>
    <x v="2"/>
  </r>
  <r>
    <s v="P0787"/>
    <s v="Model_756"/>
    <s v="Speakers"/>
    <s v="West"/>
    <n v="2024"/>
    <s v="Q3"/>
    <n v="92"/>
    <n v="3498"/>
    <n v="2786"/>
    <n v="12930"/>
    <n v="359262"/>
    <n v="2.6"/>
    <n v="18"/>
    <n v="0.53"/>
    <n v="6.71"/>
    <n v="80.22"/>
    <n v="1.5"/>
    <n v="20496"/>
    <n v="7011"/>
    <n v="6"/>
    <n v="9745428"/>
    <n v="45229140"/>
    <n v="-35483712"/>
    <n v="0.33285755067085354"/>
    <n v="0.70030759078973392"/>
    <n v="184.39451114922812"/>
    <n v="0.80434782608695654"/>
    <x v="4"/>
  </r>
  <r>
    <s v="P0788"/>
    <s v="Model_208"/>
    <s v="Headphones"/>
    <s v="East"/>
    <n v="2024"/>
    <s v="Q3"/>
    <n v="92"/>
    <n v="1362"/>
    <n v="17210"/>
    <n v="2587"/>
    <n v="134703"/>
    <n v="5.7"/>
    <n v="8"/>
    <n v="1.04"/>
    <n v="12.31"/>
    <n v="75.05"/>
    <n v="4.0999999999999996"/>
    <n v="7547"/>
    <n v="6188"/>
    <n v="5"/>
    <n v="23440020"/>
    <n v="3523494"/>
    <n v="19916526"/>
    <n v="0.18039735099337748"/>
    <n v="0.27267551133665452"/>
    <n v="417.98531571218797"/>
    <n v="0.91304347826086962"/>
    <x v="0"/>
  </r>
  <r>
    <s v="P0789"/>
    <s v="Model_942"/>
    <s v="Headphones"/>
    <s v="North"/>
    <n v="2024"/>
    <s v="Q3"/>
    <n v="92"/>
    <n v="1510"/>
    <n v="12871"/>
    <n v="13932"/>
    <n v="464841"/>
    <n v="12.02"/>
    <n v="0"/>
    <n v="5.69"/>
    <n v="20.92"/>
    <n v="86.63"/>
    <n v="1.1000000000000001"/>
    <n v="7749"/>
    <n v="1584"/>
    <n v="9"/>
    <n v="19435210"/>
    <n v="21037320"/>
    <n v="-1602110"/>
    <n v="0.48804137039431156"/>
    <n v="0.3023054494261001"/>
    <n v="96.50860927152317"/>
    <n v="1"/>
    <x v="4"/>
  </r>
  <r>
    <s v="P0790"/>
    <s v="Model_629"/>
    <s v="Headphones"/>
    <s v="South"/>
    <n v="2023"/>
    <s v="Q1"/>
    <n v="91"/>
    <n v="2759"/>
    <n v="17445"/>
    <n v="8174"/>
    <n v="285796"/>
    <n v="5.88"/>
    <n v="9"/>
    <n v="5.31"/>
    <n v="4.09"/>
    <n v="80.7"/>
    <n v="4.7"/>
    <n v="17847"/>
    <n v="5938"/>
    <n v="3"/>
    <n v="48130755"/>
    <n v="22552066"/>
    <n v="25578689"/>
    <n v="0.31723582844659076"/>
    <n v="0.55235810262689422"/>
    <n v="195.85284523378036"/>
    <n v="0.90109890109890112"/>
    <x v="1"/>
  </r>
  <r>
    <s v="P0791"/>
    <s v="Model_923"/>
    <s v="Smartwatches"/>
    <s v="West"/>
    <n v="2024"/>
    <s v="Q4"/>
    <n v="90"/>
    <n v="2374"/>
    <n v="8552"/>
    <n v="11249"/>
    <n v="178557"/>
    <n v="11.26"/>
    <n v="18"/>
    <n v="4.58"/>
    <n v="6.92"/>
    <n v="84.67"/>
    <n v="1.3"/>
    <n v="5259"/>
    <n v="1650"/>
    <n v="9"/>
    <n v="20302448"/>
    <n v="26705126"/>
    <n v="-6402678"/>
    <n v="0.58996023856858848"/>
    <n v="0.47528022313745805"/>
    <n v="62.552653748946931"/>
    <n v="0.8"/>
    <x v="3"/>
  </r>
  <r>
    <s v="P0792"/>
    <s v="Model_800"/>
    <s v="Smartwatches"/>
    <s v="East"/>
    <n v="2024"/>
    <s v="Q3"/>
    <n v="92"/>
    <n v="1783"/>
    <n v="5154"/>
    <n v="1938"/>
    <n v="339220"/>
    <n v="1.88"/>
    <n v="0"/>
    <n v="3.97"/>
    <n v="1.64"/>
    <n v="78.7"/>
    <n v="4.2"/>
    <n v="5763"/>
    <n v="5597"/>
    <n v="2"/>
    <n v="9189582"/>
    <n v="3455454"/>
    <n v="5734128"/>
    <n v="0.24159891598915989"/>
    <n v="0.35696067306406393"/>
    <n v="288.79641054402691"/>
    <n v="1"/>
    <x v="1"/>
  </r>
  <r>
    <s v="P0793"/>
    <s v="Model_846"/>
    <s v="Speakers"/>
    <s v="South"/>
    <n v="2024"/>
    <s v="Q1"/>
    <n v="91"/>
    <n v="1655"/>
    <n v="17100"/>
    <n v="12800"/>
    <n v="303317"/>
    <n v="11.59"/>
    <n v="1"/>
    <n v="4.3099999999999996"/>
    <n v="17.649999999999999"/>
    <n v="65.47"/>
    <n v="4.5999999999999996"/>
    <n v="11781"/>
    <n v="4782"/>
    <n v="11"/>
    <n v="28300500"/>
    <n v="21184000"/>
    <n v="7116500"/>
    <n v="0.25710734814354513"/>
    <n v="0.33133478066238126"/>
    <n v="262.93776435045316"/>
    <n v="0.98901098901098905"/>
    <x v="1"/>
  </r>
  <r>
    <s v="P0794"/>
    <s v="Model_820"/>
    <s v="Smartwatches"/>
    <s v="East"/>
    <n v="2024"/>
    <s v="Q4"/>
    <n v="90"/>
    <n v="2613"/>
    <n v="10136"/>
    <n v="5541"/>
    <n v="245877"/>
    <n v="3.55"/>
    <n v="15"/>
    <n v="5.69"/>
    <n v="5.96"/>
    <n v="23.62"/>
    <n v="4.8"/>
    <n v="3402"/>
    <n v="1929"/>
    <n v="2"/>
    <n v="26485368"/>
    <n v="14478633"/>
    <n v="12006735"/>
    <n v="0.57529722589167764"/>
    <n v="0.52312856910622485"/>
    <n v="66.440872560275537"/>
    <n v="0.83333333333333337"/>
    <x v="2"/>
  </r>
  <r>
    <s v="P0795"/>
    <s v="Model_689"/>
    <s v="Headphones"/>
    <s v="South"/>
    <n v="2023"/>
    <s v="Q2"/>
    <n v="92"/>
    <n v="3471"/>
    <n v="7941"/>
    <n v="8218"/>
    <n v="356749"/>
    <n v="10.16"/>
    <n v="11"/>
    <n v="0.02"/>
    <n v="9.7200000000000006"/>
    <n v="31.74"/>
    <n v="4.5"/>
    <n v="4067"/>
    <n v="3851"/>
    <n v="4"/>
    <n v="27563211"/>
    <n v="28524678"/>
    <n v="-961467"/>
    <n v="0.47405080579076753"/>
    <n v="0.69490212911125393"/>
    <n v="102.07202535292423"/>
    <n v="0.88043478260869568"/>
    <x v="2"/>
  </r>
  <r>
    <s v="P0796"/>
    <s v="Model_464"/>
    <s v="Smartwatches"/>
    <s v="West"/>
    <n v="2024"/>
    <s v="Q4"/>
    <n v="90"/>
    <n v="3567"/>
    <n v="11167"/>
    <n v="7162"/>
    <n v="396709"/>
    <n v="8.49"/>
    <n v="7"/>
    <n v="2.61"/>
    <n v="11.09"/>
    <n v="27.02"/>
    <n v="2.2000000000000002"/>
    <n v="11690"/>
    <n v="6181"/>
    <n v="6"/>
    <n v="39832689"/>
    <n v="25546854"/>
    <n v="14285835"/>
    <n v="0.36592121460812477"/>
    <n v="0.71412154841251596"/>
    <n v="155.95458368376788"/>
    <n v="0.92222222222222228"/>
    <x v="1"/>
  </r>
  <r>
    <s v="P0797"/>
    <s v="Model_480"/>
    <s v="Smartwatches"/>
    <s v="North"/>
    <n v="2023"/>
    <s v="Q3"/>
    <n v="92"/>
    <n v="2447"/>
    <n v="13649"/>
    <n v="3254"/>
    <n v="351265"/>
    <n v="13.94"/>
    <n v="17"/>
    <n v="5.18"/>
    <n v="22.28"/>
    <n v="58.29"/>
    <n v="2.2999999999999998"/>
    <n v="9575"/>
    <n v="6701"/>
    <n v="7"/>
    <n v="33399103"/>
    <n v="7962538"/>
    <n v="25436565"/>
    <n v="0.26749016178399648"/>
    <n v="0.48989498989779268"/>
    <n v="251.93788312219041"/>
    <n v="0.81521739130434789"/>
    <x v="4"/>
  </r>
  <r>
    <s v="P0798"/>
    <s v="Model_906"/>
    <s v="Headphones"/>
    <s v="West"/>
    <n v="2024"/>
    <s v="Q3"/>
    <n v="92"/>
    <n v="3785"/>
    <n v="3298"/>
    <n v="10458"/>
    <n v="343577"/>
    <n v="5.81"/>
    <n v="1"/>
    <n v="7.22"/>
    <n v="10.28"/>
    <n v="50.29"/>
    <n v="2.7"/>
    <n v="4494"/>
    <n v="4559"/>
    <n v="5"/>
    <n v="12482930"/>
    <n v="39583530"/>
    <n v="-27100600"/>
    <n v="0.45361936720997126"/>
    <n v="0.75776564640913169"/>
    <n v="110.81321003963012"/>
    <n v="0.98913043478260865"/>
    <x v="2"/>
  </r>
  <r>
    <s v="P0799"/>
    <s v="Model_310"/>
    <s v="Headphones"/>
    <s v="North"/>
    <n v="2023"/>
    <s v="Q2"/>
    <n v="92"/>
    <n v="2920"/>
    <n v="11100"/>
    <n v="4474"/>
    <n v="93309"/>
    <n v="0.99"/>
    <n v="12"/>
    <n v="1.74"/>
    <n v="3.63"/>
    <n v="79.37"/>
    <n v="1.6"/>
    <n v="6729"/>
    <n v="3956"/>
    <n v="8"/>
    <n v="32412000"/>
    <n v="13064080"/>
    <n v="19347920"/>
    <n v="0.42466550319953461"/>
    <n v="0.58459067041338564"/>
    <n v="124.64109589041095"/>
    <n v="0.86956521739130432"/>
    <x v="2"/>
  </r>
  <r>
    <s v="P0800"/>
    <s v="Model_276"/>
    <s v="Headphones"/>
    <s v="East"/>
    <n v="2023"/>
    <s v="Q3"/>
    <n v="92"/>
    <n v="1210"/>
    <n v="6995"/>
    <n v="2177"/>
    <n v="379612"/>
    <n v="0.28999999999999998"/>
    <n v="5"/>
    <n v="5.47"/>
    <n v="13.11"/>
    <n v="86.21"/>
    <n v="1.1000000000000001"/>
    <n v="3510"/>
    <n v="6282"/>
    <n v="8"/>
    <n v="8463950"/>
    <n v="2634170"/>
    <n v="5829780"/>
    <n v="0.1615056059797117"/>
    <n v="0.24224476410965637"/>
    <n v="477.63966942148761"/>
    <n v="0.94565217391304346"/>
    <x v="0"/>
  </r>
  <r>
    <s v="P0801"/>
    <s v="Model_392"/>
    <s v="Headphones"/>
    <s v="North"/>
    <n v="2024"/>
    <s v="Q2"/>
    <n v="92"/>
    <n v="4904"/>
    <n v="11400"/>
    <n v="7501"/>
    <n v="487470"/>
    <n v="12.4"/>
    <n v="5"/>
    <n v="7.14"/>
    <n v="24.07"/>
    <n v="42.39"/>
    <n v="4.5"/>
    <n v="8877"/>
    <n v="6183"/>
    <n v="3"/>
    <n v="55905600"/>
    <n v="36784904"/>
    <n v="19120696"/>
    <n v="0.44231983403986652"/>
    <n v="0.98179200263946687"/>
    <n v="115.99429037520392"/>
    <n v="0.94565217391304346"/>
    <x v="2"/>
  </r>
  <r>
    <s v="P0802"/>
    <s v="Model_547"/>
    <s v="Speakers"/>
    <s v="North"/>
    <n v="2023"/>
    <s v="Q3"/>
    <n v="92"/>
    <n v="292"/>
    <n v="15173"/>
    <n v="3397"/>
    <n v="379437"/>
    <n v="7.87"/>
    <n v="8"/>
    <n v="4.45"/>
    <n v="15.19"/>
    <n v="50.51"/>
    <n v="3.2"/>
    <n v="14536"/>
    <n v="8070"/>
    <n v="3"/>
    <n v="4430516"/>
    <n v="991924"/>
    <n v="3438592"/>
    <n v="3.4919875627840227E-2"/>
    <n v="5.8459067041338568E-2"/>
    <n v="2542.6027397260273"/>
    <n v="0.91304347826086962"/>
    <x v="0"/>
  </r>
  <r>
    <s v="P0803"/>
    <s v="Model_939"/>
    <s v="Smartwatches"/>
    <s v="North"/>
    <n v="2023"/>
    <s v="Q4"/>
    <n v="90"/>
    <n v="2640"/>
    <n v="12630"/>
    <n v="941"/>
    <n v="408402"/>
    <n v="11.63"/>
    <n v="15"/>
    <n v="0.27"/>
    <n v="24.58"/>
    <n v="87.72"/>
    <n v="3.4"/>
    <n v="18714"/>
    <n v="2194"/>
    <n v="3"/>
    <n v="33343200"/>
    <n v="2484240"/>
    <n v="30858960"/>
    <n v="0.54613156805957797"/>
    <n v="0.52853403078470484"/>
    <n v="74.795454545454547"/>
    <n v="0.83333333333333337"/>
    <x v="2"/>
  </r>
  <r>
    <s v="P0804"/>
    <s v="Model_176"/>
    <s v="Speakers"/>
    <s v="North"/>
    <n v="2023"/>
    <s v="Q1"/>
    <n v="91"/>
    <n v="1113"/>
    <n v="16722"/>
    <n v="3459"/>
    <n v="481069"/>
    <n v="3.52"/>
    <n v="10"/>
    <n v="4.49"/>
    <n v="21.03"/>
    <n v="32.1"/>
    <n v="4.7"/>
    <n v="1548"/>
    <n v="6338"/>
    <n v="3"/>
    <n v="18611586"/>
    <n v="3849867"/>
    <n v="14761719"/>
    <n v="0.14937592269494027"/>
    <n v="0.22282514252400623"/>
    <n v="518.20125786163521"/>
    <n v="0.89010989010989006"/>
    <x v="0"/>
  </r>
  <r>
    <s v="P0805"/>
    <s v="Model_761"/>
    <s v="Speakers"/>
    <s v="East"/>
    <n v="2023"/>
    <s v="Q1"/>
    <n v="91"/>
    <n v="4374"/>
    <n v="2800"/>
    <n v="5396"/>
    <n v="350549"/>
    <n v="5.18"/>
    <n v="6"/>
    <n v="2.96"/>
    <n v="0.9"/>
    <n v="73.39"/>
    <n v="3.7"/>
    <n v="5710"/>
    <n v="3132"/>
    <n v="14"/>
    <n v="12247200"/>
    <n v="23602104"/>
    <n v="-11354904"/>
    <n v="0.58273381294964033"/>
    <n v="0.87568479191374959"/>
    <n v="65.160493827160494"/>
    <n v="0.93406593406593408"/>
    <x v="2"/>
  </r>
  <r>
    <s v="P0806"/>
    <s v="Model_784"/>
    <s v="Headphones"/>
    <s v="East"/>
    <n v="2023"/>
    <s v="Q4"/>
    <n v="90"/>
    <n v="2645"/>
    <n v="10935"/>
    <n v="9831"/>
    <n v="93527"/>
    <n v="0.45"/>
    <n v="9"/>
    <n v="9.3000000000000007"/>
    <n v="16.46"/>
    <n v="28.02"/>
    <n v="3.8"/>
    <n v="19062"/>
    <n v="1648"/>
    <n v="10"/>
    <n v="28923075"/>
    <n v="26002995"/>
    <n v="2920080"/>
    <n v="0.61611926391800609"/>
    <n v="0.5295350422066456"/>
    <n v="56.075614366729681"/>
    <n v="0.9"/>
    <x v="2"/>
  </r>
  <r>
    <s v="P0807"/>
    <s v="Model_871"/>
    <s v="Speakers"/>
    <s v="North"/>
    <n v="2023"/>
    <s v="Q1"/>
    <n v="91"/>
    <n v="969"/>
    <n v="6116"/>
    <n v="12610"/>
    <n v="389371"/>
    <n v="14.42"/>
    <n v="9"/>
    <n v="1.25"/>
    <n v="7.17"/>
    <n v="64.52"/>
    <n v="4.0999999999999996"/>
    <n v="16338"/>
    <n v="8659"/>
    <n v="6"/>
    <n v="5926404"/>
    <n v="12219090"/>
    <n v="-6292686"/>
    <n v="0.1006439551308683"/>
    <n v="0.19399601357211324"/>
    <n v="813.17750257997943"/>
    <n v="0.90109890109890112"/>
    <x v="0"/>
  </r>
  <r>
    <s v="P0808"/>
    <s v="Model_731"/>
    <s v="Headphones"/>
    <s v="West"/>
    <n v="2023"/>
    <s v="Q4"/>
    <n v="90"/>
    <n v="55"/>
    <n v="17893"/>
    <n v="14770"/>
    <n v="443708"/>
    <n v="10.02"/>
    <n v="19"/>
    <n v="6.52"/>
    <n v="13.99"/>
    <n v="30.29"/>
    <n v="1.5"/>
    <n v="17538"/>
    <n v="164"/>
    <n v="12"/>
    <n v="984115"/>
    <n v="812350"/>
    <n v="171765"/>
    <n v="0.25114155251141551"/>
    <n v="1.1011125641348018E-2"/>
    <n v="268.36363636363632"/>
    <n v="0.78888888888888886"/>
    <x v="4"/>
  </r>
  <r>
    <s v="P0809"/>
    <s v="Model_261"/>
    <s v="Smartwatches"/>
    <s v="East"/>
    <n v="2023"/>
    <s v="Q1"/>
    <n v="91"/>
    <n v="517"/>
    <n v="12117"/>
    <n v="6461"/>
    <n v="274490"/>
    <n v="14"/>
    <n v="17"/>
    <n v="0.53"/>
    <n v="6.98"/>
    <n v="80.7"/>
    <n v="2.4"/>
    <n v="9378"/>
    <n v="3399"/>
    <n v="9"/>
    <n v="6264489"/>
    <n v="3340337"/>
    <n v="2924152"/>
    <n v="0.13202247191011235"/>
    <n v="0.10350458102867137"/>
    <n v="598.27659574468078"/>
    <n v="0.81318681318681318"/>
    <x v="0"/>
  </r>
  <r>
    <s v="P0810"/>
    <s v="Model_953"/>
    <s v="Headphones"/>
    <s v="South"/>
    <n v="2023"/>
    <s v="Q3"/>
    <n v="92"/>
    <n v="4220"/>
    <n v="7252"/>
    <n v="6942"/>
    <n v="189883"/>
    <n v="3.98"/>
    <n v="19"/>
    <n v="4.46"/>
    <n v="8.7200000000000006"/>
    <n v="54.92"/>
    <n v="4.9000000000000004"/>
    <n v="17954"/>
    <n v="4949"/>
    <n v="6"/>
    <n v="30603440"/>
    <n v="29295240"/>
    <n v="1308200"/>
    <n v="0.46024648271349111"/>
    <n v="0.84485364011797515"/>
    <n v="107.89289099526066"/>
    <n v="0.79347826086956519"/>
    <x v="2"/>
  </r>
  <r>
    <s v="P0811"/>
    <s v="Model_929"/>
    <s v="Smartwatches"/>
    <s v="West"/>
    <n v="2023"/>
    <s v="Q4"/>
    <n v="90"/>
    <n v="53"/>
    <n v="11352"/>
    <n v="12909"/>
    <n v="143344"/>
    <n v="9.17"/>
    <n v="8"/>
    <n v="5.54"/>
    <n v="23.08"/>
    <n v="24.87"/>
    <n v="4.7"/>
    <n v="16847"/>
    <n v="5739"/>
    <n v="14"/>
    <n v="601656"/>
    <n v="684177"/>
    <n v="-82521"/>
    <n v="9.1505524861878445E-3"/>
    <n v="1.0610721072571726E-2"/>
    <n v="9745.4716981132078"/>
    <n v="0.91111111111111109"/>
    <x v="0"/>
  </r>
  <r>
    <s v="P0812"/>
    <s v="Model_610"/>
    <s v="Headphones"/>
    <s v="East"/>
    <n v="2024"/>
    <s v="Q2"/>
    <n v="92"/>
    <n v="695"/>
    <n v="7795"/>
    <n v="6426"/>
    <n v="205344"/>
    <n v="10.18"/>
    <n v="14"/>
    <n v="2.98"/>
    <n v="5.17"/>
    <n v="27.95"/>
    <n v="4.5"/>
    <n v="9379"/>
    <n v="2135"/>
    <n v="12"/>
    <n v="5417525"/>
    <n v="4466070"/>
    <n v="951455"/>
    <n v="0.24558303886925795"/>
    <n v="0.13914058764976131"/>
    <n v="282.61870503597123"/>
    <n v="0.84782608695652173"/>
    <x v="4"/>
  </r>
  <r>
    <s v="P0813"/>
    <s v="Model_516"/>
    <s v="Smartwatches"/>
    <s v="South"/>
    <n v="2023"/>
    <s v="Q4"/>
    <n v="90"/>
    <n v="167"/>
    <n v="18956"/>
    <n v="9587"/>
    <n v="273564"/>
    <n v="4.76"/>
    <n v="3"/>
    <n v="4.55"/>
    <n v="21.85"/>
    <n v="49.51"/>
    <n v="2.8"/>
    <n v="19661"/>
    <n v="5774"/>
    <n v="6"/>
    <n v="3165652"/>
    <n v="1601029"/>
    <n v="1564623"/>
    <n v="2.8109745834034673E-2"/>
    <n v="3.3433781492820343E-2"/>
    <n v="3111.7365269461075"/>
    <n v="0.96666666666666667"/>
    <x v="0"/>
  </r>
  <r>
    <s v="P0814"/>
    <s v="Model_975"/>
    <s v="Headphones"/>
    <s v="North"/>
    <n v="2023"/>
    <s v="Q3"/>
    <n v="92"/>
    <n v="2978"/>
    <n v="4725"/>
    <n v="10896"/>
    <n v="97153"/>
    <n v="12.72"/>
    <n v="7"/>
    <n v="1.64"/>
    <n v="0.76"/>
    <n v="86.93"/>
    <n v="4.4000000000000004"/>
    <n v="14754"/>
    <n v="2328"/>
    <n v="2"/>
    <n v="14071050"/>
    <n v="32448288"/>
    <n v="-18377238"/>
    <n v="0.56125141349415753"/>
    <n v="0.59620240290789805"/>
    <n v="71.919408999328411"/>
    <n v="0.92391304347826086"/>
    <x v="2"/>
  </r>
  <r>
    <s v="P0815"/>
    <s v="Model_843"/>
    <s v="Headphones"/>
    <s v="East"/>
    <n v="2024"/>
    <s v="Q2"/>
    <n v="92"/>
    <n v="2601"/>
    <n v="2816"/>
    <n v="9272"/>
    <n v="158042"/>
    <n v="14.21"/>
    <n v="8"/>
    <n v="3.04"/>
    <n v="2.27"/>
    <n v="71.569999999999993"/>
    <n v="1.2"/>
    <n v="8880"/>
    <n v="5720"/>
    <n v="7"/>
    <n v="7324416"/>
    <n v="24116472"/>
    <n v="-16792056"/>
    <n v="0.31258262228097583"/>
    <n v="0.52072614169356712"/>
    <n v="202.32218377547099"/>
    <n v="0.91304347826086962"/>
    <x v="1"/>
  </r>
  <r>
    <s v="P0816"/>
    <s v="Model_546"/>
    <s v="Headphones"/>
    <s v="South"/>
    <n v="2023"/>
    <s v="Q2"/>
    <n v="92"/>
    <n v="4339"/>
    <n v="13837"/>
    <n v="1223"/>
    <n v="104110"/>
    <n v="13.27"/>
    <n v="12"/>
    <n v="6.21"/>
    <n v="21.37"/>
    <n v="49.06"/>
    <n v="1.6"/>
    <n v="3728"/>
    <n v="696"/>
    <n v="5"/>
    <n v="60038743"/>
    <n v="5306597"/>
    <n v="54732146"/>
    <n v="0.8617676266137041"/>
    <n v="0.86867771196016452"/>
    <n v="14.757317354229086"/>
    <n v="0.86956521739130432"/>
    <x v="2"/>
  </r>
  <r>
    <s v="P0817"/>
    <s v="Model_906"/>
    <s v="Speakers"/>
    <s v="East"/>
    <n v="2024"/>
    <s v="Q4"/>
    <n v="90"/>
    <n v="896"/>
    <n v="8307"/>
    <n v="7799"/>
    <n v="195051"/>
    <n v="11.09"/>
    <n v="8"/>
    <n v="3.02"/>
    <n v="15.76"/>
    <n v="37.020000000000003"/>
    <n v="2.7"/>
    <n v="11314"/>
    <n v="3706"/>
    <n v="4"/>
    <n v="7443072"/>
    <n v="6987904"/>
    <n v="455168"/>
    <n v="0.19469795740982182"/>
    <n v="0.17938124681177861"/>
    <n v="372.25446428571428"/>
    <n v="0.91111111111111109"/>
    <x v="1"/>
  </r>
  <r>
    <s v="P0818"/>
    <s v="Model_345"/>
    <s v="Speakers"/>
    <s v="West"/>
    <n v="2024"/>
    <s v="Q1"/>
    <n v="91"/>
    <n v="2812"/>
    <n v="5183"/>
    <n v="13357"/>
    <n v="291131"/>
    <n v="4.16"/>
    <n v="3"/>
    <n v="9"/>
    <n v="18.68"/>
    <n v="53.94"/>
    <n v="2.9"/>
    <n v="10388"/>
    <n v="3989"/>
    <n v="7"/>
    <n v="14574596"/>
    <n v="37559884"/>
    <n v="-22985288"/>
    <n v="0.41346860755771209"/>
    <n v="0.56296882369946588"/>
    <n v="129.08926031294453"/>
    <n v="0.96703296703296704"/>
    <x v="2"/>
  </r>
  <r>
    <s v="P0819"/>
    <s v="Model_876"/>
    <s v="Speakers"/>
    <s v="East"/>
    <n v="2023"/>
    <s v="Q2"/>
    <n v="92"/>
    <n v="1191"/>
    <n v="8727"/>
    <n v="5049"/>
    <n v="289173"/>
    <n v="4.22"/>
    <n v="16"/>
    <n v="6.28"/>
    <n v="5.24"/>
    <n v="69.87"/>
    <n v="2.1"/>
    <n v="7891"/>
    <n v="3606"/>
    <n v="3"/>
    <n v="10393857"/>
    <n v="6013359"/>
    <n v="4380498"/>
    <n v="0.24828017510944339"/>
    <n v="0.23844092070628162"/>
    <n v="278.54911838790935"/>
    <n v="0.82608695652173914"/>
    <x v="4"/>
  </r>
  <r>
    <s v="P0820"/>
    <s v="Model_866"/>
    <s v="Smartwatches"/>
    <s v="West"/>
    <n v="2023"/>
    <s v="Q2"/>
    <n v="92"/>
    <n v="1860"/>
    <n v="4773"/>
    <n v="2550"/>
    <n v="78328"/>
    <n v="14.45"/>
    <n v="15"/>
    <n v="4.3899999999999997"/>
    <n v="13.43"/>
    <n v="72.709999999999994"/>
    <n v="2.4"/>
    <n v="10929"/>
    <n v="1495"/>
    <n v="9"/>
    <n v="8877780"/>
    <n v="4743000"/>
    <n v="4134780"/>
    <n v="0.55439642324888228"/>
    <n v="0.37237624896195115"/>
    <n v="73.946236559139791"/>
    <n v="0.83695652173913038"/>
    <x v="3"/>
  </r>
  <r>
    <s v="P0821"/>
    <s v="Model_986"/>
    <s v="Headphones"/>
    <s v="North"/>
    <n v="2023"/>
    <s v="Q4"/>
    <n v="90"/>
    <n v="773"/>
    <n v="1645"/>
    <n v="5557"/>
    <n v="162911"/>
    <n v="0.15"/>
    <n v="14"/>
    <n v="0.39"/>
    <n v="18.43"/>
    <n v="35.97"/>
    <n v="1.7"/>
    <n v="20290"/>
    <n v="9878"/>
    <n v="2"/>
    <n v="1271585"/>
    <n v="4295561"/>
    <n v="-3023976"/>
    <n v="7.2575345038024597E-2"/>
    <n v="0.15475636583203667"/>
    <n v="1150.0905562742562"/>
    <n v="0.84444444444444444"/>
    <x v="0"/>
  </r>
  <r>
    <s v="P0822"/>
    <s v="Model_565"/>
    <s v="Smartwatches"/>
    <s v="East"/>
    <n v="2023"/>
    <s v="Q1"/>
    <n v="91"/>
    <n v="274"/>
    <n v="6510"/>
    <n v="2767"/>
    <n v="325011"/>
    <n v="10.74"/>
    <n v="2"/>
    <n v="5"/>
    <n v="15.68"/>
    <n v="67.69"/>
    <n v="3"/>
    <n v="2137"/>
    <n v="7629"/>
    <n v="13"/>
    <n v="1783740"/>
    <n v="758158"/>
    <n v="1025582"/>
    <n v="3.4670378337340248E-2"/>
    <n v="5.4855425922351944E-2"/>
    <n v="2533.7189781021898"/>
    <n v="0.97802197802197799"/>
    <x v="0"/>
  </r>
  <r>
    <s v="P0823"/>
    <s v="Model_956"/>
    <s v="Headphones"/>
    <s v="West"/>
    <n v="2024"/>
    <s v="Q3"/>
    <n v="92"/>
    <n v="4677"/>
    <n v="17535"/>
    <n v="4888"/>
    <n v="109234"/>
    <n v="10.59"/>
    <n v="19"/>
    <n v="7.65"/>
    <n v="11.79"/>
    <n v="62.62"/>
    <n v="4.2"/>
    <n v="18833"/>
    <n v="8403"/>
    <n v="10"/>
    <n v="82011195"/>
    <n v="22861176"/>
    <n v="59150019"/>
    <n v="0.35756880733944957"/>
    <n v="0.93634608408335773"/>
    <n v="165.29313662604233"/>
    <n v="0.79347826086956519"/>
    <x v="4"/>
  </r>
  <r>
    <s v="P0824"/>
    <s v="Model_171"/>
    <s v="Speakers"/>
    <s v="South"/>
    <n v="2024"/>
    <s v="Q1"/>
    <n v="91"/>
    <n v="4258"/>
    <n v="4540"/>
    <n v="4978"/>
    <n v="337995"/>
    <n v="9.34"/>
    <n v="4"/>
    <n v="2.66"/>
    <n v="23.99"/>
    <n v="86.73"/>
    <n v="3.6"/>
    <n v="11596"/>
    <n v="552"/>
    <n v="9"/>
    <n v="19331320"/>
    <n v="21196324"/>
    <n v="-1865004"/>
    <n v="0.88523908523908523"/>
    <n v="0.85246132692472465"/>
    <n v="11.797087834664163"/>
    <n v="0.95604395604395609"/>
    <x v="2"/>
  </r>
  <r>
    <s v="P0825"/>
    <s v="Model_324"/>
    <s v="Speakers"/>
    <s v="East"/>
    <n v="2024"/>
    <s v="Q2"/>
    <n v="92"/>
    <n v="4704"/>
    <n v="11154"/>
    <n v="8589"/>
    <n v="343423"/>
    <n v="14.85"/>
    <n v="4"/>
    <n v="8.07"/>
    <n v="16.899999999999999"/>
    <n v="84.49"/>
    <n v="1.4"/>
    <n v="5087"/>
    <n v="7436"/>
    <n v="2"/>
    <n v="52468416"/>
    <n v="40402656"/>
    <n v="12065760"/>
    <n v="0.38747940691927513"/>
    <n v="0.94175154576183773"/>
    <n v="145.43197278911563"/>
    <n v="0.95652173913043481"/>
    <x v="2"/>
  </r>
  <r>
    <s v="P0826"/>
    <s v="Model_741"/>
    <s v="Smartwatches"/>
    <s v="West"/>
    <n v="2023"/>
    <s v="Q4"/>
    <n v="90"/>
    <n v="2098"/>
    <n v="18366"/>
    <n v="3746"/>
    <n v="298503"/>
    <n v="4.68"/>
    <n v="19"/>
    <n v="2.52"/>
    <n v="22.69"/>
    <n v="73.150000000000006"/>
    <n v="3"/>
    <n v="2611"/>
    <n v="2731"/>
    <n v="11"/>
    <n v="38531868"/>
    <n v="7859108"/>
    <n v="30672760"/>
    <n v="0.43445848001656656"/>
    <n v="0.42002439264632985"/>
    <n v="117.15443279313632"/>
    <n v="0.78888888888888886"/>
    <x v="3"/>
  </r>
  <r>
    <s v="P0827"/>
    <s v="Model_835"/>
    <s v="Smartwatches"/>
    <s v="South"/>
    <n v="2023"/>
    <s v="Q3"/>
    <n v="92"/>
    <n v="4799"/>
    <n v="19133"/>
    <n v="10441"/>
    <n v="277135"/>
    <n v="5.0999999999999996"/>
    <n v="14"/>
    <n v="8.24"/>
    <n v="18.239999999999998"/>
    <n v="67.87"/>
    <n v="3.8"/>
    <n v="9867"/>
    <n v="2286"/>
    <n v="13"/>
    <n v="91819267"/>
    <n v="50106359"/>
    <n v="41712908"/>
    <n v="0.67734650670430485"/>
    <n v="0.96077076277871154"/>
    <n v="43.824130027088977"/>
    <n v="0.84782608695652173"/>
    <x v="2"/>
  </r>
  <r>
    <s v="P0828"/>
    <s v="Model_575"/>
    <s v="Speakers"/>
    <s v="North"/>
    <n v="2023"/>
    <s v="Q4"/>
    <n v="90"/>
    <n v="4465"/>
    <n v="18514"/>
    <n v="6194"/>
    <n v="123402"/>
    <n v="1.18"/>
    <n v="17"/>
    <n v="0.85"/>
    <n v="18.39"/>
    <n v="31.92"/>
    <n v="3.1"/>
    <n v="2222"/>
    <n v="6067"/>
    <n v="10"/>
    <n v="82665010"/>
    <n v="27656210"/>
    <n v="55008800"/>
    <n v="0.42394606912267374"/>
    <n v="0.89390319979307087"/>
    <n v="122.29115341545352"/>
    <n v="0.81111111111111112"/>
    <x v="2"/>
  </r>
  <r>
    <s v="P0829"/>
    <s v="Model_337"/>
    <s v="Speakers"/>
    <s v="North"/>
    <n v="2024"/>
    <s v="Q1"/>
    <n v="91"/>
    <n v="1623"/>
    <n v="16496"/>
    <n v="8680"/>
    <n v="327593"/>
    <n v="6.64"/>
    <n v="14"/>
    <n v="8.66"/>
    <n v="2"/>
    <n v="77.680000000000007"/>
    <n v="2.6"/>
    <n v="6366"/>
    <n v="6474"/>
    <n v="3"/>
    <n v="26773008"/>
    <n v="14087640"/>
    <n v="12685368"/>
    <n v="0.20044460911448686"/>
    <n v="0.32492830756196056"/>
    <n v="362.99075785582255"/>
    <n v="0.84615384615384615"/>
    <x v="4"/>
  </r>
  <r>
    <s v="P0830"/>
    <s v="Model_577"/>
    <s v="Speakers"/>
    <s v="North"/>
    <n v="2024"/>
    <s v="Q4"/>
    <n v="90"/>
    <n v="1878"/>
    <n v="17836"/>
    <n v="11323"/>
    <n v="388365"/>
    <n v="3.92"/>
    <n v="1"/>
    <n v="4.99"/>
    <n v="8.99"/>
    <n v="44.2"/>
    <n v="3.5"/>
    <n v="11639"/>
    <n v="5458"/>
    <n v="4"/>
    <n v="33496008"/>
    <n v="21264594"/>
    <n v="12231414"/>
    <n v="0.25599781897491819"/>
    <n v="0.37597989008093774"/>
    <n v="261.56549520766771"/>
    <n v="0.98888888888888893"/>
    <x v="1"/>
  </r>
  <r>
    <s v="P0831"/>
    <s v="Model_708"/>
    <s v="Headphones"/>
    <s v="South"/>
    <n v="2023"/>
    <s v="Q1"/>
    <n v="91"/>
    <n v="1967"/>
    <n v="10353"/>
    <n v="5875"/>
    <n v="401224"/>
    <n v="5.15"/>
    <n v="12"/>
    <n v="2.97"/>
    <n v="21.46"/>
    <n v="31.78"/>
    <n v="4.9000000000000004"/>
    <n v="18586"/>
    <n v="4448"/>
    <n v="3"/>
    <n v="20364351"/>
    <n v="11556125"/>
    <n v="8808226"/>
    <n v="0.30662509742790334"/>
    <n v="0.39379789339148275"/>
    <n v="205.77935943060496"/>
    <n v="0.86813186813186816"/>
    <x v="4"/>
  </r>
  <r>
    <s v="P0832"/>
    <s v="Model_395"/>
    <s v="Speakers"/>
    <s v="North"/>
    <n v="2024"/>
    <s v="Q4"/>
    <n v="90"/>
    <n v="4284"/>
    <n v="13195"/>
    <n v="11212"/>
    <n v="55451"/>
    <n v="12.52"/>
    <n v="3"/>
    <n v="2.65"/>
    <n v="5.82"/>
    <n v="40.729999999999997"/>
    <n v="1.4"/>
    <n v="3628"/>
    <n v="1559"/>
    <n v="14"/>
    <n v="56527380"/>
    <n v="48032208"/>
    <n v="8495172"/>
    <n v="0.73318500770152317"/>
    <n v="0.85766658631881643"/>
    <n v="32.752100840336134"/>
    <n v="0.96666666666666667"/>
    <x v="2"/>
  </r>
  <r>
    <s v="P0833"/>
    <s v="Model_225"/>
    <s v="Smartwatches"/>
    <s v="South"/>
    <n v="2024"/>
    <s v="Q4"/>
    <n v="90"/>
    <n v="2076"/>
    <n v="4352"/>
    <n v="12781"/>
    <n v="137178"/>
    <n v="14.03"/>
    <n v="9"/>
    <n v="4.32"/>
    <n v="2.89"/>
    <n v="76.87"/>
    <n v="2.6"/>
    <n v="10618"/>
    <n v="2042"/>
    <n v="9"/>
    <n v="9034752"/>
    <n v="26533356"/>
    <n v="-17498604"/>
    <n v="0.50412821758135018"/>
    <n v="0.41561994238979061"/>
    <n v="88.526011560693647"/>
    <n v="0.9"/>
    <x v="4"/>
  </r>
  <r>
    <s v="P0834"/>
    <s v="Model_714"/>
    <s v="Headphones"/>
    <s v="North"/>
    <n v="2024"/>
    <s v="Q1"/>
    <n v="91"/>
    <n v="3794"/>
    <n v="17514"/>
    <n v="8030"/>
    <n v="484532"/>
    <n v="2.79"/>
    <n v="12"/>
    <n v="9.99"/>
    <n v="8.15"/>
    <n v="21.89"/>
    <n v="2.6"/>
    <n v="4017"/>
    <n v="5522"/>
    <n v="3"/>
    <n v="66448116"/>
    <n v="30465820"/>
    <n v="35982296"/>
    <n v="0.40725633319021037"/>
    <n v="0.75956746696862509"/>
    <n v="132.44649446494464"/>
    <n v="0.86813186813186816"/>
    <x v="2"/>
  </r>
  <r>
    <s v="P0835"/>
    <s v="Model_554"/>
    <s v="Headphones"/>
    <s v="East"/>
    <n v="2024"/>
    <s v="Q2"/>
    <n v="92"/>
    <n v="951"/>
    <n v="2487"/>
    <n v="11802"/>
    <n v="375905"/>
    <n v="5.59"/>
    <n v="9"/>
    <n v="2.2000000000000002"/>
    <n v="5.51"/>
    <n v="46.49"/>
    <n v="3.3"/>
    <n v="19033"/>
    <n v="5296"/>
    <n v="11"/>
    <n v="2365137"/>
    <n v="11223702"/>
    <n v="-8858565"/>
    <n v="0.15223307187449975"/>
    <n v="0.19039237245312662"/>
    <n v="512.33648790746577"/>
    <n v="0.90217391304347827"/>
    <x v="0"/>
  </r>
  <r>
    <s v="P0836"/>
    <s v="Model_571"/>
    <s v="Smartwatches"/>
    <s v="South"/>
    <n v="2024"/>
    <s v="Q2"/>
    <n v="92"/>
    <n v="4835"/>
    <n v="9122"/>
    <n v="14747"/>
    <n v="286562"/>
    <n v="13.93"/>
    <n v="8"/>
    <n v="1.03"/>
    <n v="23.13"/>
    <n v="49.39"/>
    <n v="1.6"/>
    <n v="15728"/>
    <n v="161"/>
    <n v="3"/>
    <n v="44104870"/>
    <n v="71301745"/>
    <n v="-27196875"/>
    <n v="0.96777421937550046"/>
    <n v="0.96797804501668483"/>
    <n v="3.0634953464322647"/>
    <n v="0.91304347826086962"/>
    <x v="2"/>
  </r>
  <r>
    <s v="P0837"/>
    <s v="Model_605"/>
    <s v="Headphones"/>
    <s v="East"/>
    <n v="2024"/>
    <s v="Q4"/>
    <n v="90"/>
    <n v="2089"/>
    <n v="10660"/>
    <n v="14486"/>
    <n v="351014"/>
    <n v="0.93"/>
    <n v="7"/>
    <n v="5.85"/>
    <n v="21.7"/>
    <n v="12.93"/>
    <n v="1.7"/>
    <n v="15679"/>
    <n v="1594"/>
    <n v="2"/>
    <n v="22268740"/>
    <n v="30261254"/>
    <n v="-7992514"/>
    <n v="0.56720065164268263"/>
    <n v="0.4182225720868365"/>
    <n v="68.674006701771177"/>
    <n v="0.92222222222222228"/>
    <x v="4"/>
  </r>
  <r>
    <s v="P0838"/>
    <s v="Model_355"/>
    <s v="Smartwatches"/>
    <s v="North"/>
    <n v="2024"/>
    <s v="Q1"/>
    <n v="91"/>
    <n v="59"/>
    <n v="18984"/>
    <n v="13720"/>
    <n v="408710"/>
    <n v="1.39"/>
    <n v="2"/>
    <n v="4.8899999999999997"/>
    <n v="12.49"/>
    <n v="25.66"/>
    <n v="2.1"/>
    <n v="19762"/>
    <n v="1280"/>
    <n v="8"/>
    <n v="1120056"/>
    <n v="809480"/>
    <n v="310576"/>
    <n v="4.4062733383121735E-2"/>
    <n v="1.18119347789006E-2"/>
    <n v="1974.2372881355932"/>
    <n v="0.97802197802197799"/>
    <x v="0"/>
  </r>
  <r>
    <s v="P0839"/>
    <s v="Model_215"/>
    <s v="Headphones"/>
    <s v="South"/>
    <n v="2023"/>
    <s v="Q1"/>
    <n v="91"/>
    <n v="310"/>
    <n v="8152"/>
    <n v="2331"/>
    <n v="435893"/>
    <n v="2.44"/>
    <n v="15"/>
    <n v="5.24"/>
    <n v="1.53"/>
    <n v="76.14"/>
    <n v="4.8"/>
    <n v="11175"/>
    <n v="6368"/>
    <n v="13"/>
    <n v="2527120"/>
    <n v="722610"/>
    <n v="1804510"/>
    <n v="4.6421084156933211E-2"/>
    <n v="6.2062708160325192E-2"/>
    <n v="1869.3161290322582"/>
    <n v="0.8351648351648352"/>
    <x v="0"/>
  </r>
  <r>
    <s v="P0840"/>
    <s v="Model_268"/>
    <s v="Smartwatches"/>
    <s v="North"/>
    <n v="2023"/>
    <s v="Q4"/>
    <n v="90"/>
    <n v="1723"/>
    <n v="8921"/>
    <n v="13874"/>
    <n v="173765"/>
    <n v="8.93"/>
    <n v="13"/>
    <n v="6.67"/>
    <n v="17.86"/>
    <n v="76.459999999999994"/>
    <n v="3.9"/>
    <n v="1809"/>
    <n v="2888"/>
    <n v="3"/>
    <n v="15370883"/>
    <n v="23904902"/>
    <n v="-8534019"/>
    <n v="0.37367165473866842"/>
    <n v="0.34494853600077519"/>
    <n v="150.85316308763782"/>
    <n v="0.85555555555555562"/>
    <x v="4"/>
  </r>
  <r>
    <s v="P0841"/>
    <s v="Model_904"/>
    <s v="Headphones"/>
    <s v="South"/>
    <n v="2023"/>
    <s v="Q1"/>
    <n v="91"/>
    <n v="2269"/>
    <n v="2269"/>
    <n v="3790"/>
    <n v="437025"/>
    <n v="2.2599999999999998"/>
    <n v="8"/>
    <n v="2.67"/>
    <n v="15.59"/>
    <n v="33.39"/>
    <n v="3.6"/>
    <n v="5452"/>
    <n v="4736"/>
    <n v="11"/>
    <n v="5148361"/>
    <n v="8599510"/>
    <n v="-3451149"/>
    <n v="0.32391149179157747"/>
    <n v="0.45425898327670278"/>
    <n v="189.94094314676067"/>
    <n v="0.91208791208791207"/>
    <x v="1"/>
  </r>
  <r>
    <s v="P0842"/>
    <s v="Model_798"/>
    <s v="Headphones"/>
    <s v="East"/>
    <n v="2023"/>
    <s v="Q1"/>
    <n v="91"/>
    <n v="2110"/>
    <n v="19227"/>
    <n v="7955"/>
    <n v="474089"/>
    <n v="14.52"/>
    <n v="10"/>
    <n v="9.11"/>
    <n v="24.26"/>
    <n v="79.989999999999995"/>
    <n v="4.3"/>
    <n v="20933"/>
    <n v="4821"/>
    <n v="6"/>
    <n v="40568970"/>
    <n v="16785050"/>
    <n v="23783920"/>
    <n v="0.30442937527052372"/>
    <n v="0.42242682005898757"/>
    <n v="207.91990521327014"/>
    <n v="0.89010989010989006"/>
    <x v="1"/>
  </r>
  <r>
    <s v="P0843"/>
    <s v="Model_542"/>
    <s v="Headphones"/>
    <s v="South"/>
    <n v="2024"/>
    <s v="Q4"/>
    <n v="90"/>
    <n v="3763"/>
    <n v="15614"/>
    <n v="5293"/>
    <n v="178389"/>
    <n v="6.7"/>
    <n v="2"/>
    <n v="4.3600000000000003"/>
    <n v="13.97"/>
    <n v="71.739999999999995"/>
    <n v="1.5"/>
    <n v="15371"/>
    <n v="5810"/>
    <n v="6"/>
    <n v="58755482"/>
    <n v="19917559"/>
    <n v="38837923"/>
    <n v="0.39308471743445106"/>
    <n v="0.75336119615259256"/>
    <n v="138.95827796970502"/>
    <n v="0.97777777777777775"/>
    <x v="2"/>
  </r>
  <r>
    <s v="P0844"/>
    <s v="Model_277"/>
    <s v="Smartwatches"/>
    <s v="West"/>
    <n v="2024"/>
    <s v="Q3"/>
    <n v="92"/>
    <n v="1669"/>
    <n v="5858"/>
    <n v="10135"/>
    <n v="239699"/>
    <n v="7.52"/>
    <n v="4"/>
    <n v="1.29"/>
    <n v="8.41"/>
    <n v="43.43"/>
    <n v="4.4000000000000004"/>
    <n v="11192"/>
    <n v="7802"/>
    <n v="4"/>
    <n v="9777002"/>
    <n v="16915315"/>
    <n v="-7138313"/>
    <n v="0.17622215183190792"/>
    <n v="0.33413761264381531"/>
    <n v="430.06830437387657"/>
    <n v="0.95652173913043481"/>
    <x v="0"/>
  </r>
  <r>
    <s v="P0845"/>
    <s v="Model_244"/>
    <s v="Speakers"/>
    <s v="South"/>
    <n v="2023"/>
    <s v="Q1"/>
    <n v="91"/>
    <n v="370"/>
    <n v="13043"/>
    <n v="1733"/>
    <n v="247227"/>
    <n v="3.7"/>
    <n v="9"/>
    <n v="7.42"/>
    <n v="12.98"/>
    <n v="69.87"/>
    <n v="3.4"/>
    <n v="1515"/>
    <n v="205"/>
    <n v="4"/>
    <n v="4825910"/>
    <n v="641210"/>
    <n v="4184700"/>
    <n v="0.64347826086956517"/>
    <n v="7.4074845223613933E-2"/>
    <n v="50.418918918918919"/>
    <n v="0.90109890109890112"/>
    <x v="4"/>
  </r>
  <r>
    <s v="P0846"/>
    <s v="Model_401"/>
    <s v="Smartwatches"/>
    <s v="North"/>
    <n v="2024"/>
    <s v="Q1"/>
    <n v="91"/>
    <n v="1392"/>
    <n v="7199"/>
    <n v="2260"/>
    <n v="337516"/>
    <n v="7.06"/>
    <n v="12"/>
    <n v="6.43"/>
    <n v="24.48"/>
    <n v="86.91"/>
    <n v="2.2999999999999998"/>
    <n v="18489"/>
    <n v="9446"/>
    <n v="14"/>
    <n v="10021008"/>
    <n v="3145920"/>
    <n v="6875088"/>
    <n v="0.1284369809928031"/>
    <n v="0.27868157986829889"/>
    <n v="617.51867816091954"/>
    <n v="0.86813186813186816"/>
    <x v="0"/>
  </r>
  <r>
    <s v="P0847"/>
    <s v="Model_679"/>
    <s v="Headphones"/>
    <s v="West"/>
    <n v="2023"/>
    <s v="Q2"/>
    <n v="92"/>
    <n v="2426"/>
    <n v="19125"/>
    <n v="14940"/>
    <n v="315786"/>
    <n v="9.93"/>
    <n v="3"/>
    <n v="3.16"/>
    <n v="17.41"/>
    <n v="46.72"/>
    <n v="4.3"/>
    <n v="17505"/>
    <n v="4187"/>
    <n v="13"/>
    <n v="46397250"/>
    <n v="36244440"/>
    <n v="10152810"/>
    <n v="0.36685316800241946"/>
    <n v="0.48569074192564166"/>
    <n v="158.7815333882935"/>
    <n v="0.96739130434782605"/>
    <x v="1"/>
  </r>
  <r>
    <s v="P0848"/>
    <s v="Model_890"/>
    <s v="Smartwatches"/>
    <s v="East"/>
    <n v="2024"/>
    <s v="Q3"/>
    <n v="92"/>
    <n v="2882"/>
    <n v="2625"/>
    <n v="3523"/>
    <n v="310220"/>
    <n v="11.27"/>
    <n v="12"/>
    <n v="6.22"/>
    <n v="16.8"/>
    <n v="29.07"/>
    <n v="4.2"/>
    <n v="15778"/>
    <n v="4025"/>
    <n v="4"/>
    <n v="7565250"/>
    <n v="10153286"/>
    <n v="-2588036"/>
    <n v="0.41725785435065876"/>
    <n v="0.57698298360663614"/>
    <n v="128.48716169326858"/>
    <n v="0.86956521739130432"/>
    <x v="2"/>
  </r>
  <r>
    <s v="P0849"/>
    <s v="Model_206"/>
    <s v="Speakers"/>
    <s v="South"/>
    <n v="2024"/>
    <s v="Q2"/>
    <n v="92"/>
    <n v="2874"/>
    <n v="12293"/>
    <n v="11504"/>
    <n v="471217"/>
    <n v="11.31"/>
    <n v="11"/>
    <n v="2.2000000000000002"/>
    <n v="6.02"/>
    <n v="85.35"/>
    <n v="4.4000000000000004"/>
    <n v="16317"/>
    <n v="2008"/>
    <n v="7"/>
    <n v="35330082"/>
    <n v="33062496"/>
    <n v="2267586"/>
    <n v="0.58869315854158133"/>
    <n v="0.57538136533153095"/>
    <n v="64.278357689631179"/>
    <n v="0.88043478260869568"/>
    <x v="2"/>
  </r>
  <r>
    <s v="P0850"/>
    <s v="Model_740"/>
    <s v="Smartwatches"/>
    <s v="South"/>
    <n v="2024"/>
    <s v="Q3"/>
    <n v="92"/>
    <n v="2044"/>
    <n v="8264"/>
    <n v="1085"/>
    <n v="346208"/>
    <n v="8.67"/>
    <n v="4"/>
    <n v="4.45"/>
    <n v="18.59"/>
    <n v="58.3"/>
    <n v="1.5"/>
    <n v="11259"/>
    <n v="2149"/>
    <n v="5"/>
    <n v="16891616"/>
    <n v="2217740"/>
    <n v="14673876"/>
    <n v="0.48747913188647746"/>
    <n v="0.40921346928936997"/>
    <n v="96.726027397260282"/>
    <n v="0.95652173913043481"/>
    <x v="4"/>
  </r>
  <r>
    <s v="P0851"/>
    <s v="Model_563"/>
    <s v="Smartwatches"/>
    <s v="West"/>
    <n v="2023"/>
    <s v="Q4"/>
    <n v="90"/>
    <n v="3008"/>
    <n v="13823"/>
    <n v="1064"/>
    <n v="275898"/>
    <n v="13.57"/>
    <n v="9"/>
    <n v="8.99"/>
    <n v="18.760000000000002"/>
    <n v="18.420000000000002"/>
    <n v="4.9000000000000004"/>
    <n v="17164"/>
    <n v="9566"/>
    <n v="14"/>
    <n v="41579584"/>
    <n v="3200512"/>
    <n v="38379072"/>
    <n v="0.23922379513281375"/>
    <n v="0.60220847143954248"/>
    <n v="286.21675531914894"/>
    <n v="0.9"/>
    <x v="1"/>
  </r>
  <r>
    <s v="P0852"/>
    <s v="Model_343"/>
    <s v="Speakers"/>
    <s v="West"/>
    <n v="2023"/>
    <s v="Q4"/>
    <n v="90"/>
    <n v="2088"/>
    <n v="14531"/>
    <n v="11359"/>
    <n v="326266"/>
    <n v="12.26"/>
    <n v="8"/>
    <n v="1.34"/>
    <n v="7.93"/>
    <n v="55.81"/>
    <n v="4.8"/>
    <n v="7912"/>
    <n v="9237"/>
    <n v="4"/>
    <n v="30340728"/>
    <n v="23717592"/>
    <n v="6623136"/>
    <n v="0.18437086092715232"/>
    <n v="0.41802236980244839"/>
    <n v="398.14655172413796"/>
    <n v="0.91111111111111109"/>
    <x v="0"/>
  </r>
  <r>
    <s v="P0853"/>
    <s v="Model_840"/>
    <s v="Headphones"/>
    <s v="South"/>
    <n v="2024"/>
    <s v="Q4"/>
    <n v="90"/>
    <n v="3540"/>
    <n v="15552"/>
    <n v="7616"/>
    <n v="468036"/>
    <n v="11.36"/>
    <n v="19"/>
    <n v="3.87"/>
    <n v="12.09"/>
    <n v="50.05"/>
    <n v="2.4"/>
    <n v="11696"/>
    <n v="8272"/>
    <n v="3"/>
    <n v="55054080"/>
    <n v="26960640"/>
    <n v="28093440"/>
    <n v="0.29969522519471725"/>
    <n v="0.70871608673403608"/>
    <n v="210.30508474576271"/>
    <n v="0.78888888888888886"/>
    <x v="4"/>
  </r>
  <r>
    <s v="P0854"/>
    <s v="Model_897"/>
    <s v="Speakers"/>
    <s v="North"/>
    <n v="2023"/>
    <s v="Q4"/>
    <n v="90"/>
    <n v="3727"/>
    <n v="14140"/>
    <n v="12439"/>
    <n v="118431"/>
    <n v="0.83"/>
    <n v="6"/>
    <n v="8.2100000000000009"/>
    <n v="7.37"/>
    <n v="78.45"/>
    <n v="1.3"/>
    <n v="10007"/>
    <n v="4004"/>
    <n v="14"/>
    <n v="52699780"/>
    <n v="46360153"/>
    <n v="6339627"/>
    <n v="0.48208511188720737"/>
    <n v="0.74615391391461927"/>
    <n v="96.689026026294613"/>
    <n v="0.93333333333333335"/>
    <x v="2"/>
  </r>
  <r>
    <s v="P0855"/>
    <s v="Model_602"/>
    <s v="Speakers"/>
    <s v="West"/>
    <n v="2024"/>
    <s v="Q3"/>
    <n v="92"/>
    <n v="1168"/>
    <n v="9343"/>
    <n v="14765"/>
    <n v="105745"/>
    <n v="0.1"/>
    <n v="1"/>
    <n v="9.69"/>
    <n v="6.47"/>
    <n v="52.46"/>
    <n v="1.7"/>
    <n v="6320"/>
    <n v="3896"/>
    <n v="4"/>
    <n v="10912624"/>
    <n v="17245520"/>
    <n v="-6332896"/>
    <n v="0.23064770932069512"/>
    <n v="0.23383626816535427"/>
    <n v="306.87671232876716"/>
    <n v="0.98913043478260865"/>
    <x v="1"/>
  </r>
  <r>
    <s v="P0856"/>
    <s v="Model_146"/>
    <s v="Smartwatches"/>
    <s v="South"/>
    <n v="2023"/>
    <s v="Q2"/>
    <n v="92"/>
    <n v="1654"/>
    <n v="15710"/>
    <n v="14314"/>
    <n v="100081"/>
    <n v="3.19"/>
    <n v="6"/>
    <n v="4.54"/>
    <n v="0.65"/>
    <n v="30.42"/>
    <n v="5"/>
    <n v="9335"/>
    <n v="392"/>
    <n v="5"/>
    <n v="25984340"/>
    <n v="23675356"/>
    <n v="2308984"/>
    <n v="0.80840664711632448"/>
    <n v="0.33113457837799309"/>
    <n v="21.804111245465538"/>
    <n v="0.93478260869565222"/>
    <x v="4"/>
  </r>
  <r>
    <s v="P0857"/>
    <s v="Model_721"/>
    <s v="Headphones"/>
    <s v="East"/>
    <n v="2023"/>
    <s v="Q4"/>
    <n v="90"/>
    <n v="4077"/>
    <n v="17956"/>
    <n v="13908"/>
    <n v="451927"/>
    <n v="9.9499999999999993"/>
    <n v="7"/>
    <n v="5.07"/>
    <n v="7.13"/>
    <n v="64.05"/>
    <n v="3.3"/>
    <n v="3349"/>
    <n v="6366"/>
    <n v="7"/>
    <n v="73206612"/>
    <n v="56702916"/>
    <n v="16503696"/>
    <n v="0.39040505601838554"/>
    <n v="0.81622471345047032"/>
    <n v="140.52980132450332"/>
    <n v="0.92222222222222228"/>
    <x v="2"/>
  </r>
  <r>
    <s v="P0858"/>
    <s v="Model_924"/>
    <s v="Headphones"/>
    <s v="East"/>
    <n v="2023"/>
    <s v="Q2"/>
    <n v="92"/>
    <n v="285"/>
    <n v="11606"/>
    <n v="2562"/>
    <n v="266204"/>
    <n v="6.17"/>
    <n v="6"/>
    <n v="5.72"/>
    <n v="13.85"/>
    <n v="53.41"/>
    <n v="2.4"/>
    <n v="15087"/>
    <n v="6470"/>
    <n v="5"/>
    <n v="3307710"/>
    <n v="730170"/>
    <n v="2577540"/>
    <n v="4.2190969652109549E-2"/>
    <n v="5.7057651050621543E-2"/>
    <n v="2088.5614035087719"/>
    <n v="0.93478260869565222"/>
    <x v="0"/>
  </r>
  <r>
    <s v="P0859"/>
    <s v="Model_803"/>
    <s v="Speakers"/>
    <s v="South"/>
    <n v="2024"/>
    <s v="Q4"/>
    <n v="90"/>
    <n v="2019"/>
    <n v="6689"/>
    <n v="12040"/>
    <n v="462009"/>
    <n v="6.04"/>
    <n v="13"/>
    <n v="9.32"/>
    <n v="0.04"/>
    <n v="28.64"/>
    <n v="2.2000000000000002"/>
    <n v="3453"/>
    <n v="4960"/>
    <n v="9"/>
    <n v="13505091"/>
    <n v="24308760"/>
    <n v="-10803669"/>
    <n v="0.28929646081100446"/>
    <n v="0.4042084121796663"/>
    <n v="221.0995542347697"/>
    <n v="0.85555555555555562"/>
    <x v="4"/>
  </r>
  <r>
    <s v="P0860"/>
    <s v="Model_898"/>
    <s v="Speakers"/>
    <s v="East"/>
    <n v="2023"/>
    <s v="Q4"/>
    <n v="90"/>
    <n v="4479"/>
    <n v="3972"/>
    <n v="11373"/>
    <n v="451415"/>
    <n v="13.27"/>
    <n v="18"/>
    <n v="8.58"/>
    <n v="7.08"/>
    <n v="55.89"/>
    <n v="2"/>
    <n v="20653"/>
    <n v="3829"/>
    <n v="4"/>
    <n v="17790588"/>
    <n v="50939667"/>
    <n v="-33149079"/>
    <n v="0.53911892152142515"/>
    <n v="0.89670603177450492"/>
    <n v="76.9390488948426"/>
    <n v="0.8"/>
    <x v="2"/>
  </r>
  <r>
    <s v="P0861"/>
    <s v="Model_228"/>
    <s v="Smartwatches"/>
    <s v="East"/>
    <n v="2024"/>
    <s v="Q2"/>
    <n v="92"/>
    <n v="1958"/>
    <n v="18591"/>
    <n v="11261"/>
    <n v="126253"/>
    <n v="13.43"/>
    <n v="4"/>
    <n v="1.71"/>
    <n v="22.04"/>
    <n v="75.72"/>
    <n v="3.7"/>
    <n v="14231"/>
    <n v="8062"/>
    <n v="13"/>
    <n v="36401178"/>
    <n v="22049038"/>
    <n v="14352140"/>
    <n v="0.19540918163672655"/>
    <n v="0.3919960728319894"/>
    <n v="378.80694586312563"/>
    <n v="0.95652173913043481"/>
    <x v="1"/>
  </r>
  <r>
    <s v="P0862"/>
    <s v="Model_622"/>
    <s v="Headphones"/>
    <s v="East"/>
    <n v="2024"/>
    <s v="Q2"/>
    <n v="92"/>
    <n v="425"/>
    <n v="19688"/>
    <n v="840"/>
    <n v="348335"/>
    <n v="13.64"/>
    <n v="17"/>
    <n v="4.37"/>
    <n v="14.84"/>
    <n v="12.29"/>
    <n v="2.7"/>
    <n v="20930"/>
    <n v="5610"/>
    <n v="4"/>
    <n v="8367400"/>
    <n v="357000"/>
    <n v="8010400"/>
    <n v="7.0422535211267609E-2"/>
    <n v="8.5085970864961946E-2"/>
    <n v="1214.3999999999999"/>
    <n v="0.81521739130434789"/>
    <x v="0"/>
  </r>
  <r>
    <s v="P0863"/>
    <s v="Model_268"/>
    <s v="Speakers"/>
    <s v="West"/>
    <n v="2023"/>
    <s v="Q1"/>
    <n v="91"/>
    <n v="3580"/>
    <n v="8204"/>
    <n v="6627"/>
    <n v="322355"/>
    <n v="4.71"/>
    <n v="19"/>
    <n v="4.6399999999999997"/>
    <n v="15.2"/>
    <n v="60.47"/>
    <n v="4.9000000000000004"/>
    <n v="8340"/>
    <n v="8719"/>
    <n v="4"/>
    <n v="29370320"/>
    <n v="23724660"/>
    <n v="5645660"/>
    <n v="0.29108057565655743"/>
    <n v="0.7167241781095619"/>
    <n v="221.62821229050277"/>
    <n v="0.79120879120879117"/>
    <x v="4"/>
  </r>
  <r>
    <s v="P0864"/>
    <s v="Model_693"/>
    <s v="Speakers"/>
    <s v="North"/>
    <n v="2024"/>
    <s v="Q1"/>
    <n v="91"/>
    <n v="2685"/>
    <n v="5213"/>
    <n v="9059"/>
    <n v="161086"/>
    <n v="10.37"/>
    <n v="11"/>
    <n v="7.89"/>
    <n v="10.08"/>
    <n v="37.97"/>
    <n v="3.7"/>
    <n v="6566"/>
    <n v="6861"/>
    <n v="9"/>
    <n v="13996905"/>
    <n v="24323415"/>
    <n v="-10326510"/>
    <n v="0.28126964173475799"/>
    <n v="0.53754313358217143"/>
    <n v="232.53296089385472"/>
    <n v="0.87912087912087911"/>
    <x v="4"/>
  </r>
  <r>
    <s v="P0865"/>
    <s v="Model_228"/>
    <s v="Speakers"/>
    <s v="South"/>
    <n v="2024"/>
    <s v="Q4"/>
    <n v="90"/>
    <n v="1620"/>
    <n v="6551"/>
    <n v="1787"/>
    <n v="499962"/>
    <n v="4.07"/>
    <n v="16"/>
    <n v="6.03"/>
    <n v="16.91"/>
    <n v="33.409999999999997"/>
    <n v="4.2"/>
    <n v="3915"/>
    <n v="6210"/>
    <n v="5"/>
    <n v="10612620"/>
    <n v="2894940"/>
    <n v="7717680"/>
    <n v="0.20689655172413793"/>
    <n v="0.32432770070879613"/>
    <n v="345"/>
    <n v="0.82222222222222219"/>
    <x v="4"/>
  </r>
  <r>
    <s v="P0866"/>
    <s v="Model_688"/>
    <s v="Headphones"/>
    <s v="South"/>
    <n v="2023"/>
    <s v="Q2"/>
    <n v="92"/>
    <n v="2610"/>
    <n v="12256"/>
    <n v="14887"/>
    <n v="464758"/>
    <n v="2.86"/>
    <n v="12"/>
    <n v="6.54"/>
    <n v="4.75"/>
    <n v="41.41"/>
    <n v="2.2000000000000002"/>
    <n v="3889"/>
    <n v="7055"/>
    <n v="2"/>
    <n v="31988160"/>
    <n v="38855070"/>
    <n v="-6866910"/>
    <n v="0.27004655975168135"/>
    <n v="0.52252796225306042"/>
    <n v="248.68199233716476"/>
    <n v="0.86956521739130432"/>
    <x v="4"/>
  </r>
  <r>
    <s v="P0867"/>
    <s v="Model_708"/>
    <s v="Headphones"/>
    <s v="South"/>
    <n v="2024"/>
    <s v="Q2"/>
    <n v="92"/>
    <n v="3441"/>
    <n v="3975"/>
    <n v="8604"/>
    <n v="474528"/>
    <n v="2.77"/>
    <n v="1"/>
    <n v="9.98"/>
    <n v="20.47"/>
    <n v="37.36"/>
    <n v="1.3"/>
    <n v="17711"/>
    <n v="206"/>
    <n v="3"/>
    <n v="13677975"/>
    <n v="29606364"/>
    <n v="-15928389"/>
    <n v="0.94351521798738691"/>
    <n v="0.68889606057960961"/>
    <n v="5.5077012496367335"/>
    <n v="0.98913043478260865"/>
    <x v="2"/>
  </r>
  <r>
    <s v="P0868"/>
    <s v="Model_625"/>
    <s v="Speakers"/>
    <s v="North"/>
    <n v="2024"/>
    <s v="Q3"/>
    <n v="92"/>
    <n v="3015"/>
    <n v="5110"/>
    <n v="8589"/>
    <n v="488458"/>
    <n v="5.13"/>
    <n v="12"/>
    <n v="0.75"/>
    <n v="2.92"/>
    <n v="76.58"/>
    <n v="3"/>
    <n v="2263"/>
    <n v="4854"/>
    <n v="14"/>
    <n v="15406650"/>
    <n v="25895835"/>
    <n v="-10489185"/>
    <n v="0.38314906595501336"/>
    <n v="0.60360988743025945"/>
    <n v="148.11542288557214"/>
    <n v="0.86956521739130432"/>
    <x v="2"/>
  </r>
  <r>
    <s v="P0869"/>
    <s v="Model_207"/>
    <s v="Speakers"/>
    <s v="North"/>
    <n v="2024"/>
    <s v="Q3"/>
    <n v="92"/>
    <n v="3693"/>
    <n v="5755"/>
    <n v="6517"/>
    <n v="414115"/>
    <n v="6.45"/>
    <n v="6"/>
    <n v="2.23"/>
    <n v="16.399999999999999"/>
    <n v="31.98"/>
    <n v="2.2999999999999998"/>
    <n v="18699"/>
    <n v="5378"/>
    <n v="11"/>
    <n v="21253215"/>
    <n v="24067281"/>
    <n v="-2814066"/>
    <n v="0.40712159629588801"/>
    <n v="0.73934703624542231"/>
    <n v="133.97671269970215"/>
    <n v="0.93478260869565222"/>
    <x v="2"/>
  </r>
  <r>
    <s v="P0870"/>
    <s v="Model_873"/>
    <s v="Headphones"/>
    <s v="South"/>
    <n v="2024"/>
    <s v="Q2"/>
    <n v="92"/>
    <n v="3900"/>
    <n v="15984"/>
    <n v="13000"/>
    <n v="143783"/>
    <n v="12.46"/>
    <n v="9"/>
    <n v="4.08"/>
    <n v="8.5299999999999994"/>
    <n v="68.650000000000006"/>
    <n v="1.8"/>
    <n v="7755"/>
    <n v="6508"/>
    <n v="14"/>
    <n v="62337600"/>
    <n v="50700000"/>
    <n v="11637600"/>
    <n v="0.3747117601844735"/>
    <n v="0.78078890911376853"/>
    <n v="153.52205128205128"/>
    <n v="0.90217391304347827"/>
    <x v="1"/>
  </r>
  <r>
    <s v="P0871"/>
    <s v="Model_119"/>
    <s v="Speakers"/>
    <s v="West"/>
    <n v="2024"/>
    <s v="Q3"/>
    <n v="92"/>
    <n v="922"/>
    <n v="3235"/>
    <n v="14743"/>
    <n v="175681"/>
    <n v="1.8"/>
    <n v="5"/>
    <n v="3.48"/>
    <n v="18.690000000000001"/>
    <n v="17.52"/>
    <n v="4.8"/>
    <n v="18761"/>
    <n v="7735"/>
    <n v="14"/>
    <n v="2982670"/>
    <n v="13593046"/>
    <n v="-10610376"/>
    <n v="0.10650340764699087"/>
    <n v="0.18458650620587039"/>
    <n v="771.82212581344902"/>
    <n v="0.94565217391304346"/>
    <x v="0"/>
  </r>
  <r>
    <s v="P0872"/>
    <s v="Model_354"/>
    <s v="Smartwatches"/>
    <s v="North"/>
    <n v="2023"/>
    <s v="Q4"/>
    <n v="90"/>
    <n v="1302"/>
    <n v="9758"/>
    <n v="3998"/>
    <n v="137893"/>
    <n v="11.02"/>
    <n v="2"/>
    <n v="0.22"/>
    <n v="13.74"/>
    <n v="86.11"/>
    <n v="2.8"/>
    <n v="8673"/>
    <n v="1325"/>
    <n v="3"/>
    <n v="12704916"/>
    <n v="5205396"/>
    <n v="7499520"/>
    <n v="0.4956223829463266"/>
    <n v="0.26066337427336578"/>
    <n v="91.589861751152071"/>
    <n v="0.97777777777777775"/>
    <x v="4"/>
  </r>
  <r>
    <s v="P0873"/>
    <s v="Model_195"/>
    <s v="Speakers"/>
    <s v="West"/>
    <n v="2024"/>
    <s v="Q3"/>
    <n v="92"/>
    <n v="1364"/>
    <n v="9479"/>
    <n v="6174"/>
    <n v="498604"/>
    <n v="7.97"/>
    <n v="2"/>
    <n v="0.92"/>
    <n v="11.31"/>
    <n v="59.79"/>
    <n v="1.7"/>
    <n v="12018"/>
    <n v="4350"/>
    <n v="4"/>
    <n v="12929356"/>
    <n v="8421336"/>
    <n v="4508020"/>
    <n v="0.23871193559677983"/>
    <n v="0.27307591590543084"/>
    <n v="293.40175953079182"/>
    <n v="0.97826086956521741"/>
    <x v="1"/>
  </r>
  <r>
    <s v="P0874"/>
    <s v="Model_950"/>
    <s v="Headphones"/>
    <s v="West"/>
    <n v="2024"/>
    <s v="Q1"/>
    <n v="91"/>
    <n v="4870"/>
    <n v="3928"/>
    <n v="5590"/>
    <n v="208763"/>
    <n v="4.32"/>
    <n v="17"/>
    <n v="6.81"/>
    <n v="4.24"/>
    <n v="66.540000000000006"/>
    <n v="1.8"/>
    <n v="11752"/>
    <n v="995"/>
    <n v="7"/>
    <n v="19129360"/>
    <n v="27223300"/>
    <n v="-8093940"/>
    <n v="0.83034953111679455"/>
    <n v="0.9749851249702699"/>
    <n v="18.592402464065707"/>
    <n v="0.81318681318681318"/>
    <x v="2"/>
  </r>
  <r>
    <s v="P0875"/>
    <s v="Model_163"/>
    <s v="Smartwatches"/>
    <s v="South"/>
    <n v="2024"/>
    <s v="Q2"/>
    <n v="92"/>
    <n v="2948"/>
    <n v="13845"/>
    <n v="7983"/>
    <n v="127960"/>
    <n v="7.39"/>
    <n v="10"/>
    <n v="8.7899999999999991"/>
    <n v="15.92"/>
    <n v="33.840000000000003"/>
    <n v="2.1"/>
    <n v="13947"/>
    <n v="1720"/>
    <n v="9"/>
    <n v="40815060"/>
    <n v="23533884"/>
    <n v="17281176"/>
    <n v="0.6315338474721508"/>
    <n v="0.59019633437625374"/>
    <n v="53.677069199457264"/>
    <n v="0.89130434782608692"/>
    <x v="2"/>
  </r>
  <r>
    <s v="P0876"/>
    <s v="Model_273"/>
    <s v="Smartwatches"/>
    <s v="South"/>
    <n v="2024"/>
    <s v="Q2"/>
    <n v="92"/>
    <n v="127"/>
    <n v="8926"/>
    <n v="3324"/>
    <n v="396532"/>
    <n v="4.5"/>
    <n v="19"/>
    <n v="5.14"/>
    <n v="24.37"/>
    <n v="42.97"/>
    <n v="5"/>
    <n v="16589"/>
    <n v="5188"/>
    <n v="13"/>
    <n v="1133602"/>
    <n v="422148"/>
    <n v="711454"/>
    <n v="2.3894637817497649E-2"/>
    <n v="2.5425690117294512E-2"/>
    <n v="3758.2362204724413"/>
    <n v="0.79347826086956519"/>
    <x v="0"/>
  </r>
  <r>
    <s v="P0877"/>
    <s v="Model_607"/>
    <s v="Smartwatches"/>
    <s v="West"/>
    <n v="2023"/>
    <s v="Q1"/>
    <n v="91"/>
    <n v="2671"/>
    <n v="10033"/>
    <n v="10077"/>
    <n v="72601"/>
    <n v="8.94"/>
    <n v="4"/>
    <n v="5.39"/>
    <n v="20.64"/>
    <n v="27.9"/>
    <n v="2.1"/>
    <n v="10895"/>
    <n v="5519"/>
    <n v="2"/>
    <n v="26798143"/>
    <n v="26915667"/>
    <n v="-117524"/>
    <n v="0.32612942612942614"/>
    <n v="0.53474030160073738"/>
    <n v="188.03032572070387"/>
    <n v="0.95604395604395609"/>
    <x v="1"/>
  </r>
  <r>
    <s v="P0878"/>
    <s v="Model_894"/>
    <s v="Speakers"/>
    <s v="East"/>
    <n v="2024"/>
    <s v="Q3"/>
    <n v="92"/>
    <n v="4277"/>
    <n v="6749"/>
    <n v="3279"/>
    <n v="461236"/>
    <n v="6.51"/>
    <n v="18"/>
    <n v="2.5499999999999998"/>
    <n v="1.5"/>
    <n v="84.6"/>
    <n v="2.2999999999999998"/>
    <n v="13567"/>
    <n v="1485"/>
    <n v="10"/>
    <n v="28865473"/>
    <n v="14024283"/>
    <n v="14841190"/>
    <n v="0.74227698715723711"/>
    <n v="0.85626517032809946"/>
    <n v="31.942950666354921"/>
    <n v="0.80434782608695654"/>
    <x v="2"/>
  </r>
  <r>
    <s v="P0879"/>
    <s v="Model_128"/>
    <s v="Speakers"/>
    <s v="North"/>
    <n v="2023"/>
    <s v="Q1"/>
    <n v="91"/>
    <n v="650"/>
    <n v="11186"/>
    <n v="10685"/>
    <n v="189227"/>
    <n v="2.4700000000000002"/>
    <n v="18"/>
    <n v="7.68"/>
    <n v="9.41"/>
    <n v="49.05"/>
    <n v="3.6"/>
    <n v="20707"/>
    <n v="2533"/>
    <n v="2"/>
    <n v="7270900"/>
    <n v="6945250"/>
    <n v="325650"/>
    <n v="0.20420986490732013"/>
    <n v="0.13013148485229475"/>
    <n v="354.62"/>
    <n v="0.80219780219780223"/>
    <x v="4"/>
  </r>
  <r>
    <s v="P0880"/>
    <s v="Model_935"/>
    <s v="Smartwatches"/>
    <s v="South"/>
    <n v="2024"/>
    <s v="Q1"/>
    <n v="91"/>
    <n v="1115"/>
    <n v="15609"/>
    <n v="11307"/>
    <n v="250191"/>
    <n v="1.75"/>
    <n v="14"/>
    <n v="7.52"/>
    <n v="23.14"/>
    <n v="60.44"/>
    <n v="2.2000000000000002"/>
    <n v="6787"/>
    <n v="1401"/>
    <n v="11"/>
    <n v="17404035"/>
    <n v="12607305"/>
    <n v="4796730"/>
    <n v="0.44316375198728142"/>
    <n v="0.22322554709278253"/>
    <n v="114.34170403587443"/>
    <n v="0.84615384615384615"/>
    <x v="3"/>
  </r>
  <r>
    <s v="P0881"/>
    <s v="Model_326"/>
    <s v="Speakers"/>
    <s v="East"/>
    <n v="2023"/>
    <s v="Q3"/>
    <n v="92"/>
    <n v="2186"/>
    <n v="2161"/>
    <n v="5954"/>
    <n v="217849"/>
    <n v="8.1999999999999993"/>
    <n v="15"/>
    <n v="5.88"/>
    <n v="12.58"/>
    <n v="68.739999999999995"/>
    <n v="1.9"/>
    <n v="14961"/>
    <n v="6958"/>
    <n v="3"/>
    <n v="4723946"/>
    <n v="13015444"/>
    <n v="-8291498"/>
    <n v="0.23906386701662291"/>
    <n v="0.43764219367248663"/>
    <n v="292.83440073193049"/>
    <n v="0.83695652173913038"/>
    <x v="4"/>
  </r>
  <r>
    <s v="P0882"/>
    <s v="Model_613"/>
    <s v="Speakers"/>
    <s v="East"/>
    <n v="2023"/>
    <s v="Q2"/>
    <n v="92"/>
    <n v="2499"/>
    <n v="13575"/>
    <n v="1578"/>
    <n v="331854"/>
    <n v="13.54"/>
    <n v="8"/>
    <n v="2.13"/>
    <n v="16.55"/>
    <n v="39.69"/>
    <n v="1.6"/>
    <n v="14902"/>
    <n v="9050"/>
    <n v="4"/>
    <n v="33923925"/>
    <n v="3943422"/>
    <n v="29980503"/>
    <n v="0.21638237076803185"/>
    <n v="0.50030550868597623"/>
    <n v="333.17326930772305"/>
    <n v="0.91304347826086962"/>
    <x v="1"/>
  </r>
  <r>
    <s v="P0883"/>
    <s v="Model_364"/>
    <s v="Smartwatches"/>
    <s v="North"/>
    <n v="2024"/>
    <s v="Q1"/>
    <n v="91"/>
    <n v="2393"/>
    <n v="16288"/>
    <n v="13581"/>
    <n v="420858"/>
    <n v="5.16"/>
    <n v="3"/>
    <n v="0.97"/>
    <n v="22.81"/>
    <n v="67.61"/>
    <n v="2.2999999999999998"/>
    <n v="8933"/>
    <n v="9038"/>
    <n v="8"/>
    <n v="38977184"/>
    <n v="32499333"/>
    <n v="6477851"/>
    <n v="0.2093430146093955"/>
    <n v="0.47908406654083285"/>
    <n v="343.69327204346013"/>
    <n v="0.96703296703296704"/>
    <x v="1"/>
  </r>
  <r>
    <s v="P0884"/>
    <s v="Model_153"/>
    <s v="Speakers"/>
    <s v="West"/>
    <n v="2023"/>
    <s v="Q2"/>
    <n v="92"/>
    <n v="1913"/>
    <n v="11560"/>
    <n v="10577"/>
    <n v="205604"/>
    <n v="11"/>
    <n v="14"/>
    <n v="0.64"/>
    <n v="21.84"/>
    <n v="64.08"/>
    <n v="1.4"/>
    <n v="12784"/>
    <n v="8884"/>
    <n v="10"/>
    <n v="22114280"/>
    <n v="20233801"/>
    <n v="1880479"/>
    <n v="0.177178845975734"/>
    <n v="0.38298697003452287"/>
    <n v="427.24934657605854"/>
    <n v="0.84782608695652173"/>
    <x v="0"/>
  </r>
  <r>
    <s v="P0885"/>
    <s v="Model_212"/>
    <s v="Smartwatches"/>
    <s v="South"/>
    <n v="2024"/>
    <s v="Q4"/>
    <n v="90"/>
    <n v="1368"/>
    <n v="17336"/>
    <n v="2292"/>
    <n v="178727"/>
    <n v="9.8800000000000008"/>
    <n v="11"/>
    <n v="5.93"/>
    <n v="12.55"/>
    <n v="66.45"/>
    <n v="1.1000000000000001"/>
    <n v="6326"/>
    <n v="5744"/>
    <n v="4"/>
    <n v="23715648"/>
    <n v="3135456"/>
    <n v="20580192"/>
    <n v="0.1923509561304837"/>
    <n v="0.27387672504298344"/>
    <n v="377.89473684210526"/>
    <n v="0.87777777777777777"/>
    <x v="4"/>
  </r>
  <r>
    <s v="P0886"/>
    <s v="Model_744"/>
    <s v="Headphones"/>
    <s v="South"/>
    <n v="2023"/>
    <s v="Q1"/>
    <n v="91"/>
    <n v="4761"/>
    <n v="12026"/>
    <n v="14878"/>
    <n v="461817"/>
    <n v="13.97"/>
    <n v="2"/>
    <n v="8.25"/>
    <n v="10.94"/>
    <n v="49.14"/>
    <n v="4.2"/>
    <n v="5164"/>
    <n v="5188"/>
    <n v="9"/>
    <n v="57255786"/>
    <n v="70834158"/>
    <n v="-13578372"/>
    <n v="0.47854055683988339"/>
    <n v="0.95316307597196204"/>
    <n v="99.161520688930892"/>
    <n v="0.97802197802197799"/>
    <x v="2"/>
  </r>
  <r>
    <s v="P0887"/>
    <s v="Model_508"/>
    <s v="Speakers"/>
    <s v="North"/>
    <n v="2023"/>
    <s v="Q2"/>
    <n v="92"/>
    <n v="3647"/>
    <n v="4874"/>
    <n v="1460"/>
    <n v="113227"/>
    <n v="12.31"/>
    <n v="13"/>
    <n v="8.58"/>
    <n v="8.49"/>
    <n v="40.630000000000003"/>
    <n v="1.6"/>
    <n v="12028"/>
    <n v="9360"/>
    <n v="10"/>
    <n v="17775478"/>
    <n v="5324620"/>
    <n v="12450858"/>
    <n v="0.28038748366264321"/>
    <n v="0.73013773116356762"/>
    <n v="236.11735673156019"/>
    <n v="0.85869565217391308"/>
    <x v="4"/>
  </r>
  <r>
    <s v="P0888"/>
    <s v="Model_626"/>
    <s v="Smartwatches"/>
    <s v="East"/>
    <n v="2023"/>
    <s v="Q3"/>
    <n v="92"/>
    <n v="3812"/>
    <n v="1707"/>
    <n v="2148"/>
    <n v="186039"/>
    <n v="8.5"/>
    <n v="16"/>
    <n v="4.6399999999999997"/>
    <n v="17.98"/>
    <n v="27.77"/>
    <n v="4.0999999999999996"/>
    <n v="1997"/>
    <n v="5540"/>
    <n v="11"/>
    <n v="6507084"/>
    <n v="8188176"/>
    <n v="-1681092"/>
    <n v="0.40761334473909322"/>
    <n v="0.76317110808761168"/>
    <n v="133.70409233997901"/>
    <n v="0.82608695652173914"/>
    <x v="2"/>
  </r>
  <r>
    <s v="P0889"/>
    <s v="Model_904"/>
    <s v="Headphones"/>
    <s v="North"/>
    <n v="2024"/>
    <s v="Q1"/>
    <n v="91"/>
    <n v="4720"/>
    <n v="4165"/>
    <n v="14415"/>
    <n v="134289"/>
    <n v="9.86"/>
    <n v="18"/>
    <n v="7.84"/>
    <n v="7.17"/>
    <n v="75.97"/>
    <n v="4.2"/>
    <n v="9141"/>
    <n v="7593"/>
    <n v="8"/>
    <n v="19658800"/>
    <n v="68038800"/>
    <n v="-48380000"/>
    <n v="0.38333468691626738"/>
    <n v="0.94495478231204799"/>
    <n v="146.39046610169493"/>
    <n v="0.80219780219780223"/>
    <x v="2"/>
  </r>
  <r>
    <s v="P0890"/>
    <s v="Model_947"/>
    <s v="Smartwatches"/>
    <s v="East"/>
    <n v="2024"/>
    <s v="Q2"/>
    <n v="92"/>
    <n v="2240"/>
    <n v="2132"/>
    <n v="10291"/>
    <n v="201094"/>
    <n v="13.48"/>
    <n v="5"/>
    <n v="9.4700000000000006"/>
    <n v="6.25"/>
    <n v="58.67"/>
    <n v="3.2"/>
    <n v="6143"/>
    <n v="6391"/>
    <n v="5"/>
    <n v="4775680"/>
    <n v="23051840"/>
    <n v="-18276160"/>
    <n v="0.25952960259529601"/>
    <n v="0.44845311702944651"/>
    <n v="262.48750000000001"/>
    <n v="0.94565217391304346"/>
    <x v="1"/>
  </r>
  <r>
    <s v="P0891"/>
    <s v="Model_930"/>
    <s v="Headphones"/>
    <s v="South"/>
    <n v="2023"/>
    <s v="Q3"/>
    <n v="92"/>
    <n v="1042"/>
    <n v="4583"/>
    <n v="12932"/>
    <n v="486679"/>
    <n v="5.99"/>
    <n v="3"/>
    <n v="2.75"/>
    <n v="8.91"/>
    <n v="45.55"/>
    <n v="2.2000000000000002"/>
    <n v="6556"/>
    <n v="3407"/>
    <n v="5"/>
    <n v="4775486"/>
    <n v="13475144"/>
    <n v="-8699658"/>
    <n v="0.23420993481681276"/>
    <n v="0.2086107803324479"/>
    <n v="300.80998080614205"/>
    <n v="0.96739130434782605"/>
    <x v="1"/>
  </r>
  <r>
    <s v="P0892"/>
    <s v="Model_295"/>
    <s v="Smartwatches"/>
    <s v="West"/>
    <n v="2024"/>
    <s v="Q2"/>
    <n v="92"/>
    <n v="2762"/>
    <n v="15211"/>
    <n v="10978"/>
    <n v="255743"/>
    <n v="4.9000000000000004"/>
    <n v="6"/>
    <n v="3.98"/>
    <n v="4.43"/>
    <n v="85.52"/>
    <n v="1.6"/>
    <n v="1631"/>
    <n v="8994"/>
    <n v="5"/>
    <n v="42012782"/>
    <n v="30321236"/>
    <n v="11691546"/>
    <n v="0.23494385845525689"/>
    <n v="0.55295870948005865"/>
    <n v="299.58291093410571"/>
    <n v="0.93478260869565222"/>
    <x v="1"/>
  </r>
  <r>
    <s v="P0893"/>
    <s v="Model_120"/>
    <s v="Speakers"/>
    <s v="West"/>
    <n v="2023"/>
    <s v="Q2"/>
    <n v="92"/>
    <n v="2242"/>
    <n v="11623"/>
    <n v="8651"/>
    <n v="317866"/>
    <n v="0.16"/>
    <n v="18"/>
    <n v="9.31"/>
    <n v="17.38"/>
    <n v="13.83"/>
    <n v="3.9"/>
    <n v="6943"/>
    <n v="4808"/>
    <n v="7"/>
    <n v="26058766"/>
    <n v="19395542"/>
    <n v="6663224"/>
    <n v="0.31801418439716311"/>
    <n v="0.44885352159822284"/>
    <n v="197.29527207850134"/>
    <n v="0.80434782608695654"/>
    <x v="4"/>
  </r>
  <r>
    <s v="P0894"/>
    <s v="Model_269"/>
    <s v="Headphones"/>
    <s v="South"/>
    <n v="2024"/>
    <s v="Q1"/>
    <n v="91"/>
    <n v="1298"/>
    <n v="8623"/>
    <n v="7956"/>
    <n v="208485"/>
    <n v="12.4"/>
    <n v="16"/>
    <n v="3.38"/>
    <n v="15.41"/>
    <n v="78.010000000000005"/>
    <n v="3.4"/>
    <n v="18741"/>
    <n v="204"/>
    <n v="5"/>
    <n v="11192654"/>
    <n v="10326888"/>
    <n v="865766"/>
    <n v="0.8641810918774967"/>
    <n v="0.25986256513581318"/>
    <n v="14.302003081664099"/>
    <n v="0.82417582417582413"/>
    <x v="3"/>
  </r>
  <r>
    <s v="P0895"/>
    <s v="Model_340"/>
    <s v="Speakers"/>
    <s v="South"/>
    <n v="2024"/>
    <s v="Q2"/>
    <n v="92"/>
    <n v="3104"/>
    <n v="12254"/>
    <n v="2844"/>
    <n v="393194"/>
    <n v="12.01"/>
    <n v="15"/>
    <n v="9.14"/>
    <n v="12.07"/>
    <n v="89.81"/>
    <n v="3.6"/>
    <n v="14943"/>
    <n v="9789"/>
    <n v="6"/>
    <n v="38036416"/>
    <n v="8827776"/>
    <n v="29208640"/>
    <n v="0.24075079500504148"/>
    <n v="0.62142789074080451"/>
    <n v="290.13788659793812"/>
    <n v="0.83695652173913038"/>
    <x v="4"/>
  </r>
  <r>
    <s v="P0896"/>
    <s v="Model_980"/>
    <s v="Speakers"/>
    <s v="West"/>
    <n v="2024"/>
    <s v="Q1"/>
    <n v="91"/>
    <n v="4648"/>
    <n v="3179"/>
    <n v="8168"/>
    <n v="283820"/>
    <n v="1.57"/>
    <n v="14"/>
    <n v="9.81"/>
    <n v="9.76"/>
    <n v="80.959999999999994"/>
    <n v="1"/>
    <n v="10212"/>
    <n v="3933"/>
    <n v="10"/>
    <n v="14775992"/>
    <n v="37964864"/>
    <n v="-23188872"/>
    <n v="0.54166181097774158"/>
    <n v="0.93054021783610152"/>
    <n v="77.001506024096386"/>
    <n v="0.84615384615384615"/>
    <x v="2"/>
  </r>
  <r>
    <s v="P0897"/>
    <s v="Model_965"/>
    <s v="Smartwatches"/>
    <s v="South"/>
    <n v="2024"/>
    <s v="Q3"/>
    <n v="92"/>
    <n v="4083"/>
    <n v="17401"/>
    <n v="4316"/>
    <n v="286994"/>
    <n v="8.65"/>
    <n v="7"/>
    <n v="6.62"/>
    <n v="22.73"/>
    <n v="74.83"/>
    <n v="4.7"/>
    <n v="9721"/>
    <n v="495"/>
    <n v="13"/>
    <n v="71048283"/>
    <n v="17622228"/>
    <n v="53426055"/>
    <n v="0.89187418086500658"/>
    <n v="0.81742592715679918"/>
    <n v="11.15356355620867"/>
    <n v="0.92391304347826086"/>
    <x v="2"/>
  </r>
  <r>
    <s v="P0898"/>
    <s v="Model_997"/>
    <s v="Smartwatches"/>
    <s v="West"/>
    <n v="2023"/>
    <s v="Q3"/>
    <n v="92"/>
    <n v="2047"/>
    <n v="1736"/>
    <n v="14435"/>
    <n v="395740"/>
    <n v="6.96"/>
    <n v="18"/>
    <n v="8.17"/>
    <n v="0.73"/>
    <n v="39.94"/>
    <n v="1.3"/>
    <n v="17160"/>
    <n v="3617"/>
    <n v="8"/>
    <n v="3553592"/>
    <n v="29548445"/>
    <n v="-25994853"/>
    <n v="0.36140536723163841"/>
    <n v="0.4098140761425344"/>
    <n v="162.56179775280899"/>
    <n v="0.80434782608695654"/>
    <x v="4"/>
  </r>
  <r>
    <s v="P0899"/>
    <s v="Model_818"/>
    <s v="Speakers"/>
    <s v="West"/>
    <n v="2024"/>
    <s v="Q4"/>
    <n v="90"/>
    <n v="4966"/>
    <n v="8946"/>
    <n v="10050"/>
    <n v="378876"/>
    <n v="1.78"/>
    <n v="7"/>
    <n v="7.5"/>
    <n v="19.23"/>
    <n v="28.51"/>
    <n v="2.5"/>
    <n v="7647"/>
    <n v="3391"/>
    <n v="9"/>
    <n v="44425836"/>
    <n v="49908300"/>
    <n v="-5482464"/>
    <n v="0.59423238004068446"/>
    <n v="0.99420454427153193"/>
    <n v="61.455900120821589"/>
    <n v="0.92222222222222228"/>
    <x v="2"/>
  </r>
  <r>
    <s v="P0900"/>
    <s v="Model_343"/>
    <s v="Speakers"/>
    <s v="North"/>
    <n v="2023"/>
    <s v="Q3"/>
    <n v="92"/>
    <n v="3737"/>
    <n v="5943"/>
    <n v="9968"/>
    <n v="455513"/>
    <n v="14.71"/>
    <n v="17"/>
    <n v="7"/>
    <n v="22.55"/>
    <n v="68.790000000000006"/>
    <n v="2.6"/>
    <n v="13088"/>
    <n v="2110"/>
    <n v="6"/>
    <n v="22208991"/>
    <n v="37250416"/>
    <n v="-15041425"/>
    <n v="0.63913117838207623"/>
    <n v="0.74815593675850078"/>
    <n v="51.945410757291945"/>
    <n v="0.81521739130434789"/>
    <x v="2"/>
  </r>
  <r>
    <s v="P0901"/>
    <s v="Model_829"/>
    <s v="Smartwatches"/>
    <s v="North"/>
    <n v="2023"/>
    <s v="Q1"/>
    <n v="91"/>
    <n v="2201"/>
    <n v="16963"/>
    <n v="5377"/>
    <n v="118323"/>
    <n v="3.22"/>
    <n v="15"/>
    <n v="3.07"/>
    <n v="11.16"/>
    <n v="34.369999999999997"/>
    <n v="1"/>
    <n v="6104"/>
    <n v="4637"/>
    <n v="6"/>
    <n v="37335563"/>
    <n v="11834777"/>
    <n v="25500786"/>
    <n v="0.32187774202983327"/>
    <n v="0.44064522793830885"/>
    <n v="191.71603816447069"/>
    <n v="0.8351648351648352"/>
    <x v="4"/>
  </r>
  <r>
    <s v="P0902"/>
    <s v="Model_120"/>
    <s v="Speakers"/>
    <s v="East"/>
    <n v="2024"/>
    <s v="Q1"/>
    <n v="91"/>
    <n v="4068"/>
    <n v="10055"/>
    <n v="1527"/>
    <n v="335960"/>
    <n v="1.01"/>
    <n v="19"/>
    <n v="0.56999999999999995"/>
    <n v="13.77"/>
    <n v="24.08"/>
    <n v="3"/>
    <n v="10952"/>
    <n v="9960"/>
    <n v="14"/>
    <n v="40903740"/>
    <n v="6211836"/>
    <n v="34691904"/>
    <n v="0.28999144568006846"/>
    <n v="0.81442289289097702"/>
    <n v="222.8023598820059"/>
    <n v="0.79120879120879117"/>
    <x v="4"/>
  </r>
  <r>
    <s v="P0903"/>
    <s v="Model_840"/>
    <s v="Smartwatches"/>
    <s v="South"/>
    <n v="2024"/>
    <s v="Q4"/>
    <n v="90"/>
    <n v="3160"/>
    <n v="18169"/>
    <n v="11519"/>
    <n v="90695"/>
    <n v="8.92"/>
    <n v="18"/>
    <n v="3.43"/>
    <n v="23.61"/>
    <n v="72.92"/>
    <n v="4"/>
    <n v="19442"/>
    <n v="5068"/>
    <n v="12"/>
    <n v="57414040"/>
    <n v="36400040"/>
    <n v="21014000"/>
    <n v="0.38405444822557122"/>
    <n v="0.6326392186665406"/>
    <n v="144.34177215189871"/>
    <n v="0.8"/>
    <x v="2"/>
  </r>
  <r>
    <s v="P0904"/>
    <s v="Model_982"/>
    <s v="Smartwatches"/>
    <s v="East"/>
    <n v="2024"/>
    <s v="Q2"/>
    <n v="92"/>
    <n v="2020"/>
    <n v="1648"/>
    <n v="12128"/>
    <n v="462918"/>
    <n v="11.08"/>
    <n v="9"/>
    <n v="6.67"/>
    <n v="5.31"/>
    <n v="35"/>
    <n v="4.3"/>
    <n v="17899"/>
    <n v="4862"/>
    <n v="8"/>
    <n v="3328960"/>
    <n v="24498560"/>
    <n v="-21169600"/>
    <n v="0.29351932577739032"/>
    <n v="0.40440861446405446"/>
    <n v="221.43762376237626"/>
    <n v="0.90217391304347827"/>
    <x v="1"/>
  </r>
  <r>
    <s v="P0905"/>
    <s v="Model_484"/>
    <s v="Smartwatches"/>
    <s v="North"/>
    <n v="2024"/>
    <s v="Q2"/>
    <n v="92"/>
    <n v="247"/>
    <n v="14895"/>
    <n v="14119"/>
    <n v="468458"/>
    <n v="0.49"/>
    <n v="16"/>
    <n v="1.03"/>
    <n v="13"/>
    <n v="83.16"/>
    <n v="4.5"/>
    <n v="5105"/>
    <n v="1151"/>
    <n v="12"/>
    <n v="3679065"/>
    <n v="3487393"/>
    <n v="191672"/>
    <n v="0.17668097281831188"/>
    <n v="4.9449964243872005E-2"/>
    <n v="428.71255060728743"/>
    <n v="0.82608695652173914"/>
    <x v="0"/>
  </r>
  <r>
    <s v="P0906"/>
    <s v="Model_419"/>
    <s v="Smartwatches"/>
    <s v="East"/>
    <n v="2024"/>
    <s v="Q3"/>
    <n v="92"/>
    <n v="2676"/>
    <n v="6395"/>
    <n v="8268"/>
    <n v="105841"/>
    <n v="9.8800000000000008"/>
    <n v="12"/>
    <n v="0.12"/>
    <n v="11.87"/>
    <n v="77.25"/>
    <n v="3"/>
    <n v="14784"/>
    <n v="2941"/>
    <n v="14"/>
    <n v="17113020"/>
    <n v="22125168"/>
    <n v="-5012148"/>
    <n v="0.47641089549581628"/>
    <n v="0.53574131302267813"/>
    <n v="101.11061285500747"/>
    <n v="0.86956521739130432"/>
    <x v="2"/>
  </r>
  <r>
    <s v="P0907"/>
    <s v="Model_861"/>
    <s v="Speakers"/>
    <s v="West"/>
    <n v="2024"/>
    <s v="Q3"/>
    <n v="92"/>
    <n v="1252"/>
    <n v="18896"/>
    <n v="1142"/>
    <n v="440642"/>
    <n v="7.98"/>
    <n v="12"/>
    <n v="1.4"/>
    <n v="6.46"/>
    <n v="77.81"/>
    <n v="3.5"/>
    <n v="3107"/>
    <n v="6718"/>
    <n v="13"/>
    <n v="23657792"/>
    <n v="1429784"/>
    <n v="22228008"/>
    <n v="0.15708908406524466"/>
    <n v="0.25065326005395849"/>
    <n v="493.65495207667738"/>
    <n v="0.86956521739130432"/>
    <x v="0"/>
  </r>
  <r>
    <s v="P0908"/>
    <s v="Model_626"/>
    <s v="Smartwatches"/>
    <s v="West"/>
    <n v="2024"/>
    <s v="Q1"/>
    <n v="91"/>
    <n v="2085"/>
    <n v="12523"/>
    <n v="2247"/>
    <n v="248784"/>
    <n v="1.55"/>
    <n v="6"/>
    <n v="7.16"/>
    <n v="20.46"/>
    <n v="71.73"/>
    <n v="1.3"/>
    <n v="13209"/>
    <n v="4823"/>
    <n v="9"/>
    <n v="26110455"/>
    <n v="4684995"/>
    <n v="21425460"/>
    <n v="0.30182397220613782"/>
    <n v="0.4174217629492839"/>
    <n v="210.50023980815348"/>
    <n v="0.93406593406593408"/>
    <x v="1"/>
  </r>
  <r>
    <s v="P0909"/>
    <s v="Model_902"/>
    <s v="Smartwatches"/>
    <s v="West"/>
    <n v="2024"/>
    <s v="Q4"/>
    <n v="90"/>
    <n v="527"/>
    <n v="12199"/>
    <n v="11371"/>
    <n v="157096"/>
    <n v="2.59"/>
    <n v="9"/>
    <n v="9.73"/>
    <n v="22.49"/>
    <n v="80.47"/>
    <n v="3"/>
    <n v="3516"/>
    <n v="7572"/>
    <n v="10"/>
    <n v="6428873"/>
    <n v="5992517"/>
    <n v="436356"/>
    <n v="6.5069761698975187E-2"/>
    <n v="0.10550660387255283"/>
    <n v="1293.1309297912715"/>
    <n v="0.9"/>
    <x v="0"/>
  </r>
  <r>
    <s v="P0910"/>
    <s v="Model_712"/>
    <s v="Headphones"/>
    <s v="South"/>
    <n v="2023"/>
    <s v="Q4"/>
    <n v="90"/>
    <n v="1304"/>
    <n v="11215"/>
    <n v="7381"/>
    <n v="142764"/>
    <n v="8.52"/>
    <n v="1"/>
    <n v="9.83"/>
    <n v="19.55"/>
    <n v="74.459999999999994"/>
    <n v="1.6"/>
    <n v="5074"/>
    <n v="8013"/>
    <n v="3"/>
    <n v="14624360"/>
    <n v="9624824"/>
    <n v="4999536"/>
    <n v="0.13995921433937963"/>
    <n v="0.2610637788421421"/>
    <n v="553.04447852760734"/>
    <n v="0.98888888888888893"/>
    <x v="0"/>
  </r>
  <r>
    <s v="P0911"/>
    <s v="Model_563"/>
    <s v="Speakers"/>
    <s v="East"/>
    <n v="2024"/>
    <s v="Q2"/>
    <n v="92"/>
    <n v="972"/>
    <n v="17663"/>
    <n v="12651"/>
    <n v="496790"/>
    <n v="4.45"/>
    <n v="3"/>
    <n v="4.9400000000000004"/>
    <n v="4.88"/>
    <n v="58.2"/>
    <n v="2.5"/>
    <n v="15041"/>
    <n v="5624"/>
    <n v="4"/>
    <n v="17168436"/>
    <n v="12296772"/>
    <n v="4871664"/>
    <n v="0.14736203759854458"/>
    <n v="0.1945966204252777"/>
    <n v="532.31275720164615"/>
    <n v="0.96739130434782605"/>
    <x v="0"/>
  </r>
  <r>
    <s v="P0912"/>
    <s v="Model_441"/>
    <s v="Smartwatches"/>
    <s v="East"/>
    <n v="2023"/>
    <s v="Q4"/>
    <n v="90"/>
    <n v="469"/>
    <n v="7282"/>
    <n v="7117"/>
    <n v="135744"/>
    <n v="14.07"/>
    <n v="5"/>
    <n v="8.69"/>
    <n v="2.17"/>
    <n v="33.67"/>
    <n v="2.2999999999999998"/>
    <n v="8774"/>
    <n v="3684"/>
    <n v="13"/>
    <n v="3415258"/>
    <n v="3337873"/>
    <n v="77385"/>
    <n v="0.11293041175054178"/>
    <n v="9.3894871378040368E-2"/>
    <n v="706.95095948827293"/>
    <n v="0.94444444444444442"/>
    <x v="0"/>
  </r>
  <r>
    <s v="P0913"/>
    <s v="Model_689"/>
    <s v="Speakers"/>
    <s v="West"/>
    <n v="2024"/>
    <s v="Q4"/>
    <n v="90"/>
    <n v="2254"/>
    <n v="18224"/>
    <n v="1326"/>
    <n v="340626"/>
    <n v="12.28"/>
    <n v="17"/>
    <n v="7.37"/>
    <n v="15.14"/>
    <n v="81.06"/>
    <n v="2.7"/>
    <n v="11435"/>
    <n v="8639"/>
    <n v="13"/>
    <n v="41076896"/>
    <n v="2988804"/>
    <n v="38088092"/>
    <n v="0.20692187643440743"/>
    <n v="0.45125594901088056"/>
    <n v="344.94676131322092"/>
    <n v="0.81111111111111112"/>
    <x v="4"/>
  </r>
  <r>
    <s v="P0914"/>
    <s v="Model_667"/>
    <s v="Speakers"/>
    <s v="West"/>
    <n v="2023"/>
    <s v="Q1"/>
    <n v="91"/>
    <n v="2647"/>
    <n v="4317"/>
    <n v="10888"/>
    <n v="59171"/>
    <n v="14.75"/>
    <n v="5"/>
    <n v="5.01"/>
    <n v="1.43"/>
    <n v="77.25"/>
    <n v="3.3"/>
    <n v="17248"/>
    <n v="1363"/>
    <n v="3"/>
    <n v="11427099"/>
    <n v="28820536"/>
    <n v="-17393437"/>
    <n v="0.66009975062344139"/>
    <n v="0.52993544677542181"/>
    <n v="46.857952398942196"/>
    <n v="0.94505494505494503"/>
    <x v="2"/>
  </r>
  <r>
    <s v="P0915"/>
    <s v="Model_221"/>
    <s v="Headphones"/>
    <s v="West"/>
    <n v="2023"/>
    <s v="Q1"/>
    <n v="91"/>
    <n v="1170"/>
    <n v="16596"/>
    <n v="13746"/>
    <n v="150755"/>
    <n v="3.9"/>
    <n v="16"/>
    <n v="5.73"/>
    <n v="16.82"/>
    <n v="47.83"/>
    <n v="4.5999999999999996"/>
    <n v="7906"/>
    <n v="4765"/>
    <n v="11"/>
    <n v="19417320"/>
    <n v="16082820"/>
    <n v="3334500"/>
    <n v="0.19713563605728729"/>
    <n v="0.23423667273413054"/>
    <n v="370.61111111111109"/>
    <n v="0.82417582417582413"/>
    <x v="4"/>
  </r>
  <r>
    <s v="P0916"/>
    <s v="Model_957"/>
    <s v="Smartwatches"/>
    <s v="West"/>
    <n v="2023"/>
    <s v="Q2"/>
    <n v="92"/>
    <n v="3118"/>
    <n v="6799"/>
    <n v="11065"/>
    <n v="158125"/>
    <n v="14.55"/>
    <n v="13"/>
    <n v="1.37"/>
    <n v="13.26"/>
    <n v="13.13"/>
    <n v="2.6"/>
    <n v="13326"/>
    <n v="8114"/>
    <n v="8"/>
    <n v="21199282"/>
    <n v="34500670"/>
    <n v="-13301388"/>
    <n v="0.27759971509971509"/>
    <n v="0.62423072272223856"/>
    <n v="239.41244387427838"/>
    <n v="0.85869565217391308"/>
    <x v="4"/>
  </r>
  <r>
    <s v="P0917"/>
    <s v="Model_594"/>
    <s v="Headphones"/>
    <s v="East"/>
    <n v="2024"/>
    <s v="Q4"/>
    <n v="90"/>
    <n v="1000"/>
    <n v="11417"/>
    <n v="13907"/>
    <n v="442866"/>
    <n v="6.47"/>
    <n v="10"/>
    <n v="9.3800000000000008"/>
    <n v="16.57"/>
    <n v="61.08"/>
    <n v="4.9000000000000004"/>
    <n v="18972"/>
    <n v="1451"/>
    <n v="13"/>
    <n v="11417000"/>
    <n v="13907000"/>
    <n v="-2490000"/>
    <n v="0.40799673602611181"/>
    <n v="0.20020228438814577"/>
    <n v="130.59"/>
    <n v="0.88888888888888884"/>
    <x v="3"/>
  </r>
  <r>
    <s v="P0918"/>
    <s v="Model_474"/>
    <s v="Headphones"/>
    <s v="West"/>
    <n v="2024"/>
    <s v="Q2"/>
    <n v="92"/>
    <n v="2386"/>
    <n v="19573"/>
    <n v="7548"/>
    <n v="418226"/>
    <n v="5.21"/>
    <n v="18"/>
    <n v="3.52"/>
    <n v="14.75"/>
    <n v="14.05"/>
    <n v="4"/>
    <n v="2861"/>
    <n v="7080"/>
    <n v="3"/>
    <n v="46701178"/>
    <n v="18009528"/>
    <n v="28691650"/>
    <n v="0.25206000422564967"/>
    <n v="0.47768265055011583"/>
    <n v="272.99245599329424"/>
    <n v="0.80434782608695654"/>
    <x v="4"/>
  </r>
  <r>
    <s v="P0919"/>
    <s v="Model_886"/>
    <s v="Speakers"/>
    <s v="West"/>
    <n v="2023"/>
    <s v="Q4"/>
    <n v="90"/>
    <n v="2293"/>
    <n v="4767"/>
    <n v="1205"/>
    <n v="53696"/>
    <n v="0.76"/>
    <n v="1"/>
    <n v="4.46"/>
    <n v="10.57"/>
    <n v="84.1"/>
    <n v="3"/>
    <n v="5973"/>
    <n v="7290"/>
    <n v="13"/>
    <n v="10930731"/>
    <n v="2763065"/>
    <n v="8167666"/>
    <n v="0.23927788792653656"/>
    <n v="0.45906383810201823"/>
    <n v="286.13170518970782"/>
    <n v="0.98888888888888893"/>
    <x v="1"/>
  </r>
  <r>
    <s v="P0920"/>
    <s v="Model_244"/>
    <s v="Smartwatches"/>
    <s v="West"/>
    <n v="2023"/>
    <s v="Q2"/>
    <n v="92"/>
    <n v="2695"/>
    <n v="5906"/>
    <n v="8786"/>
    <n v="176310"/>
    <n v="0.79"/>
    <n v="2"/>
    <n v="6.72"/>
    <n v="5.0199999999999996"/>
    <n v="86.93"/>
    <n v="3.6"/>
    <n v="8819"/>
    <n v="3927"/>
    <n v="3"/>
    <n v="15916670"/>
    <n v="23678270"/>
    <n v="-7761600"/>
    <n v="0.40697674418604651"/>
    <n v="0.53954515642605283"/>
    <n v="134.05714285714285"/>
    <n v="0.97826086956521741"/>
    <x v="2"/>
  </r>
  <r>
    <s v="P0921"/>
    <s v="Model_357"/>
    <s v="Headphones"/>
    <s v="East"/>
    <n v="2023"/>
    <s v="Q1"/>
    <n v="91"/>
    <n v="1907"/>
    <n v="19326"/>
    <n v="10565"/>
    <n v="463274"/>
    <n v="10.38"/>
    <n v="10"/>
    <n v="3.34"/>
    <n v="7.64"/>
    <n v="25.16"/>
    <n v="1.4"/>
    <n v="10167"/>
    <n v="8961"/>
    <n v="3"/>
    <n v="36854682"/>
    <n v="20147455"/>
    <n v="16707227"/>
    <n v="0.17546926757453074"/>
    <n v="0.381785756328194"/>
    <n v="427.60933403251181"/>
    <n v="0.89010989010989006"/>
    <x v="0"/>
  </r>
  <r>
    <s v="P0922"/>
    <s v="Model_187"/>
    <s v="Headphones"/>
    <s v="South"/>
    <n v="2024"/>
    <s v="Q4"/>
    <n v="90"/>
    <n v="4662"/>
    <n v="11882"/>
    <n v="14899"/>
    <n v="201385"/>
    <n v="6.87"/>
    <n v="5"/>
    <n v="2.54"/>
    <n v="13.11"/>
    <n v="64.11"/>
    <n v="4.4000000000000004"/>
    <n v="10981"/>
    <n v="2746"/>
    <n v="13"/>
    <n v="55393884"/>
    <n v="69459138"/>
    <n v="-14065254"/>
    <n v="0.62931965442764581"/>
    <n v="0.93334304981753557"/>
    <n v="53.011583011583014"/>
    <n v="0.94444444444444442"/>
    <x v="2"/>
  </r>
  <r>
    <s v="P0923"/>
    <s v="Model_986"/>
    <s v="Smartwatches"/>
    <s v="East"/>
    <n v="2023"/>
    <s v="Q4"/>
    <n v="90"/>
    <n v="1915"/>
    <n v="5937"/>
    <n v="13592"/>
    <n v="331293"/>
    <n v="3.4"/>
    <n v="13"/>
    <n v="6.31"/>
    <n v="16.3"/>
    <n v="17.38"/>
    <n v="3.3"/>
    <n v="10020"/>
    <n v="366"/>
    <n v="14"/>
    <n v="11369355"/>
    <n v="26028680"/>
    <n v="-14659325"/>
    <n v="0.83954405962297241"/>
    <n v="0.38338737460329914"/>
    <n v="17.201044386422975"/>
    <n v="0.85555555555555562"/>
    <x v="3"/>
  </r>
  <r>
    <s v="P0924"/>
    <s v="Model_468"/>
    <s v="Headphones"/>
    <s v="South"/>
    <n v="2024"/>
    <s v="Q4"/>
    <n v="90"/>
    <n v="2962"/>
    <n v="6935"/>
    <n v="4540"/>
    <n v="442208"/>
    <n v="9.2100000000000009"/>
    <n v="18"/>
    <n v="0.25"/>
    <n v="19.489999999999998"/>
    <n v="68.36"/>
    <n v="4.9000000000000004"/>
    <n v="19070"/>
    <n v="9730"/>
    <n v="5"/>
    <n v="20541470"/>
    <n v="13447480"/>
    <n v="7093990"/>
    <n v="0.23337535455404979"/>
    <n v="0.59299916635768779"/>
    <n v="295.64483457123566"/>
    <n v="0.8"/>
    <x v="4"/>
  </r>
  <r>
    <s v="P0925"/>
    <s v="Model_552"/>
    <s v="Speakers"/>
    <s v="North"/>
    <n v="2023"/>
    <s v="Q2"/>
    <n v="92"/>
    <n v="2903"/>
    <n v="5607"/>
    <n v="13266"/>
    <n v="365665"/>
    <n v="3.79"/>
    <n v="15"/>
    <n v="7.21"/>
    <n v="19.18"/>
    <n v="37.78"/>
    <n v="3.5"/>
    <n v="5036"/>
    <n v="7534"/>
    <n v="2"/>
    <n v="16277121"/>
    <n v="38511198"/>
    <n v="-22234077"/>
    <n v="0.27814506084123791"/>
    <n v="0.58118723157878716"/>
    <n v="238.76265931794694"/>
    <n v="0.83695652173913038"/>
    <x v="4"/>
  </r>
  <r>
    <s v="P0926"/>
    <s v="Model_955"/>
    <s v="Headphones"/>
    <s v="North"/>
    <n v="2023"/>
    <s v="Q3"/>
    <n v="92"/>
    <n v="4960"/>
    <n v="2060"/>
    <n v="13219"/>
    <n v="95740"/>
    <n v="8.66"/>
    <n v="6"/>
    <n v="5.14"/>
    <n v="24.32"/>
    <n v="64.48"/>
    <n v="4.3"/>
    <n v="3273"/>
    <n v="1122"/>
    <n v="3"/>
    <n v="10217600"/>
    <n v="65566240"/>
    <n v="-55348640"/>
    <n v="0.8155212101282473"/>
    <n v="0.99300333056520307"/>
    <n v="20.811290322580646"/>
    <n v="0.93478260869565222"/>
    <x v="2"/>
  </r>
  <r>
    <s v="P0927"/>
    <s v="Model_868"/>
    <s v="Headphones"/>
    <s v="West"/>
    <n v="2023"/>
    <s v="Q4"/>
    <n v="90"/>
    <n v="3278"/>
    <n v="13829"/>
    <n v="2646"/>
    <n v="156611"/>
    <n v="5.39"/>
    <n v="7"/>
    <n v="6.06"/>
    <n v="7.15"/>
    <n v="39.83"/>
    <n v="4.2"/>
    <n v="11755"/>
    <n v="8047"/>
    <n v="4"/>
    <n v="45331462"/>
    <n v="8673588"/>
    <n v="36657874"/>
    <n v="0.28944812362030903"/>
    <n v="0.65626308822434187"/>
    <n v="220.93654667480169"/>
    <n v="0.92222222222222228"/>
    <x v="1"/>
  </r>
  <r>
    <s v="P0928"/>
    <s v="Model_259"/>
    <s v="Smartwatches"/>
    <s v="West"/>
    <n v="2023"/>
    <s v="Q4"/>
    <n v="90"/>
    <n v="3769"/>
    <n v="3326"/>
    <n v="2278"/>
    <n v="448172"/>
    <n v="12.35"/>
    <n v="18"/>
    <n v="6.32"/>
    <n v="1.78"/>
    <n v="21.65"/>
    <n v="2.4"/>
    <n v="4058"/>
    <n v="2137"/>
    <n v="8"/>
    <n v="12535694"/>
    <n v="8585782"/>
    <n v="3949912"/>
    <n v="0.63816457839485274"/>
    <n v="0.75456240985892142"/>
    <n v="51.029450782700977"/>
    <n v="0.8"/>
    <x v="2"/>
  </r>
  <r>
    <s v="P0929"/>
    <s v="Model_325"/>
    <s v="Speakers"/>
    <s v="West"/>
    <n v="2023"/>
    <s v="Q1"/>
    <n v="91"/>
    <n v="3278"/>
    <n v="12921"/>
    <n v="11387"/>
    <n v="298922"/>
    <n v="12.31"/>
    <n v="19"/>
    <n v="5.27"/>
    <n v="8.64"/>
    <n v="42.49"/>
    <n v="2"/>
    <n v="6579"/>
    <n v="8856"/>
    <n v="11"/>
    <n v="42355038"/>
    <n v="37326586"/>
    <n v="5028452"/>
    <n v="0.27014999175869459"/>
    <n v="0.65626308822434187"/>
    <n v="245.84990848078095"/>
    <n v="0.79120879120879117"/>
    <x v="4"/>
  </r>
  <r>
    <s v="P0930"/>
    <s v="Model_500"/>
    <s v="Speakers"/>
    <s v="North"/>
    <n v="2023"/>
    <s v="Q2"/>
    <n v="92"/>
    <n v="2421"/>
    <n v="13765"/>
    <n v="1571"/>
    <n v="378785"/>
    <n v="7.16"/>
    <n v="15"/>
    <n v="5.83"/>
    <n v="18.579999999999998"/>
    <n v="19.010000000000002"/>
    <n v="2.7"/>
    <n v="15841"/>
    <n v="7878"/>
    <n v="2"/>
    <n v="33325065"/>
    <n v="3803391"/>
    <n v="29521674"/>
    <n v="0.2350713661520536"/>
    <n v="0.4846897305037009"/>
    <n v="299.37050805452293"/>
    <n v="0.83695652173913038"/>
    <x v="4"/>
  </r>
  <r>
    <s v="P0931"/>
    <s v="Model_165"/>
    <s v="Headphones"/>
    <s v="North"/>
    <n v="2024"/>
    <s v="Q2"/>
    <n v="92"/>
    <n v="2941"/>
    <n v="9129"/>
    <n v="6325"/>
    <n v="113811"/>
    <n v="5.26"/>
    <n v="6"/>
    <n v="6.84"/>
    <n v="10.95"/>
    <n v="56.15"/>
    <n v="2.9"/>
    <n v="11481"/>
    <n v="1159"/>
    <n v="7"/>
    <n v="26848389"/>
    <n v="18601825"/>
    <n v="8246564"/>
    <n v="0.71731707317073168"/>
    <n v="0.58879491838553666"/>
    <n v="36.255695341720504"/>
    <n v="0.93478260869565222"/>
    <x v="2"/>
  </r>
  <r>
    <s v="P0932"/>
    <s v="Model_468"/>
    <s v="Speakers"/>
    <s v="East"/>
    <n v="2024"/>
    <s v="Q4"/>
    <n v="90"/>
    <n v="3806"/>
    <n v="9825"/>
    <n v="9570"/>
    <n v="495376"/>
    <n v="5.44"/>
    <n v="8"/>
    <n v="7.53"/>
    <n v="20.440000000000001"/>
    <n v="13.28"/>
    <n v="2"/>
    <n v="5024"/>
    <n v="1524"/>
    <n v="4"/>
    <n v="37393950"/>
    <n v="36423420"/>
    <n v="970530"/>
    <n v="0.71407129455909946"/>
    <n v="0.76196989438128282"/>
    <n v="36.03783499737257"/>
    <n v="0.91111111111111109"/>
    <x v="2"/>
  </r>
  <r>
    <s v="P0933"/>
    <s v="Model_455"/>
    <s v="Smartwatches"/>
    <s v="West"/>
    <n v="2023"/>
    <s v="Q4"/>
    <n v="90"/>
    <n v="4275"/>
    <n v="9193"/>
    <n v="11893"/>
    <n v="232385"/>
    <n v="12.09"/>
    <n v="12"/>
    <n v="7.27"/>
    <n v="13.73"/>
    <n v="52.19"/>
    <n v="4.5999999999999996"/>
    <n v="10498"/>
    <n v="4223"/>
    <n v="4"/>
    <n v="39300075"/>
    <n v="50842575"/>
    <n v="-11542500"/>
    <n v="0.50305954342198167"/>
    <n v="0.85586476575932313"/>
    <n v="88.905263157894737"/>
    <n v="0.8666666666666667"/>
    <x v="2"/>
  </r>
  <r>
    <s v="P0934"/>
    <s v="Model_623"/>
    <s v="Smartwatches"/>
    <s v="South"/>
    <n v="2024"/>
    <s v="Q3"/>
    <n v="92"/>
    <n v="144"/>
    <n v="9764"/>
    <n v="14603"/>
    <n v="113232"/>
    <n v="4.92"/>
    <n v="0"/>
    <n v="8.6999999999999993"/>
    <n v="23.24"/>
    <n v="80.91"/>
    <n v="3.2"/>
    <n v="15197"/>
    <n v="319"/>
    <n v="5"/>
    <n v="1406016"/>
    <n v="2102832"/>
    <n v="-696816"/>
    <n v="0.31101511879049676"/>
    <n v="2.8829128951892991E-2"/>
    <n v="203.80555555555554"/>
    <n v="1"/>
    <x v="1"/>
  </r>
  <r>
    <s v="P0935"/>
    <s v="Model_670"/>
    <s v="Smartwatches"/>
    <s v="West"/>
    <n v="2023"/>
    <s v="Q1"/>
    <n v="91"/>
    <n v="2724"/>
    <n v="14186"/>
    <n v="993"/>
    <n v="327561"/>
    <n v="3.14"/>
    <n v="7"/>
    <n v="1.89"/>
    <n v="23.7"/>
    <n v="77.03"/>
    <n v="4.9000000000000004"/>
    <n v="20550"/>
    <n v="505"/>
    <n v="14"/>
    <n v="38642664"/>
    <n v="2704932"/>
    <n v="35937732"/>
    <n v="0.84360483121709506"/>
    <n v="0.54535102267330904"/>
    <n v="16.870411160058737"/>
    <n v="0.92307692307692313"/>
    <x v="2"/>
  </r>
  <r>
    <s v="P0936"/>
    <s v="Model_114"/>
    <s v="Headphones"/>
    <s v="West"/>
    <n v="2024"/>
    <s v="Q2"/>
    <n v="92"/>
    <n v="2005"/>
    <n v="15216"/>
    <n v="2807"/>
    <n v="205801"/>
    <n v="1.27"/>
    <n v="3"/>
    <n v="4.01"/>
    <n v="1.73"/>
    <n v="80.62"/>
    <n v="4.2"/>
    <n v="15106"/>
    <n v="9929"/>
    <n v="5"/>
    <n v="30508080"/>
    <n v="5628035"/>
    <n v="24880045"/>
    <n v="0.16800737388972684"/>
    <n v="0.40140558019823225"/>
    <n v="455.59501246882792"/>
    <n v="0.96739130434782605"/>
    <x v="0"/>
  </r>
  <r>
    <s v="P0937"/>
    <s v="Model_535"/>
    <s v="Speakers"/>
    <s v="North"/>
    <n v="2024"/>
    <s v="Q3"/>
    <n v="92"/>
    <n v="843"/>
    <n v="8221"/>
    <n v="1985"/>
    <n v="162492"/>
    <n v="7"/>
    <n v="2"/>
    <n v="9.48"/>
    <n v="11.41"/>
    <n v="83.76"/>
    <n v="3.2"/>
    <n v="14929"/>
    <n v="2418"/>
    <n v="8"/>
    <n v="6930303"/>
    <n v="1673355"/>
    <n v="5256948"/>
    <n v="0.25850965961361544"/>
    <n v="0.16877052573920689"/>
    <n v="263.88612099644132"/>
    <n v="0.97826086956521741"/>
    <x v="1"/>
  </r>
  <r>
    <s v="P0938"/>
    <s v="Model_598"/>
    <s v="Speakers"/>
    <s v="North"/>
    <n v="2024"/>
    <s v="Q1"/>
    <n v="91"/>
    <n v="1884"/>
    <n v="8873"/>
    <n v="3194"/>
    <n v="80099"/>
    <n v="7.23"/>
    <n v="2"/>
    <n v="3.97"/>
    <n v="15.24"/>
    <n v="18.36"/>
    <n v="4.8"/>
    <n v="17539"/>
    <n v="9966"/>
    <n v="4"/>
    <n v="16716732"/>
    <n v="6017496"/>
    <n v="10699236"/>
    <n v="0.1589873417721519"/>
    <n v="0.3771811037872666"/>
    <n v="481.37261146496814"/>
    <n v="0.97802197802197799"/>
    <x v="0"/>
  </r>
  <r>
    <s v="P0939"/>
    <s v="Model_292"/>
    <s v="Headphones"/>
    <s v="West"/>
    <n v="2023"/>
    <s v="Q1"/>
    <n v="91"/>
    <n v="2166"/>
    <n v="7407"/>
    <n v="11990"/>
    <n v="279206"/>
    <n v="12.61"/>
    <n v="12"/>
    <n v="1.25"/>
    <n v="6.4"/>
    <n v="20.3"/>
    <n v="3"/>
    <n v="8640"/>
    <n v="9083"/>
    <n v="9"/>
    <n v="16043562"/>
    <n v="25970340"/>
    <n v="-9926778"/>
    <n v="0.19255044892879367"/>
    <n v="0.43363814798472372"/>
    <n v="381.60341643582638"/>
    <n v="0.86813186813186816"/>
    <x v="0"/>
  </r>
  <r>
    <s v="P0940"/>
    <s v="Model_764"/>
    <s v="Speakers"/>
    <s v="West"/>
    <n v="2024"/>
    <s v="Q3"/>
    <n v="92"/>
    <n v="4156"/>
    <n v="17627"/>
    <n v="14472"/>
    <n v="473177"/>
    <n v="3.32"/>
    <n v="7"/>
    <n v="5.25"/>
    <n v="10.18"/>
    <n v="54.56"/>
    <n v="4.5"/>
    <n v="10285"/>
    <n v="5158"/>
    <n v="9"/>
    <n v="73257812"/>
    <n v="60145632"/>
    <n v="13112180"/>
    <n v="0.44621000644191539"/>
    <n v="0.83204069391713387"/>
    <n v="114.18094321462947"/>
    <n v="0.92391304347826086"/>
    <x v="2"/>
  </r>
  <r>
    <s v="P0941"/>
    <s v="Model_258"/>
    <s v="Headphones"/>
    <s v="South"/>
    <n v="2023"/>
    <s v="Q1"/>
    <n v="91"/>
    <n v="3375"/>
    <n v="7156"/>
    <n v="10784"/>
    <n v="455818"/>
    <n v="5.71"/>
    <n v="6"/>
    <n v="1.0900000000000001"/>
    <n v="16.940000000000001"/>
    <n v="81.52"/>
    <n v="2.4"/>
    <n v="16401"/>
    <n v="1409"/>
    <n v="12"/>
    <n v="24151500"/>
    <n v="36396000"/>
    <n v="-12244500"/>
    <n v="0.7054765886287625"/>
    <n v="0.67568270980999201"/>
    <n v="37.990814814814819"/>
    <n v="0.93406593406593408"/>
    <x v="2"/>
  </r>
  <r>
    <s v="P0942"/>
    <s v="Model_705"/>
    <s v="Smartwatches"/>
    <s v="North"/>
    <n v="2023"/>
    <s v="Q2"/>
    <n v="92"/>
    <n v="2969"/>
    <n v="10484"/>
    <n v="10102"/>
    <n v="168474"/>
    <n v="12.13"/>
    <n v="0"/>
    <n v="2.0299999999999998"/>
    <n v="5.67"/>
    <n v="87.95"/>
    <n v="2.5"/>
    <n v="4780"/>
    <n v="7721"/>
    <n v="14"/>
    <n v="31126996"/>
    <n v="29992838"/>
    <n v="1134158"/>
    <n v="0.27773620205799815"/>
    <n v="0.59440058234840476"/>
    <n v="239.2495789828225"/>
    <n v="1"/>
    <x v="1"/>
  </r>
  <r>
    <s v="P0943"/>
    <s v="Model_864"/>
    <s v="Headphones"/>
    <s v="North"/>
    <n v="2024"/>
    <s v="Q1"/>
    <n v="91"/>
    <n v="2647"/>
    <n v="9786"/>
    <n v="4805"/>
    <n v="321400"/>
    <n v="12.35"/>
    <n v="15"/>
    <n v="9.98"/>
    <n v="15.05"/>
    <n v="13.7"/>
    <n v="2.7"/>
    <n v="3712"/>
    <n v="5029"/>
    <n v="8"/>
    <n v="25903542"/>
    <n v="12718835"/>
    <n v="13184707"/>
    <n v="0.34484106305367379"/>
    <n v="0.52993544677542181"/>
    <n v="172.8896864374764"/>
    <n v="0.8351648351648352"/>
    <x v="4"/>
  </r>
  <r>
    <s v="P0944"/>
    <s v="Model_839"/>
    <s v="Smartwatches"/>
    <s v="South"/>
    <n v="2024"/>
    <s v="Q1"/>
    <n v="91"/>
    <n v="3255"/>
    <n v="7401"/>
    <n v="8229"/>
    <n v="293588"/>
    <n v="5.77"/>
    <n v="5"/>
    <n v="5.41"/>
    <n v="17.440000000000001"/>
    <n v="38.46"/>
    <n v="3.2"/>
    <n v="16713"/>
    <n v="9622"/>
    <n v="3"/>
    <n v="24090255"/>
    <n v="26785395"/>
    <n v="-2695140"/>
    <n v="0.25277626776423079"/>
    <n v="0.65165843568341453"/>
    <n v="269.00215053763441"/>
    <n v="0.94505494505494503"/>
    <x v="1"/>
  </r>
  <r>
    <s v="P0945"/>
    <s v="Model_265"/>
    <s v="Speakers"/>
    <s v="West"/>
    <n v="2024"/>
    <s v="Q4"/>
    <n v="90"/>
    <n v="4857"/>
    <n v="6417"/>
    <n v="3061"/>
    <n v="84681"/>
    <n v="6.89"/>
    <n v="6"/>
    <n v="2.84"/>
    <n v="2.2599999999999998"/>
    <n v="27.03"/>
    <n v="3.2"/>
    <n v="9578"/>
    <n v="8802"/>
    <n v="6"/>
    <n v="31167369"/>
    <n v="14867277"/>
    <n v="16300092"/>
    <n v="0.35558972106303538"/>
    <n v="0.97238249527322396"/>
    <n v="163.10067943174798"/>
    <n v="0.93333333333333335"/>
    <x v="1"/>
  </r>
  <r>
    <s v="P0946"/>
    <s v="Model_974"/>
    <s v="Headphones"/>
    <s v="East"/>
    <n v="2023"/>
    <s v="Q3"/>
    <n v="92"/>
    <n v="864"/>
    <n v="9929"/>
    <n v="4536"/>
    <n v="141328"/>
    <n v="4.55"/>
    <n v="11"/>
    <n v="9.9499999999999993"/>
    <n v="12.44"/>
    <n v="70.48"/>
    <n v="3"/>
    <n v="17436"/>
    <n v="8783"/>
    <n v="7"/>
    <n v="8578656"/>
    <n v="3919104"/>
    <n v="4659552"/>
    <n v="8.9561521716595829E-2"/>
    <n v="0.17297477371135794"/>
    <n v="935.22685185185173"/>
    <n v="0.88043478260869568"/>
    <x v="0"/>
  </r>
  <r>
    <s v="P0947"/>
    <s v="Model_714"/>
    <s v="Smartwatches"/>
    <s v="South"/>
    <n v="2023"/>
    <s v="Q3"/>
    <n v="92"/>
    <n v="395"/>
    <n v="16216"/>
    <n v="12785"/>
    <n v="268512"/>
    <n v="13.99"/>
    <n v="8"/>
    <n v="9.67"/>
    <n v="6.58"/>
    <n v="61.22"/>
    <n v="2.2000000000000002"/>
    <n v="18497"/>
    <n v="1717"/>
    <n v="13"/>
    <n v="6405320"/>
    <n v="5050075"/>
    <n v="1355245"/>
    <n v="0.18702651515151514"/>
    <n v="7.9079902333317575E-2"/>
    <n v="399.90886075949368"/>
    <n v="0.91304347826086962"/>
    <x v="0"/>
  </r>
  <r>
    <s v="P0948"/>
    <s v="Model_360"/>
    <s v="Speakers"/>
    <s v="South"/>
    <n v="2024"/>
    <s v="Q3"/>
    <n v="92"/>
    <n v="2399"/>
    <n v="17295"/>
    <n v="10928"/>
    <n v="355505"/>
    <n v="1.78"/>
    <n v="10"/>
    <n v="4.41"/>
    <n v="18.11"/>
    <n v="19.59"/>
    <n v="4.7"/>
    <n v="15774"/>
    <n v="1620"/>
    <n v="11"/>
    <n v="41490705"/>
    <n v="26216272"/>
    <n v="15274433"/>
    <n v="0.59691465538691213"/>
    <n v="0.48028528024716172"/>
    <n v="62.12588578574406"/>
    <n v="0.89130434782608692"/>
    <x v="4"/>
  </r>
  <r>
    <s v="P0949"/>
    <s v="Model_674"/>
    <s v="Speakers"/>
    <s v="North"/>
    <n v="2023"/>
    <s v="Q1"/>
    <n v="91"/>
    <n v="412"/>
    <n v="12638"/>
    <n v="7516"/>
    <n v="84540"/>
    <n v="14.01"/>
    <n v="9"/>
    <n v="2.6"/>
    <n v="4.74"/>
    <n v="48.68"/>
    <n v="3.4"/>
    <n v="2368"/>
    <n v="7992"/>
    <n v="5"/>
    <n v="5206856"/>
    <n v="3096592"/>
    <n v="2110264"/>
    <n v="4.9024274155164208E-2"/>
    <n v="8.2483341167916058E-2"/>
    <n v="1765.2233009708739"/>
    <n v="0.90109890109890112"/>
    <x v="0"/>
  </r>
  <r>
    <s v="P0950"/>
    <s v="Model_907"/>
    <s v="Smartwatches"/>
    <s v="West"/>
    <n v="2023"/>
    <s v="Q3"/>
    <n v="92"/>
    <n v="2493"/>
    <n v="4030"/>
    <n v="5675"/>
    <n v="207608"/>
    <n v="10.26"/>
    <n v="0"/>
    <n v="8.3800000000000008"/>
    <n v="22.31"/>
    <n v="64.84"/>
    <n v="2.6"/>
    <n v="18695"/>
    <n v="1683"/>
    <n v="14"/>
    <n v="10046790"/>
    <n v="14147775"/>
    <n v="-4100985"/>
    <n v="0.59698275862068961"/>
    <n v="0.49910429497964742"/>
    <n v="62.108303249097467"/>
    <n v="1"/>
    <x v="4"/>
  </r>
  <r>
    <s v="P0951"/>
    <s v="Model_605"/>
    <s v="Speakers"/>
    <s v="West"/>
    <n v="2024"/>
    <s v="Q2"/>
    <n v="92"/>
    <n v="2315"/>
    <n v="19844"/>
    <n v="13349"/>
    <n v="134700"/>
    <n v="7.97"/>
    <n v="17"/>
    <n v="7.16"/>
    <n v="10.77"/>
    <n v="72.319999999999993"/>
    <n v="3.6"/>
    <n v="17542"/>
    <n v="6804"/>
    <n v="11"/>
    <n v="45938860"/>
    <n v="30902935"/>
    <n v="15035925"/>
    <n v="0.25386555543370981"/>
    <n v="0.46346828835855747"/>
    <n v="270.39654427645786"/>
    <n v="0.81521739130434789"/>
    <x v="4"/>
  </r>
  <r>
    <s v="P0952"/>
    <s v="Model_693"/>
    <s v="Speakers"/>
    <s v="South"/>
    <n v="2024"/>
    <s v="Q3"/>
    <n v="92"/>
    <n v="2238"/>
    <n v="18932"/>
    <n v="9721"/>
    <n v="390676"/>
    <n v="0.49"/>
    <n v="3"/>
    <n v="6.87"/>
    <n v="4.95"/>
    <n v="11.6"/>
    <n v="4.0999999999999996"/>
    <n v="16907"/>
    <n v="8088"/>
    <n v="6"/>
    <n v="42369816"/>
    <n v="21755598"/>
    <n v="20614218"/>
    <n v="0.21673445671121441"/>
    <n v="0.44805271246067024"/>
    <n v="332.48257372654155"/>
    <n v="0.96739130434782605"/>
    <x v="1"/>
  </r>
  <r>
    <s v="P0953"/>
    <s v="Model_765"/>
    <s v="Smartwatches"/>
    <s v="North"/>
    <n v="2023"/>
    <s v="Q2"/>
    <n v="92"/>
    <n v="3055"/>
    <n v="7272"/>
    <n v="5178"/>
    <n v="237647"/>
    <n v="7.13"/>
    <n v="4"/>
    <n v="8.93"/>
    <n v="10.95"/>
    <n v="81.239999999999995"/>
    <n v="4.8"/>
    <n v="17754"/>
    <n v="6683"/>
    <n v="10"/>
    <n v="22215960"/>
    <n v="15818790"/>
    <n v="6397170"/>
    <n v="0.31371944957896897"/>
    <n v="0.61161797880578528"/>
    <n v="201.25564648117839"/>
    <n v="0.95652173913043481"/>
    <x v="1"/>
  </r>
  <r>
    <s v="P0954"/>
    <s v="Model_742"/>
    <s v="Speakers"/>
    <s v="North"/>
    <n v="2023"/>
    <s v="Q3"/>
    <n v="92"/>
    <n v="3331"/>
    <n v="16976"/>
    <n v="8615"/>
    <n v="439770"/>
    <n v="6.12"/>
    <n v="8"/>
    <n v="6.89"/>
    <n v="10.220000000000001"/>
    <n v="55.54"/>
    <n v="3"/>
    <n v="3244"/>
    <n v="1675"/>
    <n v="12"/>
    <n v="56547056"/>
    <n v="28696565"/>
    <n v="27850491"/>
    <n v="0.66540151817818616"/>
    <n v="0.66687380929691353"/>
    <n v="46.262383668567992"/>
    <n v="0.91304347826086962"/>
    <x v="2"/>
  </r>
  <r>
    <s v="P0955"/>
    <s v="Model_155"/>
    <s v="Smartwatches"/>
    <s v="West"/>
    <n v="2024"/>
    <s v="Q1"/>
    <n v="91"/>
    <n v="1034"/>
    <n v="17251"/>
    <n v="14578"/>
    <n v="446087"/>
    <n v="2.42"/>
    <n v="16"/>
    <n v="2.84"/>
    <n v="10.72"/>
    <n v="74.95"/>
    <n v="1.4"/>
    <n v="3756"/>
    <n v="7035"/>
    <n v="8"/>
    <n v="17837534"/>
    <n v="15073652"/>
    <n v="2763882"/>
    <n v="0.12814475151815591"/>
    <n v="0.20700916205734274"/>
    <n v="619.13442940038681"/>
    <n v="0.82417582417582413"/>
    <x v="0"/>
  </r>
  <r>
    <s v="P0956"/>
    <s v="Model_967"/>
    <s v="Smartwatches"/>
    <s v="East"/>
    <n v="2023"/>
    <s v="Q4"/>
    <n v="90"/>
    <n v="1689"/>
    <n v="4464"/>
    <n v="4251"/>
    <n v="96002"/>
    <n v="9.85"/>
    <n v="2"/>
    <n v="6.94"/>
    <n v="14.64"/>
    <n v="74.64"/>
    <n v="2.8"/>
    <n v="13359"/>
    <n v="6276"/>
    <n v="3"/>
    <n v="7539696"/>
    <n v="7179939"/>
    <n v="359757"/>
    <n v="0.2120527306967985"/>
    <n v="0.33814165833157822"/>
    <n v="334.42273534635882"/>
    <n v="0.97777777777777775"/>
    <x v="1"/>
  </r>
  <r>
    <s v="P0957"/>
    <s v="Model_456"/>
    <s v="Speakers"/>
    <s v="South"/>
    <n v="2023"/>
    <s v="Q3"/>
    <n v="92"/>
    <n v="877"/>
    <n v="8637"/>
    <n v="13449"/>
    <n v="99812"/>
    <n v="14.57"/>
    <n v="15"/>
    <n v="3.06"/>
    <n v="13.03"/>
    <n v="25.19"/>
    <n v="2.9"/>
    <n v="6923"/>
    <n v="9338"/>
    <n v="12"/>
    <n v="7574649"/>
    <n v="11794773"/>
    <n v="-4220124"/>
    <n v="8.5854136074400386E-2"/>
    <n v="0.17557740340840383"/>
    <n v="979.58494868871151"/>
    <n v="0.83695652173913038"/>
    <x v="0"/>
  </r>
  <r>
    <s v="P0958"/>
    <s v="Model_924"/>
    <s v="Speakers"/>
    <s v="West"/>
    <n v="2023"/>
    <s v="Q2"/>
    <n v="92"/>
    <n v="2780"/>
    <n v="18847"/>
    <n v="8416"/>
    <n v="465842"/>
    <n v="8.43"/>
    <n v="4"/>
    <n v="7.59"/>
    <n v="3.74"/>
    <n v="18.809999999999999"/>
    <n v="4.5999999999999996"/>
    <n v="6589"/>
    <n v="2713"/>
    <n v="2"/>
    <n v="52394660"/>
    <n v="23396480"/>
    <n v="28998180"/>
    <n v="0.50609867103586381"/>
    <n v="0.55656235059904524"/>
    <n v="89.782733812949644"/>
    <n v="0.95652173913043481"/>
    <x v="2"/>
  </r>
  <r>
    <s v="P0959"/>
    <s v="Model_760"/>
    <s v="Headphones"/>
    <s v="West"/>
    <n v="2023"/>
    <s v="Q1"/>
    <n v="91"/>
    <n v="3581"/>
    <n v="18420"/>
    <n v="13528"/>
    <n v="241051"/>
    <n v="10.72"/>
    <n v="15"/>
    <n v="6.2"/>
    <n v="1.64"/>
    <n v="67.7"/>
    <n v="2.6"/>
    <n v="8108"/>
    <n v="3992"/>
    <n v="3"/>
    <n v="65962020"/>
    <n v="48443768"/>
    <n v="17518252"/>
    <n v="0.47286412254060478"/>
    <n v="0.71692438039395001"/>
    <n v="101.4442893046635"/>
    <n v="0.8351648351648352"/>
    <x v="2"/>
  </r>
  <r>
    <s v="P0960"/>
    <s v="Model_286"/>
    <s v="Speakers"/>
    <s v="South"/>
    <n v="2024"/>
    <s v="Q2"/>
    <n v="92"/>
    <n v="4501"/>
    <n v="15391"/>
    <n v="11132"/>
    <n v="307906"/>
    <n v="1.03"/>
    <n v="2"/>
    <n v="0.77"/>
    <n v="18.239999999999998"/>
    <n v="22.51"/>
    <n v="4.8"/>
    <n v="11217"/>
    <n v="8753"/>
    <n v="4"/>
    <n v="69274891"/>
    <n v="50105132"/>
    <n v="19169759"/>
    <n v="0.33959559378300891"/>
    <n v="0.90111048203104416"/>
    <n v="178.91046434125749"/>
    <n v="0.97826086956521741"/>
    <x v="1"/>
  </r>
  <r>
    <s v="P0961"/>
    <s v="Model_499"/>
    <s v="Speakers"/>
    <s v="North"/>
    <n v="2024"/>
    <s v="Q2"/>
    <n v="92"/>
    <n v="2985"/>
    <n v="8840"/>
    <n v="10636"/>
    <n v="158946"/>
    <n v="6.27"/>
    <n v="19"/>
    <n v="5.13"/>
    <n v="13.99"/>
    <n v="77.989999999999995"/>
    <n v="2.9"/>
    <n v="19353"/>
    <n v="6833"/>
    <n v="12"/>
    <n v="26387400"/>
    <n v="31748460"/>
    <n v="-5361060"/>
    <n v="0.30403340802607454"/>
    <n v="0.59760381889861514"/>
    <n v="210.59832495812392"/>
    <n v="0.79347826086956519"/>
    <x v="4"/>
  </r>
  <r>
    <s v="P0962"/>
    <s v="Model_708"/>
    <s v="Smartwatches"/>
    <s v="East"/>
    <n v="2024"/>
    <s v="Q4"/>
    <n v="90"/>
    <n v="3926"/>
    <n v="9467"/>
    <n v="3600"/>
    <n v="116668"/>
    <n v="1.75"/>
    <n v="14"/>
    <n v="3.43"/>
    <n v="8.98"/>
    <n v="68.099999999999994"/>
    <n v="4.9000000000000004"/>
    <n v="20559"/>
    <n v="4531"/>
    <n v="3"/>
    <n v="37167442"/>
    <n v="14133600"/>
    <n v="23033842"/>
    <n v="0.46423081470970795"/>
    <n v="0.7859941685078603"/>
    <n v="103.86907794192562"/>
    <n v="0.84444444444444444"/>
    <x v="2"/>
  </r>
  <r>
    <s v="P0963"/>
    <s v="Model_153"/>
    <s v="Speakers"/>
    <s v="North"/>
    <n v="2023"/>
    <s v="Q2"/>
    <n v="92"/>
    <n v="176"/>
    <n v="13915"/>
    <n v="13954"/>
    <n v="149003"/>
    <n v="9.19"/>
    <n v="2"/>
    <n v="3.29"/>
    <n v="20.21"/>
    <n v="77.349999999999994"/>
    <n v="1"/>
    <n v="19397"/>
    <n v="8212"/>
    <n v="12"/>
    <n v="2449040"/>
    <n v="2455904"/>
    <n v="-6864"/>
    <n v="2.0982355746304245E-2"/>
    <n v="3.5235602052313658E-2"/>
    <n v="4292.6363636363631"/>
    <n v="0.97826086956521741"/>
    <x v="0"/>
  </r>
  <r>
    <s v="P0964"/>
    <s v="Model_991"/>
    <s v="Smartwatches"/>
    <s v="North"/>
    <n v="2023"/>
    <s v="Q2"/>
    <n v="92"/>
    <n v="3227"/>
    <n v="13371"/>
    <n v="14535"/>
    <n v="261142"/>
    <n v="14.08"/>
    <n v="19"/>
    <n v="6.02"/>
    <n v="9.6999999999999993"/>
    <n v="33.92"/>
    <n v="4.5999999999999996"/>
    <n v="6376"/>
    <n v="1481"/>
    <n v="4"/>
    <n v="43148217"/>
    <n v="46904445"/>
    <n v="-3756228"/>
    <n v="0.68542905692438405"/>
    <n v="0.64605277172054643"/>
    <n v="42.222497675859927"/>
    <n v="0.79347826086956519"/>
    <x v="2"/>
  </r>
  <r>
    <s v="P0965"/>
    <s v="Model_717"/>
    <s v="Headphones"/>
    <s v="South"/>
    <n v="2023"/>
    <s v="Q1"/>
    <n v="91"/>
    <n v="3106"/>
    <n v="13416"/>
    <n v="9133"/>
    <n v="270462"/>
    <n v="9.93"/>
    <n v="13"/>
    <n v="3.22"/>
    <n v="19.899999999999999"/>
    <n v="35.33"/>
    <n v="4.7"/>
    <n v="19335"/>
    <n v="9437"/>
    <n v="11"/>
    <n v="41670096"/>
    <n v="28367098"/>
    <n v="13302998"/>
    <n v="0.2476281591325839"/>
    <n v="0.62182829530958073"/>
    <n v="276.48647778493239"/>
    <n v="0.85714285714285721"/>
    <x v="4"/>
  </r>
  <r>
    <s v="P0966"/>
    <s v="Model_341"/>
    <s v="Headphones"/>
    <s v="East"/>
    <n v="2024"/>
    <s v="Q1"/>
    <n v="91"/>
    <n v="653"/>
    <n v="10234"/>
    <n v="6210"/>
    <n v="355142"/>
    <n v="1.1499999999999999"/>
    <n v="15"/>
    <n v="7.77"/>
    <n v="7.64"/>
    <n v="63.7"/>
    <n v="4.8"/>
    <n v="4507"/>
    <n v="3615"/>
    <n v="12"/>
    <n v="6682802"/>
    <n v="4055130"/>
    <n v="2627672"/>
    <n v="0.15299906279287723"/>
    <n v="0.13073209170545919"/>
    <n v="503.77488514548236"/>
    <n v="0.8351648351648352"/>
    <x v="0"/>
  </r>
  <r>
    <s v="P0967"/>
    <s v="Model_667"/>
    <s v="Smartwatches"/>
    <s v="North"/>
    <n v="2024"/>
    <s v="Q2"/>
    <n v="92"/>
    <n v="3499"/>
    <n v="2345"/>
    <n v="2255"/>
    <n v="244886"/>
    <n v="5.32"/>
    <n v="16"/>
    <n v="0.71"/>
    <n v="1.82"/>
    <n v="12.52"/>
    <n v="1.1000000000000001"/>
    <n v="15825"/>
    <n v="4554"/>
    <n v="12"/>
    <n v="8205155"/>
    <n v="7890245"/>
    <n v="314910"/>
    <n v="0.43449646094623123"/>
    <n v="0.70050779307412203"/>
    <n v="119.73935410117177"/>
    <n v="0.82608695652173914"/>
    <x v="2"/>
  </r>
  <r>
    <s v="P0968"/>
    <s v="Model_791"/>
    <s v="Headphones"/>
    <s v="South"/>
    <n v="2024"/>
    <s v="Q3"/>
    <n v="92"/>
    <n v="4196"/>
    <n v="3994"/>
    <n v="7692"/>
    <n v="154601"/>
    <n v="8.26"/>
    <n v="19"/>
    <n v="6.6"/>
    <n v="23.32"/>
    <n v="68.12"/>
    <n v="1.7"/>
    <n v="4624"/>
    <n v="7869"/>
    <n v="13"/>
    <n v="16758824"/>
    <n v="32275632"/>
    <n v="-15516808"/>
    <n v="0.34778284293410694"/>
    <n v="0.84004878529265969"/>
    <n v="172.53288846520496"/>
    <n v="0.79347826086956519"/>
    <x v="4"/>
  </r>
  <r>
    <s v="P0969"/>
    <s v="Model_983"/>
    <s v="Speakers"/>
    <s v="East"/>
    <n v="2023"/>
    <s v="Q1"/>
    <n v="91"/>
    <n v="3583"/>
    <n v="14177"/>
    <n v="14963"/>
    <n v="488823"/>
    <n v="6.05"/>
    <n v="17"/>
    <n v="8.09"/>
    <n v="9.86"/>
    <n v="76.86"/>
    <n v="3.6"/>
    <n v="3253"/>
    <n v="6589"/>
    <n v="13"/>
    <n v="50796191"/>
    <n v="53612429"/>
    <n v="-2816238"/>
    <n v="0.35224144710971295"/>
    <n v="0.71732478496272634"/>
    <n v="167.34552051353614"/>
    <n v="0.81318681318681318"/>
    <x v="4"/>
  </r>
  <r>
    <s v="P0970"/>
    <s v="Model_526"/>
    <s v="Headphones"/>
    <s v="West"/>
    <n v="2024"/>
    <s v="Q1"/>
    <n v="91"/>
    <n v="3417"/>
    <n v="19768"/>
    <n v="14935"/>
    <n v="319956"/>
    <n v="12.5"/>
    <n v="17"/>
    <n v="6.73"/>
    <n v="19.82"/>
    <n v="43.21"/>
    <n v="1.1000000000000001"/>
    <n v="19496"/>
    <n v="8484"/>
    <n v="10"/>
    <n v="67547256"/>
    <n v="51032895"/>
    <n v="16514361"/>
    <n v="0.28711872951852785"/>
    <n v="0.68409120575429405"/>
    <n v="225.94205443371379"/>
    <n v="0.81318681318681318"/>
    <x v="4"/>
  </r>
  <r>
    <s v="P0971"/>
    <s v="Model_861"/>
    <s v="Headphones"/>
    <s v="East"/>
    <n v="2024"/>
    <s v="Q2"/>
    <n v="92"/>
    <n v="3418"/>
    <n v="13830"/>
    <n v="6608"/>
    <n v="111844"/>
    <n v="12.22"/>
    <n v="13"/>
    <n v="4.97"/>
    <n v="6.98"/>
    <n v="71.19"/>
    <n v="1.3"/>
    <n v="4775"/>
    <n v="3634"/>
    <n v="5"/>
    <n v="47270940"/>
    <n v="22586144"/>
    <n v="24684796"/>
    <n v="0.48468519568916618"/>
    <n v="0.68429140803868227"/>
    <n v="97.813926272674081"/>
    <n v="0.85869565217391308"/>
    <x v="2"/>
  </r>
  <r>
    <s v="P0972"/>
    <s v="Model_956"/>
    <s v="Speakers"/>
    <s v="East"/>
    <n v="2023"/>
    <s v="Q2"/>
    <n v="92"/>
    <n v="3847"/>
    <n v="6679"/>
    <n v="7596"/>
    <n v="251165"/>
    <n v="9.18"/>
    <n v="17"/>
    <n v="9.5"/>
    <n v="16.16"/>
    <n v="23.97"/>
    <n v="1.9"/>
    <n v="10247"/>
    <n v="855"/>
    <n v="13"/>
    <n v="25694113"/>
    <n v="29221812"/>
    <n v="-3527699"/>
    <n v="0.81816248404934067"/>
    <n v="0.77017818804119675"/>
    <n v="20.447101637639719"/>
    <n v="0.81521739130434789"/>
    <x v="2"/>
  </r>
  <r>
    <s v="P0973"/>
    <s v="Model_538"/>
    <s v="Smartwatches"/>
    <s v="West"/>
    <n v="2023"/>
    <s v="Q4"/>
    <n v="90"/>
    <n v="1842"/>
    <n v="8110"/>
    <n v="5596"/>
    <n v="445395"/>
    <n v="5.6"/>
    <n v="14"/>
    <n v="3"/>
    <n v="21.83"/>
    <n v="35.78"/>
    <n v="3"/>
    <n v="13943"/>
    <n v="9976"/>
    <n v="10"/>
    <n v="14938620"/>
    <n v="10307832"/>
    <n v="4630788"/>
    <n v="0.15586393636825183"/>
    <n v="0.36877260784296451"/>
    <n v="487.42671009771993"/>
    <n v="0.84444444444444444"/>
    <x v="0"/>
  </r>
  <r>
    <s v="P0974"/>
    <s v="Model_312"/>
    <s v="Headphones"/>
    <s v="East"/>
    <n v="2024"/>
    <s v="Q1"/>
    <n v="91"/>
    <n v="2911"/>
    <n v="7930"/>
    <n v="5893"/>
    <n v="224870"/>
    <n v="3.83"/>
    <n v="14"/>
    <n v="0.19"/>
    <n v="1.04"/>
    <n v="87.94"/>
    <n v="3.2"/>
    <n v="19933"/>
    <n v="2625"/>
    <n v="12"/>
    <n v="23084230"/>
    <n v="17154523"/>
    <n v="5929707"/>
    <n v="0.52583092485549132"/>
    <n v="0.58278884985389234"/>
    <n v="82.059429749227064"/>
    <n v="0.84615384615384615"/>
    <x v="2"/>
  </r>
  <r>
    <s v="P0975"/>
    <s v="Model_149"/>
    <s v="Headphones"/>
    <s v="West"/>
    <n v="2023"/>
    <s v="Q1"/>
    <n v="91"/>
    <n v="3526"/>
    <n v="8654"/>
    <n v="11088"/>
    <n v="124601"/>
    <n v="1.59"/>
    <n v="5"/>
    <n v="4.32"/>
    <n v="20.77"/>
    <n v="88.91"/>
    <n v="1.1000000000000001"/>
    <n v="2324"/>
    <n v="927"/>
    <n v="4"/>
    <n v="30514004"/>
    <n v="39096288"/>
    <n v="-8582284"/>
    <n v="0.79182573545924095"/>
    <n v="0.70591325475260203"/>
    <n v="23.924276800907545"/>
    <n v="0.94505494505494503"/>
    <x v="2"/>
  </r>
  <r>
    <s v="P0976"/>
    <s v="Model_137"/>
    <s v="Speakers"/>
    <s v="North"/>
    <n v="2023"/>
    <s v="Q4"/>
    <n v="90"/>
    <n v="3467"/>
    <n v="15328"/>
    <n v="2125"/>
    <n v="451491"/>
    <n v="5.32"/>
    <n v="14"/>
    <n v="0.33"/>
    <n v="14.28"/>
    <n v="51.01"/>
    <n v="1.7"/>
    <n v="15380"/>
    <n v="9181"/>
    <n v="13"/>
    <n v="53142176"/>
    <n v="7367375"/>
    <n v="45774801"/>
    <n v="0.27411448450347881"/>
    <n v="0.69410131997370139"/>
    <n v="238.32996827228149"/>
    <n v="0.84444444444444444"/>
    <x v="4"/>
  </r>
  <r>
    <s v="P0977"/>
    <s v="Model_299"/>
    <s v="Smartwatches"/>
    <s v="East"/>
    <n v="2024"/>
    <s v="Q3"/>
    <n v="92"/>
    <n v="1695"/>
    <n v="11645"/>
    <n v="5776"/>
    <n v="493790"/>
    <n v="6.2"/>
    <n v="17"/>
    <n v="9.5399999999999991"/>
    <n v="15.19"/>
    <n v="84.74"/>
    <n v="3"/>
    <n v="12541"/>
    <n v="4848"/>
    <n v="2"/>
    <n v="19738275"/>
    <n v="9790320"/>
    <n v="9947955"/>
    <n v="0.25905547913801008"/>
    <n v="0.33934287203790708"/>
    <n v="263.13628318584068"/>
    <n v="0.81521739130434789"/>
    <x v="4"/>
  </r>
  <r>
    <s v="P0978"/>
    <s v="Model_288"/>
    <s v="Speakers"/>
    <s v="West"/>
    <n v="2024"/>
    <s v="Q3"/>
    <n v="92"/>
    <n v="1255"/>
    <n v="7988"/>
    <n v="10205"/>
    <n v="360001"/>
    <n v="10.14"/>
    <n v="3"/>
    <n v="2.1"/>
    <n v="13.08"/>
    <n v="51.82"/>
    <n v="3.4"/>
    <n v="20914"/>
    <n v="2433"/>
    <n v="12"/>
    <n v="10024940"/>
    <n v="12807275"/>
    <n v="-2782335"/>
    <n v="0.34029284164859003"/>
    <n v="0.25125386690712292"/>
    <n v="178.35537848605577"/>
    <n v="0.96739130434782605"/>
    <x v="1"/>
  </r>
  <r>
    <s v="P0979"/>
    <s v="Model_123"/>
    <s v="Speakers"/>
    <s v="North"/>
    <n v="2024"/>
    <s v="Q1"/>
    <n v="91"/>
    <n v="3080"/>
    <n v="5350"/>
    <n v="1959"/>
    <n v="437699"/>
    <n v="9.8699999999999992"/>
    <n v="7"/>
    <n v="7.89"/>
    <n v="21.86"/>
    <n v="33.33"/>
    <n v="1.6"/>
    <n v="2581"/>
    <n v="5046"/>
    <n v="6"/>
    <n v="16478000"/>
    <n v="6033720"/>
    <n v="10444280"/>
    <n v="0.37903027319714494"/>
    <n v="0.61662303591548895"/>
    <n v="149.08636363636364"/>
    <n v="0.92307692307692313"/>
    <x v="1"/>
  </r>
  <r>
    <s v="P0980"/>
    <s v="Model_159"/>
    <s v="Headphones"/>
    <s v="North"/>
    <n v="2023"/>
    <s v="Q2"/>
    <n v="92"/>
    <n v="2922"/>
    <n v="18573"/>
    <n v="5450"/>
    <n v="332844"/>
    <n v="1.05"/>
    <n v="14"/>
    <n v="7.75"/>
    <n v="1.0900000000000001"/>
    <n v="31.35"/>
    <n v="2.6"/>
    <n v="13017"/>
    <n v="8402"/>
    <n v="11"/>
    <n v="54270306"/>
    <n v="15924900"/>
    <n v="38345406"/>
    <n v="0.25803602967149419"/>
    <n v="0.58499107498216196"/>
    <n v="264.53935660506505"/>
    <n v="0.84782608695652173"/>
    <x v="4"/>
  </r>
  <r>
    <s v="P0981"/>
    <s v="Model_370"/>
    <s v="Headphones"/>
    <s v="North"/>
    <n v="2024"/>
    <s v="Q4"/>
    <n v="90"/>
    <n v="3122"/>
    <n v="15064"/>
    <n v="13491"/>
    <n v="307927"/>
    <n v="5.93"/>
    <n v="2"/>
    <n v="2.1800000000000002"/>
    <n v="6.53"/>
    <n v="84.36"/>
    <n v="4.5999999999999996"/>
    <n v="18376"/>
    <n v="8146"/>
    <n v="11"/>
    <n v="47029808"/>
    <n v="42118902"/>
    <n v="4910906"/>
    <n v="0.27706780262690806"/>
    <n v="0.6250315318597911"/>
    <n v="234.83023702754645"/>
    <n v="0.97777777777777775"/>
    <x v="1"/>
  </r>
  <r>
    <s v="P0982"/>
    <s v="Model_145"/>
    <s v="Headphones"/>
    <s v="East"/>
    <n v="2024"/>
    <s v="Q3"/>
    <n v="92"/>
    <n v="1904"/>
    <n v="6578"/>
    <n v="5787"/>
    <n v="482680"/>
    <n v="2.73"/>
    <n v="14"/>
    <n v="6.21"/>
    <n v="21.89"/>
    <n v="23.8"/>
    <n v="5"/>
    <n v="6264"/>
    <n v="9084"/>
    <n v="3"/>
    <n v="12524512"/>
    <n v="11018448"/>
    <n v="1506064"/>
    <n v="0.17327994175464143"/>
    <n v="0.38118514947502957"/>
    <n v="438.93277310924373"/>
    <n v="0.84782608695652173"/>
    <x v="0"/>
  </r>
  <r>
    <s v="P0983"/>
    <s v="Model_138"/>
    <s v="Headphones"/>
    <s v="North"/>
    <n v="2024"/>
    <s v="Q2"/>
    <n v="92"/>
    <n v="4071"/>
    <n v="13668"/>
    <n v="5497"/>
    <n v="223423"/>
    <n v="2.35"/>
    <n v="12"/>
    <n v="0.48"/>
    <n v="18.809999999999999"/>
    <n v="56.37"/>
    <n v="4.9000000000000004"/>
    <n v="9766"/>
    <n v="7281"/>
    <n v="5"/>
    <n v="55642428"/>
    <n v="22378287"/>
    <n v="33264141"/>
    <n v="0.35861522198731499"/>
    <n v="0.81502349974414146"/>
    <n v="164.54237288135593"/>
    <n v="0.86956521739130432"/>
    <x v="4"/>
  </r>
  <r>
    <s v="P0984"/>
    <s v="Model_357"/>
    <s v="Speakers"/>
    <s v="North"/>
    <n v="2024"/>
    <s v="Q2"/>
    <n v="92"/>
    <n v="4712"/>
    <n v="6948"/>
    <n v="14918"/>
    <n v="143330"/>
    <n v="12.41"/>
    <n v="8"/>
    <n v="4.84"/>
    <n v="0.44"/>
    <n v="54.44"/>
    <n v="4.5"/>
    <n v="12683"/>
    <n v="3514"/>
    <n v="3"/>
    <n v="32738976"/>
    <n v="70293616"/>
    <n v="-37554640"/>
    <n v="0.57281789448091414"/>
    <n v="0.94335316403694291"/>
    <n v="68.609507640067903"/>
    <n v="0.91304347826086962"/>
    <x v="2"/>
  </r>
  <r>
    <s v="P0985"/>
    <s v="Model_700"/>
    <s v="Smartwatches"/>
    <s v="South"/>
    <n v="2024"/>
    <s v="Q3"/>
    <n v="92"/>
    <n v="2758"/>
    <n v="19063"/>
    <n v="1140"/>
    <n v="275391"/>
    <n v="0.63"/>
    <n v="1"/>
    <n v="0.15"/>
    <n v="12.93"/>
    <n v="69.17"/>
    <n v="2.6"/>
    <n v="18212"/>
    <n v="9601"/>
    <n v="3"/>
    <n v="52575754"/>
    <n v="3144120"/>
    <n v="49431634"/>
    <n v="0.22315721336677724"/>
    <n v="0.552157900342506"/>
    <n v="320.26540971718634"/>
    <n v="0.98913043478260865"/>
    <x v="1"/>
  </r>
  <r>
    <s v="P0986"/>
    <s v="Model_924"/>
    <s v="Speakers"/>
    <s v="North"/>
    <n v="2023"/>
    <s v="Q2"/>
    <n v="92"/>
    <n v="3552"/>
    <n v="10574"/>
    <n v="4628"/>
    <n v="263606"/>
    <n v="6.29"/>
    <n v="7"/>
    <n v="9.2100000000000009"/>
    <n v="13.24"/>
    <n v="49.94"/>
    <n v="3.7"/>
    <n v="14377"/>
    <n v="6557"/>
    <n v="14"/>
    <n v="37558848"/>
    <n v="16438656"/>
    <n v="21120192"/>
    <n v="0.35137006627757444"/>
    <n v="0.7111185141466938"/>
    <n v="169.8322072072072"/>
    <n v="0.92391304347826086"/>
    <x v="1"/>
  </r>
  <r>
    <s v="P0987"/>
    <s v="Model_565"/>
    <s v="Smartwatches"/>
    <s v="South"/>
    <n v="2024"/>
    <s v="Q1"/>
    <n v="91"/>
    <n v="1382"/>
    <n v="7906"/>
    <n v="2768"/>
    <n v="457085"/>
    <n v="2.52"/>
    <n v="19"/>
    <n v="9.76"/>
    <n v="10.02"/>
    <n v="31.78"/>
    <n v="2.7"/>
    <n v="11482"/>
    <n v="6849"/>
    <n v="4"/>
    <n v="10926092"/>
    <n v="3825376"/>
    <n v="7100716"/>
    <n v="0.16790183452800389"/>
    <n v="0.27667955702441743"/>
    <n v="450.98335745296674"/>
    <n v="0.79120879120879117"/>
    <x v="0"/>
  </r>
  <r>
    <s v="P0988"/>
    <s v="Model_732"/>
    <s v="Speakers"/>
    <s v="East"/>
    <n v="2024"/>
    <s v="Q2"/>
    <n v="92"/>
    <n v="251"/>
    <n v="10300"/>
    <n v="1503"/>
    <n v="241387"/>
    <n v="13.19"/>
    <n v="16"/>
    <n v="2.2200000000000002"/>
    <n v="7.43"/>
    <n v="23.55"/>
    <n v="3.6"/>
    <n v="10468"/>
    <n v="396"/>
    <n v="6"/>
    <n v="2585300"/>
    <n v="377253"/>
    <n v="2208047"/>
    <n v="0.38794435857805254"/>
    <n v="5.0250773381424585E-2"/>
    <n v="145.14741035856574"/>
    <n v="0.82608695652173914"/>
    <x v="3"/>
  </r>
  <r>
    <s v="P0989"/>
    <s v="Model_356"/>
    <s v="Headphones"/>
    <s v="South"/>
    <n v="2023"/>
    <s v="Q4"/>
    <n v="90"/>
    <n v="3557"/>
    <n v="15583"/>
    <n v="13405"/>
    <n v="291133"/>
    <n v="8.36"/>
    <n v="12"/>
    <n v="2.08"/>
    <n v="17.04"/>
    <n v="59.67"/>
    <n v="2.2000000000000002"/>
    <n v="16139"/>
    <n v="9921"/>
    <n v="5"/>
    <n v="55428731"/>
    <n v="47681585"/>
    <n v="7747146"/>
    <n v="0.26391155957857249"/>
    <n v="0.71211952556863445"/>
    <n v="251.02333427045261"/>
    <n v="0.8666666666666667"/>
    <x v="4"/>
  </r>
  <r>
    <s v="P0990"/>
    <s v="Model_524"/>
    <s v="Speakers"/>
    <s v="North"/>
    <n v="2023"/>
    <s v="Q4"/>
    <n v="90"/>
    <n v="4262"/>
    <n v="3138"/>
    <n v="6282"/>
    <n v="464170"/>
    <n v="3.47"/>
    <n v="0"/>
    <n v="7.54"/>
    <n v="5.19"/>
    <n v="67.52"/>
    <n v="3.4"/>
    <n v="6174"/>
    <n v="668"/>
    <n v="3"/>
    <n v="13374156"/>
    <n v="26773884"/>
    <n v="-13399728"/>
    <n v="0.86450304259634891"/>
    <n v="0.8532621360622773"/>
    <n v="14.106053496011263"/>
    <n v="1"/>
    <x v="2"/>
  </r>
  <r>
    <s v="P0991"/>
    <s v="Model_414"/>
    <s v="Smartwatches"/>
    <s v="West"/>
    <n v="2024"/>
    <s v="Q3"/>
    <n v="92"/>
    <n v="624"/>
    <n v="11840"/>
    <n v="11421"/>
    <n v="212627"/>
    <n v="7.54"/>
    <n v="1"/>
    <n v="2.5299999999999998"/>
    <n v="19.97"/>
    <n v="55.56"/>
    <n v="3.1"/>
    <n v="5816"/>
    <n v="5383"/>
    <n v="12"/>
    <n v="7388160"/>
    <n v="7126704"/>
    <n v="261456"/>
    <n v="0.10387880805726653"/>
    <n v="0.12492622545820296"/>
    <n v="793.64743589743591"/>
    <n v="0.98913043478260865"/>
    <x v="0"/>
  </r>
  <r>
    <s v="P0992"/>
    <s v="Model_830"/>
    <s v="Speakers"/>
    <s v="South"/>
    <n v="2024"/>
    <s v="Q4"/>
    <n v="90"/>
    <n v="586"/>
    <n v="2882"/>
    <n v="7176"/>
    <n v="375497"/>
    <n v="10.97"/>
    <n v="14"/>
    <n v="8.9499999999999993"/>
    <n v="20.079999999999998"/>
    <n v="69.069999999999993"/>
    <n v="1.1000000000000001"/>
    <n v="16814"/>
    <n v="7764"/>
    <n v="11"/>
    <n v="1688852"/>
    <n v="4205136"/>
    <n v="-2516284"/>
    <n v="7.0179640718562877E-2"/>
    <n v="0.11731853865145342"/>
    <n v="1192.4232081911264"/>
    <n v="0.84444444444444444"/>
    <x v="0"/>
  </r>
  <r>
    <s v="P0993"/>
    <s v="Model_146"/>
    <s v="Speakers"/>
    <s v="East"/>
    <n v="2024"/>
    <s v="Q1"/>
    <n v="91"/>
    <n v="1675"/>
    <n v="2903"/>
    <n v="2600"/>
    <n v="488242"/>
    <n v="14.37"/>
    <n v="11"/>
    <n v="5.74"/>
    <n v="10.38"/>
    <n v="21.32"/>
    <n v="4.2"/>
    <n v="11195"/>
    <n v="7611"/>
    <n v="3"/>
    <n v="4862525"/>
    <n v="4355000"/>
    <n v="507525"/>
    <n v="0.18037906525953049"/>
    <n v="0.33533882635014417"/>
    <n v="413.49313432835822"/>
    <n v="0.87912087912087911"/>
    <x v="0"/>
  </r>
  <r>
    <s v="P0994"/>
    <s v="Model_377"/>
    <s v="Smartwatches"/>
    <s v="North"/>
    <n v="2023"/>
    <s v="Q1"/>
    <n v="91"/>
    <n v="2172"/>
    <n v="10511"/>
    <n v="6263"/>
    <n v="412916"/>
    <n v="3.31"/>
    <n v="13"/>
    <n v="3.51"/>
    <n v="7.09"/>
    <n v="80.599999999999994"/>
    <n v="1"/>
    <n v="17314"/>
    <n v="5565"/>
    <n v="7"/>
    <n v="22829892"/>
    <n v="13603236"/>
    <n v="9226656"/>
    <n v="0.2807289647150058"/>
    <n v="0.43483936169105264"/>
    <n v="233.1560773480663"/>
    <n v="0.85714285714285721"/>
    <x v="4"/>
  </r>
  <r>
    <s v="P0995"/>
    <s v="Model_775"/>
    <s v="Headphones"/>
    <s v="West"/>
    <n v="2024"/>
    <s v="Q4"/>
    <n v="90"/>
    <n v="435"/>
    <n v="4792"/>
    <n v="14660"/>
    <n v="228048"/>
    <n v="13.29"/>
    <n v="1"/>
    <n v="8.33"/>
    <n v="7.1"/>
    <n v="56.59"/>
    <n v="2.2000000000000002"/>
    <n v="9879"/>
    <n v="8363"/>
    <n v="8"/>
    <n v="2084520"/>
    <n v="6377100"/>
    <n v="-4292580"/>
    <n v="4.9443055239827234E-2"/>
    <n v="8.7087993708843403E-2"/>
    <n v="1730.2758620689656"/>
    <n v="0.98888888888888893"/>
    <x v="0"/>
  </r>
  <r>
    <s v="P0996"/>
    <s v="Model_562"/>
    <s v="Smartwatches"/>
    <s v="West"/>
    <n v="2024"/>
    <s v="Q2"/>
    <n v="92"/>
    <n v="3331"/>
    <n v="10511"/>
    <n v="5712"/>
    <n v="403646"/>
    <n v="14.01"/>
    <n v="17"/>
    <n v="4.93"/>
    <n v="12.06"/>
    <n v="20.149999999999999"/>
    <n v="1"/>
    <n v="2714"/>
    <n v="4482"/>
    <n v="13"/>
    <n v="35012141"/>
    <n v="19026672"/>
    <n v="15985469"/>
    <n v="0.42634071419429159"/>
    <n v="0.66687380929691353"/>
    <n v="123.78985289702791"/>
    <n v="0.81521739130434789"/>
    <x v="2"/>
  </r>
  <r>
    <s v="P0997"/>
    <s v="Model_765"/>
    <s v="Headphones"/>
    <s v="West"/>
    <n v="2023"/>
    <s v="Q2"/>
    <n v="92"/>
    <n v="524"/>
    <n v="1919"/>
    <n v="5448"/>
    <n v="426087"/>
    <n v="13.75"/>
    <n v="6"/>
    <n v="9.1199999999999992"/>
    <n v="17.989999999999998"/>
    <n v="46.95"/>
    <n v="2.5"/>
    <n v="13138"/>
    <n v="165"/>
    <n v="11"/>
    <n v="1005556"/>
    <n v="2854752"/>
    <n v="-1849196"/>
    <n v="0.760522496371553"/>
    <n v="0.10490599701938838"/>
    <n v="28.96946564885496"/>
    <n v="0.93478260869565222"/>
    <x v="4"/>
  </r>
  <r>
    <s v="P0998"/>
    <s v="Model_514"/>
    <s v="Headphones"/>
    <s v="South"/>
    <n v="2024"/>
    <s v="Q1"/>
    <n v="91"/>
    <n v="467"/>
    <n v="13911"/>
    <n v="1655"/>
    <n v="421994"/>
    <n v="9.5299999999999994"/>
    <n v="5"/>
    <n v="9.2799999999999994"/>
    <n v="8.9700000000000006"/>
    <n v="77.58"/>
    <n v="1.3"/>
    <n v="12213"/>
    <n v="979"/>
    <n v="7"/>
    <n v="6496437"/>
    <n v="772885"/>
    <n v="5723552"/>
    <n v="0.32295988934993086"/>
    <n v="9.3494466809264071E-2"/>
    <n v="190.76873661670234"/>
    <n v="0.94505494505494503"/>
    <x v="1"/>
  </r>
  <r>
    <s v="P0999"/>
    <s v="Model_271"/>
    <s v="Headphones"/>
    <s v="East"/>
    <n v="2023"/>
    <s v="Q3"/>
    <n v="92"/>
    <n v="3650"/>
    <n v="6017"/>
    <n v="10804"/>
    <n v="95095"/>
    <n v="9.4499999999999993"/>
    <n v="13"/>
    <n v="1.65"/>
    <n v="15.25"/>
    <n v="81.8"/>
    <n v="4.7"/>
    <n v="17477"/>
    <n v="8359"/>
    <n v="8"/>
    <n v="21962050"/>
    <n v="39434600"/>
    <n v="-17472550"/>
    <n v="0.30393871263219252"/>
    <n v="0.73073833801673205"/>
    <n v="210.69260273972606"/>
    <n v="0.85869565217391308"/>
    <x v="4"/>
  </r>
  <r>
    <s v="P1000"/>
    <s v="Model_210"/>
    <s v="Smartwatches"/>
    <s v="East"/>
    <n v="2024"/>
    <s v="Q3"/>
    <n v="92"/>
    <n v="1004"/>
    <n v="16922"/>
    <n v="3666"/>
    <n v="195342"/>
    <n v="6.05"/>
    <n v="7"/>
    <n v="0.02"/>
    <n v="9.56"/>
    <n v="31.17"/>
    <n v="2.7"/>
    <n v="13571"/>
    <n v="9508"/>
    <n v="2"/>
    <n v="16989688"/>
    <n v="3680664"/>
    <n v="13309024"/>
    <n v="9.5509893455098929E-2"/>
    <n v="0.20100309352569834"/>
    <n v="871.25099601593627"/>
    <n v="0.9239130434782608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P0001"/>
    <x v="0"/>
    <x v="0"/>
    <x v="0"/>
    <n v="2024"/>
    <s v="Q3"/>
    <n v="910"/>
    <n v="6471"/>
    <n v="10500"/>
    <n v="487818"/>
    <n v="4.9800000000000004"/>
    <n v="9"/>
    <n v="3.97"/>
    <n v="24.6"/>
    <n v="34.36"/>
    <n v="3.8"/>
    <n v="2476"/>
    <n v="8822"/>
    <n v="8"/>
    <n v="5888610"/>
    <n v="9555000"/>
    <n v="-4154208"/>
    <n v="-70.546495692531849"/>
  </r>
  <r>
    <s v="P0002"/>
    <x v="1"/>
    <x v="1"/>
    <x v="1"/>
    <n v="2023"/>
    <s v="Q3"/>
    <n v="3822"/>
    <n v="14990"/>
    <n v="8670"/>
    <n v="426742"/>
    <n v="10.4"/>
    <n v="5"/>
    <n v="4.74"/>
    <n v="22.65"/>
    <n v="11.99"/>
    <n v="1.4"/>
    <n v="20164"/>
    <n v="9362"/>
    <n v="5"/>
    <n v="57291780"/>
    <n v="33136740"/>
    <n v="23728298"/>
    <n v="41.416583670467212"/>
  </r>
  <r>
    <s v="P0003"/>
    <x v="2"/>
    <x v="0"/>
    <x v="2"/>
    <n v="2024"/>
    <s v="Q3"/>
    <n v="3142"/>
    <n v="19089"/>
    <n v="6493"/>
    <n v="361478"/>
    <n v="11.57"/>
    <n v="17"/>
    <n v="4.51"/>
    <n v="1.39"/>
    <n v="10.31"/>
    <n v="1.1000000000000001"/>
    <n v="7397"/>
    <n v="3236"/>
    <n v="12"/>
    <n v="59977638"/>
    <n v="20401006"/>
    <n v="39215154"/>
    <n v="65.382958228531777"/>
  </r>
  <r>
    <s v="P0004"/>
    <x v="3"/>
    <x v="0"/>
    <x v="2"/>
    <n v="2023"/>
    <s v="Q2"/>
    <n v="516"/>
    <n v="14451"/>
    <n v="1567"/>
    <n v="380792"/>
    <n v="9.82"/>
    <n v="17"/>
    <n v="8.69"/>
    <n v="20.83"/>
    <n v="28.18"/>
    <n v="3.2"/>
    <n v="17457"/>
    <n v="9254"/>
    <n v="9"/>
    <n v="7456716"/>
    <n v="808572"/>
    <n v="6267352"/>
    <n v="84.049761315839305"/>
  </r>
  <r>
    <s v="P0005"/>
    <x v="4"/>
    <x v="2"/>
    <x v="0"/>
    <n v="2024"/>
    <s v="Q1"/>
    <n v="4476"/>
    <n v="13812"/>
    <n v="2844"/>
    <n v="72054"/>
    <n v="2.27"/>
    <n v="4"/>
    <n v="5.3"/>
    <n v="11.45"/>
    <n v="42.51"/>
    <n v="3.8"/>
    <n v="16859"/>
    <n v="6718"/>
    <n v="10"/>
    <n v="61822512"/>
    <n v="12729744"/>
    <n v="49020714"/>
    <n v="79.292659605937715"/>
  </r>
  <r>
    <s v="P0006"/>
    <x v="5"/>
    <x v="2"/>
    <x v="3"/>
    <n v="2024"/>
    <s v="Q1"/>
    <n v="3494"/>
    <n v="3490"/>
    <n v="11131"/>
    <n v="120028"/>
    <n v="13.14"/>
    <n v="6"/>
    <n v="4.68"/>
    <n v="6.47"/>
    <n v="78.099999999999994"/>
    <n v="4.2"/>
    <n v="14740"/>
    <n v="5365"/>
    <n v="13"/>
    <n v="12194060"/>
    <n v="38891714"/>
    <n v="-26817682"/>
    <n v="-219.9241433944068"/>
  </r>
  <r>
    <s v="P0007"/>
    <x v="6"/>
    <x v="2"/>
    <x v="2"/>
    <n v="2024"/>
    <s v="Q4"/>
    <n v="3221"/>
    <n v="6799"/>
    <n v="12021"/>
    <n v="72207"/>
    <n v="8.09"/>
    <n v="1"/>
    <n v="4.1100000000000003"/>
    <n v="21.97"/>
    <n v="73.88"/>
    <n v="2.4"/>
    <n v="1607"/>
    <n v="7189"/>
    <n v="10"/>
    <n v="21899579"/>
    <n v="38719641"/>
    <n v="-16892269"/>
    <n v="-77.135131227865159"/>
  </r>
  <r>
    <s v="P0008"/>
    <x v="7"/>
    <x v="1"/>
    <x v="1"/>
    <n v="2023"/>
    <s v="Q1"/>
    <n v="2969"/>
    <n v="14497"/>
    <n v="2349"/>
    <n v="280893"/>
    <n v="4.24"/>
    <n v="10"/>
    <n v="8.18"/>
    <n v="4.92"/>
    <n v="31.37"/>
    <n v="1"/>
    <n v="17024"/>
    <n v="8065"/>
    <n v="4"/>
    <n v="43041593"/>
    <n v="6974181"/>
    <n v="35786519"/>
    <n v="83.144039301705206"/>
  </r>
  <r>
    <s v="P0009"/>
    <x v="8"/>
    <x v="2"/>
    <x v="3"/>
    <n v="2024"/>
    <s v="Q1"/>
    <n v="180"/>
    <n v="14972"/>
    <n v="10756"/>
    <n v="131554"/>
    <n v="6.38"/>
    <n v="12"/>
    <n v="8.9499999999999993"/>
    <n v="23.68"/>
    <n v="29.56"/>
    <n v="2.9"/>
    <n v="3126"/>
    <n v="9697"/>
    <n v="6"/>
    <n v="2694960"/>
    <n v="1936080"/>
    <n v="627326"/>
    <n v="23.277748092736068"/>
  </r>
  <r>
    <s v="P0010"/>
    <x v="9"/>
    <x v="2"/>
    <x v="1"/>
    <n v="2024"/>
    <s v="Q1"/>
    <n v="1735"/>
    <n v="5880"/>
    <n v="6940"/>
    <n v="202458"/>
    <n v="0.56000000000000005"/>
    <n v="4"/>
    <n v="8.5299999999999994"/>
    <n v="5.14"/>
    <n v="28.19"/>
    <n v="1.1000000000000001"/>
    <n v="7729"/>
    <n v="8808"/>
    <n v="7"/>
    <n v="10201800"/>
    <n v="12040900"/>
    <n v="-2041558"/>
    <n v="-20.011743025740554"/>
  </r>
  <r>
    <s v="P0011"/>
    <x v="10"/>
    <x v="1"/>
    <x v="1"/>
    <n v="2024"/>
    <s v="Q2"/>
    <n v="819"/>
    <n v="6257"/>
    <n v="11637"/>
    <n v="133276"/>
    <n v="1.92"/>
    <n v="5"/>
    <n v="6.74"/>
    <n v="15.34"/>
    <n v="37.14"/>
    <n v="1.4"/>
    <n v="8377"/>
    <n v="6669"/>
    <n v="7"/>
    <n v="5124483"/>
    <n v="9530703"/>
    <n v="-4539496"/>
    <n v="-88.584467935594674"/>
  </r>
  <r>
    <s v="P0012"/>
    <x v="11"/>
    <x v="2"/>
    <x v="0"/>
    <n v="2023"/>
    <s v="Q1"/>
    <n v="2441"/>
    <n v="11895"/>
    <n v="4516"/>
    <n v="364925"/>
    <n v="11.48"/>
    <n v="13"/>
    <n v="1.37"/>
    <n v="5.58"/>
    <n v="49.86"/>
    <n v="2.2999999999999998"/>
    <n v="2374"/>
    <n v="1591"/>
    <n v="11"/>
    <n v="29035695"/>
    <n v="11023556"/>
    <n v="17647214"/>
    <n v="60.777653161048839"/>
  </r>
  <r>
    <s v="P0013"/>
    <x v="12"/>
    <x v="2"/>
    <x v="1"/>
    <n v="2024"/>
    <s v="Q2"/>
    <n v="2483"/>
    <n v="17741"/>
    <n v="13597"/>
    <n v="233852"/>
    <n v="0"/>
    <n v="11"/>
    <n v="2.77"/>
    <n v="13.64"/>
    <n v="45.09"/>
    <n v="2.7"/>
    <n v="7043"/>
    <n v="5313"/>
    <n v="9"/>
    <n v="44050903"/>
    <n v="33761351"/>
    <n v="10055700"/>
    <n v="22.827454865113662"/>
  </r>
  <r>
    <s v="P0014"/>
    <x v="13"/>
    <x v="1"/>
    <x v="1"/>
    <n v="2023"/>
    <s v="Q4"/>
    <n v="1234"/>
    <n v="7088"/>
    <n v="14294"/>
    <n v="242512"/>
    <n v="6.25"/>
    <n v="3"/>
    <n v="0.46"/>
    <n v="17.100000000000001"/>
    <n v="27.46"/>
    <n v="2.1"/>
    <n v="5309"/>
    <n v="4328"/>
    <n v="7"/>
    <n v="8746592"/>
    <n v="17638796"/>
    <n v="-9134716"/>
    <n v="-104.43743117319295"/>
  </r>
  <r>
    <s v="P0015"/>
    <x v="14"/>
    <x v="1"/>
    <x v="1"/>
    <n v="2024"/>
    <s v="Q1"/>
    <n v="4605"/>
    <n v="18850"/>
    <n v="5281"/>
    <n v="487415"/>
    <n v="7.84"/>
    <n v="5"/>
    <n v="9.31"/>
    <n v="4.76"/>
    <n v="20.440000000000001"/>
    <n v="3.3"/>
    <n v="12103"/>
    <n v="7608"/>
    <n v="7"/>
    <n v="86804250"/>
    <n v="24319005"/>
    <n v="61997830"/>
    <n v="71.422574355518307"/>
  </r>
  <r>
    <s v="P0016"/>
    <x v="15"/>
    <x v="1"/>
    <x v="3"/>
    <n v="2023"/>
    <s v="Q4"/>
    <n v="3435"/>
    <n v="6444"/>
    <n v="14685"/>
    <n v="373179"/>
    <n v="0.82"/>
    <n v="9"/>
    <n v="6.61"/>
    <n v="13.02"/>
    <n v="11.01"/>
    <n v="1.2"/>
    <n v="3607"/>
    <n v="4509"/>
    <n v="5"/>
    <n v="22135140"/>
    <n v="50442975"/>
    <n v="-28681014"/>
    <n v="-129.57231804271399"/>
  </r>
  <r>
    <s v="P0017"/>
    <x v="16"/>
    <x v="2"/>
    <x v="2"/>
    <n v="2024"/>
    <s v="Q1"/>
    <n v="4167"/>
    <n v="14895"/>
    <n v="8698"/>
    <n v="58210"/>
    <n v="14.6"/>
    <n v="17"/>
    <n v="7.46"/>
    <n v="11.73"/>
    <n v="22.32"/>
    <n v="1.6"/>
    <n v="13245"/>
    <n v="690"/>
    <n v="8"/>
    <n v="62067465"/>
    <n v="36244566"/>
    <n v="25764689"/>
    <n v="41.510780245334658"/>
  </r>
  <r>
    <s v="P0018"/>
    <x v="17"/>
    <x v="2"/>
    <x v="0"/>
    <n v="2024"/>
    <s v="Q4"/>
    <n v="4893"/>
    <n v="18572"/>
    <n v="7348"/>
    <n v="94363"/>
    <n v="3.39"/>
    <n v="14"/>
    <n v="3.12"/>
    <n v="1.78"/>
    <n v="66.430000000000007"/>
    <n v="3.8"/>
    <n v="10965"/>
    <n v="7479"/>
    <n v="9"/>
    <n v="90872796"/>
    <n v="35953764"/>
    <n v="54824669"/>
    <n v="60.331222778707058"/>
  </r>
  <r>
    <s v="P0019"/>
    <x v="18"/>
    <x v="0"/>
    <x v="1"/>
    <n v="2024"/>
    <s v="Q1"/>
    <n v="2954"/>
    <n v="5743"/>
    <n v="3093"/>
    <n v="292247"/>
    <n v="4.5599999999999996"/>
    <n v="7"/>
    <n v="8.4600000000000009"/>
    <n v="20.46"/>
    <n v="29.49"/>
    <n v="1.6"/>
    <n v="2059"/>
    <n v="9835"/>
    <n v="4"/>
    <n v="16964822"/>
    <n v="9136722"/>
    <n v="7535853"/>
    <n v="44.420466067961101"/>
  </r>
  <r>
    <s v="P0020"/>
    <x v="19"/>
    <x v="1"/>
    <x v="0"/>
    <n v="2024"/>
    <s v="Q3"/>
    <n v="524"/>
    <n v="11416"/>
    <n v="5637"/>
    <n v="128279"/>
    <n v="4.5599999999999996"/>
    <n v="8"/>
    <n v="2.6"/>
    <n v="8.39"/>
    <n v="47.49"/>
    <n v="3.6"/>
    <n v="9808"/>
    <n v="3156"/>
    <n v="8"/>
    <n v="5981984"/>
    <n v="2953788"/>
    <n v="2899917"/>
    <n v="48.477511808791199"/>
  </r>
  <r>
    <s v="P0021"/>
    <x v="20"/>
    <x v="0"/>
    <x v="3"/>
    <n v="2023"/>
    <s v="Q1"/>
    <n v="1132"/>
    <n v="11484"/>
    <n v="8558"/>
    <n v="241420"/>
    <n v="3.46"/>
    <n v="4"/>
    <n v="0.02"/>
    <n v="14.36"/>
    <n v="57.3"/>
    <n v="1.2"/>
    <n v="16750"/>
    <n v="2306"/>
    <n v="4"/>
    <n v="12999888"/>
    <n v="9687656"/>
    <n v="3070812"/>
    <n v="23.621834280418415"/>
  </r>
  <r>
    <s v="P0022"/>
    <x v="21"/>
    <x v="0"/>
    <x v="3"/>
    <n v="2024"/>
    <s v="Q1"/>
    <n v="2608"/>
    <n v="3259"/>
    <n v="11700"/>
    <n v="236356"/>
    <n v="0.02"/>
    <n v="9"/>
    <n v="3.76"/>
    <n v="12.87"/>
    <n v="80.95"/>
    <n v="2.6"/>
    <n v="14755"/>
    <n v="2808"/>
    <n v="9"/>
    <n v="8499472"/>
    <n v="30513600"/>
    <n v="-22250484"/>
    <n v="-261.78666157144818"/>
  </r>
  <r>
    <s v="P0023"/>
    <x v="22"/>
    <x v="2"/>
    <x v="0"/>
    <n v="2023"/>
    <s v="Q2"/>
    <n v="2097"/>
    <n v="10681"/>
    <n v="7593"/>
    <n v="253196"/>
    <n v="10.94"/>
    <n v="19"/>
    <n v="5.71"/>
    <n v="12.83"/>
    <n v="81.11"/>
    <n v="1.7"/>
    <n v="4546"/>
    <n v="6081"/>
    <n v="2"/>
    <n v="22398057"/>
    <n v="15922521"/>
    <n v="6222340"/>
    <n v="27.780713300265287"/>
  </r>
  <r>
    <s v="P0024"/>
    <x v="23"/>
    <x v="0"/>
    <x v="0"/>
    <n v="2023"/>
    <s v="Q3"/>
    <n v="2797"/>
    <n v="3982"/>
    <n v="8438"/>
    <n v="249919"/>
    <n v="14.5"/>
    <n v="5"/>
    <n v="4.79"/>
    <n v="2.68"/>
    <n v="69.66"/>
    <n v="1.4"/>
    <n v="15356"/>
    <n v="5822"/>
    <n v="2"/>
    <n v="11137654"/>
    <n v="23601086"/>
    <n v="-12713351"/>
    <n v="-114.1474766589086"/>
  </r>
  <r>
    <s v="P0025"/>
    <x v="24"/>
    <x v="0"/>
    <x v="1"/>
    <n v="2023"/>
    <s v="Q3"/>
    <n v="1025"/>
    <n v="2451"/>
    <n v="8793"/>
    <n v="465648"/>
    <n v="3.36"/>
    <n v="15"/>
    <n v="8.6199999999999992"/>
    <n v="10.59"/>
    <n v="12.81"/>
    <n v="3.3"/>
    <n v="17927"/>
    <n v="847"/>
    <n v="7"/>
    <n v="2512275"/>
    <n v="9012825"/>
    <n v="-6966198"/>
    <n v="-277.28644356211004"/>
  </r>
  <r>
    <s v="P0026"/>
    <x v="25"/>
    <x v="0"/>
    <x v="0"/>
    <n v="2023"/>
    <s v="Q4"/>
    <n v="1856"/>
    <n v="3579"/>
    <n v="6807"/>
    <n v="307324"/>
    <n v="9.9499999999999993"/>
    <n v="2"/>
    <n v="1.05"/>
    <n v="11.31"/>
    <n v="56.01"/>
    <n v="4.7"/>
    <n v="2008"/>
    <n v="9092"/>
    <n v="11"/>
    <n v="6642624"/>
    <n v="12633792"/>
    <n v="-6298492"/>
    <n v="-94.819336454991273"/>
  </r>
  <r>
    <s v="P0027"/>
    <x v="26"/>
    <x v="1"/>
    <x v="2"/>
    <n v="2023"/>
    <s v="Q1"/>
    <n v="239"/>
    <n v="4217"/>
    <n v="6342"/>
    <n v="245161"/>
    <n v="11.13"/>
    <n v="9"/>
    <n v="5.54"/>
    <n v="18.34"/>
    <n v="72.930000000000007"/>
    <n v="1.2"/>
    <n v="7607"/>
    <n v="6653"/>
    <n v="10"/>
    <n v="1007863"/>
    <n v="1515738"/>
    <n v="-753036"/>
    <n v="-74.716107248703452"/>
  </r>
  <r>
    <s v="P0028"/>
    <x v="27"/>
    <x v="1"/>
    <x v="0"/>
    <n v="2023"/>
    <s v="Q2"/>
    <n v="2784"/>
    <n v="11192"/>
    <n v="9892"/>
    <n v="498614"/>
    <n v="12.73"/>
    <n v="10"/>
    <n v="5.13"/>
    <n v="21"/>
    <n v="11.38"/>
    <n v="2.7"/>
    <n v="14976"/>
    <n v="1597"/>
    <n v="13"/>
    <n v="31158528"/>
    <n v="27539328"/>
    <n v="3120586"/>
    <n v="10.015190704772703"/>
  </r>
  <r>
    <s v="P0029"/>
    <x v="28"/>
    <x v="2"/>
    <x v="1"/>
    <n v="2023"/>
    <s v="Q1"/>
    <n v="3055"/>
    <n v="8811"/>
    <n v="12076"/>
    <n v="280363"/>
    <n v="6.34"/>
    <n v="10"/>
    <n v="2.81"/>
    <n v="13.62"/>
    <n v="53.97"/>
    <n v="3.8"/>
    <n v="4939"/>
    <n v="1479"/>
    <n v="5"/>
    <n v="26917605"/>
    <n v="36892180"/>
    <n v="-10254938"/>
    <n v="-38.097512761629424"/>
  </r>
  <r>
    <s v="P0030"/>
    <x v="29"/>
    <x v="0"/>
    <x v="2"/>
    <n v="2023"/>
    <s v="Q4"/>
    <n v="4708"/>
    <n v="19949"/>
    <n v="7156"/>
    <n v="184393"/>
    <n v="4.54"/>
    <n v="16"/>
    <n v="8.2200000000000006"/>
    <n v="2.17"/>
    <n v="78.62"/>
    <n v="2.9"/>
    <n v="14636"/>
    <n v="8971"/>
    <n v="7"/>
    <n v="93919892"/>
    <n v="33690448"/>
    <n v="60045051"/>
    <n v="63.932197664792888"/>
  </r>
  <r>
    <s v="P0031"/>
    <x v="30"/>
    <x v="2"/>
    <x v="0"/>
    <n v="2023"/>
    <s v="Q4"/>
    <n v="1949"/>
    <n v="2268"/>
    <n v="11001"/>
    <n v="393492"/>
    <n v="4.88"/>
    <n v="3"/>
    <n v="7.53"/>
    <n v="5.92"/>
    <n v="47.93"/>
    <n v="4.2"/>
    <n v="15667"/>
    <n v="7460"/>
    <n v="13"/>
    <n v="4420332"/>
    <n v="21440949"/>
    <n v="-17414109"/>
    <n v="-393.95477534266655"/>
  </r>
  <r>
    <s v="P0032"/>
    <x v="31"/>
    <x v="2"/>
    <x v="2"/>
    <n v="2024"/>
    <s v="Q2"/>
    <n v="1317"/>
    <n v="6990"/>
    <n v="9233"/>
    <n v="480599"/>
    <n v="10.69"/>
    <n v="3"/>
    <n v="7.33"/>
    <n v="4.12"/>
    <n v="10.33"/>
    <n v="1.7"/>
    <n v="18800"/>
    <n v="3870"/>
    <n v="6"/>
    <n v="9205830"/>
    <n v="12159861"/>
    <n v="-3434630"/>
    <n v="-37.309292046453173"/>
  </r>
  <r>
    <s v="P0033"/>
    <x v="32"/>
    <x v="2"/>
    <x v="3"/>
    <n v="2023"/>
    <s v="Q4"/>
    <n v="1578"/>
    <n v="17034"/>
    <n v="8180"/>
    <n v="425960"/>
    <n v="12.25"/>
    <n v="16"/>
    <n v="8.76"/>
    <n v="3.12"/>
    <n v="10.88"/>
    <n v="4.8"/>
    <n v="18682"/>
    <n v="3442"/>
    <n v="13"/>
    <n v="26879652"/>
    <n v="12908040"/>
    <n v="13545652"/>
    <n v="50.393703013714607"/>
  </r>
  <r>
    <s v="P0034"/>
    <x v="33"/>
    <x v="0"/>
    <x v="2"/>
    <n v="2024"/>
    <s v="Q4"/>
    <n v="3252"/>
    <n v="8145"/>
    <n v="3185"/>
    <n v="259754"/>
    <n v="2.72"/>
    <n v="8"/>
    <n v="7.23"/>
    <n v="9.15"/>
    <n v="43.33"/>
    <n v="2.5"/>
    <n v="6471"/>
    <n v="9188"/>
    <n v="2"/>
    <n v="26487540"/>
    <n v="10357620"/>
    <n v="15870166"/>
    <n v="59.915590500288062"/>
  </r>
  <r>
    <s v="P0035"/>
    <x v="34"/>
    <x v="2"/>
    <x v="0"/>
    <n v="2024"/>
    <s v="Q2"/>
    <n v="3606"/>
    <n v="6732"/>
    <n v="5068"/>
    <n v="173053"/>
    <n v="5.56"/>
    <n v="18"/>
    <n v="2.3199999999999998"/>
    <n v="5.73"/>
    <n v="22.4"/>
    <n v="2.4"/>
    <n v="19644"/>
    <n v="1646"/>
    <n v="7"/>
    <n v="24275592"/>
    <n v="18275208"/>
    <n v="5827331"/>
    <n v="24.004897594258466"/>
  </r>
  <r>
    <s v="P0036"/>
    <x v="35"/>
    <x v="2"/>
    <x v="2"/>
    <n v="2024"/>
    <s v="Q1"/>
    <n v="3940"/>
    <n v="12985"/>
    <n v="1471"/>
    <n v="233965"/>
    <n v="13.53"/>
    <n v="4"/>
    <n v="7.06"/>
    <n v="5.46"/>
    <n v="63.16"/>
    <n v="4.5"/>
    <n v="17383"/>
    <n v="3226"/>
    <n v="10"/>
    <n v="51160900"/>
    <n v="5795740"/>
    <n v="45131195"/>
    <n v="88.214231962299337"/>
  </r>
  <r>
    <s v="P0037"/>
    <x v="36"/>
    <x v="0"/>
    <x v="1"/>
    <n v="2023"/>
    <s v="Q2"/>
    <n v="696"/>
    <n v="7297"/>
    <n v="963"/>
    <n v="216892"/>
    <n v="12.1"/>
    <n v="5"/>
    <n v="3.08"/>
    <n v="1.37"/>
    <n v="66.7"/>
    <n v="3.3"/>
    <n v="2318"/>
    <n v="5989"/>
    <n v="13"/>
    <n v="5078712"/>
    <n v="670248"/>
    <n v="4191572"/>
    <n v="82.532185325728264"/>
  </r>
  <r>
    <s v="P0038"/>
    <x v="37"/>
    <x v="2"/>
    <x v="0"/>
    <n v="2024"/>
    <s v="Q1"/>
    <n v="2938"/>
    <n v="13842"/>
    <n v="9456"/>
    <n v="378406"/>
    <n v="14.77"/>
    <n v="2"/>
    <n v="2.42"/>
    <n v="0.44"/>
    <n v="24.23"/>
    <n v="3.1"/>
    <n v="11860"/>
    <n v="6308"/>
    <n v="4"/>
    <n v="40667796"/>
    <n v="27781728"/>
    <n v="12507662"/>
    <n v="30.755691800952285"/>
  </r>
  <r>
    <s v="P0039"/>
    <x v="38"/>
    <x v="2"/>
    <x v="1"/>
    <n v="2024"/>
    <s v="Q2"/>
    <n v="2485"/>
    <n v="9538"/>
    <n v="12034"/>
    <n v="184832"/>
    <n v="11.31"/>
    <n v="0"/>
    <n v="0.73"/>
    <n v="2.57"/>
    <n v="81.08"/>
    <n v="3.9"/>
    <n v="13427"/>
    <n v="8975"/>
    <n v="12"/>
    <n v="23701930"/>
    <n v="29904490"/>
    <n v="-6387392"/>
    <n v="-26.948826530160204"/>
  </r>
  <r>
    <s v="P0040"/>
    <x v="39"/>
    <x v="0"/>
    <x v="2"/>
    <n v="2023"/>
    <s v="Q1"/>
    <n v="650"/>
    <n v="17502"/>
    <n v="5392"/>
    <n v="203262"/>
    <n v="5.9"/>
    <n v="19"/>
    <n v="7.44"/>
    <n v="4.3"/>
    <n v="45.35"/>
    <n v="3.3"/>
    <n v="17523"/>
    <n v="1395"/>
    <n v="4"/>
    <n v="11376300"/>
    <n v="3504800"/>
    <n v="7668238"/>
    <n v="67.405377846927379"/>
  </r>
  <r>
    <s v="P0041"/>
    <x v="40"/>
    <x v="2"/>
    <x v="3"/>
    <n v="2023"/>
    <s v="Q1"/>
    <n v="2413"/>
    <n v="14587"/>
    <n v="5595"/>
    <n v="117411"/>
    <n v="8.86"/>
    <n v="15"/>
    <n v="7.11"/>
    <n v="10.77"/>
    <n v="21.43"/>
    <n v="1.7"/>
    <n v="4565"/>
    <n v="1485"/>
    <n v="3"/>
    <n v="35198431"/>
    <n v="13500735"/>
    <n v="21580285"/>
    <n v="61.310360680565566"/>
  </r>
  <r>
    <s v="P0042"/>
    <x v="41"/>
    <x v="1"/>
    <x v="3"/>
    <n v="2023"/>
    <s v="Q3"/>
    <n v="2111"/>
    <n v="6373"/>
    <n v="11434"/>
    <n v="335521"/>
    <n v="9.92"/>
    <n v="10"/>
    <n v="2.34"/>
    <n v="12.76"/>
    <n v="71.14"/>
    <n v="3.7"/>
    <n v="4759"/>
    <n v="1042"/>
    <n v="14"/>
    <n v="13453403"/>
    <n v="24137174"/>
    <n v="-11019292"/>
    <n v="-81.907098152043773"/>
  </r>
  <r>
    <s v="P0043"/>
    <x v="42"/>
    <x v="1"/>
    <x v="3"/>
    <n v="2023"/>
    <s v="Q2"/>
    <n v="291"/>
    <n v="2981"/>
    <n v="5598"/>
    <n v="489953"/>
    <n v="1.18"/>
    <n v="12"/>
    <n v="7.49"/>
    <n v="3.51"/>
    <n v="73.2"/>
    <n v="1.5"/>
    <n v="18790"/>
    <n v="3380"/>
    <n v="5"/>
    <n v="867471"/>
    <n v="1629018"/>
    <n v="-1251500"/>
    <n v="-144.26995254020019"/>
  </r>
  <r>
    <s v="P0044"/>
    <x v="43"/>
    <x v="0"/>
    <x v="1"/>
    <n v="2023"/>
    <s v="Q2"/>
    <n v="2091"/>
    <n v="11593"/>
    <n v="6836"/>
    <n v="88211"/>
    <n v="8.17"/>
    <n v="9"/>
    <n v="9.18"/>
    <n v="10.62"/>
    <n v="61.14"/>
    <n v="4.2"/>
    <n v="13800"/>
    <n v="1133"/>
    <n v="11"/>
    <n v="24240963"/>
    <n v="14294076"/>
    <n v="9858676"/>
    <n v="40.669489904340843"/>
  </r>
  <r>
    <s v="P0045"/>
    <x v="44"/>
    <x v="2"/>
    <x v="1"/>
    <n v="2024"/>
    <s v="Q1"/>
    <n v="2874"/>
    <n v="15922"/>
    <n v="3155"/>
    <n v="263981"/>
    <n v="10.64"/>
    <n v="2"/>
    <n v="1.08"/>
    <n v="8.5399999999999991"/>
    <n v="78.28"/>
    <n v="5"/>
    <n v="2102"/>
    <n v="2886"/>
    <n v="4"/>
    <n v="45759828"/>
    <n v="9067470"/>
    <n v="36428377"/>
    <n v="79.607766445275971"/>
  </r>
  <r>
    <s v="P0046"/>
    <x v="45"/>
    <x v="2"/>
    <x v="3"/>
    <n v="2023"/>
    <s v="Q2"/>
    <n v="2662"/>
    <n v="17938"/>
    <n v="6687"/>
    <n v="315888"/>
    <n v="2.5099999999999998"/>
    <n v="8"/>
    <n v="2.33"/>
    <n v="4.59"/>
    <n v="68.989999999999995"/>
    <n v="2.5"/>
    <n v="5795"/>
    <n v="2333"/>
    <n v="13"/>
    <n v="47750956"/>
    <n v="17800794"/>
    <n v="29634274"/>
    <n v="62.060064305309403"/>
  </r>
  <r>
    <s v="P0047"/>
    <x v="46"/>
    <x v="0"/>
    <x v="3"/>
    <n v="2024"/>
    <s v="Q4"/>
    <n v="1413"/>
    <n v="9143"/>
    <n v="13270"/>
    <n v="306638"/>
    <n v="11.71"/>
    <n v="11"/>
    <n v="7.5"/>
    <n v="0.17"/>
    <n v="80.58"/>
    <n v="2.8"/>
    <n v="11483"/>
    <n v="1720"/>
    <n v="3"/>
    <n v="12919059"/>
    <n v="18750510"/>
    <n v="-6138089"/>
    <n v="-47.511889217318384"/>
  </r>
  <r>
    <s v="P0048"/>
    <x v="47"/>
    <x v="0"/>
    <x v="0"/>
    <n v="2023"/>
    <s v="Q2"/>
    <n v="1528"/>
    <n v="17208"/>
    <n v="13716"/>
    <n v="337139"/>
    <n v="8.76"/>
    <n v="13"/>
    <n v="2.75"/>
    <n v="11.68"/>
    <n v="44.71"/>
    <n v="1.2"/>
    <n v="5027"/>
    <n v="3635"/>
    <n v="2"/>
    <n v="26293824"/>
    <n v="20958048"/>
    <n v="4998637"/>
    <n v="19.010688593640847"/>
  </r>
  <r>
    <s v="P0049"/>
    <x v="48"/>
    <x v="2"/>
    <x v="0"/>
    <n v="2024"/>
    <s v="Q2"/>
    <n v="2606"/>
    <n v="12771"/>
    <n v="8761"/>
    <n v="198049"/>
    <n v="14.28"/>
    <n v="0"/>
    <n v="6.25"/>
    <n v="17.14"/>
    <n v="69.81"/>
    <n v="1.1000000000000001"/>
    <n v="3311"/>
    <n v="3305"/>
    <n v="4"/>
    <n v="33281226"/>
    <n v="22831166"/>
    <n v="10252011"/>
    <n v="30.804186720765635"/>
  </r>
  <r>
    <s v="P0050"/>
    <x v="49"/>
    <x v="2"/>
    <x v="1"/>
    <n v="2023"/>
    <s v="Q2"/>
    <n v="825"/>
    <n v="18716"/>
    <n v="11549"/>
    <n v="279010"/>
    <n v="0.64"/>
    <n v="17"/>
    <n v="0.81"/>
    <n v="5.66"/>
    <n v="89.98"/>
    <n v="4.7"/>
    <n v="13603"/>
    <n v="2982"/>
    <n v="11"/>
    <n v="15440700"/>
    <n v="9527925"/>
    <n v="5633765"/>
    <n v="36.486461106037936"/>
  </r>
  <r>
    <s v="P0051"/>
    <x v="50"/>
    <x v="1"/>
    <x v="1"/>
    <n v="2023"/>
    <s v="Q3"/>
    <n v="4064"/>
    <n v="14100"/>
    <n v="6627"/>
    <n v="84542"/>
    <n v="3.98"/>
    <n v="16"/>
    <n v="4.5199999999999996"/>
    <n v="3.3"/>
    <n v="67.989999999999995"/>
    <n v="1.5"/>
    <n v="10532"/>
    <n v="270"/>
    <n v="7"/>
    <n v="57302400"/>
    <n v="26932128"/>
    <n v="30285730"/>
    <n v="52.852463422125432"/>
  </r>
  <r>
    <s v="P0052"/>
    <x v="51"/>
    <x v="2"/>
    <x v="1"/>
    <n v="2023"/>
    <s v="Q2"/>
    <n v="84"/>
    <n v="12498"/>
    <n v="9537"/>
    <n v="60651"/>
    <n v="9.02"/>
    <n v="8"/>
    <n v="7.39"/>
    <n v="22.18"/>
    <n v="19.13"/>
    <n v="2.8"/>
    <n v="14377"/>
    <n v="8240"/>
    <n v="10"/>
    <n v="1049832"/>
    <n v="801108"/>
    <n v="188073"/>
    <n v="17.914580618613265"/>
  </r>
  <r>
    <s v="P0053"/>
    <x v="52"/>
    <x v="0"/>
    <x v="1"/>
    <n v="2023"/>
    <s v="Q3"/>
    <n v="3202"/>
    <n v="15795"/>
    <n v="14675"/>
    <n v="149239"/>
    <n v="4.45"/>
    <n v="8"/>
    <n v="6.87"/>
    <n v="6.88"/>
    <n v="51.47"/>
    <n v="4.3"/>
    <n v="9463"/>
    <n v="9845"/>
    <n v="12"/>
    <n v="50575590"/>
    <n v="46989350"/>
    <n v="3437001"/>
    <n v="6.7957704497367208"/>
  </r>
  <r>
    <s v="P0054"/>
    <x v="53"/>
    <x v="2"/>
    <x v="1"/>
    <n v="2023"/>
    <s v="Q2"/>
    <n v="2005"/>
    <n v="12182"/>
    <n v="5519"/>
    <n v="391075"/>
    <n v="10.72"/>
    <n v="9"/>
    <n v="8.15"/>
    <n v="5.59"/>
    <n v="56.99"/>
    <n v="4.5999999999999996"/>
    <n v="16724"/>
    <n v="3997"/>
    <n v="6"/>
    <n v="24424910"/>
    <n v="11065595"/>
    <n v="12968240"/>
    <n v="53.094320511314066"/>
  </r>
  <r>
    <s v="P0055"/>
    <x v="54"/>
    <x v="0"/>
    <x v="0"/>
    <n v="2023"/>
    <s v="Q1"/>
    <n v="1635"/>
    <n v="17880"/>
    <n v="12827"/>
    <n v="276416"/>
    <n v="11.39"/>
    <n v="18"/>
    <n v="8.77"/>
    <n v="21.43"/>
    <n v="23.94"/>
    <n v="3.1"/>
    <n v="10416"/>
    <n v="9887"/>
    <n v="4"/>
    <n v="29233800"/>
    <n v="20972145"/>
    <n v="7985239"/>
    <n v="27.315090751116859"/>
  </r>
  <r>
    <s v="P0056"/>
    <x v="55"/>
    <x v="0"/>
    <x v="1"/>
    <n v="2023"/>
    <s v="Q3"/>
    <n v="3993"/>
    <n v="10019"/>
    <n v="1393"/>
    <n v="414256"/>
    <n v="1.54"/>
    <n v="14"/>
    <n v="7.73"/>
    <n v="20.43"/>
    <n v="87.03"/>
    <n v="3.3"/>
    <n v="8266"/>
    <n v="9915"/>
    <n v="6"/>
    <n v="40005867"/>
    <n v="5562249"/>
    <n v="34029362"/>
    <n v="85.060928688284648"/>
  </r>
  <r>
    <s v="P0057"/>
    <x v="56"/>
    <x v="0"/>
    <x v="0"/>
    <n v="2023"/>
    <s v="Q1"/>
    <n v="3123"/>
    <n v="4800"/>
    <n v="5639"/>
    <n v="328859"/>
    <n v="7.71"/>
    <n v="4"/>
    <n v="6.72"/>
    <n v="11.21"/>
    <n v="24.05"/>
    <n v="3.7"/>
    <n v="18686"/>
    <n v="4222"/>
    <n v="6"/>
    <n v="14990400"/>
    <n v="17610597"/>
    <n v="-2949056"/>
    <n v="-19.672964030312734"/>
  </r>
  <r>
    <s v="P0058"/>
    <x v="1"/>
    <x v="0"/>
    <x v="1"/>
    <n v="2023"/>
    <s v="Q4"/>
    <n v="1071"/>
    <n v="8222"/>
    <n v="8194"/>
    <n v="487625"/>
    <n v="7.63"/>
    <n v="14"/>
    <n v="0.32"/>
    <n v="12.23"/>
    <n v="24.2"/>
    <n v="4.8"/>
    <n v="20466"/>
    <n v="5209"/>
    <n v="6"/>
    <n v="8805762"/>
    <n v="8775774"/>
    <n v="-457637"/>
    <n v="-5.1970175891649131"/>
  </r>
  <r>
    <s v="P0059"/>
    <x v="57"/>
    <x v="1"/>
    <x v="1"/>
    <n v="2024"/>
    <s v="Q1"/>
    <n v="3511"/>
    <n v="8718"/>
    <n v="14856"/>
    <n v="205378"/>
    <n v="5.54"/>
    <n v="19"/>
    <n v="5.35"/>
    <n v="5.44"/>
    <n v="83.21"/>
    <n v="3.4"/>
    <n v="3165"/>
    <n v="9383"/>
    <n v="13"/>
    <n v="30608898"/>
    <n v="52159416"/>
    <n v="-21755896"/>
    <n v="-71.077031260648454"/>
  </r>
  <r>
    <s v="P0060"/>
    <x v="5"/>
    <x v="0"/>
    <x v="3"/>
    <n v="2024"/>
    <s v="Q3"/>
    <n v="2663"/>
    <n v="4554"/>
    <n v="12796"/>
    <n v="200158"/>
    <n v="13.99"/>
    <n v="1"/>
    <n v="0.38"/>
    <n v="1.96"/>
    <n v="47.22"/>
    <n v="3.2"/>
    <n v="17432"/>
    <n v="2937"/>
    <n v="13"/>
    <n v="12127302"/>
    <n v="34075748"/>
    <n v="-22148604"/>
    <n v="-182.63422482593407"/>
  </r>
  <r>
    <s v="P0061"/>
    <x v="58"/>
    <x v="0"/>
    <x v="1"/>
    <n v="2023"/>
    <s v="Q3"/>
    <n v="3893"/>
    <n v="15075"/>
    <n v="10451"/>
    <n v="457592"/>
    <n v="12.41"/>
    <n v="12"/>
    <n v="8.08"/>
    <n v="14.34"/>
    <n v="15.06"/>
    <n v="1.1000000000000001"/>
    <n v="8475"/>
    <n v="8699"/>
    <n v="8"/>
    <n v="58686975"/>
    <n v="40685743"/>
    <n v="17543640"/>
    <n v="29.893583712569953"/>
  </r>
  <r>
    <s v="P0062"/>
    <x v="59"/>
    <x v="0"/>
    <x v="2"/>
    <n v="2024"/>
    <s v="Q4"/>
    <n v="1550"/>
    <n v="9470"/>
    <n v="4293"/>
    <n v="373494"/>
    <n v="10.46"/>
    <n v="15"/>
    <n v="3.21"/>
    <n v="2.46"/>
    <n v="57.85"/>
    <n v="1.3"/>
    <n v="4052"/>
    <n v="5328"/>
    <n v="6"/>
    <n v="14678500"/>
    <n v="6654150"/>
    <n v="7650856"/>
    <n v="52.122873590625737"/>
  </r>
  <r>
    <s v="P0063"/>
    <x v="59"/>
    <x v="1"/>
    <x v="1"/>
    <n v="2024"/>
    <s v="Q1"/>
    <n v="4848"/>
    <n v="3643"/>
    <n v="11593"/>
    <n v="383569"/>
    <n v="10.71"/>
    <n v="14"/>
    <n v="5.62"/>
    <n v="11.23"/>
    <n v="58.15"/>
    <n v="3.3"/>
    <n v="14719"/>
    <n v="4269"/>
    <n v="8"/>
    <n v="17661264"/>
    <n v="56202864"/>
    <n v="-38925169"/>
    <n v="-220.39854565335753"/>
  </r>
  <r>
    <s v="P0064"/>
    <x v="60"/>
    <x v="2"/>
    <x v="0"/>
    <n v="2024"/>
    <s v="Q3"/>
    <n v="211"/>
    <n v="11003"/>
    <n v="6964"/>
    <n v="479852"/>
    <n v="6.93"/>
    <n v="9"/>
    <n v="2.79"/>
    <n v="23.51"/>
    <n v="15.16"/>
    <n v="4.7"/>
    <n v="15774"/>
    <n v="6821"/>
    <n v="10"/>
    <n v="2321633"/>
    <n v="1469404"/>
    <n v="372377"/>
    <n v="16.0394429265952"/>
  </r>
  <r>
    <s v="P0065"/>
    <x v="61"/>
    <x v="0"/>
    <x v="3"/>
    <n v="2023"/>
    <s v="Q4"/>
    <n v="4347"/>
    <n v="16649"/>
    <n v="11436"/>
    <n v="398264"/>
    <n v="13.81"/>
    <n v="13"/>
    <n v="7.83"/>
    <n v="23.82"/>
    <n v="87.8"/>
    <n v="4.5"/>
    <n v="14112"/>
    <n v="779"/>
    <n v="6"/>
    <n v="72373203"/>
    <n v="49712292"/>
    <n v="22262647"/>
    <n v="30.760897786988924"/>
  </r>
  <r>
    <s v="P0066"/>
    <x v="62"/>
    <x v="0"/>
    <x v="2"/>
    <n v="2023"/>
    <s v="Q2"/>
    <n v="2031"/>
    <n v="13675"/>
    <n v="3472"/>
    <n v="427033"/>
    <n v="10.42"/>
    <n v="9"/>
    <n v="8.8699999999999992"/>
    <n v="5.98"/>
    <n v="53.52"/>
    <n v="4.9000000000000004"/>
    <n v="4308"/>
    <n v="7529"/>
    <n v="3"/>
    <n v="27773925"/>
    <n v="7051632"/>
    <n v="20295260"/>
    <n v="73.07307123498029"/>
  </r>
  <r>
    <s v="P0067"/>
    <x v="63"/>
    <x v="1"/>
    <x v="3"/>
    <n v="2024"/>
    <s v="Q3"/>
    <n v="1045"/>
    <n v="9856"/>
    <n v="5000"/>
    <n v="494865"/>
    <n v="10.93"/>
    <n v="13"/>
    <n v="3.99"/>
    <n v="15.6"/>
    <n v="54.78"/>
    <n v="3.1"/>
    <n v="12590"/>
    <n v="5587"/>
    <n v="6"/>
    <n v="10299520"/>
    <n v="5225000"/>
    <n v="4579655"/>
    <n v="44.464742046231279"/>
  </r>
  <r>
    <s v="P0068"/>
    <x v="64"/>
    <x v="2"/>
    <x v="0"/>
    <n v="2023"/>
    <s v="Q3"/>
    <n v="4961"/>
    <n v="16570"/>
    <n v="816"/>
    <n v="477826"/>
    <n v="12.93"/>
    <n v="8"/>
    <n v="8.6300000000000008"/>
    <n v="11.85"/>
    <n v="51.61"/>
    <n v="4.2"/>
    <n v="13760"/>
    <n v="336"/>
    <n v="9"/>
    <n v="82203770"/>
    <n v="4048176"/>
    <n v="77677768"/>
    <n v="94.494167359964138"/>
  </r>
  <r>
    <s v="P0069"/>
    <x v="65"/>
    <x v="2"/>
    <x v="0"/>
    <n v="2024"/>
    <s v="Q1"/>
    <n v="3392"/>
    <n v="2322"/>
    <n v="3991"/>
    <n v="191130"/>
    <n v="4.1100000000000003"/>
    <n v="13"/>
    <n v="2.67"/>
    <n v="21.89"/>
    <n v="58.86"/>
    <n v="4.4000000000000004"/>
    <n v="16795"/>
    <n v="6904"/>
    <n v="13"/>
    <n v="7876224"/>
    <n v="13537472"/>
    <n v="-5852378"/>
    <n v="-74.304362090260511"/>
  </r>
  <r>
    <s v="P0070"/>
    <x v="66"/>
    <x v="0"/>
    <x v="1"/>
    <n v="2024"/>
    <s v="Q4"/>
    <n v="4601"/>
    <n v="18827"/>
    <n v="1192"/>
    <n v="305948"/>
    <n v="12.11"/>
    <n v="2"/>
    <n v="5.35"/>
    <n v="6.79"/>
    <n v="31.14"/>
    <n v="3.6"/>
    <n v="16337"/>
    <n v="2523"/>
    <n v="5"/>
    <n v="86623027"/>
    <n v="5484392"/>
    <n v="80832687"/>
    <n v="93.315472570590259"/>
  </r>
  <r>
    <s v="P0071"/>
    <x v="67"/>
    <x v="1"/>
    <x v="2"/>
    <n v="2024"/>
    <s v="Q3"/>
    <n v="3848"/>
    <n v="15789"/>
    <n v="9416"/>
    <n v="386781"/>
    <n v="2.93"/>
    <n v="19"/>
    <n v="8.59"/>
    <n v="0.09"/>
    <n v="32.979999999999997"/>
    <n v="2.4"/>
    <n v="16169"/>
    <n v="1132"/>
    <n v="3"/>
    <n v="60756072"/>
    <n v="36232768"/>
    <n v="24136523"/>
    <n v="39.72693132630431"/>
  </r>
  <r>
    <s v="P0072"/>
    <x v="68"/>
    <x v="0"/>
    <x v="0"/>
    <n v="2024"/>
    <s v="Q4"/>
    <n v="1325"/>
    <n v="7650"/>
    <n v="7072"/>
    <n v="382338"/>
    <n v="5.18"/>
    <n v="15"/>
    <n v="3.26"/>
    <n v="4.0599999999999996"/>
    <n v="50.91"/>
    <n v="2.9"/>
    <n v="12023"/>
    <n v="6439"/>
    <n v="11"/>
    <n v="10136250"/>
    <n v="9370400"/>
    <n v="383512"/>
    <n v="3.7835688740905171"/>
  </r>
  <r>
    <s v="P0073"/>
    <x v="69"/>
    <x v="1"/>
    <x v="0"/>
    <n v="2024"/>
    <s v="Q3"/>
    <n v="1066"/>
    <n v="5925"/>
    <n v="1371"/>
    <n v="389061"/>
    <n v="5.03"/>
    <n v="1"/>
    <n v="9.5399999999999991"/>
    <n v="8.74"/>
    <n v="74.53"/>
    <n v="4.4000000000000004"/>
    <n v="14262"/>
    <n v="3040"/>
    <n v="4"/>
    <n v="6316050"/>
    <n v="1461486"/>
    <n v="4465503"/>
    <n v="70.70088108865508"/>
  </r>
  <r>
    <s v="P0074"/>
    <x v="70"/>
    <x v="1"/>
    <x v="1"/>
    <n v="2024"/>
    <s v="Q2"/>
    <n v="387"/>
    <n v="17532"/>
    <n v="4431"/>
    <n v="114200"/>
    <n v="14.68"/>
    <n v="9"/>
    <n v="1.22"/>
    <n v="7.89"/>
    <n v="13.99"/>
    <n v="2.2000000000000002"/>
    <n v="15269"/>
    <n v="5509"/>
    <n v="10"/>
    <n v="6784884"/>
    <n v="1714797"/>
    <n v="4955887"/>
    <n v="73.043061605769537"/>
  </r>
  <r>
    <s v="P0075"/>
    <x v="71"/>
    <x v="2"/>
    <x v="0"/>
    <n v="2024"/>
    <s v="Q4"/>
    <n v="928"/>
    <n v="3698"/>
    <n v="6972"/>
    <n v="155848"/>
    <n v="12.85"/>
    <n v="2"/>
    <n v="0.18"/>
    <n v="19.78"/>
    <n v="58.27"/>
    <n v="4.7"/>
    <n v="15231"/>
    <n v="3232"/>
    <n v="10"/>
    <n v="3431744"/>
    <n v="6470016"/>
    <n v="-3194120"/>
    <n v="-93.075707278864627"/>
  </r>
  <r>
    <s v="P0076"/>
    <x v="72"/>
    <x v="0"/>
    <x v="1"/>
    <n v="2023"/>
    <s v="Q2"/>
    <n v="1126"/>
    <n v="4952"/>
    <n v="10112"/>
    <n v="156022"/>
    <n v="10.52"/>
    <n v="10"/>
    <n v="9.0399999999999991"/>
    <n v="17.010000000000002"/>
    <n v="74.540000000000006"/>
    <n v="1.9"/>
    <n v="13377"/>
    <n v="7180"/>
    <n v="9"/>
    <n v="5575952"/>
    <n v="11386112"/>
    <n v="-5966182"/>
    <n v="-106.99844618461564"/>
  </r>
  <r>
    <s v="P0077"/>
    <x v="73"/>
    <x v="0"/>
    <x v="3"/>
    <n v="2023"/>
    <s v="Q1"/>
    <n v="4937"/>
    <n v="10606"/>
    <n v="7977"/>
    <n v="227691"/>
    <n v="10.91"/>
    <n v="10"/>
    <n v="0.69"/>
    <n v="7.49"/>
    <n v="22.55"/>
    <n v="4"/>
    <n v="3956"/>
    <n v="5042"/>
    <n v="9"/>
    <n v="52361822"/>
    <n v="39382449"/>
    <n v="12751682"/>
    <n v="24.353014301144828"/>
  </r>
  <r>
    <s v="P0078"/>
    <x v="74"/>
    <x v="2"/>
    <x v="0"/>
    <n v="2023"/>
    <s v="Q1"/>
    <n v="4043"/>
    <n v="15359"/>
    <n v="9233"/>
    <n v="460370"/>
    <n v="8.43"/>
    <n v="12"/>
    <n v="9.92"/>
    <n v="11.44"/>
    <n v="11.2"/>
    <n v="3.5"/>
    <n v="6923"/>
    <n v="7061"/>
    <n v="9"/>
    <n v="62096437"/>
    <n v="37329019"/>
    <n v="24307048"/>
    <n v="39.144030115608722"/>
  </r>
  <r>
    <s v="P0079"/>
    <x v="71"/>
    <x v="1"/>
    <x v="2"/>
    <n v="2023"/>
    <s v="Q4"/>
    <n v="4909"/>
    <n v="19192"/>
    <n v="4697"/>
    <n v="462755"/>
    <n v="14.21"/>
    <n v="6"/>
    <n v="9.51"/>
    <n v="2.39"/>
    <n v="35.020000000000003"/>
    <n v="4"/>
    <n v="15746"/>
    <n v="7830"/>
    <n v="9"/>
    <n v="94213528"/>
    <n v="23057573"/>
    <n v="70693200"/>
    <n v="75.035084133565192"/>
  </r>
  <r>
    <s v="P0080"/>
    <x v="75"/>
    <x v="2"/>
    <x v="2"/>
    <n v="2024"/>
    <s v="Q3"/>
    <n v="429"/>
    <n v="10205"/>
    <n v="13087"/>
    <n v="306453"/>
    <n v="7.44"/>
    <n v="16"/>
    <n v="1.37"/>
    <n v="22.45"/>
    <n v="57.05"/>
    <n v="2.7"/>
    <n v="14346"/>
    <n v="733"/>
    <n v="9"/>
    <n v="4377945"/>
    <n v="5614323"/>
    <n v="-1542831"/>
    <n v="-35.240986353186251"/>
  </r>
  <r>
    <s v="P0081"/>
    <x v="76"/>
    <x v="0"/>
    <x v="0"/>
    <n v="2023"/>
    <s v="Q3"/>
    <n v="542"/>
    <n v="11612"/>
    <n v="8923"/>
    <n v="372202"/>
    <n v="5.71"/>
    <n v="1"/>
    <n v="5.38"/>
    <n v="23.39"/>
    <n v="21.06"/>
    <n v="4.7"/>
    <n v="5817"/>
    <n v="6922"/>
    <n v="2"/>
    <n v="6293704"/>
    <n v="4836266"/>
    <n v="1085236"/>
    <n v="17.243200506410851"/>
  </r>
  <r>
    <s v="P0082"/>
    <x v="63"/>
    <x v="1"/>
    <x v="0"/>
    <n v="2023"/>
    <s v="Q1"/>
    <n v="2112"/>
    <n v="6341"/>
    <n v="3079"/>
    <n v="112068"/>
    <n v="2.4500000000000002"/>
    <n v="11"/>
    <n v="1.85"/>
    <n v="24.5"/>
    <n v="44.09"/>
    <n v="3.5"/>
    <n v="19440"/>
    <n v="4203"/>
    <n v="7"/>
    <n v="13392192"/>
    <n v="6502848"/>
    <n v="6777276"/>
    <n v="50.606174105030753"/>
  </r>
  <r>
    <s v="P0083"/>
    <x v="77"/>
    <x v="2"/>
    <x v="0"/>
    <n v="2023"/>
    <s v="Q1"/>
    <n v="3934"/>
    <n v="16858"/>
    <n v="9780"/>
    <n v="412076"/>
    <n v="11.79"/>
    <n v="9"/>
    <n v="4.28"/>
    <n v="21.71"/>
    <n v="54.19"/>
    <n v="2.2000000000000002"/>
    <n v="20089"/>
    <n v="9684"/>
    <n v="13"/>
    <n v="66319372"/>
    <n v="38474520"/>
    <n v="27432776"/>
    <n v="41.364649834138959"/>
  </r>
  <r>
    <s v="P0084"/>
    <x v="78"/>
    <x v="2"/>
    <x v="2"/>
    <n v="2023"/>
    <s v="Q1"/>
    <n v="114"/>
    <n v="2909"/>
    <n v="8251"/>
    <n v="211445"/>
    <n v="11.02"/>
    <n v="17"/>
    <n v="0.61"/>
    <n v="4.3499999999999996"/>
    <n v="57.91"/>
    <n v="3.6"/>
    <n v="14135"/>
    <n v="6587"/>
    <n v="10"/>
    <n v="331626"/>
    <n v="940614"/>
    <n v="-820433"/>
    <n v="-247.39706778117517"/>
  </r>
  <r>
    <s v="P0085"/>
    <x v="79"/>
    <x v="2"/>
    <x v="2"/>
    <n v="2024"/>
    <s v="Q3"/>
    <n v="2618"/>
    <n v="6066"/>
    <n v="9706"/>
    <n v="214226"/>
    <n v="5.77"/>
    <n v="10"/>
    <n v="2.2400000000000002"/>
    <n v="1.1499999999999999"/>
    <n v="31.95"/>
    <n v="2.1"/>
    <n v="14970"/>
    <n v="3546"/>
    <n v="9"/>
    <n v="15880788"/>
    <n v="25410308"/>
    <n v="-9743746"/>
    <n v="-61.355557419442917"/>
  </r>
  <r>
    <s v="P0086"/>
    <x v="80"/>
    <x v="0"/>
    <x v="3"/>
    <n v="2023"/>
    <s v="Q2"/>
    <n v="2077"/>
    <n v="12882"/>
    <n v="13846"/>
    <n v="187103"/>
    <n v="0.38"/>
    <n v="15"/>
    <n v="3.63"/>
    <n v="14.49"/>
    <n v="42"/>
    <n v="2.2000000000000002"/>
    <n v="14676"/>
    <n v="5838"/>
    <n v="4"/>
    <n v="26755914"/>
    <n v="28758142"/>
    <n v="-2189331"/>
    <n v="-8.1826059091085437"/>
  </r>
  <r>
    <s v="P0087"/>
    <x v="81"/>
    <x v="1"/>
    <x v="0"/>
    <n v="2023"/>
    <s v="Q1"/>
    <n v="2745"/>
    <n v="19439"/>
    <n v="11841"/>
    <n v="274605"/>
    <n v="12.58"/>
    <n v="16"/>
    <n v="4.3899999999999997"/>
    <n v="22.82"/>
    <n v="72.27"/>
    <n v="2.6"/>
    <n v="10613"/>
    <n v="3198"/>
    <n v="12"/>
    <n v="53360055"/>
    <n v="32503545"/>
    <n v="20581905"/>
    <n v="38.571746224774316"/>
  </r>
  <r>
    <s v="P0088"/>
    <x v="82"/>
    <x v="0"/>
    <x v="2"/>
    <n v="2023"/>
    <s v="Q1"/>
    <n v="1545"/>
    <n v="16096"/>
    <n v="1575"/>
    <n v="253047"/>
    <n v="0.17"/>
    <n v="18"/>
    <n v="9.77"/>
    <n v="4.43"/>
    <n v="85.3"/>
    <n v="4.4000000000000004"/>
    <n v="15046"/>
    <n v="8197"/>
    <n v="2"/>
    <n v="24868320"/>
    <n v="2433375"/>
    <n v="22181898"/>
    <n v="89.197412611708387"/>
  </r>
  <r>
    <s v="P0089"/>
    <x v="83"/>
    <x v="1"/>
    <x v="0"/>
    <n v="2024"/>
    <s v="Q1"/>
    <n v="441"/>
    <n v="2304"/>
    <n v="13018"/>
    <n v="334929"/>
    <n v="10.56"/>
    <n v="17"/>
    <n v="8.08"/>
    <n v="0.18"/>
    <n v="78.95"/>
    <n v="3"/>
    <n v="8305"/>
    <n v="5576"/>
    <n v="3"/>
    <n v="1016064"/>
    <n v="5740938"/>
    <n v="-5059803"/>
    <n v="-497.98073743386243"/>
  </r>
  <r>
    <s v="P0090"/>
    <x v="84"/>
    <x v="1"/>
    <x v="0"/>
    <n v="2024"/>
    <s v="Q1"/>
    <n v="4564"/>
    <n v="14721"/>
    <n v="7669"/>
    <n v="299768"/>
    <n v="14.55"/>
    <n v="2"/>
    <n v="7.37"/>
    <n v="20.14"/>
    <n v="55.14"/>
    <n v="3.7"/>
    <n v="18288"/>
    <n v="8353"/>
    <n v="12"/>
    <n v="67186644"/>
    <n v="35001316"/>
    <n v="31885560"/>
    <n v="47.458182313734852"/>
  </r>
  <r>
    <s v="P0091"/>
    <x v="85"/>
    <x v="1"/>
    <x v="0"/>
    <n v="2024"/>
    <s v="Q2"/>
    <n v="4524"/>
    <n v="2779"/>
    <n v="3047"/>
    <n v="209741"/>
    <n v="6.56"/>
    <n v="15"/>
    <n v="5.37"/>
    <n v="1.92"/>
    <n v="42.82"/>
    <n v="2.6"/>
    <n v="19504"/>
    <n v="5281"/>
    <n v="3"/>
    <n v="12572196"/>
    <n v="13784628"/>
    <n v="-1422173"/>
    <n v="-11.312049223540582"/>
  </r>
  <r>
    <s v="P0092"/>
    <x v="86"/>
    <x v="2"/>
    <x v="1"/>
    <n v="2023"/>
    <s v="Q3"/>
    <n v="3611"/>
    <n v="14692"/>
    <n v="7888"/>
    <n v="144475"/>
    <n v="3.52"/>
    <n v="5"/>
    <n v="8.4"/>
    <n v="10.34"/>
    <n v="36.64"/>
    <n v="2.1"/>
    <n v="20836"/>
    <n v="1917"/>
    <n v="8"/>
    <n v="53052812"/>
    <n v="28483568"/>
    <n v="24424769"/>
    <n v="46.038594523509893"/>
  </r>
  <r>
    <s v="P0093"/>
    <x v="87"/>
    <x v="2"/>
    <x v="1"/>
    <n v="2024"/>
    <s v="Q2"/>
    <n v="2328"/>
    <n v="8583"/>
    <n v="878"/>
    <n v="52282"/>
    <n v="10.57"/>
    <n v="11"/>
    <n v="3.39"/>
    <n v="16.97"/>
    <n v="20"/>
    <n v="4.8"/>
    <n v="9580"/>
    <n v="8924"/>
    <n v="13"/>
    <n v="19981224"/>
    <n v="2043984"/>
    <n v="17884958"/>
    <n v="89.508820881043121"/>
  </r>
  <r>
    <s v="P0094"/>
    <x v="88"/>
    <x v="0"/>
    <x v="1"/>
    <n v="2024"/>
    <s v="Q2"/>
    <n v="3149"/>
    <n v="12593"/>
    <n v="8880"/>
    <n v="215696"/>
    <n v="12.26"/>
    <n v="10"/>
    <n v="7.09"/>
    <n v="5.92"/>
    <n v="18.52"/>
    <n v="3.4"/>
    <n v="4618"/>
    <n v="4987"/>
    <n v="7"/>
    <n v="39655357"/>
    <n v="27963120"/>
    <n v="11476541"/>
    <n v="28.940707809035736"/>
  </r>
  <r>
    <s v="P0095"/>
    <x v="89"/>
    <x v="1"/>
    <x v="2"/>
    <n v="2023"/>
    <s v="Q4"/>
    <n v="250"/>
    <n v="19271"/>
    <n v="7899"/>
    <n v="229510"/>
    <n v="8.1999999999999993"/>
    <n v="14"/>
    <n v="9.94"/>
    <n v="2.1"/>
    <n v="65.069999999999993"/>
    <n v="4.7"/>
    <n v="8130"/>
    <n v="2698"/>
    <n v="12"/>
    <n v="4817750"/>
    <n v="1974750"/>
    <n v="2613490"/>
    <n v="54.247107052047113"/>
  </r>
  <r>
    <s v="P0096"/>
    <x v="90"/>
    <x v="2"/>
    <x v="0"/>
    <n v="2023"/>
    <s v="Q3"/>
    <n v="4925"/>
    <n v="14380"/>
    <n v="4726"/>
    <n v="270972"/>
    <n v="14.51"/>
    <n v="14"/>
    <n v="3.15"/>
    <n v="19.25"/>
    <n v="30.78"/>
    <n v="1.8"/>
    <n v="2065"/>
    <n v="9592"/>
    <n v="3"/>
    <n v="70821500"/>
    <n v="23275550"/>
    <n v="47274978"/>
    <n v="66.752296971964725"/>
  </r>
  <r>
    <s v="P0097"/>
    <x v="91"/>
    <x v="2"/>
    <x v="3"/>
    <n v="2023"/>
    <s v="Q1"/>
    <n v="3154"/>
    <n v="17017"/>
    <n v="9847"/>
    <n v="379678"/>
    <n v="0.78"/>
    <n v="15"/>
    <n v="6.74"/>
    <n v="15.75"/>
    <n v="30.37"/>
    <n v="1.6"/>
    <n v="17201"/>
    <n v="2753"/>
    <n v="9"/>
    <n v="53671618"/>
    <n v="31057438"/>
    <n v="22234502"/>
    <n v="41.426926984016021"/>
  </r>
  <r>
    <s v="P0098"/>
    <x v="92"/>
    <x v="0"/>
    <x v="3"/>
    <n v="2023"/>
    <s v="Q3"/>
    <n v="4648"/>
    <n v="3606"/>
    <n v="8140"/>
    <n v="212777"/>
    <n v="7.57"/>
    <n v="9"/>
    <n v="8.44"/>
    <n v="24.71"/>
    <n v="89.86"/>
    <n v="4.4000000000000004"/>
    <n v="16359"/>
    <n v="1554"/>
    <n v="10"/>
    <n v="16760688"/>
    <n v="37834720"/>
    <n v="-21286809"/>
    <n v="-127.00438669343406"/>
  </r>
  <r>
    <s v="P0099"/>
    <x v="86"/>
    <x v="1"/>
    <x v="3"/>
    <n v="2024"/>
    <s v="Q1"/>
    <n v="2504"/>
    <n v="17586"/>
    <n v="14527"/>
    <n v="481460"/>
    <n v="10.78"/>
    <n v="11"/>
    <n v="9.16"/>
    <n v="8.61"/>
    <n v="25.03"/>
    <n v="3.7"/>
    <n v="9170"/>
    <n v="1238"/>
    <n v="8"/>
    <n v="44035344"/>
    <n v="36375608"/>
    <n v="7178276"/>
    <n v="16.301169351600841"/>
  </r>
  <r>
    <s v="P0100"/>
    <x v="93"/>
    <x v="0"/>
    <x v="1"/>
    <n v="2023"/>
    <s v="Q3"/>
    <n v="3695"/>
    <n v="6331"/>
    <n v="7883"/>
    <n v="387108"/>
    <n v="12.94"/>
    <n v="12"/>
    <n v="7.18"/>
    <n v="1.54"/>
    <n v="21.84"/>
    <n v="1.7"/>
    <n v="20752"/>
    <n v="5907"/>
    <n v="5"/>
    <n v="23393045"/>
    <n v="29127685"/>
    <n v="-6121748"/>
    <n v="-26.169094275670396"/>
  </r>
  <r>
    <s v="P0101"/>
    <x v="94"/>
    <x v="1"/>
    <x v="1"/>
    <n v="2024"/>
    <s v="Q3"/>
    <n v="854"/>
    <n v="4686"/>
    <n v="7030"/>
    <n v="218509"/>
    <n v="2.69"/>
    <n v="3"/>
    <n v="2.84"/>
    <n v="18.36"/>
    <n v="17.89"/>
    <n v="2.1"/>
    <n v="10976"/>
    <n v="3292"/>
    <n v="14"/>
    <n v="4001844"/>
    <n v="6003620"/>
    <n v="-2220285"/>
    <n v="-55.481548006369067"/>
  </r>
  <r>
    <s v="P0102"/>
    <x v="95"/>
    <x v="0"/>
    <x v="3"/>
    <n v="2023"/>
    <s v="Q2"/>
    <n v="2781"/>
    <n v="4073"/>
    <n v="11140"/>
    <n v="258944"/>
    <n v="12"/>
    <n v="6"/>
    <n v="3.26"/>
    <n v="13.04"/>
    <n v="56.38"/>
    <n v="4.2"/>
    <n v="10276"/>
    <n v="6216"/>
    <n v="14"/>
    <n v="11327013"/>
    <n v="30980340"/>
    <n v="-19912271"/>
    <n v="-175.79454530510384"/>
  </r>
  <r>
    <s v="P0103"/>
    <x v="96"/>
    <x v="2"/>
    <x v="2"/>
    <n v="2024"/>
    <s v="Q4"/>
    <n v="2823"/>
    <n v="14308"/>
    <n v="10023"/>
    <n v="169006"/>
    <n v="8.2899999999999991"/>
    <n v="1"/>
    <n v="0.21"/>
    <n v="5.33"/>
    <n v="60.23"/>
    <n v="2.8"/>
    <n v="16521"/>
    <n v="3859"/>
    <n v="2"/>
    <n v="40391484"/>
    <n v="28294929"/>
    <n v="11927549"/>
    <n v="29.529860799370482"/>
  </r>
  <r>
    <s v="P0104"/>
    <x v="97"/>
    <x v="1"/>
    <x v="2"/>
    <n v="2024"/>
    <s v="Q3"/>
    <n v="1620"/>
    <n v="4099"/>
    <n v="5740"/>
    <n v="286440"/>
    <n v="5.95"/>
    <n v="14"/>
    <n v="7.61"/>
    <n v="19.54"/>
    <n v="39.22"/>
    <n v="3.7"/>
    <n v="5827"/>
    <n v="3129"/>
    <n v="5"/>
    <n v="6640380"/>
    <n v="9298800"/>
    <n v="-2944860"/>
    <n v="-44.347763230417534"/>
  </r>
  <r>
    <s v="P0105"/>
    <x v="98"/>
    <x v="1"/>
    <x v="1"/>
    <n v="2024"/>
    <s v="Q2"/>
    <n v="2740"/>
    <n v="5533"/>
    <n v="4071"/>
    <n v="254054"/>
    <n v="1.98"/>
    <n v="7"/>
    <n v="0.43"/>
    <n v="5.09"/>
    <n v="52.83"/>
    <n v="2.2999999999999998"/>
    <n v="16775"/>
    <n v="9652"/>
    <n v="5"/>
    <n v="15160420"/>
    <n v="11154540"/>
    <n v="3751826"/>
    <n v="24.747506995188786"/>
  </r>
  <r>
    <s v="P0106"/>
    <x v="99"/>
    <x v="1"/>
    <x v="0"/>
    <n v="2024"/>
    <s v="Q2"/>
    <n v="3890"/>
    <n v="9928"/>
    <n v="12568"/>
    <n v="362727"/>
    <n v="12.98"/>
    <n v="6"/>
    <n v="8.65"/>
    <n v="6.52"/>
    <n v="73.069999999999993"/>
    <n v="2.5"/>
    <n v="9114"/>
    <n v="5195"/>
    <n v="9"/>
    <n v="38619920"/>
    <n v="48889520"/>
    <n v="-10632327"/>
    <n v="-27.530681057858224"/>
  </r>
  <r>
    <s v="P0107"/>
    <x v="100"/>
    <x v="0"/>
    <x v="1"/>
    <n v="2023"/>
    <s v="Q1"/>
    <n v="1078"/>
    <n v="2804"/>
    <n v="13174"/>
    <n v="350536"/>
    <n v="2.36"/>
    <n v="14"/>
    <n v="1.19"/>
    <n v="2.31"/>
    <n v="75.45"/>
    <n v="5"/>
    <n v="2745"/>
    <n v="163"/>
    <n v="5"/>
    <n v="3022712"/>
    <n v="14201572"/>
    <n v="-11529396"/>
    <n v="-381.42555427046972"/>
  </r>
  <r>
    <s v="P0108"/>
    <x v="101"/>
    <x v="0"/>
    <x v="3"/>
    <n v="2023"/>
    <s v="Q3"/>
    <n v="552"/>
    <n v="19185"/>
    <n v="4256"/>
    <n v="57461"/>
    <n v="4.6500000000000004"/>
    <n v="13"/>
    <n v="1.72"/>
    <n v="9.99"/>
    <n v="86.63"/>
    <n v="2"/>
    <n v="9743"/>
    <n v="1445"/>
    <n v="5"/>
    <n v="10590120"/>
    <n v="2349312"/>
    <n v="8183347"/>
    <n v="77.273411443874096"/>
  </r>
  <r>
    <s v="P0109"/>
    <x v="102"/>
    <x v="2"/>
    <x v="2"/>
    <n v="2023"/>
    <s v="Q1"/>
    <n v="4543"/>
    <n v="19935"/>
    <n v="8588"/>
    <n v="150123"/>
    <n v="4.3499999999999996"/>
    <n v="7"/>
    <n v="4.7699999999999996"/>
    <n v="10.47"/>
    <n v="75.94"/>
    <n v="3"/>
    <n v="11855"/>
    <n v="1074"/>
    <n v="14"/>
    <n v="90564705"/>
    <n v="39015284"/>
    <n v="51399298"/>
    <n v="56.754226715584174"/>
  </r>
  <r>
    <s v="P0110"/>
    <x v="103"/>
    <x v="1"/>
    <x v="1"/>
    <n v="2023"/>
    <s v="Q1"/>
    <n v="920"/>
    <n v="10133"/>
    <n v="12498"/>
    <n v="322660"/>
    <n v="13.07"/>
    <n v="11"/>
    <n v="7.38"/>
    <n v="12.86"/>
    <n v="55.19"/>
    <n v="4.4000000000000004"/>
    <n v="2037"/>
    <n v="4261"/>
    <n v="3"/>
    <n v="9322360"/>
    <n v="11498160"/>
    <n v="-2498460"/>
    <n v="-26.800724280117912"/>
  </r>
  <r>
    <s v="P0111"/>
    <x v="104"/>
    <x v="1"/>
    <x v="0"/>
    <n v="2023"/>
    <s v="Q3"/>
    <n v="4538"/>
    <n v="12872"/>
    <n v="9399"/>
    <n v="198586"/>
    <n v="10.09"/>
    <n v="12"/>
    <n v="1.39"/>
    <n v="17.72"/>
    <n v="24.37"/>
    <n v="2"/>
    <n v="17424"/>
    <n v="6062"/>
    <n v="13"/>
    <n v="58413136"/>
    <n v="42652662"/>
    <n v="15561888"/>
    <n v="26.641076075764875"/>
  </r>
  <r>
    <s v="P0112"/>
    <x v="105"/>
    <x v="0"/>
    <x v="1"/>
    <n v="2023"/>
    <s v="Q2"/>
    <n v="256"/>
    <n v="10496"/>
    <n v="8450"/>
    <n v="433395"/>
    <n v="11.95"/>
    <n v="10"/>
    <n v="4.4000000000000004"/>
    <n v="22.65"/>
    <n v="17.98"/>
    <n v="2.7"/>
    <n v="17736"/>
    <n v="9914"/>
    <n v="11"/>
    <n v="2686976"/>
    <n v="2163200"/>
    <n v="90381"/>
    <n v="3.3636697908727133"/>
  </r>
  <r>
    <s v="P0113"/>
    <x v="106"/>
    <x v="1"/>
    <x v="2"/>
    <n v="2023"/>
    <s v="Q2"/>
    <n v="1534"/>
    <n v="17958"/>
    <n v="3511"/>
    <n v="479484"/>
    <n v="3.76"/>
    <n v="16"/>
    <n v="4.83"/>
    <n v="3.44"/>
    <n v="14.36"/>
    <n v="3.5"/>
    <n v="18424"/>
    <n v="8749"/>
    <n v="8"/>
    <n v="27547572"/>
    <n v="5385874"/>
    <n v="21682214"/>
    <n v="78.708257845736824"/>
  </r>
  <r>
    <s v="P0114"/>
    <x v="107"/>
    <x v="1"/>
    <x v="3"/>
    <n v="2023"/>
    <s v="Q1"/>
    <n v="913"/>
    <n v="6975"/>
    <n v="12080"/>
    <n v="281496"/>
    <n v="9.3699999999999992"/>
    <n v="16"/>
    <n v="2.12"/>
    <n v="1.36"/>
    <n v="63.32"/>
    <n v="2.9"/>
    <n v="18698"/>
    <n v="6696"/>
    <n v="5"/>
    <n v="6368175"/>
    <n v="11029040"/>
    <n v="-4942361"/>
    <n v="-77.610320068151395"/>
  </r>
  <r>
    <s v="P0115"/>
    <x v="108"/>
    <x v="1"/>
    <x v="0"/>
    <n v="2024"/>
    <s v="Q4"/>
    <n v="2840"/>
    <n v="8684"/>
    <n v="2468"/>
    <n v="217860"/>
    <n v="8.58"/>
    <n v="3"/>
    <n v="1.1599999999999999"/>
    <n v="0.46"/>
    <n v="74.599999999999994"/>
    <n v="2.8"/>
    <n v="2915"/>
    <n v="3430"/>
    <n v="12"/>
    <n v="24662560"/>
    <n v="7009120"/>
    <n v="17435580"/>
    <n v="70.696553804633425"/>
  </r>
  <r>
    <s v="P0116"/>
    <x v="109"/>
    <x v="0"/>
    <x v="0"/>
    <n v="2023"/>
    <s v="Q3"/>
    <n v="613"/>
    <n v="14375"/>
    <n v="947"/>
    <n v="256821"/>
    <n v="12.49"/>
    <n v="7"/>
    <n v="8.36"/>
    <n v="3.59"/>
    <n v="50.69"/>
    <n v="2.5"/>
    <n v="12530"/>
    <n v="1840"/>
    <n v="7"/>
    <n v="8811875"/>
    <n v="580511"/>
    <n v="7974543"/>
    <n v="90.497686360734804"/>
  </r>
  <r>
    <s v="P0117"/>
    <x v="110"/>
    <x v="1"/>
    <x v="3"/>
    <n v="2024"/>
    <s v="Q1"/>
    <n v="4241"/>
    <n v="3122"/>
    <n v="7220"/>
    <n v="242121"/>
    <n v="13.59"/>
    <n v="4"/>
    <n v="5.0199999999999996"/>
    <n v="16.45"/>
    <n v="14.38"/>
    <n v="3.3"/>
    <n v="3152"/>
    <n v="6155"/>
    <n v="4"/>
    <n v="13240402"/>
    <n v="30620020"/>
    <n v="-17621739"/>
    <n v="-133.09066446774048"/>
  </r>
  <r>
    <s v="P0118"/>
    <x v="111"/>
    <x v="2"/>
    <x v="3"/>
    <n v="2023"/>
    <s v="Q1"/>
    <n v="1807"/>
    <n v="17488"/>
    <n v="13319"/>
    <n v="374637"/>
    <n v="0.18"/>
    <n v="15"/>
    <n v="0.14000000000000001"/>
    <n v="18.190000000000001"/>
    <n v="52.84"/>
    <n v="3.5"/>
    <n v="12357"/>
    <n v="6421"/>
    <n v="8"/>
    <n v="31600816"/>
    <n v="24067433"/>
    <n v="7158746"/>
    <n v="22.653674512708786"/>
  </r>
  <r>
    <s v="P0119"/>
    <x v="112"/>
    <x v="0"/>
    <x v="1"/>
    <n v="2024"/>
    <s v="Q3"/>
    <n v="1728"/>
    <n v="9541"/>
    <n v="12889"/>
    <n v="86027"/>
    <n v="10.11"/>
    <n v="3"/>
    <n v="8.0299999999999994"/>
    <n v="19.66"/>
    <n v="84.86"/>
    <n v="3.6"/>
    <n v="20240"/>
    <n v="2054"/>
    <n v="7"/>
    <n v="16486848"/>
    <n v="22272192"/>
    <n v="-5871371"/>
    <n v="-35.612453029226693"/>
  </r>
  <r>
    <s v="P0120"/>
    <x v="113"/>
    <x v="0"/>
    <x v="1"/>
    <n v="2023"/>
    <s v="Q1"/>
    <n v="3292"/>
    <n v="18225"/>
    <n v="10942"/>
    <n v="405691"/>
    <n v="0.78"/>
    <n v="14"/>
    <n v="9.81"/>
    <n v="6.09"/>
    <n v="57.81"/>
    <n v="1.3"/>
    <n v="5310"/>
    <n v="379"/>
    <n v="4"/>
    <n v="59996700"/>
    <n v="36021064"/>
    <n v="23569945"/>
    <n v="39.28540236379667"/>
  </r>
  <r>
    <s v="P0121"/>
    <x v="114"/>
    <x v="0"/>
    <x v="1"/>
    <n v="2024"/>
    <s v="Q4"/>
    <n v="4686"/>
    <n v="19958"/>
    <n v="1165"/>
    <n v="223921"/>
    <n v="8.23"/>
    <n v="11"/>
    <n v="6.06"/>
    <n v="7.65"/>
    <n v="74.75"/>
    <n v="3.5"/>
    <n v="18069"/>
    <n v="2491"/>
    <n v="5"/>
    <n v="93523188"/>
    <n v="5459190"/>
    <n v="87840077"/>
    <n v="93.923313435380322"/>
  </r>
  <r>
    <s v="P0122"/>
    <x v="115"/>
    <x v="0"/>
    <x v="2"/>
    <n v="2023"/>
    <s v="Q3"/>
    <n v="1109"/>
    <n v="9492"/>
    <n v="10666"/>
    <n v="412271"/>
    <n v="4.3099999999999996"/>
    <n v="4"/>
    <n v="5.04"/>
    <n v="12.08"/>
    <n v="74.010000000000005"/>
    <n v="4.8"/>
    <n v="3051"/>
    <n v="9332"/>
    <n v="11"/>
    <n v="10526628"/>
    <n v="11828594"/>
    <n v="-1714237"/>
    <n v="-16.284768493766475"/>
  </r>
  <r>
    <s v="P0123"/>
    <x v="46"/>
    <x v="1"/>
    <x v="0"/>
    <n v="2023"/>
    <s v="Q2"/>
    <n v="1772"/>
    <n v="17146"/>
    <n v="5331"/>
    <n v="198930"/>
    <n v="4.5999999999999996"/>
    <n v="15"/>
    <n v="8.7799999999999994"/>
    <n v="1.58"/>
    <n v="84.57"/>
    <n v="3.2"/>
    <n v="15084"/>
    <n v="6539"/>
    <n v="6"/>
    <n v="30382712"/>
    <n v="9446532"/>
    <n v="20737250"/>
    <n v="68.253452818826716"/>
  </r>
  <r>
    <s v="P0124"/>
    <x v="116"/>
    <x v="0"/>
    <x v="2"/>
    <n v="2023"/>
    <s v="Q3"/>
    <n v="3364"/>
    <n v="18529"/>
    <n v="13486"/>
    <n v="265234"/>
    <n v="5.29"/>
    <n v="13"/>
    <n v="9.5299999999999994"/>
    <n v="15.28"/>
    <n v="71.62"/>
    <n v="3.9"/>
    <n v="2261"/>
    <n v="1061"/>
    <n v="10"/>
    <n v="62331556"/>
    <n v="45366904"/>
    <n v="16699418"/>
    <n v="26.791274069910916"/>
  </r>
  <r>
    <s v="P0125"/>
    <x v="52"/>
    <x v="0"/>
    <x v="0"/>
    <n v="2023"/>
    <s v="Q2"/>
    <n v="3207"/>
    <n v="5763"/>
    <n v="6130"/>
    <n v="129003"/>
    <n v="9.32"/>
    <n v="9"/>
    <n v="7.55"/>
    <n v="24.59"/>
    <n v="69.819999999999993"/>
    <n v="3.2"/>
    <n v="14011"/>
    <n v="6927"/>
    <n v="7"/>
    <n v="18481941"/>
    <n v="19658910"/>
    <n v="-1305972"/>
    <n v="-7.0662058709093385"/>
  </r>
  <r>
    <s v="P0126"/>
    <x v="117"/>
    <x v="0"/>
    <x v="0"/>
    <n v="2023"/>
    <s v="Q3"/>
    <n v="2675"/>
    <n v="15560"/>
    <n v="6310"/>
    <n v="233467"/>
    <n v="5.01"/>
    <n v="6"/>
    <n v="4.45"/>
    <n v="9.02"/>
    <n v="28.73"/>
    <n v="4.4000000000000004"/>
    <n v="10971"/>
    <n v="1317"/>
    <n v="14"/>
    <n v="41623000"/>
    <n v="16879250"/>
    <n v="24510283"/>
    <n v="58.886392138961632"/>
  </r>
  <r>
    <s v="P0127"/>
    <x v="118"/>
    <x v="2"/>
    <x v="3"/>
    <n v="2023"/>
    <s v="Q4"/>
    <n v="2779"/>
    <n v="16656"/>
    <n v="11538"/>
    <n v="89758"/>
    <n v="10.99"/>
    <n v="12"/>
    <n v="5.92"/>
    <n v="18.82"/>
    <n v="14.79"/>
    <n v="4.7"/>
    <n v="13967"/>
    <n v="8666"/>
    <n v="5"/>
    <n v="46287024"/>
    <n v="32064102"/>
    <n v="14133164"/>
    <n v="30.533749588221525"/>
  </r>
  <r>
    <s v="P0128"/>
    <x v="119"/>
    <x v="0"/>
    <x v="1"/>
    <n v="2023"/>
    <s v="Q1"/>
    <n v="1647"/>
    <n v="10146"/>
    <n v="9554"/>
    <n v="366456"/>
    <n v="6.07"/>
    <n v="19"/>
    <n v="7.01"/>
    <n v="12.5"/>
    <n v="51.41"/>
    <n v="1.7"/>
    <n v="7663"/>
    <n v="6107"/>
    <n v="12"/>
    <n v="16710462"/>
    <n v="15735438"/>
    <n v="608568"/>
    <n v="3.6418382687444546"/>
  </r>
  <r>
    <s v="P0129"/>
    <x v="120"/>
    <x v="2"/>
    <x v="0"/>
    <n v="2023"/>
    <s v="Q4"/>
    <n v="3110"/>
    <n v="13164"/>
    <n v="12554"/>
    <n v="380814"/>
    <n v="1.03"/>
    <n v="4"/>
    <n v="1.94"/>
    <n v="3.2"/>
    <n v="19.95"/>
    <n v="2.7"/>
    <n v="17565"/>
    <n v="4230"/>
    <n v="12"/>
    <n v="40940040"/>
    <n v="39042940"/>
    <n v="1516286"/>
    <n v="3.7036749353444698"/>
  </r>
  <r>
    <s v="P0130"/>
    <x v="121"/>
    <x v="0"/>
    <x v="0"/>
    <n v="2024"/>
    <s v="Q4"/>
    <n v="2743"/>
    <n v="4469"/>
    <n v="11481"/>
    <n v="132279"/>
    <n v="11.76"/>
    <n v="2"/>
    <n v="4.47"/>
    <n v="14.56"/>
    <n v="86.98"/>
    <n v="2.6"/>
    <n v="13386"/>
    <n v="1492"/>
    <n v="8"/>
    <n v="12258467"/>
    <n v="31492383"/>
    <n v="-19366195"/>
    <n v="-157.98219304257213"/>
  </r>
  <r>
    <s v="P0131"/>
    <x v="122"/>
    <x v="0"/>
    <x v="3"/>
    <n v="2023"/>
    <s v="Q2"/>
    <n v="4941"/>
    <n v="4528"/>
    <n v="14372"/>
    <n v="65434"/>
    <n v="4.29"/>
    <n v="14"/>
    <n v="8.3000000000000007"/>
    <n v="7.5"/>
    <n v="33.19"/>
    <n v="2.6"/>
    <n v="19420"/>
    <n v="2176"/>
    <n v="3"/>
    <n v="22372848"/>
    <n v="71012052"/>
    <n v="-48704638"/>
    <n v="-217.69529744268587"/>
  </r>
  <r>
    <s v="P0132"/>
    <x v="123"/>
    <x v="0"/>
    <x v="0"/>
    <n v="2023"/>
    <s v="Q1"/>
    <n v="3677"/>
    <n v="5129"/>
    <n v="9764"/>
    <n v="245119"/>
    <n v="6.49"/>
    <n v="3"/>
    <n v="6.55"/>
    <n v="0.86"/>
    <n v="78.239999999999995"/>
    <n v="1.5"/>
    <n v="7701"/>
    <n v="9066"/>
    <n v="5"/>
    <n v="18859333"/>
    <n v="35902228"/>
    <n v="-17288014"/>
    <n v="-91.66821541355678"/>
  </r>
  <r>
    <s v="P0133"/>
    <x v="124"/>
    <x v="1"/>
    <x v="3"/>
    <n v="2024"/>
    <s v="Q1"/>
    <n v="1413"/>
    <n v="4567"/>
    <n v="7293"/>
    <n v="490991"/>
    <n v="10.28"/>
    <n v="14"/>
    <n v="4.1100000000000003"/>
    <n v="15.87"/>
    <n v="41.01"/>
    <n v="4.3"/>
    <n v="17080"/>
    <n v="4416"/>
    <n v="6"/>
    <n v="6453171"/>
    <n v="10305009"/>
    <n v="-4342829"/>
    <n v="-67.297596793886299"/>
  </r>
  <r>
    <s v="P0134"/>
    <x v="20"/>
    <x v="0"/>
    <x v="1"/>
    <n v="2024"/>
    <s v="Q4"/>
    <n v="2031"/>
    <n v="7441"/>
    <n v="11029"/>
    <n v="387913"/>
    <n v="4.99"/>
    <n v="13"/>
    <n v="6.63"/>
    <n v="21.47"/>
    <n v="35.86"/>
    <n v="1.1000000000000001"/>
    <n v="20654"/>
    <n v="6296"/>
    <n v="5"/>
    <n v="15112671"/>
    <n v="22399899"/>
    <n v="-7675141"/>
    <n v="-50.786131716888427"/>
  </r>
  <r>
    <s v="P0135"/>
    <x v="22"/>
    <x v="2"/>
    <x v="2"/>
    <n v="2024"/>
    <s v="Q1"/>
    <n v="1713"/>
    <n v="19270"/>
    <n v="12415"/>
    <n v="295754"/>
    <n v="0.85"/>
    <n v="19"/>
    <n v="1.18"/>
    <n v="8.6199999999999992"/>
    <n v="84.81"/>
    <n v="3.1"/>
    <n v="8899"/>
    <n v="4689"/>
    <n v="5"/>
    <n v="33009510"/>
    <n v="21266895"/>
    <n v="11446861"/>
    <n v="34.677464161085695"/>
  </r>
  <r>
    <s v="P0136"/>
    <x v="125"/>
    <x v="2"/>
    <x v="2"/>
    <n v="2024"/>
    <s v="Q1"/>
    <n v="1579"/>
    <n v="13055"/>
    <n v="11559"/>
    <n v="378821"/>
    <n v="5.61"/>
    <n v="18"/>
    <n v="4.01"/>
    <n v="9.76"/>
    <n v="39.07"/>
    <n v="3.6"/>
    <n v="18445"/>
    <n v="8242"/>
    <n v="12"/>
    <n v="20613845"/>
    <n v="18251661"/>
    <n v="1983363"/>
    <n v="9.6215092332362051"/>
  </r>
  <r>
    <s v="P0137"/>
    <x v="126"/>
    <x v="1"/>
    <x v="2"/>
    <n v="2023"/>
    <s v="Q4"/>
    <n v="2088"/>
    <n v="14581"/>
    <n v="6239"/>
    <n v="133555"/>
    <n v="14.17"/>
    <n v="12"/>
    <n v="7.93"/>
    <n v="22.28"/>
    <n v="41.22"/>
    <n v="1.8"/>
    <n v="9123"/>
    <n v="6360"/>
    <n v="14"/>
    <n v="30445128"/>
    <n v="13027032"/>
    <n v="17284541"/>
    <n v="56.772765087405773"/>
  </r>
  <r>
    <s v="P0138"/>
    <x v="127"/>
    <x v="2"/>
    <x v="1"/>
    <n v="2023"/>
    <s v="Q1"/>
    <n v="3352"/>
    <n v="8319"/>
    <n v="10565"/>
    <n v="178379"/>
    <n v="9.6300000000000008"/>
    <n v="9"/>
    <n v="2.21"/>
    <n v="20.34"/>
    <n v="18.489999999999998"/>
    <n v="4.5999999999999996"/>
    <n v="11827"/>
    <n v="8571"/>
    <n v="10"/>
    <n v="27885288"/>
    <n v="35413880"/>
    <n v="-7706971"/>
    <n v="-27.63812588200631"/>
  </r>
  <r>
    <s v="P0139"/>
    <x v="128"/>
    <x v="2"/>
    <x v="0"/>
    <n v="2024"/>
    <s v="Q2"/>
    <n v="2287"/>
    <n v="12546"/>
    <n v="12686"/>
    <n v="266992"/>
    <n v="10.07"/>
    <n v="4"/>
    <n v="1.86"/>
    <n v="17.87"/>
    <n v="63.64"/>
    <n v="4.4000000000000004"/>
    <n v="8687"/>
    <n v="7997"/>
    <n v="12"/>
    <n v="28692702"/>
    <n v="29012882"/>
    <n v="-587172"/>
    <n v="-2.0464158446980698"/>
  </r>
  <r>
    <s v="P0140"/>
    <x v="129"/>
    <x v="1"/>
    <x v="1"/>
    <n v="2024"/>
    <s v="Q3"/>
    <n v="1356"/>
    <n v="19217"/>
    <n v="14079"/>
    <n v="289511"/>
    <n v="9.48"/>
    <n v="19"/>
    <n v="9.51"/>
    <n v="6.22"/>
    <n v="33.11"/>
    <n v="2.9"/>
    <n v="3680"/>
    <n v="4941"/>
    <n v="14"/>
    <n v="26058252"/>
    <n v="19091124"/>
    <n v="6677617"/>
    <n v="25.62572884781374"/>
  </r>
  <r>
    <s v="P0141"/>
    <x v="130"/>
    <x v="1"/>
    <x v="1"/>
    <n v="2024"/>
    <s v="Q2"/>
    <n v="4079"/>
    <n v="4211"/>
    <n v="7311"/>
    <n v="226806"/>
    <n v="2.98"/>
    <n v="19"/>
    <n v="2.1"/>
    <n v="22.76"/>
    <n v="56.85"/>
    <n v="2.6"/>
    <n v="3460"/>
    <n v="7261"/>
    <n v="3"/>
    <n v="17176669"/>
    <n v="29821569"/>
    <n v="-12871706"/>
    <n v="-74.937148756839875"/>
  </r>
  <r>
    <s v="P0142"/>
    <x v="131"/>
    <x v="2"/>
    <x v="3"/>
    <n v="2024"/>
    <s v="Q4"/>
    <n v="2725"/>
    <n v="6353"/>
    <n v="12283"/>
    <n v="413809"/>
    <n v="6.28"/>
    <n v="5"/>
    <n v="2.61"/>
    <n v="3.86"/>
    <n v="57.31"/>
    <n v="1.9"/>
    <n v="6653"/>
    <n v="9766"/>
    <n v="7"/>
    <n v="17311925"/>
    <n v="33471175"/>
    <n v="-16573059"/>
    <n v="-95.73204019772497"/>
  </r>
  <r>
    <s v="P0143"/>
    <x v="132"/>
    <x v="0"/>
    <x v="3"/>
    <n v="2023"/>
    <s v="Q3"/>
    <n v="1332"/>
    <n v="9215"/>
    <n v="8304"/>
    <n v="483819"/>
    <n v="11.26"/>
    <n v="3"/>
    <n v="9.6999999999999993"/>
    <n v="15.67"/>
    <n v="67.540000000000006"/>
    <n v="3.9"/>
    <n v="8535"/>
    <n v="1159"/>
    <n v="9"/>
    <n v="12274380"/>
    <n v="11060928"/>
    <n v="729633"/>
    <n v="5.9443572709986165"/>
  </r>
  <r>
    <s v="P0144"/>
    <x v="133"/>
    <x v="0"/>
    <x v="3"/>
    <n v="2023"/>
    <s v="Q3"/>
    <n v="759"/>
    <n v="10442"/>
    <n v="2046"/>
    <n v="118803"/>
    <n v="1.52"/>
    <n v="1"/>
    <n v="7.35"/>
    <n v="0.72"/>
    <n v="69.62"/>
    <n v="1.5"/>
    <n v="12971"/>
    <n v="2022"/>
    <n v="9"/>
    <n v="7925478"/>
    <n v="1552914"/>
    <n v="6253761"/>
    <n v="78.907051410653082"/>
  </r>
  <r>
    <s v="P0145"/>
    <x v="131"/>
    <x v="1"/>
    <x v="1"/>
    <n v="2024"/>
    <s v="Q3"/>
    <n v="4794"/>
    <n v="17007"/>
    <n v="12711"/>
    <n v="482548"/>
    <n v="4.17"/>
    <n v="15"/>
    <n v="7"/>
    <n v="16.09"/>
    <n v="51.16"/>
    <n v="3.7"/>
    <n v="2082"/>
    <n v="6201"/>
    <n v="12"/>
    <n v="81531558"/>
    <n v="60936534"/>
    <n v="20112476"/>
    <n v="24.668332720932426"/>
  </r>
  <r>
    <s v="P0146"/>
    <x v="134"/>
    <x v="2"/>
    <x v="3"/>
    <n v="2024"/>
    <s v="Q2"/>
    <n v="4463"/>
    <n v="17326"/>
    <n v="4639"/>
    <n v="403847"/>
    <n v="4.1399999999999997"/>
    <n v="17"/>
    <n v="8.5299999999999994"/>
    <n v="6.93"/>
    <n v="36.479999999999997"/>
    <n v="4.4000000000000004"/>
    <n v="17014"/>
    <n v="4692"/>
    <n v="8"/>
    <n v="77325938"/>
    <n v="20703857"/>
    <n v="56218234"/>
    <n v="72.70294477384806"/>
  </r>
  <r>
    <s v="P0147"/>
    <x v="135"/>
    <x v="2"/>
    <x v="1"/>
    <n v="2023"/>
    <s v="Q1"/>
    <n v="3798"/>
    <n v="3262"/>
    <n v="9351"/>
    <n v="333456"/>
    <n v="6.48"/>
    <n v="4"/>
    <n v="1.1599999999999999"/>
    <n v="11.24"/>
    <n v="77"/>
    <n v="1.9"/>
    <n v="17031"/>
    <n v="6449"/>
    <n v="11"/>
    <n v="12389076"/>
    <n v="35515098"/>
    <n v="-23459478"/>
    <n v="-189.35615537429911"/>
  </r>
  <r>
    <s v="P0148"/>
    <x v="100"/>
    <x v="1"/>
    <x v="0"/>
    <n v="2024"/>
    <s v="Q2"/>
    <n v="4829"/>
    <n v="17350"/>
    <n v="14008"/>
    <n v="274448"/>
    <n v="14.71"/>
    <n v="3"/>
    <n v="7.06"/>
    <n v="8.6300000000000008"/>
    <n v="34.79"/>
    <n v="4.5"/>
    <n v="18172"/>
    <n v="2573"/>
    <n v="12"/>
    <n v="83783150"/>
    <n v="67644632"/>
    <n v="15864070"/>
    <n v="18.934678392970426"/>
  </r>
  <r>
    <s v="P0149"/>
    <x v="136"/>
    <x v="1"/>
    <x v="0"/>
    <n v="2023"/>
    <s v="Q3"/>
    <n v="713"/>
    <n v="13612"/>
    <n v="3176"/>
    <n v="225251"/>
    <n v="1.01"/>
    <n v="12"/>
    <n v="5.04"/>
    <n v="4.32"/>
    <n v="50.6"/>
    <n v="1.1000000000000001"/>
    <n v="9479"/>
    <n v="8208"/>
    <n v="5"/>
    <n v="9705356"/>
    <n v="2264488"/>
    <n v="7215617"/>
    <n v="74.346752452975451"/>
  </r>
  <r>
    <s v="P0150"/>
    <x v="137"/>
    <x v="0"/>
    <x v="3"/>
    <n v="2023"/>
    <s v="Q4"/>
    <n v="2048"/>
    <n v="14152"/>
    <n v="3809"/>
    <n v="252514"/>
    <n v="7.78"/>
    <n v="18"/>
    <n v="8.2899999999999991"/>
    <n v="15.55"/>
    <n v="42.1"/>
    <n v="4.7"/>
    <n v="4560"/>
    <n v="8196"/>
    <n v="8"/>
    <n v="28983296"/>
    <n v="7800832"/>
    <n v="20929950"/>
    <n v="72.213836549162664"/>
  </r>
  <r>
    <s v="P0151"/>
    <x v="138"/>
    <x v="0"/>
    <x v="0"/>
    <n v="2023"/>
    <s v="Q1"/>
    <n v="3495"/>
    <n v="7622"/>
    <n v="11985"/>
    <n v="295404"/>
    <n v="2.69"/>
    <n v="1"/>
    <n v="5.08"/>
    <n v="22.05"/>
    <n v="78.41"/>
    <n v="1.5"/>
    <n v="15231"/>
    <n v="6848"/>
    <n v="14"/>
    <n v="26638890"/>
    <n v="41887575"/>
    <n v="-15544089"/>
    <n v="-58.351113728837802"/>
  </r>
  <r>
    <s v="P0152"/>
    <x v="139"/>
    <x v="2"/>
    <x v="1"/>
    <n v="2024"/>
    <s v="Q4"/>
    <n v="3793"/>
    <n v="1981"/>
    <n v="9954"/>
    <n v="167961"/>
    <n v="14.56"/>
    <n v="12"/>
    <n v="6.2"/>
    <n v="23.98"/>
    <n v="44.55"/>
    <n v="3.6"/>
    <n v="13794"/>
    <n v="4649"/>
    <n v="11"/>
    <n v="7513933"/>
    <n v="37755522"/>
    <n v="-30409550"/>
    <n v="-404.70882559107196"/>
  </r>
  <r>
    <s v="P0153"/>
    <x v="140"/>
    <x v="2"/>
    <x v="1"/>
    <n v="2024"/>
    <s v="Q3"/>
    <n v="1545"/>
    <n v="16036"/>
    <n v="12624"/>
    <n v="352523"/>
    <n v="1.7"/>
    <n v="10"/>
    <n v="4.78"/>
    <n v="4.8099999999999996"/>
    <n v="40.89"/>
    <n v="2"/>
    <n v="19067"/>
    <n v="694"/>
    <n v="7"/>
    <n v="24775620"/>
    <n v="19504080"/>
    <n v="4919017"/>
    <n v="19.854263990164526"/>
  </r>
  <r>
    <s v="P0154"/>
    <x v="141"/>
    <x v="0"/>
    <x v="0"/>
    <n v="2023"/>
    <s v="Q2"/>
    <n v="3354"/>
    <n v="1653"/>
    <n v="2627"/>
    <n v="67297"/>
    <n v="6.05"/>
    <n v="3"/>
    <n v="4.78"/>
    <n v="17.93"/>
    <n v="65.19"/>
    <n v="4.3"/>
    <n v="15774"/>
    <n v="5552"/>
    <n v="12"/>
    <n v="5544162"/>
    <n v="8810958"/>
    <n v="-3334093"/>
    <n v="-60.137005376105535"/>
  </r>
  <r>
    <s v="P0155"/>
    <x v="130"/>
    <x v="0"/>
    <x v="3"/>
    <n v="2024"/>
    <s v="Q1"/>
    <n v="3813"/>
    <n v="9117"/>
    <n v="7779"/>
    <n v="314155"/>
    <n v="11.07"/>
    <n v="19"/>
    <n v="7.68"/>
    <n v="16.61"/>
    <n v="58.2"/>
    <n v="3"/>
    <n v="19330"/>
    <n v="606"/>
    <n v="7"/>
    <n v="34763121"/>
    <n v="29661327"/>
    <n v="4787639"/>
    <n v="13.772178280540462"/>
  </r>
  <r>
    <s v="P0156"/>
    <x v="142"/>
    <x v="1"/>
    <x v="2"/>
    <n v="2024"/>
    <s v="Q3"/>
    <n v="1903"/>
    <n v="3024"/>
    <n v="10605"/>
    <n v="170234"/>
    <n v="10.57"/>
    <n v="19"/>
    <n v="6.29"/>
    <n v="8.58"/>
    <n v="18.579999999999998"/>
    <n v="1.5"/>
    <n v="17848"/>
    <n v="4989"/>
    <n v="3"/>
    <n v="5754672"/>
    <n v="20181315"/>
    <n v="-14596877"/>
    <n v="-253.65263215696743"/>
  </r>
  <r>
    <s v="P0157"/>
    <x v="143"/>
    <x v="0"/>
    <x v="0"/>
    <n v="2024"/>
    <s v="Q4"/>
    <n v="4709"/>
    <n v="3620"/>
    <n v="10632"/>
    <n v="94014"/>
    <n v="6.34"/>
    <n v="14"/>
    <n v="6.33"/>
    <n v="0.48"/>
    <n v="50.65"/>
    <n v="3.3"/>
    <n v="3403"/>
    <n v="7737"/>
    <n v="9"/>
    <n v="17046580"/>
    <n v="50066088"/>
    <n v="-33113522"/>
    <n v="-194.25316984403912"/>
  </r>
  <r>
    <s v="P0158"/>
    <x v="144"/>
    <x v="1"/>
    <x v="3"/>
    <n v="2024"/>
    <s v="Q3"/>
    <n v="1341"/>
    <n v="16548"/>
    <n v="11208"/>
    <n v="293166"/>
    <n v="5.2"/>
    <n v="3"/>
    <n v="4.5"/>
    <n v="17.239999999999998"/>
    <n v="68.84"/>
    <n v="2.6"/>
    <n v="16051"/>
    <n v="8312"/>
    <n v="9"/>
    <n v="22190868"/>
    <n v="15029928"/>
    <n v="6867774"/>
    <n v="30.948649687790493"/>
  </r>
  <r>
    <s v="P0159"/>
    <x v="145"/>
    <x v="1"/>
    <x v="2"/>
    <n v="2024"/>
    <s v="Q4"/>
    <n v="3631"/>
    <n v="3843"/>
    <n v="13304"/>
    <n v="454954"/>
    <n v="5.96"/>
    <n v="8"/>
    <n v="5.31"/>
    <n v="23.64"/>
    <n v="89.37"/>
    <n v="3.6"/>
    <n v="16641"/>
    <n v="1499"/>
    <n v="12"/>
    <n v="13953933"/>
    <n v="48306824"/>
    <n v="-34807845"/>
    <n v="-249.44827383075437"/>
  </r>
  <r>
    <s v="P0160"/>
    <x v="146"/>
    <x v="0"/>
    <x v="2"/>
    <n v="2024"/>
    <s v="Q3"/>
    <n v="3507"/>
    <n v="6636"/>
    <n v="9369"/>
    <n v="406477"/>
    <n v="3.96"/>
    <n v="6"/>
    <n v="7.46"/>
    <n v="15.8"/>
    <n v="60.33"/>
    <n v="4.5"/>
    <n v="3877"/>
    <n v="3301"/>
    <n v="8"/>
    <n v="23272452"/>
    <n v="32857083"/>
    <n v="-9991108"/>
    <n v="-42.931049981325557"/>
  </r>
  <r>
    <s v="P0161"/>
    <x v="66"/>
    <x v="1"/>
    <x v="3"/>
    <n v="2023"/>
    <s v="Q3"/>
    <n v="1686"/>
    <n v="2740"/>
    <n v="13206"/>
    <n v="228570"/>
    <n v="3.08"/>
    <n v="18"/>
    <n v="8.26"/>
    <n v="10.88"/>
    <n v="39.619999999999997"/>
    <n v="2.6"/>
    <n v="2347"/>
    <n v="7954"/>
    <n v="12"/>
    <n v="4619640"/>
    <n v="22265316"/>
    <n v="-17874246"/>
    <n v="-386.91859105904359"/>
  </r>
  <r>
    <s v="P0162"/>
    <x v="147"/>
    <x v="2"/>
    <x v="0"/>
    <n v="2024"/>
    <s v="Q1"/>
    <n v="3746"/>
    <n v="1560"/>
    <n v="5085"/>
    <n v="308864"/>
    <n v="7.25"/>
    <n v="18"/>
    <n v="6.97"/>
    <n v="13.13"/>
    <n v="28.09"/>
    <n v="2.2000000000000002"/>
    <n v="15880"/>
    <n v="6863"/>
    <n v="10"/>
    <n v="5843760"/>
    <n v="19048410"/>
    <n v="-13513514"/>
    <n v="-231.24690267909699"/>
  </r>
  <r>
    <s v="P0163"/>
    <x v="148"/>
    <x v="2"/>
    <x v="2"/>
    <n v="2023"/>
    <s v="Q2"/>
    <n v="3049"/>
    <n v="10630"/>
    <n v="7710"/>
    <n v="323264"/>
    <n v="4.03"/>
    <n v="5"/>
    <n v="9.24"/>
    <n v="4.99"/>
    <n v="79.83"/>
    <n v="1.1000000000000001"/>
    <n v="19123"/>
    <n v="8062"/>
    <n v="9"/>
    <n v="32410870"/>
    <n v="23507790"/>
    <n v="8579816"/>
    <n v="26.472032376792111"/>
  </r>
  <r>
    <s v="P0164"/>
    <x v="149"/>
    <x v="1"/>
    <x v="0"/>
    <n v="2024"/>
    <s v="Q4"/>
    <n v="3202"/>
    <n v="19523"/>
    <n v="9361"/>
    <n v="451983"/>
    <n v="4.3099999999999996"/>
    <n v="5"/>
    <n v="8.1999999999999993"/>
    <n v="18.760000000000002"/>
    <n v="75.17"/>
    <n v="3.3"/>
    <n v="11024"/>
    <n v="5290"/>
    <n v="10"/>
    <n v="62512646"/>
    <n v="29973922"/>
    <n v="32086741"/>
    <n v="51.328400016854189"/>
  </r>
  <r>
    <s v="P0165"/>
    <x v="150"/>
    <x v="1"/>
    <x v="3"/>
    <n v="2023"/>
    <s v="Q3"/>
    <n v="748"/>
    <n v="13812"/>
    <n v="14889"/>
    <n v="334996"/>
    <n v="9.85"/>
    <n v="19"/>
    <n v="5.62"/>
    <n v="18.66"/>
    <n v="28.71"/>
    <n v="2.6"/>
    <n v="16731"/>
    <n v="5781"/>
    <n v="10"/>
    <n v="10331376"/>
    <n v="11136972"/>
    <n v="-1140592"/>
    <n v="-11.040078301283392"/>
  </r>
  <r>
    <s v="P0166"/>
    <x v="151"/>
    <x v="1"/>
    <x v="3"/>
    <n v="2024"/>
    <s v="Q1"/>
    <n v="2210"/>
    <n v="14850"/>
    <n v="2996"/>
    <n v="391383"/>
    <n v="14.53"/>
    <n v="14"/>
    <n v="6.71"/>
    <n v="3.64"/>
    <n v="26.05"/>
    <n v="2.5"/>
    <n v="13198"/>
    <n v="3778"/>
    <n v="7"/>
    <n v="32818500"/>
    <n v="6621160"/>
    <n v="25805957"/>
    <n v="78.632347608818193"/>
  </r>
  <r>
    <s v="P0167"/>
    <x v="152"/>
    <x v="2"/>
    <x v="3"/>
    <n v="2024"/>
    <s v="Q2"/>
    <n v="4147"/>
    <n v="13918"/>
    <n v="4547"/>
    <n v="444145"/>
    <n v="9.0500000000000007"/>
    <n v="14"/>
    <n v="9.26"/>
    <n v="21.95"/>
    <n v="67.209999999999994"/>
    <n v="1.7"/>
    <n v="12071"/>
    <n v="436"/>
    <n v="3"/>
    <n v="57717946"/>
    <n v="18856409"/>
    <n v="38417392"/>
    <n v="66.560566794944506"/>
  </r>
  <r>
    <s v="P0168"/>
    <x v="153"/>
    <x v="0"/>
    <x v="2"/>
    <n v="2024"/>
    <s v="Q3"/>
    <n v="4787"/>
    <n v="2752"/>
    <n v="9643"/>
    <n v="258559"/>
    <n v="1.1499999999999999"/>
    <n v="19"/>
    <n v="6.19"/>
    <n v="6.73"/>
    <n v="35.200000000000003"/>
    <n v="2.7"/>
    <n v="13814"/>
    <n v="1767"/>
    <n v="13"/>
    <n v="13173824"/>
    <n v="46161041"/>
    <n v="-33245776"/>
    <n v="-252.36238164408454"/>
  </r>
  <r>
    <s v="P0169"/>
    <x v="148"/>
    <x v="2"/>
    <x v="2"/>
    <n v="2024"/>
    <s v="Q3"/>
    <n v="904"/>
    <n v="9863"/>
    <n v="6778"/>
    <n v="141575"/>
    <n v="1.1299999999999999"/>
    <n v="8"/>
    <n v="8.25"/>
    <n v="24.56"/>
    <n v="34.51"/>
    <n v="4.9000000000000004"/>
    <n v="12929"/>
    <n v="1009"/>
    <n v="8"/>
    <n v="8916152"/>
    <n v="6127312"/>
    <n v="2647265"/>
    <n v="29.690667005228267"/>
  </r>
  <r>
    <s v="P0170"/>
    <x v="154"/>
    <x v="1"/>
    <x v="0"/>
    <n v="2024"/>
    <s v="Q3"/>
    <n v="3524"/>
    <n v="11150"/>
    <n v="6407"/>
    <n v="145040"/>
    <n v="14.27"/>
    <n v="3"/>
    <n v="6.89"/>
    <n v="9.57"/>
    <n v="22.18"/>
    <n v="2.2000000000000002"/>
    <n v="3865"/>
    <n v="8567"/>
    <n v="4"/>
    <n v="39292600"/>
    <n v="22578268"/>
    <n v="16569292"/>
    <n v="42.168988562731911"/>
  </r>
  <r>
    <s v="P0171"/>
    <x v="155"/>
    <x v="0"/>
    <x v="3"/>
    <n v="2023"/>
    <s v="Q1"/>
    <n v="1757"/>
    <n v="17814"/>
    <n v="1569"/>
    <n v="198510"/>
    <n v="4.46"/>
    <n v="17"/>
    <n v="5.52"/>
    <n v="4.45"/>
    <n v="31.12"/>
    <n v="3.4"/>
    <n v="12104"/>
    <n v="9183"/>
    <n v="14"/>
    <n v="31299198"/>
    <n v="2756733"/>
    <n v="28343955"/>
    <n v="90.558087143319128"/>
  </r>
  <r>
    <s v="P0172"/>
    <x v="156"/>
    <x v="1"/>
    <x v="2"/>
    <n v="2023"/>
    <s v="Q4"/>
    <n v="2827"/>
    <n v="5590"/>
    <n v="11413"/>
    <n v="229587"/>
    <n v="1.38"/>
    <n v="17"/>
    <n v="2.42"/>
    <n v="8.7899999999999991"/>
    <n v="44.2"/>
    <n v="4.0999999999999996"/>
    <n v="12866"/>
    <n v="8304"/>
    <n v="8"/>
    <n v="15802930"/>
    <n v="32264551"/>
    <n v="-16691208"/>
    <n v="-105.62097028842119"/>
  </r>
  <r>
    <s v="P0173"/>
    <x v="141"/>
    <x v="0"/>
    <x v="1"/>
    <n v="2024"/>
    <s v="Q2"/>
    <n v="1783"/>
    <n v="8460"/>
    <n v="1580"/>
    <n v="55744"/>
    <n v="8.99"/>
    <n v="4"/>
    <n v="4.26"/>
    <n v="11"/>
    <n v="68.63"/>
    <n v="4"/>
    <n v="6555"/>
    <n v="5222"/>
    <n v="10"/>
    <n v="15084180"/>
    <n v="2817140"/>
    <n v="12211296"/>
    <n v="80.954324331849662"/>
  </r>
  <r>
    <s v="P0174"/>
    <x v="7"/>
    <x v="2"/>
    <x v="0"/>
    <n v="2023"/>
    <s v="Q2"/>
    <n v="4981"/>
    <n v="4504"/>
    <n v="10708"/>
    <n v="264892"/>
    <n v="9.35"/>
    <n v="19"/>
    <n v="9.68"/>
    <n v="1.73"/>
    <n v="36.9"/>
    <n v="2.2999999999999998"/>
    <n v="7122"/>
    <n v="8253"/>
    <n v="11"/>
    <n v="22434424"/>
    <n v="53336548"/>
    <n v="-31167016"/>
    <n v="-138.92496638202076"/>
  </r>
  <r>
    <s v="P0175"/>
    <x v="157"/>
    <x v="1"/>
    <x v="3"/>
    <n v="2024"/>
    <s v="Q2"/>
    <n v="3560"/>
    <n v="18213"/>
    <n v="7103"/>
    <n v="485633"/>
    <n v="9.73"/>
    <n v="10"/>
    <n v="6.58"/>
    <n v="14.46"/>
    <n v="36.29"/>
    <n v="3.4"/>
    <n v="18256"/>
    <n v="1073"/>
    <n v="11"/>
    <n v="64838280"/>
    <n v="25286680"/>
    <n v="39065967"/>
    <n v="60.25139315848601"/>
  </r>
  <r>
    <s v="P0176"/>
    <x v="158"/>
    <x v="1"/>
    <x v="0"/>
    <n v="2023"/>
    <s v="Q1"/>
    <n v="252"/>
    <n v="5140"/>
    <n v="4783"/>
    <n v="450285"/>
    <n v="4.01"/>
    <n v="4"/>
    <n v="5.64"/>
    <n v="14.94"/>
    <n v="32.79"/>
    <n v="4.5"/>
    <n v="9283"/>
    <n v="4370"/>
    <n v="3"/>
    <n v="1295280"/>
    <n v="1205316"/>
    <n v="-360321"/>
    <n v="-27.818000741152492"/>
  </r>
  <r>
    <s v="P0177"/>
    <x v="159"/>
    <x v="2"/>
    <x v="0"/>
    <n v="2024"/>
    <s v="Q4"/>
    <n v="3305"/>
    <n v="2841"/>
    <n v="10303"/>
    <n v="354503"/>
    <n v="0.23"/>
    <n v="3"/>
    <n v="9.33"/>
    <n v="18.47"/>
    <n v="48.26"/>
    <n v="1.1000000000000001"/>
    <n v="3449"/>
    <n v="1508"/>
    <n v="14"/>
    <n v="9389505"/>
    <n v="34051415"/>
    <n v="-25016413"/>
    <n v="-266.42951891500138"/>
  </r>
  <r>
    <s v="P0178"/>
    <x v="160"/>
    <x v="0"/>
    <x v="3"/>
    <n v="2023"/>
    <s v="Q4"/>
    <n v="4268"/>
    <n v="13355"/>
    <n v="12351"/>
    <n v="200871"/>
    <n v="14.48"/>
    <n v="11"/>
    <n v="5.87"/>
    <n v="0.73"/>
    <n v="24.45"/>
    <n v="2.7"/>
    <n v="18128"/>
    <n v="2388"/>
    <n v="7"/>
    <n v="56999140"/>
    <n v="52714068"/>
    <n v="4084201"/>
    <n v="7.1653730214175164"/>
  </r>
  <r>
    <s v="P0179"/>
    <x v="161"/>
    <x v="1"/>
    <x v="1"/>
    <n v="2023"/>
    <s v="Q2"/>
    <n v="4546"/>
    <n v="1838"/>
    <n v="14337"/>
    <n v="410890"/>
    <n v="3.76"/>
    <n v="1"/>
    <n v="5.26"/>
    <n v="13.53"/>
    <n v="48.85"/>
    <n v="1.9"/>
    <n v="11532"/>
    <n v="8838"/>
    <n v="14"/>
    <n v="8355548"/>
    <n v="65176002"/>
    <n v="-57231344"/>
    <n v="-684.95021511455616"/>
  </r>
  <r>
    <s v="P0180"/>
    <x v="122"/>
    <x v="1"/>
    <x v="3"/>
    <n v="2024"/>
    <s v="Q3"/>
    <n v="816"/>
    <n v="7395"/>
    <n v="9514"/>
    <n v="274834"/>
    <n v="10.14"/>
    <n v="12"/>
    <n v="7.59"/>
    <n v="1.32"/>
    <n v="66.33"/>
    <n v="2.6"/>
    <n v="13119"/>
    <n v="1318"/>
    <n v="7"/>
    <n v="6034320"/>
    <n v="7763424"/>
    <n v="-2003938"/>
    <n v="-33.209011123042863"/>
  </r>
  <r>
    <s v="P0181"/>
    <x v="162"/>
    <x v="1"/>
    <x v="2"/>
    <n v="2024"/>
    <s v="Q4"/>
    <n v="4439"/>
    <n v="13754"/>
    <n v="1321"/>
    <n v="170906"/>
    <n v="10.6"/>
    <n v="9"/>
    <n v="7.13"/>
    <n v="17.53"/>
    <n v="12.38"/>
    <n v="2.7"/>
    <n v="18008"/>
    <n v="1520"/>
    <n v="10"/>
    <n v="61054006"/>
    <n v="5863919"/>
    <n v="55019181"/>
    <n v="90.115595363226447"/>
  </r>
  <r>
    <s v="P0182"/>
    <x v="163"/>
    <x v="0"/>
    <x v="0"/>
    <n v="2023"/>
    <s v="Q2"/>
    <n v="2377"/>
    <n v="12844"/>
    <n v="13870"/>
    <n v="251260"/>
    <n v="9.15"/>
    <n v="8"/>
    <n v="1.93"/>
    <n v="1.39"/>
    <n v="10.78"/>
    <n v="4"/>
    <n v="14324"/>
    <n v="9746"/>
    <n v="14"/>
    <n v="30530188"/>
    <n v="32968990"/>
    <n v="-2690062"/>
    <n v="-8.8111543892228905"/>
  </r>
  <r>
    <s v="P0183"/>
    <x v="164"/>
    <x v="2"/>
    <x v="2"/>
    <n v="2023"/>
    <s v="Q1"/>
    <n v="2981"/>
    <n v="3250"/>
    <n v="11312"/>
    <n v="270931"/>
    <n v="4.6900000000000004"/>
    <n v="9"/>
    <n v="4.71"/>
    <n v="22.79"/>
    <n v="16.010000000000002"/>
    <n v="1.4"/>
    <n v="12445"/>
    <n v="3477"/>
    <n v="10"/>
    <n v="9688250"/>
    <n v="33721072"/>
    <n v="-24303753"/>
    <n v="-250.85802905581502"/>
  </r>
  <r>
    <s v="P0184"/>
    <x v="165"/>
    <x v="2"/>
    <x v="2"/>
    <n v="2023"/>
    <s v="Q4"/>
    <n v="247"/>
    <n v="3921"/>
    <n v="9927"/>
    <n v="303593"/>
    <n v="4.07"/>
    <n v="6"/>
    <n v="4.7300000000000004"/>
    <n v="17.55"/>
    <n v="52.85"/>
    <n v="3.1"/>
    <n v="3419"/>
    <n v="7601"/>
    <n v="14"/>
    <n v="968487"/>
    <n v="2451969"/>
    <n v="-1787075"/>
    <n v="-184.52235290716342"/>
  </r>
  <r>
    <s v="P0185"/>
    <x v="166"/>
    <x v="1"/>
    <x v="1"/>
    <n v="2023"/>
    <s v="Q3"/>
    <n v="1980"/>
    <n v="8619"/>
    <n v="8369"/>
    <n v="288746"/>
    <n v="8.9700000000000006"/>
    <n v="3"/>
    <n v="3.78"/>
    <n v="12.68"/>
    <n v="78.36"/>
    <n v="3.3"/>
    <n v="11327"/>
    <n v="4198"/>
    <n v="6"/>
    <n v="17065620"/>
    <n v="16570620"/>
    <n v="206254"/>
    <n v="1.2085936520325662"/>
  </r>
  <r>
    <s v="P0186"/>
    <x v="167"/>
    <x v="2"/>
    <x v="2"/>
    <n v="2024"/>
    <s v="Q4"/>
    <n v="3632"/>
    <n v="6819"/>
    <n v="11222"/>
    <n v="57597"/>
    <n v="12.99"/>
    <n v="18"/>
    <n v="5.17"/>
    <n v="11.04"/>
    <n v="10.39"/>
    <n v="3"/>
    <n v="11117"/>
    <n v="2838"/>
    <n v="6"/>
    <n v="24766608"/>
    <n v="40758304"/>
    <n v="-16049293"/>
    <n v="-64.802144080448969"/>
  </r>
  <r>
    <s v="P0187"/>
    <x v="168"/>
    <x v="2"/>
    <x v="0"/>
    <n v="2024"/>
    <s v="Q2"/>
    <n v="658"/>
    <n v="17396"/>
    <n v="13032"/>
    <n v="359237"/>
    <n v="14.2"/>
    <n v="9"/>
    <n v="4.13"/>
    <n v="3.27"/>
    <n v="84.93"/>
    <n v="3.9"/>
    <n v="11232"/>
    <n v="7719"/>
    <n v="10"/>
    <n v="11446568"/>
    <n v="8575056"/>
    <n v="2512275"/>
    <n v="21.947844978512336"/>
  </r>
  <r>
    <s v="P0188"/>
    <x v="169"/>
    <x v="0"/>
    <x v="0"/>
    <n v="2024"/>
    <s v="Q4"/>
    <n v="3322"/>
    <n v="13418"/>
    <n v="6584"/>
    <n v="480442"/>
    <n v="1.59"/>
    <n v="2"/>
    <n v="1.99"/>
    <n v="7.27"/>
    <n v="18.5"/>
    <n v="2.5"/>
    <n v="2030"/>
    <n v="1942"/>
    <n v="9"/>
    <n v="44574596"/>
    <n v="21872048"/>
    <n v="22222106"/>
    <n v="49.853746290824489"/>
  </r>
  <r>
    <s v="P0189"/>
    <x v="170"/>
    <x v="2"/>
    <x v="3"/>
    <n v="2024"/>
    <s v="Q3"/>
    <n v="1197"/>
    <n v="15349"/>
    <n v="5383"/>
    <n v="253199"/>
    <n v="2.3199999999999998"/>
    <n v="18"/>
    <n v="4.12"/>
    <n v="21.72"/>
    <n v="77.36"/>
    <n v="4.8"/>
    <n v="9349"/>
    <n v="9038"/>
    <n v="8"/>
    <n v="18372753"/>
    <n v="6443451"/>
    <n v="11676103"/>
    <n v="63.551189089626362"/>
  </r>
  <r>
    <s v="P0190"/>
    <x v="171"/>
    <x v="1"/>
    <x v="0"/>
    <n v="2024"/>
    <s v="Q4"/>
    <n v="4332"/>
    <n v="6373"/>
    <n v="6746"/>
    <n v="426794"/>
    <n v="14.17"/>
    <n v="1"/>
    <n v="0.72"/>
    <n v="22.61"/>
    <n v="48.63"/>
    <n v="2.9"/>
    <n v="8429"/>
    <n v="2916"/>
    <n v="9"/>
    <n v="27607836"/>
    <n v="29223672"/>
    <n v="-2042630"/>
    <n v="-7.3987327366042024"/>
  </r>
  <r>
    <s v="P0191"/>
    <x v="172"/>
    <x v="0"/>
    <x v="2"/>
    <n v="2024"/>
    <s v="Q4"/>
    <n v="3447"/>
    <n v="6306"/>
    <n v="5741"/>
    <n v="258434"/>
    <n v="11.05"/>
    <n v="19"/>
    <n v="5.76"/>
    <n v="0.02"/>
    <n v="62.75"/>
    <n v="3.3"/>
    <n v="5849"/>
    <n v="9163"/>
    <n v="7"/>
    <n v="21736782"/>
    <n v="19789227"/>
    <n v="1689121"/>
    <n v="7.7707960635571549"/>
  </r>
  <r>
    <s v="P0192"/>
    <x v="173"/>
    <x v="1"/>
    <x v="0"/>
    <n v="2024"/>
    <s v="Q2"/>
    <n v="2561"/>
    <n v="10092"/>
    <n v="7067"/>
    <n v="207489"/>
    <n v="13.24"/>
    <n v="9"/>
    <n v="8.5399999999999991"/>
    <n v="14.85"/>
    <n v="50.85"/>
    <n v="4.3"/>
    <n v="15956"/>
    <n v="594"/>
    <n v="4"/>
    <n v="25845612"/>
    <n v="18098587"/>
    <n v="7539536"/>
    <n v="29.171435367829556"/>
  </r>
  <r>
    <s v="P0193"/>
    <x v="174"/>
    <x v="1"/>
    <x v="2"/>
    <n v="2023"/>
    <s v="Q1"/>
    <n v="1844"/>
    <n v="13682"/>
    <n v="7928"/>
    <n v="461909"/>
    <n v="3.04"/>
    <n v="1"/>
    <n v="7.25"/>
    <n v="17.98"/>
    <n v="48.16"/>
    <n v="2.1"/>
    <n v="12795"/>
    <n v="6660"/>
    <n v="8"/>
    <n v="25229608"/>
    <n v="14619232"/>
    <n v="10148467"/>
    <n v="40.224433926995616"/>
  </r>
  <r>
    <s v="P0194"/>
    <x v="175"/>
    <x v="0"/>
    <x v="0"/>
    <n v="2023"/>
    <s v="Q1"/>
    <n v="709"/>
    <n v="18274"/>
    <n v="12689"/>
    <n v="433100"/>
    <n v="8.81"/>
    <n v="1"/>
    <n v="3.6"/>
    <n v="15.47"/>
    <n v="76.790000000000006"/>
    <n v="1.3"/>
    <n v="19685"/>
    <n v="5610"/>
    <n v="9"/>
    <n v="12956266"/>
    <n v="8996501"/>
    <n v="3526665"/>
    <n v="27.219763780706568"/>
  </r>
  <r>
    <s v="P0195"/>
    <x v="129"/>
    <x v="2"/>
    <x v="3"/>
    <n v="2023"/>
    <s v="Q4"/>
    <n v="2861"/>
    <n v="13545"/>
    <n v="11829"/>
    <n v="165598"/>
    <n v="10.52"/>
    <n v="16"/>
    <n v="0.87"/>
    <n v="2.04"/>
    <n v="70.47"/>
    <n v="3.8"/>
    <n v="6656"/>
    <n v="3544"/>
    <n v="9"/>
    <n v="38752245"/>
    <n v="33842769"/>
    <n v="4743878"/>
    <n v="12.241556585947471"/>
  </r>
  <r>
    <s v="P0196"/>
    <x v="112"/>
    <x v="2"/>
    <x v="3"/>
    <n v="2023"/>
    <s v="Q4"/>
    <n v="1419"/>
    <n v="5930"/>
    <n v="13075"/>
    <n v="300100"/>
    <n v="10.199999999999999"/>
    <n v="15"/>
    <n v="2.02"/>
    <n v="5.44"/>
    <n v="48.67"/>
    <n v="2.9"/>
    <n v="10728"/>
    <n v="9367"/>
    <n v="2"/>
    <n v="8414670"/>
    <n v="18553425"/>
    <n v="-10438855"/>
    <n v="-124.05542938701102"/>
  </r>
  <r>
    <s v="P0197"/>
    <x v="151"/>
    <x v="2"/>
    <x v="3"/>
    <n v="2023"/>
    <s v="Q3"/>
    <n v="2036"/>
    <n v="10320"/>
    <n v="3261"/>
    <n v="308589"/>
    <n v="6.12"/>
    <n v="15"/>
    <n v="5.45"/>
    <n v="6.26"/>
    <n v="18.93"/>
    <n v="4.5999999999999996"/>
    <n v="13420"/>
    <n v="7643"/>
    <n v="8"/>
    <n v="21011520"/>
    <n v="6639396"/>
    <n v="14063535"/>
    <n v="66.93249703020058"/>
  </r>
  <r>
    <s v="P0198"/>
    <x v="176"/>
    <x v="0"/>
    <x v="2"/>
    <n v="2024"/>
    <s v="Q2"/>
    <n v="196"/>
    <n v="5732"/>
    <n v="14836"/>
    <n v="234233"/>
    <n v="0.23"/>
    <n v="13"/>
    <n v="2.0699999999999998"/>
    <n v="20.79"/>
    <n v="19.23"/>
    <n v="4.9000000000000004"/>
    <n v="8932"/>
    <n v="7662"/>
    <n v="4"/>
    <n v="1123472"/>
    <n v="2907856"/>
    <n v="-2018617"/>
    <n v="-179.67666305880343"/>
  </r>
  <r>
    <s v="P0199"/>
    <x v="177"/>
    <x v="0"/>
    <x v="1"/>
    <n v="2024"/>
    <s v="Q2"/>
    <n v="3269"/>
    <n v="12622"/>
    <n v="12235"/>
    <n v="302388"/>
    <n v="8.74"/>
    <n v="6"/>
    <n v="5.44"/>
    <n v="11.58"/>
    <n v="74.12"/>
    <n v="2.6"/>
    <n v="13703"/>
    <n v="4094"/>
    <n v="3"/>
    <n v="41261318"/>
    <n v="39996215"/>
    <n v="962715"/>
    <n v="2.3332143679947404"/>
  </r>
  <r>
    <s v="P0200"/>
    <x v="50"/>
    <x v="2"/>
    <x v="2"/>
    <n v="2024"/>
    <s v="Q3"/>
    <n v="2961"/>
    <n v="16523"/>
    <n v="12351"/>
    <n v="183241"/>
    <n v="3.8"/>
    <n v="10"/>
    <n v="2.3199999999999998"/>
    <n v="12.17"/>
    <n v="52.35"/>
    <n v="2.7"/>
    <n v="7689"/>
    <n v="7353"/>
    <n v="3"/>
    <n v="48924603"/>
    <n v="36571311"/>
    <n v="12170051"/>
    <n v="24.875114469503206"/>
  </r>
  <r>
    <s v="P0201"/>
    <x v="178"/>
    <x v="2"/>
    <x v="3"/>
    <n v="2024"/>
    <s v="Q2"/>
    <n v="1784"/>
    <n v="9507"/>
    <n v="1485"/>
    <n v="265164"/>
    <n v="6.75"/>
    <n v="0"/>
    <n v="8.49"/>
    <n v="23.37"/>
    <n v="48.53"/>
    <n v="2.6"/>
    <n v="2642"/>
    <n v="145"/>
    <n v="9"/>
    <n v="16960488"/>
    <n v="2649240"/>
    <n v="14046084"/>
    <n v="82.8165085815927"/>
  </r>
  <r>
    <s v="P0202"/>
    <x v="179"/>
    <x v="1"/>
    <x v="2"/>
    <n v="2023"/>
    <s v="Q4"/>
    <n v="1893"/>
    <n v="19405"/>
    <n v="2960"/>
    <n v="203124"/>
    <n v="14.36"/>
    <n v="10"/>
    <n v="3.97"/>
    <n v="15.93"/>
    <n v="64.45"/>
    <n v="2.2999999999999998"/>
    <n v="9114"/>
    <n v="2157"/>
    <n v="10"/>
    <n v="36733665"/>
    <n v="5603280"/>
    <n v="30927261"/>
    <n v="84.193235278864762"/>
  </r>
  <r>
    <s v="P0203"/>
    <x v="180"/>
    <x v="2"/>
    <x v="2"/>
    <n v="2023"/>
    <s v="Q3"/>
    <n v="538"/>
    <n v="10518"/>
    <n v="7831"/>
    <n v="254923"/>
    <n v="5.99"/>
    <n v="3"/>
    <n v="2.46"/>
    <n v="22.47"/>
    <n v="78.709999999999994"/>
    <n v="4.0999999999999996"/>
    <n v="15753"/>
    <n v="763"/>
    <n v="4"/>
    <n v="5658684"/>
    <n v="4213078"/>
    <n v="1190683"/>
    <n v="21.041694499993284"/>
  </r>
  <r>
    <s v="P0204"/>
    <x v="181"/>
    <x v="0"/>
    <x v="3"/>
    <n v="2024"/>
    <s v="Q2"/>
    <n v="3026"/>
    <n v="3000"/>
    <n v="12980"/>
    <n v="58036"/>
    <n v="12.6"/>
    <n v="6"/>
    <n v="8.1199999999999992"/>
    <n v="11.41"/>
    <n v="60.31"/>
    <n v="4"/>
    <n v="19513"/>
    <n v="4768"/>
    <n v="4"/>
    <n v="9078000"/>
    <n v="39277480"/>
    <n v="-30257516"/>
    <n v="-333.3059704780789"/>
  </r>
  <r>
    <s v="P0205"/>
    <x v="182"/>
    <x v="0"/>
    <x v="1"/>
    <n v="2024"/>
    <s v="Q1"/>
    <n v="2009"/>
    <n v="8237"/>
    <n v="13058"/>
    <n v="81778"/>
    <n v="2.83"/>
    <n v="14"/>
    <n v="3.43"/>
    <n v="3.74"/>
    <n v="71.03"/>
    <n v="2.9"/>
    <n v="18646"/>
    <n v="2129"/>
    <n v="7"/>
    <n v="16548133"/>
    <n v="26233522"/>
    <n v="-9767167"/>
    <n v="-59.022773143048823"/>
  </r>
  <r>
    <s v="P0206"/>
    <x v="183"/>
    <x v="0"/>
    <x v="2"/>
    <n v="2023"/>
    <s v="Q3"/>
    <n v="2435"/>
    <n v="4794"/>
    <n v="10559"/>
    <n v="470950"/>
    <n v="10.09"/>
    <n v="17"/>
    <n v="1.1100000000000001"/>
    <n v="23.25"/>
    <n v="71.22"/>
    <n v="1.2"/>
    <n v="8405"/>
    <n v="5817"/>
    <n v="12"/>
    <n v="11673390"/>
    <n v="25711165"/>
    <n v="-14508725"/>
    <n v="-124.288874097413"/>
  </r>
  <r>
    <s v="P0207"/>
    <x v="183"/>
    <x v="2"/>
    <x v="1"/>
    <n v="2023"/>
    <s v="Q1"/>
    <n v="2969"/>
    <n v="5997"/>
    <n v="6141"/>
    <n v="204245"/>
    <n v="14.66"/>
    <n v="11"/>
    <n v="5.7"/>
    <n v="11.47"/>
    <n v="38.5"/>
    <n v="2.2000000000000002"/>
    <n v="6389"/>
    <n v="2796"/>
    <n v="11"/>
    <n v="17805093"/>
    <n v="18232629"/>
    <n v="-631781"/>
    <n v="-3.5483162036839682"/>
  </r>
  <r>
    <s v="P0208"/>
    <x v="184"/>
    <x v="1"/>
    <x v="1"/>
    <n v="2023"/>
    <s v="Q1"/>
    <n v="4786"/>
    <n v="19350"/>
    <n v="838"/>
    <n v="211475"/>
    <n v="1.53"/>
    <n v="16"/>
    <n v="5.82"/>
    <n v="4.54"/>
    <n v="31.93"/>
    <n v="2.2000000000000002"/>
    <n v="6339"/>
    <n v="8931"/>
    <n v="2"/>
    <n v="92609100"/>
    <n v="4010668"/>
    <n v="88386957"/>
    <n v="95.440898356640986"/>
  </r>
  <r>
    <s v="P0209"/>
    <x v="185"/>
    <x v="1"/>
    <x v="1"/>
    <n v="2024"/>
    <s v="Q1"/>
    <n v="1852"/>
    <n v="2114"/>
    <n v="11536"/>
    <n v="252747"/>
    <n v="0.12"/>
    <n v="0"/>
    <n v="7.15"/>
    <n v="7.56"/>
    <n v="74.09"/>
    <n v="4.2"/>
    <n v="5457"/>
    <n v="2763"/>
    <n v="7"/>
    <n v="3915128"/>
    <n v="21364672"/>
    <n v="-17702291"/>
    <n v="-452.15101524139192"/>
  </r>
  <r>
    <s v="P0210"/>
    <x v="186"/>
    <x v="2"/>
    <x v="0"/>
    <n v="2023"/>
    <s v="Q1"/>
    <n v="4111"/>
    <n v="10874"/>
    <n v="5675"/>
    <n v="449560"/>
    <n v="6.5"/>
    <n v="10"/>
    <n v="2.4"/>
    <n v="1.27"/>
    <n v="40.17"/>
    <n v="1.4"/>
    <n v="2057"/>
    <n v="2845"/>
    <n v="13"/>
    <n v="44703014"/>
    <n v="23329925"/>
    <n v="20923529"/>
    <n v="46.805633731989523"/>
  </r>
  <r>
    <s v="P0211"/>
    <x v="187"/>
    <x v="2"/>
    <x v="3"/>
    <n v="2024"/>
    <s v="Q4"/>
    <n v="3419"/>
    <n v="4167"/>
    <n v="2056"/>
    <n v="68800"/>
    <n v="1.39"/>
    <n v="0"/>
    <n v="4.4400000000000004"/>
    <n v="11.71"/>
    <n v="82.27"/>
    <n v="4.2"/>
    <n v="6121"/>
    <n v="5104"/>
    <n v="4"/>
    <n v="14246973"/>
    <n v="7029464"/>
    <n v="7148709"/>
    <n v="50.17703760651473"/>
  </r>
  <r>
    <s v="P0212"/>
    <x v="188"/>
    <x v="1"/>
    <x v="3"/>
    <n v="2023"/>
    <s v="Q4"/>
    <n v="312"/>
    <n v="14909"/>
    <n v="11982"/>
    <n v="337516"/>
    <n v="11.23"/>
    <n v="14"/>
    <n v="2.82"/>
    <n v="21.33"/>
    <n v="15.58"/>
    <n v="3.7"/>
    <n v="16432"/>
    <n v="6421"/>
    <n v="12"/>
    <n v="4651608"/>
    <n v="3738384"/>
    <n v="575708"/>
    <n v="12.376537317847935"/>
  </r>
  <r>
    <s v="P0213"/>
    <x v="189"/>
    <x v="2"/>
    <x v="2"/>
    <n v="2023"/>
    <s v="Q1"/>
    <n v="673"/>
    <n v="18014"/>
    <n v="8497"/>
    <n v="373660"/>
    <n v="13.72"/>
    <n v="9"/>
    <n v="0.81"/>
    <n v="23.34"/>
    <n v="14.66"/>
    <n v="3.9"/>
    <n v="2339"/>
    <n v="5225"/>
    <n v="5"/>
    <n v="12123422"/>
    <n v="5718481"/>
    <n v="6031281"/>
    <n v="49.748998261381978"/>
  </r>
  <r>
    <s v="P0214"/>
    <x v="190"/>
    <x v="1"/>
    <x v="1"/>
    <n v="2023"/>
    <s v="Q4"/>
    <n v="1066"/>
    <n v="4483"/>
    <n v="2996"/>
    <n v="332682"/>
    <n v="6.51"/>
    <n v="6"/>
    <n v="8.77"/>
    <n v="23.32"/>
    <n v="84.16"/>
    <n v="2.7"/>
    <n v="10743"/>
    <n v="5048"/>
    <n v="10"/>
    <n v="4778878"/>
    <n v="3193736"/>
    <n v="1252460"/>
    <n v="26.208243859751178"/>
  </r>
  <r>
    <s v="P0215"/>
    <x v="44"/>
    <x v="0"/>
    <x v="3"/>
    <n v="2024"/>
    <s v="Q3"/>
    <n v="3693"/>
    <n v="14151"/>
    <n v="12460"/>
    <n v="376062"/>
    <n v="3.88"/>
    <n v="1"/>
    <n v="7.29"/>
    <n v="3.13"/>
    <n v="61.88"/>
    <n v="3.7"/>
    <n v="11096"/>
    <n v="4502"/>
    <n v="4"/>
    <n v="52259643"/>
    <n v="46014780"/>
    <n v="5868801"/>
    <n v="11.230082455787155"/>
  </r>
  <r>
    <s v="P0216"/>
    <x v="191"/>
    <x v="1"/>
    <x v="2"/>
    <n v="2024"/>
    <s v="Q1"/>
    <n v="2099"/>
    <n v="9730"/>
    <n v="7965"/>
    <n v="458189"/>
    <n v="6.52"/>
    <n v="9"/>
    <n v="3.01"/>
    <n v="9.5500000000000007"/>
    <n v="40.369999999999997"/>
    <n v="3.4"/>
    <n v="8498"/>
    <n v="3527"/>
    <n v="2"/>
    <n v="20423270"/>
    <n v="16718535"/>
    <n v="3246546"/>
    <n v="15.896308475577122"/>
  </r>
  <r>
    <s v="P0217"/>
    <x v="192"/>
    <x v="0"/>
    <x v="1"/>
    <n v="2024"/>
    <s v="Q3"/>
    <n v="3773"/>
    <n v="8140"/>
    <n v="11700"/>
    <n v="383299"/>
    <n v="10.85"/>
    <n v="3"/>
    <n v="5.99"/>
    <n v="0.71"/>
    <n v="70.400000000000006"/>
    <n v="4.0999999999999996"/>
    <n v="11629"/>
    <n v="6012"/>
    <n v="4"/>
    <n v="30712220"/>
    <n v="44144100"/>
    <n v="-13815179"/>
    <n v="-44.982677904755825"/>
  </r>
  <r>
    <s v="P0218"/>
    <x v="193"/>
    <x v="0"/>
    <x v="3"/>
    <n v="2024"/>
    <s v="Q4"/>
    <n v="4598"/>
    <n v="13279"/>
    <n v="1101"/>
    <n v="281312"/>
    <n v="0.14000000000000001"/>
    <n v="11"/>
    <n v="2.0099999999999998"/>
    <n v="21.38"/>
    <n v="63.79"/>
    <n v="2.8"/>
    <n v="2010"/>
    <n v="494"/>
    <n v="8"/>
    <n v="61056842"/>
    <n v="5062398"/>
    <n v="55713132"/>
    <n v="91.247975124556874"/>
  </r>
  <r>
    <s v="P0219"/>
    <x v="63"/>
    <x v="1"/>
    <x v="1"/>
    <n v="2024"/>
    <s v="Q2"/>
    <n v="3158"/>
    <n v="16817"/>
    <n v="8327"/>
    <n v="109500"/>
    <n v="8.84"/>
    <n v="18"/>
    <n v="8.9"/>
    <n v="8.9700000000000006"/>
    <n v="52.5"/>
    <n v="2.9"/>
    <n v="13096"/>
    <n v="3697"/>
    <n v="14"/>
    <n v="53108086"/>
    <n v="26296666"/>
    <n v="26701920"/>
    <n v="50.278445357642894"/>
  </r>
  <r>
    <s v="P0220"/>
    <x v="194"/>
    <x v="2"/>
    <x v="0"/>
    <n v="2024"/>
    <s v="Q4"/>
    <n v="4140"/>
    <n v="18804"/>
    <n v="7181"/>
    <n v="217647"/>
    <n v="9.1999999999999993"/>
    <n v="10"/>
    <n v="1.1499999999999999"/>
    <n v="15.78"/>
    <n v="17.91"/>
    <n v="3.6"/>
    <n v="14474"/>
    <n v="429"/>
    <n v="8"/>
    <n v="77848560"/>
    <n v="29729340"/>
    <n v="47901573"/>
    <n v="61.531739315409304"/>
  </r>
  <r>
    <s v="P0221"/>
    <x v="106"/>
    <x v="0"/>
    <x v="2"/>
    <n v="2023"/>
    <s v="Q1"/>
    <n v="2106"/>
    <n v="9064"/>
    <n v="1446"/>
    <n v="286527"/>
    <n v="9.57"/>
    <n v="7"/>
    <n v="0.04"/>
    <n v="17.87"/>
    <n v="74.97"/>
    <n v="1.4"/>
    <n v="2637"/>
    <n v="872"/>
    <n v="12"/>
    <n v="19088784"/>
    <n v="3045276"/>
    <n v="15756981"/>
    <n v="82.545755664687704"/>
  </r>
  <r>
    <s v="P0222"/>
    <x v="195"/>
    <x v="0"/>
    <x v="2"/>
    <n v="2023"/>
    <s v="Q3"/>
    <n v="3220"/>
    <n v="17020"/>
    <n v="13750"/>
    <n v="485477"/>
    <n v="3.63"/>
    <n v="17"/>
    <n v="5.0199999999999996"/>
    <n v="10.75"/>
    <n v="79.28"/>
    <n v="2.7"/>
    <n v="15200"/>
    <n v="8235"/>
    <n v="6"/>
    <n v="54804400"/>
    <n v="44275000"/>
    <n v="10043923"/>
    <n v="18.326855143017713"/>
  </r>
  <r>
    <s v="P0223"/>
    <x v="196"/>
    <x v="0"/>
    <x v="3"/>
    <n v="2023"/>
    <s v="Q3"/>
    <n v="1732"/>
    <n v="15237"/>
    <n v="10751"/>
    <n v="160659"/>
    <n v="10.71"/>
    <n v="10"/>
    <n v="5.83"/>
    <n v="7.66"/>
    <n v="23.77"/>
    <n v="4.9000000000000004"/>
    <n v="6166"/>
    <n v="1745"/>
    <n v="2"/>
    <n v="26390484"/>
    <n v="18620732"/>
    <n v="7609093"/>
    <n v="28.832714852823464"/>
  </r>
  <r>
    <s v="P0224"/>
    <x v="197"/>
    <x v="2"/>
    <x v="1"/>
    <n v="2023"/>
    <s v="Q4"/>
    <n v="2305"/>
    <n v="10823"/>
    <n v="13343"/>
    <n v="77716"/>
    <n v="1.37"/>
    <n v="10"/>
    <n v="5.79"/>
    <n v="24.06"/>
    <n v="78.040000000000006"/>
    <n v="1.2"/>
    <n v="10406"/>
    <n v="1887"/>
    <n v="12"/>
    <n v="24947015"/>
    <n v="30755615"/>
    <n v="-5886316"/>
    <n v="-23.595271819093387"/>
  </r>
  <r>
    <s v="P0225"/>
    <x v="198"/>
    <x v="0"/>
    <x v="2"/>
    <n v="2023"/>
    <s v="Q1"/>
    <n v="1204"/>
    <n v="16729"/>
    <n v="9589"/>
    <n v="446452"/>
    <n v="2.99"/>
    <n v="12"/>
    <n v="0.55000000000000004"/>
    <n v="24.11"/>
    <n v="80.23"/>
    <n v="2.2999999999999998"/>
    <n v="11978"/>
    <n v="9915"/>
    <n v="9"/>
    <n v="20141716"/>
    <n v="11545156"/>
    <n v="8150108"/>
    <n v="40.463821453941662"/>
  </r>
  <r>
    <s v="P0226"/>
    <x v="199"/>
    <x v="2"/>
    <x v="1"/>
    <n v="2023"/>
    <s v="Q3"/>
    <n v="4549"/>
    <n v="13213"/>
    <n v="9653"/>
    <n v="459064"/>
    <n v="13.16"/>
    <n v="2"/>
    <n v="3.14"/>
    <n v="7.24"/>
    <n v="53.95"/>
    <n v="2.2999999999999998"/>
    <n v="4154"/>
    <n v="1099"/>
    <n v="11"/>
    <n v="60105937"/>
    <n v="43911497"/>
    <n v="15735376"/>
    <n v="26.179403874861812"/>
  </r>
  <r>
    <s v="P0227"/>
    <x v="200"/>
    <x v="2"/>
    <x v="1"/>
    <n v="2024"/>
    <s v="Q1"/>
    <n v="3241"/>
    <n v="10002"/>
    <n v="5130"/>
    <n v="52352"/>
    <n v="11.08"/>
    <n v="11"/>
    <n v="4.99"/>
    <n v="11.99"/>
    <n v="62.49"/>
    <n v="3.5"/>
    <n v="2490"/>
    <n v="1948"/>
    <n v="9"/>
    <n v="32416482"/>
    <n v="16626330"/>
    <n v="15737800"/>
    <n v="48.548759856174399"/>
  </r>
  <r>
    <s v="P0228"/>
    <x v="201"/>
    <x v="0"/>
    <x v="2"/>
    <n v="2023"/>
    <s v="Q4"/>
    <n v="1746"/>
    <n v="2045"/>
    <n v="10360"/>
    <n v="183004"/>
    <n v="0.21"/>
    <n v="2"/>
    <n v="2.17"/>
    <n v="24.32"/>
    <n v="40.58"/>
    <n v="1.4"/>
    <n v="3660"/>
    <n v="1661"/>
    <n v="11"/>
    <n v="3570570"/>
    <n v="18088560"/>
    <n v="-14700994"/>
    <n v="-411.72681112539459"/>
  </r>
  <r>
    <s v="P0229"/>
    <x v="202"/>
    <x v="0"/>
    <x v="0"/>
    <n v="2024"/>
    <s v="Q1"/>
    <n v="4041"/>
    <n v="5846"/>
    <n v="11573"/>
    <n v="388593"/>
    <n v="3.73"/>
    <n v="9"/>
    <n v="8.73"/>
    <n v="0.12"/>
    <n v="32.54"/>
    <n v="3.5"/>
    <n v="16636"/>
    <n v="873"/>
    <n v="13"/>
    <n v="23623686"/>
    <n v="46766493"/>
    <n v="-23531400"/>
    <n v="-99.609349700973851"/>
  </r>
  <r>
    <s v="P0230"/>
    <x v="203"/>
    <x v="1"/>
    <x v="1"/>
    <n v="2023"/>
    <s v="Q3"/>
    <n v="4773"/>
    <n v="11496"/>
    <n v="7803"/>
    <n v="58556"/>
    <n v="3.22"/>
    <n v="16"/>
    <n v="0.87"/>
    <n v="10.32"/>
    <n v="67.760000000000005"/>
    <n v="1.4"/>
    <n v="11836"/>
    <n v="7411"/>
    <n v="11"/>
    <n v="54870408"/>
    <n v="37243719"/>
    <n v="17568133"/>
    <n v="32.017500216145649"/>
  </r>
  <r>
    <s v="P0231"/>
    <x v="204"/>
    <x v="2"/>
    <x v="2"/>
    <n v="2023"/>
    <s v="Q4"/>
    <n v="4732"/>
    <n v="17275"/>
    <n v="12860"/>
    <n v="311973"/>
    <n v="4.0599999999999996"/>
    <n v="1"/>
    <n v="4.87"/>
    <n v="2.5099999999999998"/>
    <n v="78.95"/>
    <n v="1.4"/>
    <n v="15769"/>
    <n v="5279"/>
    <n v="14"/>
    <n v="81745300"/>
    <n v="60853520"/>
    <n v="20579807"/>
    <n v="25.175523241091536"/>
  </r>
  <r>
    <s v="P0232"/>
    <x v="205"/>
    <x v="0"/>
    <x v="3"/>
    <n v="2023"/>
    <s v="Q1"/>
    <n v="1698"/>
    <n v="15419"/>
    <n v="4337"/>
    <n v="398980"/>
    <n v="3.71"/>
    <n v="16"/>
    <n v="6.91"/>
    <n v="12.73"/>
    <n v="62.33"/>
    <n v="3.9"/>
    <n v="17706"/>
    <n v="1903"/>
    <n v="11"/>
    <n v="26181462"/>
    <n v="7364226"/>
    <n v="18418256"/>
    <n v="70.348462587765354"/>
  </r>
  <r>
    <s v="P0233"/>
    <x v="52"/>
    <x v="2"/>
    <x v="1"/>
    <n v="2024"/>
    <s v="Q4"/>
    <n v="1495"/>
    <n v="5310"/>
    <n v="13857"/>
    <n v="186570"/>
    <n v="0.94"/>
    <n v="15"/>
    <n v="2.62"/>
    <n v="0.62"/>
    <n v="50.93"/>
    <n v="2.2999999999999998"/>
    <n v="3563"/>
    <n v="9390"/>
    <n v="3"/>
    <n v="7938450"/>
    <n v="20716215"/>
    <n v="-12964335"/>
    <n v="-163.31065888177164"/>
  </r>
  <r>
    <s v="P0234"/>
    <x v="206"/>
    <x v="2"/>
    <x v="2"/>
    <n v="2023"/>
    <s v="Q3"/>
    <n v="4249"/>
    <n v="8706"/>
    <n v="13300"/>
    <n v="257190"/>
    <n v="6.88"/>
    <n v="1"/>
    <n v="6.24"/>
    <n v="10.17"/>
    <n v="22.71"/>
    <n v="4.9000000000000004"/>
    <n v="12295"/>
    <n v="2150"/>
    <n v="11"/>
    <n v="36991794"/>
    <n v="56511700"/>
    <n v="-19777096"/>
    <n v="-53.463468141069335"/>
  </r>
  <r>
    <s v="P0235"/>
    <x v="207"/>
    <x v="2"/>
    <x v="3"/>
    <n v="2024"/>
    <s v="Q4"/>
    <n v="3973"/>
    <n v="10505"/>
    <n v="5358"/>
    <n v="100098"/>
    <n v="10.99"/>
    <n v="19"/>
    <n v="8.2899999999999991"/>
    <n v="5.52"/>
    <n v="14.28"/>
    <n v="1.1000000000000001"/>
    <n v="19861"/>
    <n v="9890"/>
    <n v="4"/>
    <n v="41736365"/>
    <n v="21287334"/>
    <n v="20348933"/>
    <n v="48.755882310306617"/>
  </r>
  <r>
    <s v="P0236"/>
    <x v="208"/>
    <x v="1"/>
    <x v="3"/>
    <n v="2023"/>
    <s v="Q3"/>
    <n v="303"/>
    <n v="17871"/>
    <n v="7379"/>
    <n v="424313"/>
    <n v="9.1"/>
    <n v="5"/>
    <n v="1.9"/>
    <n v="13.33"/>
    <n v="45.66"/>
    <n v="2.8"/>
    <n v="10067"/>
    <n v="847"/>
    <n v="5"/>
    <n v="5414913"/>
    <n v="2235837"/>
    <n v="2754763"/>
    <n v="50.873633611472613"/>
  </r>
  <r>
    <s v="P0237"/>
    <x v="209"/>
    <x v="1"/>
    <x v="0"/>
    <n v="2023"/>
    <s v="Q4"/>
    <n v="3233"/>
    <n v="13816"/>
    <n v="9274"/>
    <n v="190641"/>
    <n v="10.09"/>
    <n v="9"/>
    <n v="9.17"/>
    <n v="24.9"/>
    <n v="13.95"/>
    <n v="1.5"/>
    <n v="10433"/>
    <n v="8225"/>
    <n v="2"/>
    <n v="44667128"/>
    <n v="29982842"/>
    <n v="14493645"/>
    <n v="32.448123819377869"/>
  </r>
  <r>
    <s v="P0238"/>
    <x v="210"/>
    <x v="0"/>
    <x v="1"/>
    <n v="2023"/>
    <s v="Q3"/>
    <n v="2607"/>
    <n v="19916"/>
    <n v="12670"/>
    <n v="297199"/>
    <n v="1.22"/>
    <n v="9"/>
    <n v="5.54"/>
    <n v="20.010000000000002"/>
    <n v="55.55"/>
    <n v="2.4"/>
    <n v="20551"/>
    <n v="5960"/>
    <n v="5"/>
    <n v="51921012"/>
    <n v="33030690"/>
    <n v="18593123"/>
    <n v="35.81040176951867"/>
  </r>
  <r>
    <s v="P0239"/>
    <x v="133"/>
    <x v="1"/>
    <x v="3"/>
    <n v="2023"/>
    <s v="Q4"/>
    <n v="148"/>
    <n v="9936"/>
    <n v="10478"/>
    <n v="176060"/>
    <n v="14.27"/>
    <n v="7"/>
    <n v="2.99"/>
    <n v="21.14"/>
    <n v="40.619999999999997"/>
    <n v="5"/>
    <n v="17119"/>
    <n v="4073"/>
    <n v="6"/>
    <n v="1470528"/>
    <n v="1550744"/>
    <n v="-256276"/>
    <n v="-17.42748182965574"/>
  </r>
  <r>
    <s v="P0240"/>
    <x v="211"/>
    <x v="2"/>
    <x v="2"/>
    <n v="2024"/>
    <s v="Q4"/>
    <n v="2250"/>
    <n v="14484"/>
    <n v="4882"/>
    <n v="237954"/>
    <n v="12.58"/>
    <n v="0"/>
    <n v="4.3099999999999996"/>
    <n v="15.88"/>
    <n v="70.58"/>
    <n v="4.5999999999999996"/>
    <n v="6419"/>
    <n v="9845"/>
    <n v="4"/>
    <n v="32589000"/>
    <n v="10984500"/>
    <n v="21366546"/>
    <n v="65.563674859615205"/>
  </r>
  <r>
    <s v="P0241"/>
    <x v="212"/>
    <x v="1"/>
    <x v="1"/>
    <n v="2024"/>
    <s v="Q1"/>
    <n v="3011"/>
    <n v="1771"/>
    <n v="14518"/>
    <n v="251465"/>
    <n v="12.08"/>
    <n v="12"/>
    <n v="3.12"/>
    <n v="1.04"/>
    <n v="34.450000000000003"/>
    <n v="1.2"/>
    <n v="13241"/>
    <n v="1715"/>
    <n v="12"/>
    <n v="5332481"/>
    <n v="43713698"/>
    <n v="-38632682"/>
    <n v="-724.47856823118548"/>
  </r>
  <r>
    <s v="P0242"/>
    <x v="213"/>
    <x v="0"/>
    <x v="2"/>
    <n v="2023"/>
    <s v="Q4"/>
    <n v="4483"/>
    <n v="19655"/>
    <n v="4983"/>
    <n v="180544"/>
    <n v="12.34"/>
    <n v="8"/>
    <n v="7.25"/>
    <n v="5.17"/>
    <n v="57.44"/>
    <n v="3.3"/>
    <n v="10298"/>
    <n v="3854"/>
    <n v="11"/>
    <n v="88113365"/>
    <n v="22338789"/>
    <n v="65594032"/>
    <n v="74.442772671319503"/>
  </r>
  <r>
    <s v="P0243"/>
    <x v="214"/>
    <x v="2"/>
    <x v="2"/>
    <n v="2024"/>
    <s v="Q1"/>
    <n v="3827"/>
    <n v="12116"/>
    <n v="14155"/>
    <n v="50340"/>
    <n v="13.99"/>
    <n v="9"/>
    <n v="7.96"/>
    <n v="23.13"/>
    <n v="53.01"/>
    <n v="3.6"/>
    <n v="18427"/>
    <n v="5606"/>
    <n v="3"/>
    <n v="46367932"/>
    <n v="54171185"/>
    <n v="-7853593"/>
    <n v="-16.937552875983343"/>
  </r>
  <r>
    <s v="P0244"/>
    <x v="215"/>
    <x v="0"/>
    <x v="3"/>
    <n v="2024"/>
    <s v="Q4"/>
    <n v="2919"/>
    <n v="5861"/>
    <n v="9452"/>
    <n v="225021"/>
    <n v="8.16"/>
    <n v="14"/>
    <n v="8.33"/>
    <n v="9.15"/>
    <n v="10.38"/>
    <n v="1.8"/>
    <n v="16066"/>
    <n v="4321"/>
    <n v="14"/>
    <n v="17108259"/>
    <n v="27590388"/>
    <n v="-10707150"/>
    <n v="-62.584684975835359"/>
  </r>
  <r>
    <s v="P0245"/>
    <x v="216"/>
    <x v="2"/>
    <x v="2"/>
    <n v="2024"/>
    <s v="Q2"/>
    <n v="3284"/>
    <n v="8569"/>
    <n v="11317"/>
    <n v="132302"/>
    <n v="3"/>
    <n v="4"/>
    <n v="9.86"/>
    <n v="2.59"/>
    <n v="15.79"/>
    <n v="1.6"/>
    <n v="2383"/>
    <n v="5391"/>
    <n v="7"/>
    <n v="28140596"/>
    <n v="37165028"/>
    <n v="-9156734"/>
    <n v="-32.539232644539581"/>
  </r>
  <r>
    <s v="P0246"/>
    <x v="217"/>
    <x v="1"/>
    <x v="0"/>
    <n v="2023"/>
    <s v="Q4"/>
    <n v="3841"/>
    <n v="18804"/>
    <n v="4554"/>
    <n v="272740"/>
    <n v="9.25"/>
    <n v="15"/>
    <n v="7.91"/>
    <n v="17.559999999999999"/>
    <n v="33.229999999999997"/>
    <n v="4.5999999999999996"/>
    <n v="10915"/>
    <n v="5954"/>
    <n v="9"/>
    <n v="72226164"/>
    <n v="17491914"/>
    <n v="54461510"/>
    <n v="75.404129174020653"/>
  </r>
  <r>
    <s v="P0247"/>
    <x v="218"/>
    <x v="1"/>
    <x v="0"/>
    <n v="2023"/>
    <s v="Q2"/>
    <n v="1006"/>
    <n v="4930"/>
    <n v="11460"/>
    <n v="50138"/>
    <n v="11.14"/>
    <n v="12"/>
    <n v="6.01"/>
    <n v="7.49"/>
    <n v="80.58"/>
    <n v="4.9000000000000004"/>
    <n v="12585"/>
    <n v="316"/>
    <n v="8"/>
    <n v="4959580"/>
    <n v="11528760"/>
    <n v="-6619318"/>
    <n v="-133.46529343210514"/>
  </r>
  <r>
    <s v="P0248"/>
    <x v="219"/>
    <x v="1"/>
    <x v="0"/>
    <n v="2024"/>
    <s v="Q2"/>
    <n v="4117"/>
    <n v="14176"/>
    <n v="2524"/>
    <n v="443574"/>
    <n v="11.07"/>
    <n v="19"/>
    <n v="3.39"/>
    <n v="6.72"/>
    <n v="21.76"/>
    <n v="5"/>
    <n v="16508"/>
    <n v="1459"/>
    <n v="12"/>
    <n v="58362592"/>
    <n v="10391308"/>
    <n v="47527710"/>
    <n v="81.435228236607443"/>
  </r>
  <r>
    <s v="P0249"/>
    <x v="10"/>
    <x v="2"/>
    <x v="3"/>
    <n v="2023"/>
    <s v="Q3"/>
    <n v="210"/>
    <n v="12316"/>
    <n v="2176"/>
    <n v="169619"/>
    <n v="7.82"/>
    <n v="17"/>
    <n v="5.45"/>
    <n v="24.95"/>
    <n v="66.87"/>
    <n v="4.2"/>
    <n v="19952"/>
    <n v="3874"/>
    <n v="2"/>
    <n v="2586360"/>
    <n v="456960"/>
    <n v="1959781"/>
    <n v="75.773712862865182"/>
  </r>
  <r>
    <s v="P0250"/>
    <x v="220"/>
    <x v="0"/>
    <x v="3"/>
    <n v="2023"/>
    <s v="Q1"/>
    <n v="4543"/>
    <n v="3550"/>
    <n v="11735"/>
    <n v="397520"/>
    <n v="1.03"/>
    <n v="10"/>
    <n v="0.41"/>
    <n v="21.45"/>
    <n v="87.87"/>
    <n v="3.7"/>
    <n v="9620"/>
    <n v="5517"/>
    <n v="5"/>
    <n v="16127650"/>
    <n v="53312105"/>
    <n v="-37581975"/>
    <n v="-233.02821551806989"/>
  </r>
  <r>
    <s v="P0251"/>
    <x v="221"/>
    <x v="1"/>
    <x v="0"/>
    <n v="2024"/>
    <s v="Q4"/>
    <n v="1350"/>
    <n v="13192"/>
    <n v="9506"/>
    <n v="149931"/>
    <n v="5.57"/>
    <n v="8"/>
    <n v="7.45"/>
    <n v="10.199999999999999"/>
    <n v="73.25"/>
    <n v="2.4"/>
    <n v="9320"/>
    <n v="5027"/>
    <n v="4"/>
    <n v="17809200"/>
    <n v="12833100"/>
    <n v="4826169"/>
    <n v="27.099302607640997"/>
  </r>
  <r>
    <s v="P0252"/>
    <x v="222"/>
    <x v="0"/>
    <x v="3"/>
    <n v="2024"/>
    <s v="Q1"/>
    <n v="4961"/>
    <n v="2665"/>
    <n v="9694"/>
    <n v="473870"/>
    <n v="13.81"/>
    <n v="15"/>
    <n v="4.46"/>
    <n v="24.51"/>
    <n v="29.44"/>
    <n v="1.7"/>
    <n v="13401"/>
    <n v="4529"/>
    <n v="7"/>
    <n v="13221065"/>
    <n v="48091934"/>
    <n v="-35344739"/>
    <n v="-267.33654966525012"/>
  </r>
  <r>
    <s v="P0253"/>
    <x v="223"/>
    <x v="1"/>
    <x v="1"/>
    <n v="2024"/>
    <s v="Q4"/>
    <n v="4037"/>
    <n v="3533"/>
    <n v="2453"/>
    <n v="206951"/>
    <n v="8.77"/>
    <n v="1"/>
    <n v="0.2"/>
    <n v="16.25"/>
    <n v="82.67"/>
    <n v="1.3"/>
    <n v="19670"/>
    <n v="4706"/>
    <n v="10"/>
    <n v="14262721"/>
    <n v="9902761"/>
    <n v="4153009"/>
    <n v="29.117929180553975"/>
  </r>
  <r>
    <s v="P0254"/>
    <x v="224"/>
    <x v="2"/>
    <x v="0"/>
    <n v="2024"/>
    <s v="Q2"/>
    <n v="1577"/>
    <n v="1645"/>
    <n v="2866"/>
    <n v="393676"/>
    <n v="8.07"/>
    <n v="1"/>
    <n v="0.63"/>
    <n v="18.55"/>
    <n v="17.45"/>
    <n v="3.8"/>
    <n v="17759"/>
    <n v="4578"/>
    <n v="10"/>
    <n v="2594165"/>
    <n v="4519682"/>
    <n v="-2319193"/>
    <n v="-89.400365820986721"/>
  </r>
  <r>
    <s v="P0255"/>
    <x v="225"/>
    <x v="2"/>
    <x v="3"/>
    <n v="2023"/>
    <s v="Q2"/>
    <n v="1268"/>
    <n v="15769"/>
    <n v="822"/>
    <n v="367922"/>
    <n v="4.03"/>
    <n v="11"/>
    <n v="3.87"/>
    <n v="0.79"/>
    <n v="47.45"/>
    <n v="4.0999999999999996"/>
    <n v="11149"/>
    <n v="1996"/>
    <n v="8"/>
    <n v="19995092"/>
    <n v="1042296"/>
    <n v="18584874"/>
    <n v="92.947179237784951"/>
  </r>
  <r>
    <s v="P0256"/>
    <x v="226"/>
    <x v="2"/>
    <x v="0"/>
    <n v="2024"/>
    <s v="Q3"/>
    <n v="4546"/>
    <n v="9332"/>
    <n v="3260"/>
    <n v="87772"/>
    <n v="5.53"/>
    <n v="7"/>
    <n v="5.83"/>
    <n v="3.04"/>
    <n v="81"/>
    <n v="4.3"/>
    <n v="9769"/>
    <n v="7466"/>
    <n v="13"/>
    <n v="42423272"/>
    <n v="14819960"/>
    <n v="27515540"/>
    <n v="64.859542187127857"/>
  </r>
  <r>
    <s v="P0257"/>
    <x v="227"/>
    <x v="0"/>
    <x v="1"/>
    <n v="2024"/>
    <s v="Q1"/>
    <n v="4785"/>
    <n v="15786"/>
    <n v="14141"/>
    <n v="108478"/>
    <n v="13.43"/>
    <n v="8"/>
    <n v="4.6399999999999997"/>
    <n v="15.83"/>
    <n v="61.3"/>
    <n v="4.7"/>
    <n v="13305"/>
    <n v="4527"/>
    <n v="10"/>
    <n v="75536010"/>
    <n v="67664685"/>
    <n v="7762847"/>
    <n v="10.277014896603621"/>
  </r>
  <r>
    <s v="P0258"/>
    <x v="99"/>
    <x v="0"/>
    <x v="0"/>
    <n v="2023"/>
    <s v="Q2"/>
    <n v="3154"/>
    <n v="4132"/>
    <n v="6726"/>
    <n v="76762"/>
    <n v="10"/>
    <n v="11"/>
    <n v="6.19"/>
    <n v="22.48"/>
    <n v="43.09"/>
    <n v="4.5"/>
    <n v="19192"/>
    <n v="5461"/>
    <n v="9"/>
    <n v="13032328"/>
    <n v="21213804"/>
    <n v="-8258238"/>
    <n v="-63.367327771369787"/>
  </r>
  <r>
    <s v="P0259"/>
    <x v="228"/>
    <x v="1"/>
    <x v="0"/>
    <n v="2023"/>
    <s v="Q1"/>
    <n v="2785"/>
    <n v="5994"/>
    <n v="7051"/>
    <n v="194355"/>
    <n v="11.81"/>
    <n v="8"/>
    <n v="4.8"/>
    <n v="15.59"/>
    <n v="33.43"/>
    <n v="5"/>
    <n v="11879"/>
    <n v="9191"/>
    <n v="6"/>
    <n v="16693290"/>
    <n v="19637035"/>
    <n v="-3138100"/>
    <n v="-18.798571162425144"/>
  </r>
  <r>
    <s v="P0260"/>
    <x v="229"/>
    <x v="2"/>
    <x v="2"/>
    <n v="2023"/>
    <s v="Q1"/>
    <n v="4605"/>
    <n v="16652"/>
    <n v="10296"/>
    <n v="244994"/>
    <n v="6.82"/>
    <n v="9"/>
    <n v="6.62"/>
    <n v="3.35"/>
    <n v="40.01"/>
    <n v="2"/>
    <n v="10244"/>
    <n v="741"/>
    <n v="10"/>
    <n v="76682460"/>
    <n v="47413080"/>
    <n v="29024386"/>
    <n v="37.850097662490221"/>
  </r>
  <r>
    <s v="P0261"/>
    <x v="230"/>
    <x v="0"/>
    <x v="2"/>
    <n v="2024"/>
    <s v="Q4"/>
    <n v="1004"/>
    <n v="10655"/>
    <n v="8095"/>
    <n v="220492"/>
    <n v="9.4499999999999993"/>
    <n v="1"/>
    <n v="2.19"/>
    <n v="2.89"/>
    <n v="50.72"/>
    <n v="4.0999999999999996"/>
    <n v="14785"/>
    <n v="5446"/>
    <n v="8"/>
    <n v="10697620"/>
    <n v="8127380"/>
    <n v="2349748"/>
    <n v="21.965147387923668"/>
  </r>
  <r>
    <s v="P0262"/>
    <x v="231"/>
    <x v="2"/>
    <x v="1"/>
    <n v="2024"/>
    <s v="Q4"/>
    <n v="4615"/>
    <n v="11926"/>
    <n v="4100"/>
    <n v="367712"/>
    <n v="3.73"/>
    <n v="15"/>
    <n v="1.1299999999999999"/>
    <n v="21.1"/>
    <n v="35.520000000000003"/>
    <n v="3.3"/>
    <n v="9973"/>
    <n v="4829"/>
    <n v="6"/>
    <n v="55038490"/>
    <n v="18921500"/>
    <n v="35749278"/>
    <n v="64.953231820131691"/>
  </r>
  <r>
    <s v="P0263"/>
    <x v="232"/>
    <x v="2"/>
    <x v="3"/>
    <n v="2024"/>
    <s v="Q2"/>
    <n v="3496"/>
    <n v="11733"/>
    <n v="14222"/>
    <n v="397234"/>
    <n v="10.58"/>
    <n v="19"/>
    <n v="5.96"/>
    <n v="3.48"/>
    <n v="87.52"/>
    <n v="2"/>
    <n v="12179"/>
    <n v="3727"/>
    <n v="9"/>
    <n v="41018568"/>
    <n v="49720112"/>
    <n v="-9098778"/>
    <n v="-22.182095679205574"/>
  </r>
  <r>
    <s v="P0264"/>
    <x v="233"/>
    <x v="0"/>
    <x v="2"/>
    <n v="2023"/>
    <s v="Q3"/>
    <n v="1095"/>
    <n v="3328"/>
    <n v="7079"/>
    <n v="332363"/>
    <n v="6.41"/>
    <n v="6"/>
    <n v="4.8499999999999996"/>
    <n v="13.01"/>
    <n v="84.65"/>
    <n v="4.9000000000000004"/>
    <n v="16105"/>
    <n v="6694"/>
    <n v="8"/>
    <n v="3644160"/>
    <n v="7751505"/>
    <n v="-4439708"/>
    <n v="-121.83076484018265"/>
  </r>
  <r>
    <s v="P0265"/>
    <x v="234"/>
    <x v="1"/>
    <x v="0"/>
    <n v="2024"/>
    <s v="Q4"/>
    <n v="1743"/>
    <n v="13760"/>
    <n v="9353"/>
    <n v="369313"/>
    <n v="6.64"/>
    <n v="1"/>
    <n v="0.27"/>
    <n v="0.93"/>
    <n v="79.650000000000006"/>
    <n v="4.5999999999999996"/>
    <n v="12485"/>
    <n v="8487"/>
    <n v="10"/>
    <n v="23983680"/>
    <n v="16302279"/>
    <n v="7312088"/>
    <n v="30.487765013542546"/>
  </r>
  <r>
    <s v="P0266"/>
    <x v="235"/>
    <x v="2"/>
    <x v="2"/>
    <n v="2024"/>
    <s v="Q3"/>
    <n v="3486"/>
    <n v="10630"/>
    <n v="8153"/>
    <n v="124965"/>
    <n v="9.74"/>
    <n v="0"/>
    <n v="3.8"/>
    <n v="2.02"/>
    <n v="43.75"/>
    <n v="1.5"/>
    <n v="13891"/>
    <n v="3375"/>
    <n v="11"/>
    <n v="37056180"/>
    <n v="28421358"/>
    <n v="8509857"/>
    <n v="22.964744342239271"/>
  </r>
  <r>
    <s v="P0267"/>
    <x v="236"/>
    <x v="1"/>
    <x v="1"/>
    <n v="2024"/>
    <s v="Q3"/>
    <n v="612"/>
    <n v="6305"/>
    <n v="4527"/>
    <n v="227912"/>
    <n v="14.04"/>
    <n v="18"/>
    <n v="1.06"/>
    <n v="16.809999999999999"/>
    <n v="65.3"/>
    <n v="1.1000000000000001"/>
    <n v="6361"/>
    <n v="4150"/>
    <n v="2"/>
    <n v="3858660"/>
    <n v="2770524"/>
    <n v="860224"/>
    <n v="22.29333499194021"/>
  </r>
  <r>
    <s v="P0268"/>
    <x v="237"/>
    <x v="0"/>
    <x v="3"/>
    <n v="2023"/>
    <s v="Q3"/>
    <n v="2535"/>
    <n v="2306"/>
    <n v="7072"/>
    <n v="225767"/>
    <n v="0.96"/>
    <n v="3"/>
    <n v="5.31"/>
    <n v="17.23"/>
    <n v="82.23"/>
    <n v="3.8"/>
    <n v="20660"/>
    <n v="4653"/>
    <n v="14"/>
    <n v="5845710"/>
    <n v="17927520"/>
    <n v="-12307577"/>
    <n v="-210.54032786436548"/>
  </r>
  <r>
    <s v="P0269"/>
    <x v="27"/>
    <x v="1"/>
    <x v="1"/>
    <n v="2023"/>
    <s v="Q1"/>
    <n v="3404"/>
    <n v="9702"/>
    <n v="6795"/>
    <n v="286281"/>
    <n v="12.37"/>
    <n v="1"/>
    <n v="3.96"/>
    <n v="8.5399999999999991"/>
    <n v="78.03"/>
    <n v="3.4"/>
    <n v="3096"/>
    <n v="5025"/>
    <n v="10"/>
    <n v="33025608"/>
    <n v="23130180"/>
    <n v="9609147"/>
    <n v="29.096048738905882"/>
  </r>
  <r>
    <s v="P0270"/>
    <x v="238"/>
    <x v="1"/>
    <x v="1"/>
    <n v="2024"/>
    <s v="Q4"/>
    <n v="275"/>
    <n v="3368"/>
    <n v="10276"/>
    <n v="134754"/>
    <n v="4.3899999999999997"/>
    <n v="13"/>
    <n v="6.13"/>
    <n v="5.39"/>
    <n v="43.15"/>
    <n v="4.7"/>
    <n v="18363"/>
    <n v="2404"/>
    <n v="8"/>
    <n v="926200"/>
    <n v="2825900"/>
    <n v="-2034454"/>
    <n v="-219.65601381990928"/>
  </r>
  <r>
    <s v="P0271"/>
    <x v="239"/>
    <x v="1"/>
    <x v="1"/>
    <n v="2024"/>
    <s v="Q3"/>
    <n v="4943"/>
    <n v="16061"/>
    <n v="1314"/>
    <n v="127988"/>
    <n v="6.66"/>
    <n v="1"/>
    <n v="8.06"/>
    <n v="20.34"/>
    <n v="18.989999999999998"/>
    <n v="1.9"/>
    <n v="11655"/>
    <n v="3443"/>
    <n v="2"/>
    <n v="79389523"/>
    <n v="6495102"/>
    <n v="72766433"/>
    <n v="91.657476012294467"/>
  </r>
  <r>
    <s v="P0272"/>
    <x v="240"/>
    <x v="1"/>
    <x v="0"/>
    <n v="2024"/>
    <s v="Q1"/>
    <n v="1009"/>
    <n v="17012"/>
    <n v="1248"/>
    <n v="200023"/>
    <n v="0.33"/>
    <n v="14"/>
    <n v="3"/>
    <n v="5.43"/>
    <n v="16.05"/>
    <n v="1.3"/>
    <n v="9419"/>
    <n v="2156"/>
    <n v="2"/>
    <n v="17165108"/>
    <n v="1259232"/>
    <n v="15705853"/>
    <n v="91.498713553098526"/>
  </r>
  <r>
    <s v="P0273"/>
    <x v="241"/>
    <x v="0"/>
    <x v="0"/>
    <n v="2023"/>
    <s v="Q3"/>
    <n v="4598"/>
    <n v="16399"/>
    <n v="6819"/>
    <n v="182379"/>
    <n v="4.5199999999999996"/>
    <n v="11"/>
    <n v="9.6199999999999992"/>
    <n v="13.55"/>
    <n v="56.17"/>
    <n v="2"/>
    <n v="11834"/>
    <n v="2908"/>
    <n v="6"/>
    <n v="75402602"/>
    <n v="31353762"/>
    <n v="43866461"/>
    <n v="58.176322615498066"/>
  </r>
  <r>
    <s v="P0274"/>
    <x v="218"/>
    <x v="1"/>
    <x v="2"/>
    <n v="2023"/>
    <s v="Q2"/>
    <n v="3117"/>
    <n v="17720"/>
    <n v="14594"/>
    <n v="130388"/>
    <n v="7.54"/>
    <n v="4"/>
    <n v="5.36"/>
    <n v="24.21"/>
    <n v="61.41"/>
    <n v="1.1000000000000001"/>
    <n v="16128"/>
    <n v="7192"/>
    <n v="9"/>
    <n v="55233240"/>
    <n v="45489498"/>
    <n v="9613354"/>
    <n v="17.405015530503011"/>
  </r>
  <r>
    <s v="P0275"/>
    <x v="203"/>
    <x v="2"/>
    <x v="0"/>
    <n v="2023"/>
    <s v="Q3"/>
    <n v="865"/>
    <n v="17434"/>
    <n v="6143"/>
    <n v="402912"/>
    <n v="0.84"/>
    <n v="19"/>
    <n v="6.18"/>
    <n v="3.7"/>
    <n v="77.989999999999995"/>
    <n v="1.1000000000000001"/>
    <n v="3572"/>
    <n v="9516"/>
    <n v="10"/>
    <n v="15080410"/>
    <n v="5313695"/>
    <n v="9363803"/>
    <n v="62.092496158924057"/>
  </r>
  <r>
    <s v="P0276"/>
    <x v="242"/>
    <x v="1"/>
    <x v="1"/>
    <n v="2024"/>
    <s v="Q4"/>
    <n v="4804"/>
    <n v="6929"/>
    <n v="10847"/>
    <n v="347572"/>
    <n v="7.37"/>
    <n v="6"/>
    <n v="6.81"/>
    <n v="23.52"/>
    <n v="33.4"/>
    <n v="4.7"/>
    <n v="10987"/>
    <n v="7326"/>
    <n v="13"/>
    <n v="33286916"/>
    <n v="52108988"/>
    <n v="-19169644"/>
    <n v="-57.589126009751098"/>
  </r>
  <r>
    <s v="P0277"/>
    <x v="243"/>
    <x v="2"/>
    <x v="3"/>
    <n v="2023"/>
    <s v="Q4"/>
    <n v="4692"/>
    <n v="10576"/>
    <n v="13961"/>
    <n v="289779"/>
    <n v="13.91"/>
    <n v="9"/>
    <n v="6.67"/>
    <n v="4.57"/>
    <n v="23.4"/>
    <n v="2.4"/>
    <n v="7124"/>
    <n v="986"/>
    <n v="7"/>
    <n v="49622592"/>
    <n v="65505012"/>
    <n v="-16172199"/>
    <n v="-32.590395519847085"/>
  </r>
  <r>
    <s v="P0278"/>
    <x v="244"/>
    <x v="2"/>
    <x v="0"/>
    <n v="2023"/>
    <s v="Q1"/>
    <n v="3170"/>
    <n v="5064"/>
    <n v="8833"/>
    <n v="404165"/>
    <n v="1.58"/>
    <n v="13"/>
    <n v="5.1100000000000003"/>
    <n v="14.19"/>
    <n v="40.32"/>
    <n v="2.6"/>
    <n v="2438"/>
    <n v="8684"/>
    <n v="13"/>
    <n v="16052880"/>
    <n v="28000610"/>
    <n v="-12351895"/>
    <n v="-76.945040391506069"/>
  </r>
  <r>
    <s v="P0279"/>
    <x v="245"/>
    <x v="0"/>
    <x v="1"/>
    <n v="2024"/>
    <s v="Q1"/>
    <n v="66"/>
    <n v="2889"/>
    <n v="12554"/>
    <n v="430562"/>
    <n v="11.47"/>
    <n v="13"/>
    <n v="4.29"/>
    <n v="9.43"/>
    <n v="38.29"/>
    <n v="1.1000000000000001"/>
    <n v="9676"/>
    <n v="9967"/>
    <n v="14"/>
    <n v="190674"/>
    <n v="828564"/>
    <n v="-1068452"/>
    <n v="-560.35537094727124"/>
  </r>
  <r>
    <s v="P0280"/>
    <x v="246"/>
    <x v="1"/>
    <x v="1"/>
    <n v="2023"/>
    <s v="Q2"/>
    <n v="1293"/>
    <n v="13093"/>
    <n v="3320"/>
    <n v="256846"/>
    <n v="6.15"/>
    <n v="4"/>
    <n v="0.54"/>
    <n v="24.12"/>
    <n v="20.6"/>
    <n v="2.1"/>
    <n v="2261"/>
    <n v="7820"/>
    <n v="11"/>
    <n v="16929249"/>
    <n v="4292760"/>
    <n v="12379643"/>
    <n v="73.125765945081199"/>
  </r>
  <r>
    <s v="P0281"/>
    <x v="133"/>
    <x v="0"/>
    <x v="0"/>
    <n v="2024"/>
    <s v="Q4"/>
    <n v="2255"/>
    <n v="8774"/>
    <n v="3881"/>
    <n v="220047"/>
    <n v="9.83"/>
    <n v="17"/>
    <n v="0.22"/>
    <n v="6.84"/>
    <n v="63.78"/>
    <n v="4.2"/>
    <n v="14441"/>
    <n v="2546"/>
    <n v="13"/>
    <n v="19785370"/>
    <n v="8751655"/>
    <n v="10813668"/>
    <n v="54.654868723708482"/>
  </r>
  <r>
    <s v="P0282"/>
    <x v="28"/>
    <x v="2"/>
    <x v="2"/>
    <n v="2023"/>
    <s v="Q3"/>
    <n v="2574"/>
    <n v="18708"/>
    <n v="2228"/>
    <n v="182212"/>
    <n v="3.9"/>
    <n v="13"/>
    <n v="3.58"/>
    <n v="9.99"/>
    <n v="50.7"/>
    <n v="3.5"/>
    <n v="3169"/>
    <n v="4005"/>
    <n v="9"/>
    <n v="48154392"/>
    <n v="5734872"/>
    <n v="42237308"/>
    <n v="87.712265165760996"/>
  </r>
  <r>
    <s v="P0283"/>
    <x v="247"/>
    <x v="2"/>
    <x v="0"/>
    <n v="2024"/>
    <s v="Q2"/>
    <n v="1119"/>
    <n v="18820"/>
    <n v="4767"/>
    <n v="468058"/>
    <n v="2.39"/>
    <n v="1"/>
    <n v="3.34"/>
    <n v="24.57"/>
    <n v="67.69"/>
    <n v="4"/>
    <n v="8628"/>
    <n v="6574"/>
    <n v="7"/>
    <n v="21059580"/>
    <n v="5334273"/>
    <n v="15257249"/>
    <n v="72.448021280576341"/>
  </r>
  <r>
    <s v="P0284"/>
    <x v="248"/>
    <x v="1"/>
    <x v="3"/>
    <n v="2023"/>
    <s v="Q2"/>
    <n v="3494"/>
    <n v="12245"/>
    <n v="7245"/>
    <n v="338565"/>
    <n v="2.41"/>
    <n v="11"/>
    <n v="3.88"/>
    <n v="13.41"/>
    <n v="38.22"/>
    <n v="2.8"/>
    <n v="20569"/>
    <n v="3691"/>
    <n v="12"/>
    <n v="42784030"/>
    <n v="25314030"/>
    <n v="17131435"/>
    <n v="40.041658067274163"/>
  </r>
  <r>
    <s v="P0285"/>
    <x v="249"/>
    <x v="2"/>
    <x v="1"/>
    <n v="2023"/>
    <s v="Q3"/>
    <n v="2615"/>
    <n v="15699"/>
    <n v="14842"/>
    <n v="313852"/>
    <n v="1.06"/>
    <n v="5"/>
    <n v="1.38"/>
    <n v="12.57"/>
    <n v="36.06"/>
    <n v="2.2000000000000002"/>
    <n v="13591"/>
    <n v="2281"/>
    <n v="7"/>
    <n v="41052885"/>
    <n v="38811830"/>
    <n v="1927203"/>
    <n v="4.6944398670154364"/>
  </r>
  <r>
    <s v="P0286"/>
    <x v="250"/>
    <x v="2"/>
    <x v="1"/>
    <n v="2024"/>
    <s v="Q1"/>
    <n v="1110"/>
    <n v="17376"/>
    <n v="9914"/>
    <n v="446846"/>
    <n v="2.78"/>
    <n v="3"/>
    <n v="7.38"/>
    <n v="6.44"/>
    <n v="47.81"/>
    <n v="2.9"/>
    <n v="19815"/>
    <n v="5111"/>
    <n v="5"/>
    <n v="19287360"/>
    <n v="11004540"/>
    <n v="7835974"/>
    <n v="40.627509415492838"/>
  </r>
  <r>
    <s v="P0287"/>
    <x v="251"/>
    <x v="1"/>
    <x v="0"/>
    <n v="2023"/>
    <s v="Q4"/>
    <n v="2377"/>
    <n v="19680"/>
    <n v="12129"/>
    <n v="462811"/>
    <n v="9.9600000000000009"/>
    <n v="12"/>
    <n v="8.57"/>
    <n v="17.53"/>
    <n v="80.19"/>
    <n v="2.2999999999999998"/>
    <n v="8808"/>
    <n v="5130"/>
    <n v="12"/>
    <n v="46779360"/>
    <n v="28830633"/>
    <n v="17485916"/>
    <n v="37.379553717707978"/>
  </r>
  <r>
    <s v="P0288"/>
    <x v="252"/>
    <x v="1"/>
    <x v="1"/>
    <n v="2023"/>
    <s v="Q2"/>
    <n v="3470"/>
    <n v="9745"/>
    <n v="2959"/>
    <n v="126021"/>
    <n v="13.23"/>
    <n v="3"/>
    <n v="9.39"/>
    <n v="0.36"/>
    <n v="13.22"/>
    <n v="4.4000000000000004"/>
    <n v="2626"/>
    <n v="454"/>
    <n v="6"/>
    <n v="33815150"/>
    <n v="10267730"/>
    <n v="23421399"/>
    <n v="69.263034468278278"/>
  </r>
  <r>
    <s v="P0289"/>
    <x v="253"/>
    <x v="1"/>
    <x v="0"/>
    <n v="2024"/>
    <s v="Q3"/>
    <n v="351"/>
    <n v="8714"/>
    <n v="5932"/>
    <n v="209380"/>
    <n v="12.21"/>
    <n v="13"/>
    <n v="4.92"/>
    <n v="1.24"/>
    <n v="74.39"/>
    <n v="2.2000000000000002"/>
    <n v="7521"/>
    <n v="2731"/>
    <n v="3"/>
    <n v="3058614"/>
    <n v="2082132"/>
    <n v="767102"/>
    <n v="25.080052598987645"/>
  </r>
  <r>
    <s v="P0290"/>
    <x v="254"/>
    <x v="2"/>
    <x v="1"/>
    <n v="2024"/>
    <s v="Q3"/>
    <n v="4326"/>
    <n v="2226"/>
    <n v="14504"/>
    <n v="94789"/>
    <n v="10.28"/>
    <n v="15"/>
    <n v="7.01"/>
    <n v="14.98"/>
    <n v="39.520000000000003"/>
    <n v="3.6"/>
    <n v="7937"/>
    <n v="1621"/>
    <n v="4"/>
    <n v="9629676"/>
    <n v="62744304"/>
    <n v="-53209417"/>
    <n v="-552.55666961172938"/>
  </r>
  <r>
    <s v="P0291"/>
    <x v="185"/>
    <x v="1"/>
    <x v="0"/>
    <n v="2024"/>
    <s v="Q4"/>
    <n v="656"/>
    <n v="15332"/>
    <n v="3347"/>
    <n v="498906"/>
    <n v="1.66"/>
    <n v="3"/>
    <n v="8.56"/>
    <n v="8.5399999999999991"/>
    <n v="78.37"/>
    <n v="1.5"/>
    <n v="8539"/>
    <n v="2772"/>
    <n v="4"/>
    <n v="10057792"/>
    <n v="2195632"/>
    <n v="7363254"/>
    <n v="73.20944795835905"/>
  </r>
  <r>
    <s v="P0292"/>
    <x v="128"/>
    <x v="1"/>
    <x v="0"/>
    <n v="2023"/>
    <s v="Q1"/>
    <n v="3220"/>
    <n v="12862"/>
    <n v="3779"/>
    <n v="76086"/>
    <n v="4.34"/>
    <n v="0"/>
    <n v="4.18"/>
    <n v="23.83"/>
    <n v="74.180000000000007"/>
    <n v="3.7"/>
    <n v="19087"/>
    <n v="2437"/>
    <n v="13"/>
    <n v="41415640"/>
    <n v="12168380"/>
    <n v="29171174"/>
    <n v="70.435164107086109"/>
  </r>
  <r>
    <s v="P0293"/>
    <x v="63"/>
    <x v="0"/>
    <x v="0"/>
    <n v="2023"/>
    <s v="Q3"/>
    <n v="749"/>
    <n v="19797"/>
    <n v="11273"/>
    <n v="329003"/>
    <n v="4.6500000000000004"/>
    <n v="12"/>
    <n v="3.09"/>
    <n v="22.58"/>
    <n v="37.9"/>
    <n v="4.7"/>
    <n v="5635"/>
    <n v="7068"/>
    <n v="12"/>
    <n v="14827953"/>
    <n v="8443477"/>
    <n v="6055473"/>
    <n v="40.838226287876687"/>
  </r>
  <r>
    <s v="P0294"/>
    <x v="255"/>
    <x v="0"/>
    <x v="0"/>
    <n v="2023"/>
    <s v="Q3"/>
    <n v="1189"/>
    <n v="11606"/>
    <n v="3449"/>
    <n v="57684"/>
    <n v="3.75"/>
    <n v="3"/>
    <n v="9.3699999999999992"/>
    <n v="17.84"/>
    <n v="65.510000000000005"/>
    <n v="3.4"/>
    <n v="16611"/>
    <n v="728"/>
    <n v="6"/>
    <n v="13799534"/>
    <n v="4100861"/>
    <n v="9640989"/>
    <n v="69.864598326291301"/>
  </r>
  <r>
    <s v="P0295"/>
    <x v="256"/>
    <x v="2"/>
    <x v="0"/>
    <n v="2024"/>
    <s v="Q1"/>
    <n v="240"/>
    <n v="9157"/>
    <n v="9305"/>
    <n v="141088"/>
    <n v="7.73"/>
    <n v="19"/>
    <n v="5.16"/>
    <n v="20.45"/>
    <n v="22.77"/>
    <n v="3.2"/>
    <n v="13464"/>
    <n v="7262"/>
    <n v="6"/>
    <n v="2197680"/>
    <n v="2233200"/>
    <n v="-176608"/>
    <n v="-8.0361108077609114"/>
  </r>
  <r>
    <s v="P0296"/>
    <x v="257"/>
    <x v="2"/>
    <x v="2"/>
    <n v="2023"/>
    <s v="Q1"/>
    <n v="2350"/>
    <n v="16051"/>
    <n v="11605"/>
    <n v="444423"/>
    <n v="8.0299999999999994"/>
    <n v="17"/>
    <n v="4.97"/>
    <n v="16.68"/>
    <n v="81.7"/>
    <n v="4.8"/>
    <n v="10211"/>
    <n v="2779"/>
    <n v="7"/>
    <n v="37719850"/>
    <n v="27271750"/>
    <n v="10003677"/>
    <n v="26.520988286008564"/>
  </r>
  <r>
    <s v="P0297"/>
    <x v="228"/>
    <x v="2"/>
    <x v="1"/>
    <n v="2024"/>
    <s v="Q3"/>
    <n v="1030"/>
    <n v="9406"/>
    <n v="3883"/>
    <n v="96099"/>
    <n v="5.35"/>
    <n v="5"/>
    <n v="1.78"/>
    <n v="3.14"/>
    <n v="42.36"/>
    <n v="3.5"/>
    <n v="9404"/>
    <n v="5366"/>
    <n v="6"/>
    <n v="9688180"/>
    <n v="3999490"/>
    <n v="5592591"/>
    <n v="57.725919625770786"/>
  </r>
  <r>
    <s v="P0298"/>
    <x v="258"/>
    <x v="2"/>
    <x v="3"/>
    <n v="2023"/>
    <s v="Q2"/>
    <n v="3025"/>
    <n v="8787"/>
    <n v="11248"/>
    <n v="116093"/>
    <n v="5.31"/>
    <n v="2"/>
    <n v="1.08"/>
    <n v="19.14"/>
    <n v="46.45"/>
    <n v="2"/>
    <n v="3783"/>
    <n v="4522"/>
    <n v="13"/>
    <n v="26580675"/>
    <n v="34025200"/>
    <n v="-7560618"/>
    <n v="-28.444040642308742"/>
  </r>
  <r>
    <s v="P0299"/>
    <x v="259"/>
    <x v="1"/>
    <x v="3"/>
    <n v="2023"/>
    <s v="Q3"/>
    <n v="1234"/>
    <n v="2392"/>
    <n v="1837"/>
    <n v="210761"/>
    <n v="12.43"/>
    <n v="12"/>
    <n v="8.42"/>
    <n v="5.25"/>
    <n v="66.459999999999994"/>
    <n v="2.2000000000000002"/>
    <n v="3977"/>
    <n v="9730"/>
    <n v="7"/>
    <n v="2951728"/>
    <n v="2266858"/>
    <n v="474109"/>
    <n v="16.062082956153141"/>
  </r>
  <r>
    <s v="P0300"/>
    <x v="260"/>
    <x v="2"/>
    <x v="1"/>
    <n v="2024"/>
    <s v="Q2"/>
    <n v="3377"/>
    <n v="11722"/>
    <n v="14744"/>
    <n v="360795"/>
    <n v="11.84"/>
    <n v="15"/>
    <n v="6.14"/>
    <n v="8.09"/>
    <n v="75.67"/>
    <n v="3.8"/>
    <n v="4593"/>
    <n v="7563"/>
    <n v="9"/>
    <n v="39585194"/>
    <n v="49790488"/>
    <n v="-10566089"/>
    <n v="-26.692022780032353"/>
  </r>
  <r>
    <s v="P0301"/>
    <x v="261"/>
    <x v="2"/>
    <x v="0"/>
    <n v="2024"/>
    <s v="Q4"/>
    <n v="3444"/>
    <n v="6175"/>
    <n v="4289"/>
    <n v="63893"/>
    <n v="4.62"/>
    <n v="4"/>
    <n v="3.26"/>
    <n v="20.48"/>
    <n v="28.91"/>
    <n v="3.9"/>
    <n v="8707"/>
    <n v="9713"/>
    <n v="3"/>
    <n v="21266700"/>
    <n v="14771316"/>
    <n v="6431491"/>
    <n v="30.242073288286381"/>
  </r>
  <r>
    <s v="P0302"/>
    <x v="262"/>
    <x v="1"/>
    <x v="3"/>
    <n v="2024"/>
    <s v="Q2"/>
    <n v="177"/>
    <n v="3433"/>
    <n v="8404"/>
    <n v="116418"/>
    <n v="13.71"/>
    <n v="3"/>
    <n v="1.92"/>
    <n v="13.41"/>
    <n v="62.91"/>
    <n v="2.2000000000000002"/>
    <n v="10894"/>
    <n v="1226"/>
    <n v="5"/>
    <n v="607641"/>
    <n v="1487508"/>
    <n v="-996285"/>
    <n v="-163.95947607222027"/>
  </r>
  <r>
    <s v="P0303"/>
    <x v="67"/>
    <x v="2"/>
    <x v="2"/>
    <n v="2024"/>
    <s v="Q3"/>
    <n v="2115"/>
    <n v="19264"/>
    <n v="8344"/>
    <n v="175074"/>
    <n v="14.29"/>
    <n v="7"/>
    <n v="5.55"/>
    <n v="21.5"/>
    <n v="41.36"/>
    <n v="2.4"/>
    <n v="16341"/>
    <n v="1880"/>
    <n v="14"/>
    <n v="40743360"/>
    <n v="17647560"/>
    <n v="22920726"/>
    <n v="56.256347046488067"/>
  </r>
  <r>
    <s v="P0304"/>
    <x v="129"/>
    <x v="1"/>
    <x v="1"/>
    <n v="2023"/>
    <s v="Q4"/>
    <n v="1866"/>
    <n v="13373"/>
    <n v="3434"/>
    <n v="415209"/>
    <n v="4.9000000000000004"/>
    <n v="18"/>
    <n v="5.84"/>
    <n v="5.33"/>
    <n v="39.5"/>
    <n v="5"/>
    <n v="7727"/>
    <n v="9823"/>
    <n v="7"/>
    <n v="24954018"/>
    <n v="6407844"/>
    <n v="18130965"/>
    <n v="72.657497481968633"/>
  </r>
  <r>
    <s v="P0305"/>
    <x v="263"/>
    <x v="1"/>
    <x v="0"/>
    <n v="2023"/>
    <s v="Q1"/>
    <n v="619"/>
    <n v="19174"/>
    <n v="4783"/>
    <n v="180351"/>
    <n v="5.32"/>
    <n v="13"/>
    <n v="2.0699999999999998"/>
    <n v="15.19"/>
    <n v="65.2"/>
    <n v="1.4"/>
    <n v="14780"/>
    <n v="9524"/>
    <n v="13"/>
    <n v="11868706"/>
    <n v="2960677"/>
    <n v="8727678"/>
    <n v="73.535210999413081"/>
  </r>
  <r>
    <s v="P0306"/>
    <x v="264"/>
    <x v="1"/>
    <x v="1"/>
    <n v="2024"/>
    <s v="Q4"/>
    <n v="1945"/>
    <n v="19524"/>
    <n v="2578"/>
    <n v="241083"/>
    <n v="7.58"/>
    <n v="6"/>
    <n v="8.51"/>
    <n v="2.09"/>
    <n v="40.97"/>
    <n v="2.6"/>
    <n v="5035"/>
    <n v="6671"/>
    <n v="6"/>
    <n v="37974180"/>
    <n v="5014210"/>
    <n v="32718887"/>
    <n v="86.160878259912394"/>
  </r>
  <r>
    <s v="P0307"/>
    <x v="265"/>
    <x v="0"/>
    <x v="2"/>
    <n v="2023"/>
    <s v="Q1"/>
    <n v="2783"/>
    <n v="14739"/>
    <n v="8702"/>
    <n v="88635"/>
    <n v="14.12"/>
    <n v="13"/>
    <n v="0.84"/>
    <n v="16.079999999999998"/>
    <n v="37.69"/>
    <n v="1.2"/>
    <n v="12082"/>
    <n v="8684"/>
    <n v="2"/>
    <n v="41018637"/>
    <n v="24217666"/>
    <n v="16712336"/>
    <n v="40.743274819199868"/>
  </r>
  <r>
    <s v="P0308"/>
    <x v="266"/>
    <x v="0"/>
    <x v="3"/>
    <n v="2023"/>
    <s v="Q4"/>
    <n v="3913"/>
    <n v="12374"/>
    <n v="5910"/>
    <n v="499331"/>
    <n v="13.14"/>
    <n v="5"/>
    <n v="3.56"/>
    <n v="19.059999999999999"/>
    <n v="76.87"/>
    <n v="4.3"/>
    <n v="4413"/>
    <n v="925"/>
    <n v="10"/>
    <n v="48419462"/>
    <n v="23125830"/>
    <n v="24794301"/>
    <n v="51.2073037903643"/>
  </r>
  <r>
    <s v="P0309"/>
    <x v="267"/>
    <x v="1"/>
    <x v="3"/>
    <n v="2024"/>
    <s v="Q1"/>
    <n v="4771"/>
    <n v="19102"/>
    <n v="5989"/>
    <n v="145071"/>
    <n v="1.54"/>
    <n v="11"/>
    <n v="6.8"/>
    <n v="14.62"/>
    <n v="18.100000000000001"/>
    <n v="1.4"/>
    <n v="3840"/>
    <n v="7376"/>
    <n v="4"/>
    <n v="91135642"/>
    <n v="28573519"/>
    <n v="62417052"/>
    <n v="68.488080656742397"/>
  </r>
  <r>
    <s v="P0310"/>
    <x v="268"/>
    <x v="2"/>
    <x v="3"/>
    <n v="2024"/>
    <s v="Q3"/>
    <n v="4064"/>
    <n v="6516"/>
    <n v="12887"/>
    <n v="390662"/>
    <n v="5.89"/>
    <n v="15"/>
    <n v="2.74"/>
    <n v="6.66"/>
    <n v="64.069999999999993"/>
    <n v="3.7"/>
    <n v="6789"/>
    <n v="2495"/>
    <n v="3"/>
    <n v="26481024"/>
    <n v="52372768"/>
    <n v="-26282406"/>
    <n v="-99.249961028697371"/>
  </r>
  <r>
    <s v="P0311"/>
    <x v="269"/>
    <x v="0"/>
    <x v="1"/>
    <n v="2024"/>
    <s v="Q3"/>
    <n v="2951"/>
    <n v="15274"/>
    <n v="8178"/>
    <n v="418377"/>
    <n v="8.3000000000000007"/>
    <n v="16"/>
    <n v="8.2799999999999994"/>
    <n v="0.78"/>
    <n v="29.9"/>
    <n v="1.2"/>
    <n v="2097"/>
    <n v="4245"/>
    <n v="10"/>
    <n v="45073574"/>
    <n v="24133278"/>
    <n v="20521919"/>
    <n v="45.529824193661675"/>
  </r>
  <r>
    <s v="P0312"/>
    <x v="41"/>
    <x v="1"/>
    <x v="0"/>
    <n v="2024"/>
    <s v="Q1"/>
    <n v="1736"/>
    <n v="11252"/>
    <n v="1924"/>
    <n v="415795"/>
    <n v="7.55"/>
    <n v="12"/>
    <n v="7.4"/>
    <n v="2.99"/>
    <n v="11.24"/>
    <n v="3.7"/>
    <n v="16525"/>
    <n v="7159"/>
    <n v="8"/>
    <n v="19533472"/>
    <n v="3340064"/>
    <n v="15777613"/>
    <n v="80.77218939879198"/>
  </r>
  <r>
    <s v="P0313"/>
    <x v="270"/>
    <x v="1"/>
    <x v="3"/>
    <n v="2023"/>
    <s v="Q3"/>
    <n v="3059"/>
    <n v="18838"/>
    <n v="1497"/>
    <n v="122805"/>
    <n v="2.91"/>
    <n v="13"/>
    <n v="7.89"/>
    <n v="15.56"/>
    <n v="23.34"/>
    <n v="4.4000000000000004"/>
    <n v="8645"/>
    <n v="5592"/>
    <n v="6"/>
    <n v="57625442"/>
    <n v="4579323"/>
    <n v="52923314"/>
    <n v="91.840187533832719"/>
  </r>
  <r>
    <s v="P0314"/>
    <x v="270"/>
    <x v="1"/>
    <x v="3"/>
    <n v="2023"/>
    <s v="Q3"/>
    <n v="204"/>
    <n v="17085"/>
    <n v="2979"/>
    <n v="471280"/>
    <n v="12.88"/>
    <n v="6"/>
    <n v="1.19"/>
    <n v="23.36"/>
    <n v="58.53"/>
    <n v="2.6"/>
    <n v="4402"/>
    <n v="7211"/>
    <n v="13"/>
    <n v="3485340"/>
    <n v="607716"/>
    <n v="2406344"/>
    <n v="69.041872528935485"/>
  </r>
  <r>
    <s v="P0315"/>
    <x v="271"/>
    <x v="1"/>
    <x v="1"/>
    <n v="2024"/>
    <s v="Q4"/>
    <n v="2587"/>
    <n v="8791"/>
    <n v="10396"/>
    <n v="434957"/>
    <n v="10.15"/>
    <n v="13"/>
    <n v="1.41"/>
    <n v="5.16"/>
    <n v="66.73"/>
    <n v="3.1"/>
    <n v="10455"/>
    <n v="6892"/>
    <n v="7"/>
    <n v="22742317"/>
    <n v="26894452"/>
    <n v="-4587092"/>
    <n v="-20.169853405877685"/>
  </r>
  <r>
    <s v="P0316"/>
    <x v="272"/>
    <x v="0"/>
    <x v="1"/>
    <n v="2023"/>
    <s v="Q1"/>
    <n v="1459"/>
    <n v="2474"/>
    <n v="6051"/>
    <n v="391207"/>
    <n v="12.57"/>
    <n v="14"/>
    <n v="2.86"/>
    <n v="18.38"/>
    <n v="11.68"/>
    <n v="2.6"/>
    <n v="9194"/>
    <n v="9655"/>
    <n v="13"/>
    <n v="3609566"/>
    <n v="8828409"/>
    <n v="-5610050"/>
    <n v="-155.42173214175887"/>
  </r>
  <r>
    <s v="P0317"/>
    <x v="273"/>
    <x v="0"/>
    <x v="0"/>
    <n v="2023"/>
    <s v="Q1"/>
    <n v="4107"/>
    <n v="5633"/>
    <n v="10035"/>
    <n v="314598"/>
    <n v="12.88"/>
    <n v="11"/>
    <n v="5.18"/>
    <n v="21.66"/>
    <n v="12.91"/>
    <n v="2.2000000000000002"/>
    <n v="6330"/>
    <n v="3651"/>
    <n v="12"/>
    <n v="23134731"/>
    <n v="41213745"/>
    <n v="-18393612"/>
    <n v="-79.506487453863201"/>
  </r>
  <r>
    <s v="P0318"/>
    <x v="233"/>
    <x v="2"/>
    <x v="3"/>
    <n v="2024"/>
    <s v="Q1"/>
    <n v="834"/>
    <n v="16163"/>
    <n v="2729"/>
    <n v="333022"/>
    <n v="11.23"/>
    <n v="16"/>
    <n v="7.48"/>
    <n v="13.02"/>
    <n v="82.2"/>
    <n v="4.2"/>
    <n v="11334"/>
    <n v="7811"/>
    <n v="5"/>
    <n v="13479942"/>
    <n v="2275986"/>
    <n v="10870934"/>
    <n v="80.645257969210846"/>
  </r>
  <r>
    <s v="P0319"/>
    <x v="274"/>
    <x v="2"/>
    <x v="0"/>
    <n v="2024"/>
    <s v="Q4"/>
    <n v="3225"/>
    <n v="5472"/>
    <n v="1813"/>
    <n v="232170"/>
    <n v="6.59"/>
    <n v="8"/>
    <n v="8.3699999999999992"/>
    <n v="16.73"/>
    <n v="15.86"/>
    <n v="2.1"/>
    <n v="11989"/>
    <n v="3728"/>
    <n v="2"/>
    <n v="17647200"/>
    <n v="5846925"/>
    <n v="11568105"/>
    <n v="65.552070583435324"/>
  </r>
  <r>
    <s v="P0320"/>
    <x v="217"/>
    <x v="1"/>
    <x v="0"/>
    <n v="2024"/>
    <s v="Q1"/>
    <n v="4391"/>
    <n v="6795"/>
    <n v="1026"/>
    <n v="243226"/>
    <n v="9.16"/>
    <n v="14"/>
    <n v="7.04"/>
    <n v="20.38"/>
    <n v="81.53"/>
    <n v="3.9"/>
    <n v="17268"/>
    <n v="1665"/>
    <n v="5"/>
    <n v="29836845"/>
    <n v="4505166"/>
    <n v="25088453"/>
    <n v="84.085475525311068"/>
  </r>
  <r>
    <s v="P0321"/>
    <x v="275"/>
    <x v="0"/>
    <x v="1"/>
    <n v="2024"/>
    <s v="Q4"/>
    <n v="2856"/>
    <n v="15413"/>
    <n v="8121"/>
    <n v="194063"/>
    <n v="2.41"/>
    <n v="11"/>
    <n v="9.2899999999999991"/>
    <n v="6.52"/>
    <n v="28.25"/>
    <n v="1.8"/>
    <n v="11864"/>
    <n v="3767"/>
    <n v="10"/>
    <n v="44019528"/>
    <n v="23193576"/>
    <n v="20631889"/>
    <n v="46.869855124298468"/>
  </r>
  <r>
    <s v="P0322"/>
    <x v="276"/>
    <x v="2"/>
    <x v="0"/>
    <n v="2023"/>
    <s v="Q4"/>
    <n v="587"/>
    <n v="10605"/>
    <n v="2628"/>
    <n v="118344"/>
    <n v="10.1"/>
    <n v="1"/>
    <n v="7.39"/>
    <n v="7.42"/>
    <n v="69.2"/>
    <n v="2"/>
    <n v="3660"/>
    <n v="6559"/>
    <n v="2"/>
    <n v="6225135"/>
    <n v="1542636"/>
    <n v="4564155"/>
    <n v="73.318169003563781"/>
  </r>
  <r>
    <s v="P0323"/>
    <x v="277"/>
    <x v="1"/>
    <x v="0"/>
    <n v="2024"/>
    <s v="Q3"/>
    <n v="1891"/>
    <n v="9728"/>
    <n v="8709"/>
    <n v="417090"/>
    <n v="2.69"/>
    <n v="4"/>
    <n v="3.06"/>
    <n v="0.02"/>
    <n v="34.78"/>
    <n v="2.2999999999999998"/>
    <n v="14768"/>
    <n v="4196"/>
    <n v="11"/>
    <n v="18395648"/>
    <n v="16468719"/>
    <n v="1509839"/>
    <n v="8.2075880121211284"/>
  </r>
  <r>
    <s v="P0324"/>
    <x v="9"/>
    <x v="0"/>
    <x v="1"/>
    <n v="2024"/>
    <s v="Q3"/>
    <n v="2505"/>
    <n v="11403"/>
    <n v="6388"/>
    <n v="86593"/>
    <n v="10.41"/>
    <n v="12"/>
    <n v="2.65"/>
    <n v="24.08"/>
    <n v="78.7"/>
    <n v="3.4"/>
    <n v="15985"/>
    <n v="1119"/>
    <n v="4"/>
    <n v="28564515"/>
    <n v="16001940"/>
    <n v="12475982"/>
    <n v="43.676505622447991"/>
  </r>
  <r>
    <s v="P0325"/>
    <x v="278"/>
    <x v="1"/>
    <x v="0"/>
    <n v="2023"/>
    <s v="Q3"/>
    <n v="574"/>
    <n v="4520"/>
    <n v="13909"/>
    <n v="86304"/>
    <n v="3.44"/>
    <n v="19"/>
    <n v="6.96"/>
    <n v="22.94"/>
    <n v="66.040000000000006"/>
    <n v="2.8"/>
    <n v="4422"/>
    <n v="8028"/>
    <n v="6"/>
    <n v="2594480"/>
    <n v="7983766"/>
    <n v="-5475590"/>
    <n v="-211.0476858561253"/>
  </r>
  <r>
    <s v="P0326"/>
    <x v="279"/>
    <x v="0"/>
    <x v="2"/>
    <n v="2023"/>
    <s v="Q3"/>
    <n v="3000"/>
    <n v="10487"/>
    <n v="2823"/>
    <n v="473602"/>
    <n v="1.76"/>
    <n v="7"/>
    <n v="1.93"/>
    <n v="19.11"/>
    <n v="42.15"/>
    <n v="4"/>
    <n v="5304"/>
    <n v="9576"/>
    <n v="8"/>
    <n v="31461000"/>
    <n v="8469000"/>
    <n v="22518398"/>
    <n v="71.575595181335629"/>
  </r>
  <r>
    <s v="P0327"/>
    <x v="280"/>
    <x v="0"/>
    <x v="1"/>
    <n v="2023"/>
    <s v="Q2"/>
    <n v="4181"/>
    <n v="14380"/>
    <n v="5766"/>
    <n v="236292"/>
    <n v="2.48"/>
    <n v="13"/>
    <n v="0.93"/>
    <n v="1.98"/>
    <n v="16.100000000000001"/>
    <n v="1.9"/>
    <n v="3868"/>
    <n v="8354"/>
    <n v="10"/>
    <n v="60122780"/>
    <n v="24107646"/>
    <n v="35778842"/>
    <n v="59.509626800357537"/>
  </r>
  <r>
    <s v="P0328"/>
    <x v="281"/>
    <x v="2"/>
    <x v="0"/>
    <n v="2023"/>
    <s v="Q2"/>
    <n v="4830"/>
    <n v="6733"/>
    <n v="11444"/>
    <n v="163613"/>
    <n v="0.03"/>
    <n v="14"/>
    <n v="5.32"/>
    <n v="11.19"/>
    <n v="68.62"/>
    <n v="1"/>
    <n v="16657"/>
    <n v="6065"/>
    <n v="7"/>
    <n v="32520390"/>
    <n v="55274520"/>
    <n v="-22917743"/>
    <n v="-70.471919309700766"/>
  </r>
  <r>
    <s v="P0329"/>
    <x v="282"/>
    <x v="0"/>
    <x v="1"/>
    <n v="2024"/>
    <s v="Q2"/>
    <n v="4165"/>
    <n v="11016"/>
    <n v="11077"/>
    <n v="250410"/>
    <n v="10.78"/>
    <n v="10"/>
    <n v="8.2200000000000006"/>
    <n v="2.5499999999999998"/>
    <n v="59.35"/>
    <n v="4.0999999999999996"/>
    <n v="9593"/>
    <n v="2369"/>
    <n v="4"/>
    <n v="45881640"/>
    <n v="46135705"/>
    <n v="-504475"/>
    <n v="-1.0995138796259245"/>
  </r>
  <r>
    <s v="P0330"/>
    <x v="283"/>
    <x v="1"/>
    <x v="0"/>
    <n v="2023"/>
    <s v="Q1"/>
    <n v="2418"/>
    <n v="16059"/>
    <n v="6691"/>
    <n v="464299"/>
    <n v="10.99"/>
    <n v="0"/>
    <n v="1.01"/>
    <n v="0.4"/>
    <n v="10.23"/>
    <n v="4.3"/>
    <n v="5432"/>
    <n v="8935"/>
    <n v="14"/>
    <n v="38830662"/>
    <n v="16178838"/>
    <n v="22187525"/>
    <n v="57.139188098312623"/>
  </r>
  <r>
    <s v="P0331"/>
    <x v="125"/>
    <x v="1"/>
    <x v="1"/>
    <n v="2023"/>
    <s v="Q1"/>
    <n v="3897"/>
    <n v="18201"/>
    <n v="13275"/>
    <n v="68354"/>
    <n v="7.72"/>
    <n v="2"/>
    <n v="7.92"/>
    <n v="15.4"/>
    <n v="10.75"/>
    <n v="1.2"/>
    <n v="13052"/>
    <n v="4821"/>
    <n v="8"/>
    <n v="70929297"/>
    <n v="51732675"/>
    <n v="19128268"/>
    <n v="26.96807780288588"/>
  </r>
  <r>
    <s v="P0332"/>
    <x v="253"/>
    <x v="0"/>
    <x v="0"/>
    <n v="2024"/>
    <s v="Q2"/>
    <n v="4545"/>
    <n v="3896"/>
    <n v="1880"/>
    <n v="334334"/>
    <n v="2.42"/>
    <n v="16"/>
    <n v="8.1199999999999992"/>
    <n v="24.02"/>
    <n v="74.7"/>
    <n v="3.4"/>
    <n v="7108"/>
    <n v="8508"/>
    <n v="5"/>
    <n v="17707320"/>
    <n v="8544600"/>
    <n v="8828386"/>
    <n v="49.857268067669189"/>
  </r>
  <r>
    <s v="P0333"/>
    <x v="284"/>
    <x v="0"/>
    <x v="2"/>
    <n v="2024"/>
    <s v="Q1"/>
    <n v="2751"/>
    <n v="3091"/>
    <n v="5836"/>
    <n v="56142"/>
    <n v="1.25"/>
    <n v="18"/>
    <n v="4.82"/>
    <n v="22.57"/>
    <n v="30.75"/>
    <n v="2.5"/>
    <n v="14399"/>
    <n v="295"/>
    <n v="4"/>
    <n v="8503341"/>
    <n v="16054836"/>
    <n v="-7607637"/>
    <n v="-89.466446188621632"/>
  </r>
  <r>
    <s v="P0334"/>
    <x v="285"/>
    <x v="0"/>
    <x v="3"/>
    <n v="2023"/>
    <s v="Q4"/>
    <n v="1021"/>
    <n v="12803"/>
    <n v="11312"/>
    <n v="471614"/>
    <n v="0.28999999999999998"/>
    <n v="13"/>
    <n v="0.56999999999999995"/>
    <n v="17.420000000000002"/>
    <n v="60.89"/>
    <n v="4.2"/>
    <n v="10792"/>
    <n v="3373"/>
    <n v="8"/>
    <n v="13071863"/>
    <n v="11549552"/>
    <n v="1050697"/>
    <n v="8.0378519878918553"/>
  </r>
  <r>
    <s v="P0335"/>
    <x v="98"/>
    <x v="0"/>
    <x v="3"/>
    <n v="2024"/>
    <s v="Q1"/>
    <n v="1216"/>
    <n v="7683"/>
    <n v="12182"/>
    <n v="233043"/>
    <n v="2.4900000000000002"/>
    <n v="7"/>
    <n v="1.75"/>
    <n v="2.42"/>
    <n v="46.34"/>
    <n v="4.5"/>
    <n v="11362"/>
    <n v="5210"/>
    <n v="12"/>
    <n v="9342528"/>
    <n v="14813312"/>
    <n v="-5703827"/>
    <n v="-61.052286918487162"/>
  </r>
  <r>
    <s v="P0336"/>
    <x v="197"/>
    <x v="2"/>
    <x v="2"/>
    <n v="2024"/>
    <s v="Q1"/>
    <n v="4979"/>
    <n v="2812"/>
    <n v="11622"/>
    <n v="354006"/>
    <n v="13.36"/>
    <n v="12"/>
    <n v="7.07"/>
    <n v="6.85"/>
    <n v="79.069999999999993"/>
    <n v="4.4000000000000004"/>
    <n v="7031"/>
    <n v="7501"/>
    <n v="12"/>
    <n v="14000948"/>
    <n v="57865938"/>
    <n v="-44218996"/>
    <n v="-315.82858532150823"/>
  </r>
  <r>
    <s v="P0337"/>
    <x v="152"/>
    <x v="1"/>
    <x v="2"/>
    <n v="2024"/>
    <s v="Q3"/>
    <n v="2824"/>
    <n v="8814"/>
    <n v="3363"/>
    <n v="234482"/>
    <n v="3.62"/>
    <n v="19"/>
    <n v="7.12"/>
    <n v="8"/>
    <n v="83.36"/>
    <n v="4.0999999999999996"/>
    <n v="11912"/>
    <n v="3312"/>
    <n v="8"/>
    <n v="24890736"/>
    <n v="9497112"/>
    <n v="15159142"/>
    <n v="60.902747110410886"/>
  </r>
  <r>
    <s v="P0338"/>
    <x v="286"/>
    <x v="1"/>
    <x v="1"/>
    <n v="2023"/>
    <s v="Q4"/>
    <n v="2032"/>
    <n v="3639"/>
    <n v="4092"/>
    <n v="200575"/>
    <n v="5.31"/>
    <n v="2"/>
    <n v="8.98"/>
    <n v="19.079999999999998"/>
    <n v="89.74"/>
    <n v="2.1"/>
    <n v="7844"/>
    <n v="2855"/>
    <n v="5"/>
    <n v="7394448"/>
    <n v="8314944"/>
    <n v="-1121071"/>
    <n v="-15.160982942878224"/>
  </r>
  <r>
    <s v="P0339"/>
    <x v="84"/>
    <x v="0"/>
    <x v="2"/>
    <n v="2024"/>
    <s v="Q2"/>
    <n v="903"/>
    <n v="16188"/>
    <n v="13613"/>
    <n v="175438"/>
    <n v="1.58"/>
    <n v="4"/>
    <n v="5.83"/>
    <n v="20.059999999999999"/>
    <n v="22.29"/>
    <n v="4.2"/>
    <n v="18259"/>
    <n v="1621"/>
    <n v="13"/>
    <n v="14617764"/>
    <n v="12292539"/>
    <n v="2149787"/>
    <n v="14.706674700727143"/>
  </r>
  <r>
    <s v="P0340"/>
    <x v="287"/>
    <x v="0"/>
    <x v="3"/>
    <n v="2024"/>
    <s v="Q4"/>
    <n v="4196"/>
    <n v="19588"/>
    <n v="4386"/>
    <n v="98456"/>
    <n v="3.34"/>
    <n v="8"/>
    <n v="1.24"/>
    <n v="9.6300000000000008"/>
    <n v="79.040000000000006"/>
    <n v="3.1"/>
    <n v="9387"/>
    <n v="5774"/>
    <n v="8"/>
    <n v="82191248"/>
    <n v="18403656"/>
    <n v="63689136"/>
    <n v="77.488951135040566"/>
  </r>
  <r>
    <s v="P0341"/>
    <x v="288"/>
    <x v="2"/>
    <x v="2"/>
    <n v="2024"/>
    <s v="Q4"/>
    <n v="3786"/>
    <n v="8424"/>
    <n v="5231"/>
    <n v="150167"/>
    <n v="7.79"/>
    <n v="5"/>
    <n v="1.21"/>
    <n v="10.45"/>
    <n v="31.28"/>
    <n v="1.2"/>
    <n v="19493"/>
    <n v="1180"/>
    <n v="12"/>
    <n v="31893264"/>
    <n v="19804566"/>
    <n v="11938531"/>
    <n v="37.432766367217859"/>
  </r>
  <r>
    <s v="P0342"/>
    <x v="289"/>
    <x v="0"/>
    <x v="2"/>
    <n v="2024"/>
    <s v="Q4"/>
    <n v="3819"/>
    <n v="1862"/>
    <n v="7641"/>
    <n v="394179"/>
    <n v="9.1199999999999992"/>
    <n v="1"/>
    <n v="7.21"/>
    <n v="1.1100000000000001"/>
    <n v="57.27"/>
    <n v="2.8"/>
    <n v="17658"/>
    <n v="5723"/>
    <n v="3"/>
    <n v="7110978"/>
    <n v="29180979"/>
    <n v="-22464180"/>
    <n v="-315.90844466119853"/>
  </r>
  <r>
    <s v="P0343"/>
    <x v="290"/>
    <x v="0"/>
    <x v="2"/>
    <n v="2024"/>
    <s v="Q1"/>
    <n v="624"/>
    <n v="14981"/>
    <n v="14166"/>
    <n v="320160"/>
    <n v="3.68"/>
    <n v="12"/>
    <n v="1.84"/>
    <n v="7.23"/>
    <n v="50.46"/>
    <n v="4.8"/>
    <n v="20823"/>
    <n v="821"/>
    <n v="2"/>
    <n v="9348144"/>
    <n v="8839584"/>
    <n v="188400"/>
    <n v="2.0153733190246106"/>
  </r>
  <r>
    <s v="P0344"/>
    <x v="291"/>
    <x v="2"/>
    <x v="3"/>
    <n v="2023"/>
    <s v="Q2"/>
    <n v="3311"/>
    <n v="5238"/>
    <n v="7443"/>
    <n v="314528"/>
    <n v="0.87"/>
    <n v="4"/>
    <n v="3.28"/>
    <n v="11.28"/>
    <n v="11.44"/>
    <n v="4.5999999999999996"/>
    <n v="19497"/>
    <n v="1662"/>
    <n v="13"/>
    <n v="17343018"/>
    <n v="24643773"/>
    <n v="-7615283"/>
    <n v="-43.909791248558932"/>
  </r>
  <r>
    <s v="P0345"/>
    <x v="283"/>
    <x v="2"/>
    <x v="2"/>
    <n v="2023"/>
    <s v="Q3"/>
    <n v="1198"/>
    <n v="3969"/>
    <n v="11939"/>
    <n v="243392"/>
    <n v="5.87"/>
    <n v="7"/>
    <n v="4.87"/>
    <n v="2.92"/>
    <n v="84.62"/>
    <n v="1.4"/>
    <n v="5179"/>
    <n v="739"/>
    <n v="3"/>
    <n v="4754862"/>
    <n v="14302922"/>
    <n v="-9791452"/>
    <n v="-205.92505103197527"/>
  </r>
  <r>
    <s v="P0346"/>
    <x v="252"/>
    <x v="1"/>
    <x v="1"/>
    <n v="2023"/>
    <s v="Q2"/>
    <n v="1765"/>
    <n v="17606"/>
    <n v="4759"/>
    <n v="458288"/>
    <n v="3.51"/>
    <n v="0"/>
    <n v="0.25"/>
    <n v="11.33"/>
    <n v="16.27"/>
    <n v="4"/>
    <n v="9040"/>
    <n v="4360"/>
    <n v="5"/>
    <n v="31074590"/>
    <n v="8399635"/>
    <n v="22216667"/>
    <n v="71.494642407188636"/>
  </r>
  <r>
    <s v="P0347"/>
    <x v="292"/>
    <x v="1"/>
    <x v="3"/>
    <n v="2024"/>
    <s v="Q2"/>
    <n v="4827"/>
    <n v="18440"/>
    <n v="11805"/>
    <n v="152239"/>
    <n v="3.29"/>
    <n v="19"/>
    <n v="2.4900000000000002"/>
    <n v="21.33"/>
    <n v="65.06"/>
    <n v="4.2"/>
    <n v="10988"/>
    <n v="5290"/>
    <n v="9"/>
    <n v="89009880"/>
    <n v="56982735"/>
    <n v="31874906"/>
    <n v="35.810525752871477"/>
  </r>
  <r>
    <s v="P0348"/>
    <x v="293"/>
    <x v="0"/>
    <x v="0"/>
    <n v="2023"/>
    <s v="Q2"/>
    <n v="4983"/>
    <n v="10517"/>
    <n v="11575"/>
    <n v="161431"/>
    <n v="14.4"/>
    <n v="11"/>
    <n v="4.08"/>
    <n v="14.53"/>
    <n v="72.8"/>
    <n v="2.1"/>
    <n v="8574"/>
    <n v="3836"/>
    <n v="4"/>
    <n v="52406211"/>
    <n v="57678225"/>
    <n v="-5433445"/>
    <n v="-10.36794092974972"/>
  </r>
  <r>
    <s v="P0349"/>
    <x v="294"/>
    <x v="1"/>
    <x v="3"/>
    <n v="2023"/>
    <s v="Q4"/>
    <n v="3904"/>
    <n v="4308"/>
    <n v="961"/>
    <n v="392162"/>
    <n v="9.24"/>
    <n v="10"/>
    <n v="2.8"/>
    <n v="1.97"/>
    <n v="73.62"/>
    <n v="2.9"/>
    <n v="5496"/>
    <n v="7846"/>
    <n v="11"/>
    <n v="16818432"/>
    <n v="3751744"/>
    <n v="12674526"/>
    <n v="75.360925441801001"/>
  </r>
  <r>
    <s v="P0350"/>
    <x v="295"/>
    <x v="2"/>
    <x v="1"/>
    <n v="2023"/>
    <s v="Q3"/>
    <n v="2541"/>
    <n v="17870"/>
    <n v="1393"/>
    <n v="90510"/>
    <n v="8.35"/>
    <n v="6"/>
    <n v="1.36"/>
    <n v="4.79"/>
    <n v="20.84"/>
    <n v="3.8"/>
    <n v="7195"/>
    <n v="189"/>
    <n v="7"/>
    <n v="45407670"/>
    <n v="3539613"/>
    <n v="41777547"/>
    <n v="92.005484976436804"/>
  </r>
  <r>
    <s v="P0351"/>
    <x v="296"/>
    <x v="2"/>
    <x v="3"/>
    <n v="2023"/>
    <s v="Q2"/>
    <n v="2710"/>
    <n v="16370"/>
    <n v="12251"/>
    <n v="230005"/>
    <n v="6.24"/>
    <n v="14"/>
    <n v="7.28"/>
    <n v="11.86"/>
    <n v="45.81"/>
    <n v="2.8"/>
    <n v="15735"/>
    <n v="1351"/>
    <n v="7"/>
    <n v="44362700"/>
    <n v="33200210"/>
    <n v="10932485"/>
    <n v="24.643416654081019"/>
  </r>
  <r>
    <s v="P0352"/>
    <x v="195"/>
    <x v="2"/>
    <x v="3"/>
    <n v="2023"/>
    <s v="Q2"/>
    <n v="3174"/>
    <n v="14213"/>
    <n v="13147"/>
    <n v="333970"/>
    <n v="6.43"/>
    <n v="10"/>
    <n v="8.1300000000000008"/>
    <n v="9.0399999999999991"/>
    <n v="76.349999999999994"/>
    <n v="1.5"/>
    <n v="3866"/>
    <n v="9394"/>
    <n v="14"/>
    <n v="45112062"/>
    <n v="41728578"/>
    <n v="3049514"/>
    <n v="6.759863914001536"/>
  </r>
  <r>
    <s v="P0353"/>
    <x v="297"/>
    <x v="0"/>
    <x v="0"/>
    <n v="2024"/>
    <s v="Q2"/>
    <n v="3101"/>
    <n v="9061"/>
    <n v="11954"/>
    <n v="380170"/>
    <n v="8.11"/>
    <n v="15"/>
    <n v="2.57"/>
    <n v="8.9700000000000006"/>
    <n v="34.21"/>
    <n v="3.8"/>
    <n v="15664"/>
    <n v="4803"/>
    <n v="10"/>
    <n v="28098161"/>
    <n v="37069354"/>
    <n v="-9351363"/>
    <n v="-33.281049959105864"/>
  </r>
  <r>
    <s v="P0354"/>
    <x v="298"/>
    <x v="1"/>
    <x v="3"/>
    <n v="2024"/>
    <s v="Q1"/>
    <n v="54"/>
    <n v="4219"/>
    <n v="12880"/>
    <n v="171668"/>
    <n v="10.45"/>
    <n v="2"/>
    <n v="7.74"/>
    <n v="13.23"/>
    <n v="47.42"/>
    <n v="4.5999999999999996"/>
    <n v="8264"/>
    <n v="448"/>
    <n v="10"/>
    <n v="227826"/>
    <n v="695520"/>
    <n v="-639362"/>
    <n v="-280.63609947942729"/>
  </r>
  <r>
    <s v="P0355"/>
    <x v="299"/>
    <x v="1"/>
    <x v="0"/>
    <n v="2024"/>
    <s v="Q4"/>
    <n v="4919"/>
    <n v="13200"/>
    <n v="4190"/>
    <n v="292700"/>
    <n v="10.53"/>
    <n v="19"/>
    <n v="3.86"/>
    <n v="14.61"/>
    <n v="31.82"/>
    <n v="3.6"/>
    <n v="17027"/>
    <n v="4152"/>
    <n v="5"/>
    <n v="64930800"/>
    <n v="20610610"/>
    <n v="44027490"/>
    <n v="67.806788149845687"/>
  </r>
  <r>
    <s v="P0356"/>
    <x v="143"/>
    <x v="0"/>
    <x v="2"/>
    <n v="2023"/>
    <s v="Q4"/>
    <n v="926"/>
    <n v="5241"/>
    <n v="6797"/>
    <n v="468734"/>
    <n v="2.58"/>
    <n v="13"/>
    <n v="5.07"/>
    <n v="19.920000000000002"/>
    <n v="47.08"/>
    <n v="4.0999999999999996"/>
    <n v="17792"/>
    <n v="3041"/>
    <n v="10"/>
    <n v="4853166"/>
    <n v="6294022"/>
    <n v="-1909590"/>
    <n v="-39.347304419424347"/>
  </r>
  <r>
    <s v="P0357"/>
    <x v="112"/>
    <x v="0"/>
    <x v="1"/>
    <n v="2023"/>
    <s v="Q2"/>
    <n v="1041"/>
    <n v="11266"/>
    <n v="7154"/>
    <n v="74045"/>
    <n v="7.5"/>
    <n v="2"/>
    <n v="8.56"/>
    <n v="8.52"/>
    <n v="81.03"/>
    <n v="2.4"/>
    <n v="3114"/>
    <n v="8537"/>
    <n v="14"/>
    <n v="11727906"/>
    <n v="7447314"/>
    <n v="4206547"/>
    <n v="35.86784375659218"/>
  </r>
  <r>
    <s v="P0358"/>
    <x v="58"/>
    <x v="0"/>
    <x v="3"/>
    <n v="2023"/>
    <s v="Q3"/>
    <n v="4192"/>
    <n v="5498"/>
    <n v="13493"/>
    <n v="231948"/>
    <n v="6.18"/>
    <n v="0"/>
    <n v="7.5"/>
    <n v="20.14"/>
    <n v="46.41"/>
    <n v="1.7"/>
    <n v="15896"/>
    <n v="371"/>
    <n v="7"/>
    <n v="23047616"/>
    <n v="56562656"/>
    <n v="-33746988"/>
    <n v="-146.42290117988776"/>
  </r>
  <r>
    <s v="P0359"/>
    <x v="300"/>
    <x v="0"/>
    <x v="3"/>
    <n v="2023"/>
    <s v="Q2"/>
    <n v="4414"/>
    <n v="17577"/>
    <n v="1463"/>
    <n v="140102"/>
    <n v="13.06"/>
    <n v="14"/>
    <n v="8.0500000000000007"/>
    <n v="8.4700000000000006"/>
    <n v="54.47"/>
    <n v="3.6"/>
    <n v="20300"/>
    <n v="2130"/>
    <n v="3"/>
    <n v="77584878"/>
    <n v="6457682"/>
    <n v="70987094"/>
    <n v="91.496043855350266"/>
  </r>
  <r>
    <s v="P0360"/>
    <x v="92"/>
    <x v="0"/>
    <x v="0"/>
    <n v="2023"/>
    <s v="Q3"/>
    <n v="4515"/>
    <n v="1794"/>
    <n v="10124"/>
    <n v="364063"/>
    <n v="9.4700000000000006"/>
    <n v="0"/>
    <n v="1.37"/>
    <n v="1.39"/>
    <n v="42.32"/>
    <n v="2.2999999999999998"/>
    <n v="18380"/>
    <n v="7936"/>
    <n v="11"/>
    <n v="8099910"/>
    <n v="45709860"/>
    <n v="-37974013"/>
    <n v="-468.8201844218022"/>
  </r>
  <r>
    <s v="P0361"/>
    <x v="301"/>
    <x v="2"/>
    <x v="3"/>
    <n v="2024"/>
    <s v="Q2"/>
    <n v="685"/>
    <n v="11677"/>
    <n v="14187"/>
    <n v="149441"/>
    <n v="7.99"/>
    <n v="16"/>
    <n v="0.7"/>
    <n v="13.85"/>
    <n v="46.81"/>
    <n v="4.4000000000000004"/>
    <n v="18388"/>
    <n v="9757"/>
    <n v="12"/>
    <n v="7998745"/>
    <n v="9718095"/>
    <n v="-1868791"/>
    <n v="-23.363552657323115"/>
  </r>
  <r>
    <s v="P0362"/>
    <x v="302"/>
    <x v="1"/>
    <x v="1"/>
    <n v="2024"/>
    <s v="Q1"/>
    <n v="1743"/>
    <n v="11382"/>
    <n v="1341"/>
    <n v="208175"/>
    <n v="1.73"/>
    <n v="1"/>
    <n v="8.93"/>
    <n v="14.7"/>
    <n v="11.21"/>
    <n v="1.5"/>
    <n v="7233"/>
    <n v="9487"/>
    <n v="7"/>
    <n v="19838826"/>
    <n v="2337363"/>
    <n v="17293288"/>
    <n v="87.1689080795406"/>
  </r>
  <r>
    <s v="P0363"/>
    <x v="303"/>
    <x v="0"/>
    <x v="0"/>
    <n v="2024"/>
    <s v="Q1"/>
    <n v="1732"/>
    <n v="2636"/>
    <n v="6233"/>
    <n v="299877"/>
    <n v="9.08"/>
    <n v="19"/>
    <n v="3.88"/>
    <n v="23.36"/>
    <n v="32.700000000000003"/>
    <n v="2.7"/>
    <n v="4716"/>
    <n v="7141"/>
    <n v="3"/>
    <n v="4565552"/>
    <n v="10795556"/>
    <n v="-6529881"/>
    <n v="-143.02500551959545"/>
  </r>
  <r>
    <s v="P0364"/>
    <x v="241"/>
    <x v="1"/>
    <x v="1"/>
    <n v="2023"/>
    <s v="Q3"/>
    <n v="4802"/>
    <n v="3564"/>
    <n v="5893"/>
    <n v="479404"/>
    <n v="1.76"/>
    <n v="5"/>
    <n v="2.88"/>
    <n v="18.149999999999999"/>
    <n v="44.93"/>
    <n v="2.6"/>
    <n v="5864"/>
    <n v="5275"/>
    <n v="9"/>
    <n v="17114328"/>
    <n v="28298186"/>
    <n v="-11663262"/>
    <n v="-68.149108746776392"/>
  </r>
  <r>
    <s v="P0365"/>
    <x v="304"/>
    <x v="2"/>
    <x v="1"/>
    <n v="2023"/>
    <s v="Q2"/>
    <n v="169"/>
    <n v="8509"/>
    <n v="14228"/>
    <n v="186917"/>
    <n v="5.0599999999999996"/>
    <n v="7"/>
    <n v="7.25"/>
    <n v="22.94"/>
    <n v="60.7"/>
    <n v="4.8"/>
    <n v="13769"/>
    <n v="9906"/>
    <n v="5"/>
    <n v="1438021"/>
    <n v="2404532"/>
    <n v="-1153428"/>
    <n v="-80.209398889167829"/>
  </r>
  <r>
    <s v="P0366"/>
    <x v="305"/>
    <x v="2"/>
    <x v="0"/>
    <n v="2023"/>
    <s v="Q3"/>
    <n v="880"/>
    <n v="14487"/>
    <n v="11966"/>
    <n v="267770"/>
    <n v="2.14"/>
    <n v="15"/>
    <n v="8.36"/>
    <n v="22.71"/>
    <n v="46"/>
    <n v="1.6"/>
    <n v="19361"/>
    <n v="1226"/>
    <n v="6"/>
    <n v="12748560"/>
    <n v="10530080"/>
    <n v="1950710"/>
    <n v="15.301414434257673"/>
  </r>
  <r>
    <s v="P0367"/>
    <x v="306"/>
    <x v="0"/>
    <x v="0"/>
    <n v="2023"/>
    <s v="Q1"/>
    <n v="3725"/>
    <n v="6043"/>
    <n v="1667"/>
    <n v="479890"/>
    <n v="10.38"/>
    <n v="18"/>
    <n v="8.6199999999999992"/>
    <n v="15.11"/>
    <n v="37.03"/>
    <n v="1"/>
    <n v="15329"/>
    <n v="4479"/>
    <n v="9"/>
    <n v="22510175"/>
    <n v="6209575"/>
    <n v="15820710"/>
    <n v="70.282483365855668"/>
  </r>
  <r>
    <s v="P0368"/>
    <x v="307"/>
    <x v="0"/>
    <x v="0"/>
    <n v="2024"/>
    <s v="Q4"/>
    <n v="1419"/>
    <n v="2507"/>
    <n v="11058"/>
    <n v="168325"/>
    <n v="3.09"/>
    <n v="0"/>
    <n v="3.16"/>
    <n v="13.19"/>
    <n v="41.05"/>
    <n v="2"/>
    <n v="6460"/>
    <n v="8808"/>
    <n v="12"/>
    <n v="3557433"/>
    <n v="15691302"/>
    <n v="-12302194"/>
    <n v="-345.81660427617334"/>
  </r>
  <r>
    <s v="P0369"/>
    <x v="232"/>
    <x v="0"/>
    <x v="3"/>
    <n v="2024"/>
    <s v="Q4"/>
    <n v="790"/>
    <n v="6945"/>
    <n v="9423"/>
    <n v="69337"/>
    <n v="5.88"/>
    <n v="2"/>
    <n v="8.52"/>
    <n v="13.94"/>
    <n v="29.38"/>
    <n v="4.3"/>
    <n v="20281"/>
    <n v="9593"/>
    <n v="9"/>
    <n v="5486550"/>
    <n v="7444170"/>
    <n v="-2026957"/>
    <n v="-36.944108775095465"/>
  </r>
  <r>
    <s v="P0370"/>
    <x v="308"/>
    <x v="1"/>
    <x v="2"/>
    <n v="2023"/>
    <s v="Q1"/>
    <n v="166"/>
    <n v="12206"/>
    <n v="13827"/>
    <n v="203385"/>
    <n v="13.44"/>
    <n v="2"/>
    <n v="0.41"/>
    <n v="24.46"/>
    <n v="83.96"/>
    <n v="1.8"/>
    <n v="9801"/>
    <n v="8152"/>
    <n v="13"/>
    <n v="2026196"/>
    <n v="2295282"/>
    <n v="-472471"/>
    <n v="-23.318129144465789"/>
  </r>
  <r>
    <s v="P0371"/>
    <x v="257"/>
    <x v="1"/>
    <x v="0"/>
    <n v="2024"/>
    <s v="Q4"/>
    <n v="2888"/>
    <n v="16249"/>
    <n v="6269"/>
    <n v="470159"/>
    <n v="3.06"/>
    <n v="4"/>
    <n v="0.5"/>
    <n v="19.329999999999998"/>
    <n v="51.74"/>
    <n v="2"/>
    <n v="10341"/>
    <n v="711"/>
    <n v="13"/>
    <n v="46927112"/>
    <n v="18104872"/>
    <n v="28352081"/>
    <n v="60.41727221568631"/>
  </r>
  <r>
    <s v="P0372"/>
    <x v="309"/>
    <x v="2"/>
    <x v="3"/>
    <n v="2024"/>
    <s v="Q2"/>
    <n v="1200"/>
    <n v="13218"/>
    <n v="13270"/>
    <n v="390093"/>
    <n v="7.62"/>
    <n v="11"/>
    <n v="6.24"/>
    <n v="2.66"/>
    <n v="11.07"/>
    <n v="1.5"/>
    <n v="9230"/>
    <n v="849"/>
    <n v="7"/>
    <n v="15861600"/>
    <n v="15924000"/>
    <n v="-452493"/>
    <n v="-2.8527576032682704"/>
  </r>
  <r>
    <s v="P0373"/>
    <x v="84"/>
    <x v="1"/>
    <x v="1"/>
    <n v="2023"/>
    <s v="Q3"/>
    <n v="1981"/>
    <n v="10939"/>
    <n v="7056"/>
    <n v="312420"/>
    <n v="6.29"/>
    <n v="11"/>
    <n v="0.63"/>
    <n v="19.46"/>
    <n v="11.56"/>
    <n v="3.9"/>
    <n v="19383"/>
    <n v="1956"/>
    <n v="5"/>
    <n v="21670159"/>
    <n v="13977936"/>
    <n v="7379803"/>
    <n v="34.055140066115804"/>
  </r>
  <r>
    <s v="P0374"/>
    <x v="310"/>
    <x v="2"/>
    <x v="3"/>
    <n v="2024"/>
    <s v="Q2"/>
    <n v="1062"/>
    <n v="14781"/>
    <n v="10198"/>
    <n v="363295"/>
    <n v="0.27"/>
    <n v="19"/>
    <n v="3.25"/>
    <n v="4.26"/>
    <n v="87.84"/>
    <n v="1.3"/>
    <n v="18479"/>
    <n v="8691"/>
    <n v="2"/>
    <n v="15697422"/>
    <n v="10830276"/>
    <n v="4503851"/>
    <n v="28.691660324860983"/>
  </r>
  <r>
    <s v="P0375"/>
    <x v="311"/>
    <x v="2"/>
    <x v="1"/>
    <n v="2024"/>
    <s v="Q1"/>
    <n v="1714"/>
    <n v="2935"/>
    <n v="11520"/>
    <n v="460827"/>
    <n v="11.89"/>
    <n v="12"/>
    <n v="6.73"/>
    <n v="11.18"/>
    <n v="27.72"/>
    <n v="2.2999999999999998"/>
    <n v="2478"/>
    <n v="1626"/>
    <n v="13"/>
    <n v="5030590"/>
    <n v="19745280"/>
    <n v="-15175517"/>
    <n v="-301.66475502873425"/>
  </r>
  <r>
    <s v="P0376"/>
    <x v="211"/>
    <x v="1"/>
    <x v="1"/>
    <n v="2023"/>
    <s v="Q4"/>
    <n v="1131"/>
    <n v="2071"/>
    <n v="1969"/>
    <n v="193016"/>
    <n v="1.04"/>
    <n v="19"/>
    <n v="3.37"/>
    <n v="5.26"/>
    <n v="74.45"/>
    <n v="2.1"/>
    <n v="2230"/>
    <n v="6329"/>
    <n v="8"/>
    <n v="2342301"/>
    <n v="2226939"/>
    <n v="-77654"/>
    <n v="-3.3152869763535944"/>
  </r>
  <r>
    <s v="P0377"/>
    <x v="312"/>
    <x v="2"/>
    <x v="3"/>
    <n v="2023"/>
    <s v="Q1"/>
    <n v="4779"/>
    <n v="3882"/>
    <n v="1630"/>
    <n v="365031"/>
    <n v="7.11"/>
    <n v="8"/>
    <n v="1.8"/>
    <n v="17.239999999999998"/>
    <n v="14.66"/>
    <n v="3.2"/>
    <n v="1556"/>
    <n v="8611"/>
    <n v="9"/>
    <n v="18552078"/>
    <n v="7789770"/>
    <n v="10397277"/>
    <n v="56.043732675121348"/>
  </r>
  <r>
    <s v="P0378"/>
    <x v="199"/>
    <x v="1"/>
    <x v="0"/>
    <n v="2024"/>
    <s v="Q2"/>
    <n v="562"/>
    <n v="6584"/>
    <n v="2451"/>
    <n v="131442"/>
    <n v="8.41"/>
    <n v="6"/>
    <n v="2.81"/>
    <n v="21.93"/>
    <n v="83.69"/>
    <n v="3.9"/>
    <n v="3743"/>
    <n v="8627"/>
    <n v="10"/>
    <n v="3700208"/>
    <n v="1377462"/>
    <n v="2191304"/>
    <n v="59.221103246087793"/>
  </r>
  <r>
    <s v="P0379"/>
    <x v="138"/>
    <x v="1"/>
    <x v="1"/>
    <n v="2023"/>
    <s v="Q1"/>
    <n v="2899"/>
    <n v="18161"/>
    <n v="1936"/>
    <n v="99847"/>
    <n v="9.43"/>
    <n v="3"/>
    <n v="4.58"/>
    <n v="7.26"/>
    <n v="79.95"/>
    <n v="3.1"/>
    <n v="3201"/>
    <n v="2198"/>
    <n v="3"/>
    <n v="52648739"/>
    <n v="5612464"/>
    <n v="46936428"/>
    <n v="89.15014659705335"/>
  </r>
  <r>
    <s v="P0380"/>
    <x v="313"/>
    <x v="0"/>
    <x v="3"/>
    <n v="2024"/>
    <s v="Q1"/>
    <n v="609"/>
    <n v="15007"/>
    <n v="3610"/>
    <n v="108653"/>
    <n v="10.33"/>
    <n v="18"/>
    <n v="4.75"/>
    <n v="2.0499999999999998"/>
    <n v="55.69"/>
    <n v="4.7"/>
    <n v="19170"/>
    <n v="7965"/>
    <n v="2"/>
    <n v="9139263"/>
    <n v="2198490"/>
    <n v="6832120"/>
    <n v="74.75569966637353"/>
  </r>
  <r>
    <s v="P0381"/>
    <x v="314"/>
    <x v="0"/>
    <x v="3"/>
    <n v="2024"/>
    <s v="Q2"/>
    <n v="3722"/>
    <n v="8559"/>
    <n v="9467"/>
    <n v="267144"/>
    <n v="3.8"/>
    <n v="18"/>
    <n v="7.83"/>
    <n v="7.46"/>
    <n v="10.72"/>
    <n v="4.8"/>
    <n v="9803"/>
    <n v="273"/>
    <n v="5"/>
    <n v="31856598"/>
    <n v="35236174"/>
    <n v="-3646720"/>
    <n v="-11.447298923758273"/>
  </r>
  <r>
    <s v="P0382"/>
    <x v="315"/>
    <x v="0"/>
    <x v="1"/>
    <n v="2023"/>
    <s v="Q2"/>
    <n v="4633"/>
    <n v="19771"/>
    <n v="11802"/>
    <n v="303661"/>
    <n v="0.15"/>
    <n v="5"/>
    <n v="7.5"/>
    <n v="16.809999999999999"/>
    <n v="30.62"/>
    <n v="2.4"/>
    <n v="16600"/>
    <n v="9933"/>
    <n v="14"/>
    <n v="91599043"/>
    <n v="54678666"/>
    <n v="36616716"/>
    <n v="39.974998428749956"/>
  </r>
  <r>
    <s v="P0383"/>
    <x v="316"/>
    <x v="1"/>
    <x v="0"/>
    <n v="2024"/>
    <s v="Q2"/>
    <n v="3393"/>
    <n v="14271"/>
    <n v="10318"/>
    <n v="368766"/>
    <n v="10.85"/>
    <n v="12"/>
    <n v="4.57"/>
    <n v="8.2200000000000006"/>
    <n v="42.55"/>
    <n v="4.0999999999999996"/>
    <n v="14498"/>
    <n v="600"/>
    <n v="6"/>
    <n v="48421503"/>
    <n v="35008974"/>
    <n v="13043763"/>
    <n v="26.937955643384303"/>
  </r>
  <r>
    <s v="P0384"/>
    <x v="133"/>
    <x v="2"/>
    <x v="0"/>
    <n v="2023"/>
    <s v="Q1"/>
    <n v="4120"/>
    <n v="19149"/>
    <n v="14058"/>
    <n v="339954"/>
    <n v="8.0299999999999994"/>
    <n v="10"/>
    <n v="8.4600000000000009"/>
    <n v="6.95"/>
    <n v="46.81"/>
    <n v="4"/>
    <n v="10893"/>
    <n v="3746"/>
    <n v="11"/>
    <n v="78893880"/>
    <n v="57918960"/>
    <n v="20634966"/>
    <n v="26.155344368916829"/>
  </r>
  <r>
    <s v="P0385"/>
    <x v="317"/>
    <x v="0"/>
    <x v="3"/>
    <n v="2023"/>
    <s v="Q2"/>
    <n v="4849"/>
    <n v="8991"/>
    <n v="1819"/>
    <n v="127842"/>
    <n v="12.54"/>
    <n v="12"/>
    <n v="1.1399999999999999"/>
    <n v="4.6100000000000003"/>
    <n v="33.81"/>
    <n v="4.5999999999999996"/>
    <n v="2447"/>
    <n v="6319"/>
    <n v="13"/>
    <n v="43597359"/>
    <n v="8820331"/>
    <n v="34649186"/>
    <n v="79.475424187965146"/>
  </r>
  <r>
    <s v="P0386"/>
    <x v="241"/>
    <x v="0"/>
    <x v="1"/>
    <n v="2024"/>
    <s v="Q4"/>
    <n v="1520"/>
    <n v="16027"/>
    <n v="6037"/>
    <n v="434369"/>
    <n v="12.32"/>
    <n v="12"/>
    <n v="2.5499999999999998"/>
    <n v="12.44"/>
    <n v="12.64"/>
    <n v="2.8"/>
    <n v="8053"/>
    <n v="2463"/>
    <n v="2"/>
    <n v="24361040"/>
    <n v="9176240"/>
    <n v="14750431"/>
    <n v="60.54926636958028"/>
  </r>
  <r>
    <s v="P0387"/>
    <x v="318"/>
    <x v="0"/>
    <x v="1"/>
    <n v="2023"/>
    <s v="Q2"/>
    <n v="630"/>
    <n v="18924"/>
    <n v="10828"/>
    <n v="322647"/>
    <n v="12.65"/>
    <n v="19"/>
    <n v="8.2799999999999994"/>
    <n v="6.9"/>
    <n v="57.21"/>
    <n v="3.1"/>
    <n v="2257"/>
    <n v="7640"/>
    <n v="6"/>
    <n v="11922120"/>
    <n v="6821640"/>
    <n v="4777833"/>
    <n v="40.075364113093983"/>
  </r>
  <r>
    <s v="P0388"/>
    <x v="319"/>
    <x v="0"/>
    <x v="0"/>
    <n v="2023"/>
    <s v="Q2"/>
    <n v="2344"/>
    <n v="16359"/>
    <n v="13248"/>
    <n v="134761"/>
    <n v="7.28"/>
    <n v="14"/>
    <n v="3.78"/>
    <n v="18.28"/>
    <n v="51.93"/>
    <n v="2.7"/>
    <n v="16366"/>
    <n v="1996"/>
    <n v="7"/>
    <n v="38345496"/>
    <n v="31053312"/>
    <n v="7157423"/>
    <n v="18.665615904407652"/>
  </r>
  <r>
    <s v="P0389"/>
    <x v="320"/>
    <x v="2"/>
    <x v="3"/>
    <n v="2023"/>
    <s v="Q4"/>
    <n v="3197"/>
    <n v="9573"/>
    <n v="11440"/>
    <n v="480192"/>
    <n v="5"/>
    <n v="12"/>
    <n v="9.81"/>
    <n v="1.92"/>
    <n v="32.64"/>
    <n v="4.4000000000000004"/>
    <n v="13080"/>
    <n v="5859"/>
    <n v="4"/>
    <n v="30604881"/>
    <n v="36573680"/>
    <n v="-6448991"/>
    <n v="-21.071772832575299"/>
  </r>
  <r>
    <s v="P0390"/>
    <x v="321"/>
    <x v="0"/>
    <x v="3"/>
    <n v="2023"/>
    <s v="Q1"/>
    <n v="4299"/>
    <n v="10577"/>
    <n v="13285"/>
    <n v="438583"/>
    <n v="11.87"/>
    <n v="10"/>
    <n v="4.66"/>
    <n v="16.600000000000001"/>
    <n v="13.04"/>
    <n v="1.9"/>
    <n v="7151"/>
    <n v="1878"/>
    <n v="13"/>
    <n v="45470523"/>
    <n v="57112215"/>
    <n v="-12080275"/>
    <n v="-26.567266446440481"/>
  </r>
  <r>
    <s v="P0391"/>
    <x v="292"/>
    <x v="2"/>
    <x v="0"/>
    <n v="2023"/>
    <s v="Q3"/>
    <n v="1729"/>
    <n v="12883"/>
    <n v="2083"/>
    <n v="323734"/>
    <n v="6.77"/>
    <n v="18"/>
    <n v="7.92"/>
    <n v="5.94"/>
    <n v="89.57"/>
    <n v="2"/>
    <n v="8773"/>
    <n v="3157"/>
    <n v="8"/>
    <n v="22274707"/>
    <n v="3601507"/>
    <n v="18349466"/>
    <n v="82.378035320509497"/>
  </r>
  <r>
    <s v="P0392"/>
    <x v="322"/>
    <x v="2"/>
    <x v="2"/>
    <n v="2023"/>
    <s v="Q2"/>
    <n v="3556"/>
    <n v="17878"/>
    <n v="1459"/>
    <n v="191958"/>
    <n v="2.75"/>
    <n v="7"/>
    <n v="4.0199999999999996"/>
    <n v="12.23"/>
    <n v="48.56"/>
    <n v="2.5"/>
    <n v="11533"/>
    <n v="5290"/>
    <n v="7"/>
    <n v="63574168"/>
    <n v="5188204"/>
    <n v="58194006"/>
    <n v="91.537188500838894"/>
  </r>
  <r>
    <s v="P0393"/>
    <x v="312"/>
    <x v="0"/>
    <x v="3"/>
    <n v="2023"/>
    <s v="Q2"/>
    <n v="2794"/>
    <n v="3853"/>
    <n v="14863"/>
    <n v="456082"/>
    <n v="12.82"/>
    <n v="19"/>
    <n v="4.25"/>
    <n v="7.15"/>
    <n v="70.48"/>
    <n v="1.9"/>
    <n v="5035"/>
    <n v="7097"/>
    <n v="5"/>
    <n v="10765282"/>
    <n v="41527222"/>
    <n v="-31218022"/>
    <n v="-289.98796315786251"/>
  </r>
  <r>
    <s v="P0394"/>
    <x v="323"/>
    <x v="0"/>
    <x v="3"/>
    <n v="2024"/>
    <s v="Q3"/>
    <n v="3406"/>
    <n v="6299"/>
    <n v="14158"/>
    <n v="378768"/>
    <n v="13.24"/>
    <n v="7"/>
    <n v="3.83"/>
    <n v="18.07"/>
    <n v="46.19"/>
    <n v="3.2"/>
    <n v="20177"/>
    <n v="4847"/>
    <n v="4"/>
    <n v="21454394"/>
    <n v="48222148"/>
    <n v="-27146522"/>
    <n v="-126.53129237768263"/>
  </r>
  <r>
    <s v="P0395"/>
    <x v="324"/>
    <x v="0"/>
    <x v="2"/>
    <n v="2023"/>
    <s v="Q4"/>
    <n v="4095"/>
    <n v="18570"/>
    <n v="2810"/>
    <n v="213864"/>
    <n v="6.99"/>
    <n v="9"/>
    <n v="7.19"/>
    <n v="23.63"/>
    <n v="13.45"/>
    <n v="1.5"/>
    <n v="18988"/>
    <n v="9386"/>
    <n v="6"/>
    <n v="76044150"/>
    <n v="11506950"/>
    <n v="64323336"/>
    <n v="84.586830150642754"/>
  </r>
  <r>
    <s v="P0396"/>
    <x v="325"/>
    <x v="2"/>
    <x v="0"/>
    <n v="2023"/>
    <s v="Q4"/>
    <n v="1293"/>
    <n v="13439"/>
    <n v="9390"/>
    <n v="452980"/>
    <n v="1.1399999999999999"/>
    <n v="15"/>
    <n v="5.48"/>
    <n v="22.93"/>
    <n v="34.770000000000003"/>
    <n v="2.2999999999999998"/>
    <n v="10353"/>
    <n v="145"/>
    <n v="4"/>
    <n v="17376627"/>
    <n v="12141270"/>
    <n v="4782377"/>
    <n v="27.521894784298475"/>
  </r>
  <r>
    <s v="P0397"/>
    <x v="326"/>
    <x v="2"/>
    <x v="0"/>
    <n v="2023"/>
    <s v="Q4"/>
    <n v="3168"/>
    <n v="3928"/>
    <n v="2533"/>
    <n v="306910"/>
    <n v="5.82"/>
    <n v="18"/>
    <n v="9.44"/>
    <n v="14.59"/>
    <n v="35.61"/>
    <n v="4.7"/>
    <n v="2408"/>
    <n v="7858"/>
    <n v="11"/>
    <n v="12443904"/>
    <n v="8024544"/>
    <n v="4112450"/>
    <n v="33.047908437737867"/>
  </r>
  <r>
    <s v="P0398"/>
    <x v="327"/>
    <x v="1"/>
    <x v="1"/>
    <n v="2024"/>
    <s v="Q3"/>
    <n v="2191"/>
    <n v="12796"/>
    <n v="14670"/>
    <n v="170356"/>
    <n v="12.05"/>
    <n v="10"/>
    <n v="2.5099999999999998"/>
    <n v="11.57"/>
    <n v="77.069999999999993"/>
    <n v="2.6"/>
    <n v="6117"/>
    <n v="9737"/>
    <n v="10"/>
    <n v="28036036"/>
    <n v="32141970"/>
    <n v="-4276290"/>
    <n v="-15.252833888499786"/>
  </r>
  <r>
    <s v="P0399"/>
    <x v="231"/>
    <x v="2"/>
    <x v="0"/>
    <n v="2024"/>
    <s v="Q3"/>
    <n v="3109"/>
    <n v="9313"/>
    <n v="2925"/>
    <n v="267228"/>
    <n v="13.53"/>
    <n v="12"/>
    <n v="1.01"/>
    <n v="20.46"/>
    <n v="62.34"/>
    <n v="4"/>
    <n v="11548"/>
    <n v="7153"/>
    <n v="10"/>
    <n v="28954117"/>
    <n v="9093825"/>
    <n v="19593064"/>
    <n v="67.669354240711272"/>
  </r>
  <r>
    <s v="P0400"/>
    <x v="81"/>
    <x v="1"/>
    <x v="3"/>
    <n v="2023"/>
    <s v="Q1"/>
    <n v="4598"/>
    <n v="15914"/>
    <n v="2971"/>
    <n v="92727"/>
    <n v="3.05"/>
    <n v="8"/>
    <n v="3.93"/>
    <n v="17.079999999999998"/>
    <n v="32.03"/>
    <n v="1.5"/>
    <n v="3811"/>
    <n v="3301"/>
    <n v="7"/>
    <n v="73172572"/>
    <n v="13660658"/>
    <n v="59419187"/>
    <n v="81.20417989407288"/>
  </r>
  <r>
    <s v="P0401"/>
    <x v="328"/>
    <x v="1"/>
    <x v="3"/>
    <n v="2024"/>
    <s v="Q2"/>
    <n v="3009"/>
    <n v="13301"/>
    <n v="9066"/>
    <n v="390615"/>
    <n v="1"/>
    <n v="19"/>
    <n v="6.17"/>
    <n v="4.59"/>
    <n v="87.42"/>
    <n v="2"/>
    <n v="17520"/>
    <n v="555"/>
    <n v="14"/>
    <n v="40022709"/>
    <n v="27279594"/>
    <n v="12352500"/>
    <n v="30.863727890083602"/>
  </r>
  <r>
    <s v="P0402"/>
    <x v="329"/>
    <x v="1"/>
    <x v="3"/>
    <n v="2024"/>
    <s v="Q4"/>
    <n v="2315"/>
    <n v="13245"/>
    <n v="13689"/>
    <n v="58068"/>
    <n v="13.16"/>
    <n v="18"/>
    <n v="8.61"/>
    <n v="20.52"/>
    <n v="35.72"/>
    <n v="4.2"/>
    <n v="18673"/>
    <n v="9954"/>
    <n v="12"/>
    <n v="30662175"/>
    <n v="31690035"/>
    <n v="-1085928"/>
    <n v="-3.5415882924156552"/>
  </r>
  <r>
    <s v="P0403"/>
    <x v="330"/>
    <x v="0"/>
    <x v="1"/>
    <n v="2023"/>
    <s v="Q1"/>
    <n v="2529"/>
    <n v="14525"/>
    <n v="4271"/>
    <n v="166923"/>
    <n v="5.84"/>
    <n v="15"/>
    <n v="3.46"/>
    <n v="10.72"/>
    <n v="89.86"/>
    <n v="4.0999999999999996"/>
    <n v="15085"/>
    <n v="3024"/>
    <n v="7"/>
    <n v="36733725"/>
    <n v="10801359"/>
    <n v="25765443"/>
    <n v="70.141111471815066"/>
  </r>
  <r>
    <s v="P0404"/>
    <x v="331"/>
    <x v="2"/>
    <x v="2"/>
    <n v="2024"/>
    <s v="Q3"/>
    <n v="4696"/>
    <n v="4856"/>
    <n v="9828"/>
    <n v="450511"/>
    <n v="8.1300000000000008"/>
    <n v="6"/>
    <n v="6.54"/>
    <n v="4.72"/>
    <n v="89.69"/>
    <n v="2.5"/>
    <n v="15517"/>
    <n v="7898"/>
    <n v="13"/>
    <n v="22803776"/>
    <n v="46152288"/>
    <n v="-23799023"/>
    <n v="-104.36439561588398"/>
  </r>
  <r>
    <s v="P0405"/>
    <x v="332"/>
    <x v="1"/>
    <x v="1"/>
    <n v="2024"/>
    <s v="Q4"/>
    <n v="1685"/>
    <n v="15788"/>
    <n v="6424"/>
    <n v="484376"/>
    <n v="14.52"/>
    <n v="18"/>
    <n v="3.5"/>
    <n v="7.04"/>
    <n v="25.3"/>
    <n v="4.8"/>
    <n v="18055"/>
    <n v="1065"/>
    <n v="5"/>
    <n v="26602780"/>
    <n v="10824440"/>
    <n v="15293964"/>
    <n v="57.490096899647327"/>
  </r>
  <r>
    <s v="P0406"/>
    <x v="333"/>
    <x v="0"/>
    <x v="3"/>
    <n v="2024"/>
    <s v="Q4"/>
    <n v="1807"/>
    <n v="8040"/>
    <n v="9491"/>
    <n v="61390"/>
    <n v="1"/>
    <n v="11"/>
    <n v="6.17"/>
    <n v="6.69"/>
    <n v="35.020000000000003"/>
    <n v="4.5999999999999996"/>
    <n v="14052"/>
    <n v="5064"/>
    <n v="5"/>
    <n v="14528280"/>
    <n v="17150237"/>
    <n v="-2683347"/>
    <n v="-18.469818863623221"/>
  </r>
  <r>
    <s v="P0407"/>
    <x v="56"/>
    <x v="0"/>
    <x v="3"/>
    <n v="2024"/>
    <s v="Q1"/>
    <n v="4502"/>
    <n v="17922"/>
    <n v="14684"/>
    <n v="156752"/>
    <n v="9.7200000000000006"/>
    <n v="14"/>
    <n v="8.85"/>
    <n v="12.98"/>
    <n v="48.88"/>
    <n v="4.8"/>
    <n v="14837"/>
    <n v="1628"/>
    <n v="3"/>
    <n v="80684844"/>
    <n v="66107368"/>
    <n v="14420724"/>
    <n v="17.872903119202906"/>
  </r>
  <r>
    <s v="P0408"/>
    <x v="215"/>
    <x v="0"/>
    <x v="0"/>
    <n v="2024"/>
    <s v="Q2"/>
    <n v="2120"/>
    <n v="4842"/>
    <n v="9129"/>
    <n v="463347"/>
    <n v="1.1100000000000001"/>
    <n v="13"/>
    <n v="2.31"/>
    <n v="5.86"/>
    <n v="63.13"/>
    <n v="2.7"/>
    <n v="3385"/>
    <n v="3076"/>
    <n v="11"/>
    <n v="10265040"/>
    <n v="19353480"/>
    <n v="-9551787"/>
    <n v="-93.051629608847122"/>
  </r>
  <r>
    <s v="P0409"/>
    <x v="334"/>
    <x v="2"/>
    <x v="2"/>
    <n v="2024"/>
    <s v="Q1"/>
    <n v="2899"/>
    <n v="10578"/>
    <n v="2897"/>
    <n v="406898"/>
    <n v="5.63"/>
    <n v="10"/>
    <n v="4.04"/>
    <n v="3.09"/>
    <n v="52.24"/>
    <n v="1.8"/>
    <n v="2549"/>
    <n v="3171"/>
    <n v="5"/>
    <n v="30665622"/>
    <n v="8398403"/>
    <n v="21860321"/>
    <n v="71.286083810724605"/>
  </r>
  <r>
    <s v="P0410"/>
    <x v="335"/>
    <x v="2"/>
    <x v="1"/>
    <n v="2023"/>
    <s v="Q3"/>
    <n v="3301"/>
    <n v="4344"/>
    <n v="14882"/>
    <n v="388113"/>
    <n v="12.06"/>
    <n v="9"/>
    <n v="9.93"/>
    <n v="3.09"/>
    <n v="87.56"/>
    <n v="3.5"/>
    <n v="12003"/>
    <n v="4969"/>
    <n v="9"/>
    <n v="14339544"/>
    <n v="49125482"/>
    <n v="-35174051"/>
    <n v="-245.29406932326441"/>
  </r>
  <r>
    <s v="P0411"/>
    <x v="336"/>
    <x v="2"/>
    <x v="3"/>
    <n v="2023"/>
    <s v="Q3"/>
    <n v="3780"/>
    <n v="11896"/>
    <n v="5868"/>
    <n v="196110"/>
    <n v="6.5"/>
    <n v="10"/>
    <n v="8.69"/>
    <n v="14.58"/>
    <n v="67.92"/>
    <n v="3.7"/>
    <n v="2661"/>
    <n v="6487"/>
    <n v="14"/>
    <n v="44966880"/>
    <n v="22181040"/>
    <n v="22589730"/>
    <n v="50.236373971242834"/>
  </r>
  <r>
    <s v="P0412"/>
    <x v="337"/>
    <x v="0"/>
    <x v="2"/>
    <n v="2023"/>
    <s v="Q3"/>
    <n v="2539"/>
    <n v="18982"/>
    <n v="14730"/>
    <n v="495543"/>
    <n v="14.96"/>
    <n v="5"/>
    <n v="5.65"/>
    <n v="18.37"/>
    <n v="26.96"/>
    <n v="1.5"/>
    <n v="2315"/>
    <n v="2621"/>
    <n v="11"/>
    <n v="48195298"/>
    <n v="37399470"/>
    <n v="10300285"/>
    <n v="21.371970767770748"/>
  </r>
  <r>
    <s v="P0413"/>
    <x v="292"/>
    <x v="1"/>
    <x v="1"/>
    <n v="2023"/>
    <s v="Q2"/>
    <n v="1681"/>
    <n v="19707"/>
    <n v="12688"/>
    <n v="274790"/>
    <n v="8.39"/>
    <n v="1"/>
    <n v="5.17"/>
    <n v="8.0399999999999991"/>
    <n v="18.41"/>
    <n v="4.0999999999999996"/>
    <n v="5266"/>
    <n v="6625"/>
    <n v="3"/>
    <n v="33127467"/>
    <n v="21328528"/>
    <n v="11524149"/>
    <n v="34.787292973531606"/>
  </r>
  <r>
    <s v="P0414"/>
    <x v="338"/>
    <x v="2"/>
    <x v="1"/>
    <n v="2023"/>
    <s v="Q2"/>
    <n v="2866"/>
    <n v="15498"/>
    <n v="10877"/>
    <n v="389208"/>
    <n v="4.82"/>
    <n v="10"/>
    <n v="2.85"/>
    <n v="0.87"/>
    <n v="65.069999999999993"/>
    <n v="1.1000000000000001"/>
    <n v="4739"/>
    <n v="1226"/>
    <n v="10"/>
    <n v="44417268"/>
    <n v="31173482"/>
    <n v="12854578"/>
    <n v="28.940496745544998"/>
  </r>
  <r>
    <s v="P0415"/>
    <x v="79"/>
    <x v="1"/>
    <x v="0"/>
    <n v="2023"/>
    <s v="Q1"/>
    <n v="1065"/>
    <n v="14761"/>
    <n v="7197"/>
    <n v="71281"/>
    <n v="3.3"/>
    <n v="18"/>
    <n v="5.17"/>
    <n v="3.18"/>
    <n v="22.68"/>
    <n v="2.9"/>
    <n v="15442"/>
    <n v="6732"/>
    <n v="2"/>
    <n v="15720465"/>
    <n v="7664805"/>
    <n v="7984379"/>
    <n v="50.789712645268445"/>
  </r>
  <r>
    <s v="P0416"/>
    <x v="175"/>
    <x v="1"/>
    <x v="1"/>
    <n v="2023"/>
    <s v="Q4"/>
    <n v="1398"/>
    <n v="4593"/>
    <n v="3557"/>
    <n v="104189"/>
    <n v="5.26"/>
    <n v="5"/>
    <n v="8.48"/>
    <n v="22.87"/>
    <n v="73.010000000000005"/>
    <n v="2.2999999999999998"/>
    <n v="9772"/>
    <n v="5873"/>
    <n v="14"/>
    <n v="6421014"/>
    <n v="4972686"/>
    <n v="1344139"/>
    <n v="20.933438238882516"/>
  </r>
  <r>
    <s v="P0417"/>
    <x v="271"/>
    <x v="2"/>
    <x v="3"/>
    <n v="2024"/>
    <s v="Q3"/>
    <n v="4661"/>
    <n v="13222"/>
    <n v="4720"/>
    <n v="312093"/>
    <n v="5.59"/>
    <n v="13"/>
    <n v="6.85"/>
    <n v="12.34"/>
    <n v="34.880000000000003"/>
    <n v="4"/>
    <n v="20688"/>
    <n v="7816"/>
    <n v="3"/>
    <n v="61627742"/>
    <n v="21999920"/>
    <n v="39315729"/>
    <n v="63.795504628418811"/>
  </r>
  <r>
    <s v="P0418"/>
    <x v="74"/>
    <x v="1"/>
    <x v="1"/>
    <n v="2023"/>
    <s v="Q1"/>
    <n v="3137"/>
    <n v="13145"/>
    <n v="8986"/>
    <n v="360655"/>
    <n v="1.03"/>
    <n v="19"/>
    <n v="2.9"/>
    <n v="11.34"/>
    <n v="36.15"/>
    <n v="2.2999999999999998"/>
    <n v="2369"/>
    <n v="3504"/>
    <n v="3"/>
    <n v="41235865"/>
    <n v="28189082"/>
    <n v="12686128"/>
    <n v="30.764791765614714"/>
  </r>
  <r>
    <s v="P0419"/>
    <x v="339"/>
    <x v="1"/>
    <x v="3"/>
    <n v="2024"/>
    <s v="Q3"/>
    <n v="2889"/>
    <n v="16583"/>
    <n v="2700"/>
    <n v="172115"/>
    <n v="5.54"/>
    <n v="5"/>
    <n v="2.0099999999999998"/>
    <n v="0.95"/>
    <n v="10.86"/>
    <n v="4.3"/>
    <n v="7026"/>
    <n v="4592"/>
    <n v="12"/>
    <n v="47908287"/>
    <n v="7800300"/>
    <n v="39935872"/>
    <n v="83.359006344768702"/>
  </r>
  <r>
    <s v="P0420"/>
    <x v="340"/>
    <x v="1"/>
    <x v="2"/>
    <n v="2023"/>
    <s v="Q2"/>
    <n v="385"/>
    <n v="2488"/>
    <n v="3410"/>
    <n v="58605"/>
    <n v="6.96"/>
    <n v="16"/>
    <n v="2.65"/>
    <n v="18.22"/>
    <n v="66.08"/>
    <n v="3.4"/>
    <n v="9241"/>
    <n v="2443"/>
    <n v="14"/>
    <n v="957880"/>
    <n v="1312850"/>
    <n v="-413575"/>
    <n v="-43.176076335240325"/>
  </r>
  <r>
    <s v="P0421"/>
    <x v="129"/>
    <x v="2"/>
    <x v="0"/>
    <n v="2023"/>
    <s v="Q2"/>
    <n v="4642"/>
    <n v="7946"/>
    <n v="7700"/>
    <n v="412462"/>
    <n v="10.84"/>
    <n v="9"/>
    <n v="1.7"/>
    <n v="13.2"/>
    <n v="19.059999999999999"/>
    <n v="4.2"/>
    <n v="6194"/>
    <n v="206"/>
    <n v="7"/>
    <n v="36885332"/>
    <n v="35743400"/>
    <n v="729470"/>
    <n v="1.9776696059018799"/>
  </r>
  <r>
    <s v="P0422"/>
    <x v="341"/>
    <x v="0"/>
    <x v="0"/>
    <n v="2024"/>
    <s v="Q2"/>
    <n v="945"/>
    <n v="17835"/>
    <n v="12978"/>
    <n v="444597"/>
    <n v="9.85"/>
    <n v="0"/>
    <n v="0.96"/>
    <n v="5.05"/>
    <n v="71.83"/>
    <n v="5"/>
    <n v="3434"/>
    <n v="3254"/>
    <n v="8"/>
    <n v="16854075"/>
    <n v="12264210"/>
    <n v="4145268"/>
    <n v="24.595048971836189"/>
  </r>
  <r>
    <s v="P0423"/>
    <x v="342"/>
    <x v="2"/>
    <x v="0"/>
    <n v="2024"/>
    <s v="Q3"/>
    <n v="3596"/>
    <n v="17633"/>
    <n v="2249"/>
    <n v="331954"/>
    <n v="10.63"/>
    <n v="2"/>
    <n v="4.1900000000000004"/>
    <n v="2.75"/>
    <n v="49.35"/>
    <n v="3.7"/>
    <n v="18587"/>
    <n v="4153"/>
    <n v="14"/>
    <n v="63408268"/>
    <n v="8087404"/>
    <n v="54988910"/>
    <n v="86.721987107422649"/>
  </r>
  <r>
    <s v="P0424"/>
    <x v="343"/>
    <x v="2"/>
    <x v="0"/>
    <n v="2024"/>
    <s v="Q3"/>
    <n v="901"/>
    <n v="3182"/>
    <n v="9538"/>
    <n v="299415"/>
    <n v="0.13"/>
    <n v="7"/>
    <n v="1.1299999999999999"/>
    <n v="9.58"/>
    <n v="72.739999999999995"/>
    <n v="4.9000000000000004"/>
    <n v="17818"/>
    <n v="4901"/>
    <n v="4"/>
    <n v="2866982"/>
    <n v="8593738"/>
    <n v="-6026171"/>
    <n v="-210.19214630576681"/>
  </r>
  <r>
    <s v="P0425"/>
    <x v="99"/>
    <x v="1"/>
    <x v="1"/>
    <n v="2023"/>
    <s v="Q2"/>
    <n v="1737"/>
    <n v="7126"/>
    <n v="5817"/>
    <n v="205394"/>
    <n v="3.27"/>
    <n v="7"/>
    <n v="1.72"/>
    <n v="20.93"/>
    <n v="56.71"/>
    <n v="1.1000000000000001"/>
    <n v="20407"/>
    <n v="6239"/>
    <n v="12"/>
    <n v="12377862"/>
    <n v="10104129"/>
    <n v="2068339"/>
    <n v="16.709985941029235"/>
  </r>
  <r>
    <s v="P0426"/>
    <x v="344"/>
    <x v="2"/>
    <x v="2"/>
    <n v="2024"/>
    <s v="Q4"/>
    <n v="1981"/>
    <n v="8924"/>
    <n v="13668"/>
    <n v="91869"/>
    <n v="9.93"/>
    <n v="19"/>
    <n v="5.47"/>
    <n v="21.63"/>
    <n v="16.59"/>
    <n v="2.4"/>
    <n v="20523"/>
    <n v="5680"/>
    <n v="10"/>
    <n v="17678444"/>
    <n v="27076308"/>
    <n v="-9489733"/>
    <n v="-53.679684705282881"/>
  </r>
  <r>
    <s v="P0427"/>
    <x v="71"/>
    <x v="1"/>
    <x v="3"/>
    <n v="2023"/>
    <s v="Q2"/>
    <n v="3796"/>
    <n v="14357"/>
    <n v="14460"/>
    <n v="82955"/>
    <n v="7.26"/>
    <n v="14"/>
    <n v="1.65"/>
    <n v="15.07"/>
    <n v="71.25"/>
    <n v="1.4"/>
    <n v="7659"/>
    <n v="314"/>
    <n v="6"/>
    <n v="54499172"/>
    <n v="54890160"/>
    <n v="-473943"/>
    <n v="-0.8696333955312201"/>
  </r>
  <r>
    <s v="P0428"/>
    <x v="194"/>
    <x v="1"/>
    <x v="3"/>
    <n v="2024"/>
    <s v="Q3"/>
    <n v="2477"/>
    <n v="13655"/>
    <n v="8799"/>
    <n v="111388"/>
    <n v="0.08"/>
    <n v="6"/>
    <n v="0.64"/>
    <n v="18.190000000000001"/>
    <n v="15.58"/>
    <n v="2"/>
    <n v="17219"/>
    <n v="5500"/>
    <n v="6"/>
    <n v="33823435"/>
    <n v="21795123"/>
    <n v="11916924"/>
    <n v="35.232743214874539"/>
  </r>
  <r>
    <s v="P0429"/>
    <x v="131"/>
    <x v="0"/>
    <x v="2"/>
    <n v="2024"/>
    <s v="Q1"/>
    <n v="1618"/>
    <n v="18817"/>
    <n v="6852"/>
    <n v="291324"/>
    <n v="12.07"/>
    <n v="10"/>
    <n v="3.17"/>
    <n v="2.88"/>
    <n v="48.3"/>
    <n v="4.4000000000000004"/>
    <n v="14493"/>
    <n v="6975"/>
    <n v="12"/>
    <n v="30445906"/>
    <n v="11086536"/>
    <n v="19068046"/>
    <n v="62.629261221525155"/>
  </r>
  <r>
    <s v="P0430"/>
    <x v="328"/>
    <x v="1"/>
    <x v="3"/>
    <n v="2023"/>
    <s v="Q1"/>
    <n v="4050"/>
    <n v="12925"/>
    <n v="10995"/>
    <n v="60207"/>
    <n v="11.59"/>
    <n v="6"/>
    <n v="2.2000000000000002"/>
    <n v="14.7"/>
    <n v="23.79"/>
    <n v="1.1000000000000001"/>
    <n v="15313"/>
    <n v="4389"/>
    <n v="13"/>
    <n v="52346250"/>
    <n v="44529750"/>
    <n v="7756293"/>
    <n v="14.817284905795544"/>
  </r>
  <r>
    <s v="P0431"/>
    <x v="128"/>
    <x v="2"/>
    <x v="3"/>
    <n v="2024"/>
    <s v="Q4"/>
    <n v="2788"/>
    <n v="3480"/>
    <n v="2896"/>
    <n v="268401"/>
    <n v="8.23"/>
    <n v="3"/>
    <n v="5.15"/>
    <n v="16.670000000000002"/>
    <n v="70.19"/>
    <n v="3.1"/>
    <n v="2664"/>
    <n v="4353"/>
    <n v="5"/>
    <n v="9702240"/>
    <n v="8074048"/>
    <n v="1359791"/>
    <n v="14.015227411401904"/>
  </r>
  <r>
    <s v="P0432"/>
    <x v="345"/>
    <x v="1"/>
    <x v="0"/>
    <n v="2023"/>
    <s v="Q4"/>
    <n v="3548"/>
    <n v="17022"/>
    <n v="9695"/>
    <n v="209292"/>
    <n v="1"/>
    <n v="11"/>
    <n v="1.02"/>
    <n v="5.0199999999999996"/>
    <n v="82.93"/>
    <n v="3.3"/>
    <n v="2119"/>
    <n v="8756"/>
    <n v="10"/>
    <n v="60394056"/>
    <n v="34397860"/>
    <n v="25786904"/>
    <n v="42.697751580056156"/>
  </r>
  <r>
    <s v="P0433"/>
    <x v="346"/>
    <x v="1"/>
    <x v="1"/>
    <n v="2024"/>
    <s v="Q3"/>
    <n v="3963"/>
    <n v="10484"/>
    <n v="7204"/>
    <n v="255157"/>
    <n v="11.5"/>
    <n v="5"/>
    <n v="7.52"/>
    <n v="22"/>
    <n v="54.33"/>
    <n v="3.2"/>
    <n v="9482"/>
    <n v="6347"/>
    <n v="9"/>
    <n v="41548092"/>
    <n v="28549452"/>
    <n v="12743483"/>
    <n v="30.671644320032794"/>
  </r>
  <r>
    <s v="P0434"/>
    <x v="347"/>
    <x v="0"/>
    <x v="0"/>
    <n v="2023"/>
    <s v="Q1"/>
    <n v="1116"/>
    <n v="18675"/>
    <n v="11395"/>
    <n v="72031"/>
    <n v="8.76"/>
    <n v="13"/>
    <n v="9.06"/>
    <n v="4.87"/>
    <n v="52.17"/>
    <n v="2.9"/>
    <n v="4566"/>
    <n v="6277"/>
    <n v="13"/>
    <n v="20841300"/>
    <n v="12716820"/>
    <n v="8052449"/>
    <n v="38.636980418687891"/>
  </r>
  <r>
    <s v="P0435"/>
    <x v="348"/>
    <x v="0"/>
    <x v="3"/>
    <n v="2024"/>
    <s v="Q4"/>
    <n v="4430"/>
    <n v="17383"/>
    <n v="10617"/>
    <n v="392951"/>
    <n v="11.73"/>
    <n v="11"/>
    <n v="7.43"/>
    <n v="7.84"/>
    <n v="71.12"/>
    <n v="4.2"/>
    <n v="10138"/>
    <n v="7369"/>
    <n v="5"/>
    <n v="77006690"/>
    <n v="47033310"/>
    <n v="29580429"/>
    <n v="38.412804134290148"/>
  </r>
  <r>
    <s v="P0436"/>
    <x v="349"/>
    <x v="2"/>
    <x v="1"/>
    <n v="2024"/>
    <s v="Q4"/>
    <n v="2494"/>
    <n v="6890"/>
    <n v="4131"/>
    <n v="121312"/>
    <n v="11.28"/>
    <n v="10"/>
    <n v="5.33"/>
    <n v="15.51"/>
    <n v="10.41"/>
    <n v="1.5"/>
    <n v="3837"/>
    <n v="2472"/>
    <n v="5"/>
    <n v="17183660"/>
    <n v="10302714"/>
    <n v="6759634"/>
    <n v="39.337568364364749"/>
  </r>
  <r>
    <s v="P0437"/>
    <x v="33"/>
    <x v="0"/>
    <x v="1"/>
    <n v="2023"/>
    <s v="Q1"/>
    <n v="4157"/>
    <n v="3107"/>
    <n v="13725"/>
    <n v="109766"/>
    <n v="12.05"/>
    <n v="18"/>
    <n v="8.61"/>
    <n v="15.96"/>
    <n v="83.42"/>
    <n v="2.2000000000000002"/>
    <n v="7094"/>
    <n v="6934"/>
    <n v="3"/>
    <n v="12915799"/>
    <n v="57054825"/>
    <n v="-44248792"/>
    <n v="-342.59430639947249"/>
  </r>
  <r>
    <s v="P0438"/>
    <x v="350"/>
    <x v="1"/>
    <x v="0"/>
    <n v="2024"/>
    <s v="Q4"/>
    <n v="3423"/>
    <n v="8073"/>
    <n v="8262"/>
    <n v="193521"/>
    <n v="7.77"/>
    <n v="4"/>
    <n v="6.95"/>
    <n v="17.48"/>
    <n v="25.8"/>
    <n v="3.5"/>
    <n v="3960"/>
    <n v="8883"/>
    <n v="10"/>
    <n v="27633879"/>
    <n v="28280826"/>
    <n v="-840468"/>
    <n v="-3.0414405447747672"/>
  </r>
  <r>
    <s v="P0439"/>
    <x v="290"/>
    <x v="0"/>
    <x v="3"/>
    <n v="2023"/>
    <s v="Q1"/>
    <n v="4019"/>
    <n v="18868"/>
    <n v="5905"/>
    <n v="401977"/>
    <n v="2.1"/>
    <n v="13"/>
    <n v="0.11"/>
    <n v="2.8"/>
    <n v="88.73"/>
    <n v="3.8"/>
    <n v="8320"/>
    <n v="6717"/>
    <n v="4"/>
    <n v="75830492"/>
    <n v="23732195"/>
    <n v="51696320"/>
    <n v="68.173525763224646"/>
  </r>
  <r>
    <s v="P0440"/>
    <x v="274"/>
    <x v="1"/>
    <x v="0"/>
    <n v="2024"/>
    <s v="Q3"/>
    <n v="2596"/>
    <n v="7276"/>
    <n v="3778"/>
    <n v="237771"/>
    <n v="10.07"/>
    <n v="15"/>
    <n v="3.94"/>
    <n v="21.24"/>
    <n v="68.900000000000006"/>
    <n v="2.6"/>
    <n v="4942"/>
    <n v="5250"/>
    <n v="5"/>
    <n v="18888496"/>
    <n v="9807688"/>
    <n v="8843037"/>
    <n v="46.817052029976338"/>
  </r>
  <r>
    <s v="P0441"/>
    <x v="286"/>
    <x v="0"/>
    <x v="0"/>
    <n v="2023"/>
    <s v="Q2"/>
    <n v="803"/>
    <n v="5176"/>
    <n v="13728"/>
    <n v="287199"/>
    <n v="9.31"/>
    <n v="12"/>
    <n v="8.51"/>
    <n v="13.32"/>
    <n v="71.94"/>
    <n v="4.5"/>
    <n v="17691"/>
    <n v="9175"/>
    <n v="8"/>
    <n v="4156328"/>
    <n v="11023584"/>
    <n v="-7154455"/>
    <n v="-172.13403273273909"/>
  </r>
  <r>
    <s v="P0442"/>
    <x v="351"/>
    <x v="0"/>
    <x v="2"/>
    <n v="2023"/>
    <s v="Q3"/>
    <n v="2132"/>
    <n v="4880"/>
    <n v="3639"/>
    <n v="286731"/>
    <n v="11.13"/>
    <n v="19"/>
    <n v="3.46"/>
    <n v="11.78"/>
    <n v="62.5"/>
    <n v="2.7"/>
    <n v="20595"/>
    <n v="8202"/>
    <n v="11"/>
    <n v="10404160"/>
    <n v="7758348"/>
    <n v="2359081"/>
    <n v="22.674401393288836"/>
  </r>
  <r>
    <s v="P0443"/>
    <x v="352"/>
    <x v="2"/>
    <x v="2"/>
    <n v="2024"/>
    <s v="Q1"/>
    <n v="2824"/>
    <n v="10211"/>
    <n v="4184"/>
    <n v="285841"/>
    <n v="2.5499999999999998"/>
    <n v="3"/>
    <n v="0.35"/>
    <n v="24.53"/>
    <n v="47.73"/>
    <n v="2.6"/>
    <n v="17826"/>
    <n v="4258"/>
    <n v="9"/>
    <n v="28835864"/>
    <n v="11815616"/>
    <n v="16734407"/>
    <n v="58.033312266974214"/>
  </r>
  <r>
    <s v="P0444"/>
    <x v="289"/>
    <x v="2"/>
    <x v="2"/>
    <n v="2023"/>
    <s v="Q1"/>
    <n v="2946"/>
    <n v="10282"/>
    <n v="11651"/>
    <n v="161041"/>
    <n v="2.92"/>
    <n v="10"/>
    <n v="7.46"/>
    <n v="18.510000000000002"/>
    <n v="55.73"/>
    <n v="1.1000000000000001"/>
    <n v="12029"/>
    <n v="7827"/>
    <n v="9"/>
    <n v="30290772"/>
    <n v="34323846"/>
    <n v="-4194115"/>
    <n v="-13.846180612366037"/>
  </r>
  <r>
    <s v="P0445"/>
    <x v="353"/>
    <x v="1"/>
    <x v="1"/>
    <n v="2024"/>
    <s v="Q3"/>
    <n v="4235"/>
    <n v="18934"/>
    <n v="10853"/>
    <n v="166185"/>
    <n v="13.36"/>
    <n v="16"/>
    <n v="8.02"/>
    <n v="2.95"/>
    <n v="13.71"/>
    <n v="3.2"/>
    <n v="19175"/>
    <n v="5306"/>
    <n v="5"/>
    <n v="80185490"/>
    <n v="45962455"/>
    <n v="34056850"/>
    <n v="42.47258450375498"/>
  </r>
  <r>
    <s v="P0446"/>
    <x v="354"/>
    <x v="2"/>
    <x v="3"/>
    <n v="2023"/>
    <s v="Q4"/>
    <n v="825"/>
    <n v="15497"/>
    <n v="11848"/>
    <n v="227164"/>
    <n v="11.25"/>
    <n v="6"/>
    <n v="1.61"/>
    <n v="18.91"/>
    <n v="59.92"/>
    <n v="3.8"/>
    <n v="11890"/>
    <n v="403"/>
    <n v="8"/>
    <n v="12785025"/>
    <n v="9774600"/>
    <n v="2783261"/>
    <n v="21.769695405366825"/>
  </r>
  <r>
    <s v="P0447"/>
    <x v="293"/>
    <x v="0"/>
    <x v="3"/>
    <n v="2024"/>
    <s v="Q4"/>
    <n v="1675"/>
    <n v="7842"/>
    <n v="14293"/>
    <n v="60350"/>
    <n v="13.62"/>
    <n v="13"/>
    <n v="5.37"/>
    <n v="2.38"/>
    <n v="60.09"/>
    <n v="1.5"/>
    <n v="15530"/>
    <n v="433"/>
    <n v="11"/>
    <n v="13135350"/>
    <n v="23940775"/>
    <n v="-10865775"/>
    <n v="-82.721625232673674"/>
  </r>
  <r>
    <s v="P0448"/>
    <x v="34"/>
    <x v="1"/>
    <x v="2"/>
    <n v="2024"/>
    <s v="Q4"/>
    <n v="3119"/>
    <n v="18843"/>
    <n v="1485"/>
    <n v="277230"/>
    <n v="11.38"/>
    <n v="10"/>
    <n v="1.92"/>
    <n v="0.69"/>
    <n v="81.3"/>
    <n v="2.2000000000000002"/>
    <n v="6874"/>
    <n v="4606"/>
    <n v="2"/>
    <n v="58771317"/>
    <n v="4631715"/>
    <n v="53862372"/>
    <n v="91.647379622273903"/>
  </r>
  <r>
    <s v="P0449"/>
    <x v="355"/>
    <x v="1"/>
    <x v="3"/>
    <n v="2023"/>
    <s v="Q4"/>
    <n v="467"/>
    <n v="7559"/>
    <n v="14939"/>
    <n v="413003"/>
    <n v="8.9600000000000009"/>
    <n v="8"/>
    <n v="7.19"/>
    <n v="10.09"/>
    <n v="50.45"/>
    <n v="4.0999999999999996"/>
    <n v="14642"/>
    <n v="2431"/>
    <n v="7"/>
    <n v="3530053"/>
    <n v="6976513"/>
    <n v="-3859463"/>
    <n v="-109.33158793933121"/>
  </r>
  <r>
    <s v="P0450"/>
    <x v="356"/>
    <x v="0"/>
    <x v="0"/>
    <n v="2024"/>
    <s v="Q1"/>
    <n v="164"/>
    <n v="10384"/>
    <n v="8331"/>
    <n v="311570"/>
    <n v="9.81"/>
    <n v="12"/>
    <n v="2.72"/>
    <n v="24.84"/>
    <n v="16.170000000000002"/>
    <n v="2.5"/>
    <n v="20539"/>
    <n v="4661"/>
    <n v="7"/>
    <n v="1702976"/>
    <n v="1366284"/>
    <n v="25122"/>
    <n v="1.475182269157052"/>
  </r>
  <r>
    <s v="P0451"/>
    <x v="357"/>
    <x v="0"/>
    <x v="0"/>
    <n v="2024"/>
    <s v="Q1"/>
    <n v="666"/>
    <n v="7155"/>
    <n v="5083"/>
    <n v="118487"/>
    <n v="13.34"/>
    <n v="17"/>
    <n v="3.16"/>
    <n v="4.37"/>
    <n v="34.5"/>
    <n v="2"/>
    <n v="13704"/>
    <n v="179"/>
    <n v="7"/>
    <n v="4765230"/>
    <n v="3385278"/>
    <n v="1261465"/>
    <n v="26.472279407289889"/>
  </r>
  <r>
    <s v="P0452"/>
    <x v="126"/>
    <x v="1"/>
    <x v="3"/>
    <n v="2024"/>
    <s v="Q3"/>
    <n v="4024"/>
    <n v="13591"/>
    <n v="8536"/>
    <n v="198694"/>
    <n v="8.68"/>
    <n v="10"/>
    <n v="8.4499999999999993"/>
    <n v="16.82"/>
    <n v="62.45"/>
    <n v="3.7"/>
    <n v="8894"/>
    <n v="3863"/>
    <n v="13"/>
    <n v="54690184"/>
    <n v="34348864"/>
    <n v="20142626"/>
    <n v="36.830422804940646"/>
  </r>
  <r>
    <s v="P0453"/>
    <x v="358"/>
    <x v="1"/>
    <x v="2"/>
    <n v="2023"/>
    <s v="Q1"/>
    <n v="3317"/>
    <n v="16751"/>
    <n v="8510"/>
    <n v="173853"/>
    <n v="9.49"/>
    <n v="14"/>
    <n v="4.76"/>
    <n v="4.33"/>
    <n v="29.14"/>
    <n v="1.8"/>
    <n v="18588"/>
    <n v="5296"/>
    <n v="3"/>
    <n v="55563067"/>
    <n v="28227670"/>
    <n v="27161544"/>
    <n v="48.884169766942492"/>
  </r>
  <r>
    <s v="P0454"/>
    <x v="359"/>
    <x v="2"/>
    <x v="0"/>
    <n v="2023"/>
    <s v="Q3"/>
    <n v="875"/>
    <n v="2026"/>
    <n v="2419"/>
    <n v="365261"/>
    <n v="2.35"/>
    <n v="18"/>
    <n v="6.7"/>
    <n v="18.12"/>
    <n v="32.44"/>
    <n v="4.5999999999999996"/>
    <n v="2325"/>
    <n v="832"/>
    <n v="9"/>
    <n v="1772750"/>
    <n v="2116625"/>
    <n v="-709136"/>
    <n v="-40.002030743195597"/>
  </r>
  <r>
    <s v="P0455"/>
    <x v="360"/>
    <x v="2"/>
    <x v="3"/>
    <n v="2024"/>
    <s v="Q2"/>
    <n v="1566"/>
    <n v="4724"/>
    <n v="14775"/>
    <n v="285062"/>
    <n v="7.11"/>
    <n v="0"/>
    <n v="4.0199999999999996"/>
    <n v="12.63"/>
    <n v="75.64"/>
    <n v="1.4"/>
    <n v="10696"/>
    <n v="4076"/>
    <n v="6"/>
    <n v="7397784"/>
    <n v="23137650"/>
    <n v="-16024928"/>
    <n v="-216.61794937511019"/>
  </r>
  <r>
    <s v="P0456"/>
    <x v="237"/>
    <x v="1"/>
    <x v="0"/>
    <n v="2024"/>
    <s v="Q3"/>
    <n v="3196"/>
    <n v="16569"/>
    <n v="14072"/>
    <n v="283077"/>
    <n v="10.75"/>
    <n v="3"/>
    <n v="2.98"/>
    <n v="17"/>
    <n v="56.75"/>
    <n v="3.8"/>
    <n v="13152"/>
    <n v="5759"/>
    <n v="6"/>
    <n v="52954524"/>
    <n v="44974112"/>
    <n v="7697335"/>
    <n v="14.535745803323621"/>
  </r>
  <r>
    <s v="P0457"/>
    <x v="171"/>
    <x v="0"/>
    <x v="3"/>
    <n v="2023"/>
    <s v="Q1"/>
    <n v="462"/>
    <n v="13036"/>
    <n v="13635"/>
    <n v="413228"/>
    <n v="4.0599999999999996"/>
    <n v="13"/>
    <n v="6.25"/>
    <n v="5.07"/>
    <n v="50.68"/>
    <n v="3"/>
    <n v="18260"/>
    <n v="1484"/>
    <n v="3"/>
    <n v="6022632"/>
    <n v="6299370"/>
    <n v="-689966"/>
    <n v="-11.456220469721544"/>
  </r>
  <r>
    <s v="P0458"/>
    <x v="361"/>
    <x v="1"/>
    <x v="0"/>
    <n v="2024"/>
    <s v="Q3"/>
    <n v="778"/>
    <n v="15047"/>
    <n v="7668"/>
    <n v="73782"/>
    <n v="3.03"/>
    <n v="13"/>
    <n v="1.55"/>
    <n v="18.64"/>
    <n v="35.479999999999997"/>
    <n v="4.5"/>
    <n v="2472"/>
    <n v="2224"/>
    <n v="5"/>
    <n v="11706566"/>
    <n v="5965704"/>
    <n v="5667080"/>
    <n v="48.409413998947258"/>
  </r>
  <r>
    <s v="P0459"/>
    <x v="167"/>
    <x v="0"/>
    <x v="2"/>
    <n v="2023"/>
    <s v="Q1"/>
    <n v="3398"/>
    <n v="19759"/>
    <n v="2231"/>
    <n v="340598"/>
    <n v="4.71"/>
    <n v="2"/>
    <n v="3.73"/>
    <n v="24.89"/>
    <n v="68.47"/>
    <n v="1.5"/>
    <n v="12768"/>
    <n v="6752"/>
    <n v="13"/>
    <n v="67141082"/>
    <n v="7580938"/>
    <n v="59219546"/>
    <n v="88.201655731434286"/>
  </r>
  <r>
    <s v="P0460"/>
    <x v="362"/>
    <x v="2"/>
    <x v="3"/>
    <n v="2023"/>
    <s v="Q2"/>
    <n v="2858"/>
    <n v="3263"/>
    <n v="9867"/>
    <n v="380048"/>
    <n v="3.62"/>
    <n v="16"/>
    <n v="2.09"/>
    <n v="16.64"/>
    <n v="33.020000000000003"/>
    <n v="3.7"/>
    <n v="1943"/>
    <n v="5383"/>
    <n v="10"/>
    <n v="9325654"/>
    <n v="28199886"/>
    <n v="-19254280"/>
    <n v="-206.46573419944593"/>
  </r>
  <r>
    <s v="P0461"/>
    <x v="363"/>
    <x v="2"/>
    <x v="1"/>
    <n v="2023"/>
    <s v="Q1"/>
    <n v="725"/>
    <n v="10212"/>
    <n v="5513"/>
    <n v="179936"/>
    <n v="3.22"/>
    <n v="2"/>
    <n v="6.96"/>
    <n v="12.34"/>
    <n v="68.97"/>
    <n v="3.3"/>
    <n v="2254"/>
    <n v="7276"/>
    <n v="10"/>
    <n v="7403700"/>
    <n v="3996925"/>
    <n v="3226839"/>
    <n v="43.584140362251304"/>
  </r>
  <r>
    <s v="P0462"/>
    <x v="364"/>
    <x v="0"/>
    <x v="0"/>
    <n v="2023"/>
    <s v="Q4"/>
    <n v="3515"/>
    <n v="7297"/>
    <n v="11453"/>
    <n v="458808"/>
    <n v="6.37"/>
    <n v="15"/>
    <n v="9.44"/>
    <n v="23.08"/>
    <n v="15.61"/>
    <n v="2.9"/>
    <n v="17523"/>
    <n v="9490"/>
    <n v="7"/>
    <n v="25648955"/>
    <n v="40257295"/>
    <n v="-15067148"/>
    <n v="-58.743711001091469"/>
  </r>
  <r>
    <s v="P0463"/>
    <x v="365"/>
    <x v="0"/>
    <x v="2"/>
    <n v="2024"/>
    <s v="Q1"/>
    <n v="2554"/>
    <n v="10708"/>
    <n v="10357"/>
    <n v="203245"/>
    <n v="13.62"/>
    <n v="13"/>
    <n v="9.9600000000000009"/>
    <n v="0.4"/>
    <n v="79.16"/>
    <n v="3"/>
    <n v="11863"/>
    <n v="6705"/>
    <n v="12"/>
    <n v="27348232"/>
    <n v="26451778"/>
    <n v="693209"/>
    <n v="2.5347488642044573"/>
  </r>
  <r>
    <s v="P0464"/>
    <x v="366"/>
    <x v="1"/>
    <x v="1"/>
    <n v="2024"/>
    <s v="Q2"/>
    <n v="3017"/>
    <n v="6609"/>
    <n v="10235"/>
    <n v="476420"/>
    <n v="7.61"/>
    <n v="19"/>
    <n v="4.5"/>
    <n v="18.25"/>
    <n v="49.97"/>
    <n v="3.9"/>
    <n v="12397"/>
    <n v="5807"/>
    <n v="10"/>
    <n v="19939353"/>
    <n v="30878995"/>
    <n v="-11416062"/>
    <n v="-57.253923936248086"/>
  </r>
  <r>
    <s v="P0465"/>
    <x v="367"/>
    <x v="2"/>
    <x v="3"/>
    <n v="2024"/>
    <s v="Q1"/>
    <n v="2836"/>
    <n v="18000"/>
    <n v="5798"/>
    <n v="478812"/>
    <n v="2.82"/>
    <n v="12"/>
    <n v="2.5299999999999998"/>
    <n v="22.22"/>
    <n v="45.08"/>
    <n v="4.8"/>
    <n v="6896"/>
    <n v="2392"/>
    <n v="5"/>
    <n v="51048000"/>
    <n v="16443128"/>
    <n v="34126060"/>
    <n v="66.850924619965525"/>
  </r>
  <r>
    <s v="P0466"/>
    <x v="250"/>
    <x v="2"/>
    <x v="1"/>
    <n v="2023"/>
    <s v="Q3"/>
    <n v="1172"/>
    <n v="3933"/>
    <n v="962"/>
    <n v="477540"/>
    <n v="1.1499999999999999"/>
    <n v="14"/>
    <n v="4.43"/>
    <n v="1.54"/>
    <n v="58.88"/>
    <n v="1.4"/>
    <n v="4965"/>
    <n v="8476"/>
    <n v="12"/>
    <n v="4609476"/>
    <n v="1127464"/>
    <n v="3004472"/>
    <n v="65.180337201018077"/>
  </r>
  <r>
    <s v="P0467"/>
    <x v="134"/>
    <x v="1"/>
    <x v="2"/>
    <n v="2024"/>
    <s v="Q4"/>
    <n v="4129"/>
    <n v="18467"/>
    <n v="2774"/>
    <n v="172258"/>
    <n v="10.44"/>
    <n v="13"/>
    <n v="8.4700000000000006"/>
    <n v="11.25"/>
    <n v="59.94"/>
    <n v="1.1000000000000001"/>
    <n v="4211"/>
    <n v="1097"/>
    <n v="2"/>
    <n v="76250243"/>
    <n v="11453846"/>
    <n v="64624139"/>
    <n v="84.752699083201605"/>
  </r>
  <r>
    <s v="P0468"/>
    <x v="303"/>
    <x v="1"/>
    <x v="0"/>
    <n v="2024"/>
    <s v="Q2"/>
    <n v="1621"/>
    <n v="5667"/>
    <n v="4091"/>
    <n v="161668"/>
    <n v="5.74"/>
    <n v="18"/>
    <n v="2.06"/>
    <n v="5.12"/>
    <n v="20.56"/>
    <n v="4.2"/>
    <n v="20291"/>
    <n v="4764"/>
    <n v="3"/>
    <n v="9186207"/>
    <n v="6631511"/>
    <n v="2393028"/>
    <n v="26.050229436371293"/>
  </r>
  <r>
    <s v="P0469"/>
    <x v="86"/>
    <x v="2"/>
    <x v="1"/>
    <n v="2024"/>
    <s v="Q3"/>
    <n v="2193"/>
    <n v="19273"/>
    <n v="9261"/>
    <n v="436328"/>
    <n v="12.33"/>
    <n v="5"/>
    <n v="9.52"/>
    <n v="14.16"/>
    <n v="70.5"/>
    <n v="1.4"/>
    <n v="7247"/>
    <n v="2457"/>
    <n v="14"/>
    <n v="42265689"/>
    <n v="20309373"/>
    <n v="21519988"/>
    <n v="50.915975840355983"/>
  </r>
  <r>
    <s v="P0470"/>
    <x v="368"/>
    <x v="2"/>
    <x v="1"/>
    <n v="2024"/>
    <s v="Q1"/>
    <n v="1737"/>
    <n v="9857"/>
    <n v="1431"/>
    <n v="473966"/>
    <n v="9.89"/>
    <n v="9"/>
    <n v="3.42"/>
    <n v="16.239999999999998"/>
    <n v="32.07"/>
    <n v="4.9000000000000004"/>
    <n v="19607"/>
    <n v="5591"/>
    <n v="2"/>
    <n v="17121609"/>
    <n v="2485647"/>
    <n v="14161996"/>
    <n v="82.714165473583705"/>
  </r>
  <r>
    <s v="P0471"/>
    <x v="369"/>
    <x v="2"/>
    <x v="2"/>
    <n v="2024"/>
    <s v="Q3"/>
    <n v="4182"/>
    <n v="7654"/>
    <n v="1705"/>
    <n v="328710"/>
    <n v="11.94"/>
    <n v="14"/>
    <n v="9.86"/>
    <n v="7.57"/>
    <n v="82.4"/>
    <n v="3.5"/>
    <n v="3419"/>
    <n v="1779"/>
    <n v="9"/>
    <n v="32009028"/>
    <n v="7130310"/>
    <n v="24550008"/>
    <n v="76.697136820274579"/>
  </r>
  <r>
    <s v="P0472"/>
    <x v="146"/>
    <x v="2"/>
    <x v="2"/>
    <n v="2024"/>
    <s v="Q3"/>
    <n v="3901"/>
    <n v="10420"/>
    <n v="12463"/>
    <n v="188262"/>
    <n v="4.08"/>
    <n v="19"/>
    <n v="8.39"/>
    <n v="11.5"/>
    <n v="75.430000000000007"/>
    <n v="3.6"/>
    <n v="18802"/>
    <n v="5815"/>
    <n v="10"/>
    <n v="40648420"/>
    <n v="48618163"/>
    <n v="-8158005"/>
    <n v="-20.069673064783331"/>
  </r>
  <r>
    <s v="P0473"/>
    <x v="331"/>
    <x v="1"/>
    <x v="1"/>
    <n v="2024"/>
    <s v="Q2"/>
    <n v="3490"/>
    <n v="19927"/>
    <n v="12245"/>
    <n v="88333"/>
    <n v="10.39"/>
    <n v="5"/>
    <n v="8.09"/>
    <n v="6.98"/>
    <n v="37.700000000000003"/>
    <n v="1.8"/>
    <n v="14973"/>
    <n v="4986"/>
    <n v="11"/>
    <n v="69545230"/>
    <n v="42735050"/>
    <n v="26721847"/>
    <n v="38.42369491049206"/>
  </r>
  <r>
    <s v="P0474"/>
    <x v="370"/>
    <x v="0"/>
    <x v="3"/>
    <n v="2024"/>
    <s v="Q1"/>
    <n v="3816"/>
    <n v="18662"/>
    <n v="2814"/>
    <n v="434073"/>
    <n v="3.96"/>
    <n v="9"/>
    <n v="3.18"/>
    <n v="9.23"/>
    <n v="74.62"/>
    <n v="2"/>
    <n v="18465"/>
    <n v="7540"/>
    <n v="13"/>
    <n v="71214192"/>
    <n v="10738224"/>
    <n v="60041895"/>
    <n v="84.311698713087978"/>
  </r>
  <r>
    <s v="P0475"/>
    <x v="371"/>
    <x v="0"/>
    <x v="3"/>
    <n v="2023"/>
    <s v="Q1"/>
    <n v="2376"/>
    <n v="1713"/>
    <n v="10633"/>
    <n v="261977"/>
    <n v="14.09"/>
    <n v="6"/>
    <n v="0.09"/>
    <n v="3.99"/>
    <n v="38.51"/>
    <n v="3.6"/>
    <n v="15735"/>
    <n v="6921"/>
    <n v="7"/>
    <n v="4070088"/>
    <n v="25264008"/>
    <n v="-21455897"/>
    <n v="-527.16051839665386"/>
  </r>
  <r>
    <s v="P0476"/>
    <x v="76"/>
    <x v="0"/>
    <x v="1"/>
    <n v="2023"/>
    <s v="Q4"/>
    <n v="2964"/>
    <n v="5262"/>
    <n v="8696"/>
    <n v="139571"/>
    <n v="9.5500000000000007"/>
    <n v="16"/>
    <n v="3.82"/>
    <n v="22.14"/>
    <n v="18.079999999999998"/>
    <n v="4.5999999999999996"/>
    <n v="17210"/>
    <n v="3627"/>
    <n v="3"/>
    <n v="15596568"/>
    <n v="25774944"/>
    <n v="-10317947"/>
    <n v="-66.15524005024696"/>
  </r>
  <r>
    <s v="P0477"/>
    <x v="253"/>
    <x v="2"/>
    <x v="3"/>
    <n v="2024"/>
    <s v="Q4"/>
    <n v="4002"/>
    <n v="14899"/>
    <n v="1004"/>
    <n v="170263"/>
    <n v="4.87"/>
    <n v="17"/>
    <n v="3.02"/>
    <n v="0.25"/>
    <n v="86.95"/>
    <n v="4.9000000000000004"/>
    <n v="15934"/>
    <n v="6913"/>
    <n v="7"/>
    <n v="59625798"/>
    <n v="4018008"/>
    <n v="55437527"/>
    <n v="92.97574013181341"/>
  </r>
  <r>
    <s v="P0478"/>
    <x v="372"/>
    <x v="0"/>
    <x v="0"/>
    <n v="2024"/>
    <s v="Q3"/>
    <n v="645"/>
    <n v="11268"/>
    <n v="1381"/>
    <n v="444805"/>
    <n v="4.04"/>
    <n v="16"/>
    <n v="0.37"/>
    <n v="22.06"/>
    <n v="62.21"/>
    <n v="1.8"/>
    <n v="14978"/>
    <n v="2845"/>
    <n v="10"/>
    <n v="7267860"/>
    <n v="890745"/>
    <n v="5932310"/>
    <n v="81.623889287905925"/>
  </r>
  <r>
    <s v="P0479"/>
    <x v="217"/>
    <x v="2"/>
    <x v="0"/>
    <n v="2024"/>
    <s v="Q1"/>
    <n v="778"/>
    <n v="12140"/>
    <n v="6475"/>
    <n v="75235"/>
    <n v="2.86"/>
    <n v="8"/>
    <n v="5.05"/>
    <n v="14.29"/>
    <n v="46.49"/>
    <n v="1.5"/>
    <n v="5381"/>
    <n v="4190"/>
    <n v="13"/>
    <n v="9444920"/>
    <n v="5037550"/>
    <n v="4332135"/>
    <n v="45.867355149646585"/>
  </r>
  <r>
    <s v="P0480"/>
    <x v="373"/>
    <x v="2"/>
    <x v="3"/>
    <n v="2023"/>
    <s v="Q2"/>
    <n v="1415"/>
    <n v="8231"/>
    <n v="9832"/>
    <n v="50159"/>
    <n v="10.42"/>
    <n v="9"/>
    <n v="4.03"/>
    <n v="8.2899999999999991"/>
    <n v="41.82"/>
    <n v="1.2"/>
    <n v="3499"/>
    <n v="6258"/>
    <n v="4"/>
    <n v="11646865"/>
    <n v="13912280"/>
    <n v="-2315574"/>
    <n v="-19.881521765728376"/>
  </r>
  <r>
    <s v="P0481"/>
    <x v="369"/>
    <x v="1"/>
    <x v="0"/>
    <n v="2023"/>
    <s v="Q2"/>
    <n v="4542"/>
    <n v="7291"/>
    <n v="14924"/>
    <n v="193217"/>
    <n v="3.28"/>
    <n v="9"/>
    <n v="6.35"/>
    <n v="18.079999999999998"/>
    <n v="35.979999999999997"/>
    <n v="4.5"/>
    <n v="16349"/>
    <n v="8661"/>
    <n v="10"/>
    <n v="33115722"/>
    <n v="67784808"/>
    <n v="-34862303"/>
    <n v="-105.27417460504107"/>
  </r>
  <r>
    <s v="P0482"/>
    <x v="374"/>
    <x v="0"/>
    <x v="1"/>
    <n v="2023"/>
    <s v="Q1"/>
    <n v="748"/>
    <n v="17322"/>
    <n v="6147"/>
    <n v="212993"/>
    <n v="8.93"/>
    <n v="6"/>
    <n v="6.21"/>
    <n v="12.69"/>
    <n v="88.52"/>
    <n v="2.2000000000000002"/>
    <n v="12403"/>
    <n v="7571"/>
    <n v="3"/>
    <n v="12956856"/>
    <n v="4597956"/>
    <n v="8145907"/>
    <n v="62.869472347304011"/>
  </r>
  <r>
    <s v="P0483"/>
    <x v="2"/>
    <x v="1"/>
    <x v="3"/>
    <n v="2023"/>
    <s v="Q3"/>
    <n v="445"/>
    <n v="10283"/>
    <n v="10711"/>
    <n v="417003"/>
    <n v="3.97"/>
    <n v="15"/>
    <n v="1.21"/>
    <n v="12.48"/>
    <n v="20.78"/>
    <n v="1"/>
    <n v="18284"/>
    <n v="3843"/>
    <n v="12"/>
    <n v="4575935"/>
    <n v="4766395"/>
    <n v="-607463"/>
    <n v="-13.275166714562161"/>
  </r>
  <r>
    <s v="P0484"/>
    <x v="375"/>
    <x v="1"/>
    <x v="1"/>
    <n v="2023"/>
    <s v="Q4"/>
    <n v="4221"/>
    <n v="15121"/>
    <n v="14730"/>
    <n v="197309"/>
    <n v="9.93"/>
    <n v="17"/>
    <n v="9.77"/>
    <n v="2.75"/>
    <n v="35.18"/>
    <n v="1.9"/>
    <n v="16200"/>
    <n v="9995"/>
    <n v="6"/>
    <n v="63825741"/>
    <n v="62175330"/>
    <n v="1453102"/>
    <n v="2.276670787104532"/>
  </r>
  <r>
    <s v="P0485"/>
    <x v="50"/>
    <x v="1"/>
    <x v="0"/>
    <n v="2024"/>
    <s v="Q4"/>
    <n v="4410"/>
    <n v="17519"/>
    <n v="3443"/>
    <n v="157507"/>
    <n v="12.22"/>
    <n v="5"/>
    <n v="1.87"/>
    <n v="9.74"/>
    <n v="48.84"/>
    <n v="2.4"/>
    <n v="6945"/>
    <n v="7108"/>
    <n v="12"/>
    <n v="77258790"/>
    <n v="15183630"/>
    <n v="61917653"/>
    <n v="80.143182413289153"/>
  </r>
  <r>
    <s v="P0486"/>
    <x v="187"/>
    <x v="2"/>
    <x v="3"/>
    <n v="2023"/>
    <s v="Q2"/>
    <n v="2552"/>
    <n v="4220"/>
    <n v="8817"/>
    <n v="451460"/>
    <n v="11.67"/>
    <n v="19"/>
    <n v="4.45"/>
    <n v="6.03"/>
    <n v="48.24"/>
    <n v="5"/>
    <n v="4128"/>
    <n v="3424"/>
    <n v="3"/>
    <n v="10769440"/>
    <n v="22500984"/>
    <n v="-12183004"/>
    <n v="-113.12569641504109"/>
  </r>
  <r>
    <s v="P0487"/>
    <x v="376"/>
    <x v="0"/>
    <x v="1"/>
    <n v="2023"/>
    <s v="Q4"/>
    <n v="1869"/>
    <n v="10405"/>
    <n v="3097"/>
    <n v="64743"/>
    <n v="11.41"/>
    <n v="0"/>
    <n v="4.88"/>
    <n v="0.39"/>
    <n v="47.71"/>
    <n v="3.1"/>
    <n v="19540"/>
    <n v="8732"/>
    <n v="8"/>
    <n v="19446945"/>
    <n v="5788293"/>
    <n v="13593909"/>
    <n v="69.902542533030257"/>
  </r>
  <r>
    <s v="P0488"/>
    <x v="15"/>
    <x v="1"/>
    <x v="0"/>
    <n v="2024"/>
    <s v="Q1"/>
    <n v="767"/>
    <n v="10627"/>
    <n v="1674"/>
    <n v="278174"/>
    <n v="2.82"/>
    <n v="0"/>
    <n v="8.1300000000000008"/>
    <n v="9"/>
    <n v="24.06"/>
    <n v="1.8"/>
    <n v="18504"/>
    <n v="3357"/>
    <n v="12"/>
    <n v="8150909"/>
    <n v="1283958"/>
    <n v="6588777"/>
    <n v="80.834873754571419"/>
  </r>
  <r>
    <s v="P0489"/>
    <x v="377"/>
    <x v="2"/>
    <x v="3"/>
    <n v="2024"/>
    <s v="Q1"/>
    <n v="2832"/>
    <n v="17885"/>
    <n v="6360"/>
    <n v="96101"/>
    <n v="1.33"/>
    <n v="11"/>
    <n v="0.99"/>
    <n v="2.25"/>
    <n v="21.59"/>
    <n v="2.2999999999999998"/>
    <n v="1746"/>
    <n v="326"/>
    <n v="11"/>
    <n v="50650320"/>
    <n v="18011520"/>
    <n v="32542699"/>
    <n v="64.249740179331539"/>
  </r>
  <r>
    <s v="P0490"/>
    <x v="280"/>
    <x v="2"/>
    <x v="2"/>
    <n v="2024"/>
    <s v="Q2"/>
    <n v="4996"/>
    <n v="7868"/>
    <n v="1489"/>
    <n v="292717"/>
    <n v="10.48"/>
    <n v="1"/>
    <n v="4.29"/>
    <n v="6.42"/>
    <n v="30.38"/>
    <n v="2.2999999999999998"/>
    <n v="6712"/>
    <n v="2501"/>
    <n v="10"/>
    <n v="39308528"/>
    <n v="7439044"/>
    <n v="31576767"/>
    <n v="80.330576102976949"/>
  </r>
  <r>
    <s v="P0491"/>
    <x v="378"/>
    <x v="0"/>
    <x v="1"/>
    <n v="2024"/>
    <s v="Q1"/>
    <n v="3627"/>
    <n v="15556"/>
    <n v="4800"/>
    <n v="171534"/>
    <n v="5.53"/>
    <n v="3"/>
    <n v="6.29"/>
    <n v="2.31"/>
    <n v="83.16"/>
    <n v="1.1000000000000001"/>
    <n v="4839"/>
    <n v="4818"/>
    <n v="8"/>
    <n v="56421612"/>
    <n v="17409600"/>
    <n v="38840478"/>
    <n v="68.839716951015149"/>
  </r>
  <r>
    <s v="P0492"/>
    <x v="379"/>
    <x v="2"/>
    <x v="1"/>
    <n v="2024"/>
    <s v="Q1"/>
    <n v="193"/>
    <n v="13736"/>
    <n v="12133"/>
    <n v="396371"/>
    <n v="6.49"/>
    <n v="16"/>
    <n v="2.15"/>
    <n v="2.52"/>
    <n v="19.04"/>
    <n v="1.5"/>
    <n v="20894"/>
    <n v="1124"/>
    <n v="13"/>
    <n v="2651048"/>
    <n v="2341669"/>
    <n v="-86992"/>
    <n v="-3.2814192726800875"/>
  </r>
  <r>
    <s v="P0493"/>
    <x v="64"/>
    <x v="2"/>
    <x v="1"/>
    <n v="2024"/>
    <s v="Q3"/>
    <n v="3190"/>
    <n v="19833"/>
    <n v="10414"/>
    <n v="280604"/>
    <n v="0.47"/>
    <n v="3"/>
    <n v="6.27"/>
    <n v="4.9800000000000004"/>
    <n v="70.59"/>
    <n v="3.8"/>
    <n v="3868"/>
    <n v="5772"/>
    <n v="6"/>
    <n v="63267270"/>
    <n v="33220660"/>
    <n v="29766006"/>
    <n v="47.048032892837007"/>
  </r>
  <r>
    <s v="P0494"/>
    <x v="380"/>
    <x v="0"/>
    <x v="3"/>
    <n v="2023"/>
    <s v="Q2"/>
    <n v="4541"/>
    <n v="15951"/>
    <n v="1471"/>
    <n v="237450"/>
    <n v="3.89"/>
    <n v="10"/>
    <n v="9.24"/>
    <n v="25"/>
    <n v="70.599999999999994"/>
    <n v="1.5"/>
    <n v="13686"/>
    <n v="7827"/>
    <n v="5"/>
    <n v="72433491"/>
    <n v="6679811"/>
    <n v="65516230"/>
    <n v="90.450189678142124"/>
  </r>
  <r>
    <s v="P0495"/>
    <x v="139"/>
    <x v="2"/>
    <x v="0"/>
    <n v="2024"/>
    <s v="Q1"/>
    <n v="2988"/>
    <n v="18801"/>
    <n v="8727"/>
    <n v="383270"/>
    <n v="0.51"/>
    <n v="3"/>
    <n v="9.98"/>
    <n v="0.05"/>
    <n v="74.78"/>
    <n v="1.9"/>
    <n v="3339"/>
    <n v="5380"/>
    <n v="13"/>
    <n v="56177388"/>
    <n v="26076276"/>
    <n v="29717842"/>
    <n v="52.90000667172351"/>
  </r>
  <r>
    <s v="P0496"/>
    <x v="264"/>
    <x v="1"/>
    <x v="1"/>
    <n v="2024"/>
    <s v="Q1"/>
    <n v="3686"/>
    <n v="11933"/>
    <n v="1971"/>
    <n v="368215"/>
    <n v="13.19"/>
    <n v="0"/>
    <n v="0.32"/>
    <n v="15.97"/>
    <n v="80.930000000000007"/>
    <n v="2.4"/>
    <n v="20787"/>
    <n v="970"/>
    <n v="5"/>
    <n v="43985038"/>
    <n v="7265106"/>
    <n v="36351717"/>
    <n v="82.645641911233554"/>
  </r>
  <r>
    <s v="P0497"/>
    <x v="381"/>
    <x v="1"/>
    <x v="2"/>
    <n v="2023"/>
    <s v="Q4"/>
    <n v="3272"/>
    <n v="17025"/>
    <n v="6391"/>
    <n v="252193"/>
    <n v="3.65"/>
    <n v="6"/>
    <n v="2.36"/>
    <n v="3.53"/>
    <n v="31.04"/>
    <n v="4"/>
    <n v="7705"/>
    <n v="3299"/>
    <n v="11"/>
    <n v="55705800"/>
    <n v="20911352"/>
    <n v="34542255"/>
    <n v="62.008363581530112"/>
  </r>
  <r>
    <s v="P0498"/>
    <x v="382"/>
    <x v="1"/>
    <x v="0"/>
    <n v="2023"/>
    <s v="Q4"/>
    <n v="1217"/>
    <n v="1589"/>
    <n v="12718"/>
    <n v="386907"/>
    <n v="8.36"/>
    <n v="17"/>
    <n v="3.1"/>
    <n v="23.02"/>
    <n v="27.96"/>
    <n v="3.3"/>
    <n v="5895"/>
    <n v="1845"/>
    <n v="9"/>
    <n v="1933813"/>
    <n v="15477806"/>
    <n v="-13930900"/>
    <n v="-720.38506308521039"/>
  </r>
  <r>
    <s v="P0499"/>
    <x v="227"/>
    <x v="1"/>
    <x v="0"/>
    <n v="2023"/>
    <s v="Q3"/>
    <n v="2666"/>
    <n v="19593"/>
    <n v="9935"/>
    <n v="285422"/>
    <n v="0.57999999999999996"/>
    <n v="8"/>
    <n v="3.99"/>
    <n v="2.34"/>
    <n v="47.24"/>
    <n v="3.8"/>
    <n v="16790"/>
    <n v="5370"/>
    <n v="11"/>
    <n v="52234938"/>
    <n v="26486710"/>
    <n v="25462806"/>
    <n v="48.746695171725868"/>
  </r>
  <r>
    <s v="P0500"/>
    <x v="383"/>
    <x v="1"/>
    <x v="1"/>
    <n v="2024"/>
    <s v="Q2"/>
    <n v="1112"/>
    <n v="11861"/>
    <n v="7142"/>
    <n v="455453"/>
    <n v="10"/>
    <n v="2"/>
    <n v="2.42"/>
    <n v="23.88"/>
    <n v="31.21"/>
    <n v="3.3"/>
    <n v="5191"/>
    <n v="8735"/>
    <n v="14"/>
    <n v="13189432"/>
    <n v="7941904"/>
    <n v="4792075"/>
    <n v="36.332686653981767"/>
  </r>
  <r>
    <s v="P0501"/>
    <x v="246"/>
    <x v="2"/>
    <x v="3"/>
    <n v="2023"/>
    <s v="Q3"/>
    <n v="2206"/>
    <n v="17869"/>
    <n v="2249"/>
    <n v="196721"/>
    <n v="4.8499999999999996"/>
    <n v="7"/>
    <n v="2.0299999999999998"/>
    <n v="15.27"/>
    <n v="68.739999999999995"/>
    <n v="3.7"/>
    <n v="8970"/>
    <n v="5986"/>
    <n v="11"/>
    <n v="39419014"/>
    <n v="4961294"/>
    <n v="34260999"/>
    <n v="86.914906090751032"/>
  </r>
  <r>
    <s v="P0502"/>
    <x v="384"/>
    <x v="2"/>
    <x v="0"/>
    <n v="2024"/>
    <s v="Q4"/>
    <n v="3032"/>
    <n v="4541"/>
    <n v="12729"/>
    <n v="218785"/>
    <n v="13.47"/>
    <n v="18"/>
    <n v="9.5500000000000007"/>
    <n v="0.03"/>
    <n v="60.88"/>
    <n v="1"/>
    <n v="5341"/>
    <n v="5690"/>
    <n v="11"/>
    <n v="13768312"/>
    <n v="38594328"/>
    <n v="-25044801"/>
    <n v="-181.9017538242887"/>
  </r>
  <r>
    <s v="P0503"/>
    <x v="385"/>
    <x v="1"/>
    <x v="0"/>
    <n v="2024"/>
    <s v="Q4"/>
    <n v="3344"/>
    <n v="1605"/>
    <n v="3339"/>
    <n v="254535"/>
    <n v="13.32"/>
    <n v="3"/>
    <n v="9.19"/>
    <n v="22.35"/>
    <n v="80"/>
    <n v="4.7"/>
    <n v="5848"/>
    <n v="7997"/>
    <n v="11"/>
    <n v="5367120"/>
    <n v="11165616"/>
    <n v="-6053031"/>
    <n v="-112.77987076868041"/>
  </r>
  <r>
    <s v="P0504"/>
    <x v="386"/>
    <x v="0"/>
    <x v="0"/>
    <n v="2024"/>
    <s v="Q3"/>
    <n v="4779"/>
    <n v="10578"/>
    <n v="4759"/>
    <n v="226481"/>
    <n v="4.88"/>
    <n v="17"/>
    <n v="0.47"/>
    <n v="13.04"/>
    <n v="16.62"/>
    <n v="1.4"/>
    <n v="19276"/>
    <n v="8764"/>
    <n v="11"/>
    <n v="50552262"/>
    <n v="22743261"/>
    <n v="27582520"/>
    <n v="54.562385358740229"/>
  </r>
  <r>
    <s v="P0505"/>
    <x v="86"/>
    <x v="1"/>
    <x v="3"/>
    <n v="2024"/>
    <s v="Q2"/>
    <n v="1206"/>
    <n v="19779"/>
    <n v="13983"/>
    <n v="229838"/>
    <n v="13.51"/>
    <n v="19"/>
    <n v="3.39"/>
    <n v="6.57"/>
    <n v="83.21"/>
    <n v="2.6"/>
    <n v="7560"/>
    <n v="8371"/>
    <n v="2"/>
    <n v="23853474"/>
    <n v="16863498"/>
    <n v="6760138"/>
    <n v="28.340266076127946"/>
  </r>
  <r>
    <s v="P0506"/>
    <x v="387"/>
    <x v="2"/>
    <x v="2"/>
    <n v="2024"/>
    <s v="Q4"/>
    <n v="782"/>
    <n v="7590"/>
    <n v="7085"/>
    <n v="96154"/>
    <n v="14.94"/>
    <n v="10"/>
    <n v="4.05"/>
    <n v="19.18"/>
    <n v="33.47"/>
    <n v="4.0999999999999996"/>
    <n v="17025"/>
    <n v="5258"/>
    <n v="6"/>
    <n v="5935380"/>
    <n v="5540470"/>
    <n v="298756"/>
    <n v="5.0334772162860677"/>
  </r>
  <r>
    <s v="P0507"/>
    <x v="388"/>
    <x v="2"/>
    <x v="0"/>
    <n v="2024"/>
    <s v="Q1"/>
    <n v="4380"/>
    <n v="7582"/>
    <n v="6232"/>
    <n v="319160"/>
    <n v="12.38"/>
    <n v="13"/>
    <n v="2.39"/>
    <n v="23.17"/>
    <n v="49.26"/>
    <n v="2.7"/>
    <n v="5800"/>
    <n v="8531"/>
    <n v="3"/>
    <n v="33209160"/>
    <n v="27296160"/>
    <n v="5593840"/>
    <n v="16.844268268152522"/>
  </r>
  <r>
    <s v="P0508"/>
    <x v="389"/>
    <x v="2"/>
    <x v="3"/>
    <n v="2023"/>
    <s v="Q1"/>
    <n v="4896"/>
    <n v="18518"/>
    <n v="5060"/>
    <n v="491904"/>
    <n v="12.67"/>
    <n v="17"/>
    <n v="6.29"/>
    <n v="12.09"/>
    <n v="45.09"/>
    <n v="4.8"/>
    <n v="4838"/>
    <n v="689"/>
    <n v="14"/>
    <n v="90664128"/>
    <n v="24773760"/>
    <n v="65398464"/>
    <n v="72.132678538528495"/>
  </r>
  <r>
    <s v="P0509"/>
    <x v="343"/>
    <x v="0"/>
    <x v="1"/>
    <n v="2023"/>
    <s v="Q2"/>
    <n v="1003"/>
    <n v="3425"/>
    <n v="3161"/>
    <n v="401822"/>
    <n v="3.74"/>
    <n v="15"/>
    <n v="6.4"/>
    <n v="7.89"/>
    <n v="70.819999999999993"/>
    <n v="2.9"/>
    <n v="6987"/>
    <n v="9652"/>
    <n v="12"/>
    <n v="3435275"/>
    <n v="3170483"/>
    <n v="-137030"/>
    <n v="-3.9889091848541969"/>
  </r>
  <r>
    <s v="P0510"/>
    <x v="390"/>
    <x v="2"/>
    <x v="2"/>
    <n v="2024"/>
    <s v="Q4"/>
    <n v="2589"/>
    <n v="19940"/>
    <n v="6964"/>
    <n v="424200"/>
    <n v="8.65"/>
    <n v="2"/>
    <n v="8.51"/>
    <n v="19.72"/>
    <n v="43.63"/>
    <n v="4.5"/>
    <n v="5014"/>
    <n v="1984"/>
    <n v="10"/>
    <n v="51624660"/>
    <n v="18029796"/>
    <n v="33170664"/>
    <n v="64.253525350094321"/>
  </r>
  <r>
    <s v="P0511"/>
    <x v="134"/>
    <x v="0"/>
    <x v="2"/>
    <n v="2023"/>
    <s v="Q4"/>
    <n v="3374"/>
    <n v="8417"/>
    <n v="14193"/>
    <n v="104238"/>
    <n v="1.01"/>
    <n v="14"/>
    <n v="7.41"/>
    <n v="17.04"/>
    <n v="85.48"/>
    <n v="4.2"/>
    <n v="18643"/>
    <n v="5499"/>
    <n v="8"/>
    <n v="28398958"/>
    <n v="47887182"/>
    <n v="-19592462"/>
    <n v="-68.990073509035085"/>
  </r>
  <r>
    <s v="P0512"/>
    <x v="391"/>
    <x v="1"/>
    <x v="0"/>
    <n v="2023"/>
    <s v="Q2"/>
    <n v="3351"/>
    <n v="2052"/>
    <n v="12644"/>
    <n v="370752"/>
    <n v="1.42"/>
    <n v="3"/>
    <n v="5.43"/>
    <n v="22.22"/>
    <n v="82.2"/>
    <n v="4.9000000000000004"/>
    <n v="12780"/>
    <n v="8603"/>
    <n v="11"/>
    <n v="6876252"/>
    <n v="42370044"/>
    <n v="-35864544"/>
    <n v="-521.57111170445762"/>
  </r>
  <r>
    <s v="P0513"/>
    <x v="300"/>
    <x v="2"/>
    <x v="3"/>
    <n v="2024"/>
    <s v="Q3"/>
    <n v="1592"/>
    <n v="5411"/>
    <n v="4470"/>
    <n v="139081"/>
    <n v="14.98"/>
    <n v="4"/>
    <n v="6.54"/>
    <n v="17.309999999999999"/>
    <n v="79.77"/>
    <n v="4.7"/>
    <n v="11807"/>
    <n v="1176"/>
    <n v="9"/>
    <n v="8614312"/>
    <n v="7116240"/>
    <n v="1358991"/>
    <n v="15.77596678643634"/>
  </r>
  <r>
    <s v="P0514"/>
    <x v="392"/>
    <x v="2"/>
    <x v="2"/>
    <n v="2024"/>
    <s v="Q3"/>
    <n v="1241"/>
    <n v="4889"/>
    <n v="2553"/>
    <n v="297644"/>
    <n v="4.9000000000000004"/>
    <n v="16"/>
    <n v="2.74"/>
    <n v="6.09"/>
    <n v="15.7"/>
    <n v="4.5999999999999996"/>
    <n v="11415"/>
    <n v="7335"/>
    <n v="7"/>
    <n v="6067249"/>
    <n v="3168273"/>
    <n v="2601332"/>
    <n v="42.874983373848671"/>
  </r>
  <r>
    <s v="P0515"/>
    <x v="393"/>
    <x v="2"/>
    <x v="2"/>
    <n v="2023"/>
    <s v="Q3"/>
    <n v="3043"/>
    <n v="15129"/>
    <n v="8900"/>
    <n v="475113"/>
    <n v="11.22"/>
    <n v="6"/>
    <n v="5.93"/>
    <n v="23.29"/>
    <n v="78.34"/>
    <n v="3.9"/>
    <n v="12658"/>
    <n v="6937"/>
    <n v="10"/>
    <n v="46037547"/>
    <n v="27082700"/>
    <n v="18479734"/>
    <n v="40.140570478266355"/>
  </r>
  <r>
    <s v="P0516"/>
    <x v="136"/>
    <x v="0"/>
    <x v="3"/>
    <n v="2024"/>
    <s v="Q2"/>
    <n v="2731"/>
    <n v="3930"/>
    <n v="11344"/>
    <n v="363105"/>
    <n v="12.1"/>
    <n v="15"/>
    <n v="4.8899999999999997"/>
    <n v="2.62"/>
    <n v="72.53"/>
    <n v="2.5"/>
    <n v="10121"/>
    <n v="133"/>
    <n v="7"/>
    <n v="10732830"/>
    <n v="30980464"/>
    <n v="-20610739"/>
    <n v="-192.03452397923007"/>
  </r>
  <r>
    <s v="P0517"/>
    <x v="394"/>
    <x v="1"/>
    <x v="0"/>
    <n v="2024"/>
    <s v="Q4"/>
    <n v="1267"/>
    <n v="1958"/>
    <n v="2738"/>
    <n v="249775"/>
    <n v="12.87"/>
    <n v="13"/>
    <n v="1.33"/>
    <n v="6.7"/>
    <n v="18.28"/>
    <n v="1.4"/>
    <n v="12047"/>
    <n v="1941"/>
    <n v="8"/>
    <n v="2480786"/>
    <n v="3469046"/>
    <n v="-1238035"/>
    <n v="-49.904949479721346"/>
  </r>
  <r>
    <s v="P0518"/>
    <x v="324"/>
    <x v="1"/>
    <x v="0"/>
    <n v="2024"/>
    <s v="Q2"/>
    <n v="1590"/>
    <n v="14895"/>
    <n v="9362"/>
    <n v="487973"/>
    <n v="14.96"/>
    <n v="15"/>
    <n v="2.4300000000000002"/>
    <n v="13"/>
    <n v="18.59"/>
    <n v="3.8"/>
    <n v="14985"/>
    <n v="4581"/>
    <n v="8"/>
    <n v="23683050"/>
    <n v="14885580"/>
    <n v="8309497"/>
    <n v="35.086262115732559"/>
  </r>
  <r>
    <s v="P0519"/>
    <x v="84"/>
    <x v="0"/>
    <x v="0"/>
    <n v="2024"/>
    <s v="Q4"/>
    <n v="3286"/>
    <n v="1707"/>
    <n v="6776"/>
    <n v="339061"/>
    <n v="3.62"/>
    <n v="6"/>
    <n v="2.92"/>
    <n v="14.14"/>
    <n v="18.09"/>
    <n v="4.9000000000000004"/>
    <n v="3959"/>
    <n v="8540"/>
    <n v="10"/>
    <n v="5609202"/>
    <n v="22265936"/>
    <n v="-16995795"/>
    <n v="-302.99844790756333"/>
  </r>
  <r>
    <s v="P0520"/>
    <x v="395"/>
    <x v="0"/>
    <x v="2"/>
    <n v="2024"/>
    <s v="Q4"/>
    <n v="2436"/>
    <n v="2399"/>
    <n v="13940"/>
    <n v="465952"/>
    <n v="0.61"/>
    <n v="8"/>
    <n v="9.24"/>
    <n v="0.38"/>
    <n v="10.91"/>
    <n v="3.9"/>
    <n v="6773"/>
    <n v="1234"/>
    <n v="12"/>
    <n v="5843964"/>
    <n v="33957840"/>
    <n v="-28579828"/>
    <n v="-489.04866628199625"/>
  </r>
  <r>
    <s v="P0521"/>
    <x v="396"/>
    <x v="2"/>
    <x v="3"/>
    <n v="2024"/>
    <s v="Q4"/>
    <n v="3769"/>
    <n v="13153"/>
    <n v="13471"/>
    <n v="340134"/>
    <n v="6.17"/>
    <n v="3"/>
    <n v="2.2999999999999998"/>
    <n v="19.510000000000002"/>
    <n v="53.89"/>
    <n v="4.7"/>
    <n v="19602"/>
    <n v="7361"/>
    <n v="9"/>
    <n v="49573657"/>
    <n v="50772199"/>
    <n v="-1538676"/>
    <n v="-3.1038178200167881"/>
  </r>
  <r>
    <s v="P0522"/>
    <x v="271"/>
    <x v="1"/>
    <x v="2"/>
    <n v="2024"/>
    <s v="Q2"/>
    <n v="1438"/>
    <n v="17905"/>
    <n v="10923"/>
    <n v="112551"/>
    <n v="1.95"/>
    <n v="10"/>
    <n v="2.89"/>
    <n v="9.0399999999999991"/>
    <n v="87.87"/>
    <n v="4.2"/>
    <n v="10957"/>
    <n v="5398"/>
    <n v="14"/>
    <n v="25747390"/>
    <n v="15707274"/>
    <n v="9927565"/>
    <n v="38.557558649633997"/>
  </r>
  <r>
    <s v="P0523"/>
    <x v="126"/>
    <x v="1"/>
    <x v="1"/>
    <n v="2024"/>
    <s v="Q4"/>
    <n v="1906"/>
    <n v="10101"/>
    <n v="7388"/>
    <n v="260695"/>
    <n v="0.34"/>
    <n v="1"/>
    <n v="3.69"/>
    <n v="10.16"/>
    <n v="45.09"/>
    <n v="1.7"/>
    <n v="6923"/>
    <n v="7117"/>
    <n v="2"/>
    <n v="19252506"/>
    <n v="14081528"/>
    <n v="4910283"/>
    <n v="25.504643395514332"/>
  </r>
  <r>
    <s v="P0524"/>
    <x v="395"/>
    <x v="1"/>
    <x v="1"/>
    <n v="2024"/>
    <s v="Q4"/>
    <n v="1415"/>
    <n v="2394"/>
    <n v="9416"/>
    <n v="203512"/>
    <n v="5.41"/>
    <n v="11"/>
    <n v="6.64"/>
    <n v="20.23"/>
    <n v="53.26"/>
    <n v="2"/>
    <n v="19192"/>
    <n v="7871"/>
    <n v="5"/>
    <n v="3387510"/>
    <n v="13323640"/>
    <n v="-10139642"/>
    <n v="-299.32434147795874"/>
  </r>
  <r>
    <s v="P0525"/>
    <x v="267"/>
    <x v="2"/>
    <x v="2"/>
    <n v="2024"/>
    <s v="Q4"/>
    <n v="549"/>
    <n v="2014"/>
    <n v="7104"/>
    <n v="216277"/>
    <n v="11.76"/>
    <n v="11"/>
    <n v="1.18"/>
    <n v="9.48"/>
    <n v="87.44"/>
    <n v="2.4"/>
    <n v="18934"/>
    <n v="8667"/>
    <n v="8"/>
    <n v="1105686"/>
    <n v="3900096"/>
    <n v="-3010687"/>
    <n v="-272.29131959706461"/>
  </r>
  <r>
    <s v="P0526"/>
    <x v="397"/>
    <x v="1"/>
    <x v="2"/>
    <n v="2024"/>
    <s v="Q2"/>
    <n v="1730"/>
    <n v="5609"/>
    <n v="8145"/>
    <n v="130811"/>
    <n v="8.49"/>
    <n v="3"/>
    <n v="9.5399999999999991"/>
    <n v="1.18"/>
    <n v="30.41"/>
    <n v="1.7"/>
    <n v="6979"/>
    <n v="9015"/>
    <n v="12"/>
    <n v="9703570"/>
    <n v="14090850"/>
    <n v="-4518091"/>
    <n v="-46.561121319267038"/>
  </r>
  <r>
    <s v="P0527"/>
    <x v="134"/>
    <x v="1"/>
    <x v="2"/>
    <n v="2024"/>
    <s v="Q4"/>
    <n v="560"/>
    <n v="14758"/>
    <n v="13716"/>
    <n v="304840"/>
    <n v="4.6900000000000004"/>
    <n v="17"/>
    <n v="8.66"/>
    <n v="4.41"/>
    <n v="78.680000000000007"/>
    <n v="3.3"/>
    <n v="16919"/>
    <n v="2013"/>
    <n v="9"/>
    <n v="8264480"/>
    <n v="7680960"/>
    <n v="278680"/>
    <n v="3.3720209861963486"/>
  </r>
  <r>
    <s v="P0528"/>
    <x v="398"/>
    <x v="0"/>
    <x v="0"/>
    <n v="2023"/>
    <s v="Q2"/>
    <n v="4362"/>
    <n v="16813"/>
    <n v="8675"/>
    <n v="367247"/>
    <n v="9.82"/>
    <n v="6"/>
    <n v="5.77"/>
    <n v="23.9"/>
    <n v="53.71"/>
    <n v="4.9000000000000004"/>
    <n v="3749"/>
    <n v="4397"/>
    <n v="8"/>
    <n v="73338306"/>
    <n v="37840350"/>
    <n v="35130709"/>
    <n v="47.902264063748625"/>
  </r>
  <r>
    <s v="P0529"/>
    <x v="399"/>
    <x v="0"/>
    <x v="3"/>
    <n v="2023"/>
    <s v="Q4"/>
    <n v="1374"/>
    <n v="16849"/>
    <n v="9886"/>
    <n v="484843"/>
    <n v="3.48"/>
    <n v="0"/>
    <n v="6.74"/>
    <n v="1.76"/>
    <n v="55.56"/>
    <n v="4"/>
    <n v="4309"/>
    <n v="2042"/>
    <n v="13"/>
    <n v="23150526"/>
    <n v="13583364"/>
    <n v="9082319"/>
    <n v="39.231588085730749"/>
  </r>
  <r>
    <s v="P0530"/>
    <x v="400"/>
    <x v="2"/>
    <x v="2"/>
    <n v="2024"/>
    <s v="Q1"/>
    <n v="1205"/>
    <n v="8679"/>
    <n v="7433"/>
    <n v="418266"/>
    <n v="0.22"/>
    <n v="12"/>
    <n v="0.17"/>
    <n v="8.8699999999999992"/>
    <n v="37.450000000000003"/>
    <n v="2.7"/>
    <n v="4421"/>
    <n v="4104"/>
    <n v="4"/>
    <n v="10458195"/>
    <n v="8956765"/>
    <n v="1083164"/>
    <n v="10.357083607639749"/>
  </r>
  <r>
    <s v="P0531"/>
    <x v="219"/>
    <x v="0"/>
    <x v="3"/>
    <n v="2023"/>
    <s v="Q1"/>
    <n v="1877"/>
    <n v="11826"/>
    <n v="1397"/>
    <n v="284104"/>
    <n v="11.47"/>
    <n v="5"/>
    <n v="3.39"/>
    <n v="12.58"/>
    <n v="54.93"/>
    <n v="1"/>
    <n v="6176"/>
    <n v="1431"/>
    <n v="5"/>
    <n v="22197402"/>
    <n v="2622169"/>
    <n v="19291129"/>
    <n v="86.907147962630944"/>
  </r>
  <r>
    <s v="P0532"/>
    <x v="394"/>
    <x v="0"/>
    <x v="2"/>
    <n v="2023"/>
    <s v="Q2"/>
    <n v="3191"/>
    <n v="13287"/>
    <n v="3862"/>
    <n v="69008"/>
    <n v="9.36"/>
    <n v="5"/>
    <n v="7.96"/>
    <n v="12.33"/>
    <n v="15.85"/>
    <n v="2.2999999999999998"/>
    <n v="3917"/>
    <n v="7990"/>
    <n v="13"/>
    <n v="42398817"/>
    <n v="12323642"/>
    <n v="30006167"/>
    <n v="70.771236376713048"/>
  </r>
  <r>
    <s v="P0533"/>
    <x v="152"/>
    <x v="0"/>
    <x v="3"/>
    <n v="2024"/>
    <s v="Q4"/>
    <n v="3536"/>
    <n v="3060"/>
    <n v="3136"/>
    <n v="252346"/>
    <n v="11.43"/>
    <n v="11"/>
    <n v="0.77"/>
    <n v="0.1"/>
    <n v="71.17"/>
    <n v="3.1"/>
    <n v="18416"/>
    <n v="4688"/>
    <n v="8"/>
    <n v="10820160"/>
    <n v="11088896"/>
    <n v="-521082"/>
    <n v="-4.8158437583178069"/>
  </r>
  <r>
    <s v="P0534"/>
    <x v="168"/>
    <x v="1"/>
    <x v="0"/>
    <n v="2023"/>
    <s v="Q4"/>
    <n v="1860"/>
    <n v="15112"/>
    <n v="13680"/>
    <n v="82402"/>
    <n v="0.57999999999999996"/>
    <n v="7"/>
    <n v="2.82"/>
    <n v="12.53"/>
    <n v="32.78"/>
    <n v="2.2999999999999998"/>
    <n v="14963"/>
    <n v="437"/>
    <n v="9"/>
    <n v="28108320"/>
    <n v="25444800"/>
    <n v="2581118"/>
    <n v="9.1827544300050654"/>
  </r>
  <r>
    <s v="P0535"/>
    <x v="401"/>
    <x v="0"/>
    <x v="3"/>
    <n v="2024"/>
    <s v="Q4"/>
    <n v="2973"/>
    <n v="19150"/>
    <n v="10679"/>
    <n v="234456"/>
    <n v="12.56"/>
    <n v="18"/>
    <n v="5.85"/>
    <n v="9.59"/>
    <n v="81.010000000000005"/>
    <n v="1.4"/>
    <n v="9667"/>
    <n v="7166"/>
    <n v="8"/>
    <n v="56932950"/>
    <n v="31748667"/>
    <n v="24949827"/>
    <n v="43.823176209910081"/>
  </r>
  <r>
    <s v="P0536"/>
    <x v="302"/>
    <x v="0"/>
    <x v="0"/>
    <n v="2023"/>
    <s v="Q4"/>
    <n v="2264"/>
    <n v="6280"/>
    <n v="1372"/>
    <n v="309994"/>
    <n v="9.2899999999999991"/>
    <n v="4"/>
    <n v="2.56"/>
    <n v="24.3"/>
    <n v="39.43"/>
    <n v="2.8"/>
    <n v="2969"/>
    <n v="7913"/>
    <n v="7"/>
    <n v="14217920"/>
    <n v="3106208"/>
    <n v="10801718"/>
    <n v="75.972561387319658"/>
  </r>
  <r>
    <s v="P0537"/>
    <x v="402"/>
    <x v="0"/>
    <x v="2"/>
    <n v="2023"/>
    <s v="Q3"/>
    <n v="4236"/>
    <n v="19811"/>
    <n v="8321"/>
    <n v="449009"/>
    <n v="8.4499999999999993"/>
    <n v="17"/>
    <n v="9.34"/>
    <n v="3.98"/>
    <n v="21.43"/>
    <n v="2"/>
    <n v="8792"/>
    <n v="9083"/>
    <n v="10"/>
    <n v="83919396"/>
    <n v="35247756"/>
    <n v="48222631"/>
    <n v="57.463033933180363"/>
  </r>
  <r>
    <s v="P0538"/>
    <x v="403"/>
    <x v="2"/>
    <x v="3"/>
    <n v="2023"/>
    <s v="Q2"/>
    <n v="763"/>
    <n v="13394"/>
    <n v="6971"/>
    <n v="186643"/>
    <n v="9.3699999999999992"/>
    <n v="4"/>
    <n v="1.31"/>
    <n v="8.85"/>
    <n v="65.67"/>
    <n v="4.5999999999999996"/>
    <n v="8431"/>
    <n v="3711"/>
    <n v="10"/>
    <n v="10219622"/>
    <n v="5318873"/>
    <n v="4714106"/>
    <n v="46.127987904053597"/>
  </r>
  <r>
    <s v="P0539"/>
    <x v="34"/>
    <x v="1"/>
    <x v="0"/>
    <n v="2024"/>
    <s v="Q2"/>
    <n v="3652"/>
    <n v="3856"/>
    <n v="7897"/>
    <n v="459425"/>
    <n v="12.97"/>
    <n v="9"/>
    <n v="7.97"/>
    <n v="10.49"/>
    <n v="23.17"/>
    <n v="1.4"/>
    <n v="2591"/>
    <n v="3800"/>
    <n v="12"/>
    <n v="14082112"/>
    <n v="28839844"/>
    <n v="-15217157"/>
    <n v="-108.06019011920939"/>
  </r>
  <r>
    <s v="P0540"/>
    <x v="42"/>
    <x v="2"/>
    <x v="2"/>
    <n v="2023"/>
    <s v="Q3"/>
    <n v="4184"/>
    <n v="6290"/>
    <n v="2890"/>
    <n v="163550"/>
    <n v="8.8000000000000007"/>
    <n v="0"/>
    <n v="5.08"/>
    <n v="9.77"/>
    <n v="70.290000000000006"/>
    <n v="1.2"/>
    <n v="17863"/>
    <n v="9808"/>
    <n v="14"/>
    <n v="26317360"/>
    <n v="12091760"/>
    <n v="14062050"/>
    <n v="53.432601142363822"/>
  </r>
  <r>
    <s v="P0541"/>
    <x v="404"/>
    <x v="2"/>
    <x v="2"/>
    <n v="2023"/>
    <s v="Q1"/>
    <n v="3572"/>
    <n v="18190"/>
    <n v="14792"/>
    <n v="486364"/>
    <n v="8.7100000000000009"/>
    <n v="9"/>
    <n v="7.5"/>
    <n v="16.649999999999999"/>
    <n v="87.45"/>
    <n v="1"/>
    <n v="1760"/>
    <n v="6218"/>
    <n v="8"/>
    <n v="64974680"/>
    <n v="52837024"/>
    <n v="11651292"/>
    <n v="17.932049838490933"/>
  </r>
  <r>
    <s v="P0542"/>
    <x v="405"/>
    <x v="2"/>
    <x v="3"/>
    <n v="2023"/>
    <s v="Q1"/>
    <n v="4318"/>
    <n v="11681"/>
    <n v="7366"/>
    <n v="141218"/>
    <n v="14.86"/>
    <n v="4"/>
    <n v="3.11"/>
    <n v="5.39"/>
    <n v="72.36"/>
    <n v="2.2999999999999998"/>
    <n v="11956"/>
    <n v="7205"/>
    <n v="9"/>
    <n v="50438558"/>
    <n v="31806388"/>
    <n v="18490952"/>
    <n v="36.660350202715946"/>
  </r>
  <r>
    <s v="P0543"/>
    <x v="59"/>
    <x v="2"/>
    <x v="0"/>
    <n v="2024"/>
    <s v="Q4"/>
    <n v="4798"/>
    <n v="8557"/>
    <n v="12661"/>
    <n v="183296"/>
    <n v="11.35"/>
    <n v="11"/>
    <n v="5.14"/>
    <n v="5.53"/>
    <n v="11.8"/>
    <n v="3.6"/>
    <n v="14935"/>
    <n v="2773"/>
    <n v="7"/>
    <n v="41056486"/>
    <n v="60747478"/>
    <n v="-19874288"/>
    <n v="-48.407182241558615"/>
  </r>
  <r>
    <s v="P0544"/>
    <x v="122"/>
    <x v="0"/>
    <x v="0"/>
    <n v="2023"/>
    <s v="Q1"/>
    <n v="4899"/>
    <n v="17582"/>
    <n v="13264"/>
    <n v="229767"/>
    <n v="6.63"/>
    <n v="6"/>
    <n v="8.57"/>
    <n v="18.23"/>
    <n v="57.99"/>
    <n v="3.9"/>
    <n v="10877"/>
    <n v="2222"/>
    <n v="2"/>
    <n v="86134218"/>
    <n v="64980336"/>
    <n v="20924115"/>
    <n v="24.29245366806488"/>
  </r>
  <r>
    <s v="P0545"/>
    <x v="387"/>
    <x v="2"/>
    <x v="3"/>
    <n v="2023"/>
    <s v="Q2"/>
    <n v="1293"/>
    <n v="2161"/>
    <n v="5424"/>
    <n v="432923"/>
    <n v="10.61"/>
    <n v="8"/>
    <n v="4.67"/>
    <n v="12.51"/>
    <n v="65.63"/>
    <n v="2.8"/>
    <n v="17313"/>
    <n v="7182"/>
    <n v="2"/>
    <n v="2794173"/>
    <n v="7013232"/>
    <n v="-4651982"/>
    <n v="-166.48868913986357"/>
  </r>
  <r>
    <s v="P0546"/>
    <x v="60"/>
    <x v="0"/>
    <x v="2"/>
    <n v="2023"/>
    <s v="Q4"/>
    <n v="3759"/>
    <n v="6144"/>
    <n v="2433"/>
    <n v="441858"/>
    <n v="5.84"/>
    <n v="11"/>
    <n v="3.6"/>
    <n v="10.38"/>
    <n v="76.040000000000006"/>
    <n v="3.7"/>
    <n v="5801"/>
    <n v="8350"/>
    <n v="7"/>
    <n v="23095296"/>
    <n v="9145647"/>
    <n v="13507791"/>
    <n v="58.487195834164673"/>
  </r>
  <r>
    <s v="P0547"/>
    <x v="44"/>
    <x v="1"/>
    <x v="0"/>
    <n v="2023"/>
    <s v="Q1"/>
    <n v="1131"/>
    <n v="17211"/>
    <n v="14053"/>
    <n v="291060"/>
    <n v="3.43"/>
    <n v="0"/>
    <n v="5.36"/>
    <n v="4.2300000000000004"/>
    <n v="14.48"/>
    <n v="2.4"/>
    <n v="8707"/>
    <n v="2162"/>
    <n v="3"/>
    <n v="19465641"/>
    <n v="15893943"/>
    <n v="3280638"/>
    <n v="16.853480447933876"/>
  </r>
  <r>
    <s v="P0548"/>
    <x v="283"/>
    <x v="2"/>
    <x v="1"/>
    <n v="2023"/>
    <s v="Q1"/>
    <n v="505"/>
    <n v="4420"/>
    <n v="2317"/>
    <n v="290016"/>
    <n v="8.9499999999999993"/>
    <n v="10"/>
    <n v="7.17"/>
    <n v="4.6900000000000004"/>
    <n v="48.41"/>
    <n v="3.7"/>
    <n v="17976"/>
    <n v="1354"/>
    <n v="9"/>
    <n v="2232100"/>
    <n v="1170085"/>
    <n v="771999"/>
    <n v="34.586219255409709"/>
  </r>
  <r>
    <s v="P0549"/>
    <x v="100"/>
    <x v="2"/>
    <x v="0"/>
    <n v="2023"/>
    <s v="Q1"/>
    <n v="4974"/>
    <n v="17502"/>
    <n v="13285"/>
    <n v="82441"/>
    <n v="13.92"/>
    <n v="14"/>
    <n v="4.4400000000000004"/>
    <n v="0.26"/>
    <n v="52.83"/>
    <n v="1.2"/>
    <n v="10056"/>
    <n v="3788"/>
    <n v="2"/>
    <n v="87054948"/>
    <n v="66079590"/>
    <n v="20892917"/>
    <n v="23.999689253734317"/>
  </r>
  <r>
    <s v="P0550"/>
    <x v="406"/>
    <x v="2"/>
    <x v="1"/>
    <n v="2024"/>
    <s v="Q3"/>
    <n v="944"/>
    <n v="15525"/>
    <n v="11649"/>
    <n v="288038"/>
    <n v="13.94"/>
    <n v="1"/>
    <n v="9.39"/>
    <n v="2.29"/>
    <n v="23.53"/>
    <n v="2.6"/>
    <n v="15295"/>
    <n v="3848"/>
    <n v="14"/>
    <n v="14655600"/>
    <n v="10996656"/>
    <n v="3370906"/>
    <n v="23.000805152979066"/>
  </r>
  <r>
    <s v="P0551"/>
    <x v="392"/>
    <x v="2"/>
    <x v="0"/>
    <n v="2023"/>
    <s v="Q1"/>
    <n v="1434"/>
    <n v="10446"/>
    <n v="4448"/>
    <n v="220201"/>
    <n v="5.13"/>
    <n v="19"/>
    <n v="2.95"/>
    <n v="13.92"/>
    <n v="35.799999999999997"/>
    <n v="4.2"/>
    <n v="7625"/>
    <n v="6442"/>
    <n v="3"/>
    <n v="14979564"/>
    <n v="6378432"/>
    <n v="8380931"/>
    <n v="55.94909838497302"/>
  </r>
  <r>
    <s v="P0552"/>
    <x v="407"/>
    <x v="0"/>
    <x v="1"/>
    <n v="2023"/>
    <s v="Q4"/>
    <n v="2008"/>
    <n v="14232"/>
    <n v="13940"/>
    <n v="281324"/>
    <n v="7.92"/>
    <n v="6"/>
    <n v="4.75"/>
    <n v="22.3"/>
    <n v="45.22"/>
    <n v="4.2"/>
    <n v="3424"/>
    <n v="4230"/>
    <n v="9"/>
    <n v="28577856"/>
    <n v="27991520"/>
    <n v="305012"/>
    <n v="1.0673018997646289"/>
  </r>
  <r>
    <s v="P0553"/>
    <x v="255"/>
    <x v="1"/>
    <x v="3"/>
    <n v="2024"/>
    <s v="Q3"/>
    <n v="3122"/>
    <n v="7736"/>
    <n v="12580"/>
    <n v="374512"/>
    <n v="3.17"/>
    <n v="11"/>
    <n v="7.57"/>
    <n v="7.18"/>
    <n v="76.66"/>
    <n v="3.9"/>
    <n v="20979"/>
    <n v="4357"/>
    <n v="13"/>
    <n v="24151792"/>
    <n v="39274760"/>
    <n v="-15497480"/>
    <n v="-64.166998457091722"/>
  </r>
  <r>
    <s v="P0554"/>
    <x v="408"/>
    <x v="0"/>
    <x v="1"/>
    <n v="2023"/>
    <s v="Q4"/>
    <n v="2046"/>
    <n v="17809"/>
    <n v="2337"/>
    <n v="142122"/>
    <n v="14.93"/>
    <n v="17"/>
    <n v="6.89"/>
    <n v="8.19"/>
    <n v="84.35"/>
    <n v="1.8"/>
    <n v="8183"/>
    <n v="3129"/>
    <n v="7"/>
    <n v="36437214"/>
    <n v="4781502"/>
    <n v="31513590"/>
    <n v="86.487375242245463"/>
  </r>
  <r>
    <s v="P0555"/>
    <x v="409"/>
    <x v="0"/>
    <x v="3"/>
    <n v="2024"/>
    <s v="Q1"/>
    <n v="4335"/>
    <n v="15018"/>
    <n v="14168"/>
    <n v="94760"/>
    <n v="14.72"/>
    <n v="2"/>
    <n v="8.64"/>
    <n v="2.89"/>
    <n v="60.27"/>
    <n v="2"/>
    <n v="20422"/>
    <n v="2946"/>
    <n v="13"/>
    <n v="65103030"/>
    <n v="61418280"/>
    <n v="3589990"/>
    <n v="5.5143209156317301"/>
  </r>
  <r>
    <s v="P0556"/>
    <x v="410"/>
    <x v="2"/>
    <x v="1"/>
    <n v="2024"/>
    <s v="Q2"/>
    <n v="554"/>
    <n v="1852"/>
    <n v="3937"/>
    <n v="335622"/>
    <n v="9.74"/>
    <n v="6"/>
    <n v="9.9700000000000006"/>
    <n v="9.7200000000000006"/>
    <n v="41.6"/>
    <n v="5"/>
    <n v="20160"/>
    <n v="8762"/>
    <n v="11"/>
    <n v="1026008"/>
    <n v="2181098"/>
    <n v="-1490712"/>
    <n v="-145.29243436698349"/>
  </r>
  <r>
    <s v="P0557"/>
    <x v="19"/>
    <x v="0"/>
    <x v="0"/>
    <n v="2023"/>
    <s v="Q1"/>
    <n v="1264"/>
    <n v="8505"/>
    <n v="7785"/>
    <n v="440025"/>
    <n v="12.07"/>
    <n v="10"/>
    <n v="4.2699999999999996"/>
    <n v="0.93"/>
    <n v="30.32"/>
    <n v="1.4"/>
    <n v="14831"/>
    <n v="4135"/>
    <n v="3"/>
    <n v="10750320"/>
    <n v="9840240"/>
    <n v="470055"/>
    <n v="4.3724744937825104"/>
  </r>
  <r>
    <s v="P0558"/>
    <x v="68"/>
    <x v="1"/>
    <x v="2"/>
    <n v="2023"/>
    <s v="Q2"/>
    <n v="1581"/>
    <n v="15536"/>
    <n v="897"/>
    <n v="383998"/>
    <n v="10.73"/>
    <n v="17"/>
    <n v="1.1100000000000001"/>
    <n v="22.94"/>
    <n v="88.57"/>
    <n v="1.7"/>
    <n v="11445"/>
    <n v="2999"/>
    <n v="3"/>
    <n v="24562416"/>
    <n v="1418157"/>
    <n v="22760261"/>
    <n v="92.66295709672859"/>
  </r>
  <r>
    <s v="P0559"/>
    <x v="411"/>
    <x v="1"/>
    <x v="0"/>
    <n v="2023"/>
    <s v="Q1"/>
    <n v="3490"/>
    <n v="18042"/>
    <n v="12207"/>
    <n v="406374"/>
    <n v="8.9"/>
    <n v="11"/>
    <n v="0.3"/>
    <n v="16.829999999999998"/>
    <n v="88.64"/>
    <n v="1.5"/>
    <n v="18794"/>
    <n v="9738"/>
    <n v="12"/>
    <n v="62966580"/>
    <n v="42602430"/>
    <n v="19957776"/>
    <n v="31.695823403462597"/>
  </r>
  <r>
    <s v="P0560"/>
    <x v="412"/>
    <x v="1"/>
    <x v="1"/>
    <n v="2023"/>
    <s v="Q3"/>
    <n v="873"/>
    <n v="2456"/>
    <n v="14991"/>
    <n v="397860"/>
    <n v="0.8"/>
    <n v="5"/>
    <n v="7.27"/>
    <n v="24.77"/>
    <n v="84"/>
    <n v="2.2999999999999998"/>
    <n v="1806"/>
    <n v="4543"/>
    <n v="8"/>
    <n v="2144088"/>
    <n v="13087143"/>
    <n v="-11340915"/>
    <n v="-528.93887750875899"/>
  </r>
  <r>
    <s v="P0561"/>
    <x v="233"/>
    <x v="0"/>
    <x v="3"/>
    <n v="2023"/>
    <s v="Q3"/>
    <n v="978"/>
    <n v="3571"/>
    <n v="13522"/>
    <n v="193252"/>
    <n v="6.82"/>
    <n v="4"/>
    <n v="8.74"/>
    <n v="22.07"/>
    <n v="72.849999999999994"/>
    <n v="1.8"/>
    <n v="5731"/>
    <n v="4889"/>
    <n v="6"/>
    <n v="3492438"/>
    <n v="13224516"/>
    <n v="-9925330"/>
    <n v="-284.19488048177237"/>
  </r>
  <r>
    <s v="P0562"/>
    <x v="413"/>
    <x v="2"/>
    <x v="1"/>
    <n v="2024"/>
    <s v="Q4"/>
    <n v="183"/>
    <n v="10095"/>
    <n v="13724"/>
    <n v="148538"/>
    <n v="10.119999999999999"/>
    <n v="0"/>
    <n v="2.21"/>
    <n v="11.82"/>
    <n v="36.06"/>
    <n v="3"/>
    <n v="7528"/>
    <n v="1012"/>
    <n v="6"/>
    <n v="1847385"/>
    <n v="2511492"/>
    <n v="-812645"/>
    <n v="-43.988935711830507"/>
  </r>
  <r>
    <s v="P0563"/>
    <x v="414"/>
    <x v="2"/>
    <x v="1"/>
    <n v="2024"/>
    <s v="Q4"/>
    <n v="2155"/>
    <n v="16640"/>
    <n v="4550"/>
    <n v="65372"/>
    <n v="10.16"/>
    <n v="11"/>
    <n v="1.58"/>
    <n v="12.99"/>
    <n v="75.36"/>
    <n v="2.9"/>
    <n v="13707"/>
    <n v="4342"/>
    <n v="9"/>
    <n v="35859200"/>
    <n v="9805250"/>
    <n v="25988578"/>
    <n v="72.47394810815635"/>
  </r>
  <r>
    <s v="P0564"/>
    <x v="415"/>
    <x v="2"/>
    <x v="0"/>
    <n v="2024"/>
    <s v="Q2"/>
    <n v="3677"/>
    <n v="14303"/>
    <n v="12149"/>
    <n v="341940"/>
    <n v="5.6"/>
    <n v="10"/>
    <n v="0.62"/>
    <n v="4.76"/>
    <n v="42.7"/>
    <n v="4.5999999999999996"/>
    <n v="8158"/>
    <n v="7641"/>
    <n v="13"/>
    <n v="52592131"/>
    <n v="44671873"/>
    <n v="7578318"/>
    <n v="14.409604356971197"/>
  </r>
  <r>
    <s v="P0565"/>
    <x v="416"/>
    <x v="0"/>
    <x v="1"/>
    <n v="2024"/>
    <s v="Q2"/>
    <n v="4830"/>
    <n v="4953"/>
    <n v="13675"/>
    <n v="271035"/>
    <n v="14.13"/>
    <n v="3"/>
    <n v="8.23"/>
    <n v="11.55"/>
    <n v="36.14"/>
    <n v="1.1000000000000001"/>
    <n v="7836"/>
    <n v="1811"/>
    <n v="13"/>
    <n v="23922990"/>
    <n v="66050250"/>
    <n v="-42398295"/>
    <n v="-177.22824362673731"/>
  </r>
  <r>
    <s v="P0566"/>
    <x v="416"/>
    <x v="2"/>
    <x v="2"/>
    <n v="2023"/>
    <s v="Q1"/>
    <n v="1902"/>
    <n v="8175"/>
    <n v="9335"/>
    <n v="410970"/>
    <n v="2.5099999999999998"/>
    <n v="17"/>
    <n v="3.11"/>
    <n v="22.58"/>
    <n v="69.59"/>
    <n v="2.2999999999999998"/>
    <n v="15396"/>
    <n v="8966"/>
    <n v="8"/>
    <n v="15548850"/>
    <n v="17755170"/>
    <n v="-2617290"/>
    <n v="-16.832691806789573"/>
  </r>
  <r>
    <s v="P0567"/>
    <x v="272"/>
    <x v="0"/>
    <x v="2"/>
    <n v="2023"/>
    <s v="Q2"/>
    <n v="4960"/>
    <n v="2455"/>
    <n v="8974"/>
    <n v="432736"/>
    <n v="7.51"/>
    <n v="3"/>
    <n v="4.0199999999999996"/>
    <n v="1.27"/>
    <n v="16.37"/>
    <n v="3.4"/>
    <n v="11130"/>
    <n v="1539"/>
    <n v="13"/>
    <n v="12176800"/>
    <n v="44511040"/>
    <n v="-32766976"/>
    <n v="-269.09348925826163"/>
  </r>
  <r>
    <s v="P0568"/>
    <x v="417"/>
    <x v="1"/>
    <x v="3"/>
    <n v="2023"/>
    <s v="Q1"/>
    <n v="4225"/>
    <n v="7795"/>
    <n v="8903"/>
    <n v="405779"/>
    <n v="10.36"/>
    <n v="16"/>
    <n v="5.03"/>
    <n v="21.59"/>
    <n v="13.89"/>
    <n v="3.4"/>
    <n v="18756"/>
    <n v="5713"/>
    <n v="10"/>
    <n v="32933875"/>
    <n v="37615175"/>
    <n v="-5087079"/>
    <n v="-15.44634210216684"/>
  </r>
  <r>
    <s v="P0569"/>
    <x v="233"/>
    <x v="0"/>
    <x v="3"/>
    <n v="2024"/>
    <s v="Q4"/>
    <n v="2983"/>
    <n v="17421"/>
    <n v="6213"/>
    <n v="161022"/>
    <n v="10.46"/>
    <n v="1"/>
    <n v="8.39"/>
    <n v="8.52"/>
    <n v="45.84"/>
    <n v="2.9"/>
    <n v="2641"/>
    <n v="3730"/>
    <n v="5"/>
    <n v="51966843"/>
    <n v="18533379"/>
    <n v="33272442"/>
    <n v="64.02629076390113"/>
  </r>
  <r>
    <s v="P0570"/>
    <x v="418"/>
    <x v="1"/>
    <x v="1"/>
    <n v="2024"/>
    <s v="Q2"/>
    <n v="3334"/>
    <n v="19596"/>
    <n v="5466"/>
    <n v="104040"/>
    <n v="9.73"/>
    <n v="1"/>
    <n v="6.51"/>
    <n v="22.49"/>
    <n v="45.65"/>
    <n v="4.3"/>
    <n v="18549"/>
    <n v="5475"/>
    <n v="11"/>
    <n v="65333064"/>
    <n v="18223644"/>
    <n v="47005380"/>
    <n v="71.947306803183153"/>
  </r>
  <r>
    <s v="P0571"/>
    <x v="419"/>
    <x v="2"/>
    <x v="2"/>
    <n v="2023"/>
    <s v="Q3"/>
    <n v="4348"/>
    <n v="16782"/>
    <n v="1410"/>
    <n v="387501"/>
    <n v="4.13"/>
    <n v="11"/>
    <n v="6.15"/>
    <n v="23.52"/>
    <n v="81.650000000000006"/>
    <n v="1.3"/>
    <n v="9900"/>
    <n v="7203"/>
    <n v="5"/>
    <n v="72968136"/>
    <n v="6130680"/>
    <n v="66449955"/>
    <n v="91.067085775632265"/>
  </r>
  <r>
    <s v="P0572"/>
    <x v="420"/>
    <x v="0"/>
    <x v="3"/>
    <n v="2023"/>
    <s v="Q4"/>
    <n v="2861"/>
    <n v="6203"/>
    <n v="2527"/>
    <n v="252440"/>
    <n v="2.34"/>
    <n v="5"/>
    <n v="1.76"/>
    <n v="16.77"/>
    <n v="20.09"/>
    <n v="4.3"/>
    <n v="2451"/>
    <n v="8977"/>
    <n v="3"/>
    <n v="17746783"/>
    <n v="7229747"/>
    <n v="10264596"/>
    <n v="57.839192601836629"/>
  </r>
  <r>
    <s v="P0573"/>
    <x v="50"/>
    <x v="2"/>
    <x v="0"/>
    <n v="2023"/>
    <s v="Q3"/>
    <n v="1300"/>
    <n v="8063"/>
    <n v="11282"/>
    <n v="128356"/>
    <n v="9.5399999999999991"/>
    <n v="9"/>
    <n v="5.13"/>
    <n v="16.61"/>
    <n v="19.86"/>
    <n v="3"/>
    <n v="10749"/>
    <n v="9418"/>
    <n v="4"/>
    <n v="10481900"/>
    <n v="14666600"/>
    <n v="-4313056"/>
    <n v="-41.147654528282082"/>
  </r>
  <r>
    <s v="P0574"/>
    <x v="316"/>
    <x v="0"/>
    <x v="3"/>
    <n v="2023"/>
    <s v="Q2"/>
    <n v="3562"/>
    <n v="13503"/>
    <n v="2654"/>
    <n v="328355"/>
    <n v="8.99"/>
    <n v="15"/>
    <n v="7.15"/>
    <n v="11.32"/>
    <n v="21.8"/>
    <n v="1.5"/>
    <n v="14436"/>
    <n v="4316"/>
    <n v="2"/>
    <n v="48097686"/>
    <n v="9453548"/>
    <n v="38315783"/>
    <n v="79.662424924142911"/>
  </r>
  <r>
    <s v="P0575"/>
    <x v="421"/>
    <x v="0"/>
    <x v="0"/>
    <n v="2024"/>
    <s v="Q4"/>
    <n v="1306"/>
    <n v="12317"/>
    <n v="11600"/>
    <n v="417570"/>
    <n v="2.69"/>
    <n v="13"/>
    <n v="9.73"/>
    <n v="20.89"/>
    <n v="12.38"/>
    <n v="4.5"/>
    <n v="15955"/>
    <n v="2566"/>
    <n v="2"/>
    <n v="16086002"/>
    <n v="15149600"/>
    <n v="518832"/>
    <n v="3.2253632692573331"/>
  </r>
  <r>
    <s v="P0576"/>
    <x v="422"/>
    <x v="2"/>
    <x v="3"/>
    <n v="2024"/>
    <s v="Q2"/>
    <n v="3426"/>
    <n v="12671"/>
    <n v="5855"/>
    <n v="317986"/>
    <n v="10.58"/>
    <n v="6"/>
    <n v="2.0099999999999998"/>
    <n v="24.04"/>
    <n v="15.74"/>
    <n v="3.6"/>
    <n v="6222"/>
    <n v="7924"/>
    <n v="8"/>
    <n v="43410846"/>
    <n v="20059230"/>
    <n v="23033630"/>
    <n v="53.059620169576974"/>
  </r>
  <r>
    <s v="P0577"/>
    <x v="132"/>
    <x v="0"/>
    <x v="2"/>
    <n v="2023"/>
    <s v="Q4"/>
    <n v="3536"/>
    <n v="14082"/>
    <n v="11071"/>
    <n v="378996"/>
    <n v="6.83"/>
    <n v="18"/>
    <n v="0.1"/>
    <n v="19.38"/>
    <n v="62.79"/>
    <n v="1.7"/>
    <n v="14312"/>
    <n v="4224"/>
    <n v="6"/>
    <n v="49793952"/>
    <n v="39147056"/>
    <n v="10267900"/>
    <n v="20.620777398829478"/>
  </r>
  <r>
    <s v="P0578"/>
    <x v="54"/>
    <x v="0"/>
    <x v="2"/>
    <n v="2024"/>
    <s v="Q2"/>
    <n v="3634"/>
    <n v="13701"/>
    <n v="3124"/>
    <n v="437881"/>
    <n v="10.02"/>
    <n v="16"/>
    <n v="0.75"/>
    <n v="15.55"/>
    <n v="44.53"/>
    <n v="1.1000000000000001"/>
    <n v="5508"/>
    <n v="1065"/>
    <n v="4"/>
    <n v="49789434"/>
    <n v="11352616"/>
    <n v="37998937"/>
    <n v="76.319278905640914"/>
  </r>
  <r>
    <s v="P0579"/>
    <x v="414"/>
    <x v="1"/>
    <x v="0"/>
    <n v="2023"/>
    <s v="Q3"/>
    <n v="1446"/>
    <n v="19278"/>
    <n v="13619"/>
    <n v="358112"/>
    <n v="12.56"/>
    <n v="8"/>
    <n v="3.76"/>
    <n v="15.17"/>
    <n v="71.09"/>
    <n v="1.6"/>
    <n v="11560"/>
    <n v="7028"/>
    <n v="8"/>
    <n v="27875988"/>
    <n v="19693074"/>
    <n v="7824802"/>
    <n v="28.070043651905717"/>
  </r>
  <r>
    <s v="P0580"/>
    <x v="423"/>
    <x v="1"/>
    <x v="1"/>
    <n v="2023"/>
    <s v="Q2"/>
    <n v="3687"/>
    <n v="13973"/>
    <n v="10169"/>
    <n v="329652"/>
    <n v="2.5499999999999998"/>
    <n v="12"/>
    <n v="8.2100000000000009"/>
    <n v="21.24"/>
    <n v="89.41"/>
    <n v="3.4"/>
    <n v="14556"/>
    <n v="6196"/>
    <n v="3"/>
    <n v="51518451"/>
    <n v="37493103"/>
    <n v="13695696"/>
    <n v="26.584060145752442"/>
  </r>
  <r>
    <s v="P0581"/>
    <x v="124"/>
    <x v="0"/>
    <x v="3"/>
    <n v="2024"/>
    <s v="Q3"/>
    <n v="3380"/>
    <n v="10961"/>
    <n v="10083"/>
    <n v="203077"/>
    <n v="0.28999999999999998"/>
    <n v="4"/>
    <n v="7.0000000000000007E-2"/>
    <n v="13.53"/>
    <n v="62.72"/>
    <n v="1.7"/>
    <n v="8155"/>
    <n v="6257"/>
    <n v="4"/>
    <n v="37048180"/>
    <n v="34080540"/>
    <n v="2764563"/>
    <n v="7.4620750600974191"/>
  </r>
  <r>
    <s v="P0582"/>
    <x v="424"/>
    <x v="1"/>
    <x v="3"/>
    <n v="2024"/>
    <s v="Q4"/>
    <n v="2753"/>
    <n v="17096"/>
    <n v="14989"/>
    <n v="104575"/>
    <n v="11.69"/>
    <n v="4"/>
    <n v="4.57"/>
    <n v="20.100000000000001"/>
    <n v="14.04"/>
    <n v="1.9"/>
    <n v="18655"/>
    <n v="9211"/>
    <n v="2"/>
    <n v="47065288"/>
    <n v="41264717"/>
    <n v="5695996"/>
    <n v="12.102329003064849"/>
  </r>
  <r>
    <s v="P0583"/>
    <x v="425"/>
    <x v="2"/>
    <x v="1"/>
    <n v="2023"/>
    <s v="Q4"/>
    <n v="520"/>
    <n v="2029"/>
    <n v="13971"/>
    <n v="200043"/>
    <n v="9.15"/>
    <n v="9"/>
    <n v="3.29"/>
    <n v="12.72"/>
    <n v="18.37"/>
    <n v="1.1000000000000001"/>
    <n v="14527"/>
    <n v="8220"/>
    <n v="9"/>
    <n v="1055080"/>
    <n v="7264920"/>
    <n v="-6409883"/>
    <n v="-607.52578003563713"/>
  </r>
  <r>
    <s v="P0584"/>
    <x v="219"/>
    <x v="1"/>
    <x v="0"/>
    <n v="2023"/>
    <s v="Q3"/>
    <n v="1403"/>
    <n v="14265"/>
    <n v="6574"/>
    <n v="468815"/>
    <n v="10.49"/>
    <n v="9"/>
    <n v="0.52"/>
    <n v="1.56"/>
    <n v="80.48"/>
    <n v="3.9"/>
    <n v="5530"/>
    <n v="1608"/>
    <n v="3"/>
    <n v="20013795"/>
    <n v="9223322"/>
    <n v="10321658"/>
    <n v="51.572717717954042"/>
  </r>
  <r>
    <s v="P0585"/>
    <x v="220"/>
    <x v="0"/>
    <x v="2"/>
    <n v="2024"/>
    <s v="Q3"/>
    <n v="2833"/>
    <n v="15410"/>
    <n v="7319"/>
    <n v="116914"/>
    <n v="12.57"/>
    <n v="6"/>
    <n v="4.5"/>
    <n v="9.6"/>
    <n v="52.2"/>
    <n v="4.2"/>
    <n v="2021"/>
    <n v="9504"/>
    <n v="8"/>
    <n v="43656530"/>
    <n v="20734727"/>
    <n v="22804889"/>
    <n v="52.237062817406695"/>
  </r>
  <r>
    <s v="P0586"/>
    <x v="204"/>
    <x v="2"/>
    <x v="3"/>
    <n v="2023"/>
    <s v="Q2"/>
    <n v="2881"/>
    <n v="13061"/>
    <n v="11783"/>
    <n v="299134"/>
    <n v="12.04"/>
    <n v="14"/>
    <n v="2.5499999999999998"/>
    <n v="11.11"/>
    <n v="75.989999999999995"/>
    <n v="4.2"/>
    <n v="2900"/>
    <n v="971"/>
    <n v="12"/>
    <n v="37628741"/>
    <n v="33946823"/>
    <n v="3382784"/>
    <n v="8.9898941875307496"/>
  </r>
  <r>
    <s v="P0587"/>
    <x v="426"/>
    <x v="1"/>
    <x v="0"/>
    <n v="2024"/>
    <s v="Q3"/>
    <n v="407"/>
    <n v="10631"/>
    <n v="2549"/>
    <n v="117055"/>
    <n v="14.41"/>
    <n v="6"/>
    <n v="3.52"/>
    <n v="3.54"/>
    <n v="78.53"/>
    <n v="1.5"/>
    <n v="13430"/>
    <n v="963"/>
    <n v="10"/>
    <n v="4326817"/>
    <n v="1037443"/>
    <n v="3172319"/>
    <n v="73.317614310935724"/>
  </r>
  <r>
    <s v="P0588"/>
    <x v="427"/>
    <x v="0"/>
    <x v="0"/>
    <n v="2024"/>
    <s v="Q4"/>
    <n v="3069"/>
    <n v="2025"/>
    <n v="11667"/>
    <n v="137697"/>
    <n v="8.0399999999999991"/>
    <n v="14"/>
    <n v="7.06"/>
    <n v="2.56"/>
    <n v="84.21"/>
    <n v="4.5999999999999996"/>
    <n v="5223"/>
    <n v="3155"/>
    <n v="7"/>
    <n v="6214725"/>
    <n v="35806023"/>
    <n v="-29728995"/>
    <n v="-478.36380531721028"/>
  </r>
  <r>
    <s v="P0589"/>
    <x v="18"/>
    <x v="0"/>
    <x v="3"/>
    <n v="2024"/>
    <s v="Q4"/>
    <n v="717"/>
    <n v="17885"/>
    <n v="1581"/>
    <n v="156239"/>
    <n v="7.33"/>
    <n v="2"/>
    <n v="5.22"/>
    <n v="13.39"/>
    <n v="85.99"/>
    <n v="3.7"/>
    <n v="8079"/>
    <n v="5233"/>
    <n v="3"/>
    <n v="12823545"/>
    <n v="1133577"/>
    <n v="11533729"/>
    <n v="89.9418140615563"/>
  </r>
  <r>
    <s v="P0590"/>
    <x v="428"/>
    <x v="2"/>
    <x v="3"/>
    <n v="2023"/>
    <s v="Q3"/>
    <n v="4518"/>
    <n v="1874"/>
    <n v="8348"/>
    <n v="285469"/>
    <n v="6.03"/>
    <n v="18"/>
    <n v="1.25"/>
    <n v="2.13"/>
    <n v="54.39"/>
    <n v="4.5999999999999996"/>
    <n v="19742"/>
    <n v="2782"/>
    <n v="3"/>
    <n v="8466732"/>
    <n v="37716264"/>
    <n v="-29535001"/>
    <n v="-348.83590268358557"/>
  </r>
  <r>
    <s v="P0591"/>
    <x v="412"/>
    <x v="1"/>
    <x v="0"/>
    <n v="2023"/>
    <s v="Q2"/>
    <n v="1195"/>
    <n v="13697"/>
    <n v="12040"/>
    <n v="173106"/>
    <n v="2.31"/>
    <n v="9"/>
    <n v="9.61"/>
    <n v="7.57"/>
    <n v="37.28"/>
    <n v="2.8"/>
    <n v="6281"/>
    <n v="5378"/>
    <n v="10"/>
    <n v="16367915"/>
    <n v="14387800"/>
    <n v="1807009"/>
    <n v="11.039946138527723"/>
  </r>
  <r>
    <s v="P0592"/>
    <x v="92"/>
    <x v="0"/>
    <x v="3"/>
    <n v="2024"/>
    <s v="Q4"/>
    <n v="4235"/>
    <n v="6148"/>
    <n v="7623"/>
    <n v="317499"/>
    <n v="8.59"/>
    <n v="14"/>
    <n v="6.36"/>
    <n v="18.61"/>
    <n v="86.95"/>
    <n v="2.7"/>
    <n v="14373"/>
    <n v="5548"/>
    <n v="11"/>
    <n v="26036780"/>
    <n v="32283405"/>
    <n v="-6564124"/>
    <n v="-25.210966947525769"/>
  </r>
  <r>
    <s v="P0593"/>
    <x v="429"/>
    <x v="2"/>
    <x v="2"/>
    <n v="2023"/>
    <s v="Q1"/>
    <n v="3769"/>
    <n v="3865"/>
    <n v="2905"/>
    <n v="366264"/>
    <n v="4.16"/>
    <n v="2"/>
    <n v="7.66"/>
    <n v="24.11"/>
    <n v="53.79"/>
    <n v="4.0999999999999996"/>
    <n v="20282"/>
    <n v="713"/>
    <n v="9"/>
    <n v="14567185"/>
    <n v="10948945"/>
    <n v="3251976"/>
    <n v="22.323983666027445"/>
  </r>
  <r>
    <s v="P0594"/>
    <x v="272"/>
    <x v="0"/>
    <x v="0"/>
    <n v="2023"/>
    <s v="Q4"/>
    <n v="2795"/>
    <n v="19409"/>
    <n v="4667"/>
    <n v="350486"/>
    <n v="13.82"/>
    <n v="5"/>
    <n v="0.79"/>
    <n v="17.95"/>
    <n v="15.14"/>
    <n v="1.4"/>
    <n v="18026"/>
    <n v="1972"/>
    <n v="10"/>
    <n v="54248155"/>
    <n v="13044265"/>
    <n v="40853404"/>
    <n v="75.308375003721324"/>
  </r>
  <r>
    <s v="P0595"/>
    <x v="430"/>
    <x v="2"/>
    <x v="3"/>
    <n v="2024"/>
    <s v="Q2"/>
    <n v="589"/>
    <n v="3146"/>
    <n v="7993"/>
    <n v="52257"/>
    <n v="8.75"/>
    <n v="11"/>
    <n v="0.47"/>
    <n v="24.82"/>
    <n v="61.42"/>
    <n v="3.1"/>
    <n v="12543"/>
    <n v="7823"/>
    <n v="5"/>
    <n v="1852994"/>
    <n v="4707877"/>
    <n v="-2907140"/>
    <n v="-156.88879726539858"/>
  </r>
  <r>
    <s v="P0596"/>
    <x v="431"/>
    <x v="1"/>
    <x v="3"/>
    <n v="2023"/>
    <s v="Q1"/>
    <n v="2829"/>
    <n v="1513"/>
    <n v="5776"/>
    <n v="339508"/>
    <n v="8.89"/>
    <n v="14"/>
    <n v="0.19"/>
    <n v="17.46"/>
    <n v="57.01"/>
    <n v="4.3"/>
    <n v="17875"/>
    <n v="7289"/>
    <n v="5"/>
    <n v="4280277"/>
    <n v="16340304"/>
    <n v="-12399535"/>
    <n v="-289.69001305289351"/>
  </r>
  <r>
    <s v="P0597"/>
    <x v="385"/>
    <x v="2"/>
    <x v="2"/>
    <n v="2023"/>
    <s v="Q4"/>
    <n v="4186"/>
    <n v="6099"/>
    <n v="13534"/>
    <n v="206044"/>
    <n v="5.32"/>
    <n v="5"/>
    <n v="1.89"/>
    <n v="7.34"/>
    <n v="81.66"/>
    <n v="4.3"/>
    <n v="18601"/>
    <n v="5486"/>
    <n v="3"/>
    <n v="25530414"/>
    <n v="56653324"/>
    <n v="-31328954"/>
    <n v="-122.7122834749174"/>
  </r>
  <r>
    <s v="P0598"/>
    <x v="432"/>
    <x v="2"/>
    <x v="2"/>
    <n v="2024"/>
    <s v="Q3"/>
    <n v="4885"/>
    <n v="3778"/>
    <n v="2913"/>
    <n v="161715"/>
    <n v="0.78"/>
    <n v="12"/>
    <n v="4.1399999999999997"/>
    <n v="16.8"/>
    <n v="62.25"/>
    <n v="4.8"/>
    <n v="2142"/>
    <n v="7042"/>
    <n v="11"/>
    <n v="18455530"/>
    <n v="14230005"/>
    <n v="4063810"/>
    <n v="22.019470586864749"/>
  </r>
  <r>
    <s v="P0599"/>
    <x v="392"/>
    <x v="1"/>
    <x v="2"/>
    <n v="2024"/>
    <s v="Q4"/>
    <n v="3825"/>
    <n v="15796"/>
    <n v="6679"/>
    <n v="76654"/>
    <n v="0.48"/>
    <n v="18"/>
    <n v="9.36"/>
    <n v="17.55"/>
    <n v="37.92"/>
    <n v="3.8"/>
    <n v="20432"/>
    <n v="8859"/>
    <n v="2"/>
    <n v="60419700"/>
    <n v="25547175"/>
    <n v="34795871"/>
    <n v="57.590274364156059"/>
  </r>
  <r>
    <s v="P0600"/>
    <x v="433"/>
    <x v="0"/>
    <x v="1"/>
    <n v="2023"/>
    <s v="Q1"/>
    <n v="2558"/>
    <n v="4655"/>
    <n v="14365"/>
    <n v="261841"/>
    <n v="6.35"/>
    <n v="2"/>
    <n v="4.57"/>
    <n v="9.2899999999999991"/>
    <n v="87.3"/>
    <n v="1.8"/>
    <n v="13385"/>
    <n v="344"/>
    <n v="11"/>
    <n v="11907490"/>
    <n v="36745670"/>
    <n v="-25100021"/>
    <n v="-210.79187133476492"/>
  </r>
  <r>
    <s v="P0601"/>
    <x v="434"/>
    <x v="2"/>
    <x v="2"/>
    <n v="2024"/>
    <s v="Q4"/>
    <n v="2829"/>
    <n v="9821"/>
    <n v="4770"/>
    <n v="393567"/>
    <n v="1.27"/>
    <n v="7"/>
    <n v="2.9"/>
    <n v="0.44"/>
    <n v="74.13"/>
    <n v="1.1000000000000001"/>
    <n v="9049"/>
    <n v="120"/>
    <n v="14"/>
    <n v="27783609"/>
    <n v="13494330"/>
    <n v="13895712"/>
    <n v="50.014064047618866"/>
  </r>
  <r>
    <s v="P0602"/>
    <x v="435"/>
    <x v="2"/>
    <x v="1"/>
    <n v="2023"/>
    <s v="Q1"/>
    <n v="974"/>
    <n v="5314"/>
    <n v="10983"/>
    <n v="341464"/>
    <n v="9.1"/>
    <n v="7"/>
    <n v="5.62"/>
    <n v="17.579999999999998"/>
    <n v="60.43"/>
    <n v="2.9"/>
    <n v="14897"/>
    <n v="8685"/>
    <n v="5"/>
    <n v="5175836"/>
    <n v="10697442"/>
    <n v="-5863070"/>
    <n v="-113.27773909374255"/>
  </r>
  <r>
    <s v="P0603"/>
    <x v="436"/>
    <x v="0"/>
    <x v="3"/>
    <n v="2024"/>
    <s v="Q4"/>
    <n v="3006"/>
    <n v="14625"/>
    <n v="10059"/>
    <n v="70808"/>
    <n v="13.21"/>
    <n v="19"/>
    <n v="1.1200000000000001"/>
    <n v="0.54"/>
    <n v="33.43"/>
    <n v="3.1"/>
    <n v="16574"/>
    <n v="5867"/>
    <n v="11"/>
    <n v="43962750"/>
    <n v="30237354"/>
    <n v="13654588"/>
    <n v="31.059449192782523"/>
  </r>
  <r>
    <s v="P0604"/>
    <x v="232"/>
    <x v="2"/>
    <x v="0"/>
    <n v="2023"/>
    <s v="Q1"/>
    <n v="1631"/>
    <n v="4716"/>
    <n v="8064"/>
    <n v="102389"/>
    <n v="13.24"/>
    <n v="14"/>
    <n v="6.1"/>
    <n v="15.78"/>
    <n v="39.880000000000003"/>
    <n v="2"/>
    <n v="15271"/>
    <n v="3615"/>
    <n v="11"/>
    <n v="7691796"/>
    <n v="13152384"/>
    <n v="-5562977"/>
    <n v="-72.32351196001558"/>
  </r>
  <r>
    <s v="P0605"/>
    <x v="437"/>
    <x v="1"/>
    <x v="2"/>
    <n v="2024"/>
    <s v="Q1"/>
    <n v="3374"/>
    <n v="3613"/>
    <n v="2377"/>
    <n v="168581"/>
    <n v="9.89"/>
    <n v="3"/>
    <n v="5.68"/>
    <n v="4.09"/>
    <n v="63.6"/>
    <n v="1.5"/>
    <n v="2449"/>
    <n v="2010"/>
    <n v="12"/>
    <n v="12190262"/>
    <n v="8019998"/>
    <n v="4001683"/>
    <n v="32.826882637961354"/>
  </r>
  <r>
    <s v="P0606"/>
    <x v="200"/>
    <x v="0"/>
    <x v="1"/>
    <n v="2023"/>
    <s v="Q4"/>
    <n v="4535"/>
    <n v="11738"/>
    <n v="10003"/>
    <n v="177927"/>
    <n v="3.17"/>
    <n v="18"/>
    <n v="7.92"/>
    <n v="14.14"/>
    <n v="15.76"/>
    <n v="3.3"/>
    <n v="18405"/>
    <n v="8581"/>
    <n v="9"/>
    <n v="53231830"/>
    <n v="45363605"/>
    <n v="7690298"/>
    <n v="14.446803726266785"/>
  </r>
  <r>
    <s v="P0607"/>
    <x v="438"/>
    <x v="2"/>
    <x v="3"/>
    <n v="2024"/>
    <s v="Q1"/>
    <n v="305"/>
    <n v="15260"/>
    <n v="3074"/>
    <n v="84773"/>
    <n v="12.94"/>
    <n v="2"/>
    <n v="9.8699999999999992"/>
    <n v="12.6"/>
    <n v="30.53"/>
    <n v="4.0999999999999996"/>
    <n v="16232"/>
    <n v="5982"/>
    <n v="3"/>
    <n v="4654300"/>
    <n v="937570"/>
    <n v="3631957"/>
    <n v="78.034441269363825"/>
  </r>
  <r>
    <s v="P0608"/>
    <x v="13"/>
    <x v="2"/>
    <x v="0"/>
    <n v="2024"/>
    <s v="Q4"/>
    <n v="4854"/>
    <n v="14088"/>
    <n v="5669"/>
    <n v="232240"/>
    <n v="13.29"/>
    <n v="12"/>
    <n v="2.5099999999999998"/>
    <n v="0.34"/>
    <n v="67.11"/>
    <n v="5"/>
    <n v="18238"/>
    <n v="8652"/>
    <n v="14"/>
    <n v="68383152"/>
    <n v="27517326"/>
    <n v="40633586"/>
    <n v="59.420463683803284"/>
  </r>
  <r>
    <s v="P0609"/>
    <x v="439"/>
    <x v="2"/>
    <x v="0"/>
    <n v="2023"/>
    <s v="Q2"/>
    <n v="1888"/>
    <n v="4874"/>
    <n v="10806"/>
    <n v="470963"/>
    <n v="2.95"/>
    <n v="7"/>
    <n v="5.0999999999999996"/>
    <n v="9.07"/>
    <n v="48.4"/>
    <n v="4"/>
    <n v="19366"/>
    <n v="8176"/>
    <n v="13"/>
    <n v="9202112"/>
    <n v="20401728"/>
    <n v="-11670579"/>
    <n v="-126.82500495538416"/>
  </r>
  <r>
    <s v="P0610"/>
    <x v="153"/>
    <x v="0"/>
    <x v="2"/>
    <n v="2024"/>
    <s v="Q2"/>
    <n v="1994"/>
    <n v="7930"/>
    <n v="7544"/>
    <n v="388540"/>
    <n v="11.06"/>
    <n v="15"/>
    <n v="9.09"/>
    <n v="15.03"/>
    <n v="42.19"/>
    <n v="4.2"/>
    <n v="11339"/>
    <n v="1722"/>
    <n v="12"/>
    <n v="15812420"/>
    <n v="15042736"/>
    <n v="381144"/>
    <n v="2.4104090328994547"/>
  </r>
  <r>
    <s v="P0611"/>
    <x v="367"/>
    <x v="1"/>
    <x v="0"/>
    <n v="2023"/>
    <s v="Q1"/>
    <n v="59"/>
    <n v="13470"/>
    <n v="3226"/>
    <n v="419836"/>
    <n v="4.3"/>
    <n v="12"/>
    <n v="7.85"/>
    <n v="21.22"/>
    <n v="22.12"/>
    <n v="3.5"/>
    <n v="14323"/>
    <n v="4414"/>
    <n v="9"/>
    <n v="794730"/>
    <n v="190334"/>
    <n v="184560"/>
    <n v="23.222981389906007"/>
  </r>
  <r>
    <s v="P0612"/>
    <x v="440"/>
    <x v="1"/>
    <x v="0"/>
    <n v="2023"/>
    <s v="Q1"/>
    <n v="2921"/>
    <n v="2129"/>
    <n v="14289"/>
    <n v="264764"/>
    <n v="12.04"/>
    <n v="2"/>
    <n v="4.87"/>
    <n v="22.22"/>
    <n v="45.35"/>
    <n v="4.9000000000000004"/>
    <n v="20099"/>
    <n v="2553"/>
    <n v="2"/>
    <n v="6218809"/>
    <n v="41738169"/>
    <n v="-35784124"/>
    <n v="-575.41764025876989"/>
  </r>
  <r>
    <s v="P0613"/>
    <x v="6"/>
    <x v="2"/>
    <x v="0"/>
    <n v="2024"/>
    <s v="Q4"/>
    <n v="847"/>
    <n v="18153"/>
    <n v="6346"/>
    <n v="107505"/>
    <n v="14.96"/>
    <n v="15"/>
    <n v="9.4499999999999993"/>
    <n v="12.1"/>
    <n v="71.66"/>
    <n v="3.6"/>
    <n v="20421"/>
    <n v="2115"/>
    <n v="2"/>
    <n v="15375591"/>
    <n v="5375062"/>
    <n v="9893024"/>
    <n v="64.342398285698422"/>
  </r>
  <r>
    <s v="P0614"/>
    <x v="267"/>
    <x v="1"/>
    <x v="0"/>
    <n v="2023"/>
    <s v="Q4"/>
    <n v="1065"/>
    <n v="12331"/>
    <n v="7652"/>
    <n v="398040"/>
    <n v="0.45"/>
    <n v="8"/>
    <n v="0.56999999999999995"/>
    <n v="18.21"/>
    <n v="31.12"/>
    <n v="4.4000000000000004"/>
    <n v="16190"/>
    <n v="2900"/>
    <n v="5"/>
    <n v="13132515"/>
    <n v="8149380"/>
    <n v="4585095"/>
    <n v="34.91406634601217"/>
  </r>
  <r>
    <s v="P0615"/>
    <x v="441"/>
    <x v="2"/>
    <x v="0"/>
    <n v="2023"/>
    <s v="Q1"/>
    <n v="1874"/>
    <n v="7224"/>
    <n v="13394"/>
    <n v="68135"/>
    <n v="13.46"/>
    <n v="13"/>
    <n v="9.31"/>
    <n v="7.91"/>
    <n v="10.43"/>
    <n v="4.8"/>
    <n v="7839"/>
    <n v="9123"/>
    <n v="8"/>
    <n v="13537776"/>
    <n v="25100356"/>
    <n v="-11630715"/>
    <n v="-85.9130406648773"/>
  </r>
  <r>
    <s v="P0616"/>
    <x v="383"/>
    <x v="1"/>
    <x v="2"/>
    <n v="2024"/>
    <s v="Q2"/>
    <n v="4519"/>
    <n v="12583"/>
    <n v="13866"/>
    <n v="140887"/>
    <n v="9.34"/>
    <n v="12"/>
    <n v="0.51"/>
    <n v="8.5500000000000007"/>
    <n v="63.48"/>
    <n v="4.7"/>
    <n v="12456"/>
    <n v="8872"/>
    <n v="10"/>
    <n v="56862577"/>
    <n v="62660454"/>
    <n v="-5938764"/>
    <n v="-10.444064116193678"/>
  </r>
  <r>
    <s v="P0617"/>
    <x v="117"/>
    <x v="2"/>
    <x v="2"/>
    <n v="2024"/>
    <s v="Q4"/>
    <n v="3186"/>
    <n v="14649"/>
    <n v="3351"/>
    <n v="172118"/>
    <n v="14.6"/>
    <n v="6"/>
    <n v="5.47"/>
    <n v="4.8600000000000003"/>
    <n v="87.81"/>
    <n v="2.5"/>
    <n v="5265"/>
    <n v="6852"/>
    <n v="6"/>
    <n v="46671714"/>
    <n v="10676286"/>
    <n v="35823310"/>
    <n v="76.755934011765675"/>
  </r>
  <r>
    <s v="P0618"/>
    <x v="436"/>
    <x v="2"/>
    <x v="0"/>
    <n v="2024"/>
    <s v="Q4"/>
    <n v="2243"/>
    <n v="10972"/>
    <n v="7211"/>
    <n v="359521"/>
    <n v="6.98"/>
    <n v="14"/>
    <n v="8.9"/>
    <n v="14.05"/>
    <n v="58.55"/>
    <n v="1.3"/>
    <n v="4327"/>
    <n v="7553"/>
    <n v="3"/>
    <n v="24610196"/>
    <n v="16174273"/>
    <n v="8076402"/>
    <n v="32.817300601750595"/>
  </r>
  <r>
    <s v="P0619"/>
    <x v="442"/>
    <x v="2"/>
    <x v="2"/>
    <n v="2024"/>
    <s v="Q1"/>
    <n v="273"/>
    <n v="7776"/>
    <n v="12649"/>
    <n v="204626"/>
    <n v="12.71"/>
    <n v="6"/>
    <n v="2.63"/>
    <n v="7.86"/>
    <n v="19.59"/>
    <n v="1.7"/>
    <n v="3558"/>
    <n v="2953"/>
    <n v="13"/>
    <n v="2122848"/>
    <n v="3453177"/>
    <n v="-1534955"/>
    <n v="-72.306401588808995"/>
  </r>
  <r>
    <s v="P0620"/>
    <x v="443"/>
    <x v="0"/>
    <x v="1"/>
    <n v="2023"/>
    <s v="Q3"/>
    <n v="4998"/>
    <n v="17135"/>
    <n v="807"/>
    <n v="374635"/>
    <n v="0.94"/>
    <n v="5"/>
    <n v="4.72"/>
    <n v="2.11"/>
    <n v="35.659999999999997"/>
    <n v="1.2"/>
    <n v="13019"/>
    <n v="2336"/>
    <n v="8"/>
    <n v="85640730"/>
    <n v="4033386"/>
    <n v="81232709"/>
    <n v="94.85289184246794"/>
  </r>
  <r>
    <s v="P0621"/>
    <x v="444"/>
    <x v="0"/>
    <x v="3"/>
    <n v="2023"/>
    <s v="Q4"/>
    <n v="4208"/>
    <n v="7395"/>
    <n v="8887"/>
    <n v="498837"/>
    <n v="5.03"/>
    <n v="1"/>
    <n v="3.24"/>
    <n v="17.13"/>
    <n v="79.41"/>
    <n v="1.4"/>
    <n v="2230"/>
    <n v="4276"/>
    <n v="12"/>
    <n v="31118160"/>
    <n v="37396496"/>
    <n v="-6777173"/>
    <n v="-21.778835895181466"/>
  </r>
  <r>
    <s v="P0622"/>
    <x v="283"/>
    <x v="0"/>
    <x v="0"/>
    <n v="2023"/>
    <s v="Q3"/>
    <n v="3975"/>
    <n v="15494"/>
    <n v="3355"/>
    <n v="295739"/>
    <n v="1.01"/>
    <n v="8"/>
    <n v="9.52"/>
    <n v="17.690000000000001"/>
    <n v="28.61"/>
    <n v="1.7"/>
    <n v="3332"/>
    <n v="2255"/>
    <n v="3"/>
    <n v="61588650"/>
    <n v="13336125"/>
    <n v="47956786"/>
    <n v="77.866272438184637"/>
  </r>
  <r>
    <s v="P0623"/>
    <x v="407"/>
    <x v="2"/>
    <x v="2"/>
    <n v="2024"/>
    <s v="Q3"/>
    <n v="4834"/>
    <n v="12052"/>
    <n v="1275"/>
    <n v="370427"/>
    <n v="14.63"/>
    <n v="16"/>
    <n v="8.24"/>
    <n v="9"/>
    <n v="58.62"/>
    <n v="2.4"/>
    <n v="10100"/>
    <n v="9636"/>
    <n v="10"/>
    <n v="58259368"/>
    <n v="6163350"/>
    <n v="51725591"/>
    <n v="88.785019089118862"/>
  </r>
  <r>
    <s v="P0624"/>
    <x v="445"/>
    <x v="0"/>
    <x v="1"/>
    <n v="2024"/>
    <s v="Q4"/>
    <n v="4050"/>
    <n v="18459"/>
    <n v="6216"/>
    <n v="329067"/>
    <n v="12.25"/>
    <n v="4"/>
    <n v="7.09"/>
    <n v="1.92"/>
    <n v="42.21"/>
    <n v="3.2"/>
    <n v="17118"/>
    <n v="5798"/>
    <n v="10"/>
    <n v="74758950"/>
    <n v="25174800"/>
    <n v="49255083"/>
    <n v="65.885199029681402"/>
  </r>
  <r>
    <s v="P0625"/>
    <x v="329"/>
    <x v="2"/>
    <x v="3"/>
    <n v="2024"/>
    <s v="Q2"/>
    <n v="1683"/>
    <n v="7599"/>
    <n v="11203"/>
    <n v="359735"/>
    <n v="12.79"/>
    <n v="11"/>
    <n v="5.88"/>
    <n v="10.66"/>
    <n v="26.63"/>
    <n v="3.8"/>
    <n v="8670"/>
    <n v="6929"/>
    <n v="4"/>
    <n v="12789117"/>
    <n v="18854649"/>
    <n v="-6425267"/>
    <n v="-50.240114309690028"/>
  </r>
  <r>
    <s v="P0626"/>
    <x v="446"/>
    <x v="1"/>
    <x v="1"/>
    <n v="2023"/>
    <s v="Q2"/>
    <n v="2202"/>
    <n v="10999"/>
    <n v="9476"/>
    <n v="112261"/>
    <n v="14.07"/>
    <n v="0"/>
    <n v="8.2100000000000009"/>
    <n v="11.06"/>
    <n v="75.069999999999993"/>
    <n v="1.8"/>
    <n v="5679"/>
    <n v="8637"/>
    <n v="14"/>
    <n v="24219798"/>
    <n v="20866152"/>
    <n v="3241385"/>
    <n v="13.383204104344717"/>
  </r>
  <r>
    <s v="P0627"/>
    <x v="288"/>
    <x v="2"/>
    <x v="0"/>
    <n v="2024"/>
    <s v="Q3"/>
    <n v="560"/>
    <n v="4678"/>
    <n v="8039"/>
    <n v="366480"/>
    <n v="1.28"/>
    <n v="9"/>
    <n v="3.92"/>
    <n v="16.72"/>
    <n v="69.430000000000007"/>
    <n v="3.7"/>
    <n v="7799"/>
    <n v="1986"/>
    <n v="9"/>
    <n v="2619680"/>
    <n v="4501840"/>
    <n v="-2248640"/>
    <n v="-85.83643803823368"/>
  </r>
  <r>
    <s v="P0628"/>
    <x v="142"/>
    <x v="0"/>
    <x v="3"/>
    <n v="2024"/>
    <s v="Q2"/>
    <n v="434"/>
    <n v="7616"/>
    <n v="7510"/>
    <n v="386227"/>
    <n v="5.78"/>
    <n v="10"/>
    <n v="4.4800000000000004"/>
    <n v="7.89"/>
    <n v="62.93"/>
    <n v="3.8"/>
    <n v="9330"/>
    <n v="6571"/>
    <n v="12"/>
    <n v="3305344"/>
    <n v="3259340"/>
    <n v="-340223"/>
    <n v="-10.293119263834566"/>
  </r>
  <r>
    <s v="P0629"/>
    <x v="447"/>
    <x v="2"/>
    <x v="3"/>
    <n v="2023"/>
    <s v="Q4"/>
    <n v="454"/>
    <n v="17063"/>
    <n v="5800"/>
    <n v="110948"/>
    <n v="1.07"/>
    <n v="15"/>
    <n v="7.3"/>
    <n v="17.059999999999999"/>
    <n v="28.91"/>
    <n v="3.2"/>
    <n v="12939"/>
    <n v="8846"/>
    <n v="5"/>
    <n v="7746602"/>
    <n v="2633200"/>
    <n v="5002454"/>
    <n v="64.576107046676725"/>
  </r>
  <r>
    <s v="P0630"/>
    <x v="91"/>
    <x v="1"/>
    <x v="3"/>
    <n v="2024"/>
    <s v="Q1"/>
    <n v="4663"/>
    <n v="5068"/>
    <n v="5454"/>
    <n v="290891"/>
    <n v="3.16"/>
    <n v="13"/>
    <n v="3.58"/>
    <n v="21.79"/>
    <n v="17.829999999999998"/>
    <n v="4.5999999999999996"/>
    <n v="6302"/>
    <n v="3870"/>
    <n v="4"/>
    <n v="23632084"/>
    <n v="25432002"/>
    <n v="-2090809"/>
    <n v="-8.8473322962122172"/>
  </r>
  <r>
    <s v="P0631"/>
    <x v="448"/>
    <x v="1"/>
    <x v="3"/>
    <n v="2024"/>
    <s v="Q1"/>
    <n v="4621"/>
    <n v="11347"/>
    <n v="8878"/>
    <n v="214074"/>
    <n v="3.44"/>
    <n v="7"/>
    <n v="0.64"/>
    <n v="5.94"/>
    <n v="56.09"/>
    <n v="1.4"/>
    <n v="8115"/>
    <n v="8491"/>
    <n v="2"/>
    <n v="52434487"/>
    <n v="41025238"/>
    <n v="11195175"/>
    <n v="21.350785791038636"/>
  </r>
  <r>
    <s v="P0632"/>
    <x v="449"/>
    <x v="0"/>
    <x v="1"/>
    <n v="2024"/>
    <s v="Q3"/>
    <n v="2050"/>
    <n v="15635"/>
    <n v="6863"/>
    <n v="338816"/>
    <n v="7.04"/>
    <n v="16"/>
    <n v="0.74"/>
    <n v="24.47"/>
    <n v="54.29"/>
    <n v="1.7"/>
    <n v="8262"/>
    <n v="3040"/>
    <n v="6"/>
    <n v="32051750"/>
    <n v="14069150"/>
    <n v="17643784"/>
    <n v="55.047802382085223"/>
  </r>
  <r>
    <s v="P0633"/>
    <x v="450"/>
    <x v="1"/>
    <x v="3"/>
    <n v="2023"/>
    <s v="Q1"/>
    <n v="2806"/>
    <n v="19274"/>
    <n v="3085"/>
    <n v="316357"/>
    <n v="4.03"/>
    <n v="17"/>
    <n v="1.1499999999999999"/>
    <n v="9.66"/>
    <n v="25.07"/>
    <n v="2.7"/>
    <n v="7043"/>
    <n v="3590"/>
    <n v="14"/>
    <n v="54082844"/>
    <n v="8656510"/>
    <n v="45109977"/>
    <n v="83.409032631494"/>
  </r>
  <r>
    <s v="P0634"/>
    <x v="451"/>
    <x v="0"/>
    <x v="3"/>
    <n v="2023"/>
    <s v="Q1"/>
    <n v="1718"/>
    <n v="3242"/>
    <n v="6023"/>
    <n v="191365"/>
    <n v="1.51"/>
    <n v="11"/>
    <n v="8.6999999999999993"/>
    <n v="6.68"/>
    <n v="14.5"/>
    <n v="1.5"/>
    <n v="6383"/>
    <n v="7999"/>
    <n v="12"/>
    <n v="5569756"/>
    <n v="10347514"/>
    <n v="-4969123"/>
    <n v="-89.21617033133947"/>
  </r>
  <r>
    <s v="P0635"/>
    <x v="452"/>
    <x v="1"/>
    <x v="0"/>
    <n v="2023"/>
    <s v="Q4"/>
    <n v="1510"/>
    <n v="19809"/>
    <n v="14321"/>
    <n v="499076"/>
    <n v="2.5099999999999998"/>
    <n v="16"/>
    <n v="4.72"/>
    <n v="10.54"/>
    <n v="16.46"/>
    <n v="3.3"/>
    <n v="17239"/>
    <n v="406"/>
    <n v="5"/>
    <n v="29911590"/>
    <n v="21624710"/>
    <n v="7787804"/>
    <n v="26.036074979631639"/>
  </r>
  <r>
    <s v="P0636"/>
    <x v="453"/>
    <x v="0"/>
    <x v="2"/>
    <n v="2023"/>
    <s v="Q3"/>
    <n v="3686"/>
    <n v="2119"/>
    <n v="7771"/>
    <n v="112507"/>
    <n v="2.21"/>
    <n v="13"/>
    <n v="7.13"/>
    <n v="2.36"/>
    <n v="89.42"/>
    <n v="2.6"/>
    <n v="2166"/>
    <n v="3175"/>
    <n v="2"/>
    <n v="7810634"/>
    <n v="28643906"/>
    <n v="-20945779"/>
    <n v="-268.17002307367108"/>
  </r>
  <r>
    <s v="P0637"/>
    <x v="303"/>
    <x v="2"/>
    <x v="2"/>
    <n v="2024"/>
    <s v="Q3"/>
    <n v="2774"/>
    <n v="19158"/>
    <n v="13555"/>
    <n v="107134"/>
    <n v="14.6"/>
    <n v="15"/>
    <n v="3.93"/>
    <n v="3.14"/>
    <n v="72.69"/>
    <n v="2.1"/>
    <n v="1776"/>
    <n v="1756"/>
    <n v="11"/>
    <n v="53144292"/>
    <n v="37601570"/>
    <n v="15435588"/>
    <n v="29.044677084041311"/>
  </r>
  <r>
    <s v="P0638"/>
    <x v="454"/>
    <x v="2"/>
    <x v="1"/>
    <n v="2023"/>
    <s v="Q3"/>
    <n v="4859"/>
    <n v="18840"/>
    <n v="4325"/>
    <n v="183172"/>
    <n v="11.39"/>
    <n v="13"/>
    <n v="2.59"/>
    <n v="10.36"/>
    <n v="83.76"/>
    <n v="1.7"/>
    <n v="15563"/>
    <n v="7344"/>
    <n v="9"/>
    <n v="91543560"/>
    <n v="21015175"/>
    <n v="70345213"/>
    <n v="76.843431695249777"/>
  </r>
  <r>
    <s v="P0639"/>
    <x v="455"/>
    <x v="1"/>
    <x v="2"/>
    <n v="2023"/>
    <s v="Q2"/>
    <n v="4228"/>
    <n v="3439"/>
    <n v="12331"/>
    <n v="291225"/>
    <n v="14.52"/>
    <n v="8"/>
    <n v="3.47"/>
    <n v="19.059999999999999"/>
    <n v="25.6"/>
    <n v="2.2999999999999998"/>
    <n v="2381"/>
    <n v="6711"/>
    <n v="9"/>
    <n v="14540092"/>
    <n v="52135468"/>
    <n v="-37886601"/>
    <n v="-260.56644620955632"/>
  </r>
  <r>
    <s v="P0640"/>
    <x v="456"/>
    <x v="1"/>
    <x v="3"/>
    <n v="2023"/>
    <s v="Q1"/>
    <n v="2098"/>
    <n v="17501"/>
    <n v="3622"/>
    <n v="243069"/>
    <n v="6.6"/>
    <n v="3"/>
    <n v="7.94"/>
    <n v="22.51"/>
    <n v="86.85"/>
    <n v="3.4"/>
    <n v="3560"/>
    <n v="6422"/>
    <n v="14"/>
    <n v="36717098"/>
    <n v="7598956"/>
    <n v="28875073"/>
    <n v="78.642034836195378"/>
  </r>
  <r>
    <s v="P0641"/>
    <x v="55"/>
    <x v="0"/>
    <x v="2"/>
    <n v="2024"/>
    <s v="Q1"/>
    <n v="4196"/>
    <n v="2468"/>
    <n v="5743"/>
    <n v="340316"/>
    <n v="4.18"/>
    <n v="10"/>
    <n v="6.25"/>
    <n v="16.62"/>
    <n v="21.41"/>
    <n v="3.3"/>
    <n v="16177"/>
    <n v="2792"/>
    <n v="9"/>
    <n v="10355728"/>
    <n v="24097628"/>
    <n v="-14082216"/>
    <n v="-135.98479990976975"/>
  </r>
  <r>
    <s v="P0642"/>
    <x v="205"/>
    <x v="0"/>
    <x v="2"/>
    <n v="2023"/>
    <s v="Q2"/>
    <n v="4830"/>
    <n v="16346"/>
    <n v="7330"/>
    <n v="332276"/>
    <n v="11.97"/>
    <n v="5"/>
    <n v="9.3800000000000008"/>
    <n v="2.63"/>
    <n v="50.73"/>
    <n v="1.7"/>
    <n v="19966"/>
    <n v="1864"/>
    <n v="4"/>
    <n v="78951180"/>
    <n v="35403900"/>
    <n v="43215004"/>
    <n v="54.736362395090232"/>
  </r>
  <r>
    <s v="P0643"/>
    <x v="172"/>
    <x v="2"/>
    <x v="2"/>
    <n v="2023"/>
    <s v="Q2"/>
    <n v="766"/>
    <n v="1781"/>
    <n v="11916"/>
    <n v="298933"/>
    <n v="4.8899999999999997"/>
    <n v="14"/>
    <n v="6.8"/>
    <n v="16.8"/>
    <n v="76.38"/>
    <n v="1.5"/>
    <n v="8202"/>
    <n v="375"/>
    <n v="7"/>
    <n v="1364246"/>
    <n v="9127656"/>
    <n v="-8062343"/>
    <n v="-590.97428176443248"/>
  </r>
  <r>
    <s v="P0644"/>
    <x v="457"/>
    <x v="1"/>
    <x v="1"/>
    <n v="2024"/>
    <s v="Q4"/>
    <n v="4594"/>
    <n v="16860"/>
    <n v="1058"/>
    <n v="330343"/>
    <n v="4.49"/>
    <n v="4"/>
    <n v="5.7"/>
    <n v="15.89"/>
    <n v="37.979999999999997"/>
    <n v="1.1000000000000001"/>
    <n v="10929"/>
    <n v="5371"/>
    <n v="13"/>
    <n v="77454840"/>
    <n v="4860452"/>
    <n v="72264045"/>
    <n v="93.298294851554786"/>
  </r>
  <r>
    <s v="P0645"/>
    <x v="448"/>
    <x v="2"/>
    <x v="1"/>
    <n v="2023"/>
    <s v="Q2"/>
    <n v="4633"/>
    <n v="7762"/>
    <n v="1082"/>
    <n v="86609"/>
    <n v="3.49"/>
    <n v="10"/>
    <n v="6.1"/>
    <n v="20.14"/>
    <n v="43.99"/>
    <n v="1"/>
    <n v="17353"/>
    <n v="7431"/>
    <n v="13"/>
    <n v="35961346"/>
    <n v="5012906"/>
    <n v="30861831"/>
    <n v="85.819454588824343"/>
  </r>
  <r>
    <s v="P0646"/>
    <x v="458"/>
    <x v="1"/>
    <x v="3"/>
    <n v="2023"/>
    <s v="Q4"/>
    <n v="1873"/>
    <n v="2558"/>
    <n v="14737"/>
    <n v="224037"/>
    <n v="1.95"/>
    <n v="17"/>
    <n v="9.42"/>
    <n v="20.63"/>
    <n v="20.25"/>
    <n v="4.5"/>
    <n v="1658"/>
    <n v="9693"/>
    <n v="8"/>
    <n v="4791134"/>
    <n v="27602401"/>
    <n v="-23035304"/>
    <n v="-480.7902262804588"/>
  </r>
  <r>
    <s v="P0647"/>
    <x v="459"/>
    <x v="2"/>
    <x v="3"/>
    <n v="2023"/>
    <s v="Q1"/>
    <n v="2131"/>
    <n v="12224"/>
    <n v="2698"/>
    <n v="189088"/>
    <n v="3.85"/>
    <n v="12"/>
    <n v="7.88"/>
    <n v="21.71"/>
    <n v="19.829999999999998"/>
    <n v="1.2"/>
    <n v="17496"/>
    <n v="5125"/>
    <n v="10"/>
    <n v="26049344"/>
    <n v="5749438"/>
    <n v="20110818"/>
    <n v="77.202780999014792"/>
  </r>
  <r>
    <s v="P0648"/>
    <x v="388"/>
    <x v="2"/>
    <x v="0"/>
    <n v="2023"/>
    <s v="Q2"/>
    <n v="3469"/>
    <n v="6678"/>
    <n v="4935"/>
    <n v="482995"/>
    <n v="5.33"/>
    <n v="10"/>
    <n v="0.24"/>
    <n v="10.35"/>
    <n v="59.57"/>
    <n v="3.9"/>
    <n v="6729"/>
    <n v="4150"/>
    <n v="6"/>
    <n v="23165982"/>
    <n v="17119515"/>
    <n v="5563472"/>
    <n v="24.015696809226565"/>
  </r>
  <r>
    <s v="P0649"/>
    <x v="460"/>
    <x v="0"/>
    <x v="1"/>
    <n v="2023"/>
    <s v="Q1"/>
    <n v="1624"/>
    <n v="8480"/>
    <n v="7429"/>
    <n v="344025"/>
    <n v="10.11"/>
    <n v="13"/>
    <n v="5.34"/>
    <n v="17.45"/>
    <n v="64.040000000000006"/>
    <n v="4.5"/>
    <n v="9456"/>
    <n v="8180"/>
    <n v="10"/>
    <n v="13771520"/>
    <n v="12064696"/>
    <n v="1362799"/>
    <n v="9.8957776628868857"/>
  </r>
  <r>
    <s v="P0650"/>
    <x v="461"/>
    <x v="0"/>
    <x v="2"/>
    <n v="2024"/>
    <s v="Q1"/>
    <n v="299"/>
    <n v="10700"/>
    <n v="11968"/>
    <n v="263666"/>
    <n v="0.94"/>
    <n v="17"/>
    <n v="6.88"/>
    <n v="6.71"/>
    <n v="72.19"/>
    <n v="1.4"/>
    <n v="14066"/>
    <n v="3560"/>
    <n v="7"/>
    <n v="3199300"/>
    <n v="3578432"/>
    <n v="-642798"/>
    <n v="-20.091832588378708"/>
  </r>
  <r>
    <s v="P0651"/>
    <x v="462"/>
    <x v="0"/>
    <x v="0"/>
    <n v="2024"/>
    <s v="Q3"/>
    <n v="723"/>
    <n v="2729"/>
    <n v="11259"/>
    <n v="336616"/>
    <n v="3.16"/>
    <n v="18"/>
    <n v="7.49"/>
    <n v="24.98"/>
    <n v="54.53"/>
    <n v="2.7"/>
    <n v="4026"/>
    <n v="3935"/>
    <n v="11"/>
    <n v="1973067"/>
    <n v="8140257"/>
    <n v="-6503806"/>
    <n v="-329.62925232645421"/>
  </r>
  <r>
    <s v="P0652"/>
    <x v="147"/>
    <x v="1"/>
    <x v="2"/>
    <n v="2023"/>
    <s v="Q4"/>
    <n v="4583"/>
    <n v="9967"/>
    <n v="4000"/>
    <n v="232885"/>
    <n v="12.14"/>
    <n v="14"/>
    <n v="2.13"/>
    <n v="4.38"/>
    <n v="61.66"/>
    <n v="4.8"/>
    <n v="9303"/>
    <n v="4378"/>
    <n v="11"/>
    <n v="45678761"/>
    <n v="18332000"/>
    <n v="27113876"/>
    <n v="59.357730828119436"/>
  </r>
  <r>
    <s v="P0653"/>
    <x v="463"/>
    <x v="2"/>
    <x v="0"/>
    <n v="2024"/>
    <s v="Q3"/>
    <n v="2215"/>
    <n v="3789"/>
    <n v="5910"/>
    <n v="281440"/>
    <n v="2.2000000000000002"/>
    <n v="8"/>
    <n v="8.67"/>
    <n v="0.25"/>
    <n v="11.08"/>
    <n v="4.3"/>
    <n v="8074"/>
    <n v="1944"/>
    <n v="11"/>
    <n v="8392635"/>
    <n v="13090650"/>
    <n v="-4979455"/>
    <n v="-59.331246980239214"/>
  </r>
  <r>
    <s v="P0654"/>
    <x v="51"/>
    <x v="1"/>
    <x v="1"/>
    <n v="2023"/>
    <s v="Q3"/>
    <n v="820"/>
    <n v="2739"/>
    <n v="7967"/>
    <n v="307803"/>
    <n v="5.14"/>
    <n v="7"/>
    <n v="9.56"/>
    <n v="3.72"/>
    <n v="22.97"/>
    <n v="3"/>
    <n v="10233"/>
    <n v="171"/>
    <n v="5"/>
    <n v="2245980"/>
    <n v="6532940"/>
    <n v="-4594763"/>
    <n v="-204.57720015316255"/>
  </r>
  <r>
    <s v="P0655"/>
    <x v="290"/>
    <x v="2"/>
    <x v="0"/>
    <n v="2023"/>
    <s v="Q2"/>
    <n v="4012"/>
    <n v="6870"/>
    <n v="1412"/>
    <n v="217093"/>
    <n v="12.97"/>
    <n v="19"/>
    <n v="2.37"/>
    <n v="19.399999999999999"/>
    <n v="88.79"/>
    <n v="4.0999999999999996"/>
    <n v="19022"/>
    <n v="7486"/>
    <n v="14"/>
    <n v="27562440"/>
    <n v="5664944"/>
    <n v="21680403"/>
    <n v="78.659229734377661"/>
  </r>
  <r>
    <s v="P0656"/>
    <x v="464"/>
    <x v="1"/>
    <x v="2"/>
    <n v="2024"/>
    <s v="Q4"/>
    <n v="4413"/>
    <n v="17670"/>
    <n v="1487"/>
    <n v="366275"/>
    <n v="2.3199999999999998"/>
    <n v="0"/>
    <n v="8.83"/>
    <n v="11.17"/>
    <n v="16.079999999999998"/>
    <n v="4.3"/>
    <n v="8757"/>
    <n v="6962"/>
    <n v="2"/>
    <n v="77977710"/>
    <n v="6562131"/>
    <n v="71049304"/>
    <n v="91.114889113824958"/>
  </r>
  <r>
    <s v="P0657"/>
    <x v="33"/>
    <x v="1"/>
    <x v="3"/>
    <n v="2024"/>
    <s v="Q3"/>
    <n v="2034"/>
    <n v="1625"/>
    <n v="4490"/>
    <n v="205159"/>
    <n v="1.24"/>
    <n v="3"/>
    <n v="0.97"/>
    <n v="11.19"/>
    <n v="64.3"/>
    <n v="2.4"/>
    <n v="4783"/>
    <n v="7440"/>
    <n v="2"/>
    <n v="3305250"/>
    <n v="9132660"/>
    <n v="-6032569"/>
    <n v="-182.51475682626125"/>
  </r>
  <r>
    <s v="P0658"/>
    <x v="414"/>
    <x v="1"/>
    <x v="0"/>
    <n v="2024"/>
    <s v="Q3"/>
    <n v="1127"/>
    <n v="14004"/>
    <n v="9604"/>
    <n v="62828"/>
    <n v="7.27"/>
    <n v="13"/>
    <n v="0.56000000000000005"/>
    <n v="23.88"/>
    <n v="24.09"/>
    <n v="4.5999999999999996"/>
    <n v="17409"/>
    <n v="9968"/>
    <n v="11"/>
    <n v="15782508"/>
    <n v="10823708"/>
    <n v="4895972"/>
    <n v="31.021508115186762"/>
  </r>
  <r>
    <s v="P0659"/>
    <x v="465"/>
    <x v="2"/>
    <x v="3"/>
    <n v="2023"/>
    <s v="Q4"/>
    <n v="285"/>
    <n v="16898"/>
    <n v="3107"/>
    <n v="408808"/>
    <n v="4.54"/>
    <n v="1"/>
    <n v="1.29"/>
    <n v="22.99"/>
    <n v="67.34"/>
    <n v="2.9"/>
    <n v="13302"/>
    <n v="9587"/>
    <n v="6"/>
    <n v="4815930"/>
    <n v="885495"/>
    <n v="3521627"/>
    <n v="73.124547076057993"/>
  </r>
  <r>
    <s v="P0660"/>
    <x v="230"/>
    <x v="1"/>
    <x v="3"/>
    <n v="2024"/>
    <s v="Q3"/>
    <n v="438"/>
    <n v="8138"/>
    <n v="7933"/>
    <n v="182473"/>
    <n v="8.4499999999999993"/>
    <n v="15"/>
    <n v="0.57999999999999996"/>
    <n v="7.78"/>
    <n v="66.48"/>
    <n v="3.1"/>
    <n v="9396"/>
    <n v="7735"/>
    <n v="14"/>
    <n v="3564444"/>
    <n v="3474654"/>
    <n v="-92683"/>
    <n v="-2.6002091770834386"/>
  </r>
  <r>
    <s v="P0661"/>
    <x v="466"/>
    <x v="1"/>
    <x v="3"/>
    <n v="2024"/>
    <s v="Q1"/>
    <n v="3087"/>
    <n v="8070"/>
    <n v="12005"/>
    <n v="327337"/>
    <n v="12.06"/>
    <n v="2"/>
    <n v="8.4499999999999993"/>
    <n v="5.23"/>
    <n v="28.74"/>
    <n v="5"/>
    <n v="20303"/>
    <n v="1143"/>
    <n v="4"/>
    <n v="24912090"/>
    <n v="37059435"/>
    <n v="-12474682"/>
    <n v="-50.074811065631188"/>
  </r>
  <r>
    <s v="P0662"/>
    <x v="467"/>
    <x v="2"/>
    <x v="3"/>
    <n v="2024"/>
    <s v="Q2"/>
    <n v="4908"/>
    <n v="4749"/>
    <n v="7309"/>
    <n v="273461"/>
    <n v="2.06"/>
    <n v="7"/>
    <n v="0.59"/>
    <n v="21.21"/>
    <n v="31.57"/>
    <n v="4.4000000000000004"/>
    <n v="15026"/>
    <n v="3142"/>
    <n v="6"/>
    <n v="23308092"/>
    <n v="35872572"/>
    <n v="-12837941"/>
    <n v="-55.079330388776569"/>
  </r>
  <r>
    <s v="P0663"/>
    <x v="468"/>
    <x v="2"/>
    <x v="3"/>
    <n v="2024"/>
    <s v="Q1"/>
    <n v="1898"/>
    <n v="10610"/>
    <n v="10773"/>
    <n v="488080"/>
    <n v="8.7100000000000009"/>
    <n v="5"/>
    <n v="2.72"/>
    <n v="22.65"/>
    <n v="62.38"/>
    <n v="2.4"/>
    <n v="19640"/>
    <n v="914"/>
    <n v="6"/>
    <n v="20137780"/>
    <n v="20447154"/>
    <n v="-797454"/>
    <n v="-3.9599896314290852"/>
  </r>
  <r>
    <s v="P0664"/>
    <x v="469"/>
    <x v="1"/>
    <x v="0"/>
    <n v="2023"/>
    <s v="Q4"/>
    <n v="4769"/>
    <n v="9095"/>
    <n v="6706"/>
    <n v="463523"/>
    <n v="7.58"/>
    <n v="15"/>
    <n v="1.04"/>
    <n v="13.54"/>
    <n v="41.21"/>
    <n v="1"/>
    <n v="12778"/>
    <n v="5722"/>
    <n v="2"/>
    <n v="43374055"/>
    <n v="31980914"/>
    <n v="10929618"/>
    <n v="25.198515564200761"/>
  </r>
  <r>
    <s v="P0665"/>
    <x v="99"/>
    <x v="1"/>
    <x v="0"/>
    <n v="2024"/>
    <s v="Q3"/>
    <n v="2864"/>
    <n v="15105"/>
    <n v="3391"/>
    <n v="414662"/>
    <n v="2.16"/>
    <n v="15"/>
    <n v="2.95"/>
    <n v="15.74"/>
    <n v="25.56"/>
    <n v="3.5"/>
    <n v="14742"/>
    <n v="7432"/>
    <n v="9"/>
    <n v="43260720"/>
    <n v="9711824"/>
    <n v="33134234"/>
    <n v="76.59196148376634"/>
  </r>
  <r>
    <s v="P0666"/>
    <x v="470"/>
    <x v="2"/>
    <x v="3"/>
    <n v="2024"/>
    <s v="Q1"/>
    <n v="3424"/>
    <n v="13615"/>
    <n v="11688"/>
    <n v="331755"/>
    <n v="9.36"/>
    <n v="6"/>
    <n v="0.91"/>
    <n v="6.42"/>
    <n v="68.53"/>
    <n v="3.8"/>
    <n v="20190"/>
    <n v="409"/>
    <n v="6"/>
    <n v="46617760"/>
    <n v="40019712"/>
    <n v="6266293"/>
    <n v="13.441857781240454"/>
  </r>
  <r>
    <s v="P0667"/>
    <x v="240"/>
    <x v="2"/>
    <x v="1"/>
    <n v="2024"/>
    <s v="Q1"/>
    <n v="3328"/>
    <n v="7794"/>
    <n v="14635"/>
    <n v="224863"/>
    <n v="4.0999999999999996"/>
    <n v="12"/>
    <n v="6.68"/>
    <n v="20.02"/>
    <n v="22.33"/>
    <n v="3.6"/>
    <n v="4070"/>
    <n v="6761"/>
    <n v="6"/>
    <n v="25938432"/>
    <n v="48705280"/>
    <n v="-22991711"/>
    <n v="-88.639556161297648"/>
  </r>
  <r>
    <s v="P0668"/>
    <x v="471"/>
    <x v="0"/>
    <x v="2"/>
    <n v="2023"/>
    <s v="Q1"/>
    <n v="1302"/>
    <n v="7257"/>
    <n v="12950"/>
    <n v="455166"/>
    <n v="7.32"/>
    <n v="12"/>
    <n v="1.33"/>
    <n v="15.8"/>
    <n v="78.45"/>
    <n v="4.9000000000000004"/>
    <n v="1824"/>
    <n v="4327"/>
    <n v="10"/>
    <n v="9448614"/>
    <n v="16860900"/>
    <n v="-7867452"/>
    <n v="-83.265672616110677"/>
  </r>
  <r>
    <s v="P0669"/>
    <x v="472"/>
    <x v="2"/>
    <x v="3"/>
    <n v="2024"/>
    <s v="Q4"/>
    <n v="4031"/>
    <n v="14095"/>
    <n v="7983"/>
    <n v="388384"/>
    <n v="1.23"/>
    <n v="4"/>
    <n v="8.52"/>
    <n v="12.59"/>
    <n v="51.17"/>
    <n v="4.5"/>
    <n v="11221"/>
    <n v="1977"/>
    <n v="9"/>
    <n v="56816945"/>
    <n v="32179473"/>
    <n v="24249088"/>
    <n v="42.679323923523164"/>
  </r>
  <r>
    <s v="P0670"/>
    <x v="24"/>
    <x v="0"/>
    <x v="0"/>
    <n v="2023"/>
    <s v="Q1"/>
    <n v="4723"/>
    <n v="3469"/>
    <n v="6048"/>
    <n v="289719"/>
    <n v="6.89"/>
    <n v="19"/>
    <n v="8.17"/>
    <n v="1.5"/>
    <n v="18.46"/>
    <n v="2.8"/>
    <n v="7145"/>
    <n v="2586"/>
    <n v="14"/>
    <n v="16384087"/>
    <n v="28564704"/>
    <n v="-12470336"/>
    <n v="-76.112486463237161"/>
  </r>
  <r>
    <s v="P0671"/>
    <x v="473"/>
    <x v="1"/>
    <x v="0"/>
    <n v="2023"/>
    <s v="Q3"/>
    <n v="2172"/>
    <n v="12485"/>
    <n v="9566"/>
    <n v="258475"/>
    <n v="4.5999999999999996"/>
    <n v="17"/>
    <n v="0.14000000000000001"/>
    <n v="22.9"/>
    <n v="65.53"/>
    <n v="1.3"/>
    <n v="19829"/>
    <n v="6986"/>
    <n v="2"/>
    <n v="27117420"/>
    <n v="20777352"/>
    <n v="6081593"/>
    <n v="22.426886481088541"/>
  </r>
  <r>
    <s v="P0672"/>
    <x v="462"/>
    <x v="0"/>
    <x v="0"/>
    <n v="2024"/>
    <s v="Q3"/>
    <n v="4580"/>
    <n v="18775"/>
    <n v="10902"/>
    <n v="314889"/>
    <n v="12.34"/>
    <n v="14"/>
    <n v="8.9600000000000009"/>
    <n v="15.39"/>
    <n v="51.53"/>
    <n v="2.9"/>
    <n v="15904"/>
    <n v="4935"/>
    <n v="4"/>
    <n v="85989500"/>
    <n v="49931160"/>
    <n v="35743451"/>
    <n v="41.567227394042291"/>
  </r>
  <r>
    <s v="P0673"/>
    <x v="474"/>
    <x v="0"/>
    <x v="0"/>
    <n v="2023"/>
    <s v="Q1"/>
    <n v="2200"/>
    <n v="5970"/>
    <n v="5908"/>
    <n v="367387"/>
    <n v="0.85"/>
    <n v="17"/>
    <n v="0.28999999999999998"/>
    <n v="4.82"/>
    <n v="33.840000000000003"/>
    <n v="3.8"/>
    <n v="5986"/>
    <n v="894"/>
    <n v="13"/>
    <n v="13134000"/>
    <n v="12997600"/>
    <n v="-230987"/>
    <n v="-1.7586949901020252"/>
  </r>
  <r>
    <s v="P0674"/>
    <x v="475"/>
    <x v="1"/>
    <x v="3"/>
    <n v="2024"/>
    <s v="Q2"/>
    <n v="4909"/>
    <n v="11725"/>
    <n v="4404"/>
    <n v="316010"/>
    <n v="6.28"/>
    <n v="1"/>
    <n v="2.4"/>
    <n v="15.16"/>
    <n v="43.8"/>
    <n v="3.4"/>
    <n v="3930"/>
    <n v="6886"/>
    <n v="8"/>
    <n v="57558025"/>
    <n v="21619236"/>
    <n v="35622779"/>
    <n v="61.890203842122794"/>
  </r>
  <r>
    <s v="P0675"/>
    <x v="313"/>
    <x v="0"/>
    <x v="0"/>
    <n v="2023"/>
    <s v="Q1"/>
    <n v="1379"/>
    <n v="11056"/>
    <n v="1469"/>
    <n v="213317"/>
    <n v="6.88"/>
    <n v="9"/>
    <n v="0.32"/>
    <n v="16.940000000000001"/>
    <n v="33.869999999999997"/>
    <n v="3.2"/>
    <n v="18729"/>
    <n v="4114"/>
    <n v="2"/>
    <n v="15246224"/>
    <n v="2025751"/>
    <n v="13007156"/>
    <n v="85.313950523093453"/>
  </r>
  <r>
    <s v="P0676"/>
    <x v="304"/>
    <x v="1"/>
    <x v="0"/>
    <n v="2023"/>
    <s v="Q4"/>
    <n v="1408"/>
    <n v="10706"/>
    <n v="5164"/>
    <n v="487940"/>
    <n v="10.88"/>
    <n v="12"/>
    <n v="3.36"/>
    <n v="13.14"/>
    <n v="31.04"/>
    <n v="2.9"/>
    <n v="14656"/>
    <n v="7492"/>
    <n v="2"/>
    <n v="15074048"/>
    <n v="7270912"/>
    <n v="7315196"/>
    <n v="48.528411213762887"/>
  </r>
  <r>
    <s v="P0677"/>
    <x v="406"/>
    <x v="2"/>
    <x v="2"/>
    <n v="2024"/>
    <s v="Q2"/>
    <n v="2532"/>
    <n v="11491"/>
    <n v="8129"/>
    <n v="440825"/>
    <n v="8.61"/>
    <n v="17"/>
    <n v="5.14"/>
    <n v="17.95"/>
    <n v="23.09"/>
    <n v="2.2000000000000002"/>
    <n v="2067"/>
    <n v="5453"/>
    <n v="6"/>
    <n v="29095212"/>
    <n v="20582628"/>
    <n v="8071759"/>
    <n v="27.7425680898974"/>
  </r>
  <r>
    <s v="P0678"/>
    <x v="178"/>
    <x v="2"/>
    <x v="2"/>
    <n v="2024"/>
    <s v="Q4"/>
    <n v="4592"/>
    <n v="9019"/>
    <n v="2083"/>
    <n v="121354"/>
    <n v="10.01"/>
    <n v="14"/>
    <n v="7.97"/>
    <n v="14.54"/>
    <n v="39.020000000000003"/>
    <n v="2.1"/>
    <n v="3679"/>
    <n v="3507"/>
    <n v="10"/>
    <n v="41415248"/>
    <n v="9565136"/>
    <n v="31728758"/>
    <n v="76.611295433990875"/>
  </r>
  <r>
    <s v="P0679"/>
    <x v="476"/>
    <x v="2"/>
    <x v="2"/>
    <n v="2023"/>
    <s v="Q4"/>
    <n v="2067"/>
    <n v="15169"/>
    <n v="1723"/>
    <n v="101374"/>
    <n v="11.66"/>
    <n v="11"/>
    <n v="3.38"/>
    <n v="23.69"/>
    <n v="30.08"/>
    <n v="3"/>
    <n v="3519"/>
    <n v="1074"/>
    <n v="7"/>
    <n v="31354323"/>
    <n v="3561441"/>
    <n v="27691508"/>
    <n v="88.317990472956481"/>
  </r>
  <r>
    <s v="P0680"/>
    <x v="477"/>
    <x v="2"/>
    <x v="1"/>
    <n v="2024"/>
    <s v="Q3"/>
    <n v="1381"/>
    <n v="6112"/>
    <n v="1925"/>
    <n v="164397"/>
    <n v="12.93"/>
    <n v="14"/>
    <n v="7.05"/>
    <n v="1.34"/>
    <n v="64.67"/>
    <n v="1.6"/>
    <n v="17419"/>
    <n v="9339"/>
    <n v="11"/>
    <n v="8440672"/>
    <n v="2658425"/>
    <n v="5617850"/>
    <n v="66.556904473956578"/>
  </r>
  <r>
    <s v="P0681"/>
    <x v="478"/>
    <x v="1"/>
    <x v="1"/>
    <n v="2024"/>
    <s v="Q4"/>
    <n v="4394"/>
    <n v="13873"/>
    <n v="2329"/>
    <n v="298552"/>
    <n v="4.71"/>
    <n v="12"/>
    <n v="1.88"/>
    <n v="2.66"/>
    <n v="64.709999999999994"/>
    <n v="2.4"/>
    <n v="20204"/>
    <n v="4337"/>
    <n v="3"/>
    <n v="60957962"/>
    <n v="10233626"/>
    <n v="50425784"/>
    <n v="82.722227491791799"/>
  </r>
  <r>
    <s v="P0682"/>
    <x v="258"/>
    <x v="1"/>
    <x v="0"/>
    <n v="2023"/>
    <s v="Q1"/>
    <n v="4311"/>
    <n v="19082"/>
    <n v="14846"/>
    <n v="436721"/>
    <n v="8.07"/>
    <n v="17"/>
    <n v="7.51"/>
    <n v="4.34"/>
    <n v="50.15"/>
    <n v="2.2999999999999998"/>
    <n v="19530"/>
    <n v="7348"/>
    <n v="12"/>
    <n v="82262502"/>
    <n v="64001106"/>
    <n v="17824675"/>
    <n v="21.668043843354049"/>
  </r>
  <r>
    <s v="P0683"/>
    <x v="474"/>
    <x v="1"/>
    <x v="1"/>
    <n v="2024"/>
    <s v="Q2"/>
    <n v="1408"/>
    <n v="17052"/>
    <n v="10586"/>
    <n v="473332"/>
    <n v="12.6"/>
    <n v="14"/>
    <n v="2.36"/>
    <n v="17.25"/>
    <n v="72.239999999999995"/>
    <n v="3.3"/>
    <n v="5409"/>
    <n v="4469"/>
    <n v="10"/>
    <n v="24009216"/>
    <n v="14905088"/>
    <n v="8630796"/>
    <n v="35.947846027125586"/>
  </r>
  <r>
    <s v="P0684"/>
    <x v="52"/>
    <x v="1"/>
    <x v="1"/>
    <n v="2024"/>
    <s v="Q3"/>
    <n v="4687"/>
    <n v="16146"/>
    <n v="9238"/>
    <n v="393173"/>
    <n v="14.84"/>
    <n v="10"/>
    <n v="1.44"/>
    <n v="16.14"/>
    <n v="77.31"/>
    <n v="1.3"/>
    <n v="9515"/>
    <n v="8150"/>
    <n v="7"/>
    <n v="75676302"/>
    <n v="43298506"/>
    <n v="31984623"/>
    <n v="42.265044874946447"/>
  </r>
  <r>
    <s v="P0685"/>
    <x v="479"/>
    <x v="0"/>
    <x v="3"/>
    <n v="2023"/>
    <s v="Q1"/>
    <n v="4904"/>
    <n v="6738"/>
    <n v="4511"/>
    <n v="405718"/>
    <n v="13.34"/>
    <n v="18"/>
    <n v="1.85"/>
    <n v="22.3"/>
    <n v="56.38"/>
    <n v="4.3"/>
    <n v="4920"/>
    <n v="564"/>
    <n v="6"/>
    <n v="33043152"/>
    <n v="22121944"/>
    <n v="10515490"/>
    <n v="31.823507636317505"/>
  </r>
  <r>
    <s v="P0686"/>
    <x v="480"/>
    <x v="2"/>
    <x v="1"/>
    <n v="2023"/>
    <s v="Q1"/>
    <n v="3227"/>
    <n v="17077"/>
    <n v="8804"/>
    <n v="463663"/>
    <n v="5.57"/>
    <n v="2"/>
    <n v="1.82"/>
    <n v="18.32"/>
    <n v="59.51"/>
    <n v="3.2"/>
    <n v="16385"/>
    <n v="5427"/>
    <n v="6"/>
    <n v="55107479"/>
    <n v="28410508"/>
    <n v="26233308"/>
    <n v="47.603897830274548"/>
  </r>
  <r>
    <s v="P0687"/>
    <x v="481"/>
    <x v="2"/>
    <x v="3"/>
    <n v="2024"/>
    <s v="Q2"/>
    <n v="2178"/>
    <n v="17004"/>
    <n v="10552"/>
    <n v="342575"/>
    <n v="2.93"/>
    <n v="6"/>
    <n v="5.13"/>
    <n v="12.71"/>
    <n v="32.630000000000003"/>
    <n v="3.7"/>
    <n v="18240"/>
    <n v="5515"/>
    <n v="13"/>
    <n v="37034712"/>
    <n v="22982256"/>
    <n v="13709881"/>
    <n v="37.019002604907527"/>
  </r>
  <r>
    <s v="P0688"/>
    <x v="294"/>
    <x v="2"/>
    <x v="2"/>
    <n v="2023"/>
    <s v="Q3"/>
    <n v="2230"/>
    <n v="5219"/>
    <n v="7074"/>
    <n v="461124"/>
    <n v="7.34"/>
    <n v="13"/>
    <n v="8.4499999999999993"/>
    <n v="24.8"/>
    <n v="81.59"/>
    <n v="3.8"/>
    <n v="8985"/>
    <n v="8215"/>
    <n v="4"/>
    <n v="11638370"/>
    <n v="15775020"/>
    <n v="-4597774"/>
    <n v="-39.505308733095781"/>
  </r>
  <r>
    <s v="P0689"/>
    <x v="151"/>
    <x v="2"/>
    <x v="0"/>
    <n v="2024"/>
    <s v="Q2"/>
    <n v="4942"/>
    <n v="1802"/>
    <n v="11392"/>
    <n v="79336"/>
    <n v="11.12"/>
    <n v="13"/>
    <n v="0.8"/>
    <n v="6.65"/>
    <n v="11.94"/>
    <n v="2.2000000000000002"/>
    <n v="20965"/>
    <n v="387"/>
    <n v="7"/>
    <n v="8905484"/>
    <n v="56299264"/>
    <n v="-47473116"/>
    <n v="-533.0773262856909"/>
  </r>
  <r>
    <s v="P0690"/>
    <x v="482"/>
    <x v="0"/>
    <x v="1"/>
    <n v="2024"/>
    <s v="Q3"/>
    <n v="187"/>
    <n v="13644"/>
    <n v="11235"/>
    <n v="353136"/>
    <n v="7.39"/>
    <n v="12"/>
    <n v="7.07"/>
    <n v="20.83"/>
    <n v="37.89"/>
    <n v="2.9"/>
    <n v="20164"/>
    <n v="3295"/>
    <n v="14"/>
    <n v="2551428"/>
    <n v="2100945"/>
    <n v="97347"/>
    <n v="3.8153927918012966"/>
  </r>
  <r>
    <s v="P0691"/>
    <x v="483"/>
    <x v="0"/>
    <x v="0"/>
    <n v="2024"/>
    <s v="Q2"/>
    <n v="3522"/>
    <n v="18870"/>
    <n v="4664"/>
    <n v="105350"/>
    <n v="7.25"/>
    <n v="11"/>
    <n v="6.54"/>
    <n v="10.67"/>
    <n v="67.739999999999995"/>
    <n v="4.8"/>
    <n v="5631"/>
    <n v="9167"/>
    <n v="5"/>
    <n v="66460140"/>
    <n v="16426608"/>
    <n v="49928182"/>
    <n v="75.125002746006857"/>
  </r>
  <r>
    <s v="P0692"/>
    <x v="177"/>
    <x v="2"/>
    <x v="0"/>
    <n v="2023"/>
    <s v="Q1"/>
    <n v="2882"/>
    <n v="11555"/>
    <n v="10931"/>
    <n v="119561"/>
    <n v="12.57"/>
    <n v="8"/>
    <n v="8.73"/>
    <n v="16.22"/>
    <n v="16.41"/>
    <n v="4.0999999999999996"/>
    <n v="12152"/>
    <n v="2092"/>
    <n v="14"/>
    <n v="33301510"/>
    <n v="31503142"/>
    <n v="1678807"/>
    <n v="5.0412338659718436"/>
  </r>
  <r>
    <s v="P0693"/>
    <x v="309"/>
    <x v="1"/>
    <x v="3"/>
    <n v="2024"/>
    <s v="Q3"/>
    <n v="3629"/>
    <n v="5940"/>
    <n v="14017"/>
    <n v="364099"/>
    <n v="5.42"/>
    <n v="0"/>
    <n v="2.44"/>
    <n v="18.18"/>
    <n v="24.65"/>
    <n v="4.9000000000000004"/>
    <n v="15879"/>
    <n v="7550"/>
    <n v="13"/>
    <n v="21556260"/>
    <n v="50867693"/>
    <n v="-29675532"/>
    <n v="-137.66549484929206"/>
  </r>
  <r>
    <s v="P0694"/>
    <x v="197"/>
    <x v="0"/>
    <x v="0"/>
    <n v="2024"/>
    <s v="Q4"/>
    <n v="3081"/>
    <n v="4572"/>
    <n v="8633"/>
    <n v="111240"/>
    <n v="12.9"/>
    <n v="18"/>
    <n v="4.5"/>
    <n v="15.84"/>
    <n v="57.14"/>
    <n v="4"/>
    <n v="16403"/>
    <n v="3025"/>
    <n v="11"/>
    <n v="14086332"/>
    <n v="26598273"/>
    <n v="-12623181"/>
    <n v="-89.612973767762966"/>
  </r>
  <r>
    <s v="P0695"/>
    <x v="484"/>
    <x v="1"/>
    <x v="2"/>
    <n v="2024"/>
    <s v="Q1"/>
    <n v="4214"/>
    <n v="15098"/>
    <n v="12061"/>
    <n v="201165"/>
    <n v="6.1"/>
    <n v="10"/>
    <n v="9.26"/>
    <n v="3.51"/>
    <n v="54.8"/>
    <n v="1.7"/>
    <n v="17413"/>
    <n v="1220"/>
    <n v="3"/>
    <n v="63622972"/>
    <n v="50825054"/>
    <n v="12596753"/>
    <n v="19.799064086474928"/>
  </r>
  <r>
    <s v="P0696"/>
    <x v="233"/>
    <x v="0"/>
    <x v="3"/>
    <n v="2024"/>
    <s v="Q4"/>
    <n v="2643"/>
    <n v="15787"/>
    <n v="7588"/>
    <n v="449371"/>
    <n v="4.92"/>
    <n v="18"/>
    <n v="6.6"/>
    <n v="11.07"/>
    <n v="69.11"/>
    <n v="1.3"/>
    <n v="20671"/>
    <n v="5410"/>
    <n v="14"/>
    <n v="41725041"/>
    <n v="20055084"/>
    <n v="21220586"/>
    <n v="50.858154938661414"/>
  </r>
  <r>
    <s v="P0697"/>
    <x v="255"/>
    <x v="2"/>
    <x v="2"/>
    <n v="2024"/>
    <s v="Q1"/>
    <n v="4350"/>
    <n v="15465"/>
    <n v="1026"/>
    <n v="96607"/>
    <n v="6.81"/>
    <n v="17"/>
    <n v="3.89"/>
    <n v="14.04"/>
    <n v="75.010000000000005"/>
    <n v="3.3"/>
    <n v="10970"/>
    <n v="546"/>
    <n v="4"/>
    <n v="67272750"/>
    <n v="4463100"/>
    <n v="62713043"/>
    <n v="93.222059452006945"/>
  </r>
  <r>
    <s v="P0698"/>
    <x v="485"/>
    <x v="0"/>
    <x v="1"/>
    <n v="2024"/>
    <s v="Q3"/>
    <n v="3868"/>
    <n v="11019"/>
    <n v="12539"/>
    <n v="476703"/>
    <n v="11.44"/>
    <n v="11"/>
    <n v="1.31"/>
    <n v="21.23"/>
    <n v="20.29"/>
    <n v="2.4"/>
    <n v="18349"/>
    <n v="6727"/>
    <n v="10"/>
    <n v="42621492"/>
    <n v="48500852"/>
    <n v="-6356063"/>
    <n v="-14.912812062046068"/>
  </r>
  <r>
    <s v="P0699"/>
    <x v="86"/>
    <x v="1"/>
    <x v="3"/>
    <n v="2023"/>
    <s v="Q3"/>
    <n v="4188"/>
    <n v="14880"/>
    <n v="1064"/>
    <n v="236740"/>
    <n v="1.89"/>
    <n v="0"/>
    <n v="2.62"/>
    <n v="11.09"/>
    <n v="11.47"/>
    <n v="2.1"/>
    <n v="13040"/>
    <n v="2996"/>
    <n v="12"/>
    <n v="62317440"/>
    <n v="4456032"/>
    <n v="57624668"/>
    <n v="92.469568711423321"/>
  </r>
  <r>
    <s v="P0700"/>
    <x v="486"/>
    <x v="1"/>
    <x v="2"/>
    <n v="2024"/>
    <s v="Q3"/>
    <n v="3873"/>
    <n v="13365"/>
    <n v="10387"/>
    <n v="464179"/>
    <n v="2.95"/>
    <n v="18"/>
    <n v="5.81"/>
    <n v="22.97"/>
    <n v="65.17"/>
    <n v="4.2"/>
    <n v="19371"/>
    <n v="821"/>
    <n v="12"/>
    <n v="51762645"/>
    <n v="40228851"/>
    <n v="11069615"/>
    <n v="21.385334926374028"/>
  </r>
  <r>
    <s v="P0701"/>
    <x v="297"/>
    <x v="0"/>
    <x v="2"/>
    <n v="2023"/>
    <s v="Q3"/>
    <n v="4092"/>
    <n v="9625"/>
    <n v="12549"/>
    <n v="231196"/>
    <n v="14.27"/>
    <n v="19"/>
    <n v="7.18"/>
    <n v="11.01"/>
    <n v="34.11"/>
    <n v="2.5"/>
    <n v="6097"/>
    <n v="2263"/>
    <n v="10"/>
    <n v="39385500"/>
    <n v="51350508"/>
    <n v="-12196204"/>
    <n v="-30.966228688222824"/>
  </r>
  <r>
    <s v="P0702"/>
    <x v="487"/>
    <x v="0"/>
    <x v="3"/>
    <n v="2024"/>
    <s v="Q4"/>
    <n v="1956"/>
    <n v="4791"/>
    <n v="14545"/>
    <n v="365014"/>
    <n v="2.63"/>
    <n v="16"/>
    <n v="1.24"/>
    <n v="13.72"/>
    <n v="60.08"/>
    <n v="2.2999999999999998"/>
    <n v="6036"/>
    <n v="9643"/>
    <n v="7"/>
    <n v="9371196"/>
    <n v="28450020"/>
    <n v="-19443838"/>
    <n v="-207.48512783213582"/>
  </r>
  <r>
    <s v="P0703"/>
    <x v="13"/>
    <x v="1"/>
    <x v="3"/>
    <n v="2024"/>
    <s v="Q1"/>
    <n v="810"/>
    <n v="5533"/>
    <n v="1445"/>
    <n v="499763"/>
    <n v="8.52"/>
    <n v="4"/>
    <n v="6"/>
    <n v="19.91"/>
    <n v="22.04"/>
    <n v="4.4000000000000004"/>
    <n v="18209"/>
    <n v="4080"/>
    <n v="11"/>
    <n v="4481730"/>
    <n v="1170450"/>
    <n v="2811517"/>
    <n v="62.73285093033271"/>
  </r>
  <r>
    <s v="P0704"/>
    <x v="488"/>
    <x v="0"/>
    <x v="2"/>
    <n v="2024"/>
    <s v="Q3"/>
    <n v="3495"/>
    <n v="6605"/>
    <n v="8344"/>
    <n v="114110"/>
    <n v="8.69"/>
    <n v="2"/>
    <n v="5.5"/>
    <n v="14.58"/>
    <n v="47.52"/>
    <n v="4.4000000000000004"/>
    <n v="11457"/>
    <n v="4602"/>
    <n v="11"/>
    <n v="23084475"/>
    <n v="29162280"/>
    <n v="-6191915"/>
    <n v="-26.822853887731906"/>
  </r>
  <r>
    <s v="P0705"/>
    <x v="243"/>
    <x v="0"/>
    <x v="2"/>
    <n v="2024"/>
    <s v="Q3"/>
    <n v="949"/>
    <n v="18587"/>
    <n v="14506"/>
    <n v="234626"/>
    <n v="7.34"/>
    <n v="1"/>
    <n v="5.14"/>
    <n v="24.01"/>
    <n v="50.35"/>
    <n v="2.4"/>
    <n v="5662"/>
    <n v="1825"/>
    <n v="10"/>
    <n v="17639063"/>
    <n v="13766194"/>
    <n v="3638243"/>
    <n v="20.626055930521932"/>
  </r>
  <r>
    <s v="P0706"/>
    <x v="489"/>
    <x v="0"/>
    <x v="2"/>
    <n v="2024"/>
    <s v="Q1"/>
    <n v="4505"/>
    <n v="9633"/>
    <n v="6369"/>
    <n v="202008"/>
    <n v="9.67"/>
    <n v="2"/>
    <n v="6.9"/>
    <n v="16.510000000000002"/>
    <n v="56.81"/>
    <n v="4.3"/>
    <n v="1803"/>
    <n v="8985"/>
    <n v="5"/>
    <n v="43396665"/>
    <n v="28692345"/>
    <n v="14502312"/>
    <n v="33.418033390353848"/>
  </r>
  <r>
    <s v="P0707"/>
    <x v="308"/>
    <x v="1"/>
    <x v="0"/>
    <n v="2023"/>
    <s v="Q1"/>
    <n v="2997"/>
    <n v="18458"/>
    <n v="3790"/>
    <n v="429039"/>
    <n v="3.45"/>
    <n v="7"/>
    <n v="8.3699999999999992"/>
    <n v="13.07"/>
    <n v="51.05"/>
    <n v="4.4000000000000004"/>
    <n v="6567"/>
    <n v="3513"/>
    <n v="12"/>
    <n v="55318626"/>
    <n v="11358630"/>
    <n v="43530957"/>
    <n v="78.691319990485667"/>
  </r>
  <r>
    <s v="P0708"/>
    <x v="229"/>
    <x v="1"/>
    <x v="1"/>
    <n v="2023"/>
    <s v="Q4"/>
    <n v="1769"/>
    <n v="7204"/>
    <n v="14475"/>
    <n v="54426"/>
    <n v="8.2899999999999991"/>
    <n v="15"/>
    <n v="3.23"/>
    <n v="0.59"/>
    <n v="49.66"/>
    <n v="2.7"/>
    <n v="6524"/>
    <n v="594"/>
    <n v="6"/>
    <n v="12743876"/>
    <n v="25606275"/>
    <n v="-12916825"/>
    <n v="-101.3571145858607"/>
  </r>
  <r>
    <s v="P0709"/>
    <x v="490"/>
    <x v="1"/>
    <x v="0"/>
    <n v="2023"/>
    <s v="Q4"/>
    <n v="330"/>
    <n v="9348"/>
    <n v="10891"/>
    <n v="269911"/>
    <n v="5.58"/>
    <n v="5"/>
    <n v="8.89"/>
    <n v="10.34"/>
    <n v="36.619999999999997"/>
    <n v="1.3"/>
    <n v="9215"/>
    <n v="1047"/>
    <n v="11"/>
    <n v="3084840"/>
    <n v="3594030"/>
    <n v="-779101"/>
    <n v="-25.255799328328209"/>
  </r>
  <r>
    <s v="P0710"/>
    <x v="7"/>
    <x v="1"/>
    <x v="2"/>
    <n v="2024"/>
    <s v="Q4"/>
    <n v="3316"/>
    <n v="14475"/>
    <n v="3304"/>
    <n v="339750"/>
    <n v="9.93"/>
    <n v="12"/>
    <n v="1.61"/>
    <n v="7.48"/>
    <n v="15.69"/>
    <n v="1"/>
    <n v="12726"/>
    <n v="122"/>
    <n v="7"/>
    <n v="47999100"/>
    <n v="10956064"/>
    <n v="36703286"/>
    <n v="76.466612915658843"/>
  </r>
  <r>
    <s v="P0711"/>
    <x v="491"/>
    <x v="2"/>
    <x v="2"/>
    <n v="2023"/>
    <s v="Q3"/>
    <n v="1937"/>
    <n v="8424"/>
    <n v="11764"/>
    <n v="491048"/>
    <n v="2.12"/>
    <n v="15"/>
    <n v="1.73"/>
    <n v="18.7"/>
    <n v="17.16"/>
    <n v="3.1"/>
    <n v="4131"/>
    <n v="1228"/>
    <n v="14"/>
    <n v="16317288"/>
    <n v="22786868"/>
    <n v="-6960628"/>
    <n v="-42.657995617899246"/>
  </r>
  <r>
    <s v="P0712"/>
    <x v="442"/>
    <x v="1"/>
    <x v="0"/>
    <n v="2023"/>
    <s v="Q4"/>
    <n v="3316"/>
    <n v="1988"/>
    <n v="14337"/>
    <n v="78151"/>
    <n v="8.56"/>
    <n v="15"/>
    <n v="2.67"/>
    <n v="5.21"/>
    <n v="44.7"/>
    <n v="2.4"/>
    <n v="14912"/>
    <n v="657"/>
    <n v="10"/>
    <n v="6592208"/>
    <n v="47541492"/>
    <n v="-41027435"/>
    <n v="-622.36256805003723"/>
  </r>
  <r>
    <s v="P0713"/>
    <x v="492"/>
    <x v="0"/>
    <x v="3"/>
    <n v="2024"/>
    <s v="Q3"/>
    <n v="716"/>
    <n v="8614"/>
    <n v="14069"/>
    <n v="323452"/>
    <n v="2.78"/>
    <n v="2"/>
    <n v="1.2"/>
    <n v="5.13"/>
    <n v="38.46"/>
    <n v="5"/>
    <n v="16537"/>
    <n v="9908"/>
    <n v="14"/>
    <n v="6167624"/>
    <n v="10073404"/>
    <n v="-4229232"/>
    <n v="-68.571495279219349"/>
  </r>
  <r>
    <s v="P0714"/>
    <x v="425"/>
    <x v="2"/>
    <x v="2"/>
    <n v="2024"/>
    <s v="Q4"/>
    <n v="4238"/>
    <n v="17240"/>
    <n v="10146"/>
    <n v="290853"/>
    <n v="4.18"/>
    <n v="12"/>
    <n v="2.2999999999999998"/>
    <n v="4.74"/>
    <n v="51.29"/>
    <n v="4.0999999999999996"/>
    <n v="13147"/>
    <n v="3830"/>
    <n v="6"/>
    <n v="73063120"/>
    <n v="42998748"/>
    <n v="29773519"/>
    <n v="40.7504073190414"/>
  </r>
  <r>
    <s v="P0715"/>
    <x v="192"/>
    <x v="0"/>
    <x v="2"/>
    <n v="2023"/>
    <s v="Q3"/>
    <n v="721"/>
    <n v="4673"/>
    <n v="1387"/>
    <n v="304595"/>
    <n v="3.28"/>
    <n v="13"/>
    <n v="1.06"/>
    <n v="3.14"/>
    <n v="34.39"/>
    <n v="4"/>
    <n v="14069"/>
    <n v="5441"/>
    <n v="9"/>
    <n v="3369233"/>
    <n v="1000027"/>
    <n v="2064611"/>
    <n v="61.27836810336359"/>
  </r>
  <r>
    <s v="P0716"/>
    <x v="170"/>
    <x v="0"/>
    <x v="3"/>
    <n v="2024"/>
    <s v="Q4"/>
    <n v="2019"/>
    <n v="3167"/>
    <n v="13563"/>
    <n v="226743"/>
    <n v="2.74"/>
    <n v="7"/>
    <n v="8.2200000000000006"/>
    <n v="7.78"/>
    <n v="65.03"/>
    <n v="4.8"/>
    <n v="3869"/>
    <n v="7098"/>
    <n v="12"/>
    <n v="6394173"/>
    <n v="27383697"/>
    <n v="-21216267"/>
    <n v="-331.80627111590508"/>
  </r>
  <r>
    <s v="P0717"/>
    <x v="493"/>
    <x v="0"/>
    <x v="0"/>
    <n v="2024"/>
    <s v="Q3"/>
    <n v="4206"/>
    <n v="5614"/>
    <n v="10813"/>
    <n v="140306"/>
    <n v="12.39"/>
    <n v="11"/>
    <n v="1.39"/>
    <n v="22.15"/>
    <n v="79.12"/>
    <n v="4.5999999999999996"/>
    <n v="13159"/>
    <n v="7282"/>
    <n v="2"/>
    <n v="23612484"/>
    <n v="45479478"/>
    <n v="-22007300"/>
    <n v="-93.201968924573961"/>
  </r>
  <r>
    <s v="P0718"/>
    <x v="494"/>
    <x v="2"/>
    <x v="0"/>
    <n v="2024"/>
    <s v="Q4"/>
    <n v="3172"/>
    <n v="5053"/>
    <n v="9977"/>
    <n v="275180"/>
    <n v="4.29"/>
    <n v="7"/>
    <n v="7.47"/>
    <n v="19.37"/>
    <n v="33.909999999999997"/>
    <n v="2.2999999999999998"/>
    <n v="2028"/>
    <n v="7134"/>
    <n v="6"/>
    <n v="16028116"/>
    <n v="31647044"/>
    <n v="-15894108"/>
    <n v="-99.163919202980566"/>
  </r>
  <r>
    <s v="P0719"/>
    <x v="17"/>
    <x v="0"/>
    <x v="0"/>
    <n v="2024"/>
    <s v="Q1"/>
    <n v="4749"/>
    <n v="9261"/>
    <n v="4879"/>
    <n v="419128"/>
    <n v="13.91"/>
    <n v="8"/>
    <n v="0.48"/>
    <n v="18.38"/>
    <n v="25.44"/>
    <n v="1.7"/>
    <n v="12002"/>
    <n v="1756"/>
    <n v="11"/>
    <n v="43980489"/>
    <n v="23170371"/>
    <n v="20390990"/>
    <n v="46.363718238785381"/>
  </r>
  <r>
    <s v="P0720"/>
    <x v="495"/>
    <x v="1"/>
    <x v="0"/>
    <n v="2024"/>
    <s v="Q2"/>
    <n v="4827"/>
    <n v="2500"/>
    <n v="4148"/>
    <n v="52204"/>
    <n v="14.55"/>
    <n v="0"/>
    <n v="9.49"/>
    <n v="19.93"/>
    <n v="19.29"/>
    <n v="4"/>
    <n v="6175"/>
    <n v="4273"/>
    <n v="2"/>
    <n v="12067500"/>
    <n v="20022396"/>
    <n v="-8007100"/>
    <n v="-66.352599958566401"/>
  </r>
  <r>
    <s v="P0721"/>
    <x v="167"/>
    <x v="0"/>
    <x v="0"/>
    <n v="2024"/>
    <s v="Q1"/>
    <n v="3950"/>
    <n v="17138"/>
    <n v="7099"/>
    <n v="142769"/>
    <n v="8.57"/>
    <n v="5"/>
    <n v="7.11"/>
    <n v="6.74"/>
    <n v="59.3"/>
    <n v="2.5"/>
    <n v="19547"/>
    <n v="5541"/>
    <n v="11"/>
    <n v="67695100"/>
    <n v="28041050"/>
    <n v="39511281"/>
    <n v="58.366530221537452"/>
  </r>
  <r>
    <s v="P0722"/>
    <x v="496"/>
    <x v="0"/>
    <x v="3"/>
    <n v="2024"/>
    <s v="Q4"/>
    <n v="573"/>
    <n v="19272"/>
    <n v="4631"/>
    <n v="137265"/>
    <n v="2.15"/>
    <n v="18"/>
    <n v="7.0000000000000007E-2"/>
    <n v="22.19"/>
    <n v="45.51"/>
    <n v="2.9"/>
    <n v="3841"/>
    <n v="9098"/>
    <n v="7"/>
    <n v="11042856"/>
    <n v="2653563"/>
    <n v="8252028"/>
    <n v="74.727298807482413"/>
  </r>
  <r>
    <s v="P0723"/>
    <x v="293"/>
    <x v="0"/>
    <x v="1"/>
    <n v="2023"/>
    <s v="Q2"/>
    <n v="2443"/>
    <n v="6950"/>
    <n v="10233"/>
    <n v="343275"/>
    <n v="5.62"/>
    <n v="10"/>
    <n v="7.64"/>
    <n v="3.43"/>
    <n v="25.04"/>
    <n v="3.5"/>
    <n v="15419"/>
    <n v="3412"/>
    <n v="8"/>
    <n v="16978850"/>
    <n v="24999219"/>
    <n v="-8363644"/>
    <n v="-49.259190110048678"/>
  </r>
  <r>
    <s v="P0724"/>
    <x v="363"/>
    <x v="1"/>
    <x v="0"/>
    <n v="2023"/>
    <s v="Q4"/>
    <n v="3167"/>
    <n v="5212"/>
    <n v="9181"/>
    <n v="102428"/>
    <n v="11.97"/>
    <n v="10"/>
    <n v="5.14"/>
    <n v="8.41"/>
    <n v="62.25"/>
    <n v="4.5999999999999996"/>
    <n v="16230"/>
    <n v="8745"/>
    <n v="13"/>
    <n v="16506404"/>
    <n v="29076227"/>
    <n v="-12672251"/>
    <n v="-76.771724477360422"/>
  </r>
  <r>
    <s v="P0725"/>
    <x v="26"/>
    <x v="2"/>
    <x v="1"/>
    <n v="2023"/>
    <s v="Q2"/>
    <n v="2643"/>
    <n v="2867"/>
    <n v="14528"/>
    <n v="83870"/>
    <n v="5.51"/>
    <n v="12"/>
    <n v="7.79"/>
    <n v="14.67"/>
    <n v="21.88"/>
    <n v="2.7"/>
    <n v="16756"/>
    <n v="2424"/>
    <n v="6"/>
    <n v="7577481"/>
    <n v="38397504"/>
    <n v="-30903893"/>
    <n v="-407.83860757948452"/>
  </r>
  <r>
    <s v="P0726"/>
    <x v="497"/>
    <x v="0"/>
    <x v="2"/>
    <n v="2024"/>
    <s v="Q2"/>
    <n v="2018"/>
    <n v="9689"/>
    <n v="9972"/>
    <n v="153547"/>
    <n v="1.31"/>
    <n v="10"/>
    <n v="5.22"/>
    <n v="2.57"/>
    <n v="54.34"/>
    <n v="4.0999999999999996"/>
    <n v="6405"/>
    <n v="9739"/>
    <n v="2"/>
    <n v="19552402"/>
    <n v="20123496"/>
    <n v="-724641"/>
    <n v="-3.7061482266986938"/>
  </r>
  <r>
    <s v="P0727"/>
    <x v="498"/>
    <x v="2"/>
    <x v="1"/>
    <n v="2023"/>
    <s v="Q3"/>
    <n v="1803"/>
    <n v="10513"/>
    <n v="10690"/>
    <n v="285990"/>
    <n v="8.35"/>
    <n v="17"/>
    <n v="6.41"/>
    <n v="18.25"/>
    <n v="52.17"/>
    <n v="2.1"/>
    <n v="17039"/>
    <n v="5695"/>
    <n v="7"/>
    <n v="18954939"/>
    <n v="19274070"/>
    <n v="-605121"/>
    <n v="-3.192418609207869"/>
  </r>
  <r>
    <s v="P0728"/>
    <x v="499"/>
    <x v="0"/>
    <x v="2"/>
    <n v="2023"/>
    <s v="Q2"/>
    <n v="2346"/>
    <n v="18338"/>
    <n v="2515"/>
    <n v="99067"/>
    <n v="12.68"/>
    <n v="14"/>
    <n v="7.86"/>
    <n v="9.68"/>
    <n v="68.739999999999995"/>
    <n v="3.8"/>
    <n v="16755"/>
    <n v="6084"/>
    <n v="11"/>
    <n v="43020948"/>
    <n v="5900190"/>
    <n v="37021691"/>
    <n v="86.055033003921722"/>
  </r>
  <r>
    <s v="P0729"/>
    <x v="352"/>
    <x v="1"/>
    <x v="2"/>
    <n v="2023"/>
    <s v="Q1"/>
    <n v="2311"/>
    <n v="5226"/>
    <n v="11585"/>
    <n v="288083"/>
    <n v="11.94"/>
    <n v="0"/>
    <n v="4.05"/>
    <n v="19.61"/>
    <n v="14.41"/>
    <n v="1"/>
    <n v="10384"/>
    <n v="2611"/>
    <n v="6"/>
    <n v="12077286"/>
    <n v="26772935"/>
    <n v="-14983732"/>
    <n v="-124.06539018782863"/>
  </r>
  <r>
    <s v="P0730"/>
    <x v="500"/>
    <x v="1"/>
    <x v="3"/>
    <n v="2024"/>
    <s v="Q1"/>
    <n v="2336"/>
    <n v="6306"/>
    <n v="13128"/>
    <n v="162217"/>
    <n v="2.63"/>
    <n v="6"/>
    <n v="0.03"/>
    <n v="12.32"/>
    <n v="81.03"/>
    <n v="4.5"/>
    <n v="10643"/>
    <n v="462"/>
    <n v="7"/>
    <n v="14730816"/>
    <n v="30667008"/>
    <n v="-16098409"/>
    <n v="-109.28389167307499"/>
  </r>
  <r>
    <s v="P0731"/>
    <x v="501"/>
    <x v="1"/>
    <x v="2"/>
    <n v="2023"/>
    <s v="Q1"/>
    <n v="4252"/>
    <n v="3690"/>
    <n v="7250"/>
    <n v="464823"/>
    <n v="10.09"/>
    <n v="12"/>
    <n v="8.5"/>
    <n v="4.5199999999999996"/>
    <n v="66.239999999999995"/>
    <n v="1.1000000000000001"/>
    <n v="7450"/>
    <n v="3554"/>
    <n v="12"/>
    <n v="15689880"/>
    <n v="30827000"/>
    <n v="-15601943"/>
    <n v="-99.43953044892632"/>
  </r>
  <r>
    <s v="P0732"/>
    <x v="502"/>
    <x v="1"/>
    <x v="0"/>
    <n v="2023"/>
    <s v="Q3"/>
    <n v="2928"/>
    <n v="10608"/>
    <n v="14030"/>
    <n v="468184"/>
    <n v="3.31"/>
    <n v="11"/>
    <n v="3.81"/>
    <n v="18.37"/>
    <n v="27.29"/>
    <n v="3.9"/>
    <n v="2860"/>
    <n v="2898"/>
    <n v="11"/>
    <n v="31060224"/>
    <n v="41079840"/>
    <n v="-10487800"/>
    <n v="-33.766015338459894"/>
  </r>
  <r>
    <s v="P0733"/>
    <x v="354"/>
    <x v="1"/>
    <x v="2"/>
    <n v="2023"/>
    <s v="Q3"/>
    <n v="4193"/>
    <n v="13678"/>
    <n v="13425"/>
    <n v="148934"/>
    <n v="3.27"/>
    <n v="17"/>
    <n v="4.96"/>
    <n v="6.3"/>
    <n v="24.67"/>
    <n v="1.2"/>
    <n v="6627"/>
    <n v="4720"/>
    <n v="8"/>
    <n v="57351854"/>
    <n v="56291025"/>
    <n v="911895"/>
    <n v="1.5900009091249254"/>
  </r>
  <r>
    <s v="P0734"/>
    <x v="503"/>
    <x v="1"/>
    <x v="2"/>
    <n v="2024"/>
    <s v="Q4"/>
    <n v="3694"/>
    <n v="4375"/>
    <n v="6233"/>
    <n v="192980"/>
    <n v="13.11"/>
    <n v="18"/>
    <n v="0.08"/>
    <n v="12.27"/>
    <n v="44.53"/>
    <n v="2.1"/>
    <n v="15752"/>
    <n v="3355"/>
    <n v="8"/>
    <n v="16161250"/>
    <n v="23024702"/>
    <n v="-7056432"/>
    <n v="-43.662662232191195"/>
  </r>
  <r>
    <s v="P0735"/>
    <x v="60"/>
    <x v="2"/>
    <x v="2"/>
    <n v="2023"/>
    <s v="Q4"/>
    <n v="4482"/>
    <n v="7092"/>
    <n v="1898"/>
    <n v="469639"/>
    <n v="3.75"/>
    <n v="14"/>
    <n v="4.92"/>
    <n v="1.89"/>
    <n v="75.41"/>
    <n v="3"/>
    <n v="10230"/>
    <n v="1317"/>
    <n v="3"/>
    <n v="31786344"/>
    <n v="8506836"/>
    <n v="22809869"/>
    <n v="71.759963964399304"/>
  </r>
  <r>
    <s v="P0736"/>
    <x v="148"/>
    <x v="2"/>
    <x v="0"/>
    <n v="2023"/>
    <s v="Q3"/>
    <n v="2105"/>
    <n v="19324"/>
    <n v="7896"/>
    <n v="386851"/>
    <n v="3.95"/>
    <n v="7"/>
    <n v="9.86"/>
    <n v="15.45"/>
    <n v="77.44"/>
    <n v="2.7"/>
    <n v="5425"/>
    <n v="1585"/>
    <n v="13"/>
    <n v="40677020"/>
    <n v="16621080"/>
    <n v="23669089"/>
    <n v="58.18786381106581"/>
  </r>
  <r>
    <s v="P0737"/>
    <x v="504"/>
    <x v="0"/>
    <x v="0"/>
    <n v="2024"/>
    <s v="Q3"/>
    <n v="4770"/>
    <n v="14092"/>
    <n v="3126"/>
    <n v="259329"/>
    <n v="0.01"/>
    <n v="18"/>
    <n v="2.78"/>
    <n v="16.649999999999999"/>
    <n v="51.64"/>
    <n v="1.8"/>
    <n v="9963"/>
    <n v="5449"/>
    <n v="4"/>
    <n v="67218840"/>
    <n v="14911020"/>
    <n v="52048491"/>
    <n v="77.431403160185454"/>
  </r>
  <r>
    <s v="P0738"/>
    <x v="342"/>
    <x v="0"/>
    <x v="1"/>
    <n v="2024"/>
    <s v="Q3"/>
    <n v="1326"/>
    <n v="10427"/>
    <n v="12239"/>
    <n v="307354"/>
    <n v="13.06"/>
    <n v="9"/>
    <n v="3.95"/>
    <n v="9.4700000000000006"/>
    <n v="78.86"/>
    <n v="2.2999999999999998"/>
    <n v="18912"/>
    <n v="7295"/>
    <n v="13"/>
    <n v="13826202"/>
    <n v="16228914"/>
    <n v="-2710066"/>
    <n v="-19.600943194667629"/>
  </r>
  <r>
    <s v="P0739"/>
    <x v="262"/>
    <x v="0"/>
    <x v="1"/>
    <n v="2023"/>
    <s v="Q2"/>
    <n v="2816"/>
    <n v="15937"/>
    <n v="9887"/>
    <n v="111215"/>
    <n v="11.89"/>
    <n v="6"/>
    <n v="6.87"/>
    <n v="23.86"/>
    <n v="10.44"/>
    <n v="3.9"/>
    <n v="2742"/>
    <n v="7850"/>
    <n v="7"/>
    <n v="44878592"/>
    <n v="27841792"/>
    <n v="16925585"/>
    <n v="37.714162244662219"/>
  </r>
  <r>
    <s v="P0740"/>
    <x v="204"/>
    <x v="1"/>
    <x v="2"/>
    <n v="2024"/>
    <s v="Q2"/>
    <n v="352"/>
    <n v="13030"/>
    <n v="7216"/>
    <n v="236907"/>
    <n v="9.41"/>
    <n v="17"/>
    <n v="8.15"/>
    <n v="21.85"/>
    <n v="12.81"/>
    <n v="3.7"/>
    <n v="10284"/>
    <n v="6179"/>
    <n v="4"/>
    <n v="4586560"/>
    <n v="2540032"/>
    <n v="1809621"/>
    <n v="39.454863775901764"/>
  </r>
  <r>
    <s v="P0741"/>
    <x v="505"/>
    <x v="2"/>
    <x v="3"/>
    <n v="2023"/>
    <s v="Q2"/>
    <n v="688"/>
    <n v="8510"/>
    <n v="7780"/>
    <n v="361573"/>
    <n v="11.25"/>
    <n v="15"/>
    <n v="4.17"/>
    <n v="17.7"/>
    <n v="82.95"/>
    <n v="1.3"/>
    <n v="11297"/>
    <n v="9499"/>
    <n v="3"/>
    <n v="5854880"/>
    <n v="5352640"/>
    <n v="140667"/>
    <n v="2.4025599158308966"/>
  </r>
  <r>
    <s v="P0742"/>
    <x v="415"/>
    <x v="1"/>
    <x v="2"/>
    <n v="2024"/>
    <s v="Q1"/>
    <n v="105"/>
    <n v="12707"/>
    <n v="7563"/>
    <n v="394296"/>
    <n v="2.2799999999999998"/>
    <n v="19"/>
    <n v="3.1"/>
    <n v="17.84"/>
    <n v="72.03"/>
    <n v="4"/>
    <n v="7906"/>
    <n v="9740"/>
    <n v="5"/>
    <n v="1334235"/>
    <n v="794115"/>
    <n v="145824"/>
    <n v="10.929408987172424"/>
  </r>
  <r>
    <s v="P0743"/>
    <x v="506"/>
    <x v="0"/>
    <x v="1"/>
    <n v="2023"/>
    <s v="Q1"/>
    <n v="4871"/>
    <n v="4489"/>
    <n v="2474"/>
    <n v="158048"/>
    <n v="6.87"/>
    <n v="5"/>
    <n v="9.3800000000000008"/>
    <n v="6.31"/>
    <n v="46.06"/>
    <n v="1.2"/>
    <n v="15465"/>
    <n v="8135"/>
    <n v="6"/>
    <n v="21865919"/>
    <n v="12050854"/>
    <n v="9657017"/>
    <n v="44.164697582571307"/>
  </r>
  <r>
    <s v="P0744"/>
    <x v="507"/>
    <x v="2"/>
    <x v="0"/>
    <n v="2024"/>
    <s v="Q4"/>
    <n v="575"/>
    <n v="13540"/>
    <n v="11901"/>
    <n v="219530"/>
    <n v="5.27"/>
    <n v="8"/>
    <n v="6.77"/>
    <n v="16.420000000000002"/>
    <n v="70.290000000000006"/>
    <n v="3.2"/>
    <n v="15233"/>
    <n v="1607"/>
    <n v="12"/>
    <n v="7785500"/>
    <n v="6843075"/>
    <n v="722895"/>
    <n v="9.2851454627191572"/>
  </r>
  <r>
    <s v="P0745"/>
    <x v="167"/>
    <x v="0"/>
    <x v="2"/>
    <n v="2024"/>
    <s v="Q3"/>
    <n v="4619"/>
    <n v="10718"/>
    <n v="8750"/>
    <n v="227241"/>
    <n v="1.41"/>
    <n v="12"/>
    <n v="1.19"/>
    <n v="4.96"/>
    <n v="86.45"/>
    <n v="2"/>
    <n v="19324"/>
    <n v="1103"/>
    <n v="11"/>
    <n v="49506442"/>
    <n v="40416250"/>
    <n v="8862951"/>
    <n v="17.9026216426541"/>
  </r>
  <r>
    <s v="P0746"/>
    <x v="508"/>
    <x v="2"/>
    <x v="0"/>
    <n v="2023"/>
    <s v="Q1"/>
    <n v="4173"/>
    <n v="7971"/>
    <n v="9922"/>
    <n v="188731"/>
    <n v="7.29"/>
    <n v="7"/>
    <n v="0.69"/>
    <n v="3.6"/>
    <n v="71.77"/>
    <n v="3.4"/>
    <n v="5126"/>
    <n v="6503"/>
    <n v="10"/>
    <n v="33262983"/>
    <n v="41404506"/>
    <n v="-8330254"/>
    <n v="-25.043616803700381"/>
  </r>
  <r>
    <s v="P0747"/>
    <x v="110"/>
    <x v="0"/>
    <x v="1"/>
    <n v="2023"/>
    <s v="Q1"/>
    <n v="2175"/>
    <n v="4363"/>
    <n v="13376"/>
    <n v="289977"/>
    <n v="13.81"/>
    <n v="15"/>
    <n v="4.84"/>
    <n v="24.99"/>
    <n v="77.39"/>
    <n v="2"/>
    <n v="11574"/>
    <n v="1025"/>
    <n v="4"/>
    <n v="9489525"/>
    <n v="29092800"/>
    <n v="-19893252"/>
    <n v="-209.63380148110681"/>
  </r>
  <r>
    <s v="P0748"/>
    <x v="14"/>
    <x v="0"/>
    <x v="0"/>
    <n v="2024"/>
    <s v="Q1"/>
    <n v="3337"/>
    <n v="12193"/>
    <n v="9715"/>
    <n v="389384"/>
    <n v="0.6"/>
    <n v="12"/>
    <n v="2.2000000000000002"/>
    <n v="15.56"/>
    <n v="70.849999999999994"/>
    <n v="4.9000000000000004"/>
    <n v="18068"/>
    <n v="8375"/>
    <n v="4"/>
    <n v="40688041"/>
    <n v="32418955"/>
    <n v="7879702"/>
    <n v="19.366137583276618"/>
  </r>
  <r>
    <s v="P0749"/>
    <x v="150"/>
    <x v="2"/>
    <x v="3"/>
    <n v="2024"/>
    <s v="Q2"/>
    <n v="414"/>
    <n v="2677"/>
    <n v="11932"/>
    <n v="476009"/>
    <n v="4.37"/>
    <n v="12"/>
    <n v="2.54"/>
    <n v="10.77"/>
    <n v="23.46"/>
    <n v="2.2000000000000002"/>
    <n v="9531"/>
    <n v="6683"/>
    <n v="7"/>
    <n v="1108278"/>
    <n v="4939848"/>
    <n v="-4307579"/>
    <n v="-388.67314879479699"/>
  </r>
  <r>
    <s v="P0750"/>
    <x v="438"/>
    <x v="0"/>
    <x v="1"/>
    <n v="2023"/>
    <s v="Q4"/>
    <n v="4671"/>
    <n v="6260"/>
    <n v="6849"/>
    <n v="163688"/>
    <n v="3.11"/>
    <n v="16"/>
    <n v="8.7799999999999994"/>
    <n v="7.2"/>
    <n v="76.69"/>
    <n v="2"/>
    <n v="4688"/>
    <n v="4027"/>
    <n v="6"/>
    <n v="29240460"/>
    <n v="31991679"/>
    <n v="-2914907"/>
    <n v="-9.9687453617350741"/>
  </r>
  <r>
    <s v="P0751"/>
    <x v="509"/>
    <x v="0"/>
    <x v="1"/>
    <n v="2024"/>
    <s v="Q4"/>
    <n v="1696"/>
    <n v="1511"/>
    <n v="1889"/>
    <n v="358617"/>
    <n v="3.57"/>
    <n v="19"/>
    <n v="0.9"/>
    <n v="15.1"/>
    <n v="25.61"/>
    <n v="2.1"/>
    <n v="4445"/>
    <n v="9834"/>
    <n v="7"/>
    <n v="2562656"/>
    <n v="3203744"/>
    <n v="-999705"/>
    <n v="-39.010503165465835"/>
  </r>
  <r>
    <s v="P0752"/>
    <x v="510"/>
    <x v="1"/>
    <x v="2"/>
    <n v="2023"/>
    <s v="Q1"/>
    <n v="968"/>
    <n v="17853"/>
    <n v="5378"/>
    <n v="408906"/>
    <n v="13.63"/>
    <n v="4"/>
    <n v="7.15"/>
    <n v="1.24"/>
    <n v="81.41"/>
    <n v="4.5999999999999996"/>
    <n v="8265"/>
    <n v="1085"/>
    <n v="8"/>
    <n v="17281704"/>
    <n v="5205904"/>
    <n v="11666894"/>
    <n v="67.510090440155665"/>
  </r>
  <r>
    <s v="P0753"/>
    <x v="511"/>
    <x v="2"/>
    <x v="0"/>
    <n v="2023"/>
    <s v="Q2"/>
    <n v="2847"/>
    <n v="13056"/>
    <n v="9927"/>
    <n v="270460"/>
    <n v="7.02"/>
    <n v="16"/>
    <n v="2.71"/>
    <n v="2.37"/>
    <n v="46.69"/>
    <n v="3.5"/>
    <n v="20358"/>
    <n v="4331"/>
    <n v="12"/>
    <n v="37170432"/>
    <n v="28262169"/>
    <n v="8637803"/>
    <n v="23.238371294689284"/>
  </r>
  <r>
    <s v="P0754"/>
    <x v="512"/>
    <x v="2"/>
    <x v="2"/>
    <n v="2023"/>
    <s v="Q1"/>
    <n v="1581"/>
    <n v="13063"/>
    <n v="11287"/>
    <n v="419100"/>
    <n v="6.99"/>
    <n v="8"/>
    <n v="7.6"/>
    <n v="0.82"/>
    <n v="64.16"/>
    <n v="3.9"/>
    <n v="12307"/>
    <n v="5402"/>
    <n v="4"/>
    <n v="20652603"/>
    <n v="17844747"/>
    <n v="2388756"/>
    <n v="11.566367687404828"/>
  </r>
  <r>
    <s v="P0755"/>
    <x v="358"/>
    <x v="2"/>
    <x v="2"/>
    <n v="2024"/>
    <s v="Q1"/>
    <n v="3395"/>
    <n v="15551"/>
    <n v="955"/>
    <n v="430596"/>
    <n v="11.41"/>
    <n v="1"/>
    <n v="7.22"/>
    <n v="12.48"/>
    <n v="49.78"/>
    <n v="4.7"/>
    <n v="11704"/>
    <n v="5391"/>
    <n v="14"/>
    <n v="52795645"/>
    <n v="3242225"/>
    <n v="49122824"/>
    <n v="93.04332582734807"/>
  </r>
  <r>
    <s v="P0756"/>
    <x v="263"/>
    <x v="1"/>
    <x v="2"/>
    <n v="2023"/>
    <s v="Q3"/>
    <n v="1956"/>
    <n v="12522"/>
    <n v="10062"/>
    <n v="236823"/>
    <n v="2.3199999999999998"/>
    <n v="17"/>
    <n v="7.0000000000000007E-2"/>
    <n v="15.02"/>
    <n v="17.52"/>
    <n v="4.5999999999999996"/>
    <n v="10852"/>
    <n v="1008"/>
    <n v="6"/>
    <n v="24493032"/>
    <n v="19681272"/>
    <n v="4574937"/>
    <n v="18.678524569763351"/>
  </r>
  <r>
    <s v="P0757"/>
    <x v="513"/>
    <x v="0"/>
    <x v="2"/>
    <n v="2024"/>
    <s v="Q3"/>
    <n v="3136"/>
    <n v="9734"/>
    <n v="2758"/>
    <n v="438455"/>
    <n v="7.31"/>
    <n v="8"/>
    <n v="5.09"/>
    <n v="1.56"/>
    <n v="33.26"/>
    <n v="4"/>
    <n v="6099"/>
    <n v="5151"/>
    <n v="9"/>
    <n v="30525824"/>
    <n v="8649088"/>
    <n v="21438281"/>
    <n v="70.229982980967193"/>
  </r>
  <r>
    <s v="P0758"/>
    <x v="514"/>
    <x v="0"/>
    <x v="0"/>
    <n v="2024"/>
    <s v="Q1"/>
    <n v="4630"/>
    <n v="17673"/>
    <n v="11493"/>
    <n v="259987"/>
    <n v="6.45"/>
    <n v="5"/>
    <n v="1.39"/>
    <n v="18.03"/>
    <n v="88.7"/>
    <n v="1.8"/>
    <n v="5813"/>
    <n v="2686"/>
    <n v="5"/>
    <n v="81825990"/>
    <n v="53212590"/>
    <n v="28353413"/>
    <n v="34.650864596933076"/>
  </r>
  <r>
    <s v="P0759"/>
    <x v="515"/>
    <x v="0"/>
    <x v="2"/>
    <n v="2023"/>
    <s v="Q2"/>
    <n v="2125"/>
    <n v="14678"/>
    <n v="7144"/>
    <n v="497470"/>
    <n v="8.9499999999999993"/>
    <n v="10"/>
    <n v="8.66"/>
    <n v="5.76"/>
    <n v="86.86"/>
    <n v="4.4000000000000004"/>
    <n v="3718"/>
    <n v="9435"/>
    <n v="11"/>
    <n v="31190750"/>
    <n v="15181000"/>
    <n v="15512280"/>
    <n v="49.733590888324265"/>
  </r>
  <r>
    <s v="P0760"/>
    <x v="238"/>
    <x v="2"/>
    <x v="0"/>
    <n v="2024"/>
    <s v="Q3"/>
    <n v="763"/>
    <n v="8070"/>
    <n v="6579"/>
    <n v="319150"/>
    <n v="14.99"/>
    <n v="5"/>
    <n v="8.7200000000000006"/>
    <n v="17.13"/>
    <n v="35.64"/>
    <n v="1.8"/>
    <n v="15286"/>
    <n v="1431"/>
    <n v="3"/>
    <n v="6157410"/>
    <n v="5019777"/>
    <n v="818483"/>
    <n v="13.292650643695969"/>
  </r>
  <r>
    <s v="P0761"/>
    <x v="334"/>
    <x v="0"/>
    <x v="2"/>
    <n v="2023"/>
    <s v="Q1"/>
    <n v="1112"/>
    <n v="1906"/>
    <n v="13211"/>
    <n v="299243"/>
    <n v="11.54"/>
    <n v="5"/>
    <n v="4.18"/>
    <n v="24.55"/>
    <n v="89.7"/>
    <n v="4"/>
    <n v="19036"/>
    <n v="6951"/>
    <n v="5"/>
    <n v="2119472"/>
    <n v="14690632"/>
    <n v="-12870403"/>
    <n v="-607.24571968867713"/>
  </r>
  <r>
    <s v="P0762"/>
    <x v="367"/>
    <x v="0"/>
    <x v="1"/>
    <n v="2023"/>
    <s v="Q1"/>
    <n v="2026"/>
    <n v="10706"/>
    <n v="6944"/>
    <n v="124218"/>
    <n v="5.97"/>
    <n v="12"/>
    <n v="4.4400000000000004"/>
    <n v="17.28"/>
    <n v="77.64"/>
    <n v="3.7"/>
    <n v="1556"/>
    <n v="9845"/>
    <n v="3"/>
    <n v="21690356"/>
    <n v="14068544"/>
    <n v="7497594"/>
    <n v="34.566486598929039"/>
  </r>
  <r>
    <s v="P0763"/>
    <x v="516"/>
    <x v="2"/>
    <x v="1"/>
    <n v="2023"/>
    <s v="Q4"/>
    <n v="1346"/>
    <n v="5931"/>
    <n v="5863"/>
    <n v="246416"/>
    <n v="12.41"/>
    <n v="10"/>
    <n v="3.03"/>
    <n v="22.08"/>
    <n v="58.88"/>
    <n v="4"/>
    <n v="14033"/>
    <n v="1906"/>
    <n v="4"/>
    <n v="7983126"/>
    <n v="7891598"/>
    <n v="-154888"/>
    <n v="-1.940192350715747"/>
  </r>
  <r>
    <s v="P0764"/>
    <x v="280"/>
    <x v="0"/>
    <x v="1"/>
    <n v="2023"/>
    <s v="Q1"/>
    <n v="175"/>
    <n v="8042"/>
    <n v="4630"/>
    <n v="477056"/>
    <n v="2.56"/>
    <n v="13"/>
    <n v="7.17"/>
    <n v="23.7"/>
    <n v="13.21"/>
    <n v="3.1"/>
    <n v="1643"/>
    <n v="905"/>
    <n v="5"/>
    <n v="1407350"/>
    <n v="810250"/>
    <n v="120044"/>
    <n v="8.5297900309091546"/>
  </r>
  <r>
    <s v="P0765"/>
    <x v="517"/>
    <x v="1"/>
    <x v="3"/>
    <n v="2023"/>
    <s v="Q3"/>
    <n v="4682"/>
    <n v="10406"/>
    <n v="9846"/>
    <n v="82430"/>
    <n v="0.46"/>
    <n v="1"/>
    <n v="3.59"/>
    <n v="12.17"/>
    <n v="82.12"/>
    <n v="3.6"/>
    <n v="8718"/>
    <n v="4247"/>
    <n v="5"/>
    <n v="48720892"/>
    <n v="46098972"/>
    <n v="2539490"/>
    <n v="5.2123224673308526"/>
  </r>
  <r>
    <s v="P0766"/>
    <x v="518"/>
    <x v="1"/>
    <x v="2"/>
    <n v="2023"/>
    <s v="Q1"/>
    <n v="3646"/>
    <n v="5646"/>
    <n v="9631"/>
    <n v="73091"/>
    <n v="3.07"/>
    <n v="7"/>
    <n v="2.68"/>
    <n v="17.559999999999999"/>
    <n v="54.59"/>
    <n v="4.8"/>
    <n v="10059"/>
    <n v="171"/>
    <n v="11"/>
    <n v="20585316"/>
    <n v="35114626"/>
    <n v="-14602401"/>
    <n v="-70.936006034592808"/>
  </r>
  <r>
    <s v="P0767"/>
    <x v="299"/>
    <x v="1"/>
    <x v="0"/>
    <n v="2023"/>
    <s v="Q1"/>
    <n v="3333"/>
    <n v="13546"/>
    <n v="11230"/>
    <n v="307125"/>
    <n v="5.1100000000000003"/>
    <n v="2"/>
    <n v="4.32"/>
    <n v="21.3"/>
    <n v="79.48"/>
    <n v="1.4"/>
    <n v="2115"/>
    <n v="127"/>
    <n v="10"/>
    <n v="45148818"/>
    <n v="37429590"/>
    <n v="7412103"/>
    <n v="16.417047728691369"/>
  </r>
  <r>
    <s v="P0768"/>
    <x v="38"/>
    <x v="1"/>
    <x v="1"/>
    <n v="2023"/>
    <s v="Q1"/>
    <n v="1653"/>
    <n v="14111"/>
    <n v="10594"/>
    <n v="476199"/>
    <n v="7.66"/>
    <n v="2"/>
    <n v="0.91"/>
    <n v="8.92"/>
    <n v="76.75"/>
    <n v="2.2000000000000002"/>
    <n v="9562"/>
    <n v="8760"/>
    <n v="11"/>
    <n v="23325483"/>
    <n v="17511882"/>
    <n v="5337402"/>
    <n v="22.882278579183119"/>
  </r>
  <r>
    <s v="P0769"/>
    <x v="233"/>
    <x v="2"/>
    <x v="2"/>
    <n v="2023"/>
    <s v="Q4"/>
    <n v="116"/>
    <n v="14576"/>
    <n v="7459"/>
    <n v="73989"/>
    <n v="9.23"/>
    <n v="0"/>
    <n v="7.47"/>
    <n v="6.53"/>
    <n v="76.64"/>
    <n v="3.4"/>
    <n v="13020"/>
    <n v="4083"/>
    <n v="7"/>
    <n v="1690816"/>
    <n v="865244"/>
    <n v="751583"/>
    <n v="44.450904178810703"/>
  </r>
  <r>
    <s v="P0770"/>
    <x v="326"/>
    <x v="2"/>
    <x v="0"/>
    <n v="2023"/>
    <s v="Q1"/>
    <n v="282"/>
    <n v="18024"/>
    <n v="1241"/>
    <n v="125451"/>
    <n v="13.66"/>
    <n v="18"/>
    <n v="0.13"/>
    <n v="23.66"/>
    <n v="65.849999999999994"/>
    <n v="4.9000000000000004"/>
    <n v="7477"/>
    <n v="9055"/>
    <n v="10"/>
    <n v="5082768"/>
    <n v="349962"/>
    <n v="4607355"/>
    <n v="90.646572890991678"/>
  </r>
  <r>
    <s v="P0771"/>
    <x v="404"/>
    <x v="2"/>
    <x v="0"/>
    <n v="2024"/>
    <s v="Q2"/>
    <n v="2206"/>
    <n v="6382"/>
    <n v="6840"/>
    <n v="68990"/>
    <n v="7.65"/>
    <n v="17"/>
    <n v="6.44"/>
    <n v="18.16"/>
    <n v="33.31"/>
    <n v="1.4"/>
    <n v="12919"/>
    <n v="7155"/>
    <n v="5"/>
    <n v="14078692"/>
    <n v="15089040"/>
    <n v="-1079338"/>
    <n v="-7.6664650380873445"/>
  </r>
  <r>
    <s v="P0772"/>
    <x v="519"/>
    <x v="0"/>
    <x v="1"/>
    <n v="2024"/>
    <s v="Q1"/>
    <n v="1219"/>
    <n v="15613"/>
    <n v="14926"/>
    <n v="402414"/>
    <n v="7.52"/>
    <n v="16"/>
    <n v="1.83"/>
    <n v="5.49"/>
    <n v="36.89"/>
    <n v="1.1000000000000001"/>
    <n v="11280"/>
    <n v="6790"/>
    <n v="10"/>
    <n v="19032247"/>
    <n v="18194794"/>
    <n v="435039"/>
    <n v="2.2857994644562991"/>
  </r>
  <r>
    <s v="P0773"/>
    <x v="520"/>
    <x v="2"/>
    <x v="1"/>
    <n v="2023"/>
    <s v="Q1"/>
    <n v="2208"/>
    <n v="15145"/>
    <n v="6725"/>
    <n v="392504"/>
    <n v="0.75"/>
    <n v="19"/>
    <n v="2.3199999999999998"/>
    <n v="11.23"/>
    <n v="34.68"/>
    <n v="1.2"/>
    <n v="12181"/>
    <n v="9716"/>
    <n v="12"/>
    <n v="33440160"/>
    <n v="14848800"/>
    <n v="18198856"/>
    <n v="54.422155874852272"/>
  </r>
  <r>
    <s v="P0774"/>
    <x v="521"/>
    <x v="0"/>
    <x v="0"/>
    <n v="2023"/>
    <s v="Q3"/>
    <n v="4256"/>
    <n v="7512"/>
    <n v="8158"/>
    <n v="300541"/>
    <n v="0.52"/>
    <n v="12"/>
    <n v="6.36"/>
    <n v="19.91"/>
    <n v="11.6"/>
    <n v="1.2"/>
    <n v="8484"/>
    <n v="3932"/>
    <n v="14"/>
    <n v="31971072"/>
    <n v="34720448"/>
    <n v="-3049917"/>
    <n v="-9.5396144364505506"/>
  </r>
  <r>
    <s v="P0775"/>
    <x v="522"/>
    <x v="2"/>
    <x v="2"/>
    <n v="2024"/>
    <s v="Q2"/>
    <n v="1543"/>
    <n v="18847"/>
    <n v="5428"/>
    <n v="348225"/>
    <n v="8.27"/>
    <n v="2"/>
    <n v="9.93"/>
    <n v="13.68"/>
    <n v="56.61"/>
    <n v="4.5999999999999996"/>
    <n v="6471"/>
    <n v="9967"/>
    <n v="10"/>
    <n v="29080921"/>
    <n v="8375404"/>
    <n v="20357292"/>
    <n v="70.002225857977479"/>
  </r>
  <r>
    <s v="P0776"/>
    <x v="117"/>
    <x v="1"/>
    <x v="0"/>
    <n v="2024"/>
    <s v="Q4"/>
    <n v="4768"/>
    <n v="8651"/>
    <n v="7170"/>
    <n v="192105"/>
    <n v="6.57"/>
    <n v="0"/>
    <n v="7.78"/>
    <n v="16.25"/>
    <n v="65.91"/>
    <n v="3.9"/>
    <n v="2444"/>
    <n v="659"/>
    <n v="7"/>
    <n v="41247968"/>
    <n v="34186560"/>
    <n v="6869303"/>
    <n v="16.653676127754949"/>
  </r>
  <r>
    <s v="P0777"/>
    <x v="181"/>
    <x v="1"/>
    <x v="1"/>
    <n v="2023"/>
    <s v="Q1"/>
    <n v="4057"/>
    <n v="5110"/>
    <n v="10328"/>
    <n v="420416"/>
    <n v="12.59"/>
    <n v="3"/>
    <n v="2.2599999999999998"/>
    <n v="18.84"/>
    <n v="78.31"/>
    <n v="3.7"/>
    <n v="10614"/>
    <n v="8057"/>
    <n v="6"/>
    <n v="20731270"/>
    <n v="41900696"/>
    <n v="-21589842"/>
    <n v="-104.14143465402748"/>
  </r>
  <r>
    <s v="P0778"/>
    <x v="523"/>
    <x v="2"/>
    <x v="1"/>
    <n v="2024"/>
    <s v="Q3"/>
    <n v="2522"/>
    <n v="11384"/>
    <n v="12692"/>
    <n v="328385"/>
    <n v="2.41"/>
    <n v="12"/>
    <n v="1.76"/>
    <n v="15.55"/>
    <n v="21.21"/>
    <n v="3.1"/>
    <n v="8578"/>
    <n v="3931"/>
    <n v="4"/>
    <n v="28710448"/>
    <n v="32009224"/>
    <n v="-3627161"/>
    <n v="-12.63359248173348"/>
  </r>
  <r>
    <s v="P0779"/>
    <x v="63"/>
    <x v="2"/>
    <x v="3"/>
    <n v="2024"/>
    <s v="Q2"/>
    <n v="2710"/>
    <n v="8394"/>
    <n v="1748"/>
    <n v="174932"/>
    <n v="0.37"/>
    <n v="16"/>
    <n v="8.66"/>
    <n v="13.5"/>
    <n v="53.53"/>
    <n v="4.0999999999999996"/>
    <n v="19630"/>
    <n v="7444"/>
    <n v="6"/>
    <n v="22747740"/>
    <n v="4737080"/>
    <n v="17835728"/>
    <n v="78.406593358285264"/>
  </r>
  <r>
    <s v="P0780"/>
    <x v="11"/>
    <x v="1"/>
    <x v="3"/>
    <n v="2023"/>
    <s v="Q1"/>
    <n v="2789"/>
    <n v="14967"/>
    <n v="12365"/>
    <n v="318083"/>
    <n v="6.74"/>
    <n v="10"/>
    <n v="4.4400000000000004"/>
    <n v="18.739999999999998"/>
    <n v="10.64"/>
    <n v="1.6"/>
    <n v="13812"/>
    <n v="5271"/>
    <n v="4"/>
    <n v="41742963"/>
    <n v="34485985"/>
    <n v="6938895"/>
    <n v="16.622909590773418"/>
  </r>
  <r>
    <s v="P0781"/>
    <x v="407"/>
    <x v="2"/>
    <x v="3"/>
    <n v="2023"/>
    <s v="Q2"/>
    <n v="1811"/>
    <n v="17989"/>
    <n v="8979"/>
    <n v="163000"/>
    <n v="3.56"/>
    <n v="1"/>
    <n v="1.37"/>
    <n v="18.190000000000001"/>
    <n v="17.61"/>
    <n v="2.6"/>
    <n v="7283"/>
    <n v="178"/>
    <n v="6"/>
    <n v="32578079"/>
    <n v="16260969"/>
    <n v="16154110"/>
    <n v="49.585827328861228"/>
  </r>
  <r>
    <s v="P0782"/>
    <x v="524"/>
    <x v="1"/>
    <x v="1"/>
    <n v="2023"/>
    <s v="Q3"/>
    <n v="3564"/>
    <n v="11373"/>
    <n v="6915"/>
    <n v="228634"/>
    <n v="0.74"/>
    <n v="15"/>
    <n v="8.6199999999999992"/>
    <n v="15.75"/>
    <n v="14.34"/>
    <n v="3"/>
    <n v="11251"/>
    <n v="5029"/>
    <n v="6"/>
    <n v="40533372"/>
    <n v="24645060"/>
    <n v="15659678"/>
    <n v="38.634037158319821"/>
  </r>
  <r>
    <s v="P0783"/>
    <x v="525"/>
    <x v="2"/>
    <x v="1"/>
    <n v="2023"/>
    <s v="Q3"/>
    <n v="2025"/>
    <n v="13789"/>
    <n v="1259"/>
    <n v="85063"/>
    <n v="10.87"/>
    <n v="1"/>
    <n v="8.16"/>
    <n v="8.99"/>
    <n v="68.040000000000006"/>
    <n v="1.4"/>
    <n v="8407"/>
    <n v="3747"/>
    <n v="3"/>
    <n v="27922725"/>
    <n v="2549475"/>
    <n v="25288187"/>
    <n v="90.564896513502887"/>
  </r>
  <r>
    <s v="P0784"/>
    <x v="275"/>
    <x v="0"/>
    <x v="3"/>
    <n v="2024"/>
    <s v="Q4"/>
    <n v="2412"/>
    <n v="13708"/>
    <n v="8368"/>
    <n v="257793"/>
    <n v="1.67"/>
    <n v="18"/>
    <n v="9.84"/>
    <n v="10.15"/>
    <n v="16.48"/>
    <n v="2.7"/>
    <n v="20810"/>
    <n v="1131"/>
    <n v="10"/>
    <n v="33063696"/>
    <n v="20183616"/>
    <n v="12622287"/>
    <n v="38.175668564095197"/>
  </r>
  <r>
    <s v="P0785"/>
    <x v="42"/>
    <x v="0"/>
    <x v="0"/>
    <n v="2024"/>
    <s v="Q4"/>
    <n v="926"/>
    <n v="12328"/>
    <n v="5446"/>
    <n v="208117"/>
    <n v="9.1199999999999992"/>
    <n v="18"/>
    <n v="9.1"/>
    <n v="24.26"/>
    <n v="67.319999999999993"/>
    <n v="2.2999999999999998"/>
    <n v="18973"/>
    <n v="7481"/>
    <n v="8"/>
    <n v="11415728"/>
    <n v="5042996"/>
    <n v="6164615"/>
    <n v="54.001067649824876"/>
  </r>
  <r>
    <s v="P0786"/>
    <x v="89"/>
    <x v="2"/>
    <x v="0"/>
    <n v="2024"/>
    <s v="Q1"/>
    <n v="3862"/>
    <n v="3637"/>
    <n v="1192"/>
    <n v="487985"/>
    <n v="4.22"/>
    <n v="15"/>
    <n v="8.52"/>
    <n v="2.81"/>
    <n v="29.97"/>
    <n v="1.1000000000000001"/>
    <n v="4457"/>
    <n v="2172"/>
    <n v="7"/>
    <n v="14046094"/>
    <n v="4603504"/>
    <n v="8954605"/>
    <n v="63.751566805689897"/>
  </r>
  <r>
    <s v="P0787"/>
    <x v="526"/>
    <x v="1"/>
    <x v="3"/>
    <n v="2024"/>
    <s v="Q3"/>
    <n v="3498"/>
    <n v="2786"/>
    <n v="12930"/>
    <n v="359262"/>
    <n v="2.6"/>
    <n v="18"/>
    <n v="0.53"/>
    <n v="6.71"/>
    <n v="80.22"/>
    <n v="1.5"/>
    <n v="20496"/>
    <n v="7011"/>
    <n v="6"/>
    <n v="9745428"/>
    <n v="45229140"/>
    <n v="-35842974"/>
    <n v="-367.79271264432924"/>
  </r>
  <r>
    <s v="P0788"/>
    <x v="18"/>
    <x v="0"/>
    <x v="0"/>
    <n v="2024"/>
    <s v="Q3"/>
    <n v="1362"/>
    <n v="17210"/>
    <n v="2587"/>
    <n v="134703"/>
    <n v="5.7"/>
    <n v="8"/>
    <n v="1.04"/>
    <n v="12.31"/>
    <n v="75.05"/>
    <n v="4.0999999999999996"/>
    <n v="7547"/>
    <n v="6188"/>
    <n v="5"/>
    <n v="23440020"/>
    <n v="3523494"/>
    <n v="19781823"/>
    <n v="84.393370824768922"/>
  </r>
  <r>
    <s v="P0789"/>
    <x v="527"/>
    <x v="0"/>
    <x v="2"/>
    <n v="2024"/>
    <s v="Q3"/>
    <n v="1510"/>
    <n v="12871"/>
    <n v="13932"/>
    <n v="464841"/>
    <n v="12.02"/>
    <n v="0"/>
    <n v="5.69"/>
    <n v="20.92"/>
    <n v="86.63"/>
    <n v="1.1000000000000001"/>
    <n v="7749"/>
    <n v="1584"/>
    <n v="9"/>
    <n v="19435210"/>
    <n v="21037320"/>
    <n v="-2066951"/>
    <n v="-10.635084467829264"/>
  </r>
  <r>
    <s v="P0790"/>
    <x v="504"/>
    <x v="0"/>
    <x v="1"/>
    <n v="2023"/>
    <s v="Q1"/>
    <n v="2759"/>
    <n v="17445"/>
    <n v="8174"/>
    <n v="285796"/>
    <n v="5.88"/>
    <n v="9"/>
    <n v="5.31"/>
    <n v="4.09"/>
    <n v="80.7"/>
    <n v="4.7"/>
    <n v="17847"/>
    <n v="5938"/>
    <n v="3"/>
    <n v="48130755"/>
    <n v="22552066"/>
    <n v="25292893"/>
    <n v="52.550376573149535"/>
  </r>
  <r>
    <s v="P0791"/>
    <x v="528"/>
    <x v="2"/>
    <x v="3"/>
    <n v="2024"/>
    <s v="Q4"/>
    <n v="2374"/>
    <n v="8552"/>
    <n v="11249"/>
    <n v="178557"/>
    <n v="11.26"/>
    <n v="18"/>
    <n v="4.58"/>
    <n v="6.92"/>
    <n v="84.67"/>
    <n v="1.3"/>
    <n v="5259"/>
    <n v="1650"/>
    <n v="9"/>
    <n v="20302448"/>
    <n v="26705126"/>
    <n v="-6581235"/>
    <n v="-32.415967769009924"/>
  </r>
  <r>
    <s v="P0792"/>
    <x v="337"/>
    <x v="2"/>
    <x v="0"/>
    <n v="2024"/>
    <s v="Q3"/>
    <n v="1783"/>
    <n v="5154"/>
    <n v="1938"/>
    <n v="339220"/>
    <n v="1.88"/>
    <n v="0"/>
    <n v="3.97"/>
    <n v="1.64"/>
    <n v="78.7"/>
    <n v="4.2"/>
    <n v="5763"/>
    <n v="5597"/>
    <n v="2"/>
    <n v="9189582"/>
    <n v="3455454"/>
    <n v="5394908"/>
    <n v="58.706783398853176"/>
  </r>
  <r>
    <s v="P0793"/>
    <x v="529"/>
    <x v="1"/>
    <x v="1"/>
    <n v="2024"/>
    <s v="Q1"/>
    <n v="1655"/>
    <n v="17100"/>
    <n v="12800"/>
    <n v="303317"/>
    <n v="11.59"/>
    <n v="1"/>
    <n v="4.3099999999999996"/>
    <n v="17.649999999999999"/>
    <n v="65.47"/>
    <n v="4.5999999999999996"/>
    <n v="11781"/>
    <n v="4782"/>
    <n v="11"/>
    <n v="28300500"/>
    <n v="21184000"/>
    <n v="6813183"/>
    <n v="24.074426246886098"/>
  </r>
  <r>
    <s v="P0794"/>
    <x v="530"/>
    <x v="2"/>
    <x v="0"/>
    <n v="2024"/>
    <s v="Q4"/>
    <n v="2613"/>
    <n v="10136"/>
    <n v="5541"/>
    <n v="245877"/>
    <n v="3.55"/>
    <n v="15"/>
    <n v="5.69"/>
    <n v="5.96"/>
    <n v="23.62"/>
    <n v="4.8"/>
    <n v="3402"/>
    <n v="1929"/>
    <n v="2"/>
    <n v="26485368"/>
    <n v="14478633"/>
    <n v="11760858"/>
    <n v="44.40511455230677"/>
  </r>
  <r>
    <s v="P0795"/>
    <x v="269"/>
    <x v="0"/>
    <x v="1"/>
    <n v="2023"/>
    <s v="Q2"/>
    <n v="3471"/>
    <n v="7941"/>
    <n v="8218"/>
    <n v="356749"/>
    <n v="10.16"/>
    <n v="11"/>
    <n v="0.02"/>
    <n v="9.7200000000000006"/>
    <n v="31.74"/>
    <n v="4.5"/>
    <n v="4067"/>
    <n v="3851"/>
    <n v="4"/>
    <n v="27563211"/>
    <n v="28524678"/>
    <n v="-1318216"/>
    <n v="-4.782519714412083"/>
  </r>
  <r>
    <s v="P0796"/>
    <x v="531"/>
    <x v="2"/>
    <x v="3"/>
    <n v="2024"/>
    <s v="Q4"/>
    <n v="3567"/>
    <n v="11167"/>
    <n v="7162"/>
    <n v="396709"/>
    <n v="8.49"/>
    <n v="7"/>
    <n v="2.61"/>
    <n v="11.09"/>
    <n v="27.02"/>
    <n v="2.2000000000000002"/>
    <n v="11690"/>
    <n v="6181"/>
    <n v="6"/>
    <n v="39832689"/>
    <n v="25546854"/>
    <n v="13889126"/>
    <n v="34.868662770921645"/>
  </r>
  <r>
    <s v="P0797"/>
    <x v="532"/>
    <x v="2"/>
    <x v="2"/>
    <n v="2023"/>
    <s v="Q3"/>
    <n v="2447"/>
    <n v="13649"/>
    <n v="3254"/>
    <n v="351265"/>
    <n v="13.94"/>
    <n v="17"/>
    <n v="5.18"/>
    <n v="22.28"/>
    <n v="58.29"/>
    <n v="2.2999999999999998"/>
    <n v="9575"/>
    <n v="6701"/>
    <n v="7"/>
    <n v="33399103"/>
    <n v="7962538"/>
    <n v="25085300"/>
    <n v="75.10770573688761"/>
  </r>
  <r>
    <s v="P0798"/>
    <x v="325"/>
    <x v="0"/>
    <x v="3"/>
    <n v="2024"/>
    <s v="Q3"/>
    <n v="3785"/>
    <n v="3298"/>
    <n v="10458"/>
    <n v="343577"/>
    <n v="5.81"/>
    <n v="1"/>
    <n v="7.22"/>
    <n v="10.28"/>
    <n v="50.29"/>
    <n v="2.7"/>
    <n v="4494"/>
    <n v="4559"/>
    <n v="5"/>
    <n v="12482930"/>
    <n v="39583530"/>
    <n v="-27444177"/>
    <n v="-219.85364814190257"/>
  </r>
  <r>
    <s v="P0799"/>
    <x v="439"/>
    <x v="0"/>
    <x v="2"/>
    <n v="2023"/>
    <s v="Q2"/>
    <n v="2920"/>
    <n v="11100"/>
    <n v="4474"/>
    <n v="93309"/>
    <n v="0.99"/>
    <n v="12"/>
    <n v="1.74"/>
    <n v="3.63"/>
    <n v="79.37"/>
    <n v="1.6"/>
    <n v="6729"/>
    <n v="3956"/>
    <n v="8"/>
    <n v="32412000"/>
    <n v="13064080"/>
    <n v="19254611"/>
    <n v="59.405809576699987"/>
  </r>
  <r>
    <s v="P0800"/>
    <x v="455"/>
    <x v="0"/>
    <x v="0"/>
    <n v="2023"/>
    <s v="Q3"/>
    <n v="1210"/>
    <n v="6995"/>
    <n v="2177"/>
    <n v="379612"/>
    <n v="0.28999999999999998"/>
    <n v="5"/>
    <n v="5.47"/>
    <n v="13.11"/>
    <n v="86.21"/>
    <n v="1.1000000000000001"/>
    <n v="3510"/>
    <n v="6282"/>
    <n v="8"/>
    <n v="8463950"/>
    <n v="2634170"/>
    <n v="5450168"/>
    <n v="64.392724437171765"/>
  </r>
  <r>
    <s v="P0801"/>
    <x v="416"/>
    <x v="0"/>
    <x v="2"/>
    <n v="2024"/>
    <s v="Q2"/>
    <n v="4904"/>
    <n v="11400"/>
    <n v="7501"/>
    <n v="487470"/>
    <n v="12.4"/>
    <n v="5"/>
    <n v="7.14"/>
    <n v="24.07"/>
    <n v="42.39"/>
    <n v="4.5"/>
    <n v="8877"/>
    <n v="6183"/>
    <n v="3"/>
    <n v="55905600"/>
    <n v="36784904"/>
    <n v="18633226"/>
    <n v="33.32980238115681"/>
  </r>
  <r>
    <s v="P0802"/>
    <x v="515"/>
    <x v="1"/>
    <x v="2"/>
    <n v="2023"/>
    <s v="Q3"/>
    <n v="292"/>
    <n v="15173"/>
    <n v="3397"/>
    <n v="379437"/>
    <n v="7.87"/>
    <n v="8"/>
    <n v="4.45"/>
    <n v="15.19"/>
    <n v="50.51"/>
    <n v="3.2"/>
    <n v="14536"/>
    <n v="8070"/>
    <n v="3"/>
    <n v="4430516"/>
    <n v="991924"/>
    <n v="3059155"/>
    <n v="69.047375068727888"/>
  </r>
  <r>
    <s v="P0803"/>
    <x v="533"/>
    <x v="2"/>
    <x v="2"/>
    <n v="2023"/>
    <s v="Q4"/>
    <n v="2640"/>
    <n v="12630"/>
    <n v="941"/>
    <n v="408402"/>
    <n v="11.63"/>
    <n v="15"/>
    <n v="0.27"/>
    <n v="24.58"/>
    <n v="87.72"/>
    <n v="3.4"/>
    <n v="18714"/>
    <n v="2194"/>
    <n v="3"/>
    <n v="33343200"/>
    <n v="2484240"/>
    <n v="30450558"/>
    <n v="91.324641905995833"/>
  </r>
  <r>
    <s v="P0804"/>
    <x v="534"/>
    <x v="1"/>
    <x v="2"/>
    <n v="2023"/>
    <s v="Q1"/>
    <n v="1113"/>
    <n v="16722"/>
    <n v="3459"/>
    <n v="481069"/>
    <n v="3.52"/>
    <n v="10"/>
    <n v="4.49"/>
    <n v="21.03"/>
    <n v="32.1"/>
    <n v="4.7"/>
    <n v="1548"/>
    <n v="6338"/>
    <n v="3"/>
    <n v="18611586"/>
    <n v="3849867"/>
    <n v="14280650"/>
    <n v="76.729892874255853"/>
  </r>
  <r>
    <s v="P0805"/>
    <x v="402"/>
    <x v="1"/>
    <x v="0"/>
    <n v="2023"/>
    <s v="Q1"/>
    <n v="4374"/>
    <n v="2800"/>
    <n v="5396"/>
    <n v="350549"/>
    <n v="5.18"/>
    <n v="6"/>
    <n v="2.96"/>
    <n v="0.9"/>
    <n v="73.39"/>
    <n v="3.7"/>
    <n v="5710"/>
    <n v="3132"/>
    <n v="14"/>
    <n v="12247200"/>
    <n v="23602104"/>
    <n v="-11705453"/>
    <n v="-95.576564439218757"/>
  </r>
  <r>
    <s v="P0806"/>
    <x v="78"/>
    <x v="0"/>
    <x v="0"/>
    <n v="2023"/>
    <s v="Q4"/>
    <n v="2645"/>
    <n v="10935"/>
    <n v="9831"/>
    <n v="93527"/>
    <n v="0.45"/>
    <n v="9"/>
    <n v="9.3000000000000007"/>
    <n v="16.46"/>
    <n v="28.02"/>
    <n v="3.8"/>
    <n v="19062"/>
    <n v="1648"/>
    <n v="10"/>
    <n v="28923075"/>
    <n v="26002995"/>
    <n v="2826553"/>
    <n v="9.7726572987139164"/>
  </r>
  <r>
    <s v="P0807"/>
    <x v="535"/>
    <x v="1"/>
    <x v="2"/>
    <n v="2023"/>
    <s v="Q1"/>
    <n v="969"/>
    <n v="6116"/>
    <n v="12610"/>
    <n v="389371"/>
    <n v="14.42"/>
    <n v="9"/>
    <n v="1.25"/>
    <n v="7.17"/>
    <n v="64.52"/>
    <n v="4.0999999999999996"/>
    <n v="16338"/>
    <n v="8659"/>
    <n v="6"/>
    <n v="5926404"/>
    <n v="12219090"/>
    <n v="-6682057"/>
    <n v="-112.75061571907688"/>
  </r>
  <r>
    <s v="P0808"/>
    <x v="407"/>
    <x v="0"/>
    <x v="3"/>
    <n v="2023"/>
    <s v="Q4"/>
    <n v="55"/>
    <n v="17893"/>
    <n v="14770"/>
    <n v="443708"/>
    <n v="10.02"/>
    <n v="19"/>
    <n v="6.52"/>
    <n v="13.99"/>
    <n v="30.29"/>
    <n v="1.5"/>
    <n v="17538"/>
    <n v="164"/>
    <n v="12"/>
    <n v="984115"/>
    <n v="812350"/>
    <n v="-271943"/>
    <n v="-27.633254243660549"/>
  </r>
  <r>
    <s v="P0809"/>
    <x v="536"/>
    <x v="2"/>
    <x v="0"/>
    <n v="2023"/>
    <s v="Q1"/>
    <n v="517"/>
    <n v="12117"/>
    <n v="6461"/>
    <n v="274490"/>
    <n v="14"/>
    <n v="17"/>
    <n v="0.53"/>
    <n v="6.98"/>
    <n v="80.7"/>
    <n v="2.4"/>
    <n v="9378"/>
    <n v="3399"/>
    <n v="9"/>
    <n v="6264489"/>
    <n v="3340337"/>
    <n v="2649662"/>
    <n v="42.296538472651164"/>
  </r>
  <r>
    <s v="P0810"/>
    <x v="537"/>
    <x v="0"/>
    <x v="1"/>
    <n v="2023"/>
    <s v="Q3"/>
    <n v="4220"/>
    <n v="7252"/>
    <n v="6942"/>
    <n v="189883"/>
    <n v="3.98"/>
    <n v="19"/>
    <n v="4.46"/>
    <n v="8.7200000000000006"/>
    <n v="54.92"/>
    <n v="4.9000000000000004"/>
    <n v="17954"/>
    <n v="4949"/>
    <n v="6"/>
    <n v="30603440"/>
    <n v="29295240"/>
    <n v="1118317"/>
    <n v="3.6542199177608792"/>
  </r>
  <r>
    <s v="P0811"/>
    <x v="538"/>
    <x v="2"/>
    <x v="3"/>
    <n v="2023"/>
    <s v="Q4"/>
    <n v="53"/>
    <n v="11352"/>
    <n v="12909"/>
    <n v="143344"/>
    <n v="9.17"/>
    <n v="8"/>
    <n v="5.54"/>
    <n v="23.08"/>
    <n v="24.87"/>
    <n v="4.7"/>
    <n v="16847"/>
    <n v="5739"/>
    <n v="14"/>
    <n v="601656"/>
    <n v="684177"/>
    <n v="-225865"/>
    <n v="-37.540554735596423"/>
  </r>
  <r>
    <s v="P0812"/>
    <x v="539"/>
    <x v="0"/>
    <x v="0"/>
    <n v="2024"/>
    <s v="Q2"/>
    <n v="695"/>
    <n v="7795"/>
    <n v="6426"/>
    <n v="205344"/>
    <n v="10.18"/>
    <n v="14"/>
    <n v="2.98"/>
    <n v="5.17"/>
    <n v="27.95"/>
    <n v="4.5"/>
    <n v="9379"/>
    <n v="2135"/>
    <n v="12"/>
    <n v="5417525"/>
    <n v="4466070"/>
    <n v="746111"/>
    <n v="13.772174563107692"/>
  </r>
  <r>
    <s v="P0813"/>
    <x v="540"/>
    <x v="2"/>
    <x v="1"/>
    <n v="2023"/>
    <s v="Q4"/>
    <n v="167"/>
    <n v="18956"/>
    <n v="9587"/>
    <n v="273564"/>
    <n v="4.76"/>
    <n v="3"/>
    <n v="4.55"/>
    <n v="21.85"/>
    <n v="49.51"/>
    <n v="2.8"/>
    <n v="19661"/>
    <n v="5774"/>
    <n v="6"/>
    <n v="3165652"/>
    <n v="1601029"/>
    <n v="1291059"/>
    <n v="40.783352055121661"/>
  </r>
  <r>
    <s v="P0814"/>
    <x v="142"/>
    <x v="0"/>
    <x v="2"/>
    <n v="2023"/>
    <s v="Q3"/>
    <n v="2978"/>
    <n v="4725"/>
    <n v="10896"/>
    <n v="97153"/>
    <n v="12.72"/>
    <n v="7"/>
    <n v="1.64"/>
    <n v="0.76"/>
    <n v="86.93"/>
    <n v="4.4000000000000004"/>
    <n v="14754"/>
    <n v="2328"/>
    <n v="2"/>
    <n v="14071050"/>
    <n v="32448288"/>
    <n v="-18474391"/>
    <n v="-131.29362058979254"/>
  </r>
  <r>
    <s v="P0815"/>
    <x v="541"/>
    <x v="0"/>
    <x v="0"/>
    <n v="2024"/>
    <s v="Q2"/>
    <n v="2601"/>
    <n v="2816"/>
    <n v="9272"/>
    <n v="158042"/>
    <n v="14.21"/>
    <n v="8"/>
    <n v="3.04"/>
    <n v="2.27"/>
    <n v="71.569999999999993"/>
    <n v="1.2"/>
    <n v="8880"/>
    <n v="5720"/>
    <n v="7"/>
    <n v="7324416"/>
    <n v="24116472"/>
    <n v="-16950098"/>
    <n v="-231.41910563244906"/>
  </r>
  <r>
    <s v="P0816"/>
    <x v="229"/>
    <x v="0"/>
    <x v="1"/>
    <n v="2023"/>
    <s v="Q2"/>
    <n v="4339"/>
    <n v="13837"/>
    <n v="1223"/>
    <n v="104110"/>
    <n v="13.27"/>
    <n v="12"/>
    <n v="6.21"/>
    <n v="21.37"/>
    <n v="49.06"/>
    <n v="1.6"/>
    <n v="3728"/>
    <n v="696"/>
    <n v="5"/>
    <n v="60038743"/>
    <n v="5306597"/>
    <n v="54628036"/>
    <n v="90.98797421524965"/>
  </r>
  <r>
    <s v="P0817"/>
    <x v="325"/>
    <x v="1"/>
    <x v="0"/>
    <n v="2024"/>
    <s v="Q4"/>
    <n v="896"/>
    <n v="8307"/>
    <n v="7799"/>
    <n v="195051"/>
    <n v="11.09"/>
    <n v="8"/>
    <n v="3.02"/>
    <n v="15.76"/>
    <n v="37.020000000000003"/>
    <n v="2.7"/>
    <n v="11314"/>
    <n v="3706"/>
    <n v="4"/>
    <n v="7443072"/>
    <n v="6987904"/>
    <n v="260117"/>
    <n v="3.4947532416722558"/>
  </r>
  <r>
    <s v="P0818"/>
    <x v="542"/>
    <x v="1"/>
    <x v="3"/>
    <n v="2024"/>
    <s v="Q1"/>
    <n v="2812"/>
    <n v="5183"/>
    <n v="13357"/>
    <n v="291131"/>
    <n v="4.16"/>
    <n v="3"/>
    <n v="9"/>
    <n v="18.68"/>
    <n v="53.94"/>
    <n v="2.9"/>
    <n v="10388"/>
    <n v="3989"/>
    <n v="7"/>
    <n v="14574596"/>
    <n v="37559884"/>
    <n v="-23276419"/>
    <n v="-159.70541481904542"/>
  </r>
  <r>
    <s v="P0819"/>
    <x v="37"/>
    <x v="1"/>
    <x v="0"/>
    <n v="2023"/>
    <s v="Q2"/>
    <n v="1191"/>
    <n v="8727"/>
    <n v="5049"/>
    <n v="289173"/>
    <n v="4.22"/>
    <n v="16"/>
    <n v="6.28"/>
    <n v="5.24"/>
    <n v="69.87"/>
    <n v="2.1"/>
    <n v="7891"/>
    <n v="3606"/>
    <n v="3"/>
    <n v="10393857"/>
    <n v="6013359"/>
    <n v="4091325"/>
    <n v="39.362914075111867"/>
  </r>
  <r>
    <s v="P0820"/>
    <x v="432"/>
    <x v="2"/>
    <x v="3"/>
    <n v="2023"/>
    <s v="Q2"/>
    <n v="1860"/>
    <n v="4773"/>
    <n v="2550"/>
    <n v="78328"/>
    <n v="14.45"/>
    <n v="15"/>
    <n v="4.3899999999999997"/>
    <n v="13.43"/>
    <n v="72.709999999999994"/>
    <n v="2.4"/>
    <n v="10929"/>
    <n v="1495"/>
    <n v="9"/>
    <n v="8877780"/>
    <n v="4743000"/>
    <n v="4056452"/>
    <n v="45.692188812969007"/>
  </r>
  <r>
    <s v="P0821"/>
    <x v="350"/>
    <x v="0"/>
    <x v="2"/>
    <n v="2023"/>
    <s v="Q4"/>
    <n v="773"/>
    <n v="1645"/>
    <n v="5557"/>
    <n v="162911"/>
    <n v="0.15"/>
    <n v="14"/>
    <n v="0.39"/>
    <n v="18.43"/>
    <n v="35.97"/>
    <n v="1.7"/>
    <n v="20290"/>
    <n v="9878"/>
    <n v="2"/>
    <n v="1271585"/>
    <n v="4295561"/>
    <n v="-3186887"/>
    <n v="-250.62319860646357"/>
  </r>
  <r>
    <s v="P0822"/>
    <x v="543"/>
    <x v="2"/>
    <x v="0"/>
    <n v="2023"/>
    <s v="Q1"/>
    <n v="274"/>
    <n v="6510"/>
    <n v="2767"/>
    <n v="325011"/>
    <n v="10.74"/>
    <n v="2"/>
    <n v="5"/>
    <n v="15.68"/>
    <n v="67.69"/>
    <n v="3"/>
    <n v="2137"/>
    <n v="7629"/>
    <n v="13"/>
    <n v="1783740"/>
    <n v="758158"/>
    <n v="700571"/>
    <n v="39.275398881002836"/>
  </r>
  <r>
    <s v="P0823"/>
    <x v="544"/>
    <x v="0"/>
    <x v="3"/>
    <n v="2024"/>
    <s v="Q3"/>
    <n v="4677"/>
    <n v="17535"/>
    <n v="4888"/>
    <n v="109234"/>
    <n v="10.59"/>
    <n v="19"/>
    <n v="7.65"/>
    <n v="11.79"/>
    <n v="62.62"/>
    <n v="4.2"/>
    <n v="18833"/>
    <n v="8403"/>
    <n v="10"/>
    <n v="82011195"/>
    <n v="22861176"/>
    <n v="59040785"/>
    <n v="71.991128772114592"/>
  </r>
  <r>
    <s v="P0824"/>
    <x v="59"/>
    <x v="1"/>
    <x v="1"/>
    <n v="2024"/>
    <s v="Q1"/>
    <n v="4258"/>
    <n v="4540"/>
    <n v="4978"/>
    <n v="337995"/>
    <n v="9.34"/>
    <n v="4"/>
    <n v="2.66"/>
    <n v="23.99"/>
    <n v="86.73"/>
    <n v="3.6"/>
    <n v="11596"/>
    <n v="552"/>
    <n v="9"/>
    <n v="19331320"/>
    <n v="21196324"/>
    <n v="-2202999"/>
    <n v="-11.39600917061018"/>
  </r>
  <r>
    <s v="P0825"/>
    <x v="545"/>
    <x v="1"/>
    <x v="0"/>
    <n v="2024"/>
    <s v="Q2"/>
    <n v="4704"/>
    <n v="11154"/>
    <n v="8589"/>
    <n v="343423"/>
    <n v="14.85"/>
    <n v="4"/>
    <n v="8.07"/>
    <n v="16.899999999999999"/>
    <n v="84.49"/>
    <n v="1.4"/>
    <n v="5087"/>
    <n v="7436"/>
    <n v="2"/>
    <n v="52468416"/>
    <n v="40402656"/>
    <n v="11722337"/>
    <n v="22.341701720135788"/>
  </r>
  <r>
    <s v="P0826"/>
    <x v="135"/>
    <x v="2"/>
    <x v="3"/>
    <n v="2023"/>
    <s v="Q4"/>
    <n v="2098"/>
    <n v="18366"/>
    <n v="3746"/>
    <n v="298503"/>
    <n v="4.68"/>
    <n v="19"/>
    <n v="2.52"/>
    <n v="22.69"/>
    <n v="73.150000000000006"/>
    <n v="3"/>
    <n v="2611"/>
    <n v="2731"/>
    <n v="11"/>
    <n v="38531868"/>
    <n v="7859108"/>
    <n v="30374257"/>
    <n v="78.828924151821553"/>
  </r>
  <r>
    <s v="P0827"/>
    <x v="322"/>
    <x v="2"/>
    <x v="1"/>
    <n v="2023"/>
    <s v="Q3"/>
    <n v="4799"/>
    <n v="19133"/>
    <n v="10441"/>
    <n v="277135"/>
    <n v="5.0999999999999996"/>
    <n v="14"/>
    <n v="8.24"/>
    <n v="18.239999999999998"/>
    <n v="67.87"/>
    <n v="3.8"/>
    <n v="9867"/>
    <n v="2286"/>
    <n v="13"/>
    <n v="91819267"/>
    <n v="50106359"/>
    <n v="41435773"/>
    <n v="45.127536250098792"/>
  </r>
  <r>
    <s v="P0828"/>
    <x v="329"/>
    <x v="1"/>
    <x v="2"/>
    <n v="2023"/>
    <s v="Q4"/>
    <n v="4465"/>
    <n v="18514"/>
    <n v="6194"/>
    <n v="123402"/>
    <n v="1.18"/>
    <n v="17"/>
    <n v="0.85"/>
    <n v="18.39"/>
    <n v="31.92"/>
    <n v="3.1"/>
    <n v="2222"/>
    <n v="6067"/>
    <n v="10"/>
    <n v="82665010"/>
    <n v="27656210"/>
    <n v="54885398"/>
    <n v="66.394957189263025"/>
  </r>
  <r>
    <s v="P0829"/>
    <x v="180"/>
    <x v="1"/>
    <x v="2"/>
    <n v="2024"/>
    <s v="Q1"/>
    <n v="1623"/>
    <n v="16496"/>
    <n v="8680"/>
    <n v="327593"/>
    <n v="6.64"/>
    <n v="14"/>
    <n v="8.66"/>
    <n v="2"/>
    <n v="77.680000000000007"/>
    <n v="2.6"/>
    <n v="6366"/>
    <n v="6474"/>
    <n v="3"/>
    <n v="26773008"/>
    <n v="14087640"/>
    <n v="12357775"/>
    <n v="46.157589016519921"/>
  </r>
  <r>
    <s v="P0830"/>
    <x v="546"/>
    <x v="1"/>
    <x v="2"/>
    <n v="2024"/>
    <s v="Q4"/>
    <n v="1878"/>
    <n v="17836"/>
    <n v="11323"/>
    <n v="388365"/>
    <n v="3.92"/>
    <n v="1"/>
    <n v="4.99"/>
    <n v="8.99"/>
    <n v="44.2"/>
    <n v="3.5"/>
    <n v="11639"/>
    <n v="5458"/>
    <n v="4"/>
    <n v="33496008"/>
    <n v="21264594"/>
    <n v="11843049"/>
    <n v="35.356598314640955"/>
  </r>
  <r>
    <s v="P0831"/>
    <x v="291"/>
    <x v="0"/>
    <x v="1"/>
    <n v="2023"/>
    <s v="Q1"/>
    <n v="1967"/>
    <n v="10353"/>
    <n v="5875"/>
    <n v="401224"/>
    <n v="5.15"/>
    <n v="12"/>
    <n v="2.97"/>
    <n v="21.46"/>
    <n v="31.78"/>
    <n v="4.9000000000000004"/>
    <n v="18586"/>
    <n v="4448"/>
    <n v="3"/>
    <n v="20364351"/>
    <n v="11556125"/>
    <n v="8407002"/>
    <n v="41.282936048391619"/>
  </r>
  <r>
    <s v="P0832"/>
    <x v="498"/>
    <x v="1"/>
    <x v="2"/>
    <n v="2024"/>
    <s v="Q4"/>
    <n v="4284"/>
    <n v="13195"/>
    <n v="11212"/>
    <n v="55451"/>
    <n v="12.52"/>
    <n v="3"/>
    <n v="2.65"/>
    <n v="5.82"/>
    <n v="40.729999999999997"/>
    <n v="1.4"/>
    <n v="3628"/>
    <n v="1559"/>
    <n v="14"/>
    <n v="56527380"/>
    <n v="48032208"/>
    <n v="8439721"/>
    <n v="14.930324030584824"/>
  </r>
  <r>
    <s v="P0833"/>
    <x v="547"/>
    <x v="2"/>
    <x v="1"/>
    <n v="2024"/>
    <s v="Q4"/>
    <n v="2076"/>
    <n v="4352"/>
    <n v="12781"/>
    <n v="137178"/>
    <n v="14.03"/>
    <n v="9"/>
    <n v="4.32"/>
    <n v="2.89"/>
    <n v="76.87"/>
    <n v="2.6"/>
    <n v="10618"/>
    <n v="2042"/>
    <n v="9"/>
    <n v="9034752"/>
    <n v="26533356"/>
    <n v="-17635782"/>
    <n v="-195.19940337045222"/>
  </r>
  <r>
    <s v="P0834"/>
    <x v="302"/>
    <x v="0"/>
    <x v="2"/>
    <n v="2024"/>
    <s v="Q1"/>
    <n v="3794"/>
    <n v="17514"/>
    <n v="8030"/>
    <n v="484532"/>
    <n v="2.79"/>
    <n v="12"/>
    <n v="9.99"/>
    <n v="8.15"/>
    <n v="21.89"/>
    <n v="2.6"/>
    <n v="4017"/>
    <n v="5522"/>
    <n v="3"/>
    <n v="66448116"/>
    <n v="30465820"/>
    <n v="35497764"/>
    <n v="53.421776472940188"/>
  </r>
  <r>
    <s v="P0835"/>
    <x v="493"/>
    <x v="0"/>
    <x v="0"/>
    <n v="2024"/>
    <s v="Q2"/>
    <n v="951"/>
    <n v="2487"/>
    <n v="11802"/>
    <n v="375905"/>
    <n v="5.59"/>
    <n v="9"/>
    <n v="2.2000000000000002"/>
    <n v="5.51"/>
    <n v="46.49"/>
    <n v="3.3"/>
    <n v="19033"/>
    <n v="5296"/>
    <n v="11"/>
    <n v="2365137"/>
    <n v="11223702"/>
    <n v="-9234470"/>
    <n v="-390.44123025431509"/>
  </r>
  <r>
    <s v="P0836"/>
    <x v="436"/>
    <x v="2"/>
    <x v="1"/>
    <n v="2024"/>
    <s v="Q2"/>
    <n v="4835"/>
    <n v="9122"/>
    <n v="14747"/>
    <n v="286562"/>
    <n v="13.93"/>
    <n v="8"/>
    <n v="1.03"/>
    <n v="23.13"/>
    <n v="49.39"/>
    <n v="1.6"/>
    <n v="15728"/>
    <n v="161"/>
    <n v="3"/>
    <n v="44104870"/>
    <n v="71301745"/>
    <n v="-27483437"/>
    <n v="-62.313837451510459"/>
  </r>
  <r>
    <s v="P0837"/>
    <x v="548"/>
    <x v="0"/>
    <x v="0"/>
    <n v="2024"/>
    <s v="Q4"/>
    <n v="2089"/>
    <n v="10660"/>
    <n v="14486"/>
    <n v="351014"/>
    <n v="0.93"/>
    <n v="7"/>
    <n v="5.85"/>
    <n v="21.7"/>
    <n v="12.93"/>
    <n v="1.7"/>
    <n v="15679"/>
    <n v="1594"/>
    <n v="2"/>
    <n v="22268740"/>
    <n v="30261254"/>
    <n v="-8343528"/>
    <n v="-37.467445396551398"/>
  </r>
  <r>
    <s v="P0838"/>
    <x v="549"/>
    <x v="2"/>
    <x v="2"/>
    <n v="2024"/>
    <s v="Q1"/>
    <n v="59"/>
    <n v="18984"/>
    <n v="13720"/>
    <n v="408710"/>
    <n v="1.39"/>
    <n v="2"/>
    <n v="4.8899999999999997"/>
    <n v="12.49"/>
    <n v="25.66"/>
    <n v="2.1"/>
    <n v="19762"/>
    <n v="1280"/>
    <n v="8"/>
    <n v="1120056"/>
    <n v="809480"/>
    <n v="-98134"/>
    <n v="-8.7615262094038151"/>
  </r>
  <r>
    <s v="P0839"/>
    <x v="211"/>
    <x v="0"/>
    <x v="1"/>
    <n v="2023"/>
    <s v="Q1"/>
    <n v="310"/>
    <n v="8152"/>
    <n v="2331"/>
    <n v="435893"/>
    <n v="2.44"/>
    <n v="15"/>
    <n v="5.24"/>
    <n v="1.53"/>
    <n v="76.14"/>
    <n v="4.8"/>
    <n v="11175"/>
    <n v="6368"/>
    <n v="13"/>
    <n v="2527120"/>
    <n v="722610"/>
    <n v="1368617"/>
    <n v="54.157182880116494"/>
  </r>
  <r>
    <s v="P0840"/>
    <x v="265"/>
    <x v="2"/>
    <x v="2"/>
    <n v="2023"/>
    <s v="Q4"/>
    <n v="1723"/>
    <n v="8921"/>
    <n v="13874"/>
    <n v="173765"/>
    <n v="8.93"/>
    <n v="13"/>
    <n v="6.67"/>
    <n v="17.86"/>
    <n v="76.459999999999994"/>
    <n v="3.9"/>
    <n v="1809"/>
    <n v="2888"/>
    <n v="3"/>
    <n v="15370883"/>
    <n v="23904902"/>
    <n v="-8707784"/>
    <n v="-56.651163111449101"/>
  </r>
  <r>
    <s v="P0841"/>
    <x v="550"/>
    <x v="0"/>
    <x v="1"/>
    <n v="2023"/>
    <s v="Q1"/>
    <n v="2269"/>
    <n v="2269"/>
    <n v="3790"/>
    <n v="437025"/>
    <n v="2.2599999999999998"/>
    <n v="8"/>
    <n v="2.67"/>
    <n v="15.59"/>
    <n v="33.39"/>
    <n v="3.6"/>
    <n v="5452"/>
    <n v="4736"/>
    <n v="11"/>
    <n v="5148361"/>
    <n v="8599510"/>
    <n v="-3888174"/>
    <n v="-75.522559509715819"/>
  </r>
  <r>
    <s v="P0842"/>
    <x v="423"/>
    <x v="0"/>
    <x v="0"/>
    <n v="2023"/>
    <s v="Q1"/>
    <n v="2110"/>
    <n v="19227"/>
    <n v="7955"/>
    <n v="474089"/>
    <n v="14.52"/>
    <n v="10"/>
    <n v="9.11"/>
    <n v="24.26"/>
    <n v="79.989999999999995"/>
    <n v="4.3"/>
    <n v="20933"/>
    <n v="4821"/>
    <n v="6"/>
    <n v="40568970"/>
    <n v="16785050"/>
    <n v="23309831"/>
    <n v="57.457290633703536"/>
  </r>
  <r>
    <s v="P0843"/>
    <x v="443"/>
    <x v="0"/>
    <x v="1"/>
    <n v="2024"/>
    <s v="Q4"/>
    <n v="3763"/>
    <n v="15614"/>
    <n v="5293"/>
    <n v="178389"/>
    <n v="6.7"/>
    <n v="2"/>
    <n v="4.3600000000000003"/>
    <n v="13.97"/>
    <n v="71.739999999999995"/>
    <n v="1.5"/>
    <n v="15371"/>
    <n v="5810"/>
    <n v="6"/>
    <n v="58755482"/>
    <n v="19917559"/>
    <n v="38659534"/>
    <n v="65.797322537495305"/>
  </r>
  <r>
    <s v="P0844"/>
    <x v="551"/>
    <x v="2"/>
    <x v="3"/>
    <n v="2024"/>
    <s v="Q3"/>
    <n v="1669"/>
    <n v="5858"/>
    <n v="10135"/>
    <n v="239699"/>
    <n v="7.52"/>
    <n v="4"/>
    <n v="1.29"/>
    <n v="8.41"/>
    <n v="43.43"/>
    <n v="4.4000000000000004"/>
    <n v="11192"/>
    <n v="7802"/>
    <n v="4"/>
    <n v="9777002"/>
    <n v="16915315"/>
    <n v="-7378012"/>
    <n v="-75.462928206417473"/>
  </r>
  <r>
    <s v="P0845"/>
    <x v="155"/>
    <x v="1"/>
    <x v="1"/>
    <n v="2023"/>
    <s v="Q1"/>
    <n v="370"/>
    <n v="13043"/>
    <n v="1733"/>
    <n v="247227"/>
    <n v="3.7"/>
    <n v="9"/>
    <n v="7.42"/>
    <n v="12.98"/>
    <n v="69.87"/>
    <n v="3.4"/>
    <n v="1515"/>
    <n v="205"/>
    <n v="4"/>
    <n v="4825910"/>
    <n v="641210"/>
    <n v="3937473"/>
    <n v="81.590270021612497"/>
  </r>
  <r>
    <s v="P0846"/>
    <x v="552"/>
    <x v="2"/>
    <x v="2"/>
    <n v="2024"/>
    <s v="Q1"/>
    <n v="1392"/>
    <n v="7199"/>
    <n v="2260"/>
    <n v="337516"/>
    <n v="7.06"/>
    <n v="12"/>
    <n v="6.43"/>
    <n v="24.48"/>
    <n v="86.91"/>
    <n v="2.2999999999999998"/>
    <n v="18489"/>
    <n v="9446"/>
    <n v="14"/>
    <n v="10021008"/>
    <n v="3145920"/>
    <n v="6537572"/>
    <n v="65.238666609187419"/>
  </r>
  <r>
    <s v="P0847"/>
    <x v="454"/>
    <x v="0"/>
    <x v="3"/>
    <n v="2023"/>
    <s v="Q2"/>
    <n v="2426"/>
    <n v="19125"/>
    <n v="14940"/>
    <n v="315786"/>
    <n v="9.93"/>
    <n v="3"/>
    <n v="3.16"/>
    <n v="17.41"/>
    <n v="46.72"/>
    <n v="4.3"/>
    <n v="17505"/>
    <n v="4187"/>
    <n v="13"/>
    <n v="46397250"/>
    <n v="36244440"/>
    <n v="9837024"/>
    <n v="21.201739327223056"/>
  </r>
  <r>
    <s v="P0848"/>
    <x v="553"/>
    <x v="2"/>
    <x v="0"/>
    <n v="2024"/>
    <s v="Q3"/>
    <n v="2882"/>
    <n v="2625"/>
    <n v="3523"/>
    <n v="310220"/>
    <n v="11.27"/>
    <n v="12"/>
    <n v="6.22"/>
    <n v="16.8"/>
    <n v="29.07"/>
    <n v="4.2"/>
    <n v="15778"/>
    <n v="4025"/>
    <n v="4"/>
    <n v="7565250"/>
    <n v="10153286"/>
    <n v="-2898256"/>
    <n v="-38.310115329962656"/>
  </r>
  <r>
    <s v="P0849"/>
    <x v="554"/>
    <x v="1"/>
    <x v="1"/>
    <n v="2024"/>
    <s v="Q2"/>
    <n v="2874"/>
    <n v="12293"/>
    <n v="11504"/>
    <n v="471217"/>
    <n v="11.31"/>
    <n v="11"/>
    <n v="2.2000000000000002"/>
    <n v="6.02"/>
    <n v="85.35"/>
    <n v="4.4000000000000004"/>
    <n v="16317"/>
    <n v="2008"/>
    <n v="7"/>
    <n v="35330082"/>
    <n v="33062496"/>
    <n v="1796369"/>
    <n v="5.0845310803411099"/>
  </r>
  <r>
    <s v="P0850"/>
    <x v="6"/>
    <x v="2"/>
    <x v="1"/>
    <n v="2024"/>
    <s v="Q3"/>
    <n v="2044"/>
    <n v="8264"/>
    <n v="1085"/>
    <n v="346208"/>
    <n v="8.67"/>
    <n v="4"/>
    <n v="4.45"/>
    <n v="18.59"/>
    <n v="58.3"/>
    <n v="1.5"/>
    <n v="11259"/>
    <n v="2149"/>
    <n v="5"/>
    <n v="16891616"/>
    <n v="2217740"/>
    <n v="14327668"/>
    <n v="84.821179927367524"/>
  </r>
  <r>
    <s v="P0851"/>
    <x v="390"/>
    <x v="2"/>
    <x v="3"/>
    <n v="2023"/>
    <s v="Q4"/>
    <n v="3008"/>
    <n v="13823"/>
    <n v="1064"/>
    <n v="275898"/>
    <n v="13.57"/>
    <n v="9"/>
    <n v="8.99"/>
    <n v="18.760000000000002"/>
    <n v="18.420000000000002"/>
    <n v="4.9000000000000004"/>
    <n v="17164"/>
    <n v="9566"/>
    <n v="14"/>
    <n v="41579584"/>
    <n v="3200512"/>
    <n v="38103174"/>
    <n v="91.639141940429226"/>
  </r>
  <r>
    <s v="P0852"/>
    <x v="24"/>
    <x v="1"/>
    <x v="3"/>
    <n v="2023"/>
    <s v="Q4"/>
    <n v="2088"/>
    <n v="14531"/>
    <n v="11359"/>
    <n v="326266"/>
    <n v="12.26"/>
    <n v="8"/>
    <n v="1.34"/>
    <n v="7.93"/>
    <n v="55.81"/>
    <n v="4.8"/>
    <n v="7912"/>
    <n v="9237"/>
    <n v="4"/>
    <n v="30340728"/>
    <n v="23717592"/>
    <n v="6296870"/>
    <n v="20.753852709137369"/>
  </r>
  <r>
    <s v="P0853"/>
    <x v="555"/>
    <x v="0"/>
    <x v="1"/>
    <n v="2024"/>
    <s v="Q4"/>
    <n v="3540"/>
    <n v="15552"/>
    <n v="7616"/>
    <n v="468036"/>
    <n v="11.36"/>
    <n v="19"/>
    <n v="3.87"/>
    <n v="12.09"/>
    <n v="50.05"/>
    <n v="2.4"/>
    <n v="11696"/>
    <n v="8272"/>
    <n v="3"/>
    <n v="55054080"/>
    <n v="26960640"/>
    <n v="27625404"/>
    <n v="50.17866795703425"/>
  </r>
  <r>
    <s v="P0854"/>
    <x v="556"/>
    <x v="1"/>
    <x v="2"/>
    <n v="2023"/>
    <s v="Q4"/>
    <n v="3727"/>
    <n v="14140"/>
    <n v="12439"/>
    <n v="118431"/>
    <n v="0.83"/>
    <n v="6"/>
    <n v="8.2100000000000009"/>
    <n v="7.37"/>
    <n v="78.45"/>
    <n v="1.3"/>
    <n v="10007"/>
    <n v="4004"/>
    <n v="14"/>
    <n v="52699780"/>
    <n v="46360153"/>
    <n v="6221196"/>
    <n v="11.80497527693664"/>
  </r>
  <r>
    <s v="P0855"/>
    <x v="169"/>
    <x v="1"/>
    <x v="3"/>
    <n v="2024"/>
    <s v="Q3"/>
    <n v="1168"/>
    <n v="9343"/>
    <n v="14765"/>
    <n v="105745"/>
    <n v="0.1"/>
    <n v="1"/>
    <n v="9.69"/>
    <n v="6.47"/>
    <n v="52.46"/>
    <n v="1.7"/>
    <n v="6320"/>
    <n v="3896"/>
    <n v="4"/>
    <n v="10912624"/>
    <n v="17245520"/>
    <n v="-6438641"/>
    <n v="-59.001767127686243"/>
  </r>
  <r>
    <s v="P0856"/>
    <x v="557"/>
    <x v="2"/>
    <x v="1"/>
    <n v="2023"/>
    <s v="Q2"/>
    <n v="1654"/>
    <n v="15710"/>
    <n v="14314"/>
    <n v="100081"/>
    <n v="3.19"/>
    <n v="6"/>
    <n v="4.54"/>
    <n v="0.65"/>
    <n v="30.42"/>
    <n v="5"/>
    <n v="9335"/>
    <n v="392"/>
    <n v="5"/>
    <n v="25984340"/>
    <n v="23675356"/>
    <n v="2208903"/>
    <n v="8.5009009272507985"/>
  </r>
  <r>
    <s v="P0857"/>
    <x v="77"/>
    <x v="0"/>
    <x v="0"/>
    <n v="2023"/>
    <s v="Q4"/>
    <n v="4077"/>
    <n v="17956"/>
    <n v="13908"/>
    <n v="451927"/>
    <n v="9.9499999999999993"/>
    <n v="7"/>
    <n v="5.07"/>
    <n v="7.13"/>
    <n v="64.05"/>
    <n v="3.3"/>
    <n v="3349"/>
    <n v="6366"/>
    <n v="7"/>
    <n v="73206612"/>
    <n v="56702916"/>
    <n v="16051769"/>
    <n v="21.926665585889975"/>
  </r>
  <r>
    <s v="P0858"/>
    <x v="558"/>
    <x v="0"/>
    <x v="0"/>
    <n v="2023"/>
    <s v="Q2"/>
    <n v="285"/>
    <n v="11606"/>
    <n v="2562"/>
    <n v="266204"/>
    <n v="6.17"/>
    <n v="6"/>
    <n v="5.72"/>
    <n v="13.85"/>
    <n v="53.41"/>
    <n v="2.4"/>
    <n v="15087"/>
    <n v="6470"/>
    <n v="5"/>
    <n v="3307710"/>
    <n v="730170"/>
    <n v="2311336"/>
    <n v="69.87722623809222"/>
  </r>
  <r>
    <s v="P0859"/>
    <x v="559"/>
    <x v="1"/>
    <x v="1"/>
    <n v="2024"/>
    <s v="Q4"/>
    <n v="2019"/>
    <n v="6689"/>
    <n v="12040"/>
    <n v="462009"/>
    <n v="6.04"/>
    <n v="13"/>
    <n v="9.32"/>
    <n v="0.04"/>
    <n v="28.64"/>
    <n v="2.2000000000000002"/>
    <n v="3453"/>
    <n v="4960"/>
    <n v="9"/>
    <n v="13505091"/>
    <n v="24308760"/>
    <n v="-11265678"/>
    <n v="-83.418008808678152"/>
  </r>
  <r>
    <s v="P0860"/>
    <x v="68"/>
    <x v="1"/>
    <x v="0"/>
    <n v="2023"/>
    <s v="Q4"/>
    <n v="4479"/>
    <n v="3972"/>
    <n v="11373"/>
    <n v="451415"/>
    <n v="13.27"/>
    <n v="18"/>
    <n v="8.58"/>
    <n v="7.08"/>
    <n v="55.89"/>
    <n v="2"/>
    <n v="20653"/>
    <n v="3829"/>
    <n v="4"/>
    <n v="17790588"/>
    <n v="50939667"/>
    <n v="-33600494"/>
    <n v="-188.86668613763638"/>
  </r>
  <r>
    <s v="P0861"/>
    <x v="560"/>
    <x v="2"/>
    <x v="0"/>
    <n v="2024"/>
    <s v="Q2"/>
    <n v="1958"/>
    <n v="18591"/>
    <n v="11261"/>
    <n v="126253"/>
    <n v="13.43"/>
    <n v="4"/>
    <n v="1.71"/>
    <n v="22.04"/>
    <n v="75.72"/>
    <n v="3.7"/>
    <n v="14231"/>
    <n v="8062"/>
    <n v="13"/>
    <n v="36401178"/>
    <n v="22049038"/>
    <n v="14225887"/>
    <n v="39.080842383727251"/>
  </r>
  <r>
    <s v="P0862"/>
    <x v="561"/>
    <x v="0"/>
    <x v="0"/>
    <n v="2024"/>
    <s v="Q2"/>
    <n v="425"/>
    <n v="19688"/>
    <n v="840"/>
    <n v="348335"/>
    <n v="13.64"/>
    <n v="17"/>
    <n v="4.37"/>
    <n v="14.84"/>
    <n v="12.29"/>
    <n v="2.7"/>
    <n v="20930"/>
    <n v="5610"/>
    <n v="4"/>
    <n v="8367400"/>
    <n v="357000"/>
    <n v="7662065"/>
    <n v="91.570440041111937"/>
  </r>
  <r>
    <s v="P0863"/>
    <x v="265"/>
    <x v="1"/>
    <x v="3"/>
    <n v="2023"/>
    <s v="Q1"/>
    <n v="3580"/>
    <n v="8204"/>
    <n v="6627"/>
    <n v="322355"/>
    <n v="4.71"/>
    <n v="19"/>
    <n v="4.6399999999999997"/>
    <n v="15.2"/>
    <n v="60.47"/>
    <n v="4.9000000000000004"/>
    <n v="8340"/>
    <n v="8719"/>
    <n v="4"/>
    <n v="29370320"/>
    <n v="23724660"/>
    <n v="5323305"/>
    <n v="18.124776985746156"/>
  </r>
  <r>
    <s v="P0864"/>
    <x v="146"/>
    <x v="1"/>
    <x v="2"/>
    <n v="2024"/>
    <s v="Q1"/>
    <n v="2685"/>
    <n v="5213"/>
    <n v="9059"/>
    <n v="161086"/>
    <n v="10.37"/>
    <n v="11"/>
    <n v="7.89"/>
    <n v="10.08"/>
    <n v="37.97"/>
    <n v="3.7"/>
    <n v="6566"/>
    <n v="6861"/>
    <n v="9"/>
    <n v="13996905"/>
    <n v="24323415"/>
    <n v="-10487596"/>
    <n v="-74.92796443213696"/>
  </r>
  <r>
    <s v="P0865"/>
    <x v="560"/>
    <x v="1"/>
    <x v="1"/>
    <n v="2024"/>
    <s v="Q4"/>
    <n v="1620"/>
    <n v="6551"/>
    <n v="1787"/>
    <n v="499962"/>
    <n v="4.07"/>
    <n v="16"/>
    <n v="6.03"/>
    <n v="16.91"/>
    <n v="33.409999999999997"/>
    <n v="4.2"/>
    <n v="3915"/>
    <n v="6210"/>
    <n v="5"/>
    <n v="10612620"/>
    <n v="2894940"/>
    <n v="7217718"/>
    <n v="68.010708006128553"/>
  </r>
  <r>
    <s v="P0866"/>
    <x v="562"/>
    <x v="0"/>
    <x v="1"/>
    <n v="2023"/>
    <s v="Q2"/>
    <n v="2610"/>
    <n v="12256"/>
    <n v="14887"/>
    <n v="464758"/>
    <n v="2.86"/>
    <n v="12"/>
    <n v="6.54"/>
    <n v="4.75"/>
    <n v="41.41"/>
    <n v="2.2000000000000002"/>
    <n v="3889"/>
    <n v="7055"/>
    <n v="2"/>
    <n v="31988160"/>
    <n v="38855070"/>
    <n v="-7331668"/>
    <n v="-22.919942878865179"/>
  </r>
  <r>
    <s v="P0867"/>
    <x v="291"/>
    <x v="0"/>
    <x v="1"/>
    <n v="2024"/>
    <s v="Q2"/>
    <n v="3441"/>
    <n v="3975"/>
    <n v="8604"/>
    <n v="474528"/>
    <n v="2.77"/>
    <n v="1"/>
    <n v="9.98"/>
    <n v="20.47"/>
    <n v="37.36"/>
    <n v="1.3"/>
    <n v="17711"/>
    <n v="206"/>
    <n v="3"/>
    <n v="13677975"/>
    <n v="29606364"/>
    <n v="-16402917"/>
    <n v="-119.92211566405115"/>
  </r>
  <r>
    <s v="P0868"/>
    <x v="563"/>
    <x v="1"/>
    <x v="2"/>
    <n v="2024"/>
    <s v="Q3"/>
    <n v="3015"/>
    <n v="5110"/>
    <n v="8589"/>
    <n v="488458"/>
    <n v="5.13"/>
    <n v="12"/>
    <n v="0.75"/>
    <n v="2.92"/>
    <n v="76.58"/>
    <n v="3"/>
    <n v="2263"/>
    <n v="4854"/>
    <n v="14"/>
    <n v="15406650"/>
    <n v="25895835"/>
    <n v="-10977643"/>
    <n v="-71.252627923656348"/>
  </r>
  <r>
    <s v="P0869"/>
    <x v="471"/>
    <x v="1"/>
    <x v="2"/>
    <n v="2024"/>
    <s v="Q3"/>
    <n v="3693"/>
    <n v="5755"/>
    <n v="6517"/>
    <n v="414115"/>
    <n v="6.45"/>
    <n v="6"/>
    <n v="2.23"/>
    <n v="16.399999999999999"/>
    <n v="31.98"/>
    <n v="2.2999999999999998"/>
    <n v="18699"/>
    <n v="5378"/>
    <n v="11"/>
    <n v="21253215"/>
    <n v="24067281"/>
    <n v="-3228181"/>
    <n v="-15.189141972167505"/>
  </r>
  <r>
    <s v="P0870"/>
    <x v="564"/>
    <x v="0"/>
    <x v="1"/>
    <n v="2024"/>
    <s v="Q2"/>
    <n v="3900"/>
    <n v="15984"/>
    <n v="13000"/>
    <n v="143783"/>
    <n v="12.46"/>
    <n v="9"/>
    <n v="4.08"/>
    <n v="8.5299999999999994"/>
    <n v="68.650000000000006"/>
    <n v="1.8"/>
    <n v="7755"/>
    <n v="6508"/>
    <n v="14"/>
    <n v="62337600"/>
    <n v="50700000"/>
    <n v="11493817"/>
    <n v="18.43801654218321"/>
  </r>
  <r>
    <s v="P0871"/>
    <x v="565"/>
    <x v="1"/>
    <x v="3"/>
    <n v="2024"/>
    <s v="Q3"/>
    <n v="922"/>
    <n v="3235"/>
    <n v="14743"/>
    <n v="175681"/>
    <n v="1.8"/>
    <n v="5"/>
    <n v="3.48"/>
    <n v="18.690000000000001"/>
    <n v="17.52"/>
    <n v="4.8"/>
    <n v="18761"/>
    <n v="7735"/>
    <n v="14"/>
    <n v="2982670"/>
    <n v="13593046"/>
    <n v="-10786057"/>
    <n v="-361.62421588710788"/>
  </r>
  <r>
    <s v="P0872"/>
    <x v="147"/>
    <x v="2"/>
    <x v="2"/>
    <n v="2023"/>
    <s v="Q4"/>
    <n v="1302"/>
    <n v="9758"/>
    <n v="3998"/>
    <n v="137893"/>
    <n v="11.02"/>
    <n v="2"/>
    <n v="0.22"/>
    <n v="13.74"/>
    <n v="86.11"/>
    <n v="2.8"/>
    <n v="8673"/>
    <n v="1325"/>
    <n v="3"/>
    <n v="12704916"/>
    <n v="5205396"/>
    <n v="7361627"/>
    <n v="57.943137916063357"/>
  </r>
  <r>
    <s v="P0873"/>
    <x v="334"/>
    <x v="1"/>
    <x v="3"/>
    <n v="2024"/>
    <s v="Q3"/>
    <n v="1364"/>
    <n v="9479"/>
    <n v="6174"/>
    <n v="498604"/>
    <n v="7.97"/>
    <n v="2"/>
    <n v="0.92"/>
    <n v="11.31"/>
    <n v="59.79"/>
    <n v="1.7"/>
    <n v="12018"/>
    <n v="4350"/>
    <n v="4"/>
    <n v="12929356"/>
    <n v="8421336"/>
    <n v="4009416"/>
    <n v="31.010175603487134"/>
  </r>
  <r>
    <s v="P0874"/>
    <x v="566"/>
    <x v="0"/>
    <x v="3"/>
    <n v="2024"/>
    <s v="Q1"/>
    <n v="4870"/>
    <n v="3928"/>
    <n v="5590"/>
    <n v="208763"/>
    <n v="4.32"/>
    <n v="17"/>
    <n v="6.81"/>
    <n v="4.24"/>
    <n v="66.540000000000006"/>
    <n v="1.8"/>
    <n v="11752"/>
    <n v="995"/>
    <n v="7"/>
    <n v="19129360"/>
    <n v="27223300"/>
    <n v="-8302703"/>
    <n v="-43.402931410146493"/>
  </r>
  <r>
    <s v="P0875"/>
    <x v="507"/>
    <x v="2"/>
    <x v="1"/>
    <n v="2024"/>
    <s v="Q2"/>
    <n v="2948"/>
    <n v="13845"/>
    <n v="7983"/>
    <n v="127960"/>
    <n v="7.39"/>
    <n v="10"/>
    <n v="8.7899999999999991"/>
    <n v="15.92"/>
    <n v="33.840000000000003"/>
    <n v="2.1"/>
    <n v="13947"/>
    <n v="1720"/>
    <n v="9"/>
    <n v="40815060"/>
    <n v="23533884"/>
    <n v="17153216"/>
    <n v="42.026683287982422"/>
  </r>
  <r>
    <s v="P0876"/>
    <x v="41"/>
    <x v="2"/>
    <x v="1"/>
    <n v="2024"/>
    <s v="Q2"/>
    <n v="127"/>
    <n v="8926"/>
    <n v="3324"/>
    <n v="396532"/>
    <n v="4.5"/>
    <n v="19"/>
    <n v="5.14"/>
    <n v="24.37"/>
    <n v="42.97"/>
    <n v="5"/>
    <n v="16589"/>
    <n v="5188"/>
    <n v="13"/>
    <n v="1133602"/>
    <n v="422148"/>
    <n v="314922"/>
    <n v="27.780649645995688"/>
  </r>
  <r>
    <s v="P0877"/>
    <x v="118"/>
    <x v="2"/>
    <x v="3"/>
    <n v="2023"/>
    <s v="Q1"/>
    <n v="2671"/>
    <n v="10033"/>
    <n v="10077"/>
    <n v="72601"/>
    <n v="8.94"/>
    <n v="4"/>
    <n v="5.39"/>
    <n v="20.64"/>
    <n v="27.9"/>
    <n v="2.1"/>
    <n v="10895"/>
    <n v="5519"/>
    <n v="2"/>
    <n v="26798143"/>
    <n v="26915667"/>
    <n v="-190125"/>
    <n v="-0.70947080176413713"/>
  </r>
  <r>
    <s v="P0878"/>
    <x v="483"/>
    <x v="1"/>
    <x v="0"/>
    <n v="2024"/>
    <s v="Q3"/>
    <n v="4277"/>
    <n v="6749"/>
    <n v="3279"/>
    <n v="461236"/>
    <n v="6.51"/>
    <n v="18"/>
    <n v="2.5499999999999998"/>
    <n v="1.5"/>
    <n v="84.6"/>
    <n v="2.2999999999999998"/>
    <n v="13567"/>
    <n v="1485"/>
    <n v="10"/>
    <n v="28865473"/>
    <n v="14024283"/>
    <n v="14379954"/>
    <n v="49.817143131519096"/>
  </r>
  <r>
    <s v="P0879"/>
    <x v="251"/>
    <x v="1"/>
    <x v="2"/>
    <n v="2023"/>
    <s v="Q1"/>
    <n v="650"/>
    <n v="11186"/>
    <n v="10685"/>
    <n v="189227"/>
    <n v="2.4700000000000002"/>
    <n v="18"/>
    <n v="7.68"/>
    <n v="9.41"/>
    <n v="49.05"/>
    <n v="3.6"/>
    <n v="20707"/>
    <n v="2533"/>
    <n v="2"/>
    <n v="7270900"/>
    <n v="6945250"/>
    <n v="136423"/>
    <n v="1.8762876672764033"/>
  </r>
  <r>
    <s v="P0880"/>
    <x v="458"/>
    <x v="2"/>
    <x v="1"/>
    <n v="2024"/>
    <s v="Q1"/>
    <n v="1115"/>
    <n v="15609"/>
    <n v="11307"/>
    <n v="250191"/>
    <n v="1.75"/>
    <n v="14"/>
    <n v="7.52"/>
    <n v="23.14"/>
    <n v="60.44"/>
    <n v="2.2000000000000002"/>
    <n v="6787"/>
    <n v="1401"/>
    <n v="11"/>
    <n v="17404035"/>
    <n v="12607305"/>
    <n v="4546539"/>
    <n v="26.123476538630264"/>
  </r>
  <r>
    <s v="P0881"/>
    <x v="34"/>
    <x v="1"/>
    <x v="0"/>
    <n v="2023"/>
    <s v="Q3"/>
    <n v="2186"/>
    <n v="2161"/>
    <n v="5954"/>
    <n v="217849"/>
    <n v="8.1999999999999993"/>
    <n v="15"/>
    <n v="5.88"/>
    <n v="12.58"/>
    <n v="68.739999999999995"/>
    <n v="1.9"/>
    <n v="14961"/>
    <n v="6958"/>
    <n v="3"/>
    <n v="4723946"/>
    <n v="13015444"/>
    <n v="-8509347"/>
    <n v="-180.13218186660052"/>
  </r>
  <r>
    <s v="P0882"/>
    <x v="330"/>
    <x v="1"/>
    <x v="0"/>
    <n v="2023"/>
    <s v="Q2"/>
    <n v="2499"/>
    <n v="13575"/>
    <n v="1578"/>
    <n v="331854"/>
    <n v="13.54"/>
    <n v="8"/>
    <n v="2.13"/>
    <n v="16.55"/>
    <n v="39.69"/>
    <n v="1.6"/>
    <n v="14902"/>
    <n v="9050"/>
    <n v="4"/>
    <n v="33923925"/>
    <n v="3943422"/>
    <n v="29648649"/>
    <n v="87.397460641715256"/>
  </r>
  <r>
    <s v="P0883"/>
    <x v="74"/>
    <x v="2"/>
    <x v="2"/>
    <n v="2024"/>
    <s v="Q1"/>
    <n v="2393"/>
    <n v="16288"/>
    <n v="13581"/>
    <n v="420858"/>
    <n v="5.16"/>
    <n v="3"/>
    <n v="0.97"/>
    <n v="22.81"/>
    <n v="67.61"/>
    <n v="2.2999999999999998"/>
    <n v="8933"/>
    <n v="9038"/>
    <n v="8"/>
    <n v="38977184"/>
    <n v="32499333"/>
    <n v="6056993"/>
    <n v="15.539842488364474"/>
  </r>
  <r>
    <s v="P0884"/>
    <x v="567"/>
    <x v="1"/>
    <x v="3"/>
    <n v="2023"/>
    <s v="Q2"/>
    <n v="1913"/>
    <n v="11560"/>
    <n v="10577"/>
    <n v="205604"/>
    <n v="11"/>
    <n v="14"/>
    <n v="0.64"/>
    <n v="21.84"/>
    <n v="64.08"/>
    <n v="1.4"/>
    <n v="12784"/>
    <n v="8884"/>
    <n v="10"/>
    <n v="22114280"/>
    <n v="20233801"/>
    <n v="1674875"/>
    <n v="7.5737261172418915"/>
  </r>
  <r>
    <s v="P0885"/>
    <x v="568"/>
    <x v="2"/>
    <x v="1"/>
    <n v="2024"/>
    <s v="Q4"/>
    <n v="1368"/>
    <n v="17336"/>
    <n v="2292"/>
    <n v="178727"/>
    <n v="9.8800000000000008"/>
    <n v="11"/>
    <n v="5.93"/>
    <n v="12.55"/>
    <n v="66.45"/>
    <n v="1.1000000000000001"/>
    <n v="6326"/>
    <n v="5744"/>
    <n v="4"/>
    <n v="23715648"/>
    <n v="3135456"/>
    <n v="20401465"/>
    <n v="86.025332303802116"/>
  </r>
  <r>
    <s v="P0886"/>
    <x v="376"/>
    <x v="0"/>
    <x v="1"/>
    <n v="2023"/>
    <s v="Q1"/>
    <n v="4761"/>
    <n v="12026"/>
    <n v="14878"/>
    <n v="461817"/>
    <n v="13.97"/>
    <n v="2"/>
    <n v="8.25"/>
    <n v="10.94"/>
    <n v="49.14"/>
    <n v="4.2"/>
    <n v="5164"/>
    <n v="5188"/>
    <n v="9"/>
    <n v="57255786"/>
    <n v="70834158"/>
    <n v="-14040189"/>
    <n v="-24.52186928321969"/>
  </r>
  <r>
    <s v="P0887"/>
    <x v="387"/>
    <x v="1"/>
    <x v="2"/>
    <n v="2023"/>
    <s v="Q2"/>
    <n v="3647"/>
    <n v="4874"/>
    <n v="1460"/>
    <n v="113227"/>
    <n v="12.31"/>
    <n v="13"/>
    <n v="8.58"/>
    <n v="8.49"/>
    <n v="40.630000000000003"/>
    <n v="1.6"/>
    <n v="12028"/>
    <n v="9360"/>
    <n v="10"/>
    <n v="17775478"/>
    <n v="5324620"/>
    <n v="12337631"/>
    <n v="69.408153187216683"/>
  </r>
  <r>
    <s v="P0888"/>
    <x v="333"/>
    <x v="2"/>
    <x v="0"/>
    <n v="2023"/>
    <s v="Q3"/>
    <n v="3812"/>
    <n v="1707"/>
    <n v="2148"/>
    <n v="186039"/>
    <n v="8.5"/>
    <n v="16"/>
    <n v="4.6399999999999997"/>
    <n v="17.98"/>
    <n v="27.77"/>
    <n v="4.0999999999999996"/>
    <n v="1997"/>
    <n v="5540"/>
    <n v="11"/>
    <n v="6507084"/>
    <n v="8188176"/>
    <n v="-1867131"/>
    <n v="-28.69382045782719"/>
  </r>
  <r>
    <s v="P0889"/>
    <x v="550"/>
    <x v="0"/>
    <x v="2"/>
    <n v="2024"/>
    <s v="Q1"/>
    <n v="4720"/>
    <n v="4165"/>
    <n v="14415"/>
    <n v="134289"/>
    <n v="9.86"/>
    <n v="18"/>
    <n v="7.84"/>
    <n v="7.17"/>
    <n v="75.97"/>
    <n v="4.2"/>
    <n v="9141"/>
    <n v="7593"/>
    <n v="8"/>
    <n v="19658800"/>
    <n v="68038800"/>
    <n v="-48514289"/>
    <n v="-246.78153803894438"/>
  </r>
  <r>
    <s v="P0890"/>
    <x v="276"/>
    <x v="2"/>
    <x v="0"/>
    <n v="2024"/>
    <s v="Q2"/>
    <n v="2240"/>
    <n v="2132"/>
    <n v="10291"/>
    <n v="201094"/>
    <n v="13.48"/>
    <n v="5"/>
    <n v="9.4700000000000006"/>
    <n v="6.25"/>
    <n v="58.67"/>
    <n v="3.2"/>
    <n v="6143"/>
    <n v="6391"/>
    <n v="5"/>
    <n v="4775680"/>
    <n v="23051840"/>
    <n v="-18477254"/>
    <n v="-386.90310071026533"/>
  </r>
  <r>
    <s v="P0891"/>
    <x v="569"/>
    <x v="0"/>
    <x v="1"/>
    <n v="2023"/>
    <s v="Q3"/>
    <n v="1042"/>
    <n v="4583"/>
    <n v="12932"/>
    <n v="486679"/>
    <n v="5.99"/>
    <n v="3"/>
    <n v="2.75"/>
    <n v="8.91"/>
    <n v="45.55"/>
    <n v="2.2000000000000002"/>
    <n v="6556"/>
    <n v="3407"/>
    <n v="5"/>
    <n v="4775486"/>
    <n v="13475144"/>
    <n v="-9186337"/>
    <n v="-192.3644420693517"/>
  </r>
  <r>
    <s v="P0892"/>
    <x v="122"/>
    <x v="2"/>
    <x v="3"/>
    <n v="2024"/>
    <s v="Q2"/>
    <n v="2762"/>
    <n v="15211"/>
    <n v="10978"/>
    <n v="255743"/>
    <n v="4.9000000000000004"/>
    <n v="6"/>
    <n v="3.98"/>
    <n v="4.43"/>
    <n v="85.52"/>
    <n v="1.6"/>
    <n v="1631"/>
    <n v="8994"/>
    <n v="5"/>
    <n v="42012782"/>
    <n v="30321236"/>
    <n v="11435803"/>
    <n v="27.219818482860763"/>
  </r>
  <r>
    <s v="P0893"/>
    <x v="570"/>
    <x v="1"/>
    <x v="3"/>
    <n v="2023"/>
    <s v="Q2"/>
    <n v="2242"/>
    <n v="11623"/>
    <n v="8651"/>
    <n v="317866"/>
    <n v="0.16"/>
    <n v="18"/>
    <n v="9.31"/>
    <n v="17.38"/>
    <n v="13.83"/>
    <n v="3.9"/>
    <n v="6943"/>
    <n v="4808"/>
    <n v="7"/>
    <n v="26058766"/>
    <n v="19395542"/>
    <n v="6345358"/>
    <n v="24.350186037205294"/>
  </r>
  <r>
    <s v="P0894"/>
    <x v="179"/>
    <x v="0"/>
    <x v="1"/>
    <n v="2024"/>
    <s v="Q1"/>
    <n v="1298"/>
    <n v="8623"/>
    <n v="7956"/>
    <n v="208485"/>
    <n v="12.4"/>
    <n v="16"/>
    <n v="3.38"/>
    <n v="15.41"/>
    <n v="78.010000000000005"/>
    <n v="3.4"/>
    <n v="18741"/>
    <n v="204"/>
    <n v="5"/>
    <n v="11192654"/>
    <n v="10326888"/>
    <n v="657281"/>
    <n v="5.8724320433741628"/>
  </r>
  <r>
    <s v="P0895"/>
    <x v="571"/>
    <x v="1"/>
    <x v="1"/>
    <n v="2024"/>
    <s v="Q2"/>
    <n v="3104"/>
    <n v="12254"/>
    <n v="2844"/>
    <n v="393194"/>
    <n v="12.01"/>
    <n v="15"/>
    <n v="9.14"/>
    <n v="12.07"/>
    <n v="89.81"/>
    <n v="3.6"/>
    <n v="14943"/>
    <n v="9789"/>
    <n v="6"/>
    <n v="38036416"/>
    <n v="8827776"/>
    <n v="28815446"/>
    <n v="75.757521423679876"/>
  </r>
  <r>
    <s v="P0896"/>
    <x v="572"/>
    <x v="1"/>
    <x v="3"/>
    <n v="2024"/>
    <s v="Q1"/>
    <n v="4648"/>
    <n v="3179"/>
    <n v="8168"/>
    <n v="283820"/>
    <n v="1.57"/>
    <n v="14"/>
    <n v="9.81"/>
    <n v="9.76"/>
    <n v="80.959999999999994"/>
    <n v="1"/>
    <n v="10212"/>
    <n v="3933"/>
    <n v="10"/>
    <n v="14775992"/>
    <n v="37964864"/>
    <n v="-23472692"/>
    <n v="-158.85696202326042"/>
  </r>
  <r>
    <s v="P0897"/>
    <x v="573"/>
    <x v="2"/>
    <x v="1"/>
    <n v="2024"/>
    <s v="Q3"/>
    <n v="4083"/>
    <n v="17401"/>
    <n v="4316"/>
    <n v="286994"/>
    <n v="8.65"/>
    <n v="7"/>
    <n v="6.62"/>
    <n v="22.73"/>
    <n v="74.83"/>
    <n v="4.7"/>
    <n v="9721"/>
    <n v="495"/>
    <n v="13"/>
    <n v="71048283"/>
    <n v="17622228"/>
    <n v="53139061"/>
    <n v="74.792885564877054"/>
  </r>
  <r>
    <s v="P0898"/>
    <x v="574"/>
    <x v="2"/>
    <x v="3"/>
    <n v="2023"/>
    <s v="Q3"/>
    <n v="2047"/>
    <n v="1736"/>
    <n v="14435"/>
    <n v="395740"/>
    <n v="6.96"/>
    <n v="18"/>
    <n v="8.17"/>
    <n v="0.73"/>
    <n v="39.94"/>
    <n v="1.3"/>
    <n v="17160"/>
    <n v="3617"/>
    <n v="8"/>
    <n v="3553592"/>
    <n v="29548445"/>
    <n v="-26390593"/>
    <n v="-742.64555413226958"/>
  </r>
  <r>
    <s v="P0899"/>
    <x v="210"/>
    <x v="1"/>
    <x v="3"/>
    <n v="2024"/>
    <s v="Q4"/>
    <n v="4966"/>
    <n v="8946"/>
    <n v="10050"/>
    <n v="378876"/>
    <n v="1.78"/>
    <n v="7"/>
    <n v="7.5"/>
    <n v="19.23"/>
    <n v="28.51"/>
    <n v="2.5"/>
    <n v="7647"/>
    <n v="3391"/>
    <n v="9"/>
    <n v="44425836"/>
    <n v="49908300"/>
    <n v="-5861340"/>
    <n v="-13.1935390028451"/>
  </r>
  <r>
    <s v="P0900"/>
    <x v="24"/>
    <x v="1"/>
    <x v="2"/>
    <n v="2023"/>
    <s v="Q3"/>
    <n v="3737"/>
    <n v="5943"/>
    <n v="9968"/>
    <n v="455513"/>
    <n v="14.71"/>
    <n v="17"/>
    <n v="7"/>
    <n v="22.55"/>
    <n v="68.790000000000006"/>
    <n v="2.6"/>
    <n v="13088"/>
    <n v="2110"/>
    <n v="6"/>
    <n v="22208991"/>
    <n v="37250416"/>
    <n v="-15496938"/>
    <n v="-69.777767031379327"/>
  </r>
  <r>
    <s v="P0901"/>
    <x v="575"/>
    <x v="2"/>
    <x v="2"/>
    <n v="2023"/>
    <s v="Q1"/>
    <n v="2201"/>
    <n v="16963"/>
    <n v="5377"/>
    <n v="118323"/>
    <n v="3.22"/>
    <n v="15"/>
    <n v="3.07"/>
    <n v="11.16"/>
    <n v="34.369999999999997"/>
    <n v="1"/>
    <n v="6104"/>
    <n v="4637"/>
    <n v="6"/>
    <n v="37335563"/>
    <n v="11834777"/>
    <n v="25382463"/>
    <n v="67.984679914964715"/>
  </r>
  <r>
    <s v="P0902"/>
    <x v="570"/>
    <x v="1"/>
    <x v="0"/>
    <n v="2024"/>
    <s v="Q1"/>
    <n v="4068"/>
    <n v="10055"/>
    <n v="1527"/>
    <n v="335960"/>
    <n v="1.01"/>
    <n v="19"/>
    <n v="0.56999999999999995"/>
    <n v="13.77"/>
    <n v="24.08"/>
    <n v="3"/>
    <n v="10952"/>
    <n v="9960"/>
    <n v="14"/>
    <n v="40903740"/>
    <n v="6211836"/>
    <n v="34355944"/>
    <n v="83.992182621931391"/>
  </r>
  <r>
    <s v="P0903"/>
    <x v="555"/>
    <x v="2"/>
    <x v="1"/>
    <n v="2024"/>
    <s v="Q4"/>
    <n v="3160"/>
    <n v="18169"/>
    <n v="11519"/>
    <n v="90695"/>
    <n v="8.92"/>
    <n v="18"/>
    <n v="3.43"/>
    <n v="23.61"/>
    <n v="72.92"/>
    <n v="4"/>
    <n v="19442"/>
    <n v="5068"/>
    <n v="12"/>
    <n v="57414040"/>
    <n v="36400040"/>
    <n v="20923305"/>
    <n v="36.442836978550893"/>
  </r>
  <r>
    <s v="P0904"/>
    <x v="576"/>
    <x v="2"/>
    <x v="0"/>
    <n v="2024"/>
    <s v="Q2"/>
    <n v="2020"/>
    <n v="1648"/>
    <n v="12128"/>
    <n v="462918"/>
    <n v="11.08"/>
    <n v="9"/>
    <n v="6.67"/>
    <n v="5.31"/>
    <n v="35"/>
    <n v="4.3"/>
    <n v="17899"/>
    <n v="4862"/>
    <n v="8"/>
    <n v="3328960"/>
    <n v="24498560"/>
    <n v="-21632518"/>
    <n v="-649.82811448620589"/>
  </r>
  <r>
    <s v="P0905"/>
    <x v="577"/>
    <x v="2"/>
    <x v="2"/>
    <n v="2024"/>
    <s v="Q2"/>
    <n v="247"/>
    <n v="14895"/>
    <n v="14119"/>
    <n v="468458"/>
    <n v="0.49"/>
    <n v="16"/>
    <n v="1.03"/>
    <n v="13"/>
    <n v="83.16"/>
    <n v="4.5"/>
    <n v="5105"/>
    <n v="1151"/>
    <n v="12"/>
    <n v="3679065"/>
    <n v="3487393"/>
    <n v="-276786"/>
    <n v="-7.5232701787002947"/>
  </r>
  <r>
    <s v="P0906"/>
    <x v="578"/>
    <x v="2"/>
    <x v="0"/>
    <n v="2024"/>
    <s v="Q3"/>
    <n v="2676"/>
    <n v="6395"/>
    <n v="8268"/>
    <n v="105841"/>
    <n v="9.8800000000000008"/>
    <n v="12"/>
    <n v="0.12"/>
    <n v="11.87"/>
    <n v="77.25"/>
    <n v="3"/>
    <n v="14784"/>
    <n v="2941"/>
    <n v="14"/>
    <n v="17113020"/>
    <n v="22125168"/>
    <n v="-5117989"/>
    <n v="-29.906988947596624"/>
  </r>
  <r>
    <s v="P0907"/>
    <x v="579"/>
    <x v="1"/>
    <x v="3"/>
    <n v="2024"/>
    <s v="Q3"/>
    <n v="1252"/>
    <n v="18896"/>
    <n v="1142"/>
    <n v="440642"/>
    <n v="7.98"/>
    <n v="12"/>
    <n v="1.4"/>
    <n v="6.46"/>
    <n v="77.81"/>
    <n v="3.5"/>
    <n v="3107"/>
    <n v="6718"/>
    <n v="13"/>
    <n v="23657792"/>
    <n v="1429784"/>
    <n v="21787366"/>
    <n v="92.093826845717473"/>
  </r>
  <r>
    <s v="P0908"/>
    <x v="333"/>
    <x v="2"/>
    <x v="3"/>
    <n v="2024"/>
    <s v="Q1"/>
    <n v="2085"/>
    <n v="12523"/>
    <n v="2247"/>
    <n v="248784"/>
    <n v="1.55"/>
    <n v="6"/>
    <n v="7.16"/>
    <n v="20.46"/>
    <n v="71.73"/>
    <n v="1.3"/>
    <n v="13209"/>
    <n v="4823"/>
    <n v="9"/>
    <n v="26110455"/>
    <n v="4684995"/>
    <n v="21176676"/>
    <n v="81.104201363017225"/>
  </r>
  <r>
    <s v="P0909"/>
    <x v="102"/>
    <x v="2"/>
    <x v="3"/>
    <n v="2024"/>
    <s v="Q4"/>
    <n v="527"/>
    <n v="12199"/>
    <n v="11371"/>
    <n v="157096"/>
    <n v="2.59"/>
    <n v="9"/>
    <n v="9.73"/>
    <n v="22.49"/>
    <n v="80.47"/>
    <n v="3"/>
    <n v="3516"/>
    <n v="7572"/>
    <n v="10"/>
    <n v="6428873"/>
    <n v="5992517"/>
    <n v="279260"/>
    <n v="4.3438406700521224"/>
  </r>
  <r>
    <s v="P0910"/>
    <x v="580"/>
    <x v="0"/>
    <x v="1"/>
    <n v="2023"/>
    <s v="Q4"/>
    <n v="1304"/>
    <n v="11215"/>
    <n v="7381"/>
    <n v="142764"/>
    <n v="8.52"/>
    <n v="1"/>
    <n v="9.83"/>
    <n v="19.55"/>
    <n v="74.459999999999994"/>
    <n v="1.6"/>
    <n v="5074"/>
    <n v="8013"/>
    <n v="3"/>
    <n v="14624360"/>
    <n v="9624824"/>
    <n v="4856772"/>
    <n v="33.210150734801388"/>
  </r>
  <r>
    <s v="P0911"/>
    <x v="390"/>
    <x v="1"/>
    <x v="0"/>
    <n v="2024"/>
    <s v="Q2"/>
    <n v="972"/>
    <n v="17663"/>
    <n v="12651"/>
    <n v="496790"/>
    <n v="4.45"/>
    <n v="3"/>
    <n v="4.9400000000000004"/>
    <n v="4.88"/>
    <n v="58.2"/>
    <n v="2.5"/>
    <n v="15041"/>
    <n v="5624"/>
    <n v="4"/>
    <n v="17168436"/>
    <n v="12296772"/>
    <n v="4374874"/>
    <n v="25.482076526947473"/>
  </r>
  <r>
    <s v="P0912"/>
    <x v="356"/>
    <x v="2"/>
    <x v="0"/>
    <n v="2023"/>
    <s v="Q4"/>
    <n v="469"/>
    <n v="7282"/>
    <n v="7117"/>
    <n v="135744"/>
    <n v="14.07"/>
    <n v="5"/>
    <n v="8.69"/>
    <n v="2.17"/>
    <n v="33.67"/>
    <n v="2.2999999999999998"/>
    <n v="8774"/>
    <n v="3684"/>
    <n v="13"/>
    <n v="3415258"/>
    <n v="3337873"/>
    <n v="-58359"/>
    <n v="-1.708772807208123"/>
  </r>
  <r>
    <s v="P0913"/>
    <x v="269"/>
    <x v="1"/>
    <x v="3"/>
    <n v="2024"/>
    <s v="Q4"/>
    <n v="2254"/>
    <n v="18224"/>
    <n v="1326"/>
    <n v="340626"/>
    <n v="12.28"/>
    <n v="17"/>
    <n v="7.37"/>
    <n v="15.14"/>
    <n v="81.06"/>
    <n v="2.7"/>
    <n v="11435"/>
    <n v="8639"/>
    <n v="13"/>
    <n v="41076896"/>
    <n v="2988804"/>
    <n v="37747466"/>
    <n v="91.894640724557192"/>
  </r>
  <r>
    <s v="P0914"/>
    <x v="403"/>
    <x v="1"/>
    <x v="3"/>
    <n v="2023"/>
    <s v="Q1"/>
    <n v="2647"/>
    <n v="4317"/>
    <n v="10888"/>
    <n v="59171"/>
    <n v="14.75"/>
    <n v="5"/>
    <n v="5.01"/>
    <n v="1.43"/>
    <n v="77.25"/>
    <n v="3.3"/>
    <n v="17248"/>
    <n v="1363"/>
    <n v="3"/>
    <n v="11427099"/>
    <n v="28820536"/>
    <n v="-17452608"/>
    <n v="-152.72999735103372"/>
  </r>
  <r>
    <s v="P0915"/>
    <x v="228"/>
    <x v="0"/>
    <x v="3"/>
    <n v="2023"/>
    <s v="Q1"/>
    <n v="1170"/>
    <n v="16596"/>
    <n v="13746"/>
    <n v="150755"/>
    <n v="3.9"/>
    <n v="16"/>
    <n v="5.73"/>
    <n v="16.82"/>
    <n v="47.83"/>
    <n v="4.5999999999999996"/>
    <n v="7906"/>
    <n v="4765"/>
    <n v="11"/>
    <n v="19417320"/>
    <n v="16082820"/>
    <n v="3183745"/>
    <n v="16.396418249274358"/>
  </r>
  <r>
    <s v="P0916"/>
    <x v="144"/>
    <x v="2"/>
    <x v="3"/>
    <n v="2023"/>
    <s v="Q2"/>
    <n v="3118"/>
    <n v="6799"/>
    <n v="11065"/>
    <n v="158125"/>
    <n v="14.55"/>
    <n v="13"/>
    <n v="1.37"/>
    <n v="13.26"/>
    <n v="13.13"/>
    <n v="2.6"/>
    <n v="13326"/>
    <n v="8114"/>
    <n v="8"/>
    <n v="21199282"/>
    <n v="34500670"/>
    <n v="-13459513"/>
    <n v="-63.490419156648791"/>
  </r>
  <r>
    <s v="P0917"/>
    <x v="581"/>
    <x v="0"/>
    <x v="0"/>
    <n v="2024"/>
    <s v="Q4"/>
    <n v="1000"/>
    <n v="11417"/>
    <n v="13907"/>
    <n v="442866"/>
    <n v="6.47"/>
    <n v="10"/>
    <n v="9.3800000000000008"/>
    <n v="16.57"/>
    <n v="61.08"/>
    <n v="4.9000000000000004"/>
    <n v="18972"/>
    <n v="1451"/>
    <n v="13"/>
    <n v="11417000"/>
    <n v="13907000"/>
    <n v="-2932866"/>
    <n v="-25.688587194534467"/>
  </r>
  <r>
    <s v="P0918"/>
    <x v="582"/>
    <x v="0"/>
    <x v="3"/>
    <n v="2024"/>
    <s v="Q2"/>
    <n v="2386"/>
    <n v="19573"/>
    <n v="7548"/>
    <n v="418226"/>
    <n v="5.21"/>
    <n v="18"/>
    <n v="3.52"/>
    <n v="14.75"/>
    <n v="14.05"/>
    <n v="4"/>
    <n v="2861"/>
    <n v="7080"/>
    <n v="3"/>
    <n v="46701178"/>
    <n v="18009528"/>
    <n v="28273424"/>
    <n v="60.541136671113513"/>
  </r>
  <r>
    <s v="P0919"/>
    <x v="39"/>
    <x v="1"/>
    <x v="3"/>
    <n v="2023"/>
    <s v="Q4"/>
    <n v="2293"/>
    <n v="4767"/>
    <n v="1205"/>
    <n v="53696"/>
    <n v="0.76"/>
    <n v="1"/>
    <n v="4.46"/>
    <n v="10.57"/>
    <n v="84.1"/>
    <n v="3"/>
    <n v="5973"/>
    <n v="7290"/>
    <n v="13"/>
    <n v="10930731"/>
    <n v="2763065"/>
    <n v="8113970"/>
    <n v="74.230808534214219"/>
  </r>
  <r>
    <s v="P0920"/>
    <x v="155"/>
    <x v="2"/>
    <x v="3"/>
    <n v="2023"/>
    <s v="Q2"/>
    <n v="2695"/>
    <n v="5906"/>
    <n v="8786"/>
    <n v="176310"/>
    <n v="0.79"/>
    <n v="2"/>
    <n v="6.72"/>
    <n v="5.0199999999999996"/>
    <n v="86.93"/>
    <n v="3.6"/>
    <n v="8819"/>
    <n v="3927"/>
    <n v="3"/>
    <n v="15916670"/>
    <n v="23678270"/>
    <n v="-7937910"/>
    <n v="-49.871675419544417"/>
  </r>
  <r>
    <s v="P0921"/>
    <x v="391"/>
    <x v="0"/>
    <x v="0"/>
    <n v="2023"/>
    <s v="Q1"/>
    <n v="1907"/>
    <n v="19326"/>
    <n v="10565"/>
    <n v="463274"/>
    <n v="10.38"/>
    <n v="10"/>
    <n v="3.34"/>
    <n v="7.64"/>
    <n v="25.16"/>
    <n v="1.4"/>
    <n v="10167"/>
    <n v="8961"/>
    <n v="3"/>
    <n v="36854682"/>
    <n v="20147455"/>
    <n v="16243953"/>
    <n v="44.075683518311187"/>
  </r>
  <r>
    <s v="P0922"/>
    <x v="583"/>
    <x v="0"/>
    <x v="1"/>
    <n v="2024"/>
    <s v="Q4"/>
    <n v="4662"/>
    <n v="11882"/>
    <n v="14899"/>
    <n v="201385"/>
    <n v="6.87"/>
    <n v="5"/>
    <n v="2.54"/>
    <n v="13.11"/>
    <n v="64.11"/>
    <n v="4.4000000000000004"/>
    <n v="10981"/>
    <n v="2746"/>
    <n v="13"/>
    <n v="55393884"/>
    <n v="69459138"/>
    <n v="-14266639"/>
    <n v="-25.754899223170558"/>
  </r>
  <r>
    <s v="P0923"/>
    <x v="350"/>
    <x v="2"/>
    <x v="0"/>
    <n v="2023"/>
    <s v="Q4"/>
    <n v="1915"/>
    <n v="5937"/>
    <n v="13592"/>
    <n v="331293"/>
    <n v="3.4"/>
    <n v="13"/>
    <n v="6.31"/>
    <n v="16.3"/>
    <n v="17.38"/>
    <n v="3.3"/>
    <n v="10020"/>
    <n v="366"/>
    <n v="14"/>
    <n v="11369355"/>
    <n v="26028680"/>
    <n v="-14990618"/>
    <n v="-131.85108565965265"/>
  </r>
  <r>
    <s v="P0924"/>
    <x v="248"/>
    <x v="0"/>
    <x v="1"/>
    <n v="2024"/>
    <s v="Q4"/>
    <n v="2962"/>
    <n v="6935"/>
    <n v="4540"/>
    <n v="442208"/>
    <n v="9.2100000000000009"/>
    <n v="18"/>
    <n v="0.25"/>
    <n v="19.489999999999998"/>
    <n v="68.36"/>
    <n v="4.9000000000000004"/>
    <n v="19070"/>
    <n v="9730"/>
    <n v="5"/>
    <n v="20541470"/>
    <n v="13447480"/>
    <n v="6651782"/>
    <n v="32.382210231302821"/>
  </r>
  <r>
    <s v="P0925"/>
    <x v="584"/>
    <x v="1"/>
    <x v="2"/>
    <n v="2023"/>
    <s v="Q2"/>
    <n v="2903"/>
    <n v="5607"/>
    <n v="13266"/>
    <n v="365665"/>
    <n v="3.79"/>
    <n v="15"/>
    <n v="7.21"/>
    <n v="19.18"/>
    <n v="37.78"/>
    <n v="3.5"/>
    <n v="5036"/>
    <n v="7534"/>
    <n v="2"/>
    <n v="16277121"/>
    <n v="38511198"/>
    <n v="-22599742"/>
    <n v="-138.84360753968713"/>
  </r>
  <r>
    <s v="P0926"/>
    <x v="182"/>
    <x v="0"/>
    <x v="2"/>
    <n v="2023"/>
    <s v="Q3"/>
    <n v="4960"/>
    <n v="2060"/>
    <n v="13219"/>
    <n v="95740"/>
    <n v="8.66"/>
    <n v="6"/>
    <n v="5.14"/>
    <n v="24.32"/>
    <n v="64.48"/>
    <n v="4.3"/>
    <n v="3273"/>
    <n v="1122"/>
    <n v="3"/>
    <n v="10217600"/>
    <n v="65566240"/>
    <n v="-55444380"/>
    <n v="-542.63603977450668"/>
  </r>
  <r>
    <s v="P0927"/>
    <x v="110"/>
    <x v="0"/>
    <x v="3"/>
    <n v="2023"/>
    <s v="Q4"/>
    <n v="3278"/>
    <n v="13829"/>
    <n v="2646"/>
    <n v="156611"/>
    <n v="5.39"/>
    <n v="7"/>
    <n v="6.06"/>
    <n v="7.15"/>
    <n v="39.83"/>
    <n v="4.2"/>
    <n v="11755"/>
    <n v="8047"/>
    <n v="4"/>
    <n v="45331462"/>
    <n v="8673588"/>
    <n v="36501263"/>
    <n v="80.52081576367425"/>
  </r>
  <r>
    <s v="P0928"/>
    <x v="585"/>
    <x v="2"/>
    <x v="3"/>
    <n v="2023"/>
    <s v="Q4"/>
    <n v="3769"/>
    <n v="3326"/>
    <n v="2278"/>
    <n v="448172"/>
    <n v="12.35"/>
    <n v="18"/>
    <n v="6.32"/>
    <n v="1.78"/>
    <n v="21.65"/>
    <n v="2.4"/>
    <n v="4058"/>
    <n v="2137"/>
    <n v="8"/>
    <n v="12535694"/>
    <n v="8585782"/>
    <n v="3501740"/>
    <n v="27.934153466094497"/>
  </r>
  <r>
    <s v="P0929"/>
    <x v="207"/>
    <x v="1"/>
    <x v="3"/>
    <n v="2023"/>
    <s v="Q1"/>
    <n v="3278"/>
    <n v="12921"/>
    <n v="11387"/>
    <n v="298922"/>
    <n v="12.31"/>
    <n v="19"/>
    <n v="5.27"/>
    <n v="8.64"/>
    <n v="42.49"/>
    <n v="2"/>
    <n v="6579"/>
    <n v="8856"/>
    <n v="11"/>
    <n v="42355038"/>
    <n v="37326586"/>
    <n v="4729530"/>
    <n v="11.16639300382637"/>
  </r>
  <r>
    <s v="P0930"/>
    <x v="586"/>
    <x v="1"/>
    <x v="2"/>
    <n v="2023"/>
    <s v="Q2"/>
    <n v="2421"/>
    <n v="13765"/>
    <n v="1571"/>
    <n v="378785"/>
    <n v="7.16"/>
    <n v="15"/>
    <n v="5.83"/>
    <n v="18.579999999999998"/>
    <n v="19.010000000000002"/>
    <n v="2.7"/>
    <n v="15841"/>
    <n v="7878"/>
    <n v="2"/>
    <n v="33325065"/>
    <n v="3803391"/>
    <n v="29142889"/>
    <n v="87.450359061565223"/>
  </r>
  <r>
    <s v="P0931"/>
    <x v="587"/>
    <x v="0"/>
    <x v="2"/>
    <n v="2024"/>
    <s v="Q2"/>
    <n v="2941"/>
    <n v="9129"/>
    <n v="6325"/>
    <n v="113811"/>
    <n v="5.26"/>
    <n v="6"/>
    <n v="6.84"/>
    <n v="10.95"/>
    <n v="56.15"/>
    <n v="2.9"/>
    <n v="11481"/>
    <n v="1159"/>
    <n v="7"/>
    <n v="26848389"/>
    <n v="18601825"/>
    <n v="8132753"/>
    <n v="30.291400351805091"/>
  </r>
  <r>
    <s v="P0932"/>
    <x v="248"/>
    <x v="1"/>
    <x v="0"/>
    <n v="2024"/>
    <s v="Q4"/>
    <n v="3806"/>
    <n v="9825"/>
    <n v="9570"/>
    <n v="495376"/>
    <n v="5.44"/>
    <n v="8"/>
    <n v="7.53"/>
    <n v="20.440000000000001"/>
    <n v="13.28"/>
    <n v="2"/>
    <n v="5024"/>
    <n v="1524"/>
    <n v="4"/>
    <n v="37393950"/>
    <n v="36423420"/>
    <n v="475154"/>
    <n v="1.270670790328382"/>
  </r>
  <r>
    <s v="P0933"/>
    <x v="38"/>
    <x v="2"/>
    <x v="3"/>
    <n v="2023"/>
    <s v="Q4"/>
    <n v="4275"/>
    <n v="9193"/>
    <n v="11893"/>
    <n v="232385"/>
    <n v="12.09"/>
    <n v="12"/>
    <n v="7.27"/>
    <n v="13.73"/>
    <n v="52.19"/>
    <n v="4.5999999999999996"/>
    <n v="10498"/>
    <n v="4223"/>
    <n v="4"/>
    <n v="39300075"/>
    <n v="50842575"/>
    <n v="-11774885"/>
    <n v="-29.961482261802296"/>
  </r>
  <r>
    <s v="P0934"/>
    <x v="496"/>
    <x v="2"/>
    <x v="1"/>
    <n v="2024"/>
    <s v="Q3"/>
    <n v="144"/>
    <n v="9764"/>
    <n v="14603"/>
    <n v="113232"/>
    <n v="4.92"/>
    <n v="0"/>
    <n v="8.6999999999999993"/>
    <n v="23.24"/>
    <n v="80.91"/>
    <n v="3.2"/>
    <n v="15197"/>
    <n v="319"/>
    <n v="5"/>
    <n v="1406016"/>
    <n v="2102832"/>
    <n v="-810048"/>
    <n v="-57.61300013655606"/>
  </r>
  <r>
    <s v="P0935"/>
    <x v="588"/>
    <x v="2"/>
    <x v="3"/>
    <n v="2023"/>
    <s v="Q1"/>
    <n v="2724"/>
    <n v="14186"/>
    <n v="993"/>
    <n v="327561"/>
    <n v="3.14"/>
    <n v="7"/>
    <n v="1.89"/>
    <n v="23.7"/>
    <n v="77.03"/>
    <n v="4.9000000000000004"/>
    <n v="20550"/>
    <n v="505"/>
    <n v="14"/>
    <n v="38642664"/>
    <n v="2704932"/>
    <n v="35610171"/>
    <n v="92.152474270407453"/>
  </r>
  <r>
    <s v="P0936"/>
    <x v="252"/>
    <x v="0"/>
    <x v="3"/>
    <n v="2024"/>
    <s v="Q2"/>
    <n v="2005"/>
    <n v="15216"/>
    <n v="2807"/>
    <n v="205801"/>
    <n v="1.27"/>
    <n v="3"/>
    <n v="4.01"/>
    <n v="1.73"/>
    <n v="80.62"/>
    <n v="4.2"/>
    <n v="15106"/>
    <n v="9929"/>
    <n v="5"/>
    <n v="30508080"/>
    <n v="5628035"/>
    <n v="24674244"/>
    <n v="80.877734685368594"/>
  </r>
  <r>
    <s v="P0937"/>
    <x v="589"/>
    <x v="1"/>
    <x v="2"/>
    <n v="2024"/>
    <s v="Q3"/>
    <n v="843"/>
    <n v="8221"/>
    <n v="1985"/>
    <n v="162492"/>
    <n v="7"/>
    <n v="2"/>
    <n v="9.48"/>
    <n v="11.41"/>
    <n v="83.76"/>
    <n v="3.2"/>
    <n v="14929"/>
    <n v="2418"/>
    <n v="8"/>
    <n v="6930303"/>
    <n v="1673355"/>
    <n v="5094456"/>
    <n v="73.509859525622474"/>
  </r>
  <r>
    <s v="P0938"/>
    <x v="431"/>
    <x v="1"/>
    <x v="2"/>
    <n v="2024"/>
    <s v="Q1"/>
    <n v="1884"/>
    <n v="8873"/>
    <n v="3194"/>
    <n v="80099"/>
    <n v="7.23"/>
    <n v="2"/>
    <n v="3.97"/>
    <n v="15.24"/>
    <n v="18.36"/>
    <n v="4.8"/>
    <n v="17539"/>
    <n v="9966"/>
    <n v="4"/>
    <n v="16716732"/>
    <n v="6017496"/>
    <n v="10619137"/>
    <n v="63.524000982967245"/>
  </r>
  <r>
    <s v="P0939"/>
    <x v="590"/>
    <x v="0"/>
    <x v="3"/>
    <n v="2023"/>
    <s v="Q1"/>
    <n v="2166"/>
    <n v="7407"/>
    <n v="11990"/>
    <n v="279206"/>
    <n v="12.61"/>
    <n v="12"/>
    <n v="1.25"/>
    <n v="6.4"/>
    <n v="20.3"/>
    <n v="3"/>
    <n v="8640"/>
    <n v="9083"/>
    <n v="9"/>
    <n v="16043562"/>
    <n v="25970340"/>
    <n v="-10205984"/>
    <n v="-63.614202382239057"/>
  </r>
  <r>
    <s v="P0940"/>
    <x v="421"/>
    <x v="1"/>
    <x v="3"/>
    <n v="2024"/>
    <s v="Q3"/>
    <n v="4156"/>
    <n v="17627"/>
    <n v="14472"/>
    <n v="473177"/>
    <n v="3.32"/>
    <n v="7"/>
    <n v="5.25"/>
    <n v="10.18"/>
    <n v="54.56"/>
    <n v="4.5"/>
    <n v="10285"/>
    <n v="5158"/>
    <n v="9"/>
    <n v="73257812"/>
    <n v="60145632"/>
    <n v="12639003"/>
    <n v="17.252771622499456"/>
  </r>
  <r>
    <s v="P0941"/>
    <x v="279"/>
    <x v="0"/>
    <x v="1"/>
    <n v="2023"/>
    <s v="Q1"/>
    <n v="3375"/>
    <n v="7156"/>
    <n v="10784"/>
    <n v="455818"/>
    <n v="5.71"/>
    <n v="6"/>
    <n v="1.0900000000000001"/>
    <n v="16.940000000000001"/>
    <n v="81.52"/>
    <n v="2.4"/>
    <n v="16401"/>
    <n v="1409"/>
    <n v="12"/>
    <n v="24151500"/>
    <n v="36396000"/>
    <n v="-12700318"/>
    <n v="-52.586042274806942"/>
  </r>
  <r>
    <s v="P0942"/>
    <x v="591"/>
    <x v="2"/>
    <x v="2"/>
    <n v="2023"/>
    <s v="Q2"/>
    <n v="2969"/>
    <n v="10484"/>
    <n v="10102"/>
    <n v="168474"/>
    <n v="12.13"/>
    <n v="0"/>
    <n v="2.0299999999999998"/>
    <n v="5.67"/>
    <n v="87.95"/>
    <n v="2.5"/>
    <n v="4780"/>
    <n v="7721"/>
    <n v="14"/>
    <n v="31126996"/>
    <n v="29992838"/>
    <n v="965684"/>
    <n v="3.1024002444694632"/>
  </r>
  <r>
    <s v="P0943"/>
    <x v="244"/>
    <x v="0"/>
    <x v="2"/>
    <n v="2024"/>
    <s v="Q1"/>
    <n v="2647"/>
    <n v="9786"/>
    <n v="4805"/>
    <n v="321400"/>
    <n v="12.35"/>
    <n v="15"/>
    <n v="9.98"/>
    <n v="15.05"/>
    <n v="13.7"/>
    <n v="2.7"/>
    <n v="3712"/>
    <n v="5029"/>
    <n v="8"/>
    <n v="25903542"/>
    <n v="12718835"/>
    <n v="12863307"/>
    <n v="49.658486858669754"/>
  </r>
  <r>
    <s v="P0944"/>
    <x v="361"/>
    <x v="2"/>
    <x v="1"/>
    <n v="2024"/>
    <s v="Q1"/>
    <n v="3255"/>
    <n v="7401"/>
    <n v="8229"/>
    <n v="293588"/>
    <n v="5.77"/>
    <n v="5"/>
    <n v="5.41"/>
    <n v="17.440000000000001"/>
    <n v="38.46"/>
    <n v="3.2"/>
    <n v="16713"/>
    <n v="9622"/>
    <n v="3"/>
    <n v="24090255"/>
    <n v="26785395"/>
    <n v="-2988728"/>
    <n v="-12.40637759957294"/>
  </r>
  <r>
    <s v="P0945"/>
    <x v="592"/>
    <x v="1"/>
    <x v="3"/>
    <n v="2024"/>
    <s v="Q4"/>
    <n v="4857"/>
    <n v="6417"/>
    <n v="3061"/>
    <n v="84681"/>
    <n v="6.89"/>
    <n v="6"/>
    <n v="2.84"/>
    <n v="2.2599999999999998"/>
    <n v="27.03"/>
    <n v="3.2"/>
    <n v="9578"/>
    <n v="8802"/>
    <n v="6"/>
    <n v="31167369"/>
    <n v="14867277"/>
    <n v="16215411"/>
    <n v="52.026884271174765"/>
  </r>
  <r>
    <s v="P0946"/>
    <x v="512"/>
    <x v="0"/>
    <x v="0"/>
    <n v="2023"/>
    <s v="Q3"/>
    <n v="864"/>
    <n v="9929"/>
    <n v="4536"/>
    <n v="141328"/>
    <n v="4.55"/>
    <n v="11"/>
    <n v="9.9499999999999993"/>
    <n v="12.44"/>
    <n v="70.48"/>
    <n v="3"/>
    <n v="17436"/>
    <n v="8783"/>
    <n v="7"/>
    <n v="8578656"/>
    <n v="3919104"/>
    <n v="4518224"/>
    <n v="52.668203504138646"/>
  </r>
  <r>
    <s v="P0947"/>
    <x v="302"/>
    <x v="2"/>
    <x v="1"/>
    <n v="2023"/>
    <s v="Q3"/>
    <n v="395"/>
    <n v="16216"/>
    <n v="12785"/>
    <n v="268512"/>
    <n v="13.99"/>
    <n v="8"/>
    <n v="9.67"/>
    <n v="6.58"/>
    <n v="61.22"/>
    <n v="2.2000000000000002"/>
    <n v="18497"/>
    <n v="1717"/>
    <n v="13"/>
    <n v="6405320"/>
    <n v="5050075"/>
    <n v="1086733"/>
    <n v="16.966100054329839"/>
  </r>
  <r>
    <s v="P0948"/>
    <x v="32"/>
    <x v="1"/>
    <x v="1"/>
    <n v="2024"/>
    <s v="Q3"/>
    <n v="2399"/>
    <n v="17295"/>
    <n v="10928"/>
    <n v="355505"/>
    <n v="1.78"/>
    <n v="10"/>
    <n v="4.41"/>
    <n v="18.11"/>
    <n v="19.59"/>
    <n v="4.7"/>
    <n v="15774"/>
    <n v="1620"/>
    <n v="11"/>
    <n v="41490705"/>
    <n v="26216272"/>
    <n v="14918928"/>
    <n v="35.957277660140988"/>
  </r>
  <r>
    <s v="P0949"/>
    <x v="111"/>
    <x v="1"/>
    <x v="2"/>
    <n v="2023"/>
    <s v="Q1"/>
    <n v="412"/>
    <n v="12638"/>
    <n v="7516"/>
    <n v="84540"/>
    <n v="14.01"/>
    <n v="9"/>
    <n v="2.6"/>
    <n v="4.74"/>
    <n v="48.68"/>
    <n v="3.4"/>
    <n v="2368"/>
    <n v="7992"/>
    <n v="5"/>
    <n v="5206856"/>
    <n v="3096592"/>
    <n v="2025724"/>
    <n v="38.904936107316971"/>
  </r>
  <r>
    <s v="P0950"/>
    <x v="593"/>
    <x v="2"/>
    <x v="3"/>
    <n v="2023"/>
    <s v="Q3"/>
    <n v="2493"/>
    <n v="4030"/>
    <n v="5675"/>
    <n v="207608"/>
    <n v="10.26"/>
    <n v="0"/>
    <n v="8.3800000000000008"/>
    <n v="22.31"/>
    <n v="64.84"/>
    <n v="2.6"/>
    <n v="18695"/>
    <n v="1683"/>
    <n v="14"/>
    <n v="10046790"/>
    <n v="14147775"/>
    <n v="-4308593"/>
    <n v="-42.885269822500518"/>
  </r>
  <r>
    <s v="P0951"/>
    <x v="548"/>
    <x v="1"/>
    <x v="3"/>
    <n v="2024"/>
    <s v="Q2"/>
    <n v="2315"/>
    <n v="19844"/>
    <n v="13349"/>
    <n v="134700"/>
    <n v="7.97"/>
    <n v="17"/>
    <n v="7.16"/>
    <n v="10.77"/>
    <n v="72.319999999999993"/>
    <n v="3.6"/>
    <n v="17542"/>
    <n v="6804"/>
    <n v="11"/>
    <n v="45938860"/>
    <n v="30902935"/>
    <n v="14901225"/>
    <n v="32.437080502215338"/>
  </r>
  <r>
    <s v="P0952"/>
    <x v="146"/>
    <x v="1"/>
    <x v="1"/>
    <n v="2024"/>
    <s v="Q3"/>
    <n v="2238"/>
    <n v="18932"/>
    <n v="9721"/>
    <n v="390676"/>
    <n v="0.49"/>
    <n v="3"/>
    <n v="6.87"/>
    <n v="4.95"/>
    <n v="11.6"/>
    <n v="4.0999999999999996"/>
    <n v="16907"/>
    <n v="8088"/>
    <n v="6"/>
    <n v="42369816"/>
    <n v="21755598"/>
    <n v="20223542"/>
    <n v="47.731012095969447"/>
  </r>
  <r>
    <s v="P0953"/>
    <x v="369"/>
    <x v="2"/>
    <x v="2"/>
    <n v="2023"/>
    <s v="Q2"/>
    <n v="3055"/>
    <n v="7272"/>
    <n v="5178"/>
    <n v="237647"/>
    <n v="7.13"/>
    <n v="4"/>
    <n v="8.93"/>
    <n v="10.95"/>
    <n v="81.239999999999995"/>
    <n v="4.8"/>
    <n v="17754"/>
    <n v="6683"/>
    <n v="10"/>
    <n v="22215960"/>
    <n v="15818790"/>
    <n v="6159523"/>
    <n v="27.725666592845865"/>
  </r>
  <r>
    <s v="P0954"/>
    <x v="594"/>
    <x v="1"/>
    <x v="2"/>
    <n v="2023"/>
    <s v="Q3"/>
    <n v="3331"/>
    <n v="16976"/>
    <n v="8615"/>
    <n v="439770"/>
    <n v="6.12"/>
    <n v="8"/>
    <n v="6.89"/>
    <n v="10.220000000000001"/>
    <n v="55.54"/>
    <n v="3"/>
    <n v="3244"/>
    <n v="1675"/>
    <n v="12"/>
    <n v="56547056"/>
    <n v="28696565"/>
    <n v="27410721"/>
    <n v="48.474178744159552"/>
  </r>
  <r>
    <s v="P0955"/>
    <x v="415"/>
    <x v="2"/>
    <x v="3"/>
    <n v="2024"/>
    <s v="Q1"/>
    <n v="1034"/>
    <n v="17251"/>
    <n v="14578"/>
    <n v="446087"/>
    <n v="2.42"/>
    <n v="16"/>
    <n v="2.84"/>
    <n v="10.72"/>
    <n v="74.95"/>
    <n v="1.4"/>
    <n v="3756"/>
    <n v="7035"/>
    <n v="8"/>
    <n v="17837534"/>
    <n v="15073652"/>
    <n v="2317795"/>
    <n v="12.993920572204656"/>
  </r>
  <r>
    <s v="P0956"/>
    <x v="470"/>
    <x v="2"/>
    <x v="0"/>
    <n v="2023"/>
    <s v="Q4"/>
    <n v="1689"/>
    <n v="4464"/>
    <n v="4251"/>
    <n v="96002"/>
    <n v="9.85"/>
    <n v="2"/>
    <n v="6.94"/>
    <n v="14.64"/>
    <n v="74.64"/>
    <n v="2.8"/>
    <n v="13359"/>
    <n v="6276"/>
    <n v="3"/>
    <n v="7539696"/>
    <n v="7179939"/>
    <n v="263755"/>
    <n v="3.4982179652866638"/>
  </r>
  <r>
    <s v="P0957"/>
    <x v="224"/>
    <x v="1"/>
    <x v="1"/>
    <n v="2023"/>
    <s v="Q3"/>
    <n v="877"/>
    <n v="8637"/>
    <n v="13449"/>
    <n v="99812"/>
    <n v="14.57"/>
    <n v="15"/>
    <n v="3.06"/>
    <n v="13.03"/>
    <n v="25.19"/>
    <n v="2.9"/>
    <n v="6923"/>
    <n v="9338"/>
    <n v="12"/>
    <n v="7574649"/>
    <n v="11794773"/>
    <n v="-4319936"/>
    <n v="-57.031500733565345"/>
  </r>
  <r>
    <s v="P0958"/>
    <x v="558"/>
    <x v="1"/>
    <x v="3"/>
    <n v="2023"/>
    <s v="Q2"/>
    <n v="2780"/>
    <n v="18847"/>
    <n v="8416"/>
    <n v="465842"/>
    <n v="8.43"/>
    <n v="4"/>
    <n v="7.59"/>
    <n v="3.74"/>
    <n v="18.809999999999999"/>
    <n v="4.5999999999999996"/>
    <n v="6589"/>
    <n v="2713"/>
    <n v="2"/>
    <n v="52394660"/>
    <n v="23396480"/>
    <n v="28532338"/>
    <n v="54.456576299951173"/>
  </r>
  <r>
    <s v="P0959"/>
    <x v="473"/>
    <x v="0"/>
    <x v="3"/>
    <n v="2023"/>
    <s v="Q1"/>
    <n v="3581"/>
    <n v="18420"/>
    <n v="13528"/>
    <n v="241051"/>
    <n v="10.72"/>
    <n v="15"/>
    <n v="6.2"/>
    <n v="1.64"/>
    <n v="67.7"/>
    <n v="2.6"/>
    <n v="8108"/>
    <n v="3992"/>
    <n v="3"/>
    <n v="65962020"/>
    <n v="48443768"/>
    <n v="17277201"/>
    <n v="26.192649952199766"/>
  </r>
  <r>
    <s v="P0960"/>
    <x v="595"/>
    <x v="1"/>
    <x v="1"/>
    <n v="2024"/>
    <s v="Q2"/>
    <n v="4501"/>
    <n v="15391"/>
    <n v="11132"/>
    <n v="307906"/>
    <n v="1.03"/>
    <n v="2"/>
    <n v="0.77"/>
    <n v="18.239999999999998"/>
    <n v="22.51"/>
    <n v="4.8"/>
    <n v="11217"/>
    <n v="8753"/>
    <n v="4"/>
    <n v="69274891"/>
    <n v="50105132"/>
    <n v="18861853"/>
    <n v="27.227546269253605"/>
  </r>
  <r>
    <s v="P0961"/>
    <x v="450"/>
    <x v="1"/>
    <x v="2"/>
    <n v="2024"/>
    <s v="Q2"/>
    <n v="2985"/>
    <n v="8840"/>
    <n v="10636"/>
    <n v="158946"/>
    <n v="6.27"/>
    <n v="19"/>
    <n v="5.13"/>
    <n v="13.99"/>
    <n v="77.989999999999995"/>
    <n v="2.9"/>
    <n v="19353"/>
    <n v="6833"/>
    <n v="12"/>
    <n v="26387400"/>
    <n v="31748460"/>
    <n v="-5520006"/>
    <n v="-20.919097751199438"/>
  </r>
  <r>
    <s v="P0962"/>
    <x v="291"/>
    <x v="2"/>
    <x v="0"/>
    <n v="2024"/>
    <s v="Q4"/>
    <n v="3926"/>
    <n v="9467"/>
    <n v="3600"/>
    <n v="116668"/>
    <n v="1.75"/>
    <n v="14"/>
    <n v="3.43"/>
    <n v="8.98"/>
    <n v="68.099999999999994"/>
    <n v="4.9000000000000004"/>
    <n v="20559"/>
    <n v="4531"/>
    <n v="3"/>
    <n v="37167442"/>
    <n v="14133600"/>
    <n v="22917174"/>
    <n v="61.659271574298813"/>
  </r>
  <r>
    <s v="P0963"/>
    <x v="567"/>
    <x v="1"/>
    <x v="2"/>
    <n v="2023"/>
    <s v="Q2"/>
    <n v="176"/>
    <n v="13915"/>
    <n v="13954"/>
    <n v="149003"/>
    <n v="9.19"/>
    <n v="2"/>
    <n v="3.29"/>
    <n v="20.21"/>
    <n v="77.349999999999994"/>
    <n v="1"/>
    <n v="19397"/>
    <n v="8212"/>
    <n v="12"/>
    <n v="2449040"/>
    <n v="2455904"/>
    <n v="-155867"/>
    <n v="-6.3644121778329472"/>
  </r>
  <r>
    <s v="P0964"/>
    <x v="596"/>
    <x v="2"/>
    <x v="2"/>
    <n v="2023"/>
    <s v="Q2"/>
    <n v="3227"/>
    <n v="13371"/>
    <n v="14535"/>
    <n v="261142"/>
    <n v="14.08"/>
    <n v="19"/>
    <n v="6.02"/>
    <n v="9.6999999999999993"/>
    <n v="33.92"/>
    <n v="4.5999999999999996"/>
    <n v="6376"/>
    <n v="1481"/>
    <n v="4"/>
    <n v="43148217"/>
    <n v="46904445"/>
    <n v="-4017370"/>
    <n v="-9.3106280614098154"/>
  </r>
  <r>
    <s v="P0965"/>
    <x v="597"/>
    <x v="0"/>
    <x v="1"/>
    <n v="2023"/>
    <s v="Q1"/>
    <n v="3106"/>
    <n v="13416"/>
    <n v="9133"/>
    <n v="270462"/>
    <n v="9.93"/>
    <n v="13"/>
    <n v="3.22"/>
    <n v="19.899999999999999"/>
    <n v="35.33"/>
    <n v="4.7"/>
    <n v="19335"/>
    <n v="9437"/>
    <n v="11"/>
    <n v="41670096"/>
    <n v="28367098"/>
    <n v="13032536"/>
    <n v="31.27551230023564"/>
  </r>
  <r>
    <s v="P0966"/>
    <x v="30"/>
    <x v="0"/>
    <x v="0"/>
    <n v="2024"/>
    <s v="Q1"/>
    <n v="653"/>
    <n v="10234"/>
    <n v="6210"/>
    <n v="355142"/>
    <n v="1.1499999999999999"/>
    <n v="15"/>
    <n v="7.77"/>
    <n v="7.64"/>
    <n v="63.7"/>
    <n v="4.8"/>
    <n v="4507"/>
    <n v="3615"/>
    <n v="12"/>
    <n v="6682802"/>
    <n v="4055130"/>
    <n v="2272530"/>
    <n v="34.005646134660282"/>
  </r>
  <r>
    <s v="P0967"/>
    <x v="403"/>
    <x v="2"/>
    <x v="2"/>
    <n v="2024"/>
    <s v="Q2"/>
    <n v="3499"/>
    <n v="2345"/>
    <n v="2255"/>
    <n v="244886"/>
    <n v="5.32"/>
    <n v="16"/>
    <n v="0.71"/>
    <n v="1.82"/>
    <n v="12.52"/>
    <n v="1.1000000000000001"/>
    <n v="15825"/>
    <n v="4554"/>
    <n v="12"/>
    <n v="8205155"/>
    <n v="7890245"/>
    <n v="70024"/>
    <n v="0.85341471306757766"/>
  </r>
  <r>
    <s v="P0968"/>
    <x v="521"/>
    <x v="0"/>
    <x v="1"/>
    <n v="2024"/>
    <s v="Q3"/>
    <n v="4196"/>
    <n v="3994"/>
    <n v="7692"/>
    <n v="154601"/>
    <n v="8.26"/>
    <n v="19"/>
    <n v="6.6"/>
    <n v="23.32"/>
    <n v="68.12"/>
    <n v="1.7"/>
    <n v="4624"/>
    <n v="7869"/>
    <n v="13"/>
    <n v="16758824"/>
    <n v="32275632"/>
    <n v="-15671409"/>
    <n v="-93.5113883885886"/>
  </r>
  <r>
    <s v="P0969"/>
    <x v="598"/>
    <x v="1"/>
    <x v="0"/>
    <n v="2023"/>
    <s v="Q1"/>
    <n v="3583"/>
    <n v="14177"/>
    <n v="14963"/>
    <n v="488823"/>
    <n v="6.05"/>
    <n v="17"/>
    <n v="8.09"/>
    <n v="9.86"/>
    <n v="76.86"/>
    <n v="3.6"/>
    <n v="3253"/>
    <n v="6589"/>
    <n v="13"/>
    <n v="50796191"/>
    <n v="53612429"/>
    <n v="-3305061"/>
    <n v="-6.5065134509790319"/>
  </r>
  <r>
    <s v="P0970"/>
    <x v="599"/>
    <x v="0"/>
    <x v="3"/>
    <n v="2024"/>
    <s v="Q1"/>
    <n v="3417"/>
    <n v="19768"/>
    <n v="14935"/>
    <n v="319956"/>
    <n v="12.5"/>
    <n v="17"/>
    <n v="6.73"/>
    <n v="19.82"/>
    <n v="43.21"/>
    <n v="1.1000000000000001"/>
    <n v="19496"/>
    <n v="8484"/>
    <n v="10"/>
    <n v="67547256"/>
    <n v="51032895"/>
    <n v="16194405"/>
    <n v="23.974926531434527"/>
  </r>
  <r>
    <s v="P0971"/>
    <x v="579"/>
    <x v="0"/>
    <x v="0"/>
    <n v="2024"/>
    <s v="Q2"/>
    <n v="3418"/>
    <n v="13830"/>
    <n v="6608"/>
    <n v="111844"/>
    <n v="12.22"/>
    <n v="13"/>
    <n v="4.97"/>
    <n v="6.98"/>
    <n v="71.19"/>
    <n v="1.3"/>
    <n v="4775"/>
    <n v="3634"/>
    <n v="5"/>
    <n v="47270940"/>
    <n v="22586144"/>
    <n v="24572952"/>
    <n v="51.983209980592726"/>
  </r>
  <r>
    <s v="P0972"/>
    <x v="544"/>
    <x v="1"/>
    <x v="0"/>
    <n v="2023"/>
    <s v="Q2"/>
    <n v="3847"/>
    <n v="6679"/>
    <n v="7596"/>
    <n v="251165"/>
    <n v="9.18"/>
    <n v="17"/>
    <n v="9.5"/>
    <n v="16.16"/>
    <n v="23.97"/>
    <n v="1.9"/>
    <n v="10247"/>
    <n v="855"/>
    <n v="13"/>
    <n v="25694113"/>
    <n v="29221812"/>
    <n v="-3778864"/>
    <n v="-14.707119876058769"/>
  </r>
  <r>
    <s v="P0973"/>
    <x v="600"/>
    <x v="2"/>
    <x v="3"/>
    <n v="2023"/>
    <s v="Q4"/>
    <n v="1842"/>
    <n v="8110"/>
    <n v="5596"/>
    <n v="445395"/>
    <n v="5.6"/>
    <n v="14"/>
    <n v="3"/>
    <n v="21.83"/>
    <n v="35.78"/>
    <n v="3"/>
    <n v="13943"/>
    <n v="9976"/>
    <n v="10"/>
    <n v="14938620"/>
    <n v="10307832"/>
    <n v="4185393"/>
    <n v="28.017266655152884"/>
  </r>
  <r>
    <s v="P0974"/>
    <x v="601"/>
    <x v="0"/>
    <x v="0"/>
    <n v="2024"/>
    <s v="Q1"/>
    <n v="2911"/>
    <n v="7930"/>
    <n v="5893"/>
    <n v="224870"/>
    <n v="3.83"/>
    <n v="14"/>
    <n v="0.19"/>
    <n v="1.04"/>
    <n v="87.94"/>
    <n v="3.2"/>
    <n v="19933"/>
    <n v="2625"/>
    <n v="12"/>
    <n v="23084230"/>
    <n v="17154523"/>
    <n v="5704837"/>
    <n v="24.713135330916387"/>
  </r>
  <r>
    <s v="P0975"/>
    <x v="602"/>
    <x v="0"/>
    <x v="3"/>
    <n v="2023"/>
    <s v="Q1"/>
    <n v="3526"/>
    <n v="8654"/>
    <n v="11088"/>
    <n v="124601"/>
    <n v="1.59"/>
    <n v="5"/>
    <n v="4.32"/>
    <n v="20.77"/>
    <n v="88.91"/>
    <n v="1.1000000000000001"/>
    <n v="2324"/>
    <n v="927"/>
    <n v="4"/>
    <n v="30514004"/>
    <n v="39096288"/>
    <n v="-8706885"/>
    <n v="-28.534062589753873"/>
  </r>
  <r>
    <s v="P0976"/>
    <x v="603"/>
    <x v="1"/>
    <x v="2"/>
    <n v="2023"/>
    <s v="Q4"/>
    <n v="3467"/>
    <n v="15328"/>
    <n v="2125"/>
    <n v="451491"/>
    <n v="5.32"/>
    <n v="14"/>
    <n v="0.33"/>
    <n v="14.28"/>
    <n v="51.01"/>
    <n v="1.7"/>
    <n v="15380"/>
    <n v="9181"/>
    <n v="13"/>
    <n v="53142176"/>
    <n v="7367375"/>
    <n v="45323310"/>
    <n v="85.286891526609679"/>
  </r>
  <r>
    <s v="P0977"/>
    <x v="604"/>
    <x v="2"/>
    <x v="0"/>
    <n v="2024"/>
    <s v="Q3"/>
    <n v="1695"/>
    <n v="11645"/>
    <n v="5776"/>
    <n v="493790"/>
    <n v="6.2"/>
    <n v="17"/>
    <n v="9.5399999999999991"/>
    <n v="15.19"/>
    <n v="84.74"/>
    <n v="3"/>
    <n v="12541"/>
    <n v="4848"/>
    <n v="2"/>
    <n v="19738275"/>
    <n v="9790320"/>
    <n v="9454165"/>
    <n v="47.897625299069958"/>
  </r>
  <r>
    <s v="P0978"/>
    <x v="131"/>
    <x v="1"/>
    <x v="3"/>
    <n v="2024"/>
    <s v="Q3"/>
    <n v="1255"/>
    <n v="7988"/>
    <n v="10205"/>
    <n v="360001"/>
    <n v="10.14"/>
    <n v="3"/>
    <n v="2.1"/>
    <n v="13.08"/>
    <n v="51.82"/>
    <n v="3.4"/>
    <n v="20914"/>
    <n v="2433"/>
    <n v="12"/>
    <n v="10024940"/>
    <n v="12807275"/>
    <n v="-3142336"/>
    <n v="-31.345185108339802"/>
  </r>
  <r>
    <s v="P0979"/>
    <x v="605"/>
    <x v="1"/>
    <x v="2"/>
    <n v="2024"/>
    <s v="Q1"/>
    <n v="3080"/>
    <n v="5350"/>
    <n v="1959"/>
    <n v="437699"/>
    <n v="9.8699999999999992"/>
    <n v="7"/>
    <n v="7.89"/>
    <n v="21.86"/>
    <n v="33.33"/>
    <n v="1.6"/>
    <n v="2581"/>
    <n v="5046"/>
    <n v="6"/>
    <n v="16478000"/>
    <n v="6033720"/>
    <n v="10006581"/>
    <n v="60.72691467411093"/>
  </r>
  <r>
    <s v="P0980"/>
    <x v="338"/>
    <x v="0"/>
    <x v="2"/>
    <n v="2023"/>
    <s v="Q2"/>
    <n v="2922"/>
    <n v="18573"/>
    <n v="5450"/>
    <n v="332844"/>
    <n v="1.05"/>
    <n v="14"/>
    <n v="7.75"/>
    <n v="1.0900000000000001"/>
    <n v="31.35"/>
    <n v="2.6"/>
    <n v="13017"/>
    <n v="8402"/>
    <n v="11"/>
    <n v="54270306"/>
    <n v="15924900"/>
    <n v="38012562"/>
    <n v="70.043021316297711"/>
  </r>
  <r>
    <s v="P0981"/>
    <x v="606"/>
    <x v="0"/>
    <x v="2"/>
    <n v="2024"/>
    <s v="Q4"/>
    <n v="3122"/>
    <n v="15064"/>
    <n v="13491"/>
    <n v="307927"/>
    <n v="5.93"/>
    <n v="2"/>
    <n v="2.1800000000000002"/>
    <n v="6.53"/>
    <n v="84.36"/>
    <n v="4.5999999999999996"/>
    <n v="18376"/>
    <n v="8146"/>
    <n v="11"/>
    <n v="47029808"/>
    <n v="42118902"/>
    <n v="4602979"/>
    <n v="9.787365068553969"/>
  </r>
  <r>
    <s v="P0982"/>
    <x v="91"/>
    <x v="0"/>
    <x v="0"/>
    <n v="2024"/>
    <s v="Q3"/>
    <n v="1904"/>
    <n v="6578"/>
    <n v="5787"/>
    <n v="482680"/>
    <n v="2.73"/>
    <n v="14"/>
    <n v="6.21"/>
    <n v="21.89"/>
    <n v="23.8"/>
    <n v="5"/>
    <n v="6264"/>
    <n v="9084"/>
    <n v="3"/>
    <n v="12524512"/>
    <n v="11018448"/>
    <n v="1023384"/>
    <n v="8.171048899949156"/>
  </r>
  <r>
    <s v="P0983"/>
    <x v="607"/>
    <x v="0"/>
    <x v="2"/>
    <n v="2024"/>
    <s v="Q2"/>
    <n v="4071"/>
    <n v="13668"/>
    <n v="5497"/>
    <n v="223423"/>
    <n v="2.35"/>
    <n v="12"/>
    <n v="0.48"/>
    <n v="18.809999999999999"/>
    <n v="56.37"/>
    <n v="4.9000000000000004"/>
    <n v="9766"/>
    <n v="7281"/>
    <n v="5"/>
    <n v="55642428"/>
    <n v="22378287"/>
    <n v="33040718"/>
    <n v="59.380438970060759"/>
  </r>
  <r>
    <s v="P0984"/>
    <x v="391"/>
    <x v="1"/>
    <x v="2"/>
    <n v="2024"/>
    <s v="Q2"/>
    <n v="4712"/>
    <n v="6948"/>
    <n v="14918"/>
    <n v="143330"/>
    <n v="12.41"/>
    <n v="8"/>
    <n v="4.84"/>
    <n v="0.44"/>
    <n v="54.44"/>
    <n v="4.5"/>
    <n v="12683"/>
    <n v="3514"/>
    <n v="3"/>
    <n v="32738976"/>
    <n v="70293616"/>
    <n v="-37697970"/>
    <n v="-115.1470650761954"/>
  </r>
  <r>
    <s v="P0985"/>
    <x v="476"/>
    <x v="2"/>
    <x v="1"/>
    <n v="2024"/>
    <s v="Q3"/>
    <n v="2758"/>
    <n v="19063"/>
    <n v="1140"/>
    <n v="275391"/>
    <n v="0.63"/>
    <n v="1"/>
    <n v="0.15"/>
    <n v="12.93"/>
    <n v="69.17"/>
    <n v="2.6"/>
    <n v="18212"/>
    <n v="9601"/>
    <n v="3"/>
    <n v="52575754"/>
    <n v="3144120"/>
    <n v="49156243"/>
    <n v="93.496030508663736"/>
  </r>
  <r>
    <s v="P0986"/>
    <x v="558"/>
    <x v="1"/>
    <x v="2"/>
    <n v="2023"/>
    <s v="Q2"/>
    <n v="3552"/>
    <n v="10574"/>
    <n v="4628"/>
    <n v="263606"/>
    <n v="6.29"/>
    <n v="7"/>
    <n v="9.2100000000000009"/>
    <n v="13.24"/>
    <n v="49.94"/>
    <n v="3.7"/>
    <n v="14377"/>
    <n v="6557"/>
    <n v="14"/>
    <n v="37558848"/>
    <n v="16438656"/>
    <n v="20856586"/>
    <n v="55.530419889342717"/>
  </r>
  <r>
    <s v="P0987"/>
    <x v="543"/>
    <x v="2"/>
    <x v="1"/>
    <n v="2024"/>
    <s v="Q1"/>
    <n v="1382"/>
    <n v="7906"/>
    <n v="2768"/>
    <n v="457085"/>
    <n v="2.52"/>
    <n v="19"/>
    <n v="9.76"/>
    <n v="10.02"/>
    <n v="31.78"/>
    <n v="2.7"/>
    <n v="11482"/>
    <n v="6849"/>
    <n v="4"/>
    <n v="10926092"/>
    <n v="3825376"/>
    <n v="6643631"/>
    <n v="60.805189998400152"/>
  </r>
  <r>
    <s v="P0988"/>
    <x v="212"/>
    <x v="1"/>
    <x v="0"/>
    <n v="2024"/>
    <s v="Q2"/>
    <n v="251"/>
    <n v="10300"/>
    <n v="1503"/>
    <n v="241387"/>
    <n v="13.19"/>
    <n v="16"/>
    <n v="2.2200000000000002"/>
    <n v="7.43"/>
    <n v="23.55"/>
    <n v="3.6"/>
    <n v="10468"/>
    <n v="396"/>
    <n v="6"/>
    <n v="2585300"/>
    <n v="377253"/>
    <n v="1966660"/>
    <n v="76.070862182338601"/>
  </r>
  <r>
    <s v="P0989"/>
    <x v="474"/>
    <x v="0"/>
    <x v="1"/>
    <n v="2023"/>
    <s v="Q4"/>
    <n v="3557"/>
    <n v="15583"/>
    <n v="13405"/>
    <n v="291133"/>
    <n v="8.36"/>
    <n v="12"/>
    <n v="2.08"/>
    <n v="17.04"/>
    <n v="59.67"/>
    <n v="2.2000000000000002"/>
    <n v="16139"/>
    <n v="9921"/>
    <n v="5"/>
    <n v="55428731"/>
    <n v="47681585"/>
    <n v="7456013"/>
    <n v="13.451531120205512"/>
  </r>
  <r>
    <s v="P0990"/>
    <x v="608"/>
    <x v="1"/>
    <x v="2"/>
    <n v="2023"/>
    <s v="Q4"/>
    <n v="4262"/>
    <n v="3138"/>
    <n v="6282"/>
    <n v="464170"/>
    <n v="3.47"/>
    <n v="0"/>
    <n v="7.54"/>
    <n v="5.19"/>
    <n v="67.52"/>
    <n v="3.4"/>
    <n v="6174"/>
    <n v="668"/>
    <n v="3"/>
    <n v="13374156"/>
    <n v="26773884"/>
    <n v="-13863898"/>
    <n v="-103.66185350312946"/>
  </r>
  <r>
    <s v="P0991"/>
    <x v="44"/>
    <x v="2"/>
    <x v="3"/>
    <n v="2024"/>
    <s v="Q3"/>
    <n v="624"/>
    <n v="11840"/>
    <n v="11421"/>
    <n v="212627"/>
    <n v="7.54"/>
    <n v="1"/>
    <n v="2.5299999999999998"/>
    <n v="19.97"/>
    <n v="55.56"/>
    <n v="3.1"/>
    <n v="5816"/>
    <n v="5383"/>
    <n v="12"/>
    <n v="7388160"/>
    <n v="7126704"/>
    <n v="48829"/>
    <n v="0.66090880544005548"/>
  </r>
  <r>
    <s v="P0992"/>
    <x v="609"/>
    <x v="1"/>
    <x v="1"/>
    <n v="2024"/>
    <s v="Q4"/>
    <n v="586"/>
    <n v="2882"/>
    <n v="7176"/>
    <n v="375497"/>
    <n v="10.97"/>
    <n v="14"/>
    <n v="8.9499999999999993"/>
    <n v="20.079999999999998"/>
    <n v="69.069999999999993"/>
    <n v="1.1000000000000001"/>
    <n v="16814"/>
    <n v="7764"/>
    <n v="11"/>
    <n v="1688852"/>
    <n v="4205136"/>
    <n v="-2891781"/>
    <n v="-171.22761497159016"/>
  </r>
  <r>
    <s v="P0993"/>
    <x v="557"/>
    <x v="1"/>
    <x v="0"/>
    <n v="2024"/>
    <s v="Q1"/>
    <n v="1675"/>
    <n v="2903"/>
    <n v="2600"/>
    <n v="488242"/>
    <n v="14.37"/>
    <n v="11"/>
    <n v="5.74"/>
    <n v="10.38"/>
    <n v="21.32"/>
    <n v="4.2"/>
    <n v="11195"/>
    <n v="7611"/>
    <n v="3"/>
    <n v="4862525"/>
    <n v="4355000"/>
    <n v="19283"/>
    <n v="0.39656351381226829"/>
  </r>
  <r>
    <s v="P0994"/>
    <x v="610"/>
    <x v="2"/>
    <x v="2"/>
    <n v="2023"/>
    <s v="Q1"/>
    <n v="2172"/>
    <n v="10511"/>
    <n v="6263"/>
    <n v="412916"/>
    <n v="3.31"/>
    <n v="13"/>
    <n v="3.51"/>
    <n v="7.09"/>
    <n v="80.599999999999994"/>
    <n v="1"/>
    <n v="17314"/>
    <n v="5565"/>
    <n v="7"/>
    <n v="22829892"/>
    <n v="13603236"/>
    <n v="8813740"/>
    <n v="38.606139704909687"/>
  </r>
  <r>
    <s v="P0995"/>
    <x v="514"/>
    <x v="0"/>
    <x v="3"/>
    <n v="2024"/>
    <s v="Q4"/>
    <n v="435"/>
    <n v="4792"/>
    <n v="14660"/>
    <n v="228048"/>
    <n v="13.29"/>
    <n v="1"/>
    <n v="8.33"/>
    <n v="7.1"/>
    <n v="56.59"/>
    <n v="2.2000000000000002"/>
    <n v="9879"/>
    <n v="8363"/>
    <n v="8"/>
    <n v="2084520"/>
    <n v="6377100"/>
    <n v="-4520628"/>
    <n v="-216.86661677508491"/>
  </r>
  <r>
    <s v="P0996"/>
    <x v="303"/>
    <x v="2"/>
    <x v="3"/>
    <n v="2024"/>
    <s v="Q2"/>
    <n v="3331"/>
    <n v="10511"/>
    <n v="5712"/>
    <n v="403646"/>
    <n v="14.01"/>
    <n v="17"/>
    <n v="4.93"/>
    <n v="12.06"/>
    <n v="20.149999999999999"/>
    <n v="1"/>
    <n v="2714"/>
    <n v="4482"/>
    <n v="13"/>
    <n v="35012141"/>
    <n v="19026672"/>
    <n v="15581823"/>
    <n v="44.504056464299055"/>
  </r>
  <r>
    <s v="P0997"/>
    <x v="369"/>
    <x v="0"/>
    <x v="3"/>
    <n v="2023"/>
    <s v="Q2"/>
    <n v="524"/>
    <n v="1919"/>
    <n v="5448"/>
    <n v="426087"/>
    <n v="13.75"/>
    <n v="6"/>
    <n v="9.1199999999999992"/>
    <n v="17.989999999999998"/>
    <n v="46.95"/>
    <n v="2.5"/>
    <n v="13138"/>
    <n v="165"/>
    <n v="11"/>
    <n v="1005556"/>
    <n v="2854752"/>
    <n v="-2275283"/>
    <n v="-226.27113755971823"/>
  </r>
  <r>
    <s v="P0998"/>
    <x v="611"/>
    <x v="0"/>
    <x v="1"/>
    <n v="2024"/>
    <s v="Q1"/>
    <n v="467"/>
    <n v="13911"/>
    <n v="1655"/>
    <n v="421994"/>
    <n v="9.5299999999999994"/>
    <n v="5"/>
    <n v="9.2799999999999994"/>
    <n v="8.9700000000000006"/>
    <n v="77.58"/>
    <n v="1.3"/>
    <n v="12213"/>
    <n v="979"/>
    <n v="7"/>
    <n v="6496437"/>
    <n v="772885"/>
    <n v="5301558"/>
    <n v="81.607164050078524"/>
  </r>
  <r>
    <s v="P0999"/>
    <x v="66"/>
    <x v="0"/>
    <x v="0"/>
    <n v="2023"/>
    <s v="Q3"/>
    <n v="3650"/>
    <n v="6017"/>
    <n v="10804"/>
    <n v="95095"/>
    <n v="9.4499999999999993"/>
    <n v="13"/>
    <n v="1.65"/>
    <n v="15.25"/>
    <n v="81.8"/>
    <n v="4.7"/>
    <n v="17477"/>
    <n v="8359"/>
    <n v="8"/>
    <n v="21962050"/>
    <n v="39434600"/>
    <n v="-17567645"/>
    <n v="-79.990916148538048"/>
  </r>
  <r>
    <s v="P1000"/>
    <x v="612"/>
    <x v="2"/>
    <x v="0"/>
    <n v="2024"/>
    <s v="Q3"/>
    <n v="1004"/>
    <n v="16922"/>
    <n v="3666"/>
    <n v="195342"/>
    <n v="6.05"/>
    <n v="7"/>
    <n v="0.02"/>
    <n v="9.56"/>
    <n v="31.17"/>
    <n v="2.7"/>
    <n v="13571"/>
    <n v="9508"/>
    <n v="2"/>
    <n v="16989688"/>
    <n v="3680664"/>
    <n v="13113682"/>
    <n v="77.18612607836000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P0001"/>
    <s v="Model_567"/>
    <x v="0"/>
    <x v="0"/>
    <n v="2024"/>
    <s v="Q3"/>
    <n v="910"/>
    <n v="6471"/>
    <n v="10500"/>
    <n v="487818"/>
    <n v="4.9800000000000004"/>
    <n v="9"/>
    <n v="3.97"/>
    <n v="24.6"/>
    <n v="34.36"/>
    <n v="3.8"/>
    <n v="2476"/>
    <n v="8822"/>
    <n v="8"/>
    <n v="5888610"/>
    <n v="10042818"/>
    <n v="-4154208"/>
    <n v="-8.5158973223620293"/>
    <n v="12.071325781336482"/>
    <x v="0"/>
  </r>
  <r>
    <s v="P0002"/>
    <s v="Model_264"/>
    <x v="1"/>
    <x v="1"/>
    <n v="2023"/>
    <s v="Q3"/>
    <n v="3822"/>
    <n v="14990"/>
    <n v="8670"/>
    <n v="426742"/>
    <n v="10.4"/>
    <n v="5"/>
    <n v="4.74"/>
    <n v="22.65"/>
    <n v="11.99"/>
    <n v="1.4"/>
    <n v="20164"/>
    <n v="9362"/>
    <n v="5"/>
    <n v="57291780"/>
    <n v="33563482"/>
    <n v="23728298"/>
    <n v="55.603380965548268"/>
    <n v="134.25390516986843"/>
    <x v="1"/>
  </r>
  <r>
    <s v="P0003"/>
    <s v="Model_677"/>
    <x v="0"/>
    <x v="2"/>
    <n v="2024"/>
    <s v="Q3"/>
    <n v="3142"/>
    <n v="19089"/>
    <n v="6493"/>
    <n v="361478"/>
    <n v="11.57"/>
    <n v="17"/>
    <n v="4.51"/>
    <n v="1.39"/>
    <n v="10.31"/>
    <n v="1.1000000000000001"/>
    <n v="7397"/>
    <n v="3236"/>
    <n v="12"/>
    <n v="59977638"/>
    <n v="20762484"/>
    <n v="39215154"/>
    <n v="108.48558971776983"/>
    <n v="165.92334249940521"/>
    <x v="2"/>
  </r>
  <r>
    <s v="P0004"/>
    <s v="Model_344"/>
    <x v="0"/>
    <x v="2"/>
    <n v="2023"/>
    <s v="Q2"/>
    <n v="516"/>
    <n v="14451"/>
    <n v="1567"/>
    <n v="380792"/>
    <n v="9.82"/>
    <n v="17"/>
    <n v="8.69"/>
    <n v="20.83"/>
    <n v="28.18"/>
    <n v="3.2"/>
    <n v="17457"/>
    <n v="9254"/>
    <n v="9"/>
    <n v="7456716"/>
    <n v="1189364"/>
    <n v="6267352"/>
    <n v="16.458728124540432"/>
    <n v="19.582123574024664"/>
    <x v="1"/>
  </r>
  <r>
    <s v="P0005"/>
    <s v="Model_433"/>
    <x v="2"/>
    <x v="0"/>
    <n v="2024"/>
    <s v="Q1"/>
    <n v="4476"/>
    <n v="13812"/>
    <n v="2844"/>
    <n v="72054"/>
    <n v="2.27"/>
    <n v="4"/>
    <n v="5.3"/>
    <n v="11.45"/>
    <n v="42.51"/>
    <n v="3.8"/>
    <n v="16859"/>
    <n v="6718"/>
    <n v="10"/>
    <n v="61822512"/>
    <n v="12801798"/>
    <n v="49020714"/>
    <n v="680.33300024981259"/>
    <n v="858.00249812640516"/>
    <x v="2"/>
  </r>
  <r>
    <s v="P0006"/>
    <s v="Model_349"/>
    <x v="2"/>
    <x v="3"/>
    <n v="2024"/>
    <s v="Q1"/>
    <n v="3494"/>
    <n v="3490"/>
    <n v="11131"/>
    <n v="120028"/>
    <n v="13.14"/>
    <n v="6"/>
    <n v="4.68"/>
    <n v="6.47"/>
    <n v="78.099999999999994"/>
    <n v="4.2"/>
    <n v="14740"/>
    <n v="5365"/>
    <n v="13"/>
    <n v="12194060"/>
    <n v="39011742"/>
    <n v="-26817682"/>
    <n v="-223.42855000499884"/>
    <n v="101.59346152564402"/>
    <x v="0"/>
  </r>
  <r>
    <s v="P0007"/>
    <s v="Model_740"/>
    <x v="2"/>
    <x v="2"/>
    <n v="2024"/>
    <s v="Q4"/>
    <n v="3221"/>
    <n v="6799"/>
    <n v="12021"/>
    <n v="72207"/>
    <n v="8.09"/>
    <n v="1"/>
    <n v="4.1100000000000003"/>
    <n v="21.97"/>
    <n v="73.88"/>
    <n v="2.4"/>
    <n v="1607"/>
    <n v="7189"/>
    <n v="10"/>
    <n v="21899579"/>
    <n v="38791848"/>
    <n v="-16892269"/>
    <n v="-233.94226321547774"/>
    <n v="303.28886396055782"/>
    <x v="0"/>
  </r>
  <r>
    <s v="P0008"/>
    <s v="Model_777"/>
    <x v="1"/>
    <x v="1"/>
    <n v="2023"/>
    <s v="Q1"/>
    <n v="2969"/>
    <n v="14497"/>
    <n v="2349"/>
    <n v="280893"/>
    <n v="4.24"/>
    <n v="10"/>
    <n v="8.18"/>
    <n v="4.92"/>
    <n v="31.37"/>
    <n v="1"/>
    <n v="17024"/>
    <n v="8065"/>
    <n v="4"/>
    <n v="43041593"/>
    <n v="7255074"/>
    <n v="35786519"/>
    <n v="127.40267290391715"/>
    <n v="153.23127667830812"/>
    <x v="2"/>
  </r>
  <r>
    <s v="P0009"/>
    <s v="Model_910"/>
    <x v="2"/>
    <x v="3"/>
    <n v="2024"/>
    <s v="Q1"/>
    <n v="180"/>
    <n v="14972"/>
    <n v="10756"/>
    <n v="131554"/>
    <n v="6.38"/>
    <n v="12"/>
    <n v="8.9499999999999993"/>
    <n v="23.68"/>
    <n v="29.56"/>
    <n v="2.9"/>
    <n v="3126"/>
    <n v="9697"/>
    <n v="6"/>
    <n v="2694960"/>
    <n v="2067634"/>
    <n v="627326"/>
    <n v="4.768581723094699"/>
    <n v="20.485580065980511"/>
    <x v="3"/>
  </r>
  <r>
    <s v="P0010"/>
    <s v="Model_504"/>
    <x v="2"/>
    <x v="1"/>
    <n v="2024"/>
    <s v="Q1"/>
    <n v="1735"/>
    <n v="5880"/>
    <n v="6940"/>
    <n v="202458"/>
    <n v="0.56000000000000005"/>
    <n v="4"/>
    <n v="8.5299999999999994"/>
    <n v="5.14"/>
    <n v="28.19"/>
    <n v="1.1000000000000001"/>
    <n v="7729"/>
    <n v="8808"/>
    <n v="7"/>
    <n v="10201800"/>
    <n v="12243358"/>
    <n v="-2041558"/>
    <n v="-10.083859368362821"/>
    <n v="50.389710458465458"/>
    <x v="0"/>
  </r>
  <r>
    <s v="P0011"/>
    <s v="Model_189"/>
    <x v="1"/>
    <x v="1"/>
    <n v="2024"/>
    <s v="Q2"/>
    <n v="819"/>
    <n v="6257"/>
    <n v="11637"/>
    <n v="133276"/>
    <n v="1.92"/>
    <n v="5"/>
    <n v="6.74"/>
    <n v="15.34"/>
    <n v="37.14"/>
    <n v="1.4"/>
    <n v="8377"/>
    <n v="6669"/>
    <n v="7"/>
    <n v="5124483"/>
    <n v="9663979"/>
    <n v="-4539496"/>
    <n v="-34.060866172454155"/>
    <n v="38.450156067108857"/>
    <x v="0"/>
  </r>
  <r>
    <s v="P0012"/>
    <s v="Model_789"/>
    <x v="2"/>
    <x v="0"/>
    <n v="2023"/>
    <s v="Q1"/>
    <n v="2441"/>
    <n v="11895"/>
    <n v="4516"/>
    <n v="364925"/>
    <n v="11.48"/>
    <n v="13"/>
    <n v="1.37"/>
    <n v="5.58"/>
    <n v="49.86"/>
    <n v="2.2999999999999998"/>
    <n v="2374"/>
    <n v="1591"/>
    <n v="11"/>
    <n v="29035695"/>
    <n v="11388481"/>
    <n v="17647214"/>
    <n v="48.358468178392819"/>
    <n v="79.566198533945325"/>
    <x v="1"/>
  </r>
  <r>
    <s v="P0013"/>
    <s v="Model_372"/>
    <x v="2"/>
    <x v="1"/>
    <n v="2024"/>
    <s v="Q2"/>
    <n v="2483"/>
    <n v="17741"/>
    <n v="13597"/>
    <n v="233852"/>
    <n v="0"/>
    <n v="11"/>
    <n v="2.77"/>
    <n v="13.64"/>
    <n v="45.09"/>
    <n v="2.7"/>
    <n v="7043"/>
    <n v="5313"/>
    <n v="9"/>
    <n v="44050903"/>
    <n v="33995203"/>
    <n v="10055700"/>
    <n v="43.00027367736859"/>
    <n v="188.3708627679045"/>
    <x v="1"/>
  </r>
  <r>
    <s v="P0014"/>
    <s v="Model_314"/>
    <x v="1"/>
    <x v="1"/>
    <n v="2023"/>
    <s v="Q4"/>
    <n v="1234"/>
    <n v="7088"/>
    <n v="14294"/>
    <n v="242512"/>
    <n v="6.25"/>
    <n v="3"/>
    <n v="0.46"/>
    <n v="17.100000000000001"/>
    <n v="27.46"/>
    <n v="2.1"/>
    <n v="5309"/>
    <n v="4328"/>
    <n v="7"/>
    <n v="8746592"/>
    <n v="17881308"/>
    <n v="-9134716"/>
    <n v="-37.667068021376259"/>
    <n v="36.066635877812232"/>
    <x v="0"/>
  </r>
  <r>
    <s v="P0015"/>
    <s v="Model_972"/>
    <x v="1"/>
    <x v="1"/>
    <n v="2024"/>
    <s v="Q1"/>
    <n v="4605"/>
    <n v="18850"/>
    <n v="5281"/>
    <n v="487415"/>
    <n v="7.84"/>
    <n v="5"/>
    <n v="9.31"/>
    <n v="4.76"/>
    <n v="20.440000000000001"/>
    <n v="3.3"/>
    <n v="12103"/>
    <n v="7608"/>
    <n v="7"/>
    <n v="86804250"/>
    <n v="24806420"/>
    <n v="61997830"/>
    <n v="127.19721387318815"/>
    <n v="178.09105177312966"/>
    <x v="2"/>
  </r>
  <r>
    <s v="P0016"/>
    <s v="Model_585"/>
    <x v="1"/>
    <x v="3"/>
    <n v="2023"/>
    <s v="Q4"/>
    <n v="3435"/>
    <n v="6444"/>
    <n v="14685"/>
    <n v="373179"/>
    <n v="0.82"/>
    <n v="9"/>
    <n v="6.61"/>
    <n v="13.02"/>
    <n v="11.01"/>
    <n v="1.2"/>
    <n v="3607"/>
    <n v="4509"/>
    <n v="5"/>
    <n v="22135140"/>
    <n v="50816154"/>
    <n v="-28681014"/>
    <n v="-76.85591632969701"/>
    <n v="59.315073999340797"/>
    <x v="0"/>
  </r>
  <r>
    <s v="P0017"/>
    <s v="Model_844"/>
    <x v="2"/>
    <x v="2"/>
    <n v="2024"/>
    <s v="Q1"/>
    <n v="4167"/>
    <n v="14895"/>
    <n v="8698"/>
    <n v="58210"/>
    <n v="14.6"/>
    <n v="17"/>
    <n v="7.46"/>
    <n v="11.73"/>
    <n v="22.32"/>
    <n v="1.6"/>
    <n v="13245"/>
    <n v="690"/>
    <n v="8"/>
    <n v="62067465"/>
    <n v="36302776"/>
    <n v="25764689"/>
    <n v="442.61619996564167"/>
    <n v="1066.2680810857241"/>
    <x v="2"/>
  </r>
  <r>
    <s v="P0018"/>
    <s v="Model_757"/>
    <x v="2"/>
    <x v="0"/>
    <n v="2024"/>
    <s v="Q4"/>
    <n v="4893"/>
    <n v="18572"/>
    <n v="7348"/>
    <n v="94363"/>
    <n v="3.39"/>
    <n v="14"/>
    <n v="3.12"/>
    <n v="1.78"/>
    <n v="66.430000000000007"/>
    <n v="3.8"/>
    <n v="10965"/>
    <n v="7479"/>
    <n v="9"/>
    <n v="90872796"/>
    <n v="36048127"/>
    <n v="54824669"/>
    <n v="580.99752021449081"/>
    <n v="963.01300297786213"/>
    <x v="2"/>
  </r>
  <r>
    <s v="P0019"/>
    <s v="Model_208"/>
    <x v="0"/>
    <x v="1"/>
    <n v="2024"/>
    <s v="Q1"/>
    <n v="2954"/>
    <n v="5743"/>
    <n v="3093"/>
    <n v="292247"/>
    <n v="4.5599999999999996"/>
    <n v="7"/>
    <n v="8.4600000000000009"/>
    <n v="20.46"/>
    <n v="29.49"/>
    <n v="1.6"/>
    <n v="2059"/>
    <n v="9835"/>
    <n v="4"/>
    <n v="16964822"/>
    <n v="9428969"/>
    <n v="7535853"/>
    <n v="25.785903704742907"/>
    <n v="58.049601877863587"/>
    <x v="1"/>
  </r>
  <r>
    <s v="P0020"/>
    <s v="Model_249"/>
    <x v="1"/>
    <x v="0"/>
    <n v="2024"/>
    <s v="Q3"/>
    <n v="524"/>
    <n v="11416"/>
    <n v="5637"/>
    <n v="128279"/>
    <n v="4.5599999999999996"/>
    <n v="8"/>
    <n v="2.6"/>
    <n v="8.39"/>
    <n v="47.49"/>
    <n v="3.6"/>
    <n v="9808"/>
    <n v="3156"/>
    <n v="8"/>
    <n v="5981984"/>
    <n v="3082067"/>
    <n v="2899917"/>
    <n v="22.606326834477972"/>
    <n v="46.632605492715101"/>
    <x v="1"/>
  </r>
  <r>
    <s v="P0021"/>
    <s v="Model_819"/>
    <x v="0"/>
    <x v="3"/>
    <n v="2023"/>
    <s v="Q1"/>
    <n v="1132"/>
    <n v="11484"/>
    <n v="8558"/>
    <n v="241420"/>
    <n v="3.46"/>
    <n v="4"/>
    <n v="0.02"/>
    <n v="14.36"/>
    <n v="57.3"/>
    <n v="1.2"/>
    <n v="16750"/>
    <n v="2306"/>
    <n v="4"/>
    <n v="12999888"/>
    <n v="9929076"/>
    <n v="3070812"/>
    <n v="12.719791235191781"/>
    <n v="53.847601690000829"/>
    <x v="3"/>
  </r>
  <r>
    <s v="P0022"/>
    <s v="Model_308"/>
    <x v="0"/>
    <x v="3"/>
    <n v="2024"/>
    <s v="Q1"/>
    <n v="2608"/>
    <n v="3259"/>
    <n v="11700"/>
    <n v="236356"/>
    <n v="0.02"/>
    <n v="9"/>
    <n v="3.76"/>
    <n v="12.87"/>
    <n v="80.95"/>
    <n v="2.6"/>
    <n v="14755"/>
    <n v="2808"/>
    <n v="9"/>
    <n v="8499472"/>
    <n v="30749956"/>
    <n v="-22250484"/>
    <n v="-94.139704513530432"/>
    <n v="35.960466415068794"/>
    <x v="0"/>
  </r>
  <r>
    <s v="P0023"/>
    <s v="Model_409"/>
    <x v="2"/>
    <x v="0"/>
    <n v="2023"/>
    <s v="Q2"/>
    <n v="2097"/>
    <n v="10681"/>
    <n v="7593"/>
    <n v="253196"/>
    <n v="10.94"/>
    <n v="19"/>
    <n v="5.71"/>
    <n v="12.83"/>
    <n v="81.11"/>
    <n v="1.7"/>
    <n v="4546"/>
    <n v="6081"/>
    <n v="2"/>
    <n v="22398057"/>
    <n v="16175717"/>
    <n v="6222340"/>
    <n v="24.575190761307447"/>
    <n v="88.46133825178913"/>
    <x v="1"/>
  </r>
  <r>
    <s v="P0024"/>
    <s v="Model_779"/>
    <x v="0"/>
    <x v="0"/>
    <n v="2023"/>
    <s v="Q3"/>
    <n v="2797"/>
    <n v="3982"/>
    <n v="8438"/>
    <n v="249919"/>
    <n v="14.5"/>
    <n v="5"/>
    <n v="4.79"/>
    <n v="2.68"/>
    <n v="69.66"/>
    <n v="1.4"/>
    <n v="15356"/>
    <n v="5822"/>
    <n v="2"/>
    <n v="11137654"/>
    <n v="23851005"/>
    <n v="-12713351"/>
    <n v="-50.869885843013137"/>
    <n v="44.565055077845223"/>
    <x v="0"/>
  </r>
  <r>
    <s v="P0025"/>
    <s v="Model_343"/>
    <x v="0"/>
    <x v="1"/>
    <n v="2023"/>
    <s v="Q3"/>
    <n v="1025"/>
    <n v="2451"/>
    <n v="8793"/>
    <n v="465648"/>
    <n v="3.36"/>
    <n v="15"/>
    <n v="8.6199999999999992"/>
    <n v="10.59"/>
    <n v="12.81"/>
    <n v="3.3"/>
    <n v="17927"/>
    <n v="847"/>
    <n v="7"/>
    <n v="2512275"/>
    <n v="9478473"/>
    <n v="-6966198"/>
    <n v="-14.960223172868776"/>
    <n v="5.395223430574168"/>
    <x v="0"/>
  </r>
  <r>
    <s v="P0026"/>
    <s v="Model_179"/>
    <x v="0"/>
    <x v="0"/>
    <n v="2023"/>
    <s v="Q4"/>
    <n v="1856"/>
    <n v="3579"/>
    <n v="6807"/>
    <n v="307324"/>
    <n v="9.9499999999999993"/>
    <n v="2"/>
    <n v="1.05"/>
    <n v="11.31"/>
    <n v="56.01"/>
    <n v="4.7"/>
    <n v="2008"/>
    <n v="9092"/>
    <n v="11"/>
    <n v="6642624"/>
    <n v="12941116"/>
    <n v="-6298492"/>
    <n v="-20.494631073394853"/>
    <n v="21.614400437323475"/>
    <x v="0"/>
  </r>
  <r>
    <s v="P0027"/>
    <s v="Model_887"/>
    <x v="1"/>
    <x v="2"/>
    <n v="2023"/>
    <s v="Q1"/>
    <n v="239"/>
    <n v="4217"/>
    <n v="6342"/>
    <n v="245161"/>
    <n v="11.13"/>
    <n v="9"/>
    <n v="5.54"/>
    <n v="18.34"/>
    <n v="72.930000000000007"/>
    <n v="1.2"/>
    <n v="7607"/>
    <n v="6653"/>
    <n v="10"/>
    <n v="1007863"/>
    <n v="1760899"/>
    <n v="-753036"/>
    <n v="-3.0715978479448198"/>
    <n v="4.1110249998980262"/>
    <x v="0"/>
  </r>
  <r>
    <s v="P0028"/>
    <s v="Model_698"/>
    <x v="1"/>
    <x v="0"/>
    <n v="2023"/>
    <s v="Q2"/>
    <n v="2784"/>
    <n v="11192"/>
    <n v="9892"/>
    <n v="498614"/>
    <n v="12.73"/>
    <n v="10"/>
    <n v="5.13"/>
    <n v="21"/>
    <n v="11.38"/>
    <n v="2.7"/>
    <n v="14976"/>
    <n v="1597"/>
    <n v="13"/>
    <n v="31158528"/>
    <n v="28037942"/>
    <n v="3120586"/>
    <n v="6.2585206191563012"/>
    <n v="62.490279053536405"/>
    <x v="3"/>
  </r>
  <r>
    <s v="P0029"/>
    <s v="Model_358"/>
    <x v="2"/>
    <x v="1"/>
    <n v="2023"/>
    <s v="Q1"/>
    <n v="3055"/>
    <n v="8811"/>
    <n v="12076"/>
    <n v="280363"/>
    <n v="6.34"/>
    <n v="10"/>
    <n v="2.81"/>
    <n v="13.62"/>
    <n v="53.97"/>
    <n v="3.8"/>
    <n v="4939"/>
    <n v="1479"/>
    <n v="5"/>
    <n v="26917605"/>
    <n v="37172543"/>
    <n v="-10254938"/>
    <n v="-36.577358638622073"/>
    <n v="96.009833679907828"/>
    <x v="0"/>
  </r>
  <r>
    <s v="P0030"/>
    <s v="Model_793"/>
    <x v="0"/>
    <x v="2"/>
    <n v="2023"/>
    <s v="Q4"/>
    <n v="4708"/>
    <n v="19949"/>
    <n v="7156"/>
    <n v="184393"/>
    <n v="4.54"/>
    <n v="16"/>
    <n v="8.2200000000000006"/>
    <n v="2.17"/>
    <n v="78.62"/>
    <n v="2.9"/>
    <n v="14636"/>
    <n v="8971"/>
    <n v="7"/>
    <n v="93919892"/>
    <n v="33874841"/>
    <n v="60045051"/>
    <n v="325.6362822883732"/>
    <n v="509.34629839527531"/>
    <x v="2"/>
  </r>
  <r>
    <s v="P0031"/>
    <s v="Model_341"/>
    <x v="2"/>
    <x v="0"/>
    <n v="2023"/>
    <s v="Q4"/>
    <n v="1949"/>
    <n v="2268"/>
    <n v="11001"/>
    <n v="393492"/>
    <n v="4.88"/>
    <n v="3"/>
    <n v="7.53"/>
    <n v="5.92"/>
    <n v="47.93"/>
    <n v="4.2"/>
    <n v="15667"/>
    <n v="7460"/>
    <n v="13"/>
    <n v="4420332"/>
    <n v="21834441"/>
    <n v="-17414109"/>
    <n v="-44.255306334055078"/>
    <n v="11.233600683114268"/>
    <x v="0"/>
  </r>
  <r>
    <s v="P0032"/>
    <s v="Model_579"/>
    <x v="2"/>
    <x v="2"/>
    <n v="2024"/>
    <s v="Q2"/>
    <n v="1317"/>
    <n v="6990"/>
    <n v="9233"/>
    <n v="480599"/>
    <n v="10.69"/>
    <n v="3"/>
    <n v="7.33"/>
    <n v="4.12"/>
    <n v="10.33"/>
    <n v="1.7"/>
    <n v="18800"/>
    <n v="3870"/>
    <n v="6"/>
    <n v="9205830"/>
    <n v="12640460"/>
    <n v="-3434630"/>
    <n v="-7.1465608542672792"/>
    <n v="19.154908770097315"/>
    <x v="0"/>
  </r>
  <r>
    <s v="P0033"/>
    <s v="Model_360"/>
    <x v="2"/>
    <x v="3"/>
    <n v="2023"/>
    <s v="Q4"/>
    <n v="1578"/>
    <n v="17034"/>
    <n v="8180"/>
    <n v="425960"/>
    <n v="12.25"/>
    <n v="16"/>
    <n v="8.76"/>
    <n v="3.12"/>
    <n v="10.88"/>
    <n v="4.8"/>
    <n v="18682"/>
    <n v="3442"/>
    <n v="13"/>
    <n v="26879652"/>
    <n v="13334000"/>
    <n v="13545652"/>
    <n v="31.800291107146212"/>
    <n v="63.103699877922807"/>
    <x v="1"/>
  </r>
  <r>
    <s v="P0034"/>
    <s v="Model_854"/>
    <x v="0"/>
    <x v="2"/>
    <n v="2024"/>
    <s v="Q4"/>
    <n v="3252"/>
    <n v="8145"/>
    <n v="3185"/>
    <n v="259754"/>
    <n v="2.72"/>
    <n v="8"/>
    <n v="7.23"/>
    <n v="9.15"/>
    <n v="43.33"/>
    <n v="2.5"/>
    <n v="6471"/>
    <n v="9188"/>
    <n v="2"/>
    <n v="26487540"/>
    <n v="10617374"/>
    <n v="15870166"/>
    <n v="61.096907073615803"/>
    <n v="101.97163470052435"/>
    <x v="1"/>
  </r>
  <r>
    <s v="P0035"/>
    <s v="Model_326"/>
    <x v="2"/>
    <x v="0"/>
    <n v="2024"/>
    <s v="Q2"/>
    <n v="3606"/>
    <n v="6732"/>
    <n v="5068"/>
    <n v="173053"/>
    <n v="5.56"/>
    <n v="18"/>
    <n v="2.3199999999999998"/>
    <n v="5.73"/>
    <n v="22.4"/>
    <n v="2.4"/>
    <n v="19644"/>
    <n v="1646"/>
    <n v="7"/>
    <n v="24275592"/>
    <n v="18448261"/>
    <n v="5827331"/>
    <n v="33.67367800615996"/>
    <n v="140.27836558742121"/>
    <x v="1"/>
  </r>
  <r>
    <s v="P0036"/>
    <s v="Model_908"/>
    <x v="2"/>
    <x v="2"/>
    <n v="2024"/>
    <s v="Q1"/>
    <n v="3940"/>
    <n v="12985"/>
    <n v="1471"/>
    <n v="233965"/>
    <n v="13.53"/>
    <n v="4"/>
    <n v="7.06"/>
    <n v="5.46"/>
    <n v="63.16"/>
    <n v="4.5"/>
    <n v="17383"/>
    <n v="3226"/>
    <n v="10"/>
    <n v="51160900"/>
    <n v="6029705"/>
    <n v="45131195"/>
    <n v="192.89720684717798"/>
    <n v="218.66903169277455"/>
    <x v="2"/>
  </r>
  <r>
    <s v="P0037"/>
    <s v="Model_396"/>
    <x v="0"/>
    <x v="1"/>
    <n v="2023"/>
    <s v="Q2"/>
    <n v="696"/>
    <n v="7297"/>
    <n v="963"/>
    <n v="216892"/>
    <n v="12.1"/>
    <n v="5"/>
    <n v="3.08"/>
    <n v="1.37"/>
    <n v="66.7"/>
    <n v="3.3"/>
    <n v="2318"/>
    <n v="5989"/>
    <n v="13"/>
    <n v="5078712"/>
    <n v="887140"/>
    <n v="4191572"/>
    <n v="19.325618280065655"/>
    <n v="23.415856739759882"/>
    <x v="1"/>
  </r>
  <r>
    <s v="P0038"/>
    <s v="Model_876"/>
    <x v="2"/>
    <x v="0"/>
    <n v="2024"/>
    <s v="Q1"/>
    <n v="2938"/>
    <n v="13842"/>
    <n v="9456"/>
    <n v="378406"/>
    <n v="14.77"/>
    <n v="2"/>
    <n v="2.42"/>
    <n v="0.44"/>
    <n v="24.23"/>
    <n v="3.1"/>
    <n v="11860"/>
    <n v="6308"/>
    <n v="4"/>
    <n v="40667796"/>
    <n v="28160134"/>
    <n v="12507662"/>
    <n v="33.053550947923661"/>
    <n v="107.47132973578643"/>
    <x v="1"/>
  </r>
  <r>
    <s v="P0039"/>
    <s v="Model_455"/>
    <x v="2"/>
    <x v="1"/>
    <n v="2024"/>
    <s v="Q2"/>
    <n v="2485"/>
    <n v="9538"/>
    <n v="12034"/>
    <n v="184832"/>
    <n v="11.31"/>
    <n v="0"/>
    <n v="0.73"/>
    <n v="2.57"/>
    <n v="81.08"/>
    <n v="3.9"/>
    <n v="13427"/>
    <n v="8975"/>
    <n v="12"/>
    <n v="23701930"/>
    <n v="30089322"/>
    <n v="-6387392"/>
    <n v="-34.557825484764543"/>
    <n v="128.23499177631578"/>
    <x v="0"/>
  </r>
  <r>
    <s v="P0040"/>
    <s v="Model_886"/>
    <x v="0"/>
    <x v="2"/>
    <n v="2023"/>
    <s v="Q1"/>
    <n v="650"/>
    <n v="17502"/>
    <n v="5392"/>
    <n v="203262"/>
    <n v="5.9"/>
    <n v="19"/>
    <n v="7.44"/>
    <n v="4.3"/>
    <n v="45.35"/>
    <n v="3.3"/>
    <n v="17523"/>
    <n v="1395"/>
    <n v="4"/>
    <n v="11376300"/>
    <n v="3708062"/>
    <n v="7668238"/>
    <n v="37.725880882801505"/>
    <n v="55.968651297340379"/>
    <x v="1"/>
  </r>
  <r>
    <s v="P0041"/>
    <s v="Model_412"/>
    <x v="2"/>
    <x v="3"/>
    <n v="2023"/>
    <s v="Q1"/>
    <n v="2413"/>
    <n v="14587"/>
    <n v="5595"/>
    <n v="117411"/>
    <n v="8.86"/>
    <n v="15"/>
    <n v="7.11"/>
    <n v="10.77"/>
    <n v="21.43"/>
    <n v="1.7"/>
    <n v="4565"/>
    <n v="1485"/>
    <n v="3"/>
    <n v="35198431"/>
    <n v="13618146"/>
    <n v="21580285"/>
    <n v="183.80121964722215"/>
    <n v="299.78818850022571"/>
    <x v="2"/>
  </r>
  <r>
    <s v="P0042"/>
    <s v="Model_273"/>
    <x v="1"/>
    <x v="3"/>
    <n v="2023"/>
    <s v="Q3"/>
    <n v="2111"/>
    <n v="6373"/>
    <n v="11434"/>
    <n v="335521"/>
    <n v="9.92"/>
    <n v="10"/>
    <n v="2.34"/>
    <n v="12.76"/>
    <n v="71.14"/>
    <n v="3.7"/>
    <n v="4759"/>
    <n v="1042"/>
    <n v="14"/>
    <n v="13453403"/>
    <n v="24472695"/>
    <n v="-11019292"/>
    <n v="-32.842331776550502"/>
    <n v="40.097052047412831"/>
    <x v="0"/>
  </r>
  <r>
    <s v="P0043"/>
    <s v="Model_739"/>
    <x v="1"/>
    <x v="3"/>
    <n v="2023"/>
    <s v="Q2"/>
    <n v="291"/>
    <n v="2981"/>
    <n v="5598"/>
    <n v="489953"/>
    <n v="1.18"/>
    <n v="12"/>
    <n v="7.49"/>
    <n v="3.51"/>
    <n v="73.2"/>
    <n v="1.5"/>
    <n v="18790"/>
    <n v="3380"/>
    <n v="5"/>
    <n v="867471"/>
    <n v="2118971"/>
    <n v="-1251500"/>
    <n v="-2.5543266394939921"/>
    <n v="1.7705188048649565"/>
    <x v="0"/>
  </r>
  <r>
    <s v="P0044"/>
    <s v="Model_402"/>
    <x v="0"/>
    <x v="1"/>
    <n v="2023"/>
    <s v="Q2"/>
    <n v="2091"/>
    <n v="11593"/>
    <n v="6836"/>
    <n v="88211"/>
    <n v="8.17"/>
    <n v="9"/>
    <n v="9.18"/>
    <n v="10.62"/>
    <n v="61.14"/>
    <n v="4.2"/>
    <n v="13800"/>
    <n v="1133"/>
    <n v="11"/>
    <n v="24240963"/>
    <n v="14382287"/>
    <n v="9858676"/>
    <n v="111.76243325662332"/>
    <n v="274.80657741098048"/>
    <x v="2"/>
  </r>
  <r>
    <s v="P0045"/>
    <s v="Model_414"/>
    <x v="2"/>
    <x v="1"/>
    <n v="2024"/>
    <s v="Q1"/>
    <n v="2874"/>
    <n v="15922"/>
    <n v="3155"/>
    <n v="263981"/>
    <n v="10.64"/>
    <n v="2"/>
    <n v="1.08"/>
    <n v="8.5399999999999991"/>
    <n v="78.28"/>
    <n v="5"/>
    <n v="2102"/>
    <n v="2886"/>
    <n v="4"/>
    <n v="45759828"/>
    <n v="9331451"/>
    <n v="36428377"/>
    <n v="137.99620806042859"/>
    <n v="173.34515741663225"/>
    <x v="2"/>
  </r>
  <r>
    <s v="P0046"/>
    <s v="Model_133"/>
    <x v="2"/>
    <x v="3"/>
    <n v="2023"/>
    <s v="Q2"/>
    <n v="2662"/>
    <n v="17938"/>
    <n v="6687"/>
    <n v="315888"/>
    <n v="2.5099999999999998"/>
    <n v="8"/>
    <n v="2.33"/>
    <n v="4.59"/>
    <n v="68.989999999999995"/>
    <n v="2.5"/>
    <n v="5795"/>
    <n v="2333"/>
    <n v="13"/>
    <n v="47750956"/>
    <n v="18116682"/>
    <n v="29634274"/>
    <n v="93.812598136048223"/>
    <n v="151.16419743706629"/>
    <x v="2"/>
  </r>
  <r>
    <s v="P0047"/>
    <s v="Model_720"/>
    <x v="0"/>
    <x v="3"/>
    <n v="2024"/>
    <s v="Q4"/>
    <n v="1413"/>
    <n v="9143"/>
    <n v="13270"/>
    <n v="306638"/>
    <n v="11.71"/>
    <n v="11"/>
    <n v="7.5"/>
    <n v="0.17"/>
    <n v="80.58"/>
    <n v="2.8"/>
    <n v="11483"/>
    <n v="1720"/>
    <n v="3"/>
    <n v="12919059"/>
    <n v="19057148"/>
    <n v="-6138089"/>
    <n v="-20.017378798452899"/>
    <n v="42.131304665436119"/>
    <x v="0"/>
  </r>
  <r>
    <s v="P0048"/>
    <s v="Model_404"/>
    <x v="0"/>
    <x v="0"/>
    <n v="2023"/>
    <s v="Q2"/>
    <n v="1528"/>
    <n v="17208"/>
    <n v="13716"/>
    <n v="337139"/>
    <n v="8.76"/>
    <n v="13"/>
    <n v="2.75"/>
    <n v="11.68"/>
    <n v="44.71"/>
    <n v="1.2"/>
    <n v="5027"/>
    <n v="3635"/>
    <n v="2"/>
    <n v="26293824"/>
    <n v="21295187"/>
    <n v="4998637"/>
    <n v="14.826635304725944"/>
    <n v="77.991048202670115"/>
    <x v="3"/>
  </r>
  <r>
    <s v="P0049"/>
    <s v="Model_496"/>
    <x v="2"/>
    <x v="0"/>
    <n v="2024"/>
    <s v="Q2"/>
    <n v="2606"/>
    <n v="12771"/>
    <n v="8761"/>
    <n v="198049"/>
    <n v="14.28"/>
    <n v="0"/>
    <n v="6.25"/>
    <n v="17.14"/>
    <n v="69.81"/>
    <n v="1.1000000000000001"/>
    <n v="3311"/>
    <n v="3305"/>
    <n v="4"/>
    <n v="33281226"/>
    <n v="23029215"/>
    <n v="10252011"/>
    <n v="51.765022797388525"/>
    <n v="168.04541300385259"/>
    <x v="1"/>
  </r>
  <r>
    <s v="P0050"/>
    <s v="Model_900"/>
    <x v="2"/>
    <x v="1"/>
    <n v="2023"/>
    <s v="Q2"/>
    <n v="825"/>
    <n v="18716"/>
    <n v="11549"/>
    <n v="279010"/>
    <n v="0.64"/>
    <n v="17"/>
    <n v="0.81"/>
    <n v="5.66"/>
    <n v="89.98"/>
    <n v="4.7"/>
    <n v="13603"/>
    <n v="2982"/>
    <n v="11"/>
    <n v="15440700"/>
    <n v="9806935"/>
    <n v="5633765"/>
    <n v="20.191982366223431"/>
    <n v="55.341027203326043"/>
    <x v="1"/>
  </r>
  <r>
    <s v="P0051"/>
    <s v="Model_371"/>
    <x v="1"/>
    <x v="1"/>
    <n v="2023"/>
    <s v="Q3"/>
    <n v="4064"/>
    <n v="14100"/>
    <n v="6627"/>
    <n v="84542"/>
    <n v="3.98"/>
    <n v="16"/>
    <n v="4.5199999999999996"/>
    <n v="3.3"/>
    <n v="67.989999999999995"/>
    <n v="1.5"/>
    <n v="10532"/>
    <n v="270"/>
    <n v="7"/>
    <n v="57302400"/>
    <n v="27016670"/>
    <n v="30285730"/>
    <n v="358.23294930330485"/>
    <n v="677.79801755340543"/>
    <x v="2"/>
  </r>
  <r>
    <s v="P0052"/>
    <s v="Model_781"/>
    <x v="2"/>
    <x v="1"/>
    <n v="2023"/>
    <s v="Q2"/>
    <n v="84"/>
    <n v="12498"/>
    <n v="9537"/>
    <n v="60651"/>
    <n v="9.02"/>
    <n v="8"/>
    <n v="7.39"/>
    <n v="22.18"/>
    <n v="19.13"/>
    <n v="2.8"/>
    <n v="14377"/>
    <n v="8240"/>
    <n v="10"/>
    <n v="1049832"/>
    <n v="861759"/>
    <n v="188073"/>
    <n v="3.1009051788099122"/>
    <n v="17.309393085027452"/>
    <x v="3"/>
  </r>
  <r>
    <s v="P0053"/>
    <s v="Model_366"/>
    <x v="0"/>
    <x v="1"/>
    <n v="2023"/>
    <s v="Q3"/>
    <n v="3202"/>
    <n v="15795"/>
    <n v="14675"/>
    <n v="149239"/>
    <n v="4.45"/>
    <n v="8"/>
    <n v="6.87"/>
    <n v="6.88"/>
    <n v="51.47"/>
    <n v="4.3"/>
    <n v="9463"/>
    <n v="9845"/>
    <n v="12"/>
    <n v="50575590"/>
    <n v="47138589"/>
    <n v="3437001"/>
    <n v="23.030179778744163"/>
    <n v="338.88990143327146"/>
    <x v="1"/>
  </r>
  <r>
    <s v="P0054"/>
    <s v="Model_237"/>
    <x v="2"/>
    <x v="1"/>
    <n v="2023"/>
    <s v="Q2"/>
    <n v="2005"/>
    <n v="12182"/>
    <n v="5519"/>
    <n v="391075"/>
    <n v="10.72"/>
    <n v="9"/>
    <n v="8.15"/>
    <n v="5.59"/>
    <n v="56.99"/>
    <n v="4.5999999999999996"/>
    <n v="16724"/>
    <n v="3997"/>
    <n v="6"/>
    <n v="24424910"/>
    <n v="11456670"/>
    <n v="12968240"/>
    <n v="33.160493511474783"/>
    <n v="62.455820494790004"/>
    <x v="1"/>
  </r>
  <r>
    <s v="P0055"/>
    <s v="Model_403"/>
    <x v="0"/>
    <x v="0"/>
    <n v="2023"/>
    <s v="Q1"/>
    <n v="1635"/>
    <n v="17880"/>
    <n v="12827"/>
    <n v="276416"/>
    <n v="11.39"/>
    <n v="18"/>
    <n v="8.77"/>
    <n v="21.43"/>
    <n v="23.94"/>
    <n v="3.1"/>
    <n v="10416"/>
    <n v="9887"/>
    <n v="4"/>
    <n v="29233800"/>
    <n v="21248561"/>
    <n v="7985239"/>
    <n v="28.888483300532531"/>
    <n v="105.76015860152813"/>
    <x v="1"/>
  </r>
  <r>
    <s v="P0056"/>
    <s v="Model_664"/>
    <x v="0"/>
    <x v="1"/>
    <n v="2023"/>
    <s v="Q3"/>
    <n v="3993"/>
    <n v="10019"/>
    <n v="1393"/>
    <n v="414256"/>
    <n v="1.54"/>
    <n v="14"/>
    <n v="7.73"/>
    <n v="20.43"/>
    <n v="87.03"/>
    <n v="3.3"/>
    <n v="8266"/>
    <n v="9915"/>
    <n v="6"/>
    <n v="40005867"/>
    <n v="5976505"/>
    <n v="34029362"/>
    <n v="82.145731142095713"/>
    <n v="96.572812463790513"/>
    <x v="2"/>
  </r>
  <r>
    <s v="P0057"/>
    <s v="Model_521"/>
    <x v="0"/>
    <x v="0"/>
    <n v="2023"/>
    <s v="Q1"/>
    <n v="3123"/>
    <n v="4800"/>
    <n v="5639"/>
    <n v="328859"/>
    <n v="7.71"/>
    <n v="4"/>
    <n v="6.72"/>
    <n v="11.21"/>
    <n v="24.05"/>
    <n v="3.7"/>
    <n v="18686"/>
    <n v="4222"/>
    <n v="6"/>
    <n v="14990400"/>
    <n v="17939456"/>
    <n v="-2949056"/>
    <n v="-8.9675392797521134"/>
    <n v="45.583061433623527"/>
    <x v="0"/>
  </r>
  <r>
    <s v="P0058"/>
    <s v="Model_264"/>
    <x v="0"/>
    <x v="1"/>
    <n v="2023"/>
    <s v="Q4"/>
    <n v="1071"/>
    <n v="8222"/>
    <n v="8194"/>
    <n v="487625"/>
    <n v="7.63"/>
    <n v="14"/>
    <n v="0.32"/>
    <n v="12.23"/>
    <n v="24.2"/>
    <n v="4.8"/>
    <n v="20466"/>
    <n v="5209"/>
    <n v="6"/>
    <n v="8805762"/>
    <n v="9263399"/>
    <n v="-457637"/>
    <n v="-0.93850192258395282"/>
    <n v="18.058471161240707"/>
    <x v="0"/>
  </r>
  <r>
    <s v="P0059"/>
    <s v="Model_432"/>
    <x v="1"/>
    <x v="1"/>
    <n v="2024"/>
    <s v="Q1"/>
    <n v="3511"/>
    <n v="8718"/>
    <n v="14856"/>
    <n v="205378"/>
    <n v="5.54"/>
    <n v="19"/>
    <n v="5.35"/>
    <n v="5.44"/>
    <n v="83.21"/>
    <n v="3.4"/>
    <n v="3165"/>
    <n v="9383"/>
    <n v="13"/>
    <n v="30608898"/>
    <n v="52364794"/>
    <n v="-21755896"/>
    <n v="-105.9309955301931"/>
    <n v="149.03688807954114"/>
    <x v="0"/>
  </r>
  <r>
    <s v="P0060"/>
    <s v="Model_349"/>
    <x v="0"/>
    <x v="3"/>
    <n v="2024"/>
    <s v="Q3"/>
    <n v="2663"/>
    <n v="4554"/>
    <n v="12796"/>
    <n v="200158"/>
    <n v="13.99"/>
    <n v="1"/>
    <n v="0.38"/>
    <n v="1.96"/>
    <n v="47.22"/>
    <n v="3.2"/>
    <n v="17432"/>
    <n v="2937"/>
    <n v="13"/>
    <n v="12127302"/>
    <n v="34275906"/>
    <n v="-22148604"/>
    <n v="-110.65560207436125"/>
    <n v="60.588644970473325"/>
    <x v="0"/>
  </r>
  <r>
    <s v="P0061"/>
    <s v="Model_306"/>
    <x v="0"/>
    <x v="1"/>
    <n v="2023"/>
    <s v="Q3"/>
    <n v="3893"/>
    <n v="15075"/>
    <n v="10451"/>
    <n v="457592"/>
    <n v="12.41"/>
    <n v="12"/>
    <n v="8.08"/>
    <n v="14.34"/>
    <n v="15.06"/>
    <n v="1.1000000000000001"/>
    <n v="8475"/>
    <n v="8699"/>
    <n v="8"/>
    <n v="58686975"/>
    <n v="41143335"/>
    <n v="17543640"/>
    <n v="38.33904438888792"/>
    <n v="128.25175046766552"/>
    <x v="1"/>
  </r>
  <r>
    <s v="P0062"/>
    <s v="Model_171"/>
    <x v="0"/>
    <x v="2"/>
    <n v="2024"/>
    <s v="Q4"/>
    <n v="1550"/>
    <n v="9470"/>
    <n v="4293"/>
    <n v="373494"/>
    <n v="10.46"/>
    <n v="15"/>
    <n v="3.21"/>
    <n v="2.46"/>
    <n v="57.85"/>
    <n v="1.3"/>
    <n v="4052"/>
    <n v="5328"/>
    <n v="6"/>
    <n v="14678500"/>
    <n v="7027644"/>
    <n v="7650856"/>
    <n v="20.484548613900088"/>
    <n v="39.300497464484032"/>
    <x v="1"/>
  </r>
  <r>
    <s v="P0063"/>
    <s v="Model_171"/>
    <x v="1"/>
    <x v="1"/>
    <n v="2024"/>
    <s v="Q1"/>
    <n v="4848"/>
    <n v="3643"/>
    <n v="11593"/>
    <n v="383569"/>
    <n v="10.71"/>
    <n v="14"/>
    <n v="5.62"/>
    <n v="11.23"/>
    <n v="58.15"/>
    <n v="3.3"/>
    <n v="14719"/>
    <n v="4269"/>
    <n v="8"/>
    <n v="17661264"/>
    <n v="56586433"/>
    <n v="-38925169"/>
    <n v="-101.48153005065582"/>
    <n v="46.044555216923165"/>
    <x v="0"/>
  </r>
  <r>
    <s v="P0064"/>
    <s v="Model_743"/>
    <x v="2"/>
    <x v="0"/>
    <n v="2024"/>
    <s v="Q3"/>
    <n v="211"/>
    <n v="11003"/>
    <n v="6964"/>
    <n v="479852"/>
    <n v="6.93"/>
    <n v="9"/>
    <n v="2.79"/>
    <n v="23.51"/>
    <n v="15.16"/>
    <n v="4.7"/>
    <n v="15774"/>
    <n v="6821"/>
    <n v="10"/>
    <n v="2321633"/>
    <n v="1949256"/>
    <n v="372377"/>
    <n v="0.77602469094637516"/>
    <n v="4.838227203387711"/>
    <x v="3"/>
  </r>
  <r>
    <s v="P0065"/>
    <s v="Model_794"/>
    <x v="0"/>
    <x v="3"/>
    <n v="2023"/>
    <s v="Q4"/>
    <n v="4347"/>
    <n v="16649"/>
    <n v="11436"/>
    <n v="398264"/>
    <n v="13.81"/>
    <n v="13"/>
    <n v="7.83"/>
    <n v="23.82"/>
    <n v="87.8"/>
    <n v="4.5"/>
    <n v="14112"/>
    <n v="779"/>
    <n v="6"/>
    <n v="72373203"/>
    <n v="50110556"/>
    <n v="22262647"/>
    <n v="55.899220115300402"/>
    <n v="181.72167958941807"/>
    <x v="1"/>
  </r>
  <r>
    <s v="P0066"/>
    <s v="Model_970"/>
    <x v="0"/>
    <x v="2"/>
    <n v="2023"/>
    <s v="Q2"/>
    <n v="2031"/>
    <n v="13675"/>
    <n v="3472"/>
    <n v="427033"/>
    <n v="10.42"/>
    <n v="9"/>
    <n v="8.8699999999999992"/>
    <n v="5.98"/>
    <n v="53.52"/>
    <n v="4.9000000000000004"/>
    <n v="4308"/>
    <n v="7529"/>
    <n v="3"/>
    <n v="27773925"/>
    <n v="7478665"/>
    <n v="20295260"/>
    <n v="47.526209918203044"/>
    <n v="65.039294387084837"/>
    <x v="1"/>
  </r>
  <r>
    <s v="P0067"/>
    <s v="Model_998"/>
    <x v="1"/>
    <x v="3"/>
    <n v="2024"/>
    <s v="Q3"/>
    <n v="1045"/>
    <n v="9856"/>
    <n v="5000"/>
    <n v="494865"/>
    <n v="10.93"/>
    <n v="13"/>
    <n v="3.99"/>
    <n v="15.6"/>
    <n v="54.78"/>
    <n v="3.1"/>
    <n v="12590"/>
    <n v="5587"/>
    <n v="6"/>
    <n v="10299520"/>
    <n v="5719865"/>
    <n v="4579655"/>
    <n v="9.2543521970638452"/>
    <n v="20.812787325836339"/>
    <x v="3"/>
  </r>
  <r>
    <s v="P0068"/>
    <s v="Model_931"/>
    <x v="2"/>
    <x v="0"/>
    <n v="2023"/>
    <s v="Q3"/>
    <n v="4961"/>
    <n v="16570"/>
    <n v="816"/>
    <n v="477826"/>
    <n v="12.93"/>
    <n v="8"/>
    <n v="8.6300000000000008"/>
    <n v="11.85"/>
    <n v="51.61"/>
    <n v="4.2"/>
    <n v="13760"/>
    <n v="336"/>
    <n v="9"/>
    <n v="82203770"/>
    <n v="4526002"/>
    <n v="77677768"/>
    <n v="162.56496716377927"/>
    <n v="172.03703858726817"/>
    <x v="2"/>
  </r>
  <r>
    <s v="P0069"/>
    <s v="Model_522"/>
    <x v="2"/>
    <x v="0"/>
    <n v="2024"/>
    <s v="Q1"/>
    <n v="3392"/>
    <n v="2322"/>
    <n v="3991"/>
    <n v="191130"/>
    <n v="4.1100000000000003"/>
    <n v="13"/>
    <n v="2.67"/>
    <n v="21.89"/>
    <n v="58.86"/>
    <n v="4.4000000000000004"/>
    <n v="16795"/>
    <n v="6904"/>
    <n v="13"/>
    <n v="7876224"/>
    <n v="13728602"/>
    <n v="-5852378"/>
    <n v="-30.619881755872967"/>
    <n v="41.20872704442003"/>
    <x v="0"/>
  </r>
  <r>
    <s v="P0070"/>
    <s v="Model_271"/>
    <x v="0"/>
    <x v="1"/>
    <n v="2024"/>
    <s v="Q4"/>
    <n v="4601"/>
    <n v="18827"/>
    <n v="1192"/>
    <n v="305948"/>
    <n v="12.11"/>
    <n v="2"/>
    <n v="5.35"/>
    <n v="6.79"/>
    <n v="31.14"/>
    <n v="3.6"/>
    <n v="16337"/>
    <n v="2523"/>
    <n v="5"/>
    <n v="86623027"/>
    <n v="5790340"/>
    <n v="80832687"/>
    <n v="264.2040052557951"/>
    <n v="283.1299011596742"/>
    <x v="2"/>
  </r>
  <r>
    <s v="P0071"/>
    <s v="Model_988"/>
    <x v="1"/>
    <x v="2"/>
    <n v="2024"/>
    <s v="Q3"/>
    <n v="3848"/>
    <n v="15789"/>
    <n v="9416"/>
    <n v="386781"/>
    <n v="2.93"/>
    <n v="19"/>
    <n v="8.59"/>
    <n v="0.09"/>
    <n v="32.979999999999997"/>
    <n v="2.4"/>
    <n v="16169"/>
    <n v="1132"/>
    <n v="3"/>
    <n v="60756072"/>
    <n v="36619549"/>
    <n v="24136523"/>
    <n v="62.403590145327719"/>
    <n v="157.08132509094293"/>
    <x v="1"/>
  </r>
  <r>
    <s v="P0072"/>
    <s v="Model_898"/>
    <x v="0"/>
    <x v="0"/>
    <n v="2024"/>
    <s v="Q4"/>
    <n v="1325"/>
    <n v="7650"/>
    <n v="7072"/>
    <n v="382338"/>
    <n v="5.18"/>
    <n v="15"/>
    <n v="3.26"/>
    <n v="4.0599999999999996"/>
    <n v="50.91"/>
    <n v="2.9"/>
    <n v="12023"/>
    <n v="6439"/>
    <n v="11"/>
    <n v="10136250"/>
    <n v="9752738"/>
    <n v="383512"/>
    <n v="1.0030705815273397"/>
    <n v="26.511228284920673"/>
    <x v="3"/>
  </r>
  <r>
    <s v="P0073"/>
    <s v="Model_279"/>
    <x v="1"/>
    <x v="0"/>
    <n v="2024"/>
    <s v="Q3"/>
    <n v="1066"/>
    <n v="5925"/>
    <n v="1371"/>
    <n v="389061"/>
    <n v="5.03"/>
    <n v="1"/>
    <n v="9.5399999999999991"/>
    <n v="8.74"/>
    <n v="74.53"/>
    <n v="4.4000000000000004"/>
    <n v="14262"/>
    <n v="3040"/>
    <n v="4"/>
    <n v="6316050"/>
    <n v="1850547"/>
    <n v="4465503"/>
    <n v="11.477642323440284"/>
    <n v="16.234086685635415"/>
    <x v="3"/>
  </r>
  <r>
    <s v="P0074"/>
    <s v="Model_339"/>
    <x v="1"/>
    <x v="1"/>
    <n v="2024"/>
    <s v="Q2"/>
    <n v="387"/>
    <n v="17532"/>
    <n v="4431"/>
    <n v="114200"/>
    <n v="14.68"/>
    <n v="9"/>
    <n v="1.22"/>
    <n v="7.89"/>
    <n v="13.99"/>
    <n v="2.2000000000000002"/>
    <n v="15269"/>
    <n v="5509"/>
    <n v="10"/>
    <n v="6784884"/>
    <n v="1828997"/>
    <n v="4955887"/>
    <n v="43.396558669001749"/>
    <n v="59.412294220665501"/>
    <x v="1"/>
  </r>
  <r>
    <s v="P0075"/>
    <s v="Model_416"/>
    <x v="2"/>
    <x v="0"/>
    <n v="2024"/>
    <s v="Q4"/>
    <n v="928"/>
    <n v="3698"/>
    <n v="6972"/>
    <n v="155848"/>
    <n v="12.85"/>
    <n v="2"/>
    <n v="0.18"/>
    <n v="19.78"/>
    <n v="58.27"/>
    <n v="4.7"/>
    <n v="15231"/>
    <n v="3232"/>
    <n v="10"/>
    <n v="3431744"/>
    <n v="6625864"/>
    <n v="-3194120"/>
    <n v="-20.495097787587905"/>
    <n v="22.019814177916945"/>
    <x v="0"/>
  </r>
  <r>
    <s v="P0076"/>
    <s v="Model_493"/>
    <x v="0"/>
    <x v="1"/>
    <n v="2023"/>
    <s v="Q2"/>
    <n v="1126"/>
    <n v="4952"/>
    <n v="10112"/>
    <n v="156022"/>
    <n v="10.52"/>
    <n v="10"/>
    <n v="9.0399999999999991"/>
    <n v="17.010000000000002"/>
    <n v="74.540000000000006"/>
    <n v="1.9"/>
    <n v="13377"/>
    <n v="7180"/>
    <n v="9"/>
    <n v="5575952"/>
    <n v="11542134"/>
    <n v="-5966182"/>
    <n v="-38.239363679481102"/>
    <n v="35.738242042788841"/>
    <x v="0"/>
  </r>
  <r>
    <s v="P0077"/>
    <s v="Model_635"/>
    <x v="0"/>
    <x v="3"/>
    <n v="2023"/>
    <s v="Q1"/>
    <n v="4937"/>
    <n v="10606"/>
    <n v="7977"/>
    <n v="227691"/>
    <n v="10.91"/>
    <n v="10"/>
    <n v="0.69"/>
    <n v="7.49"/>
    <n v="22.55"/>
    <n v="4"/>
    <n v="3956"/>
    <n v="5042"/>
    <n v="9"/>
    <n v="52361822"/>
    <n v="39610140"/>
    <n v="12751682"/>
    <n v="56.00433043027612"/>
    <n v="229.96878225314131"/>
    <x v="1"/>
  </r>
  <r>
    <s v="P0078"/>
    <s v="Model_364"/>
    <x v="2"/>
    <x v="0"/>
    <n v="2023"/>
    <s v="Q1"/>
    <n v="4043"/>
    <n v="15359"/>
    <n v="9233"/>
    <n v="460370"/>
    <n v="8.43"/>
    <n v="12"/>
    <n v="9.92"/>
    <n v="11.44"/>
    <n v="11.2"/>
    <n v="3.5"/>
    <n v="6923"/>
    <n v="7061"/>
    <n v="9"/>
    <n v="62096437"/>
    <n v="37789389"/>
    <n v="24307048"/>
    <n v="52.798939983057103"/>
    <n v="134.8837608879814"/>
    <x v="1"/>
  </r>
  <r>
    <s v="P0079"/>
    <s v="Model_416"/>
    <x v="1"/>
    <x v="2"/>
    <n v="2023"/>
    <s v="Q4"/>
    <n v="4909"/>
    <n v="19192"/>
    <n v="4697"/>
    <n v="462755"/>
    <n v="14.21"/>
    <n v="6"/>
    <n v="9.51"/>
    <n v="2.39"/>
    <n v="35.020000000000003"/>
    <n v="4"/>
    <n v="15746"/>
    <n v="7830"/>
    <n v="9"/>
    <n v="94213528"/>
    <n v="23520328"/>
    <n v="70693200"/>
    <n v="152.76593445775842"/>
    <n v="203.59267430929972"/>
    <x v="2"/>
  </r>
  <r>
    <s v="P0080"/>
    <s v="Model_697"/>
    <x v="2"/>
    <x v="2"/>
    <n v="2024"/>
    <s v="Q3"/>
    <n v="429"/>
    <n v="10205"/>
    <n v="13087"/>
    <n v="306453"/>
    <n v="7.44"/>
    <n v="16"/>
    <n v="1.37"/>
    <n v="22.45"/>
    <n v="57.05"/>
    <n v="2.7"/>
    <n v="14346"/>
    <n v="733"/>
    <n v="9"/>
    <n v="4377945"/>
    <n v="5920776"/>
    <n v="-1542831"/>
    <n v="-5.0344783702557976"/>
    <n v="14.285861127154899"/>
    <x v="0"/>
  </r>
  <r>
    <s v="P0081"/>
    <s v="Model_780"/>
    <x v="0"/>
    <x v="0"/>
    <n v="2023"/>
    <s v="Q3"/>
    <n v="542"/>
    <n v="11612"/>
    <n v="8923"/>
    <n v="372202"/>
    <n v="5.71"/>
    <n v="1"/>
    <n v="5.38"/>
    <n v="23.39"/>
    <n v="21.06"/>
    <n v="4.7"/>
    <n v="5817"/>
    <n v="6922"/>
    <n v="2"/>
    <n v="6293704"/>
    <n v="5208468"/>
    <n v="1085236"/>
    <n v="2.915717809146646"/>
    <n v="16.909377166162461"/>
    <x v="3"/>
  </r>
  <r>
    <s v="P0082"/>
    <s v="Model_998"/>
    <x v="1"/>
    <x v="0"/>
    <n v="2023"/>
    <s v="Q1"/>
    <n v="2112"/>
    <n v="6341"/>
    <n v="3079"/>
    <n v="112068"/>
    <n v="2.4500000000000002"/>
    <n v="11"/>
    <n v="1.85"/>
    <n v="24.5"/>
    <n v="44.09"/>
    <n v="3.5"/>
    <n v="19440"/>
    <n v="4203"/>
    <n v="7"/>
    <n v="13392192"/>
    <n v="6614916"/>
    <n v="6777276"/>
    <n v="60.474676089517082"/>
    <n v="119.50058892815076"/>
    <x v="1"/>
  </r>
  <r>
    <s v="P0083"/>
    <s v="Model_721"/>
    <x v="2"/>
    <x v="0"/>
    <n v="2023"/>
    <s v="Q1"/>
    <n v="3934"/>
    <n v="16858"/>
    <n v="9780"/>
    <n v="412076"/>
    <n v="11.79"/>
    <n v="9"/>
    <n v="4.28"/>
    <n v="21.71"/>
    <n v="54.19"/>
    <n v="2.2000000000000002"/>
    <n v="20089"/>
    <n v="9684"/>
    <n v="13"/>
    <n v="66319372"/>
    <n v="38886596"/>
    <n v="27432776"/>
    <n v="66.572127471631447"/>
    <n v="160.93966161581844"/>
    <x v="2"/>
  </r>
  <r>
    <s v="P0084"/>
    <s v="Model_784"/>
    <x v="2"/>
    <x v="2"/>
    <n v="2023"/>
    <s v="Q1"/>
    <n v="114"/>
    <n v="2909"/>
    <n v="8251"/>
    <n v="211445"/>
    <n v="11.02"/>
    <n v="17"/>
    <n v="0.61"/>
    <n v="4.3499999999999996"/>
    <n v="57.91"/>
    <n v="3.6"/>
    <n v="14135"/>
    <n v="6587"/>
    <n v="10"/>
    <n v="331626"/>
    <n v="1152059"/>
    <n v="-820433"/>
    <n v="-3.8801248551632814"/>
    <n v="1.568379484026579"/>
    <x v="0"/>
  </r>
  <r>
    <s v="P0085"/>
    <s v="Model_158"/>
    <x v="2"/>
    <x v="2"/>
    <n v="2024"/>
    <s v="Q3"/>
    <n v="2618"/>
    <n v="6066"/>
    <n v="9706"/>
    <n v="214226"/>
    <n v="5.77"/>
    <n v="10"/>
    <n v="2.2400000000000002"/>
    <n v="1.1499999999999999"/>
    <n v="31.95"/>
    <n v="2.1"/>
    <n v="14970"/>
    <n v="3546"/>
    <n v="9"/>
    <n v="15880788"/>
    <n v="25624534"/>
    <n v="-9743746"/>
    <n v="-45.483489399045865"/>
    <n v="74.131001839179191"/>
    <x v="0"/>
  </r>
  <r>
    <s v="P0086"/>
    <s v="Model_578"/>
    <x v="0"/>
    <x v="3"/>
    <n v="2023"/>
    <s v="Q2"/>
    <n v="2077"/>
    <n v="12882"/>
    <n v="13846"/>
    <n v="187103"/>
    <n v="0.38"/>
    <n v="15"/>
    <n v="3.63"/>
    <n v="14.49"/>
    <n v="42"/>
    <n v="2.2000000000000002"/>
    <n v="14676"/>
    <n v="5838"/>
    <n v="4"/>
    <n v="26755914"/>
    <n v="28945245"/>
    <n v="-2189331"/>
    <n v="-11.7012073563759"/>
    <n v="143.00098876020161"/>
    <x v="0"/>
  </r>
  <r>
    <s v="P0087"/>
    <s v="Model_333"/>
    <x v="1"/>
    <x v="0"/>
    <n v="2023"/>
    <s v="Q1"/>
    <n v="2745"/>
    <n v="19439"/>
    <n v="11841"/>
    <n v="274605"/>
    <n v="12.58"/>
    <n v="16"/>
    <n v="4.3899999999999997"/>
    <n v="22.82"/>
    <n v="72.27"/>
    <n v="2.6"/>
    <n v="10613"/>
    <n v="3198"/>
    <n v="12"/>
    <n v="53360055"/>
    <n v="32778150"/>
    <n v="20581905"/>
    <n v="74.950947724913974"/>
    <n v="194.31567160102693"/>
    <x v="2"/>
  </r>
  <r>
    <s v="P0088"/>
    <s v="Model_536"/>
    <x v="0"/>
    <x v="2"/>
    <n v="2023"/>
    <s v="Q1"/>
    <n v="1545"/>
    <n v="16096"/>
    <n v="1575"/>
    <n v="253047"/>
    <n v="0.17"/>
    <n v="18"/>
    <n v="9.77"/>
    <n v="4.43"/>
    <n v="85.3"/>
    <n v="4.4000000000000004"/>
    <n v="15046"/>
    <n v="8197"/>
    <n v="2"/>
    <n v="24868320"/>
    <n v="2686422"/>
    <n v="22181898"/>
    <n v="87.659201650286306"/>
    <n v="98.275498227601986"/>
    <x v="2"/>
  </r>
  <r>
    <s v="P0089"/>
    <s v="Model_946"/>
    <x v="1"/>
    <x v="0"/>
    <n v="2024"/>
    <s v="Q1"/>
    <n v="441"/>
    <n v="2304"/>
    <n v="13018"/>
    <n v="334929"/>
    <n v="10.56"/>
    <n v="17"/>
    <n v="8.08"/>
    <n v="0.18"/>
    <n v="78.95"/>
    <n v="3"/>
    <n v="8305"/>
    <n v="5576"/>
    <n v="3"/>
    <n v="1016064"/>
    <n v="6075867"/>
    <n v="-5059803"/>
    <n v="-15.107091353689887"/>
    <n v="3.0336698225594083"/>
    <x v="0"/>
  </r>
  <r>
    <s v="P0090"/>
    <s v="Model_595"/>
    <x v="1"/>
    <x v="0"/>
    <n v="2024"/>
    <s v="Q1"/>
    <n v="4564"/>
    <n v="14721"/>
    <n v="7669"/>
    <n v="299768"/>
    <n v="14.55"/>
    <n v="2"/>
    <n v="7.37"/>
    <n v="20.14"/>
    <n v="55.14"/>
    <n v="3.7"/>
    <n v="18288"/>
    <n v="8353"/>
    <n v="12"/>
    <n v="67186644"/>
    <n v="35301084"/>
    <n v="31885560"/>
    <n v="106.36745750046703"/>
    <n v="224.12880627685411"/>
    <x v="2"/>
  </r>
  <r>
    <s v="P0091"/>
    <s v="Model_199"/>
    <x v="1"/>
    <x v="0"/>
    <n v="2024"/>
    <s v="Q2"/>
    <n v="4524"/>
    <n v="2779"/>
    <n v="3047"/>
    <n v="209741"/>
    <n v="6.56"/>
    <n v="15"/>
    <n v="5.37"/>
    <n v="1.92"/>
    <n v="42.82"/>
    <n v="2.6"/>
    <n v="19504"/>
    <n v="5281"/>
    <n v="3"/>
    <n v="12572196"/>
    <n v="13994369"/>
    <n v="-1422173"/>
    <n v="-6.7806151396245848"/>
    <n v="59.941527884390752"/>
    <x v="0"/>
  </r>
  <r>
    <s v="P0092"/>
    <s v="Model_232"/>
    <x v="2"/>
    <x v="1"/>
    <n v="2023"/>
    <s v="Q3"/>
    <n v="3611"/>
    <n v="14692"/>
    <n v="7888"/>
    <n v="144475"/>
    <n v="3.52"/>
    <n v="5"/>
    <n v="8.4"/>
    <n v="10.34"/>
    <n v="36.64"/>
    <n v="2.1"/>
    <n v="20836"/>
    <n v="1917"/>
    <n v="8"/>
    <n v="53052812"/>
    <n v="28628043"/>
    <n v="24424769"/>
    <n v="169.05879217857762"/>
    <n v="367.21101920747532"/>
    <x v="2"/>
  </r>
  <r>
    <s v="P0093"/>
    <s v="Model_486"/>
    <x v="2"/>
    <x v="1"/>
    <n v="2024"/>
    <s v="Q2"/>
    <n v="2328"/>
    <n v="8583"/>
    <n v="878"/>
    <n v="52282"/>
    <n v="10.57"/>
    <n v="11"/>
    <n v="3.39"/>
    <n v="16.97"/>
    <n v="20"/>
    <n v="4.8"/>
    <n v="9580"/>
    <n v="8924"/>
    <n v="13"/>
    <n v="19981224"/>
    <n v="2096266"/>
    <n v="17884958"/>
    <n v="342.08633946673808"/>
    <n v="382.18170689721126"/>
    <x v="2"/>
  </r>
  <r>
    <s v="P0094"/>
    <s v="Model_275"/>
    <x v="0"/>
    <x v="1"/>
    <n v="2024"/>
    <s v="Q2"/>
    <n v="3149"/>
    <n v="12593"/>
    <n v="8880"/>
    <n v="215696"/>
    <n v="12.26"/>
    <n v="10"/>
    <n v="7.09"/>
    <n v="5.92"/>
    <n v="18.52"/>
    <n v="3.4"/>
    <n v="4618"/>
    <n v="4987"/>
    <n v="7"/>
    <n v="39655357"/>
    <n v="28178816"/>
    <n v="11476541"/>
    <n v="53.207018210815221"/>
    <n v="183.84836529189229"/>
    <x v="1"/>
  </r>
  <r>
    <s v="P0095"/>
    <s v="Model_681"/>
    <x v="1"/>
    <x v="2"/>
    <n v="2023"/>
    <s v="Q4"/>
    <n v="250"/>
    <n v="19271"/>
    <n v="7899"/>
    <n v="229510"/>
    <n v="8.1999999999999993"/>
    <n v="14"/>
    <n v="9.94"/>
    <n v="2.1"/>
    <n v="65.069999999999993"/>
    <n v="4.7"/>
    <n v="8130"/>
    <n v="2698"/>
    <n v="12"/>
    <n v="4817750"/>
    <n v="2204260"/>
    <n v="2613490"/>
    <n v="11.387259814387173"/>
    <n v="20.991460067099474"/>
    <x v="3"/>
  </r>
  <r>
    <s v="P0096"/>
    <s v="Model_361"/>
    <x v="2"/>
    <x v="0"/>
    <n v="2023"/>
    <s v="Q3"/>
    <n v="4925"/>
    <n v="14380"/>
    <n v="4726"/>
    <n v="270972"/>
    <n v="14.51"/>
    <n v="14"/>
    <n v="3.15"/>
    <n v="19.25"/>
    <n v="30.78"/>
    <n v="1.8"/>
    <n v="2065"/>
    <n v="9592"/>
    <n v="3"/>
    <n v="70821500"/>
    <n v="23546522"/>
    <n v="47274978"/>
    <n v="174.46443913024223"/>
    <n v="261.36095242312859"/>
    <x v="2"/>
  </r>
  <r>
    <s v="P0097"/>
    <s v="Model_145"/>
    <x v="2"/>
    <x v="3"/>
    <n v="2023"/>
    <s v="Q1"/>
    <n v="3154"/>
    <n v="17017"/>
    <n v="9847"/>
    <n v="379678"/>
    <n v="0.78"/>
    <n v="15"/>
    <n v="6.74"/>
    <n v="15.75"/>
    <n v="30.37"/>
    <n v="1.6"/>
    <n v="17201"/>
    <n v="2753"/>
    <n v="9"/>
    <n v="53671618"/>
    <n v="31437116"/>
    <n v="22234502"/>
    <n v="58.561470509220975"/>
    <n v="141.36088474970896"/>
    <x v="1"/>
  </r>
  <r>
    <s v="P0098"/>
    <s v="Model_506"/>
    <x v="0"/>
    <x v="3"/>
    <n v="2023"/>
    <s v="Q3"/>
    <n v="4648"/>
    <n v="3606"/>
    <n v="8140"/>
    <n v="212777"/>
    <n v="7.57"/>
    <n v="9"/>
    <n v="8.44"/>
    <n v="24.71"/>
    <n v="89.86"/>
    <n v="4.4000000000000004"/>
    <n v="16359"/>
    <n v="1554"/>
    <n v="10"/>
    <n v="16760688"/>
    <n v="38047497"/>
    <n v="-21286809"/>
    <n v="-100.04281007815695"/>
    <n v="78.771145377554902"/>
    <x v="0"/>
  </r>
  <r>
    <s v="P0099"/>
    <s v="Model_232"/>
    <x v="1"/>
    <x v="3"/>
    <n v="2024"/>
    <s v="Q1"/>
    <n v="2504"/>
    <n v="17586"/>
    <n v="14527"/>
    <n v="481460"/>
    <n v="10.78"/>
    <n v="11"/>
    <n v="9.16"/>
    <n v="8.61"/>
    <n v="25.03"/>
    <n v="3.7"/>
    <n v="9170"/>
    <n v="1238"/>
    <n v="8"/>
    <n v="44035344"/>
    <n v="36857068"/>
    <n v="7178276"/>
    <n v="14.90939226519337"/>
    <n v="91.462102770739008"/>
    <x v="3"/>
  </r>
  <r>
    <s v="P0100"/>
    <s v="Model_384"/>
    <x v="0"/>
    <x v="1"/>
    <n v="2023"/>
    <s v="Q3"/>
    <n v="3695"/>
    <n v="6331"/>
    <n v="7883"/>
    <n v="387108"/>
    <n v="12.94"/>
    <n v="12"/>
    <n v="7.18"/>
    <n v="1.54"/>
    <n v="21.84"/>
    <n v="1.7"/>
    <n v="20752"/>
    <n v="5907"/>
    <n v="5"/>
    <n v="23393045"/>
    <n v="29514793"/>
    <n v="-6121748"/>
    <n v="-15.814057059011954"/>
    <n v="60.430280438533948"/>
    <x v="0"/>
  </r>
  <r>
    <s v="P0101"/>
    <s v="Model_444"/>
    <x v="1"/>
    <x v="1"/>
    <n v="2024"/>
    <s v="Q3"/>
    <n v="854"/>
    <n v="4686"/>
    <n v="7030"/>
    <n v="218509"/>
    <n v="2.69"/>
    <n v="3"/>
    <n v="2.84"/>
    <n v="18.36"/>
    <n v="17.89"/>
    <n v="2.1"/>
    <n v="10976"/>
    <n v="3292"/>
    <n v="14"/>
    <n v="4001844"/>
    <n v="6222129"/>
    <n v="-2220285"/>
    <n v="-10.161068880458012"/>
    <n v="18.31432114924328"/>
    <x v="0"/>
  </r>
  <r>
    <s v="P0102"/>
    <s v="Model_690"/>
    <x v="0"/>
    <x v="3"/>
    <n v="2023"/>
    <s v="Q2"/>
    <n v="2781"/>
    <n v="4073"/>
    <n v="11140"/>
    <n v="258944"/>
    <n v="12"/>
    <n v="6"/>
    <n v="3.26"/>
    <n v="13.04"/>
    <n v="56.38"/>
    <n v="4.2"/>
    <n v="10276"/>
    <n v="6216"/>
    <n v="14"/>
    <n v="11327013"/>
    <n v="31239284"/>
    <n v="-19912271"/>
    <n v="-76.897981803015327"/>
    <n v="43.743098893969353"/>
    <x v="0"/>
  </r>
  <r>
    <s v="P0103"/>
    <s v="Model_461"/>
    <x v="2"/>
    <x v="2"/>
    <n v="2024"/>
    <s v="Q4"/>
    <n v="2823"/>
    <n v="14308"/>
    <n v="10023"/>
    <n v="169006"/>
    <n v="8.2899999999999991"/>
    <n v="1"/>
    <n v="0.21"/>
    <n v="5.33"/>
    <n v="60.23"/>
    <n v="2.8"/>
    <n v="16521"/>
    <n v="3859"/>
    <n v="2"/>
    <n v="40391484"/>
    <n v="28463935"/>
    <n v="11927549"/>
    <n v="70.574707406837632"/>
    <n v="238.99437889779063"/>
    <x v="2"/>
  </r>
  <r>
    <s v="P0104"/>
    <s v="Model_270"/>
    <x v="1"/>
    <x v="2"/>
    <n v="2024"/>
    <s v="Q3"/>
    <n v="1620"/>
    <n v="4099"/>
    <n v="5740"/>
    <n v="286440"/>
    <n v="5.95"/>
    <n v="14"/>
    <n v="7.61"/>
    <n v="19.54"/>
    <n v="39.22"/>
    <n v="3.7"/>
    <n v="5827"/>
    <n v="3129"/>
    <n v="5"/>
    <n v="6640380"/>
    <n v="9585240"/>
    <n v="-2944860"/>
    <n v="-10.280896522832007"/>
    <n v="23.182446585672391"/>
    <x v="0"/>
  </r>
  <r>
    <s v="P0105"/>
    <s v="Model_692"/>
    <x v="1"/>
    <x v="1"/>
    <n v="2024"/>
    <s v="Q2"/>
    <n v="2740"/>
    <n v="5533"/>
    <n v="4071"/>
    <n v="254054"/>
    <n v="1.98"/>
    <n v="7"/>
    <n v="0.43"/>
    <n v="5.09"/>
    <n v="52.83"/>
    <n v="2.2999999999999998"/>
    <n v="16775"/>
    <n v="9652"/>
    <n v="5"/>
    <n v="15160420"/>
    <n v="11408594"/>
    <n v="3751826"/>
    <n v="14.767828886772104"/>
    <n v="59.674006313618364"/>
    <x v="3"/>
  </r>
  <r>
    <s v="P0106"/>
    <s v="Model_157"/>
    <x v="1"/>
    <x v="0"/>
    <n v="2024"/>
    <s v="Q2"/>
    <n v="3890"/>
    <n v="9928"/>
    <n v="12568"/>
    <n v="362727"/>
    <n v="12.98"/>
    <n v="6"/>
    <n v="8.65"/>
    <n v="6.52"/>
    <n v="73.069999999999993"/>
    <n v="2.5"/>
    <n v="9114"/>
    <n v="5195"/>
    <n v="9"/>
    <n v="38619920"/>
    <n v="49252247"/>
    <n v="-10632327"/>
    <n v="-29.312201738497549"/>
    <n v="106.47103744689532"/>
    <x v="0"/>
  </r>
  <r>
    <s v="P0107"/>
    <s v="Model_574"/>
    <x v="0"/>
    <x v="1"/>
    <n v="2023"/>
    <s v="Q1"/>
    <n v="1078"/>
    <n v="2804"/>
    <n v="13174"/>
    <n v="350536"/>
    <n v="2.36"/>
    <n v="14"/>
    <n v="1.19"/>
    <n v="2.31"/>
    <n v="75.45"/>
    <n v="5"/>
    <n v="2745"/>
    <n v="163"/>
    <n v="5"/>
    <n v="3022712"/>
    <n v="14552108"/>
    <n v="-11529396"/>
    <n v="-32.890761576557047"/>
    <n v="8.6231143163612298"/>
    <x v="0"/>
  </r>
  <r>
    <s v="P0108"/>
    <s v="Model_240"/>
    <x v="0"/>
    <x v="3"/>
    <n v="2023"/>
    <s v="Q3"/>
    <n v="552"/>
    <n v="19185"/>
    <n v="4256"/>
    <n v="57461"/>
    <n v="4.6500000000000004"/>
    <n v="13"/>
    <n v="1.72"/>
    <n v="9.99"/>
    <n v="86.63"/>
    <n v="2"/>
    <n v="9743"/>
    <n v="1445"/>
    <n v="5"/>
    <n v="10590120"/>
    <n v="2406773"/>
    <n v="8183347"/>
    <n v="142.41567323924053"/>
    <n v="184.30100415934285"/>
    <x v="2"/>
  </r>
  <r>
    <s v="P0109"/>
    <s v="Model_902"/>
    <x v="2"/>
    <x v="2"/>
    <n v="2023"/>
    <s v="Q1"/>
    <n v="4543"/>
    <n v="19935"/>
    <n v="8588"/>
    <n v="150123"/>
    <n v="4.3499999999999996"/>
    <n v="7"/>
    <n v="4.7699999999999996"/>
    <n v="10.47"/>
    <n v="75.94"/>
    <n v="3"/>
    <n v="11855"/>
    <n v="1074"/>
    <n v="14"/>
    <n v="90564705"/>
    <n v="39165407"/>
    <n v="51399298"/>
    <n v="342.38123405474175"/>
    <n v="603.27001858476046"/>
    <x v="2"/>
  </r>
  <r>
    <s v="P0110"/>
    <s v="Model_875"/>
    <x v="1"/>
    <x v="1"/>
    <n v="2023"/>
    <s v="Q1"/>
    <n v="920"/>
    <n v="10133"/>
    <n v="12498"/>
    <n v="322660"/>
    <n v="13.07"/>
    <n v="11"/>
    <n v="7.38"/>
    <n v="12.86"/>
    <n v="55.19"/>
    <n v="4.4000000000000004"/>
    <n v="2037"/>
    <n v="4261"/>
    <n v="3"/>
    <n v="9322360"/>
    <n v="11820820"/>
    <n v="-2498460"/>
    <n v="-7.7433211429988225"/>
    <n v="28.892208516704891"/>
    <x v="0"/>
  </r>
  <r>
    <s v="P0111"/>
    <s v="Model_140"/>
    <x v="1"/>
    <x v="0"/>
    <n v="2023"/>
    <s v="Q3"/>
    <n v="4538"/>
    <n v="12872"/>
    <n v="9399"/>
    <n v="198586"/>
    <n v="10.09"/>
    <n v="12"/>
    <n v="1.39"/>
    <n v="17.72"/>
    <n v="24.37"/>
    <n v="2"/>
    <n v="17424"/>
    <n v="6062"/>
    <n v="13"/>
    <n v="58413136"/>
    <n v="42851248"/>
    <n v="15561888"/>
    <n v="78.363469730998162"/>
    <n v="294.14528718036519"/>
    <x v="2"/>
  </r>
  <r>
    <s v="P0112"/>
    <s v="Model_951"/>
    <x v="0"/>
    <x v="1"/>
    <n v="2023"/>
    <s v="Q2"/>
    <n v="256"/>
    <n v="10496"/>
    <n v="8450"/>
    <n v="433395"/>
    <n v="11.95"/>
    <n v="10"/>
    <n v="4.4000000000000004"/>
    <n v="22.65"/>
    <n v="17.98"/>
    <n v="2.7"/>
    <n v="17736"/>
    <n v="9914"/>
    <n v="11"/>
    <n v="2686976"/>
    <n v="2596595"/>
    <n v="90381"/>
    <n v="0.20854186135050012"/>
    <n v="6.1998315624315001"/>
    <x v="3"/>
  </r>
  <r>
    <s v="P0113"/>
    <s v="Model_639"/>
    <x v="1"/>
    <x v="2"/>
    <n v="2023"/>
    <s v="Q2"/>
    <n v="1534"/>
    <n v="17958"/>
    <n v="3511"/>
    <n v="479484"/>
    <n v="3.76"/>
    <n v="16"/>
    <n v="4.83"/>
    <n v="3.44"/>
    <n v="14.36"/>
    <n v="3.5"/>
    <n v="18424"/>
    <n v="8749"/>
    <n v="8"/>
    <n v="27547572"/>
    <n v="5865358"/>
    <n v="21682214"/>
    <n v="45.219890549006848"/>
    <n v="57.452536476712467"/>
    <x v="1"/>
  </r>
  <r>
    <s v="P0114"/>
    <s v="Model_806"/>
    <x v="1"/>
    <x v="3"/>
    <n v="2023"/>
    <s v="Q1"/>
    <n v="913"/>
    <n v="6975"/>
    <n v="12080"/>
    <n v="281496"/>
    <n v="9.3699999999999992"/>
    <n v="16"/>
    <n v="2.12"/>
    <n v="1.36"/>
    <n v="63.32"/>
    <n v="2.9"/>
    <n v="18698"/>
    <n v="6696"/>
    <n v="5"/>
    <n v="6368175"/>
    <n v="11310536"/>
    <n v="-4942361"/>
    <n v="-17.557482166709296"/>
    <n v="22.622612754710545"/>
    <x v="0"/>
  </r>
  <r>
    <s v="P0115"/>
    <s v="Model_407"/>
    <x v="1"/>
    <x v="0"/>
    <n v="2024"/>
    <s v="Q4"/>
    <n v="2840"/>
    <n v="8684"/>
    <n v="2468"/>
    <n v="217860"/>
    <n v="8.58"/>
    <n v="3"/>
    <n v="1.1599999999999999"/>
    <n v="0.46"/>
    <n v="74.599999999999994"/>
    <n v="2.8"/>
    <n v="2915"/>
    <n v="3430"/>
    <n v="12"/>
    <n v="24662560"/>
    <n v="7226980"/>
    <n v="17435580"/>
    <n v="80.031120903332422"/>
    <n v="113.20370880381897"/>
    <x v="2"/>
  </r>
  <r>
    <s v="P0116"/>
    <s v="Model_428"/>
    <x v="0"/>
    <x v="0"/>
    <n v="2023"/>
    <s v="Q3"/>
    <n v="613"/>
    <n v="14375"/>
    <n v="947"/>
    <n v="256821"/>
    <n v="12.49"/>
    <n v="7"/>
    <n v="8.36"/>
    <n v="3.59"/>
    <n v="50.69"/>
    <n v="2.5"/>
    <n v="12530"/>
    <n v="1840"/>
    <n v="7"/>
    <n v="8811875"/>
    <n v="837332"/>
    <n v="7974543"/>
    <n v="31.050977139719883"/>
    <n v="34.311349149796939"/>
    <x v="1"/>
  </r>
  <r>
    <s v="P0117"/>
    <s v="Model_868"/>
    <x v="1"/>
    <x v="3"/>
    <n v="2024"/>
    <s v="Q1"/>
    <n v="4241"/>
    <n v="3122"/>
    <n v="7220"/>
    <n v="242121"/>
    <n v="13.59"/>
    <n v="4"/>
    <n v="5.0199999999999996"/>
    <n v="16.45"/>
    <n v="14.38"/>
    <n v="3.3"/>
    <n v="3152"/>
    <n v="6155"/>
    <n v="4"/>
    <n v="13240402"/>
    <n v="30862141"/>
    <n v="-17621739"/>
    <n v="-72.78071294931047"/>
    <n v="54.685062427463954"/>
    <x v="0"/>
  </r>
  <r>
    <s v="P0118"/>
    <s v="Model_674"/>
    <x v="2"/>
    <x v="3"/>
    <n v="2023"/>
    <s v="Q1"/>
    <n v="1807"/>
    <n v="17488"/>
    <n v="13319"/>
    <n v="374637"/>
    <n v="0.18"/>
    <n v="15"/>
    <n v="0.14000000000000001"/>
    <n v="18.190000000000001"/>
    <n v="52.84"/>
    <n v="3.5"/>
    <n v="12357"/>
    <n v="6421"/>
    <n v="8"/>
    <n v="31600816"/>
    <n v="24442070"/>
    <n v="7158746"/>
    <n v="19.108486348118312"/>
    <n v="84.350493944805237"/>
    <x v="1"/>
  </r>
  <r>
    <s v="P0119"/>
    <s v="Model_774"/>
    <x v="0"/>
    <x v="1"/>
    <n v="2024"/>
    <s v="Q3"/>
    <n v="1728"/>
    <n v="9541"/>
    <n v="12889"/>
    <n v="86027"/>
    <n v="10.11"/>
    <n v="3"/>
    <n v="8.0299999999999994"/>
    <n v="19.66"/>
    <n v="84.86"/>
    <n v="3.6"/>
    <n v="20240"/>
    <n v="2054"/>
    <n v="7"/>
    <n v="16486848"/>
    <n v="22358219"/>
    <n v="-5871371"/>
    <n v="-68.250328385274386"/>
    <n v="191.64736652446325"/>
    <x v="0"/>
  </r>
  <r>
    <s v="P0120"/>
    <s v="Model_184"/>
    <x v="0"/>
    <x v="1"/>
    <n v="2023"/>
    <s v="Q1"/>
    <n v="3292"/>
    <n v="18225"/>
    <n v="10942"/>
    <n v="405691"/>
    <n v="0.78"/>
    <n v="14"/>
    <n v="9.81"/>
    <n v="6.09"/>
    <n v="57.81"/>
    <n v="1.3"/>
    <n v="5310"/>
    <n v="379"/>
    <n v="4"/>
    <n v="59996700"/>
    <n v="36426755"/>
    <n v="23569945"/>
    <n v="58.09826937250272"/>
    <n v="147.88767806039573"/>
    <x v="1"/>
  </r>
  <r>
    <s v="P0121"/>
    <s v="Model_715"/>
    <x v="0"/>
    <x v="1"/>
    <n v="2024"/>
    <s v="Q4"/>
    <n v="4686"/>
    <n v="19958"/>
    <n v="1165"/>
    <n v="223921"/>
    <n v="8.23"/>
    <n v="11"/>
    <n v="6.06"/>
    <n v="7.65"/>
    <n v="74.75"/>
    <n v="3.5"/>
    <n v="18069"/>
    <n v="2491"/>
    <n v="5"/>
    <n v="93523188"/>
    <n v="5683111"/>
    <n v="87840077"/>
    <n v="392.2815501895758"/>
    <n v="417.6615324154501"/>
    <x v="2"/>
  </r>
  <r>
    <s v="P0122"/>
    <s v="Model_936"/>
    <x v="0"/>
    <x v="2"/>
    <n v="2023"/>
    <s v="Q3"/>
    <n v="1109"/>
    <n v="9492"/>
    <n v="10666"/>
    <n v="412271"/>
    <n v="4.3099999999999996"/>
    <n v="4"/>
    <n v="5.04"/>
    <n v="12.08"/>
    <n v="74.010000000000005"/>
    <n v="4.8"/>
    <n v="3051"/>
    <n v="9332"/>
    <n v="11"/>
    <n v="10526628"/>
    <n v="12240865"/>
    <n v="-1714237"/>
    <n v="-4.1580343997031077"/>
    <n v="25.53327301702036"/>
    <x v="0"/>
  </r>
  <r>
    <s v="P0123"/>
    <s v="Model_720"/>
    <x v="1"/>
    <x v="0"/>
    <n v="2023"/>
    <s v="Q2"/>
    <n v="1772"/>
    <n v="17146"/>
    <n v="5331"/>
    <n v="198930"/>
    <n v="4.5999999999999996"/>
    <n v="15"/>
    <n v="8.7799999999999994"/>
    <n v="1.58"/>
    <n v="84.57"/>
    <n v="3.2"/>
    <n v="15084"/>
    <n v="6539"/>
    <n v="6"/>
    <n v="30382712"/>
    <n v="9645462"/>
    <n v="20737250"/>
    <n v="104.24395516010657"/>
    <n v="152.73066907957573"/>
    <x v="2"/>
  </r>
  <r>
    <s v="P0124"/>
    <s v="Model_651"/>
    <x v="0"/>
    <x v="2"/>
    <n v="2023"/>
    <s v="Q3"/>
    <n v="3364"/>
    <n v="18529"/>
    <n v="13486"/>
    <n v="265234"/>
    <n v="5.29"/>
    <n v="13"/>
    <n v="9.5299999999999994"/>
    <n v="15.28"/>
    <n v="71.62"/>
    <n v="3.9"/>
    <n v="2261"/>
    <n v="1061"/>
    <n v="10"/>
    <n v="62331556"/>
    <n v="45632138"/>
    <n v="16699418"/>
    <n v="62.961075880166192"/>
    <n v="235.00590422042424"/>
    <x v="1"/>
  </r>
  <r>
    <s v="P0125"/>
    <s v="Model_366"/>
    <x v="0"/>
    <x v="0"/>
    <n v="2023"/>
    <s v="Q2"/>
    <n v="3207"/>
    <n v="5763"/>
    <n v="6130"/>
    <n v="129003"/>
    <n v="9.32"/>
    <n v="9"/>
    <n v="7.55"/>
    <n v="24.59"/>
    <n v="69.819999999999993"/>
    <n v="3.2"/>
    <n v="14011"/>
    <n v="6927"/>
    <n v="7"/>
    <n v="18481941"/>
    <n v="19787913"/>
    <n v="-1305972"/>
    <n v="-10.123578521429733"/>
    <n v="143.26752866212414"/>
    <x v="0"/>
  </r>
  <r>
    <s v="P0126"/>
    <s v="Model_301"/>
    <x v="0"/>
    <x v="0"/>
    <n v="2023"/>
    <s v="Q3"/>
    <n v="2675"/>
    <n v="15560"/>
    <n v="6310"/>
    <n v="233467"/>
    <n v="5.01"/>
    <n v="6"/>
    <n v="4.45"/>
    <n v="9.02"/>
    <n v="28.73"/>
    <n v="4.4000000000000004"/>
    <n v="10971"/>
    <n v="1317"/>
    <n v="14"/>
    <n v="41623000"/>
    <n v="17112717"/>
    <n v="24510283"/>
    <n v="104.98392920626898"/>
    <n v="178.28215550805896"/>
    <x v="2"/>
  </r>
  <r>
    <s v="P0127"/>
    <s v="Model_607"/>
    <x v="2"/>
    <x v="3"/>
    <n v="2023"/>
    <s v="Q4"/>
    <n v="2779"/>
    <n v="16656"/>
    <n v="11538"/>
    <n v="89758"/>
    <n v="10.99"/>
    <n v="12"/>
    <n v="5.92"/>
    <n v="18.82"/>
    <n v="14.79"/>
    <n v="4.7"/>
    <n v="13967"/>
    <n v="8666"/>
    <n v="5"/>
    <n v="46287024"/>
    <n v="32153860"/>
    <n v="14133164"/>
    <n v="157.45854408520688"/>
    <n v="515.68689141914922"/>
    <x v="2"/>
  </r>
  <r>
    <s v="P0128"/>
    <s v="Model_816"/>
    <x v="0"/>
    <x v="1"/>
    <n v="2023"/>
    <s v="Q1"/>
    <n v="1647"/>
    <n v="10146"/>
    <n v="9554"/>
    <n v="366456"/>
    <n v="6.07"/>
    <n v="19"/>
    <n v="7.01"/>
    <n v="12.5"/>
    <n v="51.41"/>
    <n v="1.7"/>
    <n v="7663"/>
    <n v="6107"/>
    <n v="12"/>
    <n v="16710462"/>
    <n v="16101894"/>
    <n v="608568"/>
    <n v="1.6606850481367477"/>
    <n v="45.600186652695001"/>
    <x v="3"/>
  </r>
  <r>
    <s v="P0129"/>
    <s v="Model_719"/>
    <x v="2"/>
    <x v="0"/>
    <n v="2023"/>
    <s v="Q4"/>
    <n v="3110"/>
    <n v="13164"/>
    <n v="12554"/>
    <n v="380814"/>
    <n v="1.03"/>
    <n v="4"/>
    <n v="1.94"/>
    <n v="3.2"/>
    <n v="19.95"/>
    <n v="2.7"/>
    <n v="17565"/>
    <n v="4230"/>
    <n v="12"/>
    <n v="40940040"/>
    <n v="39423754"/>
    <n v="1516286"/>
    <n v="3.9816971014721099"/>
    <n v="107.50665679308008"/>
    <x v="3"/>
  </r>
  <r>
    <s v="P0130"/>
    <s v="Model_899"/>
    <x v="0"/>
    <x v="0"/>
    <n v="2024"/>
    <s v="Q4"/>
    <n v="2743"/>
    <n v="4469"/>
    <n v="11481"/>
    <n v="132279"/>
    <n v="11.76"/>
    <n v="2"/>
    <n v="4.47"/>
    <n v="14.56"/>
    <n v="86.98"/>
    <n v="2.6"/>
    <n v="13386"/>
    <n v="1492"/>
    <n v="8"/>
    <n v="12258467"/>
    <n v="31624662"/>
    <n v="-19366195"/>
    <n v="-146.40415334255627"/>
    <n v="92.671300811164286"/>
    <x v="0"/>
  </r>
  <r>
    <s v="P0131"/>
    <s v="Model_295"/>
    <x v="0"/>
    <x v="3"/>
    <n v="2023"/>
    <s v="Q2"/>
    <n v="4941"/>
    <n v="4528"/>
    <n v="14372"/>
    <n v="65434"/>
    <n v="4.29"/>
    <n v="14"/>
    <n v="8.3000000000000007"/>
    <n v="7.5"/>
    <n v="33.19"/>
    <n v="2.6"/>
    <n v="19420"/>
    <n v="2176"/>
    <n v="3"/>
    <n v="22372848"/>
    <n v="71077486"/>
    <n v="-48704638"/>
    <n v="-744.33227374147998"/>
    <n v="341.91472323257022"/>
    <x v="0"/>
  </r>
  <r>
    <s v="P0132"/>
    <s v="Model_482"/>
    <x v="0"/>
    <x v="0"/>
    <n v="2023"/>
    <s v="Q1"/>
    <n v="3677"/>
    <n v="5129"/>
    <n v="9764"/>
    <n v="245119"/>
    <n v="6.49"/>
    <n v="3"/>
    <n v="6.55"/>
    <n v="0.86"/>
    <n v="78.239999999999995"/>
    <n v="1.5"/>
    <n v="7701"/>
    <n v="9066"/>
    <n v="5"/>
    <n v="18859333"/>
    <n v="36147347"/>
    <n v="-17288014"/>
    <n v="-70.529065474320632"/>
    <n v="76.939498774064845"/>
    <x v="0"/>
  </r>
  <r>
    <s v="P0133"/>
    <s v="Model_385"/>
    <x v="1"/>
    <x v="3"/>
    <n v="2024"/>
    <s v="Q1"/>
    <n v="1413"/>
    <n v="4567"/>
    <n v="7293"/>
    <n v="490991"/>
    <n v="10.28"/>
    <n v="14"/>
    <n v="4.1100000000000003"/>
    <n v="15.87"/>
    <n v="41.01"/>
    <n v="4.3"/>
    <n v="17080"/>
    <n v="4416"/>
    <n v="6"/>
    <n v="6453171"/>
    <n v="10796000"/>
    <n v="-4342829"/>
    <n v="-8.8450277092655458"/>
    <n v="13.143155373520084"/>
    <x v="0"/>
  </r>
  <r>
    <s v="P0134"/>
    <s v="Model_819"/>
    <x v="0"/>
    <x v="1"/>
    <n v="2024"/>
    <s v="Q4"/>
    <n v="2031"/>
    <n v="7441"/>
    <n v="11029"/>
    <n v="387913"/>
    <n v="4.99"/>
    <n v="13"/>
    <n v="6.63"/>
    <n v="21.47"/>
    <n v="35.86"/>
    <n v="1.1000000000000001"/>
    <n v="20654"/>
    <n v="6296"/>
    <n v="5"/>
    <n v="15112671"/>
    <n v="22787812"/>
    <n v="-7675141"/>
    <n v="-19.785727727609025"/>
    <n v="38.958918623505788"/>
    <x v="0"/>
  </r>
  <r>
    <s v="P0135"/>
    <s v="Model_409"/>
    <x v="2"/>
    <x v="2"/>
    <n v="2024"/>
    <s v="Q1"/>
    <n v="1713"/>
    <n v="19270"/>
    <n v="12415"/>
    <n v="295754"/>
    <n v="0.85"/>
    <n v="19"/>
    <n v="1.18"/>
    <n v="8.6199999999999992"/>
    <n v="84.81"/>
    <n v="3.1"/>
    <n v="8899"/>
    <n v="4689"/>
    <n v="5"/>
    <n v="33009510"/>
    <n v="21562649"/>
    <n v="11446861"/>
    <n v="38.70399385976183"/>
    <n v="111.61137296536987"/>
    <x v="1"/>
  </r>
  <r>
    <s v="P0136"/>
    <s v="Model_821"/>
    <x v="2"/>
    <x v="2"/>
    <n v="2024"/>
    <s v="Q1"/>
    <n v="1579"/>
    <n v="13055"/>
    <n v="11559"/>
    <n v="378821"/>
    <n v="5.61"/>
    <n v="18"/>
    <n v="4.01"/>
    <n v="9.76"/>
    <n v="39.07"/>
    <n v="3.6"/>
    <n v="18445"/>
    <n v="8242"/>
    <n v="12"/>
    <n v="20613845"/>
    <n v="18630482"/>
    <n v="1983363"/>
    <n v="5.2356205173419639"/>
    <n v="54.415792683087794"/>
    <x v="3"/>
  </r>
  <r>
    <s v="P0137"/>
    <s v="Model_278"/>
    <x v="1"/>
    <x v="2"/>
    <n v="2023"/>
    <s v="Q4"/>
    <n v="2088"/>
    <n v="14581"/>
    <n v="6239"/>
    <n v="133555"/>
    <n v="14.17"/>
    <n v="12"/>
    <n v="7.93"/>
    <n v="22.28"/>
    <n v="41.22"/>
    <n v="1.8"/>
    <n v="9123"/>
    <n v="6360"/>
    <n v="14"/>
    <n v="30445128"/>
    <n v="13160587"/>
    <n v="17284541"/>
    <n v="129.41889858110892"/>
    <n v="227.95947736887425"/>
    <x v="2"/>
  </r>
  <r>
    <s v="P0138"/>
    <s v="Model_167"/>
    <x v="2"/>
    <x v="1"/>
    <n v="2023"/>
    <s v="Q1"/>
    <n v="3352"/>
    <n v="8319"/>
    <n v="10565"/>
    <n v="178379"/>
    <n v="9.6300000000000008"/>
    <n v="9"/>
    <n v="2.21"/>
    <n v="20.34"/>
    <n v="18.489999999999998"/>
    <n v="4.5999999999999996"/>
    <n v="11827"/>
    <n v="8571"/>
    <n v="10"/>
    <n v="27885288"/>
    <n v="35592259"/>
    <n v="-7706971"/>
    <n v="-43.205595950195928"/>
    <n v="156.32606977278715"/>
    <x v="0"/>
  </r>
  <r>
    <s v="P0139"/>
    <s v="Model_641"/>
    <x v="2"/>
    <x v="0"/>
    <n v="2024"/>
    <s v="Q2"/>
    <n v="2287"/>
    <n v="12546"/>
    <n v="12686"/>
    <n v="266992"/>
    <n v="10.07"/>
    <n v="4"/>
    <n v="1.86"/>
    <n v="17.87"/>
    <n v="63.64"/>
    <n v="4.4000000000000004"/>
    <n v="8687"/>
    <n v="7997"/>
    <n v="12"/>
    <n v="28692702"/>
    <n v="29279874"/>
    <n v="-587172"/>
    <n v="-2.1992119614070833"/>
    <n v="107.46652334152334"/>
    <x v="0"/>
  </r>
  <r>
    <s v="P0140"/>
    <s v="Model_572"/>
    <x v="1"/>
    <x v="1"/>
    <n v="2024"/>
    <s v="Q3"/>
    <n v="1356"/>
    <n v="19217"/>
    <n v="14079"/>
    <n v="289511"/>
    <n v="9.48"/>
    <n v="19"/>
    <n v="9.51"/>
    <n v="6.22"/>
    <n v="33.11"/>
    <n v="2.9"/>
    <n v="3680"/>
    <n v="4941"/>
    <n v="14"/>
    <n v="26058252"/>
    <n v="19380635"/>
    <n v="6677617"/>
    <n v="23.065158145977183"/>
    <n v="90.00781317462895"/>
    <x v="1"/>
  </r>
  <r>
    <s v="P0141"/>
    <s v="Model_569"/>
    <x v="1"/>
    <x v="1"/>
    <n v="2024"/>
    <s v="Q2"/>
    <n v="4079"/>
    <n v="4211"/>
    <n v="7311"/>
    <n v="226806"/>
    <n v="2.98"/>
    <n v="19"/>
    <n v="2.1"/>
    <n v="22.76"/>
    <n v="56.85"/>
    <n v="2.6"/>
    <n v="3460"/>
    <n v="7261"/>
    <n v="3"/>
    <n v="17176669"/>
    <n v="30048375"/>
    <n v="-12871706"/>
    <n v="-56.752052414839113"/>
    <n v="75.732868618995965"/>
    <x v="0"/>
  </r>
  <r>
    <s v="P0142"/>
    <s v="Model_288"/>
    <x v="2"/>
    <x v="3"/>
    <n v="2024"/>
    <s v="Q4"/>
    <n v="2725"/>
    <n v="6353"/>
    <n v="12283"/>
    <n v="413809"/>
    <n v="6.28"/>
    <n v="5"/>
    <n v="2.61"/>
    <n v="3.86"/>
    <n v="57.31"/>
    <n v="1.9"/>
    <n v="6653"/>
    <n v="9766"/>
    <n v="7"/>
    <n v="17311925"/>
    <n v="33884984"/>
    <n v="-16573059"/>
    <n v="-40.050020661706249"/>
    <n v="41.835544901150044"/>
    <x v="0"/>
  </r>
  <r>
    <s v="P0143"/>
    <s v="Model_106"/>
    <x v="0"/>
    <x v="3"/>
    <n v="2023"/>
    <s v="Q3"/>
    <n v="1332"/>
    <n v="9215"/>
    <n v="8304"/>
    <n v="483819"/>
    <n v="11.26"/>
    <n v="3"/>
    <n v="9.6999999999999993"/>
    <n v="15.67"/>
    <n v="67.540000000000006"/>
    <n v="3.9"/>
    <n v="8535"/>
    <n v="1159"/>
    <n v="9"/>
    <n v="12274380"/>
    <n v="11544747"/>
    <n v="729633"/>
    <n v="1.5080701667359075"/>
    <n v="25.369776714019086"/>
    <x v="3"/>
  </r>
  <r>
    <s v="P0144"/>
    <s v="Model_135"/>
    <x v="0"/>
    <x v="3"/>
    <n v="2023"/>
    <s v="Q3"/>
    <n v="759"/>
    <n v="10442"/>
    <n v="2046"/>
    <n v="118803"/>
    <n v="1.52"/>
    <n v="1"/>
    <n v="7.35"/>
    <n v="0.72"/>
    <n v="69.62"/>
    <n v="1.5"/>
    <n v="12971"/>
    <n v="2022"/>
    <n v="9"/>
    <n v="7925478"/>
    <n v="1671717"/>
    <n v="6253761"/>
    <n v="52.639756571803744"/>
    <n v="66.711093154213273"/>
    <x v="1"/>
  </r>
  <r>
    <s v="P0145"/>
    <s v="Model_288"/>
    <x v="1"/>
    <x v="1"/>
    <n v="2024"/>
    <s v="Q3"/>
    <n v="4794"/>
    <n v="17007"/>
    <n v="12711"/>
    <n v="482548"/>
    <n v="4.17"/>
    <n v="15"/>
    <n v="7"/>
    <n v="16.09"/>
    <n v="51.16"/>
    <n v="3.7"/>
    <n v="2082"/>
    <n v="6201"/>
    <n v="12"/>
    <n v="81531558"/>
    <n v="61419082"/>
    <n v="20112476"/>
    <n v="41.679741704452198"/>
    <n v="168.96051377272312"/>
    <x v="1"/>
  </r>
  <r>
    <s v="P0146"/>
    <s v="Model_390"/>
    <x v="2"/>
    <x v="3"/>
    <n v="2024"/>
    <s v="Q2"/>
    <n v="4463"/>
    <n v="17326"/>
    <n v="4639"/>
    <n v="403847"/>
    <n v="4.1399999999999997"/>
    <n v="17"/>
    <n v="8.5299999999999994"/>
    <n v="6.93"/>
    <n v="36.479999999999997"/>
    <n v="4.4000000000000004"/>
    <n v="17014"/>
    <n v="4692"/>
    <n v="8"/>
    <n v="77325938"/>
    <n v="21107704"/>
    <n v="56218234"/>
    <n v="139.20676394773267"/>
    <n v="191.47335005583798"/>
    <x v="2"/>
  </r>
  <r>
    <s v="P0147"/>
    <s v="Model_741"/>
    <x v="2"/>
    <x v="1"/>
    <n v="2023"/>
    <s v="Q1"/>
    <n v="3798"/>
    <n v="3262"/>
    <n v="9351"/>
    <n v="333456"/>
    <n v="6.48"/>
    <n v="4"/>
    <n v="1.1599999999999999"/>
    <n v="11.24"/>
    <n v="77"/>
    <n v="1.9"/>
    <n v="17031"/>
    <n v="6449"/>
    <n v="11"/>
    <n v="12389076"/>
    <n v="35848554"/>
    <n v="-23459478"/>
    <n v="-70.352544263710953"/>
    <n v="37.153555491579098"/>
    <x v="0"/>
  </r>
  <r>
    <s v="P0148"/>
    <s v="Model_574"/>
    <x v="1"/>
    <x v="0"/>
    <n v="2024"/>
    <s v="Q2"/>
    <n v="4829"/>
    <n v="17350"/>
    <n v="14008"/>
    <n v="274448"/>
    <n v="14.71"/>
    <n v="3"/>
    <n v="7.06"/>
    <n v="8.6300000000000008"/>
    <n v="34.79"/>
    <n v="4.5"/>
    <n v="18172"/>
    <n v="2573"/>
    <n v="12"/>
    <n v="83783150"/>
    <n v="67919080"/>
    <n v="15864070"/>
    <n v="57.803554771760041"/>
    <n v="305.27877776482251"/>
    <x v="1"/>
  </r>
  <r>
    <s v="P0149"/>
    <s v="Model_647"/>
    <x v="1"/>
    <x v="0"/>
    <n v="2023"/>
    <s v="Q3"/>
    <n v="713"/>
    <n v="13612"/>
    <n v="3176"/>
    <n v="225251"/>
    <n v="1.01"/>
    <n v="12"/>
    <n v="5.04"/>
    <n v="4.32"/>
    <n v="50.6"/>
    <n v="1.1000000000000001"/>
    <n v="9479"/>
    <n v="8208"/>
    <n v="5"/>
    <n v="9705356"/>
    <n v="2489739"/>
    <n v="7215617"/>
    <n v="32.033673546399349"/>
    <n v="43.086849780911074"/>
    <x v="1"/>
  </r>
  <r>
    <s v="P0150"/>
    <s v="Model_457"/>
    <x v="0"/>
    <x v="3"/>
    <n v="2023"/>
    <s v="Q4"/>
    <n v="2048"/>
    <n v="14152"/>
    <n v="3809"/>
    <n v="252514"/>
    <n v="7.78"/>
    <n v="18"/>
    <n v="8.2899999999999991"/>
    <n v="15.55"/>
    <n v="42.1"/>
    <n v="4.7"/>
    <n v="4560"/>
    <n v="8196"/>
    <n v="8"/>
    <n v="28983296"/>
    <n v="8053346"/>
    <n v="20929950"/>
    <n v="82.886295413323623"/>
    <n v="114.77896671075663"/>
    <x v="2"/>
  </r>
  <r>
    <s v="P0151"/>
    <s v="Model_570"/>
    <x v="0"/>
    <x v="0"/>
    <n v="2023"/>
    <s v="Q1"/>
    <n v="3495"/>
    <n v="7622"/>
    <n v="11985"/>
    <n v="295404"/>
    <n v="2.69"/>
    <n v="1"/>
    <n v="5.08"/>
    <n v="22.05"/>
    <n v="78.41"/>
    <n v="1.5"/>
    <n v="15231"/>
    <n v="6848"/>
    <n v="14"/>
    <n v="26638890"/>
    <n v="42182979"/>
    <n v="-15544089"/>
    <n v="-52.619764796685217"/>
    <n v="90.177824267782427"/>
    <x v="0"/>
  </r>
  <r>
    <s v="P0152"/>
    <s v="Model_962"/>
    <x v="2"/>
    <x v="1"/>
    <n v="2024"/>
    <s v="Q4"/>
    <n v="3793"/>
    <n v="1981"/>
    <n v="9954"/>
    <n v="167961"/>
    <n v="14.56"/>
    <n v="12"/>
    <n v="6.2"/>
    <n v="23.98"/>
    <n v="44.55"/>
    <n v="3.6"/>
    <n v="13794"/>
    <n v="4649"/>
    <n v="11"/>
    <n v="7513933"/>
    <n v="37923483"/>
    <n v="-30409550"/>
    <n v="-181.05125594632088"/>
    <n v="44.73617685057841"/>
    <x v="0"/>
  </r>
  <r>
    <s v="P0153"/>
    <s v="Model_858"/>
    <x v="2"/>
    <x v="1"/>
    <n v="2024"/>
    <s v="Q3"/>
    <n v="1545"/>
    <n v="16036"/>
    <n v="12624"/>
    <n v="352523"/>
    <n v="1.7"/>
    <n v="10"/>
    <n v="4.78"/>
    <n v="4.8099999999999996"/>
    <n v="40.89"/>
    <n v="2"/>
    <n v="19067"/>
    <n v="694"/>
    <n v="7"/>
    <n v="24775620"/>
    <n v="19856603"/>
    <n v="4919017"/>
    <n v="13.953747698731714"/>
    <n v="70.280861106934864"/>
    <x v="3"/>
  </r>
  <r>
    <s v="P0154"/>
    <s v="Model_420"/>
    <x v="0"/>
    <x v="0"/>
    <n v="2023"/>
    <s v="Q2"/>
    <n v="3354"/>
    <n v="1653"/>
    <n v="2627"/>
    <n v="67297"/>
    <n v="6.05"/>
    <n v="3"/>
    <n v="4.78"/>
    <n v="17.93"/>
    <n v="65.19"/>
    <n v="4.3"/>
    <n v="15774"/>
    <n v="5552"/>
    <n v="12"/>
    <n v="5544162"/>
    <n v="8878255"/>
    <n v="-3334093"/>
    <n v="-49.542966254067792"/>
    <n v="82.38349406362839"/>
    <x v="0"/>
  </r>
  <r>
    <s v="P0155"/>
    <s v="Model_569"/>
    <x v="0"/>
    <x v="3"/>
    <n v="2024"/>
    <s v="Q1"/>
    <n v="3813"/>
    <n v="9117"/>
    <n v="7779"/>
    <n v="314155"/>
    <n v="11.07"/>
    <n v="19"/>
    <n v="7.68"/>
    <n v="16.61"/>
    <n v="58.2"/>
    <n v="3"/>
    <n v="19330"/>
    <n v="606"/>
    <n v="7"/>
    <n v="34763121"/>
    <n v="29975482"/>
    <n v="4787639"/>
    <n v="15.239735162578981"/>
    <n v="110.65595327147427"/>
    <x v="1"/>
  </r>
  <r>
    <s v="P0156"/>
    <s v="Model_975"/>
    <x v="1"/>
    <x v="2"/>
    <n v="2024"/>
    <s v="Q3"/>
    <n v="1903"/>
    <n v="3024"/>
    <n v="10605"/>
    <n v="170234"/>
    <n v="10.57"/>
    <n v="19"/>
    <n v="6.29"/>
    <n v="8.58"/>
    <n v="18.579999999999998"/>
    <n v="1.5"/>
    <n v="17848"/>
    <n v="4989"/>
    <n v="3"/>
    <n v="5754672"/>
    <n v="20351549"/>
    <n v="-14596877"/>
    <n v="-85.745955567043012"/>
    <n v="33.804480891008843"/>
    <x v="0"/>
  </r>
  <r>
    <s v="P0157"/>
    <s v="Model_539"/>
    <x v="0"/>
    <x v="0"/>
    <n v="2024"/>
    <s v="Q4"/>
    <n v="4709"/>
    <n v="3620"/>
    <n v="10632"/>
    <n v="94014"/>
    <n v="6.34"/>
    <n v="14"/>
    <n v="6.33"/>
    <n v="0.48"/>
    <n v="50.65"/>
    <n v="3.3"/>
    <n v="3403"/>
    <n v="7737"/>
    <n v="9"/>
    <n v="17046580"/>
    <n v="50160102"/>
    <n v="-33113522"/>
    <n v="-352.2190524815453"/>
    <n v="181.31959069925756"/>
    <x v="0"/>
  </r>
  <r>
    <s v="P0158"/>
    <s v="Model_957"/>
    <x v="1"/>
    <x v="3"/>
    <n v="2024"/>
    <s v="Q3"/>
    <n v="1341"/>
    <n v="16548"/>
    <n v="11208"/>
    <n v="293166"/>
    <n v="5.2"/>
    <n v="3"/>
    <n v="4.5"/>
    <n v="17.239999999999998"/>
    <n v="68.84"/>
    <n v="2.6"/>
    <n v="16051"/>
    <n v="8312"/>
    <n v="9"/>
    <n v="22190868"/>
    <n v="15323094"/>
    <n v="6867774"/>
    <n v="23.42622950819672"/>
    <n v="75.69386627371523"/>
    <x v="1"/>
  </r>
  <r>
    <s v="P0159"/>
    <s v="Model_147"/>
    <x v="1"/>
    <x v="2"/>
    <n v="2024"/>
    <s v="Q4"/>
    <n v="3631"/>
    <n v="3843"/>
    <n v="13304"/>
    <n v="454954"/>
    <n v="5.96"/>
    <n v="8"/>
    <n v="5.31"/>
    <n v="23.64"/>
    <n v="89.37"/>
    <n v="3.6"/>
    <n v="16641"/>
    <n v="1499"/>
    <n v="12"/>
    <n v="13953933"/>
    <n v="48761778"/>
    <n v="-34807845"/>
    <n v="-76.508493166342092"/>
    <n v="30.671085428416937"/>
    <x v="0"/>
  </r>
  <r>
    <s v="P0160"/>
    <s v="Model_693"/>
    <x v="0"/>
    <x v="2"/>
    <n v="2024"/>
    <s v="Q3"/>
    <n v="3507"/>
    <n v="6636"/>
    <n v="9369"/>
    <n v="406477"/>
    <n v="3.96"/>
    <n v="6"/>
    <n v="7.46"/>
    <n v="15.8"/>
    <n v="60.33"/>
    <n v="4.5"/>
    <n v="3877"/>
    <n v="3301"/>
    <n v="8"/>
    <n v="23272452"/>
    <n v="33263560"/>
    <n v="-9991108"/>
    <n v="-24.579762200567313"/>
    <n v="57.254043894242479"/>
    <x v="0"/>
  </r>
  <r>
    <s v="P0161"/>
    <s v="Model_271"/>
    <x v="1"/>
    <x v="3"/>
    <n v="2023"/>
    <s v="Q3"/>
    <n v="1686"/>
    <n v="2740"/>
    <n v="13206"/>
    <n v="228570"/>
    <n v="3.08"/>
    <n v="18"/>
    <n v="8.26"/>
    <n v="10.88"/>
    <n v="39.619999999999997"/>
    <n v="2.6"/>
    <n v="2347"/>
    <n v="7954"/>
    <n v="12"/>
    <n v="4619640"/>
    <n v="22493886"/>
    <n v="-17874246"/>
    <n v="-78.200315001968761"/>
    <n v="20.211051319070744"/>
    <x v="0"/>
  </r>
  <r>
    <s v="P0162"/>
    <s v="Model_354"/>
    <x v="2"/>
    <x v="0"/>
    <n v="2024"/>
    <s v="Q1"/>
    <n v="3746"/>
    <n v="1560"/>
    <n v="5085"/>
    <n v="308864"/>
    <n v="7.25"/>
    <n v="18"/>
    <n v="6.97"/>
    <n v="13.13"/>
    <n v="28.09"/>
    <n v="2.2000000000000002"/>
    <n v="15880"/>
    <n v="6863"/>
    <n v="10"/>
    <n v="5843760"/>
    <n v="19357274"/>
    <n v="-13513514"/>
    <n v="-43.752311697057607"/>
    <n v="18.920171985080813"/>
    <x v="0"/>
  </r>
  <r>
    <s v="P0163"/>
    <s v="Model_831"/>
    <x v="2"/>
    <x v="2"/>
    <n v="2023"/>
    <s v="Q2"/>
    <n v="3049"/>
    <n v="10630"/>
    <n v="7710"/>
    <n v="323264"/>
    <n v="4.03"/>
    <n v="5"/>
    <n v="9.24"/>
    <n v="4.99"/>
    <n v="79.83"/>
    <n v="1.1000000000000001"/>
    <n v="19123"/>
    <n v="8062"/>
    <n v="9"/>
    <n v="32410870"/>
    <n v="23831054"/>
    <n v="8579816"/>
    <n v="26.541204711938231"/>
    <n v="100.26130345476143"/>
    <x v="1"/>
  </r>
  <r>
    <s v="P0164"/>
    <s v="Model_838"/>
    <x v="1"/>
    <x v="0"/>
    <n v="2024"/>
    <s v="Q4"/>
    <n v="3202"/>
    <n v="19523"/>
    <n v="9361"/>
    <n v="451983"/>
    <n v="4.3099999999999996"/>
    <n v="5"/>
    <n v="8.1999999999999993"/>
    <n v="18.760000000000002"/>
    <n v="75.17"/>
    <n v="3.3"/>
    <n v="11024"/>
    <n v="5290"/>
    <n v="10"/>
    <n v="62512646"/>
    <n v="30425905"/>
    <n v="32086741"/>
    <n v="70.991035061053182"/>
    <n v="138.30751599064567"/>
    <x v="2"/>
  </r>
  <r>
    <s v="P0165"/>
    <s v="Model_597"/>
    <x v="1"/>
    <x v="3"/>
    <n v="2023"/>
    <s v="Q3"/>
    <n v="748"/>
    <n v="13812"/>
    <n v="14889"/>
    <n v="334996"/>
    <n v="9.85"/>
    <n v="19"/>
    <n v="5.62"/>
    <n v="18.66"/>
    <n v="28.71"/>
    <n v="2.6"/>
    <n v="16731"/>
    <n v="5781"/>
    <n v="10"/>
    <n v="10331376"/>
    <n v="11471968"/>
    <n v="-1140592"/>
    <n v="-3.4047928930494691"/>
    <n v="30.840296600556425"/>
    <x v="0"/>
  </r>
  <r>
    <s v="P0166"/>
    <s v="Model_348"/>
    <x v="1"/>
    <x v="3"/>
    <n v="2024"/>
    <s v="Q1"/>
    <n v="2210"/>
    <n v="14850"/>
    <n v="2996"/>
    <n v="391383"/>
    <n v="14.53"/>
    <n v="14"/>
    <n v="6.71"/>
    <n v="3.64"/>
    <n v="26.05"/>
    <n v="2.5"/>
    <n v="13198"/>
    <n v="3778"/>
    <n v="7"/>
    <n v="32818500"/>
    <n v="7012543"/>
    <n v="25805957"/>
    <n v="65.93530378171765"/>
    <n v="83.852645618230738"/>
    <x v="2"/>
  </r>
  <r>
    <s v="P0167"/>
    <s v="Model_892"/>
    <x v="2"/>
    <x v="3"/>
    <n v="2024"/>
    <s v="Q2"/>
    <n v="4147"/>
    <n v="13918"/>
    <n v="4547"/>
    <n v="444145"/>
    <n v="9.0500000000000007"/>
    <n v="14"/>
    <n v="9.26"/>
    <n v="21.95"/>
    <n v="67.209999999999994"/>
    <n v="1.7"/>
    <n v="12071"/>
    <n v="436"/>
    <n v="3"/>
    <n v="57717946"/>
    <n v="19300554"/>
    <n v="38417392"/>
    <n v="86.49740962973803"/>
    <n v="129.95293428947753"/>
    <x v="2"/>
  </r>
  <r>
    <s v="P0168"/>
    <s v="Model_439"/>
    <x v="0"/>
    <x v="2"/>
    <n v="2024"/>
    <s v="Q3"/>
    <n v="4787"/>
    <n v="2752"/>
    <n v="9643"/>
    <n v="258559"/>
    <n v="1.1499999999999999"/>
    <n v="19"/>
    <n v="6.19"/>
    <n v="6.73"/>
    <n v="35.200000000000003"/>
    <n v="2.7"/>
    <n v="13814"/>
    <n v="1767"/>
    <n v="13"/>
    <n v="13173824"/>
    <n v="46419600"/>
    <n v="-33245776"/>
    <n v="-128.58100472232644"/>
    <n v="50.950939630799937"/>
    <x v="0"/>
  </r>
  <r>
    <s v="P0169"/>
    <s v="Model_831"/>
    <x v="2"/>
    <x v="2"/>
    <n v="2024"/>
    <s v="Q3"/>
    <n v="904"/>
    <n v="9863"/>
    <n v="6778"/>
    <n v="141575"/>
    <n v="1.1299999999999999"/>
    <n v="8"/>
    <n v="8.25"/>
    <n v="24.56"/>
    <n v="34.51"/>
    <n v="4.9000000000000004"/>
    <n v="12929"/>
    <n v="1009"/>
    <n v="8"/>
    <n v="8916152"/>
    <n v="6268887"/>
    <n v="2647265"/>
    <n v="18.69867561363235"/>
    <n v="62.978294190358469"/>
    <x v="1"/>
  </r>
  <r>
    <s v="P0170"/>
    <s v="Model_431"/>
    <x v="1"/>
    <x v="0"/>
    <n v="2024"/>
    <s v="Q3"/>
    <n v="3524"/>
    <n v="11150"/>
    <n v="6407"/>
    <n v="145040"/>
    <n v="14.27"/>
    <n v="3"/>
    <n v="6.89"/>
    <n v="9.57"/>
    <n v="22.18"/>
    <n v="2.2000000000000002"/>
    <n v="3865"/>
    <n v="8567"/>
    <n v="4"/>
    <n v="39292600"/>
    <n v="22723308"/>
    <n v="16569292"/>
    <n v="114.23946497517926"/>
    <n v="270.90871483728625"/>
    <x v="2"/>
  </r>
  <r>
    <s v="P0171"/>
    <s v="Model_244"/>
    <x v="0"/>
    <x v="3"/>
    <n v="2023"/>
    <s v="Q1"/>
    <n v="1757"/>
    <n v="17814"/>
    <n v="1569"/>
    <n v="198510"/>
    <n v="4.46"/>
    <n v="17"/>
    <n v="5.52"/>
    <n v="4.45"/>
    <n v="31.12"/>
    <n v="3.4"/>
    <n v="12104"/>
    <n v="9183"/>
    <n v="14"/>
    <n v="31299198"/>
    <n v="2955243"/>
    <n v="28343955"/>
    <n v="142.78351216563397"/>
    <n v="157.67063623998791"/>
    <x v="2"/>
  </r>
  <r>
    <s v="P0172"/>
    <s v="Model_650"/>
    <x v="1"/>
    <x v="2"/>
    <n v="2023"/>
    <s v="Q4"/>
    <n v="2827"/>
    <n v="5590"/>
    <n v="11413"/>
    <n v="229587"/>
    <n v="1.38"/>
    <n v="17"/>
    <n v="2.42"/>
    <n v="8.7899999999999991"/>
    <n v="44.2"/>
    <n v="4.0999999999999996"/>
    <n v="12866"/>
    <n v="8304"/>
    <n v="8"/>
    <n v="15802930"/>
    <n v="32494138"/>
    <n v="-16691208"/>
    <n v="-72.70101530138902"/>
    <n v="68.831989616136809"/>
    <x v="0"/>
  </r>
  <r>
    <s v="P0173"/>
    <s v="Model_420"/>
    <x v="0"/>
    <x v="1"/>
    <n v="2024"/>
    <s v="Q2"/>
    <n v="1783"/>
    <n v="8460"/>
    <n v="1580"/>
    <n v="55744"/>
    <n v="8.99"/>
    <n v="4"/>
    <n v="4.26"/>
    <n v="11"/>
    <n v="68.63"/>
    <n v="4"/>
    <n v="6555"/>
    <n v="5222"/>
    <n v="10"/>
    <n v="15084180"/>
    <n v="2872884"/>
    <n v="12211296"/>
    <n v="219.06027554535018"/>
    <n v="270.59737370838116"/>
    <x v="2"/>
  </r>
  <r>
    <s v="P0174"/>
    <s v="Model_777"/>
    <x v="2"/>
    <x v="0"/>
    <n v="2023"/>
    <s v="Q2"/>
    <n v="4981"/>
    <n v="4504"/>
    <n v="10708"/>
    <n v="264892"/>
    <n v="9.35"/>
    <n v="19"/>
    <n v="9.68"/>
    <n v="1.73"/>
    <n v="36.9"/>
    <n v="2.2999999999999998"/>
    <n v="7122"/>
    <n v="8253"/>
    <n v="11"/>
    <n v="22434424"/>
    <n v="53601440"/>
    <n v="-31167016"/>
    <n v="-117.65933286018453"/>
    <n v="84.692720051945699"/>
    <x v="0"/>
  </r>
  <r>
    <s v="P0175"/>
    <s v="Model_666"/>
    <x v="1"/>
    <x v="3"/>
    <n v="2024"/>
    <s v="Q2"/>
    <n v="3560"/>
    <n v="18213"/>
    <n v="7103"/>
    <n v="485633"/>
    <n v="9.73"/>
    <n v="10"/>
    <n v="6.58"/>
    <n v="14.46"/>
    <n v="36.29"/>
    <n v="3.4"/>
    <n v="18256"/>
    <n v="1073"/>
    <n v="11"/>
    <n v="64838280"/>
    <n v="25772313"/>
    <n v="39065967"/>
    <n v="80.4433944974909"/>
    <n v="133.51292025047721"/>
    <x v="2"/>
  </r>
  <r>
    <s v="P0176"/>
    <s v="Model_725"/>
    <x v="1"/>
    <x v="0"/>
    <n v="2023"/>
    <s v="Q1"/>
    <n v="252"/>
    <n v="5140"/>
    <n v="4783"/>
    <n v="450285"/>
    <n v="4.01"/>
    <n v="4"/>
    <n v="5.64"/>
    <n v="14.94"/>
    <n v="32.79"/>
    <n v="4.5"/>
    <n v="9283"/>
    <n v="4370"/>
    <n v="3"/>
    <n v="1295280"/>
    <n v="1655601"/>
    <n v="-360321"/>
    <n v="-0.80020653586062163"/>
    <n v="2.8765781671607979"/>
    <x v="0"/>
  </r>
  <r>
    <s v="P0177"/>
    <s v="Model_637"/>
    <x v="2"/>
    <x v="0"/>
    <n v="2024"/>
    <s v="Q4"/>
    <n v="3305"/>
    <n v="2841"/>
    <n v="10303"/>
    <n v="354503"/>
    <n v="0.23"/>
    <n v="3"/>
    <n v="9.33"/>
    <n v="18.47"/>
    <n v="48.26"/>
    <n v="1.1000000000000001"/>
    <n v="3449"/>
    <n v="1508"/>
    <n v="14"/>
    <n v="9389505"/>
    <n v="34405918"/>
    <n v="-25016413"/>
    <n v="-70.567563603128889"/>
    <n v="26.486390806283726"/>
    <x v="0"/>
  </r>
  <r>
    <s v="P0178"/>
    <s v="Model_703"/>
    <x v="0"/>
    <x v="3"/>
    <n v="2023"/>
    <s v="Q4"/>
    <n v="4268"/>
    <n v="13355"/>
    <n v="12351"/>
    <n v="200871"/>
    <n v="14.48"/>
    <n v="11"/>
    <n v="5.87"/>
    <n v="0.73"/>
    <n v="24.45"/>
    <n v="2.7"/>
    <n v="18128"/>
    <n v="2388"/>
    <n v="7"/>
    <n v="56999140"/>
    <n v="52914939"/>
    <n v="4084201"/>
    <n v="20.332457149115601"/>
    <n v="283.7599255243415"/>
    <x v="1"/>
  </r>
  <r>
    <s v="P0179"/>
    <s v="Model_543"/>
    <x v="1"/>
    <x v="1"/>
    <n v="2023"/>
    <s v="Q2"/>
    <n v="4546"/>
    <n v="1838"/>
    <n v="14337"/>
    <n v="410890"/>
    <n v="3.76"/>
    <n v="1"/>
    <n v="5.26"/>
    <n v="13.53"/>
    <n v="48.85"/>
    <n v="1.9"/>
    <n v="11532"/>
    <n v="8838"/>
    <n v="14"/>
    <n v="8355548"/>
    <n v="65586892"/>
    <n v="-57231344"/>
    <n v="-139.28629073474653"/>
    <n v="20.335243009077857"/>
    <x v="0"/>
  </r>
  <r>
    <s v="P0180"/>
    <s v="Model_295"/>
    <x v="1"/>
    <x v="3"/>
    <n v="2024"/>
    <s v="Q3"/>
    <n v="816"/>
    <n v="7395"/>
    <n v="9514"/>
    <n v="274834"/>
    <n v="10.14"/>
    <n v="12"/>
    <n v="7.59"/>
    <n v="1.32"/>
    <n v="66.33"/>
    <n v="2.6"/>
    <n v="13119"/>
    <n v="1318"/>
    <n v="7"/>
    <n v="6034320"/>
    <n v="8038258"/>
    <n v="-2003938"/>
    <n v="-7.2914486562797904"/>
    <n v="21.956235400277986"/>
    <x v="0"/>
  </r>
  <r>
    <s v="P0181"/>
    <s v="Model_109"/>
    <x v="1"/>
    <x v="2"/>
    <n v="2024"/>
    <s v="Q4"/>
    <n v="4439"/>
    <n v="13754"/>
    <n v="1321"/>
    <n v="170906"/>
    <n v="10.6"/>
    <n v="9"/>
    <n v="7.13"/>
    <n v="17.53"/>
    <n v="12.38"/>
    <n v="2.7"/>
    <n v="18008"/>
    <n v="1520"/>
    <n v="10"/>
    <n v="61054006"/>
    <n v="6034825"/>
    <n v="55019181"/>
    <n v="321.92656196973775"/>
    <n v="357.23734684563442"/>
    <x v="2"/>
  </r>
  <r>
    <s v="P0182"/>
    <s v="Model_523"/>
    <x v="0"/>
    <x v="0"/>
    <n v="2023"/>
    <s v="Q2"/>
    <n v="2377"/>
    <n v="12844"/>
    <n v="13870"/>
    <n v="251260"/>
    <n v="9.15"/>
    <n v="8"/>
    <n v="1.93"/>
    <n v="1.39"/>
    <n v="10.78"/>
    <n v="4"/>
    <n v="14324"/>
    <n v="9746"/>
    <n v="14"/>
    <n v="30530188"/>
    <n v="33220250"/>
    <n v="-2690062"/>
    <n v="-10.706288306933057"/>
    <n v="121.50834991642124"/>
    <x v="0"/>
  </r>
  <r>
    <s v="P0183"/>
    <s v="Model_353"/>
    <x v="2"/>
    <x v="2"/>
    <n v="2023"/>
    <s v="Q1"/>
    <n v="2981"/>
    <n v="3250"/>
    <n v="11312"/>
    <n v="270931"/>
    <n v="4.6900000000000004"/>
    <n v="9"/>
    <n v="4.71"/>
    <n v="22.79"/>
    <n v="16.010000000000002"/>
    <n v="1.4"/>
    <n v="12445"/>
    <n v="3477"/>
    <n v="10"/>
    <n v="9688250"/>
    <n v="33992003"/>
    <n v="-24303753"/>
    <n v="-89.70458530031631"/>
    <n v="35.759104716699085"/>
    <x v="0"/>
  </r>
  <r>
    <s v="P0184"/>
    <s v="Model_382"/>
    <x v="2"/>
    <x v="2"/>
    <n v="2023"/>
    <s v="Q4"/>
    <n v="247"/>
    <n v="3921"/>
    <n v="9927"/>
    <n v="303593"/>
    <n v="4.07"/>
    <n v="6"/>
    <n v="4.7300000000000004"/>
    <n v="17.55"/>
    <n v="52.85"/>
    <n v="3.1"/>
    <n v="3419"/>
    <n v="7601"/>
    <n v="14"/>
    <n v="968487"/>
    <n v="2755562"/>
    <n v="-1787075"/>
    <n v="-5.8864170122499528"/>
    <n v="3.1900834340712731"/>
    <x v="0"/>
  </r>
  <r>
    <s v="P0185"/>
    <s v="Model_961"/>
    <x v="1"/>
    <x v="1"/>
    <n v="2023"/>
    <s v="Q3"/>
    <n v="1980"/>
    <n v="8619"/>
    <n v="8369"/>
    <n v="288746"/>
    <n v="8.9700000000000006"/>
    <n v="3"/>
    <n v="3.78"/>
    <n v="12.68"/>
    <n v="78.36"/>
    <n v="3.3"/>
    <n v="11327"/>
    <n v="4198"/>
    <n v="6"/>
    <n v="17065620"/>
    <n v="16859366"/>
    <n v="206254"/>
    <n v="0.71430946229558157"/>
    <n v="59.10253302210247"/>
    <x v="3"/>
  </r>
  <r>
    <s v="P0186"/>
    <s v="Model_105"/>
    <x v="2"/>
    <x v="2"/>
    <n v="2024"/>
    <s v="Q4"/>
    <n v="3632"/>
    <n v="6819"/>
    <n v="11222"/>
    <n v="57597"/>
    <n v="12.99"/>
    <n v="18"/>
    <n v="5.17"/>
    <n v="11.04"/>
    <n v="10.39"/>
    <n v="3"/>
    <n v="11117"/>
    <n v="2838"/>
    <n v="6"/>
    <n v="24766608"/>
    <n v="40815901"/>
    <n v="-16049293"/>
    <n v="-278.64807194819173"/>
    <n v="429.99822907443098"/>
    <x v="0"/>
  </r>
  <r>
    <s v="P0187"/>
    <s v="Model_695"/>
    <x v="2"/>
    <x v="0"/>
    <n v="2024"/>
    <s v="Q2"/>
    <n v="658"/>
    <n v="17396"/>
    <n v="13032"/>
    <n v="359237"/>
    <n v="14.2"/>
    <n v="9"/>
    <n v="4.13"/>
    <n v="3.27"/>
    <n v="84.93"/>
    <n v="3.9"/>
    <n v="11232"/>
    <n v="7719"/>
    <n v="10"/>
    <n v="11446568"/>
    <n v="8934293"/>
    <n v="2512275"/>
    <n v="6.9933637125351789"/>
    <n v="31.863555257392751"/>
    <x v="3"/>
  </r>
  <r>
    <s v="P0188"/>
    <s v="Model_602"/>
    <x v="0"/>
    <x v="0"/>
    <n v="2024"/>
    <s v="Q4"/>
    <n v="3322"/>
    <n v="13418"/>
    <n v="6584"/>
    <n v="480442"/>
    <n v="1.59"/>
    <n v="2"/>
    <n v="1.99"/>
    <n v="7.27"/>
    <n v="18.5"/>
    <n v="2.5"/>
    <n v="2030"/>
    <n v="1942"/>
    <n v="9"/>
    <n v="44574596"/>
    <n v="22352490"/>
    <n v="22222106"/>
    <n v="46.253462436672898"/>
    <n v="92.778308307766594"/>
    <x v="1"/>
  </r>
  <r>
    <s v="P0189"/>
    <s v="Model_772"/>
    <x v="2"/>
    <x v="3"/>
    <n v="2024"/>
    <s v="Q3"/>
    <n v="1197"/>
    <n v="15349"/>
    <n v="5383"/>
    <n v="253199"/>
    <n v="2.3199999999999998"/>
    <n v="18"/>
    <n v="4.12"/>
    <n v="21.72"/>
    <n v="77.36"/>
    <n v="4.8"/>
    <n v="9349"/>
    <n v="9038"/>
    <n v="8"/>
    <n v="18372753"/>
    <n v="6696650"/>
    <n v="11676103"/>
    <n v="46.114332994996033"/>
    <n v="72.562502221572757"/>
    <x v="1"/>
  </r>
  <r>
    <s v="P0190"/>
    <s v="Model_869"/>
    <x v="1"/>
    <x v="0"/>
    <n v="2024"/>
    <s v="Q4"/>
    <n v="4332"/>
    <n v="6373"/>
    <n v="6746"/>
    <n v="426794"/>
    <n v="14.17"/>
    <n v="1"/>
    <n v="0.72"/>
    <n v="22.61"/>
    <n v="48.63"/>
    <n v="2.9"/>
    <n v="8429"/>
    <n v="2916"/>
    <n v="9"/>
    <n v="27607836"/>
    <n v="29650466"/>
    <n v="-2042630"/>
    <n v="-4.7859857448792624"/>
    <n v="64.686560729532275"/>
    <x v="0"/>
  </r>
  <r>
    <s v="P0191"/>
    <s v="Model_762"/>
    <x v="0"/>
    <x v="2"/>
    <n v="2024"/>
    <s v="Q4"/>
    <n v="3447"/>
    <n v="6306"/>
    <n v="5741"/>
    <n v="258434"/>
    <n v="11.05"/>
    <n v="19"/>
    <n v="5.76"/>
    <n v="0.02"/>
    <n v="62.75"/>
    <n v="3.3"/>
    <n v="5849"/>
    <n v="9163"/>
    <n v="7"/>
    <n v="21736782"/>
    <n v="20047661"/>
    <n v="1689121"/>
    <n v="6.5359859770773197"/>
    <n v="84.109606321149698"/>
    <x v="3"/>
  </r>
  <r>
    <s v="P0192"/>
    <s v="Model_545"/>
    <x v="1"/>
    <x v="0"/>
    <n v="2024"/>
    <s v="Q2"/>
    <n v="2561"/>
    <n v="10092"/>
    <n v="7067"/>
    <n v="207489"/>
    <n v="13.24"/>
    <n v="9"/>
    <n v="8.5399999999999991"/>
    <n v="14.85"/>
    <n v="50.85"/>
    <n v="4.3"/>
    <n v="15956"/>
    <n v="594"/>
    <n v="4"/>
    <n v="25845612"/>
    <n v="18306076"/>
    <n v="7539536"/>
    <n v="36.337039553904063"/>
    <n v="124.56376964561977"/>
    <x v="1"/>
  </r>
  <r>
    <s v="P0193"/>
    <s v="Model_143"/>
    <x v="1"/>
    <x v="2"/>
    <n v="2023"/>
    <s v="Q1"/>
    <n v="1844"/>
    <n v="13682"/>
    <n v="7928"/>
    <n v="461909"/>
    <n v="3.04"/>
    <n v="1"/>
    <n v="7.25"/>
    <n v="17.98"/>
    <n v="48.16"/>
    <n v="2.1"/>
    <n v="12795"/>
    <n v="6660"/>
    <n v="8"/>
    <n v="25229608"/>
    <n v="15081141"/>
    <n v="10148467"/>
    <n v="21.970706351251003"/>
    <n v="54.620299669415402"/>
    <x v="1"/>
  </r>
  <r>
    <s v="P0194"/>
    <s v="Model_453"/>
    <x v="0"/>
    <x v="0"/>
    <n v="2023"/>
    <s v="Q1"/>
    <n v="709"/>
    <n v="18274"/>
    <n v="12689"/>
    <n v="433100"/>
    <n v="8.81"/>
    <n v="1"/>
    <n v="3.6"/>
    <n v="15.47"/>
    <n v="76.790000000000006"/>
    <n v="1.3"/>
    <n v="19685"/>
    <n v="5610"/>
    <n v="9"/>
    <n v="12956266"/>
    <n v="9429601"/>
    <n v="3526665"/>
    <n v="8.1428422996998382"/>
    <n v="29.915183560378665"/>
    <x v="3"/>
  </r>
  <r>
    <s v="P0195"/>
    <s v="Model_572"/>
    <x v="2"/>
    <x v="3"/>
    <n v="2023"/>
    <s v="Q4"/>
    <n v="2861"/>
    <n v="13545"/>
    <n v="11829"/>
    <n v="165598"/>
    <n v="10.52"/>
    <n v="16"/>
    <n v="0.87"/>
    <n v="2.04"/>
    <n v="70.47"/>
    <n v="3.8"/>
    <n v="6656"/>
    <n v="3544"/>
    <n v="9"/>
    <n v="38752245"/>
    <n v="34008367"/>
    <n v="4743878"/>
    <n v="28.646952257877512"/>
    <n v="234.01396755999468"/>
    <x v="1"/>
  </r>
  <r>
    <s v="P0196"/>
    <s v="Model_774"/>
    <x v="2"/>
    <x v="3"/>
    <n v="2023"/>
    <s v="Q4"/>
    <n v="1419"/>
    <n v="5930"/>
    <n v="13075"/>
    <n v="300100"/>
    <n v="10.199999999999999"/>
    <n v="15"/>
    <n v="2.02"/>
    <n v="5.44"/>
    <n v="48.67"/>
    <n v="2.9"/>
    <n v="10728"/>
    <n v="9367"/>
    <n v="2"/>
    <n v="8414670"/>
    <n v="18853525"/>
    <n v="-10438855"/>
    <n v="-34.784588470509831"/>
    <n v="28.039553482172611"/>
    <x v="0"/>
  </r>
  <r>
    <s v="P0197"/>
    <s v="Model_348"/>
    <x v="2"/>
    <x v="3"/>
    <n v="2023"/>
    <s v="Q3"/>
    <n v="2036"/>
    <n v="10320"/>
    <n v="3261"/>
    <n v="308589"/>
    <n v="6.12"/>
    <n v="15"/>
    <n v="5.45"/>
    <n v="6.26"/>
    <n v="18.93"/>
    <n v="4.5999999999999996"/>
    <n v="13420"/>
    <n v="7643"/>
    <n v="8"/>
    <n v="21011520"/>
    <n v="6947985"/>
    <n v="14063535"/>
    <n v="45.573675665691262"/>
    <n v="68.089011597950673"/>
    <x v="1"/>
  </r>
  <r>
    <s v="P0198"/>
    <s v="Model_958"/>
    <x v="0"/>
    <x v="2"/>
    <n v="2024"/>
    <s v="Q2"/>
    <n v="196"/>
    <n v="5732"/>
    <n v="14836"/>
    <n v="234233"/>
    <n v="0.23"/>
    <n v="13"/>
    <n v="2.0699999999999998"/>
    <n v="20.79"/>
    <n v="19.23"/>
    <n v="4.9000000000000004"/>
    <n v="8932"/>
    <n v="7662"/>
    <n v="4"/>
    <n v="1123472"/>
    <n v="3142089"/>
    <n v="-2018617"/>
    <n v="-8.617987217855724"/>
    <n v="4.7963865040365787"/>
    <x v="0"/>
  </r>
  <r>
    <s v="P0199"/>
    <s v="Model_230"/>
    <x v="0"/>
    <x v="1"/>
    <n v="2024"/>
    <s v="Q2"/>
    <n v="3269"/>
    <n v="12622"/>
    <n v="12235"/>
    <n v="302388"/>
    <n v="8.74"/>
    <n v="6"/>
    <n v="5.44"/>
    <n v="11.58"/>
    <n v="74.12"/>
    <n v="2.6"/>
    <n v="13703"/>
    <n v="4094"/>
    <n v="3"/>
    <n v="41261318"/>
    <n v="40298603"/>
    <n v="962715"/>
    <n v="3.1837076868129688"/>
    <n v="136.45157215233408"/>
    <x v="3"/>
  </r>
  <r>
    <s v="P0200"/>
    <s v="Model_371"/>
    <x v="2"/>
    <x v="2"/>
    <n v="2024"/>
    <s v="Q3"/>
    <n v="2961"/>
    <n v="16523"/>
    <n v="12351"/>
    <n v="183241"/>
    <n v="3.8"/>
    <n v="10"/>
    <n v="2.3199999999999998"/>
    <n v="12.17"/>
    <n v="52.35"/>
    <n v="2.7"/>
    <n v="7689"/>
    <n v="7353"/>
    <n v="3"/>
    <n v="48924603"/>
    <n v="36754552"/>
    <n v="12170051"/>
    <n v="66.415545647535211"/>
    <n v="266.99593977330403"/>
    <x v="2"/>
  </r>
  <r>
    <s v="P0201"/>
    <s v="Model_799"/>
    <x v="2"/>
    <x v="3"/>
    <n v="2024"/>
    <s v="Q2"/>
    <n v="1784"/>
    <n v="9507"/>
    <n v="1485"/>
    <n v="265164"/>
    <n v="6.75"/>
    <n v="0"/>
    <n v="8.49"/>
    <n v="23.37"/>
    <n v="48.53"/>
    <n v="2.6"/>
    <n v="2642"/>
    <n v="145"/>
    <n v="9"/>
    <n v="16960488"/>
    <n v="2914404"/>
    <n v="14046084"/>
    <n v="52.971308322396709"/>
    <n v="63.962257319998187"/>
    <x v="1"/>
  </r>
  <r>
    <s v="P0202"/>
    <s v="Model_269"/>
    <x v="1"/>
    <x v="2"/>
    <n v="2023"/>
    <s v="Q4"/>
    <n v="1893"/>
    <n v="19405"/>
    <n v="2960"/>
    <n v="203124"/>
    <n v="14.36"/>
    <n v="10"/>
    <n v="3.97"/>
    <n v="15.93"/>
    <n v="64.45"/>
    <n v="2.2999999999999998"/>
    <n v="9114"/>
    <n v="2157"/>
    <n v="10"/>
    <n v="36733665"/>
    <n v="5806404"/>
    <n v="30927261"/>
    <n v="152.25803450109294"/>
    <n v="180.84354876824008"/>
    <x v="2"/>
  </r>
  <r>
    <s v="P0203"/>
    <s v="Model_337"/>
    <x v="2"/>
    <x v="2"/>
    <n v="2023"/>
    <s v="Q3"/>
    <n v="538"/>
    <n v="10518"/>
    <n v="7831"/>
    <n v="254923"/>
    <n v="5.99"/>
    <n v="3"/>
    <n v="2.46"/>
    <n v="22.47"/>
    <n v="78.709999999999994"/>
    <n v="4.0999999999999996"/>
    <n v="15753"/>
    <n v="763"/>
    <n v="4"/>
    <n v="5658684"/>
    <n v="4468001"/>
    <n v="1190683"/>
    <n v="4.6707554830282083"/>
    <n v="22.197620457942204"/>
    <x v="3"/>
  </r>
  <r>
    <s v="P0204"/>
    <s v="Model_421"/>
    <x v="0"/>
    <x v="3"/>
    <n v="2024"/>
    <s v="Q2"/>
    <n v="3026"/>
    <n v="3000"/>
    <n v="12980"/>
    <n v="58036"/>
    <n v="12.6"/>
    <n v="6"/>
    <n v="8.1199999999999992"/>
    <n v="11.41"/>
    <n v="60.31"/>
    <n v="4"/>
    <n v="19513"/>
    <n v="4768"/>
    <n v="4"/>
    <n v="9078000"/>
    <n v="39335516"/>
    <n v="-30257516"/>
    <n v="-521.35770900820182"/>
    <n v="156.42015300847748"/>
    <x v="0"/>
  </r>
  <r>
    <s v="P0205"/>
    <s v="Model_955"/>
    <x v="0"/>
    <x v="1"/>
    <n v="2024"/>
    <s v="Q1"/>
    <n v="2009"/>
    <n v="8237"/>
    <n v="13058"/>
    <n v="81778"/>
    <n v="2.83"/>
    <n v="14"/>
    <n v="3.43"/>
    <n v="3.74"/>
    <n v="71.03"/>
    <n v="2.9"/>
    <n v="18646"/>
    <n v="2129"/>
    <n v="7"/>
    <n v="16548133"/>
    <n v="26315300"/>
    <n v="-9767167"/>
    <n v="-119.4351414805938"/>
    <n v="202.35433735234415"/>
    <x v="0"/>
  </r>
  <r>
    <s v="P0206"/>
    <s v="Model_216"/>
    <x v="0"/>
    <x v="2"/>
    <n v="2023"/>
    <s v="Q3"/>
    <n v="2435"/>
    <n v="4794"/>
    <n v="10559"/>
    <n v="470950"/>
    <n v="10.09"/>
    <n v="17"/>
    <n v="1.1100000000000001"/>
    <n v="23.25"/>
    <n v="71.22"/>
    <n v="1.2"/>
    <n v="8405"/>
    <n v="5817"/>
    <n v="12"/>
    <n v="11673390"/>
    <n v="26182115"/>
    <n v="-14508725"/>
    <n v="-30.807357468945749"/>
    <n v="24.786898821530947"/>
    <x v="0"/>
  </r>
  <r>
    <s v="P0207"/>
    <s v="Model_216"/>
    <x v="2"/>
    <x v="1"/>
    <n v="2023"/>
    <s v="Q1"/>
    <n v="2969"/>
    <n v="5997"/>
    <n v="6141"/>
    <n v="204245"/>
    <n v="14.66"/>
    <n v="11"/>
    <n v="5.7"/>
    <n v="11.47"/>
    <n v="38.5"/>
    <n v="2.2000000000000002"/>
    <n v="6389"/>
    <n v="2796"/>
    <n v="11"/>
    <n v="17805093"/>
    <n v="18436874"/>
    <n v="-631781"/>
    <n v="-3.0932507527724056"/>
    <n v="87.175171974834143"/>
    <x v="0"/>
  </r>
  <r>
    <s v="P0208"/>
    <s v="Model_832"/>
    <x v="1"/>
    <x v="1"/>
    <n v="2023"/>
    <s v="Q1"/>
    <n v="4786"/>
    <n v="19350"/>
    <n v="838"/>
    <n v="211475"/>
    <n v="1.53"/>
    <n v="16"/>
    <n v="5.82"/>
    <n v="4.54"/>
    <n v="31.93"/>
    <n v="2.2000000000000002"/>
    <n v="6339"/>
    <n v="8931"/>
    <n v="2"/>
    <n v="92609100"/>
    <n v="4222143"/>
    <n v="88386957"/>
    <n v="417.95463766402651"/>
    <n v="437.91984868187728"/>
    <x v="2"/>
  </r>
  <r>
    <s v="P0209"/>
    <s v="Model_927"/>
    <x v="1"/>
    <x v="1"/>
    <n v="2024"/>
    <s v="Q1"/>
    <n v="1852"/>
    <n v="2114"/>
    <n v="11536"/>
    <n v="252747"/>
    <n v="0.12"/>
    <n v="0"/>
    <n v="7.15"/>
    <n v="7.56"/>
    <n v="74.09"/>
    <n v="4.2"/>
    <n v="5457"/>
    <n v="2763"/>
    <n v="7"/>
    <n v="3915128"/>
    <n v="21617419"/>
    <n v="-17702291"/>
    <n v="-70.039569213482253"/>
    <n v="15.490304533782794"/>
    <x v="0"/>
  </r>
  <r>
    <s v="P0210"/>
    <s v="Model_943"/>
    <x v="2"/>
    <x v="0"/>
    <n v="2023"/>
    <s v="Q1"/>
    <n v="4111"/>
    <n v="10874"/>
    <n v="5675"/>
    <n v="449560"/>
    <n v="6.5"/>
    <n v="10"/>
    <n v="2.4"/>
    <n v="1.27"/>
    <n v="40.17"/>
    <n v="1.4"/>
    <n v="2057"/>
    <n v="2845"/>
    <n v="13"/>
    <n v="44703014"/>
    <n v="23779485"/>
    <n v="20923529"/>
    <n v="46.542239078209803"/>
    <n v="99.437258652905058"/>
    <x v="1"/>
  </r>
  <r>
    <s v="P0211"/>
    <s v="Model_938"/>
    <x v="2"/>
    <x v="3"/>
    <n v="2024"/>
    <s v="Q4"/>
    <n v="3419"/>
    <n v="4167"/>
    <n v="2056"/>
    <n v="68800"/>
    <n v="1.39"/>
    <n v="0"/>
    <n v="4.4400000000000004"/>
    <n v="11.71"/>
    <n v="82.27"/>
    <n v="4.2"/>
    <n v="6121"/>
    <n v="5104"/>
    <n v="4"/>
    <n v="14246973"/>
    <n v="7098264"/>
    <n v="7148709"/>
    <n v="103.90565406976744"/>
    <n v="207.07809593023256"/>
    <x v="2"/>
  </r>
  <r>
    <s v="P0212"/>
    <s v="Model_973"/>
    <x v="1"/>
    <x v="3"/>
    <n v="2023"/>
    <s v="Q4"/>
    <n v="312"/>
    <n v="14909"/>
    <n v="11982"/>
    <n v="337516"/>
    <n v="11.23"/>
    <n v="14"/>
    <n v="2.82"/>
    <n v="21.33"/>
    <n v="15.58"/>
    <n v="3.7"/>
    <n v="16432"/>
    <n v="6421"/>
    <n v="12"/>
    <n v="4651608"/>
    <n v="4075900"/>
    <n v="575708"/>
    <n v="1.7057206176892354"/>
    <n v="13.781888858602258"/>
    <x v="3"/>
  </r>
  <r>
    <s v="P0213"/>
    <s v="Model_475"/>
    <x v="2"/>
    <x v="2"/>
    <n v="2023"/>
    <s v="Q1"/>
    <n v="673"/>
    <n v="18014"/>
    <n v="8497"/>
    <n v="373660"/>
    <n v="13.72"/>
    <n v="9"/>
    <n v="0.81"/>
    <n v="23.34"/>
    <n v="14.66"/>
    <n v="3.9"/>
    <n v="2339"/>
    <n v="5225"/>
    <n v="5"/>
    <n v="12123422"/>
    <n v="6092141"/>
    <n v="6031281"/>
    <n v="16.141093507466682"/>
    <n v="32.445062356152654"/>
    <x v="1"/>
  </r>
  <r>
    <s v="P0214"/>
    <s v="Model_466"/>
    <x v="1"/>
    <x v="1"/>
    <n v="2023"/>
    <s v="Q4"/>
    <n v="1066"/>
    <n v="4483"/>
    <n v="2996"/>
    <n v="332682"/>
    <n v="6.51"/>
    <n v="6"/>
    <n v="8.77"/>
    <n v="23.32"/>
    <n v="84.16"/>
    <n v="2.7"/>
    <n v="10743"/>
    <n v="5048"/>
    <n v="10"/>
    <n v="4778878"/>
    <n v="3526418"/>
    <n v="1252460"/>
    <n v="3.7647362947198828"/>
    <n v="14.364702628936943"/>
    <x v="3"/>
  </r>
  <r>
    <s v="P0215"/>
    <s v="Model_414"/>
    <x v="0"/>
    <x v="3"/>
    <n v="2024"/>
    <s v="Q3"/>
    <n v="3693"/>
    <n v="14151"/>
    <n v="12460"/>
    <n v="376062"/>
    <n v="3.88"/>
    <n v="1"/>
    <n v="7.29"/>
    <n v="3.13"/>
    <n v="61.88"/>
    <n v="3.7"/>
    <n v="11096"/>
    <n v="4502"/>
    <n v="4"/>
    <n v="52259643"/>
    <n v="46390842"/>
    <n v="5868801"/>
    <n v="15.605939977982354"/>
    <n v="138.9654977104839"/>
    <x v="1"/>
  </r>
  <r>
    <s v="P0216"/>
    <s v="Model_174"/>
    <x v="1"/>
    <x v="2"/>
    <n v="2024"/>
    <s v="Q1"/>
    <n v="2099"/>
    <n v="9730"/>
    <n v="7965"/>
    <n v="458189"/>
    <n v="6.52"/>
    <n v="9"/>
    <n v="3.01"/>
    <n v="9.5500000000000007"/>
    <n v="40.369999999999997"/>
    <n v="3.4"/>
    <n v="8498"/>
    <n v="3527"/>
    <n v="2"/>
    <n v="20423270"/>
    <n v="17176724"/>
    <n v="3246546"/>
    <n v="7.0856044121530637"/>
    <n v="44.5738985440506"/>
    <x v="3"/>
  </r>
  <r>
    <s v="P0217"/>
    <s v="Model_911"/>
    <x v="0"/>
    <x v="1"/>
    <n v="2024"/>
    <s v="Q3"/>
    <n v="3773"/>
    <n v="8140"/>
    <n v="11700"/>
    <n v="383299"/>
    <n v="10.85"/>
    <n v="3"/>
    <n v="5.99"/>
    <n v="0.71"/>
    <n v="70.400000000000006"/>
    <n v="4.0999999999999996"/>
    <n v="11629"/>
    <n v="6012"/>
    <n v="4"/>
    <n v="30712220"/>
    <n v="44527399"/>
    <n v="-13815179"/>
    <n v="-36.042825574812355"/>
    <n v="80.126011286228248"/>
    <x v="0"/>
  </r>
  <r>
    <s v="P0218"/>
    <s v="Model_566"/>
    <x v="0"/>
    <x v="3"/>
    <n v="2024"/>
    <s v="Q4"/>
    <n v="4598"/>
    <n v="13279"/>
    <n v="1101"/>
    <n v="281312"/>
    <n v="0.14000000000000001"/>
    <n v="11"/>
    <n v="2.0099999999999998"/>
    <n v="21.38"/>
    <n v="63.79"/>
    <n v="2.8"/>
    <n v="2010"/>
    <n v="494"/>
    <n v="8"/>
    <n v="61056842"/>
    <n v="5343710"/>
    <n v="55713132"/>
    <n v="198.04747753384143"/>
    <n v="217.04314782163576"/>
    <x v="2"/>
  </r>
  <r>
    <s v="P0219"/>
    <s v="Model_998"/>
    <x v="1"/>
    <x v="1"/>
    <n v="2024"/>
    <s v="Q2"/>
    <n v="3158"/>
    <n v="16817"/>
    <n v="8327"/>
    <n v="109500"/>
    <n v="8.84"/>
    <n v="18"/>
    <n v="8.9"/>
    <n v="8.9700000000000006"/>
    <n v="52.5"/>
    <n v="2.9"/>
    <n v="13096"/>
    <n v="3697"/>
    <n v="14"/>
    <n v="53108086"/>
    <n v="26406166"/>
    <n v="26701920"/>
    <n v="243.85315068493151"/>
    <n v="485.00535159817349"/>
    <x v="2"/>
  </r>
  <r>
    <s v="P0220"/>
    <s v="Model_814"/>
    <x v="2"/>
    <x v="0"/>
    <n v="2024"/>
    <s v="Q4"/>
    <n v="4140"/>
    <n v="18804"/>
    <n v="7181"/>
    <n v="217647"/>
    <n v="9.1999999999999993"/>
    <n v="10"/>
    <n v="1.1499999999999999"/>
    <n v="15.78"/>
    <n v="17.91"/>
    <n v="3.6"/>
    <n v="14474"/>
    <n v="429"/>
    <n v="8"/>
    <n v="77848560"/>
    <n v="29946987"/>
    <n v="47901573"/>
    <n v="220.08836786172105"/>
    <n v="357.68266964396474"/>
    <x v="2"/>
  </r>
  <r>
    <s v="P0221"/>
    <s v="Model_639"/>
    <x v="0"/>
    <x v="2"/>
    <n v="2023"/>
    <s v="Q1"/>
    <n v="2106"/>
    <n v="9064"/>
    <n v="1446"/>
    <n v="286527"/>
    <n v="9.57"/>
    <n v="7"/>
    <n v="0.04"/>
    <n v="17.87"/>
    <n v="74.97"/>
    <n v="1.4"/>
    <n v="2637"/>
    <n v="872"/>
    <n v="12"/>
    <n v="19088784"/>
    <n v="3331803"/>
    <n v="15756981"/>
    <n v="54.993005894732434"/>
    <n v="66.62123988315237"/>
    <x v="1"/>
  </r>
  <r>
    <s v="P0222"/>
    <s v="Model_108"/>
    <x v="0"/>
    <x v="2"/>
    <n v="2023"/>
    <s v="Q3"/>
    <n v="3220"/>
    <n v="17020"/>
    <n v="13750"/>
    <n v="485477"/>
    <n v="3.63"/>
    <n v="17"/>
    <n v="5.0199999999999996"/>
    <n v="10.75"/>
    <n v="79.28"/>
    <n v="2.7"/>
    <n v="15200"/>
    <n v="8235"/>
    <n v="6"/>
    <n v="54804400"/>
    <n v="44760477"/>
    <n v="10043923"/>
    <n v="20.688772073651275"/>
    <n v="112.88773721515129"/>
    <x v="1"/>
  </r>
  <r>
    <s v="P0223"/>
    <s v="Model_849"/>
    <x v="0"/>
    <x v="3"/>
    <n v="2023"/>
    <s v="Q3"/>
    <n v="1732"/>
    <n v="15237"/>
    <n v="10751"/>
    <n v="160659"/>
    <n v="10.71"/>
    <n v="10"/>
    <n v="5.83"/>
    <n v="7.66"/>
    <n v="23.77"/>
    <n v="4.9000000000000004"/>
    <n v="6166"/>
    <n v="1745"/>
    <n v="2"/>
    <n v="26390484"/>
    <n v="18781391"/>
    <n v="7609093"/>
    <n v="47.361760000995901"/>
    <n v="164.26396280320429"/>
    <x v="1"/>
  </r>
  <r>
    <s v="P0224"/>
    <s v="Model_934"/>
    <x v="2"/>
    <x v="1"/>
    <n v="2023"/>
    <s v="Q4"/>
    <n v="2305"/>
    <n v="10823"/>
    <n v="13343"/>
    <n v="77716"/>
    <n v="1.37"/>
    <n v="10"/>
    <n v="5.79"/>
    <n v="24.06"/>
    <n v="78.040000000000006"/>
    <n v="1.2"/>
    <n v="10406"/>
    <n v="1887"/>
    <n v="12"/>
    <n v="24947015"/>
    <n v="30833331"/>
    <n v="-5886316"/>
    <n v="-75.741365999279424"/>
    <n v="321.00230325801635"/>
    <x v="0"/>
  </r>
  <r>
    <s v="P0225"/>
    <s v="Model_388"/>
    <x v="0"/>
    <x v="2"/>
    <n v="2023"/>
    <s v="Q1"/>
    <n v="1204"/>
    <n v="16729"/>
    <n v="9589"/>
    <n v="446452"/>
    <n v="2.99"/>
    <n v="12"/>
    <n v="0.55000000000000004"/>
    <n v="24.11"/>
    <n v="80.23"/>
    <n v="2.2999999999999998"/>
    <n v="11978"/>
    <n v="9915"/>
    <n v="9"/>
    <n v="20141716"/>
    <n v="11991608"/>
    <n v="8150108"/>
    <n v="18.255283882701836"/>
    <n v="45.115076200800985"/>
    <x v="1"/>
  </r>
  <r>
    <s v="P0226"/>
    <s v="Model_893"/>
    <x v="2"/>
    <x v="1"/>
    <n v="2023"/>
    <s v="Q3"/>
    <n v="4549"/>
    <n v="13213"/>
    <n v="9653"/>
    <n v="459064"/>
    <n v="13.16"/>
    <n v="2"/>
    <n v="3.14"/>
    <n v="7.24"/>
    <n v="53.95"/>
    <n v="2.2999999999999998"/>
    <n v="4154"/>
    <n v="1099"/>
    <n v="11"/>
    <n v="60105937"/>
    <n v="44370561"/>
    <n v="15735376"/>
    <n v="34.277085547984598"/>
    <n v="130.93149756896642"/>
    <x v="1"/>
  </r>
  <r>
    <s v="P0227"/>
    <s v="Model_347"/>
    <x v="2"/>
    <x v="1"/>
    <n v="2024"/>
    <s v="Q1"/>
    <n v="3241"/>
    <n v="10002"/>
    <n v="5130"/>
    <n v="52352"/>
    <n v="11.08"/>
    <n v="11"/>
    <n v="4.99"/>
    <n v="11.99"/>
    <n v="62.49"/>
    <n v="3.5"/>
    <n v="2490"/>
    <n v="1948"/>
    <n v="9"/>
    <n v="32416482"/>
    <n v="16678682"/>
    <n v="15737800"/>
    <n v="300.61506723716383"/>
    <n v="619.20236094132031"/>
    <x v="2"/>
  </r>
  <r>
    <s v="P0228"/>
    <s v="Model_941"/>
    <x v="0"/>
    <x v="2"/>
    <n v="2023"/>
    <s v="Q4"/>
    <n v="1746"/>
    <n v="2045"/>
    <n v="10360"/>
    <n v="183004"/>
    <n v="0.21"/>
    <n v="2"/>
    <n v="2.17"/>
    <n v="24.32"/>
    <n v="40.58"/>
    <n v="1.4"/>
    <n v="3660"/>
    <n v="1661"/>
    <n v="11"/>
    <n v="3570570"/>
    <n v="18271564"/>
    <n v="-14700994"/>
    <n v="-80.331544665690373"/>
    <n v="19.510885007977969"/>
    <x v="0"/>
  </r>
  <r>
    <s v="P0229"/>
    <s v="Model_529"/>
    <x v="0"/>
    <x v="0"/>
    <n v="2024"/>
    <s v="Q1"/>
    <n v="4041"/>
    <n v="5846"/>
    <n v="11573"/>
    <n v="388593"/>
    <n v="3.73"/>
    <n v="9"/>
    <n v="8.73"/>
    <n v="0.12"/>
    <n v="32.54"/>
    <n v="3.5"/>
    <n v="16636"/>
    <n v="873"/>
    <n v="13"/>
    <n v="23623686"/>
    <n v="47155086"/>
    <n v="-23531400"/>
    <n v="-60.555388285429743"/>
    <n v="60.792875836672302"/>
    <x v="0"/>
  </r>
  <r>
    <s v="P0230"/>
    <s v="Model_992"/>
    <x v="1"/>
    <x v="1"/>
    <n v="2023"/>
    <s v="Q3"/>
    <n v="4773"/>
    <n v="11496"/>
    <n v="7803"/>
    <n v="58556"/>
    <n v="3.22"/>
    <n v="16"/>
    <n v="0.87"/>
    <n v="10.32"/>
    <n v="67.760000000000005"/>
    <n v="1.4"/>
    <n v="11836"/>
    <n v="7411"/>
    <n v="11"/>
    <n v="54870408"/>
    <n v="37302275"/>
    <n v="17568133"/>
    <n v="300.02276453309651"/>
    <n v="937.0586788715076"/>
    <x v="2"/>
  </r>
  <r>
    <s v="P0231"/>
    <s v="Model_796"/>
    <x v="2"/>
    <x v="2"/>
    <n v="2023"/>
    <s v="Q4"/>
    <n v="4732"/>
    <n v="17275"/>
    <n v="12860"/>
    <n v="311973"/>
    <n v="4.0599999999999996"/>
    <n v="1"/>
    <n v="4.87"/>
    <n v="2.5099999999999998"/>
    <n v="78.95"/>
    <n v="1.4"/>
    <n v="15769"/>
    <n v="5279"/>
    <n v="14"/>
    <n v="81745300"/>
    <n v="61165493"/>
    <n v="20579807"/>
    <n v="65.966628522340073"/>
    <n v="262.02684206646086"/>
    <x v="2"/>
  </r>
  <r>
    <s v="P0232"/>
    <s v="Model_316"/>
    <x v="0"/>
    <x v="3"/>
    <n v="2023"/>
    <s v="Q1"/>
    <n v="1698"/>
    <n v="15419"/>
    <n v="4337"/>
    <n v="398980"/>
    <n v="3.71"/>
    <n v="16"/>
    <n v="6.91"/>
    <n v="12.73"/>
    <n v="62.33"/>
    <n v="3.9"/>
    <n v="17706"/>
    <n v="1903"/>
    <n v="11"/>
    <n v="26181462"/>
    <n v="7763206"/>
    <n v="18418256"/>
    <n v="46.163356559226024"/>
    <n v="65.620988520727849"/>
    <x v="1"/>
  </r>
  <r>
    <s v="P0233"/>
    <s v="Model_366"/>
    <x v="2"/>
    <x v="1"/>
    <n v="2024"/>
    <s v="Q4"/>
    <n v="1495"/>
    <n v="5310"/>
    <n v="13857"/>
    <n v="186570"/>
    <n v="0.94"/>
    <n v="15"/>
    <n v="2.62"/>
    <n v="0.62"/>
    <n v="50.93"/>
    <n v="2.2999999999999998"/>
    <n v="3563"/>
    <n v="9390"/>
    <n v="3"/>
    <n v="7938450"/>
    <n v="20902785"/>
    <n v="-12964335"/>
    <n v="-69.487779385753342"/>
    <n v="42.549445248432221"/>
    <x v="0"/>
  </r>
  <r>
    <s v="P0234"/>
    <s v="Model_917"/>
    <x v="2"/>
    <x v="2"/>
    <n v="2023"/>
    <s v="Q3"/>
    <n v="4249"/>
    <n v="8706"/>
    <n v="13300"/>
    <n v="257190"/>
    <n v="6.88"/>
    <n v="1"/>
    <n v="6.24"/>
    <n v="10.17"/>
    <n v="22.71"/>
    <n v="4.9000000000000004"/>
    <n v="12295"/>
    <n v="2150"/>
    <n v="11"/>
    <n v="36991794"/>
    <n v="56768890"/>
    <n v="-19777096"/>
    <n v="-76.896831136513867"/>
    <n v="143.83060772191766"/>
    <x v="0"/>
  </r>
  <r>
    <s v="P0235"/>
    <s v="Model_325"/>
    <x v="2"/>
    <x v="3"/>
    <n v="2024"/>
    <s v="Q4"/>
    <n v="3973"/>
    <n v="10505"/>
    <n v="5358"/>
    <n v="100098"/>
    <n v="10.99"/>
    <n v="19"/>
    <n v="8.2899999999999991"/>
    <n v="5.52"/>
    <n v="14.28"/>
    <n v="1.1000000000000001"/>
    <n v="19861"/>
    <n v="9890"/>
    <n v="4"/>
    <n v="41736365"/>
    <n v="21387432"/>
    <n v="20348933"/>
    <n v="203.2901056964175"/>
    <n v="416.9550340666147"/>
    <x v="2"/>
  </r>
  <r>
    <s v="P0236"/>
    <s v="Model_601"/>
    <x v="1"/>
    <x v="3"/>
    <n v="2023"/>
    <s v="Q3"/>
    <n v="303"/>
    <n v="17871"/>
    <n v="7379"/>
    <n v="424313"/>
    <n v="9.1"/>
    <n v="5"/>
    <n v="1.9"/>
    <n v="13.33"/>
    <n v="45.66"/>
    <n v="2.8"/>
    <n v="10067"/>
    <n v="847"/>
    <n v="5"/>
    <n v="5414913"/>
    <n v="2660150"/>
    <n v="2754763"/>
    <n v="6.4922898897747654"/>
    <n v="12.761600516599774"/>
    <x v="3"/>
  </r>
  <r>
    <s v="P0237"/>
    <s v="Model_485"/>
    <x v="1"/>
    <x v="0"/>
    <n v="2023"/>
    <s v="Q4"/>
    <n v="3233"/>
    <n v="13816"/>
    <n v="9274"/>
    <n v="190641"/>
    <n v="10.09"/>
    <n v="9"/>
    <n v="9.17"/>
    <n v="24.9"/>
    <n v="13.95"/>
    <n v="1.5"/>
    <n v="10433"/>
    <n v="8225"/>
    <n v="2"/>
    <n v="44667128"/>
    <n v="30173483"/>
    <n v="14493645"/>
    <n v="76.025854879065889"/>
    <n v="234.29969418960243"/>
    <x v="2"/>
  </r>
  <r>
    <s v="P0238"/>
    <s v="Model_818"/>
    <x v="0"/>
    <x v="1"/>
    <n v="2023"/>
    <s v="Q3"/>
    <n v="2607"/>
    <n v="19916"/>
    <n v="12670"/>
    <n v="297199"/>
    <n v="1.22"/>
    <n v="9"/>
    <n v="5.54"/>
    <n v="20.010000000000002"/>
    <n v="55.55"/>
    <n v="2.4"/>
    <n v="20551"/>
    <n v="5960"/>
    <n v="5"/>
    <n v="51921012"/>
    <n v="33327889"/>
    <n v="18593123"/>
    <n v="62.561189640611175"/>
    <n v="174.7011665584339"/>
    <x v="1"/>
  </r>
  <r>
    <s v="P0239"/>
    <s v="Model_135"/>
    <x v="1"/>
    <x v="3"/>
    <n v="2023"/>
    <s v="Q4"/>
    <n v="148"/>
    <n v="9936"/>
    <n v="10478"/>
    <n v="176060"/>
    <n v="14.27"/>
    <n v="7"/>
    <n v="2.99"/>
    <n v="21.14"/>
    <n v="40.619999999999997"/>
    <n v="5"/>
    <n v="17119"/>
    <n v="4073"/>
    <n v="6"/>
    <n v="1470528"/>
    <n v="1726804"/>
    <n v="-256276"/>
    <n v="-1.4556174031580142"/>
    <n v="8.3524253095535617"/>
    <x v="0"/>
  </r>
  <r>
    <s v="P0240"/>
    <s v="Model_215"/>
    <x v="2"/>
    <x v="2"/>
    <n v="2024"/>
    <s v="Q4"/>
    <n v="2250"/>
    <n v="14484"/>
    <n v="4882"/>
    <n v="237954"/>
    <n v="12.58"/>
    <n v="0"/>
    <n v="4.3099999999999996"/>
    <n v="15.88"/>
    <n v="70.58"/>
    <n v="4.5999999999999996"/>
    <n v="6419"/>
    <n v="9845"/>
    <n v="4"/>
    <n v="32589000"/>
    <n v="11222454"/>
    <n v="21366546"/>
    <n v="89.79275826420232"/>
    <n v="136.95504173075469"/>
    <x v="2"/>
  </r>
  <r>
    <s v="P0241"/>
    <s v="Model_732"/>
    <x v="1"/>
    <x v="1"/>
    <n v="2024"/>
    <s v="Q1"/>
    <n v="3011"/>
    <n v="1771"/>
    <n v="14518"/>
    <n v="251465"/>
    <n v="12.08"/>
    <n v="12"/>
    <n v="3.12"/>
    <n v="1.04"/>
    <n v="34.450000000000003"/>
    <n v="1.2"/>
    <n v="13241"/>
    <n v="1715"/>
    <n v="12"/>
    <n v="5332481"/>
    <n v="43965163"/>
    <n v="-38632682"/>
    <n v="-153.63045354224246"/>
    <n v="21.205658839202275"/>
    <x v="0"/>
  </r>
  <r>
    <s v="P0242"/>
    <s v="Model_903"/>
    <x v="0"/>
    <x v="2"/>
    <n v="2023"/>
    <s v="Q4"/>
    <n v="4483"/>
    <n v="19655"/>
    <n v="4983"/>
    <n v="180544"/>
    <n v="12.34"/>
    <n v="8"/>
    <n v="7.25"/>
    <n v="5.17"/>
    <n v="57.44"/>
    <n v="3.3"/>
    <n v="10298"/>
    <n v="3854"/>
    <n v="11"/>
    <n v="88113365"/>
    <n v="22519333"/>
    <n v="65594032"/>
    <n v="363.31327543424317"/>
    <n v="488.04371787486707"/>
    <x v="2"/>
  </r>
  <r>
    <s v="P0243"/>
    <s v="Model_952"/>
    <x v="2"/>
    <x v="2"/>
    <n v="2024"/>
    <s v="Q1"/>
    <n v="3827"/>
    <n v="12116"/>
    <n v="14155"/>
    <n v="50340"/>
    <n v="13.99"/>
    <n v="9"/>
    <n v="7.96"/>
    <n v="23.13"/>
    <n v="53.01"/>
    <n v="3.6"/>
    <n v="18427"/>
    <n v="5606"/>
    <n v="3"/>
    <n v="46367932"/>
    <n v="54221525"/>
    <n v="-7853593"/>
    <n v="-156.01098529996028"/>
    <n v="921.09519268970996"/>
    <x v="0"/>
  </r>
  <r>
    <s v="P0244"/>
    <s v="Model_393"/>
    <x v="0"/>
    <x v="3"/>
    <n v="2024"/>
    <s v="Q4"/>
    <n v="2919"/>
    <n v="5861"/>
    <n v="9452"/>
    <n v="225021"/>
    <n v="8.16"/>
    <n v="14"/>
    <n v="8.33"/>
    <n v="9.15"/>
    <n v="10.38"/>
    <n v="1.8"/>
    <n v="16066"/>
    <n v="4321"/>
    <n v="14"/>
    <n v="17108259"/>
    <n v="27815409"/>
    <n v="-10707150"/>
    <n v="-47.58289226338875"/>
    <n v="76.029610569680159"/>
    <x v="0"/>
  </r>
  <r>
    <s v="P0245"/>
    <s v="Model_727"/>
    <x v="2"/>
    <x v="2"/>
    <n v="2024"/>
    <s v="Q2"/>
    <n v="3284"/>
    <n v="8569"/>
    <n v="11317"/>
    <n v="132302"/>
    <n v="3"/>
    <n v="4"/>
    <n v="9.86"/>
    <n v="2.59"/>
    <n v="15.79"/>
    <n v="1.6"/>
    <n v="2383"/>
    <n v="5391"/>
    <n v="7"/>
    <n v="28140596"/>
    <n v="37297330"/>
    <n v="-9156734"/>
    <n v="-69.210850931958703"/>
    <n v="212.69970219648985"/>
    <x v="0"/>
  </r>
  <r>
    <s v="P0246"/>
    <s v="Model_331"/>
    <x v="1"/>
    <x v="0"/>
    <n v="2023"/>
    <s v="Q4"/>
    <n v="3841"/>
    <n v="18804"/>
    <n v="4554"/>
    <n v="272740"/>
    <n v="9.25"/>
    <n v="15"/>
    <n v="7.91"/>
    <n v="17.559999999999999"/>
    <n v="33.229999999999997"/>
    <n v="4.5999999999999996"/>
    <n v="10915"/>
    <n v="5954"/>
    <n v="9"/>
    <n v="72226164"/>
    <n v="17764654"/>
    <n v="54461510"/>
    <n v="199.68288479870938"/>
    <n v="264.81690987753905"/>
    <x v="2"/>
  </r>
  <r>
    <s v="P0247"/>
    <s v="Model_317"/>
    <x v="1"/>
    <x v="0"/>
    <n v="2023"/>
    <s v="Q2"/>
    <n v="1006"/>
    <n v="4930"/>
    <n v="11460"/>
    <n v="50138"/>
    <n v="11.14"/>
    <n v="12"/>
    <n v="6.01"/>
    <n v="7.49"/>
    <n v="80.58"/>
    <n v="4.9000000000000004"/>
    <n v="12585"/>
    <n v="316"/>
    <n v="8"/>
    <n v="4959580"/>
    <n v="11578898"/>
    <n v="-6619318"/>
    <n v="-132.02197933702979"/>
    <n v="98.918584706210865"/>
    <x v="0"/>
  </r>
  <r>
    <s v="P0248"/>
    <s v="Model_884"/>
    <x v="1"/>
    <x v="0"/>
    <n v="2024"/>
    <s v="Q2"/>
    <n v="4117"/>
    <n v="14176"/>
    <n v="2524"/>
    <n v="443574"/>
    <n v="11.07"/>
    <n v="19"/>
    <n v="3.39"/>
    <n v="6.72"/>
    <n v="21.76"/>
    <n v="5"/>
    <n v="16508"/>
    <n v="1459"/>
    <n v="12"/>
    <n v="58362592"/>
    <n v="10834882"/>
    <n v="47527710"/>
    <n v="107.14719528195972"/>
    <n v="131.57351873644532"/>
    <x v="2"/>
  </r>
  <r>
    <s v="P0249"/>
    <s v="Model_189"/>
    <x v="2"/>
    <x v="3"/>
    <n v="2023"/>
    <s v="Q3"/>
    <n v="210"/>
    <n v="12316"/>
    <n v="2176"/>
    <n v="169619"/>
    <n v="7.82"/>
    <n v="17"/>
    <n v="5.45"/>
    <n v="24.95"/>
    <n v="66.87"/>
    <n v="4.2"/>
    <n v="19952"/>
    <n v="3874"/>
    <n v="2"/>
    <n v="2586360"/>
    <n v="626579"/>
    <n v="1959781"/>
    <n v="11.554018122969714"/>
    <n v="15.248055937129685"/>
    <x v="3"/>
  </r>
  <r>
    <s v="P0250"/>
    <s v="Model_281"/>
    <x v="0"/>
    <x v="3"/>
    <n v="2023"/>
    <s v="Q1"/>
    <n v="4543"/>
    <n v="3550"/>
    <n v="11735"/>
    <n v="397520"/>
    <n v="1.03"/>
    <n v="10"/>
    <n v="0.41"/>
    <n v="21.45"/>
    <n v="87.87"/>
    <n v="3.7"/>
    <n v="9620"/>
    <n v="5517"/>
    <n v="5"/>
    <n v="16127650"/>
    <n v="53709625"/>
    <n v="-37581975"/>
    <n v="-94.541092272086942"/>
    <n v="40.570663111289996"/>
    <x v="0"/>
  </r>
  <r>
    <s v="P0251"/>
    <s v="Model_115"/>
    <x v="1"/>
    <x v="0"/>
    <n v="2024"/>
    <s v="Q4"/>
    <n v="1350"/>
    <n v="13192"/>
    <n v="9506"/>
    <n v="149931"/>
    <n v="5.57"/>
    <n v="8"/>
    <n v="7.45"/>
    <n v="10.199999999999999"/>
    <n v="73.25"/>
    <n v="2.4"/>
    <n v="9320"/>
    <n v="5027"/>
    <n v="4"/>
    <n v="17809200"/>
    <n v="12983031"/>
    <n v="4826169"/>
    <n v="32.189267062848913"/>
    <n v="118.78264001440662"/>
    <x v="1"/>
  </r>
  <r>
    <s v="P0252"/>
    <s v="Model_162"/>
    <x v="0"/>
    <x v="3"/>
    <n v="2024"/>
    <s v="Q1"/>
    <n v="4961"/>
    <n v="2665"/>
    <n v="9694"/>
    <n v="473870"/>
    <n v="13.81"/>
    <n v="15"/>
    <n v="4.46"/>
    <n v="24.51"/>
    <n v="29.44"/>
    <n v="1.7"/>
    <n v="13401"/>
    <n v="4529"/>
    <n v="7"/>
    <n v="13221065"/>
    <n v="48565804"/>
    <n v="-35344739"/>
    <n v="-74.587416380019832"/>
    <n v="27.900194146073819"/>
    <x v="0"/>
  </r>
  <r>
    <s v="P0253"/>
    <s v="Model_383"/>
    <x v="1"/>
    <x v="1"/>
    <n v="2024"/>
    <s v="Q4"/>
    <n v="4037"/>
    <n v="3533"/>
    <n v="2453"/>
    <n v="206951"/>
    <n v="8.77"/>
    <n v="1"/>
    <n v="0.2"/>
    <n v="16.25"/>
    <n v="82.67"/>
    <n v="1.3"/>
    <n v="19670"/>
    <n v="4706"/>
    <n v="10"/>
    <n v="14262721"/>
    <n v="10109712"/>
    <n v="4153009"/>
    <n v="20.06759571106204"/>
    <n v="68.918347821464991"/>
    <x v="1"/>
  </r>
  <r>
    <s v="P0254"/>
    <s v="Model_456"/>
    <x v="2"/>
    <x v="0"/>
    <n v="2024"/>
    <s v="Q2"/>
    <n v="1577"/>
    <n v="1645"/>
    <n v="2866"/>
    <n v="393676"/>
    <n v="8.07"/>
    <n v="1"/>
    <n v="0.63"/>
    <n v="18.55"/>
    <n v="17.45"/>
    <n v="3.8"/>
    <n v="17759"/>
    <n v="4578"/>
    <n v="10"/>
    <n v="2594165"/>
    <n v="4913358"/>
    <n v="-2319193"/>
    <n v="-5.8911211249860287"/>
    <n v="6.5895939808370336"/>
    <x v="0"/>
  </r>
  <r>
    <s v="P0255"/>
    <s v="Model_223"/>
    <x v="2"/>
    <x v="3"/>
    <n v="2023"/>
    <s v="Q2"/>
    <n v="1268"/>
    <n v="15769"/>
    <n v="822"/>
    <n v="367922"/>
    <n v="4.03"/>
    <n v="11"/>
    <n v="3.87"/>
    <n v="0.79"/>
    <n v="47.45"/>
    <n v="4.0999999999999996"/>
    <n v="11149"/>
    <n v="1996"/>
    <n v="8"/>
    <n v="19995092"/>
    <n v="1410218"/>
    <n v="18584874"/>
    <n v="50.5130815770734"/>
    <n v="54.34600812128658"/>
    <x v="1"/>
  </r>
  <r>
    <s v="P0256"/>
    <s v="Model_160"/>
    <x v="2"/>
    <x v="0"/>
    <n v="2024"/>
    <s v="Q3"/>
    <n v="4546"/>
    <n v="9332"/>
    <n v="3260"/>
    <n v="87772"/>
    <n v="5.53"/>
    <n v="7"/>
    <n v="5.83"/>
    <n v="3.04"/>
    <n v="81"/>
    <n v="4.3"/>
    <n v="9769"/>
    <n v="7466"/>
    <n v="13"/>
    <n v="42423272"/>
    <n v="14907732"/>
    <n v="27515540"/>
    <n v="313.48881192179738"/>
    <n v="483.33491318415895"/>
    <x v="2"/>
  </r>
  <r>
    <s v="P0257"/>
    <s v="Model_139"/>
    <x v="0"/>
    <x v="1"/>
    <n v="2024"/>
    <s v="Q1"/>
    <n v="4785"/>
    <n v="15786"/>
    <n v="14141"/>
    <n v="108478"/>
    <n v="13.43"/>
    <n v="8"/>
    <n v="4.6399999999999997"/>
    <n v="15.83"/>
    <n v="61.3"/>
    <n v="4.7"/>
    <n v="13305"/>
    <n v="4527"/>
    <n v="10"/>
    <n v="75536010"/>
    <n v="67773163"/>
    <n v="7762847"/>
    <n v="71.561487121812718"/>
    <n v="696.3256144102952"/>
    <x v="2"/>
  </r>
  <r>
    <s v="P0258"/>
    <s v="Model_157"/>
    <x v="0"/>
    <x v="0"/>
    <n v="2023"/>
    <s v="Q2"/>
    <n v="3154"/>
    <n v="4132"/>
    <n v="6726"/>
    <n v="76762"/>
    <n v="10"/>
    <n v="11"/>
    <n v="6.19"/>
    <n v="22.48"/>
    <n v="43.09"/>
    <n v="4.5"/>
    <n v="19192"/>
    <n v="5461"/>
    <n v="9"/>
    <n v="13032328"/>
    <n v="21290566"/>
    <n v="-8258238"/>
    <n v="-107.58237148589146"/>
    <n v="169.77577447174383"/>
    <x v="0"/>
  </r>
  <r>
    <s v="P0259"/>
    <s v="Model_221"/>
    <x v="1"/>
    <x v="0"/>
    <n v="2023"/>
    <s v="Q1"/>
    <n v="2785"/>
    <n v="5994"/>
    <n v="7051"/>
    <n v="194355"/>
    <n v="11.81"/>
    <n v="8"/>
    <n v="4.8"/>
    <n v="15.59"/>
    <n v="33.43"/>
    <n v="5"/>
    <n v="11879"/>
    <n v="9191"/>
    <n v="6"/>
    <n v="16693290"/>
    <n v="19831390"/>
    <n v="-3138100"/>
    <n v="-16.14622726454169"/>
    <n v="85.890715443389666"/>
    <x v="0"/>
  </r>
  <r>
    <s v="P0260"/>
    <s v="Model_546"/>
    <x v="2"/>
    <x v="2"/>
    <n v="2023"/>
    <s v="Q1"/>
    <n v="4605"/>
    <n v="16652"/>
    <n v="10296"/>
    <n v="244994"/>
    <n v="6.82"/>
    <n v="9"/>
    <n v="6.62"/>
    <n v="3.35"/>
    <n v="40.01"/>
    <n v="2"/>
    <n v="10244"/>
    <n v="741"/>
    <n v="10"/>
    <n v="76682460"/>
    <n v="47658074"/>
    <n v="29024386"/>
    <n v="118.4697829334596"/>
    <n v="312.9972978930096"/>
    <x v="2"/>
  </r>
  <r>
    <s v="P0261"/>
    <s v="Model_874"/>
    <x v="0"/>
    <x v="2"/>
    <n v="2024"/>
    <s v="Q4"/>
    <n v="1004"/>
    <n v="10655"/>
    <n v="8095"/>
    <n v="220492"/>
    <n v="9.4499999999999993"/>
    <n v="1"/>
    <n v="2.19"/>
    <n v="2.89"/>
    <n v="50.72"/>
    <n v="4.0999999999999996"/>
    <n v="14785"/>
    <n v="5446"/>
    <n v="8"/>
    <n v="10697620"/>
    <n v="8347872"/>
    <n v="2349748"/>
    <n v="10.65684015746603"/>
    <n v="48.517043702265845"/>
    <x v="3"/>
  </r>
  <r>
    <s v="P0262"/>
    <s v="Model_788"/>
    <x v="2"/>
    <x v="1"/>
    <n v="2024"/>
    <s v="Q4"/>
    <n v="4615"/>
    <n v="11926"/>
    <n v="4100"/>
    <n v="367712"/>
    <n v="3.73"/>
    <n v="15"/>
    <n v="1.1299999999999999"/>
    <n v="21.1"/>
    <n v="35.520000000000003"/>
    <n v="3.3"/>
    <n v="9973"/>
    <n v="4829"/>
    <n v="6"/>
    <n v="55038490"/>
    <n v="19289212"/>
    <n v="35749278"/>
    <n v="97.220863066747896"/>
    <n v="149.67825363327822"/>
    <x v="2"/>
  </r>
  <r>
    <s v="P0263"/>
    <s v="Model_553"/>
    <x v="2"/>
    <x v="3"/>
    <n v="2024"/>
    <s v="Q2"/>
    <n v="3496"/>
    <n v="11733"/>
    <n v="14222"/>
    <n v="397234"/>
    <n v="10.58"/>
    <n v="19"/>
    <n v="5.96"/>
    <n v="3.48"/>
    <n v="87.52"/>
    <n v="2"/>
    <n v="12179"/>
    <n v="3727"/>
    <n v="9"/>
    <n v="41018568"/>
    <n v="50117346"/>
    <n v="-9098778"/>
    <n v="-22.905335394251246"/>
    <n v="103.26046612324222"/>
    <x v="0"/>
  </r>
  <r>
    <s v="P0264"/>
    <s v="Model_144"/>
    <x v="0"/>
    <x v="2"/>
    <n v="2023"/>
    <s v="Q3"/>
    <n v="1095"/>
    <n v="3328"/>
    <n v="7079"/>
    <n v="332363"/>
    <n v="6.41"/>
    <n v="6"/>
    <n v="4.8499999999999996"/>
    <n v="13.01"/>
    <n v="84.65"/>
    <n v="4.9000000000000004"/>
    <n v="16105"/>
    <n v="6694"/>
    <n v="8"/>
    <n v="3644160"/>
    <n v="8083868"/>
    <n v="-4439708"/>
    <n v="-13.358009164678379"/>
    <n v="10.964397360717047"/>
    <x v="0"/>
  </r>
  <r>
    <s v="P0265"/>
    <s v="Model_656"/>
    <x v="1"/>
    <x v="0"/>
    <n v="2024"/>
    <s v="Q4"/>
    <n v="1743"/>
    <n v="13760"/>
    <n v="9353"/>
    <n v="369313"/>
    <n v="6.64"/>
    <n v="1"/>
    <n v="0.27"/>
    <n v="0.93"/>
    <n v="79.650000000000006"/>
    <n v="4.5999999999999996"/>
    <n v="12485"/>
    <n v="8487"/>
    <n v="10"/>
    <n v="23983680"/>
    <n v="16671592"/>
    <n v="7312088"/>
    <n v="19.799162228245418"/>
    <n v="64.941337023067149"/>
    <x v="1"/>
  </r>
  <r>
    <s v="P0266"/>
    <s v="Model_654"/>
    <x v="2"/>
    <x v="2"/>
    <n v="2024"/>
    <s v="Q3"/>
    <n v="3486"/>
    <n v="10630"/>
    <n v="8153"/>
    <n v="124965"/>
    <n v="9.74"/>
    <n v="0"/>
    <n v="3.8"/>
    <n v="2.02"/>
    <n v="43.75"/>
    <n v="1.5"/>
    <n v="13891"/>
    <n v="3375"/>
    <n v="11"/>
    <n v="37056180"/>
    <n v="28546323"/>
    <n v="8509857"/>
    <n v="68.097923418557201"/>
    <n v="296.5324690913456"/>
    <x v="2"/>
  </r>
  <r>
    <s v="P0267"/>
    <s v="Model_386"/>
    <x v="1"/>
    <x v="1"/>
    <n v="2024"/>
    <s v="Q3"/>
    <n v="612"/>
    <n v="6305"/>
    <n v="4527"/>
    <n v="227912"/>
    <n v="14.04"/>
    <n v="18"/>
    <n v="1.06"/>
    <n v="16.809999999999999"/>
    <n v="65.3"/>
    <n v="1.1000000000000001"/>
    <n v="6361"/>
    <n v="4150"/>
    <n v="2"/>
    <n v="3858660"/>
    <n v="2998436"/>
    <n v="860224"/>
    <n v="3.7743690547228756"/>
    <n v="16.93048194039805"/>
    <x v="3"/>
  </r>
  <r>
    <s v="P0268"/>
    <s v="Model_815"/>
    <x v="0"/>
    <x v="3"/>
    <n v="2023"/>
    <s v="Q3"/>
    <n v="2535"/>
    <n v="2306"/>
    <n v="7072"/>
    <n v="225767"/>
    <n v="0.96"/>
    <n v="3"/>
    <n v="5.31"/>
    <n v="17.23"/>
    <n v="82.23"/>
    <n v="3.8"/>
    <n v="20660"/>
    <n v="4653"/>
    <n v="14"/>
    <n v="5845710"/>
    <n v="18153287"/>
    <n v="-12307577"/>
    <n v="-54.514508320525145"/>
    <n v="25.892668104727441"/>
    <x v="0"/>
  </r>
  <r>
    <s v="P0269"/>
    <s v="Model_698"/>
    <x v="1"/>
    <x v="1"/>
    <n v="2023"/>
    <s v="Q1"/>
    <n v="3404"/>
    <n v="9702"/>
    <n v="6795"/>
    <n v="286281"/>
    <n v="12.37"/>
    <n v="1"/>
    <n v="3.96"/>
    <n v="8.5399999999999991"/>
    <n v="78.03"/>
    <n v="3.4"/>
    <n v="3096"/>
    <n v="5025"/>
    <n v="10"/>
    <n v="33025608"/>
    <n v="23416461"/>
    <n v="9609147"/>
    <n v="33.565437454808389"/>
    <n v="115.36080983369487"/>
    <x v="1"/>
  </r>
  <r>
    <s v="P0270"/>
    <s v="Model_599"/>
    <x v="1"/>
    <x v="1"/>
    <n v="2024"/>
    <s v="Q4"/>
    <n v="275"/>
    <n v="3368"/>
    <n v="10276"/>
    <n v="134754"/>
    <n v="4.3899999999999997"/>
    <n v="13"/>
    <n v="6.13"/>
    <n v="5.39"/>
    <n v="43.15"/>
    <n v="4.7"/>
    <n v="18363"/>
    <n v="2404"/>
    <n v="8"/>
    <n v="926200"/>
    <n v="2960654"/>
    <n v="-2034454"/>
    <n v="-15.097540703801"/>
    <n v="6.8732653576146161"/>
    <x v="0"/>
  </r>
  <r>
    <s v="P0271"/>
    <s v="Model_313"/>
    <x v="1"/>
    <x v="1"/>
    <n v="2024"/>
    <s v="Q3"/>
    <n v="4943"/>
    <n v="16061"/>
    <n v="1314"/>
    <n v="127988"/>
    <n v="6.66"/>
    <n v="1"/>
    <n v="8.06"/>
    <n v="20.34"/>
    <n v="18.989999999999998"/>
    <n v="1.9"/>
    <n v="11655"/>
    <n v="3443"/>
    <n v="2"/>
    <n v="79389523"/>
    <n v="6623090"/>
    <n v="72766433"/>
    <n v="568.54105853673786"/>
    <n v="620.28880051254805"/>
    <x v="2"/>
  </r>
  <r>
    <s v="P0272"/>
    <s v="Model_509"/>
    <x v="1"/>
    <x v="0"/>
    <n v="2024"/>
    <s v="Q1"/>
    <n v="1009"/>
    <n v="17012"/>
    <n v="1248"/>
    <n v="200023"/>
    <n v="0.33"/>
    <n v="14"/>
    <n v="3"/>
    <n v="5.43"/>
    <n v="16.05"/>
    <n v="1.3"/>
    <n v="9419"/>
    <n v="2156"/>
    <n v="2"/>
    <n v="17165108"/>
    <n v="1459255"/>
    <n v="15705853"/>
    <n v="78.520235172955111"/>
    <n v="85.81567119781225"/>
    <x v="2"/>
  </r>
  <r>
    <s v="P0273"/>
    <s v="Model_502"/>
    <x v="0"/>
    <x v="0"/>
    <n v="2023"/>
    <s v="Q3"/>
    <n v="4598"/>
    <n v="16399"/>
    <n v="6819"/>
    <n v="182379"/>
    <n v="4.5199999999999996"/>
    <n v="11"/>
    <n v="9.6199999999999992"/>
    <n v="13.55"/>
    <n v="56.17"/>
    <n v="2"/>
    <n v="11834"/>
    <n v="2908"/>
    <n v="6"/>
    <n v="75402602"/>
    <n v="31536141"/>
    <n v="43866461"/>
    <n v="240.52364033139781"/>
    <n v="413.4390582249053"/>
    <x v="2"/>
  </r>
  <r>
    <s v="P0274"/>
    <s v="Model_317"/>
    <x v="1"/>
    <x v="2"/>
    <n v="2023"/>
    <s v="Q2"/>
    <n v="3117"/>
    <n v="17720"/>
    <n v="14594"/>
    <n v="130388"/>
    <n v="7.54"/>
    <n v="4"/>
    <n v="5.36"/>
    <n v="24.21"/>
    <n v="61.41"/>
    <n v="1.1000000000000001"/>
    <n v="16128"/>
    <n v="7192"/>
    <n v="9"/>
    <n v="55233240"/>
    <n v="45619886"/>
    <n v="9613354"/>
    <n v="73.728824738472866"/>
    <n v="423.60677362947513"/>
    <x v="2"/>
  </r>
  <r>
    <s v="P0275"/>
    <s v="Model_992"/>
    <x v="2"/>
    <x v="0"/>
    <n v="2023"/>
    <s v="Q3"/>
    <n v="865"/>
    <n v="17434"/>
    <n v="6143"/>
    <n v="402912"/>
    <n v="0.84"/>
    <n v="19"/>
    <n v="6.18"/>
    <n v="3.7"/>
    <n v="77.989999999999995"/>
    <n v="1.1000000000000001"/>
    <n v="3572"/>
    <n v="9516"/>
    <n v="10"/>
    <n v="15080410"/>
    <n v="5716607"/>
    <n v="9363803"/>
    <n v="23.2403179850687"/>
    <n v="37.428545191009448"/>
    <x v="1"/>
  </r>
  <r>
    <s v="P0276"/>
    <s v="Model_872"/>
    <x v="1"/>
    <x v="1"/>
    <n v="2024"/>
    <s v="Q4"/>
    <n v="4804"/>
    <n v="6929"/>
    <n v="10847"/>
    <n v="347572"/>
    <n v="7.37"/>
    <n v="6"/>
    <n v="6.81"/>
    <n v="23.52"/>
    <n v="33.4"/>
    <n v="4.7"/>
    <n v="10987"/>
    <n v="7326"/>
    <n v="13"/>
    <n v="33286916"/>
    <n v="52456560"/>
    <n v="-19169644"/>
    <n v="-55.153015778025846"/>
    <n v="95.769843370582208"/>
    <x v="0"/>
  </r>
  <r>
    <s v="P0277"/>
    <s v="Model_197"/>
    <x v="2"/>
    <x v="3"/>
    <n v="2023"/>
    <s v="Q4"/>
    <n v="4692"/>
    <n v="10576"/>
    <n v="13961"/>
    <n v="289779"/>
    <n v="13.91"/>
    <n v="9"/>
    <n v="6.67"/>
    <n v="4.57"/>
    <n v="23.4"/>
    <n v="2.4"/>
    <n v="7124"/>
    <n v="986"/>
    <n v="7"/>
    <n v="49622592"/>
    <n v="65794791"/>
    <n v="-16172199"/>
    <n v="-55.808733552120756"/>
    <n v="171.24288509519323"/>
    <x v="0"/>
  </r>
  <r>
    <s v="P0278"/>
    <s v="Model_864"/>
    <x v="2"/>
    <x v="0"/>
    <n v="2023"/>
    <s v="Q1"/>
    <n v="3170"/>
    <n v="5064"/>
    <n v="8833"/>
    <n v="404165"/>
    <n v="1.58"/>
    <n v="13"/>
    <n v="5.1100000000000003"/>
    <n v="14.19"/>
    <n v="40.32"/>
    <n v="2.6"/>
    <n v="2438"/>
    <n v="8684"/>
    <n v="13"/>
    <n v="16052880"/>
    <n v="28404775"/>
    <n v="-12351895"/>
    <n v="-30.561515717590588"/>
    <n v="39.71862976754543"/>
    <x v="0"/>
  </r>
  <r>
    <s v="P0279"/>
    <s v="Model_699"/>
    <x v="0"/>
    <x v="1"/>
    <n v="2024"/>
    <s v="Q1"/>
    <n v="66"/>
    <n v="2889"/>
    <n v="12554"/>
    <n v="430562"/>
    <n v="11.47"/>
    <n v="13"/>
    <n v="4.29"/>
    <n v="9.43"/>
    <n v="38.29"/>
    <n v="1.1000000000000001"/>
    <n v="9676"/>
    <n v="9967"/>
    <n v="14"/>
    <n v="190674"/>
    <n v="1259126"/>
    <n v="-1068452"/>
    <n v="-2.4815287926012979"/>
    <n v="0.44284911348423689"/>
    <x v="0"/>
  </r>
  <r>
    <s v="P0280"/>
    <s v="Model_596"/>
    <x v="1"/>
    <x v="1"/>
    <n v="2023"/>
    <s v="Q2"/>
    <n v="1293"/>
    <n v="13093"/>
    <n v="3320"/>
    <n v="256846"/>
    <n v="6.15"/>
    <n v="4"/>
    <n v="0.54"/>
    <n v="24.12"/>
    <n v="20.6"/>
    <n v="2.1"/>
    <n v="2261"/>
    <n v="7820"/>
    <n v="11"/>
    <n v="16929249"/>
    <n v="4549606"/>
    <n v="12379643"/>
    <n v="48.198698831206251"/>
    <n v="65.91206014498961"/>
    <x v="1"/>
  </r>
  <r>
    <s v="P0281"/>
    <s v="Model_135"/>
    <x v="0"/>
    <x v="0"/>
    <n v="2024"/>
    <s v="Q4"/>
    <n v="2255"/>
    <n v="8774"/>
    <n v="3881"/>
    <n v="220047"/>
    <n v="9.83"/>
    <n v="17"/>
    <n v="0.22"/>
    <n v="6.84"/>
    <n v="63.78"/>
    <n v="4.2"/>
    <n v="14441"/>
    <n v="2546"/>
    <n v="13"/>
    <n v="19785370"/>
    <n v="8971702"/>
    <n v="10813668"/>
    <n v="49.142537730575739"/>
    <n v="89.914291037823745"/>
    <x v="1"/>
  </r>
  <r>
    <s v="P0282"/>
    <s v="Model_358"/>
    <x v="2"/>
    <x v="2"/>
    <n v="2023"/>
    <s v="Q3"/>
    <n v="2574"/>
    <n v="18708"/>
    <n v="2228"/>
    <n v="182212"/>
    <n v="3.9"/>
    <n v="13"/>
    <n v="3.58"/>
    <n v="9.99"/>
    <n v="50.7"/>
    <n v="3.5"/>
    <n v="3169"/>
    <n v="4005"/>
    <n v="9"/>
    <n v="48154392"/>
    <n v="5917084"/>
    <n v="42237308"/>
    <n v="231.80310846706035"/>
    <n v="264.2767325971945"/>
    <x v="2"/>
  </r>
  <r>
    <s v="P0283"/>
    <s v="Model_710"/>
    <x v="2"/>
    <x v="0"/>
    <n v="2024"/>
    <s v="Q2"/>
    <n v="1119"/>
    <n v="18820"/>
    <n v="4767"/>
    <n v="468058"/>
    <n v="2.39"/>
    <n v="1"/>
    <n v="3.34"/>
    <n v="24.57"/>
    <n v="67.69"/>
    <n v="4"/>
    <n v="8628"/>
    <n v="6574"/>
    <n v="7"/>
    <n v="21059580"/>
    <n v="5802331"/>
    <n v="15257249"/>
    <n v="32.596919612526655"/>
    <n v="44.993526443304035"/>
    <x v="1"/>
  </r>
  <r>
    <s v="P0284"/>
    <s v="Model_468"/>
    <x v="1"/>
    <x v="3"/>
    <n v="2023"/>
    <s v="Q2"/>
    <n v="3494"/>
    <n v="12245"/>
    <n v="7245"/>
    <n v="338565"/>
    <n v="2.41"/>
    <n v="11"/>
    <n v="3.88"/>
    <n v="13.41"/>
    <n v="38.22"/>
    <n v="2.8"/>
    <n v="20569"/>
    <n v="3691"/>
    <n v="12"/>
    <n v="42784030"/>
    <n v="25652595"/>
    <n v="17131435"/>
    <n v="50.60013586755867"/>
    <n v="126.36873273965118"/>
    <x v="1"/>
  </r>
  <r>
    <s v="P0285"/>
    <s v="Model_250"/>
    <x v="2"/>
    <x v="1"/>
    <n v="2023"/>
    <s v="Q3"/>
    <n v="2615"/>
    <n v="15699"/>
    <n v="14842"/>
    <n v="313852"/>
    <n v="1.06"/>
    <n v="5"/>
    <n v="1.38"/>
    <n v="12.57"/>
    <n v="36.06"/>
    <n v="2.2000000000000002"/>
    <n v="13591"/>
    <n v="2281"/>
    <n v="7"/>
    <n v="41052885"/>
    <n v="39125682"/>
    <n v="1927203"/>
    <n v="6.1404834125638832"/>
    <n v="130.80332449689664"/>
    <x v="3"/>
  </r>
  <r>
    <s v="P0286"/>
    <s v="Model_426"/>
    <x v="2"/>
    <x v="1"/>
    <n v="2024"/>
    <s v="Q1"/>
    <n v="1110"/>
    <n v="17376"/>
    <n v="9914"/>
    <n v="446846"/>
    <n v="2.78"/>
    <n v="3"/>
    <n v="7.38"/>
    <n v="6.44"/>
    <n v="47.81"/>
    <n v="2.9"/>
    <n v="19815"/>
    <n v="5111"/>
    <n v="5"/>
    <n v="19287360"/>
    <n v="11451386"/>
    <n v="7835974"/>
    <n v="17.536184725833955"/>
    <n v="43.163326962756742"/>
    <x v="1"/>
  </r>
  <r>
    <s v="P0287"/>
    <s v="Model_128"/>
    <x v="1"/>
    <x v="0"/>
    <n v="2023"/>
    <s v="Q4"/>
    <n v="2377"/>
    <n v="19680"/>
    <n v="12129"/>
    <n v="462811"/>
    <n v="9.9600000000000009"/>
    <n v="12"/>
    <n v="8.57"/>
    <n v="17.53"/>
    <n v="80.19"/>
    <n v="2.2999999999999998"/>
    <n v="8808"/>
    <n v="5130"/>
    <n v="12"/>
    <n v="46779360"/>
    <n v="29293444"/>
    <n v="17485916"/>
    <n v="37.781980117153651"/>
    <n v="101.07659498153674"/>
    <x v="1"/>
  </r>
  <r>
    <s v="P0288"/>
    <s v="Model_114"/>
    <x v="1"/>
    <x v="1"/>
    <n v="2023"/>
    <s v="Q2"/>
    <n v="3470"/>
    <n v="9745"/>
    <n v="2959"/>
    <n v="126021"/>
    <n v="13.23"/>
    <n v="3"/>
    <n v="9.39"/>
    <n v="0.36"/>
    <n v="13.22"/>
    <n v="4.4000000000000004"/>
    <n v="2626"/>
    <n v="454"/>
    <n v="6"/>
    <n v="33815150"/>
    <n v="10393751"/>
    <n v="23421399"/>
    <n v="185.85314352369844"/>
    <n v="268.32948476841159"/>
    <x v="2"/>
  </r>
  <r>
    <s v="P0289"/>
    <s v="Model_125"/>
    <x v="1"/>
    <x v="0"/>
    <n v="2024"/>
    <s v="Q3"/>
    <n v="351"/>
    <n v="8714"/>
    <n v="5932"/>
    <n v="209380"/>
    <n v="12.21"/>
    <n v="13"/>
    <n v="4.92"/>
    <n v="1.24"/>
    <n v="74.39"/>
    <n v="2.2000000000000002"/>
    <n v="7521"/>
    <n v="2731"/>
    <n v="3"/>
    <n v="3058614"/>
    <n v="2291512"/>
    <n v="767102"/>
    <n v="3.6636832553252461"/>
    <n v="14.607956824911644"/>
    <x v="3"/>
  </r>
  <r>
    <s v="P0290"/>
    <s v="Model_520"/>
    <x v="2"/>
    <x v="1"/>
    <n v="2024"/>
    <s v="Q3"/>
    <n v="4326"/>
    <n v="2226"/>
    <n v="14504"/>
    <n v="94789"/>
    <n v="10.28"/>
    <n v="15"/>
    <n v="7.01"/>
    <n v="14.98"/>
    <n v="39.520000000000003"/>
    <n v="3.6"/>
    <n v="7937"/>
    <n v="1621"/>
    <n v="4"/>
    <n v="9629676"/>
    <n v="62839093"/>
    <n v="-53209417"/>
    <n v="-561.34590511557246"/>
    <n v="101.59064870396354"/>
    <x v="0"/>
  </r>
  <r>
    <s v="P0291"/>
    <s v="Model_927"/>
    <x v="1"/>
    <x v="0"/>
    <n v="2024"/>
    <s v="Q4"/>
    <n v="656"/>
    <n v="15332"/>
    <n v="3347"/>
    <n v="498906"/>
    <n v="1.66"/>
    <n v="3"/>
    <n v="8.56"/>
    <n v="8.5399999999999991"/>
    <n v="78.37"/>
    <n v="1.5"/>
    <n v="8539"/>
    <n v="2772"/>
    <n v="4"/>
    <n v="10057792"/>
    <n v="2694538"/>
    <n v="7363254"/>
    <n v="14.758800254957848"/>
    <n v="20.159693409179283"/>
    <x v="3"/>
  </r>
  <r>
    <s v="P0292"/>
    <s v="Model_641"/>
    <x v="1"/>
    <x v="0"/>
    <n v="2023"/>
    <s v="Q1"/>
    <n v="3220"/>
    <n v="12862"/>
    <n v="3779"/>
    <n v="76086"/>
    <n v="4.34"/>
    <n v="0"/>
    <n v="4.18"/>
    <n v="23.83"/>
    <n v="74.180000000000007"/>
    <n v="3.7"/>
    <n v="19087"/>
    <n v="2437"/>
    <n v="13"/>
    <n v="41415640"/>
    <n v="12244466"/>
    <n v="29171174"/>
    <n v="383.3973924243619"/>
    <n v="544.32668296401437"/>
    <x v="2"/>
  </r>
  <r>
    <s v="P0293"/>
    <s v="Model_998"/>
    <x v="0"/>
    <x v="0"/>
    <n v="2023"/>
    <s v="Q3"/>
    <n v="749"/>
    <n v="19797"/>
    <n v="11273"/>
    <n v="329003"/>
    <n v="4.6500000000000004"/>
    <n v="12"/>
    <n v="3.09"/>
    <n v="22.58"/>
    <n v="37.9"/>
    <n v="4.7"/>
    <n v="5635"/>
    <n v="7068"/>
    <n v="12"/>
    <n v="14827953"/>
    <n v="8772480"/>
    <n v="6055473"/>
    <n v="18.405525177581968"/>
    <n v="45.069354990683976"/>
    <x v="1"/>
  </r>
  <r>
    <s v="P0294"/>
    <s v="Model_590"/>
    <x v="0"/>
    <x v="0"/>
    <n v="2023"/>
    <s v="Q3"/>
    <n v="1189"/>
    <n v="11606"/>
    <n v="3449"/>
    <n v="57684"/>
    <n v="3.75"/>
    <n v="3"/>
    <n v="9.3699999999999992"/>
    <n v="17.84"/>
    <n v="65.510000000000005"/>
    <n v="3.4"/>
    <n v="16611"/>
    <n v="728"/>
    <n v="6"/>
    <n v="13799534"/>
    <n v="4158545"/>
    <n v="9640989"/>
    <n v="167.13454337424588"/>
    <n v="239.22637126412869"/>
    <x v="2"/>
  </r>
  <r>
    <s v="P0295"/>
    <s v="Model_749"/>
    <x v="2"/>
    <x v="0"/>
    <n v="2024"/>
    <s v="Q1"/>
    <n v="240"/>
    <n v="9157"/>
    <n v="9305"/>
    <n v="141088"/>
    <n v="7.73"/>
    <n v="19"/>
    <n v="5.16"/>
    <n v="20.45"/>
    <n v="22.77"/>
    <n v="3.2"/>
    <n v="13464"/>
    <n v="7262"/>
    <n v="6"/>
    <n v="2197680"/>
    <n v="2374288"/>
    <n v="-176608"/>
    <n v="-1.2517577682014063"/>
    <n v="15.576661374461329"/>
    <x v="0"/>
  </r>
  <r>
    <s v="P0296"/>
    <s v="Model_669"/>
    <x v="2"/>
    <x v="2"/>
    <n v="2023"/>
    <s v="Q1"/>
    <n v="2350"/>
    <n v="16051"/>
    <n v="11605"/>
    <n v="444423"/>
    <n v="8.0299999999999994"/>
    <n v="17"/>
    <n v="4.97"/>
    <n v="16.68"/>
    <n v="81.7"/>
    <n v="4.8"/>
    <n v="10211"/>
    <n v="2779"/>
    <n v="7"/>
    <n v="37719850"/>
    <n v="27716173"/>
    <n v="10003677"/>
    <n v="22.509359326587507"/>
    <n v="84.873757658807037"/>
    <x v="1"/>
  </r>
  <r>
    <s v="P0297"/>
    <s v="Model_221"/>
    <x v="2"/>
    <x v="1"/>
    <n v="2024"/>
    <s v="Q3"/>
    <n v="1030"/>
    <n v="9406"/>
    <n v="3883"/>
    <n v="96099"/>
    <n v="5.35"/>
    <n v="5"/>
    <n v="1.78"/>
    <n v="3.14"/>
    <n v="42.36"/>
    <n v="3.5"/>
    <n v="9404"/>
    <n v="5366"/>
    <n v="6"/>
    <n v="9688180"/>
    <n v="4095589"/>
    <n v="5592591"/>
    <n v="58.19614147909968"/>
    <n v="100.81457663451232"/>
    <x v="1"/>
  </r>
  <r>
    <s v="P0298"/>
    <s v="Model_555"/>
    <x v="2"/>
    <x v="3"/>
    <n v="2023"/>
    <s v="Q2"/>
    <n v="3025"/>
    <n v="8787"/>
    <n v="11248"/>
    <n v="116093"/>
    <n v="5.31"/>
    <n v="2"/>
    <n v="1.08"/>
    <n v="19.14"/>
    <n v="46.45"/>
    <n v="2"/>
    <n v="3783"/>
    <n v="4522"/>
    <n v="13"/>
    <n v="26580675"/>
    <n v="34141293"/>
    <n v="-7560618"/>
    <n v="-65.125528670979307"/>
    <n v="228.96018709138363"/>
    <x v="0"/>
  </r>
  <r>
    <s v="P0299"/>
    <s v="Model_589"/>
    <x v="1"/>
    <x v="3"/>
    <n v="2023"/>
    <s v="Q3"/>
    <n v="1234"/>
    <n v="2392"/>
    <n v="1837"/>
    <n v="210761"/>
    <n v="12.43"/>
    <n v="12"/>
    <n v="8.42"/>
    <n v="5.25"/>
    <n v="66.459999999999994"/>
    <n v="2.2000000000000002"/>
    <n v="3977"/>
    <n v="9730"/>
    <n v="7"/>
    <n v="2951728"/>
    <n v="2477619"/>
    <n v="474109"/>
    <n v="2.2495101086064309"/>
    <n v="14.005095819435285"/>
    <x v="3"/>
  </r>
  <r>
    <s v="P0300"/>
    <s v="Model_205"/>
    <x v="2"/>
    <x v="1"/>
    <n v="2024"/>
    <s v="Q2"/>
    <n v="3377"/>
    <n v="11722"/>
    <n v="14744"/>
    <n v="360795"/>
    <n v="11.84"/>
    <n v="15"/>
    <n v="6.14"/>
    <n v="8.09"/>
    <n v="75.67"/>
    <n v="3.8"/>
    <n v="4593"/>
    <n v="7563"/>
    <n v="9"/>
    <n v="39585194"/>
    <n v="50151283"/>
    <n v="-10566089"/>
    <n v="-29.285574910960516"/>
    <n v="109.71658143821284"/>
    <x v="0"/>
  </r>
  <r>
    <s v="P0301"/>
    <s v="Model_841"/>
    <x v="2"/>
    <x v="0"/>
    <n v="2024"/>
    <s v="Q4"/>
    <n v="3444"/>
    <n v="6175"/>
    <n v="4289"/>
    <n v="63893"/>
    <n v="4.62"/>
    <n v="4"/>
    <n v="3.26"/>
    <n v="20.48"/>
    <n v="28.91"/>
    <n v="3.9"/>
    <n v="8707"/>
    <n v="9713"/>
    <n v="3"/>
    <n v="21266700"/>
    <n v="14835209"/>
    <n v="6431491"/>
    <n v="100.6603383782261"/>
    <n v="332.84866886826416"/>
    <x v="2"/>
  </r>
  <r>
    <s v="P0302"/>
    <s v="Model_883"/>
    <x v="1"/>
    <x v="3"/>
    <n v="2024"/>
    <s v="Q2"/>
    <n v="177"/>
    <n v="3433"/>
    <n v="8404"/>
    <n v="116418"/>
    <n v="13.71"/>
    <n v="3"/>
    <n v="1.92"/>
    <n v="13.41"/>
    <n v="62.91"/>
    <n v="2.2000000000000002"/>
    <n v="10894"/>
    <n v="1226"/>
    <n v="5"/>
    <n v="607641"/>
    <n v="1603926"/>
    <n v="-996285"/>
    <n v="-8.557826109364532"/>
    <n v="5.2194763696335622"/>
    <x v="0"/>
  </r>
  <r>
    <s v="P0303"/>
    <s v="Model_988"/>
    <x v="2"/>
    <x v="2"/>
    <n v="2024"/>
    <s v="Q3"/>
    <n v="2115"/>
    <n v="19264"/>
    <n v="8344"/>
    <n v="175074"/>
    <n v="14.29"/>
    <n v="7"/>
    <n v="5.55"/>
    <n v="21.5"/>
    <n v="41.36"/>
    <n v="2.4"/>
    <n v="16341"/>
    <n v="1880"/>
    <n v="14"/>
    <n v="40743360"/>
    <n v="17822634"/>
    <n v="22920726"/>
    <n v="130.92021659412592"/>
    <n v="232.72079235066315"/>
    <x v="2"/>
  </r>
  <r>
    <s v="P0304"/>
    <s v="Model_572"/>
    <x v="1"/>
    <x v="1"/>
    <n v="2023"/>
    <s v="Q4"/>
    <n v="1866"/>
    <n v="13373"/>
    <n v="3434"/>
    <n v="415209"/>
    <n v="4.9000000000000004"/>
    <n v="18"/>
    <n v="5.84"/>
    <n v="5.33"/>
    <n v="39.5"/>
    <n v="5"/>
    <n v="7727"/>
    <n v="9823"/>
    <n v="7"/>
    <n v="24954018"/>
    <n v="6823053"/>
    <n v="18130965"/>
    <n v="43.667080915876099"/>
    <n v="60.099896678540205"/>
    <x v="1"/>
  </r>
  <r>
    <s v="P0305"/>
    <s v="Model_751"/>
    <x v="1"/>
    <x v="0"/>
    <n v="2023"/>
    <s v="Q1"/>
    <n v="619"/>
    <n v="19174"/>
    <n v="4783"/>
    <n v="180351"/>
    <n v="5.32"/>
    <n v="13"/>
    <n v="2.0699999999999998"/>
    <n v="15.19"/>
    <n v="65.2"/>
    <n v="1.4"/>
    <n v="14780"/>
    <n v="9524"/>
    <n v="13"/>
    <n v="11868706"/>
    <n v="3141028"/>
    <n v="8727678"/>
    <n v="48.392734168371675"/>
    <n v="65.808928145671501"/>
    <x v="1"/>
  </r>
  <r>
    <s v="P0306"/>
    <s v="Model_209"/>
    <x v="1"/>
    <x v="1"/>
    <n v="2024"/>
    <s v="Q4"/>
    <n v="1945"/>
    <n v="19524"/>
    <n v="2578"/>
    <n v="241083"/>
    <n v="7.58"/>
    <n v="6"/>
    <n v="8.51"/>
    <n v="2.09"/>
    <n v="40.97"/>
    <n v="2.6"/>
    <n v="5035"/>
    <n v="6671"/>
    <n v="6"/>
    <n v="37974180"/>
    <n v="5255293"/>
    <n v="32718887"/>
    <n v="135.71627613726392"/>
    <n v="157.51496372618558"/>
    <x v="2"/>
  </r>
  <r>
    <s v="P0307"/>
    <s v="Model_268"/>
    <x v="0"/>
    <x v="2"/>
    <n v="2023"/>
    <s v="Q1"/>
    <n v="2783"/>
    <n v="14739"/>
    <n v="8702"/>
    <n v="88635"/>
    <n v="14.12"/>
    <n v="13"/>
    <n v="0.84"/>
    <n v="16.079999999999998"/>
    <n v="37.69"/>
    <n v="1.2"/>
    <n v="12082"/>
    <n v="8684"/>
    <n v="2"/>
    <n v="41018637"/>
    <n v="24306301"/>
    <n v="16712336"/>
    <n v="188.55233259998872"/>
    <n v="462.78148586901335"/>
    <x v="2"/>
  </r>
  <r>
    <s v="P0308"/>
    <s v="Model_449"/>
    <x v="0"/>
    <x v="3"/>
    <n v="2023"/>
    <s v="Q4"/>
    <n v="3913"/>
    <n v="12374"/>
    <n v="5910"/>
    <n v="499331"/>
    <n v="13.14"/>
    <n v="5"/>
    <n v="3.56"/>
    <n v="19.059999999999999"/>
    <n v="76.87"/>
    <n v="4.3"/>
    <n v="4413"/>
    <n v="925"/>
    <n v="10"/>
    <n v="48419462"/>
    <n v="23625161"/>
    <n v="24794301"/>
    <n v="49.655040444114228"/>
    <n v="96.968668077888211"/>
    <x v="1"/>
  </r>
  <r>
    <s v="P0309"/>
    <s v="Model_652"/>
    <x v="1"/>
    <x v="3"/>
    <n v="2024"/>
    <s v="Q1"/>
    <n v="4771"/>
    <n v="19102"/>
    <n v="5989"/>
    <n v="145071"/>
    <n v="1.54"/>
    <n v="11"/>
    <n v="6.8"/>
    <n v="14.62"/>
    <n v="18.100000000000001"/>
    <n v="1.4"/>
    <n v="3840"/>
    <n v="7376"/>
    <n v="4"/>
    <n v="91135642"/>
    <n v="28718590"/>
    <n v="62417052"/>
    <n v="430.25175259011104"/>
    <n v="628.21406070131172"/>
    <x v="2"/>
  </r>
  <r>
    <s v="P0310"/>
    <s v="Model_682"/>
    <x v="2"/>
    <x v="3"/>
    <n v="2024"/>
    <s v="Q3"/>
    <n v="4064"/>
    <n v="6516"/>
    <n v="12887"/>
    <n v="390662"/>
    <n v="5.89"/>
    <n v="15"/>
    <n v="2.74"/>
    <n v="6.66"/>
    <n v="64.069999999999993"/>
    <n v="3.7"/>
    <n v="6789"/>
    <n v="2495"/>
    <n v="3"/>
    <n v="26481024"/>
    <n v="52763430"/>
    <n v="-26282406"/>
    <n v="-67.276586921686771"/>
    <n v="67.785000844719988"/>
    <x v="0"/>
  </r>
  <r>
    <s v="P0311"/>
    <s v="Model_689"/>
    <x v="0"/>
    <x v="1"/>
    <n v="2024"/>
    <s v="Q3"/>
    <n v="2951"/>
    <n v="15274"/>
    <n v="8178"/>
    <n v="418377"/>
    <n v="8.3000000000000007"/>
    <n v="16"/>
    <n v="8.2799999999999994"/>
    <n v="0.78"/>
    <n v="29.9"/>
    <n v="1.2"/>
    <n v="2097"/>
    <n v="4245"/>
    <n v="10"/>
    <n v="45073574"/>
    <n v="24551655"/>
    <n v="20521919"/>
    <n v="49.051259988001256"/>
    <n v="107.73434964159119"/>
    <x v="1"/>
  </r>
  <r>
    <s v="P0312"/>
    <s v="Model_273"/>
    <x v="1"/>
    <x v="0"/>
    <n v="2024"/>
    <s v="Q1"/>
    <n v="1736"/>
    <n v="11252"/>
    <n v="1924"/>
    <n v="415795"/>
    <n v="7.55"/>
    <n v="12"/>
    <n v="7.4"/>
    <n v="2.99"/>
    <n v="11.24"/>
    <n v="3.7"/>
    <n v="16525"/>
    <n v="7159"/>
    <n v="8"/>
    <n v="19533472"/>
    <n v="3755859"/>
    <n v="15777613"/>
    <n v="37.945653507136932"/>
    <n v="46.978612056422037"/>
    <x v="1"/>
  </r>
  <r>
    <s v="P0313"/>
    <s v="Model_722"/>
    <x v="1"/>
    <x v="3"/>
    <n v="2023"/>
    <s v="Q3"/>
    <n v="3059"/>
    <n v="18838"/>
    <n v="1497"/>
    <n v="122805"/>
    <n v="2.91"/>
    <n v="13"/>
    <n v="7.89"/>
    <n v="15.56"/>
    <n v="23.34"/>
    <n v="4.4000000000000004"/>
    <n v="8645"/>
    <n v="5592"/>
    <n v="6"/>
    <n v="57625442"/>
    <n v="4702128"/>
    <n v="52923314"/>
    <n v="430.95406538821709"/>
    <n v="469.24345099955212"/>
    <x v="2"/>
  </r>
  <r>
    <s v="P0314"/>
    <s v="Model_722"/>
    <x v="1"/>
    <x v="3"/>
    <n v="2023"/>
    <s v="Q3"/>
    <n v="204"/>
    <n v="17085"/>
    <n v="2979"/>
    <n v="471280"/>
    <n v="12.88"/>
    <n v="6"/>
    <n v="1.19"/>
    <n v="23.36"/>
    <n v="58.53"/>
    <n v="2.6"/>
    <n v="4402"/>
    <n v="7211"/>
    <n v="13"/>
    <n v="3485340"/>
    <n v="1078996"/>
    <n v="2406344"/>
    <n v="5.1059752164318448"/>
    <n v="7.3954761500594124"/>
    <x v="3"/>
  </r>
  <r>
    <s v="P0315"/>
    <s v="Model_287"/>
    <x v="1"/>
    <x v="1"/>
    <n v="2024"/>
    <s v="Q4"/>
    <n v="2587"/>
    <n v="8791"/>
    <n v="10396"/>
    <n v="434957"/>
    <n v="10.15"/>
    <n v="13"/>
    <n v="1.41"/>
    <n v="5.16"/>
    <n v="66.73"/>
    <n v="3.1"/>
    <n v="10455"/>
    <n v="6892"/>
    <n v="7"/>
    <n v="22742317"/>
    <n v="27329409"/>
    <n v="-4587092"/>
    <n v="-10.546081566683604"/>
    <n v="52.286357042190375"/>
    <x v="0"/>
  </r>
  <r>
    <s v="P0316"/>
    <s v="Model_643"/>
    <x v="0"/>
    <x v="1"/>
    <n v="2023"/>
    <s v="Q1"/>
    <n v="1459"/>
    <n v="2474"/>
    <n v="6051"/>
    <n v="391207"/>
    <n v="12.57"/>
    <n v="14"/>
    <n v="2.86"/>
    <n v="18.38"/>
    <n v="11.68"/>
    <n v="2.6"/>
    <n v="9194"/>
    <n v="9655"/>
    <n v="13"/>
    <n v="3609566"/>
    <n v="9219616"/>
    <n v="-5610050"/>
    <n v="-14.340362007837284"/>
    <n v="9.2267418527787086"/>
    <x v="0"/>
  </r>
  <r>
    <s v="P0317"/>
    <s v="Model_257"/>
    <x v="0"/>
    <x v="0"/>
    <n v="2023"/>
    <s v="Q1"/>
    <n v="4107"/>
    <n v="5633"/>
    <n v="10035"/>
    <n v="314598"/>
    <n v="12.88"/>
    <n v="11"/>
    <n v="5.18"/>
    <n v="21.66"/>
    <n v="12.91"/>
    <n v="2.2000000000000002"/>
    <n v="6330"/>
    <n v="3651"/>
    <n v="12"/>
    <n v="23134731"/>
    <n v="41528343"/>
    <n v="-18393612"/>
    <n v="-58.467034119733754"/>
    <n v="73.537438254534365"/>
    <x v="0"/>
  </r>
  <r>
    <s v="P0318"/>
    <s v="Model_144"/>
    <x v="2"/>
    <x v="3"/>
    <n v="2024"/>
    <s v="Q1"/>
    <n v="834"/>
    <n v="16163"/>
    <n v="2729"/>
    <n v="333022"/>
    <n v="11.23"/>
    <n v="16"/>
    <n v="7.48"/>
    <n v="13.02"/>
    <n v="82.2"/>
    <n v="4.2"/>
    <n v="11334"/>
    <n v="7811"/>
    <n v="5"/>
    <n v="13479942"/>
    <n v="2609008"/>
    <n v="10870934"/>
    <n v="32.643290833638616"/>
    <n v="40.477632108389237"/>
    <x v="1"/>
  </r>
  <r>
    <s v="P0319"/>
    <s v="Model_323"/>
    <x v="2"/>
    <x v="0"/>
    <n v="2024"/>
    <s v="Q4"/>
    <n v="3225"/>
    <n v="5472"/>
    <n v="1813"/>
    <n v="232170"/>
    <n v="6.59"/>
    <n v="8"/>
    <n v="8.3699999999999992"/>
    <n v="16.73"/>
    <n v="15.86"/>
    <n v="2.1"/>
    <n v="11989"/>
    <n v="3728"/>
    <n v="2"/>
    <n v="17647200"/>
    <n v="6079095"/>
    <n v="11568105"/>
    <n v="49.826011112546844"/>
    <n v="76.009820390231297"/>
    <x v="1"/>
  </r>
  <r>
    <s v="P0320"/>
    <s v="Model_331"/>
    <x v="1"/>
    <x v="0"/>
    <n v="2024"/>
    <s v="Q1"/>
    <n v="4391"/>
    <n v="6795"/>
    <n v="1026"/>
    <n v="243226"/>
    <n v="9.16"/>
    <n v="14"/>
    <n v="7.04"/>
    <n v="20.38"/>
    <n v="81.53"/>
    <n v="3.9"/>
    <n v="17268"/>
    <n v="1665"/>
    <n v="5"/>
    <n v="29836845"/>
    <n v="4748392"/>
    <n v="25088453"/>
    <n v="103.14872998774803"/>
    <n v="122.67128103081085"/>
    <x v="2"/>
  </r>
  <r>
    <s v="P0321"/>
    <s v="Model_194"/>
    <x v="0"/>
    <x v="1"/>
    <n v="2024"/>
    <s v="Q4"/>
    <n v="2856"/>
    <n v="15413"/>
    <n v="8121"/>
    <n v="194063"/>
    <n v="2.41"/>
    <n v="11"/>
    <n v="9.2899999999999991"/>
    <n v="6.52"/>
    <n v="28.25"/>
    <n v="1.8"/>
    <n v="11864"/>
    <n v="3767"/>
    <n v="10"/>
    <n v="44019528"/>
    <n v="23387639"/>
    <n v="20631889"/>
    <n v="106.31541818893865"/>
    <n v="226.83112185218204"/>
    <x v="2"/>
  </r>
  <r>
    <s v="P0322"/>
    <s v="Model_947"/>
    <x v="2"/>
    <x v="0"/>
    <n v="2023"/>
    <s v="Q4"/>
    <n v="587"/>
    <n v="10605"/>
    <n v="2628"/>
    <n v="118344"/>
    <n v="10.1"/>
    <n v="1"/>
    <n v="7.39"/>
    <n v="7.42"/>
    <n v="69.2"/>
    <n v="2"/>
    <n v="3660"/>
    <n v="6559"/>
    <n v="2"/>
    <n v="6225135"/>
    <n v="1660980"/>
    <n v="4564155"/>
    <n v="38.566847495437031"/>
    <n v="52.602033056175216"/>
    <x v="1"/>
  </r>
  <r>
    <s v="P0323"/>
    <s v="Model_321"/>
    <x v="1"/>
    <x v="0"/>
    <n v="2024"/>
    <s v="Q3"/>
    <n v="1891"/>
    <n v="9728"/>
    <n v="8709"/>
    <n v="417090"/>
    <n v="2.69"/>
    <n v="4"/>
    <n v="3.06"/>
    <n v="0.02"/>
    <n v="34.78"/>
    <n v="2.2999999999999998"/>
    <n v="14768"/>
    <n v="4196"/>
    <n v="11"/>
    <n v="18395648"/>
    <n v="16885809"/>
    <n v="1509839"/>
    <n v="3.6199357452827927"/>
    <n v="44.104744779304227"/>
    <x v="3"/>
  </r>
  <r>
    <s v="P0324"/>
    <s v="Model_504"/>
    <x v="0"/>
    <x v="1"/>
    <n v="2024"/>
    <s v="Q3"/>
    <n v="2505"/>
    <n v="11403"/>
    <n v="6388"/>
    <n v="86593"/>
    <n v="10.41"/>
    <n v="12"/>
    <n v="2.65"/>
    <n v="24.08"/>
    <n v="78.7"/>
    <n v="3.4"/>
    <n v="15985"/>
    <n v="1119"/>
    <n v="4"/>
    <n v="28564515"/>
    <n v="16088533"/>
    <n v="12475982"/>
    <n v="144.0761031492153"/>
    <n v="329.87094799810609"/>
    <x v="2"/>
  </r>
  <r>
    <s v="P0325"/>
    <s v="Model_282"/>
    <x v="1"/>
    <x v="0"/>
    <n v="2023"/>
    <s v="Q3"/>
    <n v="574"/>
    <n v="4520"/>
    <n v="13909"/>
    <n v="86304"/>
    <n v="3.44"/>
    <n v="19"/>
    <n v="6.96"/>
    <n v="22.94"/>
    <n v="66.040000000000006"/>
    <n v="2.8"/>
    <n v="4422"/>
    <n v="8028"/>
    <n v="6"/>
    <n v="2594480"/>
    <n v="8070070"/>
    <n v="-5475590"/>
    <n v="-63.445379124953654"/>
    <n v="30.062106043752319"/>
    <x v="0"/>
  </r>
  <r>
    <s v="P0326"/>
    <s v="Model_258"/>
    <x v="0"/>
    <x v="2"/>
    <n v="2023"/>
    <s v="Q3"/>
    <n v="3000"/>
    <n v="10487"/>
    <n v="2823"/>
    <n v="473602"/>
    <n v="1.76"/>
    <n v="7"/>
    <n v="1.93"/>
    <n v="19.11"/>
    <n v="42.15"/>
    <n v="4"/>
    <n v="5304"/>
    <n v="9576"/>
    <n v="8"/>
    <n v="31461000"/>
    <n v="8942602"/>
    <n v="22518398"/>
    <n v="47.547092284238666"/>
    <n v="66.429195822652773"/>
    <x v="1"/>
  </r>
  <r>
    <s v="P0327"/>
    <s v="Model_783"/>
    <x v="0"/>
    <x v="1"/>
    <n v="2023"/>
    <s v="Q2"/>
    <n v="4181"/>
    <n v="14380"/>
    <n v="5766"/>
    <n v="236292"/>
    <n v="2.48"/>
    <n v="13"/>
    <n v="0.93"/>
    <n v="1.98"/>
    <n v="16.100000000000001"/>
    <n v="1.9"/>
    <n v="3868"/>
    <n v="8354"/>
    <n v="10"/>
    <n v="60122780"/>
    <n v="24343938"/>
    <n v="35778842"/>
    <n v="151.41791512196772"/>
    <n v="254.44272341001812"/>
    <x v="2"/>
  </r>
  <r>
    <s v="P0328"/>
    <s v="Model_381"/>
    <x v="2"/>
    <x v="0"/>
    <n v="2023"/>
    <s v="Q2"/>
    <n v="4830"/>
    <n v="6733"/>
    <n v="11444"/>
    <n v="163613"/>
    <n v="0.03"/>
    <n v="14"/>
    <n v="5.32"/>
    <n v="11.19"/>
    <n v="68.62"/>
    <n v="1"/>
    <n v="16657"/>
    <n v="6065"/>
    <n v="7"/>
    <n v="32520390"/>
    <n v="55438133"/>
    <n v="-22917743"/>
    <n v="-140.07287318244883"/>
    <n v="198.76409576256165"/>
    <x v="0"/>
  </r>
  <r>
    <s v="P0329"/>
    <s v="Model_124"/>
    <x v="0"/>
    <x v="1"/>
    <n v="2024"/>
    <s v="Q2"/>
    <n v="4165"/>
    <n v="11016"/>
    <n v="11077"/>
    <n v="250410"/>
    <n v="10.78"/>
    <n v="10"/>
    <n v="8.2200000000000006"/>
    <n v="2.5499999999999998"/>
    <n v="59.35"/>
    <n v="4.0999999999999996"/>
    <n v="9593"/>
    <n v="2369"/>
    <n v="4"/>
    <n v="45881640"/>
    <n v="46386115"/>
    <n v="-504475"/>
    <n v="-2.0145960624575694"/>
    <n v="183.22606924643586"/>
    <x v="0"/>
  </r>
  <r>
    <s v="P0330"/>
    <s v="Model_166"/>
    <x v="1"/>
    <x v="0"/>
    <n v="2023"/>
    <s v="Q1"/>
    <n v="2418"/>
    <n v="16059"/>
    <n v="6691"/>
    <n v="464299"/>
    <n v="10.99"/>
    <n v="0"/>
    <n v="1.01"/>
    <n v="0.4"/>
    <n v="10.23"/>
    <n v="4.3"/>
    <n v="5432"/>
    <n v="8935"/>
    <n v="14"/>
    <n v="38830662"/>
    <n v="16643137"/>
    <n v="22187525"/>
    <n v="47.787147936997492"/>
    <n v="83.632878813006272"/>
    <x v="1"/>
  </r>
  <r>
    <s v="P0331"/>
    <s v="Model_821"/>
    <x v="1"/>
    <x v="1"/>
    <n v="2023"/>
    <s v="Q1"/>
    <n v="3897"/>
    <n v="18201"/>
    <n v="13275"/>
    <n v="68354"/>
    <n v="7.72"/>
    <n v="2"/>
    <n v="7.92"/>
    <n v="15.4"/>
    <n v="10.75"/>
    <n v="1.2"/>
    <n v="13052"/>
    <n v="4821"/>
    <n v="8"/>
    <n v="70929297"/>
    <n v="51801029"/>
    <n v="19128268"/>
    <n v="279.84123825964832"/>
    <n v="1037.6758785147906"/>
    <x v="2"/>
  </r>
  <r>
    <s v="P0332"/>
    <s v="Model_125"/>
    <x v="0"/>
    <x v="0"/>
    <n v="2024"/>
    <s v="Q2"/>
    <n v="4545"/>
    <n v="3896"/>
    <n v="1880"/>
    <n v="334334"/>
    <n v="2.42"/>
    <n v="16"/>
    <n v="8.1199999999999992"/>
    <n v="24.02"/>
    <n v="74.7"/>
    <n v="3.4"/>
    <n v="7108"/>
    <n v="8508"/>
    <n v="5"/>
    <n v="17707320"/>
    <n v="8878934"/>
    <n v="8828386"/>
    <n v="26.405887525648005"/>
    <n v="52.962965178534041"/>
    <x v="1"/>
  </r>
  <r>
    <s v="P0333"/>
    <s v="Model_427"/>
    <x v="0"/>
    <x v="2"/>
    <n v="2024"/>
    <s v="Q1"/>
    <n v="2751"/>
    <n v="3091"/>
    <n v="5836"/>
    <n v="56142"/>
    <n v="1.25"/>
    <n v="18"/>
    <n v="4.82"/>
    <n v="22.57"/>
    <n v="30.75"/>
    <n v="2.5"/>
    <n v="14399"/>
    <n v="295"/>
    <n v="4"/>
    <n v="8503341"/>
    <n v="16110978"/>
    <n v="-7607637"/>
    <n v="-135.50705354280217"/>
    <n v="151.46131238644864"/>
    <x v="0"/>
  </r>
  <r>
    <s v="P0334"/>
    <s v="Model_759"/>
    <x v="0"/>
    <x v="3"/>
    <n v="2023"/>
    <s v="Q4"/>
    <n v="1021"/>
    <n v="12803"/>
    <n v="11312"/>
    <n v="471614"/>
    <n v="0.28999999999999998"/>
    <n v="13"/>
    <n v="0.56999999999999995"/>
    <n v="17.420000000000002"/>
    <n v="60.89"/>
    <n v="4.2"/>
    <n v="10792"/>
    <n v="3373"/>
    <n v="8"/>
    <n v="13071863"/>
    <n v="12021166"/>
    <n v="1050697"/>
    <n v="2.2278749146547812"/>
    <n v="27.717292107528614"/>
    <x v="3"/>
  </r>
  <r>
    <s v="P0335"/>
    <s v="Model_692"/>
    <x v="0"/>
    <x v="3"/>
    <n v="2024"/>
    <s v="Q1"/>
    <n v="1216"/>
    <n v="7683"/>
    <n v="12182"/>
    <n v="233043"/>
    <n v="2.4900000000000002"/>
    <n v="7"/>
    <n v="1.75"/>
    <n v="2.42"/>
    <n v="46.34"/>
    <n v="4.5"/>
    <n v="11362"/>
    <n v="5210"/>
    <n v="12"/>
    <n v="9342528"/>
    <n v="15046355"/>
    <n v="-5703827"/>
    <n v="-24.475427281660465"/>
    <n v="40.089288242942288"/>
    <x v="0"/>
  </r>
  <r>
    <s v="P0336"/>
    <s v="Model_934"/>
    <x v="2"/>
    <x v="2"/>
    <n v="2024"/>
    <s v="Q1"/>
    <n v="4979"/>
    <n v="2812"/>
    <n v="11622"/>
    <n v="354006"/>
    <n v="13.36"/>
    <n v="12"/>
    <n v="7.07"/>
    <n v="6.85"/>
    <n v="79.069999999999993"/>
    <n v="4.4000000000000004"/>
    <n v="7031"/>
    <n v="7501"/>
    <n v="12"/>
    <n v="14000948"/>
    <n v="58219944"/>
    <n v="-44218996"/>
    <n v="-124.91030095535103"/>
    <n v="39.550030225476405"/>
    <x v="0"/>
  </r>
  <r>
    <s v="P0337"/>
    <s v="Model_892"/>
    <x v="1"/>
    <x v="2"/>
    <n v="2024"/>
    <s v="Q3"/>
    <n v="2824"/>
    <n v="8814"/>
    <n v="3363"/>
    <n v="234482"/>
    <n v="3.62"/>
    <n v="19"/>
    <n v="7.12"/>
    <n v="8"/>
    <n v="83.36"/>
    <n v="4.0999999999999996"/>
    <n v="11912"/>
    <n v="3312"/>
    <n v="8"/>
    <n v="24890736"/>
    <n v="9731594"/>
    <n v="15159142"/>
    <n v="64.649491218942174"/>
    <n v="106.15201166827305"/>
    <x v="1"/>
  </r>
  <r>
    <s v="P0338"/>
    <s v="Model_559"/>
    <x v="1"/>
    <x v="1"/>
    <n v="2023"/>
    <s v="Q4"/>
    <n v="2032"/>
    <n v="3639"/>
    <n v="4092"/>
    <n v="200575"/>
    <n v="5.31"/>
    <n v="2"/>
    <n v="8.98"/>
    <n v="19.079999999999998"/>
    <n v="89.74"/>
    <n v="2.1"/>
    <n v="7844"/>
    <n v="2855"/>
    <n v="5"/>
    <n v="7394448"/>
    <n v="8515519"/>
    <n v="-1121071"/>
    <n v="-5.5892858033154678"/>
    <n v="36.866249532593791"/>
    <x v="0"/>
  </r>
  <r>
    <s v="P0339"/>
    <s v="Model_595"/>
    <x v="0"/>
    <x v="2"/>
    <n v="2024"/>
    <s v="Q2"/>
    <n v="903"/>
    <n v="16188"/>
    <n v="13613"/>
    <n v="175438"/>
    <n v="1.58"/>
    <n v="4"/>
    <n v="5.83"/>
    <n v="20.059999999999999"/>
    <n v="22.29"/>
    <n v="4.2"/>
    <n v="18259"/>
    <n v="1621"/>
    <n v="13"/>
    <n v="14617764"/>
    <n v="12467977"/>
    <n v="2149787"/>
    <n v="12.253827563013715"/>
    <n v="83.32153809322952"/>
    <x v="3"/>
  </r>
  <r>
    <s v="P0340"/>
    <s v="Model_912"/>
    <x v="0"/>
    <x v="3"/>
    <n v="2024"/>
    <s v="Q4"/>
    <n v="4196"/>
    <n v="19588"/>
    <n v="4386"/>
    <n v="98456"/>
    <n v="3.34"/>
    <n v="8"/>
    <n v="1.24"/>
    <n v="9.6300000000000008"/>
    <n v="79.040000000000006"/>
    <n v="3.1"/>
    <n v="9387"/>
    <n v="5774"/>
    <n v="8"/>
    <n v="82191248"/>
    <n v="18502112"/>
    <n v="63689136"/>
    <n v="646.879174453563"/>
    <n v="834.8018201023807"/>
    <x v="2"/>
  </r>
  <r>
    <s v="P0341"/>
    <s v="Model_676"/>
    <x v="2"/>
    <x v="2"/>
    <n v="2024"/>
    <s v="Q4"/>
    <n v="3786"/>
    <n v="8424"/>
    <n v="5231"/>
    <n v="150167"/>
    <n v="7.79"/>
    <n v="5"/>
    <n v="1.21"/>
    <n v="10.45"/>
    <n v="31.28"/>
    <n v="1.2"/>
    <n v="19493"/>
    <n v="1180"/>
    <n v="12"/>
    <n v="31893264"/>
    <n v="19954733"/>
    <n v="11938531"/>
    <n v="79.501694779811814"/>
    <n v="212.38530436114459"/>
    <x v="2"/>
  </r>
  <r>
    <s v="P0342"/>
    <s v="Model_131"/>
    <x v="0"/>
    <x v="2"/>
    <n v="2024"/>
    <s v="Q4"/>
    <n v="3819"/>
    <n v="1862"/>
    <n v="7641"/>
    <n v="394179"/>
    <n v="9.1199999999999992"/>
    <n v="1"/>
    <n v="7.21"/>
    <n v="1.1100000000000001"/>
    <n v="57.27"/>
    <n v="2.8"/>
    <n v="17658"/>
    <n v="5723"/>
    <n v="3"/>
    <n v="7110978"/>
    <n v="29575158"/>
    <n v="-22464180"/>
    <n v="-56.989793976848084"/>
    <n v="18.039971687989468"/>
    <x v="0"/>
  </r>
  <r>
    <s v="P0343"/>
    <s v="Model_397"/>
    <x v="0"/>
    <x v="2"/>
    <n v="2024"/>
    <s v="Q1"/>
    <n v="624"/>
    <n v="14981"/>
    <n v="14166"/>
    <n v="320160"/>
    <n v="3.68"/>
    <n v="12"/>
    <n v="1.84"/>
    <n v="7.23"/>
    <n v="50.46"/>
    <n v="4.8"/>
    <n v="20823"/>
    <n v="821"/>
    <n v="2"/>
    <n v="9348144"/>
    <n v="9159744"/>
    <n v="188400"/>
    <n v="0.58845577211394307"/>
    <n v="29.198350824587706"/>
    <x v="3"/>
  </r>
  <r>
    <s v="P0344"/>
    <s v="Model_708"/>
    <x v="2"/>
    <x v="3"/>
    <n v="2023"/>
    <s v="Q2"/>
    <n v="3311"/>
    <n v="5238"/>
    <n v="7443"/>
    <n v="314528"/>
    <n v="0.87"/>
    <n v="4"/>
    <n v="3.28"/>
    <n v="11.28"/>
    <n v="11.44"/>
    <n v="4.5999999999999996"/>
    <n v="19497"/>
    <n v="1662"/>
    <n v="13"/>
    <n v="17343018"/>
    <n v="24958301"/>
    <n v="-7615283"/>
    <n v="-24.211780827144164"/>
    <n v="55.139822209787361"/>
    <x v="0"/>
  </r>
  <r>
    <s v="P0345"/>
    <s v="Model_166"/>
    <x v="2"/>
    <x v="2"/>
    <n v="2023"/>
    <s v="Q3"/>
    <n v="1198"/>
    <n v="3969"/>
    <n v="11939"/>
    <n v="243392"/>
    <n v="5.87"/>
    <n v="7"/>
    <n v="4.87"/>
    <n v="2.92"/>
    <n v="84.62"/>
    <n v="1.4"/>
    <n v="5179"/>
    <n v="739"/>
    <n v="3"/>
    <n v="4754862"/>
    <n v="14546314"/>
    <n v="-9791452"/>
    <n v="-40.229144754141466"/>
    <n v="19.535818761504075"/>
    <x v="0"/>
  </r>
  <r>
    <s v="P0346"/>
    <s v="Model_114"/>
    <x v="1"/>
    <x v="1"/>
    <n v="2023"/>
    <s v="Q2"/>
    <n v="1765"/>
    <n v="17606"/>
    <n v="4759"/>
    <n v="458288"/>
    <n v="3.51"/>
    <n v="0"/>
    <n v="0.25"/>
    <n v="11.33"/>
    <n v="16.27"/>
    <n v="4"/>
    <n v="9040"/>
    <n v="4360"/>
    <n v="5"/>
    <n v="31074590"/>
    <n v="8857923"/>
    <n v="22216667"/>
    <n v="48.477522867716374"/>
    <n v="67.805812065775228"/>
    <x v="1"/>
  </r>
  <r>
    <s v="P0347"/>
    <s v="Model_978"/>
    <x v="1"/>
    <x v="3"/>
    <n v="2024"/>
    <s v="Q2"/>
    <n v="4827"/>
    <n v="18440"/>
    <n v="11805"/>
    <n v="152239"/>
    <n v="3.29"/>
    <n v="19"/>
    <n v="2.4900000000000002"/>
    <n v="21.33"/>
    <n v="65.06"/>
    <n v="4.2"/>
    <n v="10988"/>
    <n v="5290"/>
    <n v="9"/>
    <n v="89009880"/>
    <n v="57134974"/>
    <n v="31874906"/>
    <n v="209.37411569965647"/>
    <n v="584.67199600627964"/>
    <x v="2"/>
  </r>
  <r>
    <s v="P0348"/>
    <s v="Model_103"/>
    <x v="0"/>
    <x v="0"/>
    <n v="2023"/>
    <s v="Q2"/>
    <n v="4983"/>
    <n v="10517"/>
    <n v="11575"/>
    <n v="161431"/>
    <n v="14.4"/>
    <n v="11"/>
    <n v="4.08"/>
    <n v="14.53"/>
    <n v="72.8"/>
    <n v="2.1"/>
    <n v="8574"/>
    <n v="3836"/>
    <n v="4"/>
    <n v="52406211"/>
    <n v="57839656"/>
    <n v="-5433445"/>
    <n v="-33.658002490228021"/>
    <n v="324.63536123792829"/>
    <x v="0"/>
  </r>
  <r>
    <s v="P0349"/>
    <s v="Model_558"/>
    <x v="1"/>
    <x v="3"/>
    <n v="2023"/>
    <s v="Q4"/>
    <n v="3904"/>
    <n v="4308"/>
    <n v="961"/>
    <n v="392162"/>
    <n v="9.24"/>
    <n v="10"/>
    <n v="2.8"/>
    <n v="1.97"/>
    <n v="73.62"/>
    <n v="2.9"/>
    <n v="5496"/>
    <n v="7846"/>
    <n v="11"/>
    <n v="16818432"/>
    <n v="4143906"/>
    <n v="12674526"/>
    <n v="32.319617913005338"/>
    <n v="42.886439787638778"/>
    <x v="1"/>
  </r>
  <r>
    <s v="P0350"/>
    <s v="Model_425"/>
    <x v="2"/>
    <x v="1"/>
    <n v="2023"/>
    <s v="Q3"/>
    <n v="2541"/>
    <n v="17870"/>
    <n v="1393"/>
    <n v="90510"/>
    <n v="8.35"/>
    <n v="6"/>
    <n v="1.36"/>
    <n v="4.79"/>
    <n v="20.84"/>
    <n v="3.8"/>
    <n v="7195"/>
    <n v="189"/>
    <n v="7"/>
    <n v="45407670"/>
    <n v="3630123"/>
    <n v="41777547"/>
    <n v="461.57935034802784"/>
    <n v="501.68677494199534"/>
    <x v="2"/>
  </r>
  <r>
    <s v="P0351"/>
    <s v="Model_755"/>
    <x v="2"/>
    <x v="3"/>
    <n v="2023"/>
    <s v="Q2"/>
    <n v="2710"/>
    <n v="16370"/>
    <n v="12251"/>
    <n v="230005"/>
    <n v="6.24"/>
    <n v="14"/>
    <n v="7.28"/>
    <n v="11.86"/>
    <n v="45.81"/>
    <n v="2.8"/>
    <n v="15735"/>
    <n v="1351"/>
    <n v="7"/>
    <n v="44362700"/>
    <n v="33430215"/>
    <n v="10932485"/>
    <n v="47.531510184561206"/>
    <n v="192.87711136714418"/>
    <x v="1"/>
  </r>
  <r>
    <s v="P0352"/>
    <s v="Model_108"/>
    <x v="2"/>
    <x v="3"/>
    <n v="2023"/>
    <s v="Q2"/>
    <n v="3174"/>
    <n v="14213"/>
    <n v="13147"/>
    <n v="333970"/>
    <n v="6.43"/>
    <n v="10"/>
    <n v="8.1300000000000008"/>
    <n v="9.0399999999999991"/>
    <n v="76.349999999999994"/>
    <n v="1.5"/>
    <n v="3866"/>
    <n v="9394"/>
    <n v="14"/>
    <n v="45112062"/>
    <n v="42062548"/>
    <n v="3049514"/>
    <n v="9.1311015959517317"/>
    <n v="135.07818666347276"/>
    <x v="3"/>
  </r>
  <r>
    <s v="P0353"/>
    <s v="Model_243"/>
    <x v="0"/>
    <x v="0"/>
    <n v="2024"/>
    <s v="Q2"/>
    <n v="3101"/>
    <n v="9061"/>
    <n v="11954"/>
    <n v="380170"/>
    <n v="8.11"/>
    <n v="15"/>
    <n v="2.57"/>
    <n v="8.9700000000000006"/>
    <n v="34.21"/>
    <n v="3.8"/>
    <n v="15664"/>
    <n v="4803"/>
    <n v="10"/>
    <n v="28098161"/>
    <n v="37449524"/>
    <n v="-9351363"/>
    <n v="-24.597845700607621"/>
    <n v="73.909464187074207"/>
    <x v="0"/>
  </r>
  <r>
    <s v="P0354"/>
    <s v="Model_334"/>
    <x v="1"/>
    <x v="3"/>
    <n v="2024"/>
    <s v="Q1"/>
    <n v="54"/>
    <n v="4219"/>
    <n v="12880"/>
    <n v="171668"/>
    <n v="10.45"/>
    <n v="2"/>
    <n v="7.74"/>
    <n v="13.23"/>
    <n v="47.42"/>
    <n v="4.5999999999999996"/>
    <n v="8264"/>
    <n v="448"/>
    <n v="10"/>
    <n v="227826"/>
    <n v="867188"/>
    <n v="-639362"/>
    <n v="-3.7244099074958643"/>
    <n v="1.3271314397558078"/>
    <x v="0"/>
  </r>
  <r>
    <s v="P0355"/>
    <s v="Model_879"/>
    <x v="1"/>
    <x v="0"/>
    <n v="2024"/>
    <s v="Q4"/>
    <n v="4919"/>
    <n v="13200"/>
    <n v="4190"/>
    <n v="292700"/>
    <n v="10.53"/>
    <n v="19"/>
    <n v="3.86"/>
    <n v="14.61"/>
    <n v="31.82"/>
    <n v="3.6"/>
    <n v="17027"/>
    <n v="4152"/>
    <n v="5"/>
    <n v="64930800"/>
    <n v="20903310"/>
    <n v="44027490"/>
    <n v="150.41848308848651"/>
    <n v="221.83395968568499"/>
    <x v="2"/>
  </r>
  <r>
    <s v="P0356"/>
    <s v="Model_539"/>
    <x v="0"/>
    <x v="2"/>
    <n v="2023"/>
    <s v="Q4"/>
    <n v="926"/>
    <n v="5241"/>
    <n v="6797"/>
    <n v="468734"/>
    <n v="2.58"/>
    <n v="13"/>
    <n v="5.07"/>
    <n v="19.920000000000002"/>
    <n v="47.08"/>
    <n v="4.0999999999999996"/>
    <n v="17792"/>
    <n v="3041"/>
    <n v="10"/>
    <n v="4853166"/>
    <n v="6762756"/>
    <n v="-1909590"/>
    <n v="-4.0739310568467406"/>
    <n v="10.353774208826328"/>
    <x v="0"/>
  </r>
  <r>
    <s v="P0357"/>
    <s v="Model_774"/>
    <x v="0"/>
    <x v="1"/>
    <n v="2023"/>
    <s v="Q2"/>
    <n v="1041"/>
    <n v="11266"/>
    <n v="7154"/>
    <n v="74045"/>
    <n v="7.5"/>
    <n v="2"/>
    <n v="8.56"/>
    <n v="8.52"/>
    <n v="81.03"/>
    <n v="2.4"/>
    <n v="3114"/>
    <n v="8537"/>
    <n v="14"/>
    <n v="11727906"/>
    <n v="7521359"/>
    <n v="4206547"/>
    <n v="56.810682692956988"/>
    <n v="158.38889864271727"/>
    <x v="1"/>
  </r>
  <r>
    <s v="P0358"/>
    <s v="Model_306"/>
    <x v="0"/>
    <x v="3"/>
    <n v="2023"/>
    <s v="Q3"/>
    <n v="4192"/>
    <n v="5498"/>
    <n v="13493"/>
    <n v="231948"/>
    <n v="6.18"/>
    <n v="0"/>
    <n v="7.5"/>
    <n v="20.14"/>
    <n v="46.41"/>
    <n v="1.7"/>
    <n v="15896"/>
    <n v="371"/>
    <n v="7"/>
    <n v="23047616"/>
    <n v="56794604"/>
    <n v="-33746988"/>
    <n v="-145.49376584406849"/>
    <n v="99.365443978822839"/>
    <x v="0"/>
  </r>
  <r>
    <s v="P0359"/>
    <s v="Model_363"/>
    <x v="0"/>
    <x v="3"/>
    <n v="2023"/>
    <s v="Q2"/>
    <n v="4414"/>
    <n v="17577"/>
    <n v="1463"/>
    <n v="140102"/>
    <n v="13.06"/>
    <n v="14"/>
    <n v="8.0500000000000007"/>
    <n v="8.4700000000000006"/>
    <n v="54.47"/>
    <n v="3.6"/>
    <n v="20300"/>
    <n v="2130"/>
    <n v="3"/>
    <n v="77584878"/>
    <n v="6597784"/>
    <n v="70987094"/>
    <n v="506.6815177513526"/>
    <n v="553.77423591383422"/>
    <x v="2"/>
  </r>
  <r>
    <s v="P0360"/>
    <s v="Model_506"/>
    <x v="0"/>
    <x v="0"/>
    <n v="2023"/>
    <s v="Q3"/>
    <n v="4515"/>
    <n v="1794"/>
    <n v="10124"/>
    <n v="364063"/>
    <n v="9.4700000000000006"/>
    <n v="0"/>
    <n v="1.37"/>
    <n v="1.39"/>
    <n v="42.32"/>
    <n v="2.2999999999999998"/>
    <n v="18380"/>
    <n v="7936"/>
    <n v="11"/>
    <n v="8099910"/>
    <n v="46073923"/>
    <n v="-37974013"/>
    <n v="-104.30615854948182"/>
    <n v="22.248649272241344"/>
    <x v="0"/>
  </r>
  <r>
    <s v="P0361"/>
    <s v="Model_476"/>
    <x v="2"/>
    <x v="3"/>
    <n v="2024"/>
    <s v="Q2"/>
    <n v="685"/>
    <n v="11677"/>
    <n v="14187"/>
    <n v="149441"/>
    <n v="7.99"/>
    <n v="16"/>
    <n v="0.7"/>
    <n v="13.85"/>
    <n v="46.81"/>
    <n v="4.4000000000000004"/>
    <n v="18388"/>
    <n v="9757"/>
    <n v="12"/>
    <n v="7998745"/>
    <n v="9867536"/>
    <n v="-1868791"/>
    <n v="-12.50520941374857"/>
    <n v="53.524434392168146"/>
    <x v="0"/>
  </r>
  <r>
    <s v="P0362"/>
    <s v="Model_714"/>
    <x v="1"/>
    <x v="1"/>
    <n v="2024"/>
    <s v="Q1"/>
    <n v="1743"/>
    <n v="11382"/>
    <n v="1341"/>
    <n v="208175"/>
    <n v="1.73"/>
    <n v="1"/>
    <n v="8.93"/>
    <n v="14.7"/>
    <n v="11.21"/>
    <n v="1.5"/>
    <n v="7233"/>
    <n v="9487"/>
    <n v="7"/>
    <n v="19838826"/>
    <n v="2545538"/>
    <n v="17293288"/>
    <n v="83.070916296385249"/>
    <n v="95.298791881830198"/>
    <x v="2"/>
  </r>
  <r>
    <s v="P0363"/>
    <s v="Model_562"/>
    <x v="0"/>
    <x v="0"/>
    <n v="2024"/>
    <s v="Q1"/>
    <n v="1732"/>
    <n v="2636"/>
    <n v="6233"/>
    <n v="299877"/>
    <n v="9.08"/>
    <n v="19"/>
    <n v="3.88"/>
    <n v="23.36"/>
    <n v="32.700000000000003"/>
    <n v="2.7"/>
    <n v="4716"/>
    <n v="7141"/>
    <n v="3"/>
    <n v="4565552"/>
    <n v="11095433"/>
    <n v="-6529881"/>
    <n v="-21.775197831110756"/>
    <n v="15.224748813680275"/>
    <x v="0"/>
  </r>
  <r>
    <s v="P0364"/>
    <s v="Model_502"/>
    <x v="1"/>
    <x v="1"/>
    <n v="2023"/>
    <s v="Q3"/>
    <n v="4802"/>
    <n v="3564"/>
    <n v="5893"/>
    <n v="479404"/>
    <n v="1.76"/>
    <n v="5"/>
    <n v="2.88"/>
    <n v="18.149999999999999"/>
    <n v="44.93"/>
    <n v="2.6"/>
    <n v="5864"/>
    <n v="5275"/>
    <n v="9"/>
    <n v="17114328"/>
    <n v="28777590"/>
    <n v="-11663262"/>
    <n v="-24.328670599327499"/>
    <n v="35.69917647745951"/>
    <x v="0"/>
  </r>
  <r>
    <s v="P0365"/>
    <s v="Model_701"/>
    <x v="2"/>
    <x v="1"/>
    <n v="2023"/>
    <s v="Q2"/>
    <n v="169"/>
    <n v="8509"/>
    <n v="14228"/>
    <n v="186917"/>
    <n v="5.0599999999999996"/>
    <n v="7"/>
    <n v="7.25"/>
    <n v="22.94"/>
    <n v="60.7"/>
    <n v="4.8"/>
    <n v="13769"/>
    <n v="9906"/>
    <n v="5"/>
    <n v="1438021"/>
    <n v="2591449"/>
    <n v="-1153428"/>
    <n v="-6.1708030837216521"/>
    <n v="7.6933665744688815"/>
    <x v="0"/>
  </r>
  <r>
    <s v="P0366"/>
    <s v="Model_214"/>
    <x v="2"/>
    <x v="0"/>
    <n v="2023"/>
    <s v="Q3"/>
    <n v="880"/>
    <n v="14487"/>
    <n v="11966"/>
    <n v="267770"/>
    <n v="2.14"/>
    <n v="15"/>
    <n v="8.36"/>
    <n v="22.71"/>
    <n v="46"/>
    <n v="1.6"/>
    <n v="19361"/>
    <n v="1226"/>
    <n v="6"/>
    <n v="12748560"/>
    <n v="10797850"/>
    <n v="1950710"/>
    <n v="7.2850207267431006"/>
    <n v="47.610113156813682"/>
    <x v="3"/>
  </r>
  <r>
    <s v="P0367"/>
    <s v="Model_113"/>
    <x v="0"/>
    <x v="0"/>
    <n v="2023"/>
    <s v="Q1"/>
    <n v="3725"/>
    <n v="6043"/>
    <n v="1667"/>
    <n v="479890"/>
    <n v="10.38"/>
    <n v="18"/>
    <n v="8.6199999999999992"/>
    <n v="15.11"/>
    <n v="37.03"/>
    <n v="1"/>
    <n v="15329"/>
    <n v="4479"/>
    <n v="9"/>
    <n v="22510175"/>
    <n v="6689465"/>
    <n v="15820710"/>
    <n v="32.96736752172373"/>
    <n v="46.906947425451669"/>
    <x v="1"/>
  </r>
  <r>
    <s v="P0368"/>
    <s v="Model_640"/>
    <x v="0"/>
    <x v="0"/>
    <n v="2024"/>
    <s v="Q4"/>
    <n v="1419"/>
    <n v="2507"/>
    <n v="11058"/>
    <n v="168325"/>
    <n v="3.09"/>
    <n v="0"/>
    <n v="3.16"/>
    <n v="13.19"/>
    <n v="41.05"/>
    <n v="2"/>
    <n v="6460"/>
    <n v="8808"/>
    <n v="12"/>
    <n v="3557433"/>
    <n v="15859627"/>
    <n v="-12302194"/>
    <n v="-73.085958710827271"/>
    <n v="21.134311599584137"/>
    <x v="0"/>
  </r>
  <r>
    <s v="P0369"/>
    <s v="Model_553"/>
    <x v="0"/>
    <x v="3"/>
    <n v="2024"/>
    <s v="Q4"/>
    <n v="790"/>
    <n v="6945"/>
    <n v="9423"/>
    <n v="69337"/>
    <n v="5.88"/>
    <n v="2"/>
    <n v="8.52"/>
    <n v="13.94"/>
    <n v="29.38"/>
    <n v="4.3"/>
    <n v="20281"/>
    <n v="9593"/>
    <n v="9"/>
    <n v="5486550"/>
    <n v="7513507"/>
    <n v="-2026957"/>
    <n v="-29.233410733086231"/>
    <n v="79.128747998903904"/>
    <x v="0"/>
  </r>
  <r>
    <s v="P0370"/>
    <s v="Model_616"/>
    <x v="1"/>
    <x v="2"/>
    <n v="2023"/>
    <s v="Q1"/>
    <n v="166"/>
    <n v="12206"/>
    <n v="13827"/>
    <n v="203385"/>
    <n v="13.44"/>
    <n v="2"/>
    <n v="0.41"/>
    <n v="24.46"/>
    <n v="83.96"/>
    <n v="1.8"/>
    <n v="9801"/>
    <n v="8152"/>
    <n v="13"/>
    <n v="2026196"/>
    <n v="2498667"/>
    <n v="-472471"/>
    <n v="-2.323037588809401"/>
    <n v="9.9623669395481471"/>
    <x v="0"/>
  </r>
  <r>
    <s v="P0371"/>
    <s v="Model_669"/>
    <x v="1"/>
    <x v="0"/>
    <n v="2024"/>
    <s v="Q4"/>
    <n v="2888"/>
    <n v="16249"/>
    <n v="6269"/>
    <n v="470159"/>
    <n v="3.06"/>
    <n v="4"/>
    <n v="0.5"/>
    <n v="19.329999999999998"/>
    <n v="51.74"/>
    <n v="2"/>
    <n v="10341"/>
    <n v="711"/>
    <n v="13"/>
    <n v="46927112"/>
    <n v="18575031"/>
    <n v="28352081"/>
    <n v="60.303176159554532"/>
    <n v="99.811153248156472"/>
    <x v="1"/>
  </r>
  <r>
    <s v="P0372"/>
    <s v="Model_891"/>
    <x v="2"/>
    <x v="3"/>
    <n v="2024"/>
    <s v="Q2"/>
    <n v="1200"/>
    <n v="13218"/>
    <n v="13270"/>
    <n v="390093"/>
    <n v="7.62"/>
    <n v="11"/>
    <n v="6.24"/>
    <n v="2.66"/>
    <n v="11.07"/>
    <n v="1.5"/>
    <n v="9230"/>
    <n v="849"/>
    <n v="7"/>
    <n v="15861600"/>
    <n v="16314093"/>
    <n v="-452493"/>
    <n v="-1.159961855249902"/>
    <n v="40.661073128715458"/>
    <x v="0"/>
  </r>
  <r>
    <s v="P0373"/>
    <s v="Model_595"/>
    <x v="1"/>
    <x v="1"/>
    <n v="2023"/>
    <s v="Q3"/>
    <n v="1981"/>
    <n v="10939"/>
    <n v="7056"/>
    <n v="312420"/>
    <n v="6.29"/>
    <n v="11"/>
    <n v="0.63"/>
    <n v="19.46"/>
    <n v="11.56"/>
    <n v="3.9"/>
    <n v="19383"/>
    <n v="1956"/>
    <n v="5"/>
    <n v="21670159"/>
    <n v="14290356"/>
    <n v="7379803"/>
    <n v="23.621416682670763"/>
    <n v="69.362265539978239"/>
    <x v="1"/>
  </r>
  <r>
    <s v="P0374"/>
    <s v="Model_851"/>
    <x v="2"/>
    <x v="3"/>
    <n v="2024"/>
    <s v="Q2"/>
    <n v="1062"/>
    <n v="14781"/>
    <n v="10198"/>
    <n v="363295"/>
    <n v="0.27"/>
    <n v="19"/>
    <n v="3.25"/>
    <n v="4.26"/>
    <n v="87.84"/>
    <n v="1.3"/>
    <n v="18479"/>
    <n v="8691"/>
    <n v="2"/>
    <n v="15697422"/>
    <n v="11193571"/>
    <n v="4503851"/>
    <n v="12.397228147923864"/>
    <n v="43.208472453515739"/>
    <x v="3"/>
  </r>
  <r>
    <s v="P0375"/>
    <s v="Model_787"/>
    <x v="2"/>
    <x v="1"/>
    <n v="2024"/>
    <s v="Q1"/>
    <n v="1714"/>
    <n v="2935"/>
    <n v="11520"/>
    <n v="460827"/>
    <n v="11.89"/>
    <n v="12"/>
    <n v="6.73"/>
    <n v="11.18"/>
    <n v="27.72"/>
    <n v="2.2999999999999998"/>
    <n v="2478"/>
    <n v="1626"/>
    <n v="13"/>
    <n v="5030590"/>
    <n v="20206107"/>
    <n v="-15175517"/>
    <n v="-32.931050046980751"/>
    <n v="10.916439357936927"/>
    <x v="0"/>
  </r>
  <r>
    <s v="P0376"/>
    <s v="Model_215"/>
    <x v="1"/>
    <x v="1"/>
    <n v="2023"/>
    <s v="Q4"/>
    <n v="1131"/>
    <n v="2071"/>
    <n v="1969"/>
    <n v="193016"/>
    <n v="1.04"/>
    <n v="19"/>
    <n v="3.37"/>
    <n v="5.26"/>
    <n v="74.45"/>
    <n v="2.1"/>
    <n v="2230"/>
    <n v="6329"/>
    <n v="8"/>
    <n v="2342301"/>
    <n v="2419955"/>
    <n v="-77654"/>
    <n v="-0.40231897873751399"/>
    <n v="12.135268578770672"/>
    <x v="0"/>
  </r>
  <r>
    <s v="P0377"/>
    <s v="Model_211"/>
    <x v="2"/>
    <x v="3"/>
    <n v="2023"/>
    <s v="Q1"/>
    <n v="4779"/>
    <n v="3882"/>
    <n v="1630"/>
    <n v="365031"/>
    <n v="7.11"/>
    <n v="8"/>
    <n v="1.8"/>
    <n v="17.239999999999998"/>
    <n v="14.66"/>
    <n v="3.2"/>
    <n v="1556"/>
    <n v="8611"/>
    <n v="9"/>
    <n v="18552078"/>
    <n v="8154801"/>
    <n v="10397277"/>
    <n v="28.483271283808772"/>
    <n v="50.823294459922579"/>
    <x v="1"/>
  </r>
  <r>
    <s v="P0378"/>
    <s v="Model_893"/>
    <x v="1"/>
    <x v="0"/>
    <n v="2024"/>
    <s v="Q2"/>
    <n v="562"/>
    <n v="6584"/>
    <n v="2451"/>
    <n v="131442"/>
    <n v="8.41"/>
    <n v="6"/>
    <n v="2.81"/>
    <n v="21.93"/>
    <n v="83.69"/>
    <n v="3.9"/>
    <n v="3743"/>
    <n v="8627"/>
    <n v="10"/>
    <n v="3700208"/>
    <n v="1508904"/>
    <n v="2191304"/>
    <n v="16.671261849332787"/>
    <n v="28.150880236149785"/>
    <x v="1"/>
  </r>
  <r>
    <s v="P0379"/>
    <s v="Model_570"/>
    <x v="1"/>
    <x v="1"/>
    <n v="2023"/>
    <s v="Q1"/>
    <n v="2899"/>
    <n v="18161"/>
    <n v="1936"/>
    <n v="99847"/>
    <n v="9.43"/>
    <n v="3"/>
    <n v="4.58"/>
    <n v="7.26"/>
    <n v="79.95"/>
    <n v="3.1"/>
    <n v="3201"/>
    <n v="2198"/>
    <n v="3"/>
    <n v="52648739"/>
    <n v="5712311"/>
    <n v="46936428"/>
    <n v="470.08350776688332"/>
    <n v="527.29415004957582"/>
    <x v="2"/>
  </r>
  <r>
    <s v="P0380"/>
    <s v="Model_350"/>
    <x v="0"/>
    <x v="3"/>
    <n v="2024"/>
    <s v="Q1"/>
    <n v="609"/>
    <n v="15007"/>
    <n v="3610"/>
    <n v="108653"/>
    <n v="10.33"/>
    <n v="18"/>
    <n v="4.75"/>
    <n v="2.0499999999999998"/>
    <n v="55.69"/>
    <n v="4.7"/>
    <n v="19170"/>
    <n v="7965"/>
    <n v="2"/>
    <n v="9139263"/>
    <n v="2307143"/>
    <n v="6832120"/>
    <n v="62.880178181918588"/>
    <n v="84.114226022291149"/>
    <x v="1"/>
  </r>
  <r>
    <s v="P0381"/>
    <s v="Model_406"/>
    <x v="0"/>
    <x v="3"/>
    <n v="2024"/>
    <s v="Q2"/>
    <n v="3722"/>
    <n v="8559"/>
    <n v="9467"/>
    <n v="267144"/>
    <n v="3.8"/>
    <n v="18"/>
    <n v="7.83"/>
    <n v="7.46"/>
    <n v="10.72"/>
    <n v="4.8"/>
    <n v="9803"/>
    <n v="273"/>
    <n v="5"/>
    <n v="31856598"/>
    <n v="35503318"/>
    <n v="-3646720"/>
    <n v="-13.650765130416554"/>
    <n v="119.24878717096398"/>
    <x v="0"/>
  </r>
  <r>
    <s v="P0382"/>
    <s v="Model_260"/>
    <x v="0"/>
    <x v="1"/>
    <n v="2023"/>
    <s v="Q2"/>
    <n v="4633"/>
    <n v="19771"/>
    <n v="11802"/>
    <n v="303661"/>
    <n v="0.15"/>
    <n v="5"/>
    <n v="7.5"/>
    <n v="16.809999999999999"/>
    <n v="30.62"/>
    <n v="2.4"/>
    <n v="16600"/>
    <n v="9933"/>
    <n v="14"/>
    <n v="91599043"/>
    <n v="54982327"/>
    <n v="36616716"/>
    <n v="120.58419092343107"/>
    <n v="301.64901979510046"/>
    <x v="2"/>
  </r>
  <r>
    <s v="P0383"/>
    <s v="Model_168"/>
    <x v="1"/>
    <x v="0"/>
    <n v="2024"/>
    <s v="Q2"/>
    <n v="3393"/>
    <n v="14271"/>
    <n v="10318"/>
    <n v="368766"/>
    <n v="10.85"/>
    <n v="12"/>
    <n v="4.57"/>
    <n v="8.2200000000000006"/>
    <n v="42.55"/>
    <n v="4.0999999999999996"/>
    <n v="14498"/>
    <n v="600"/>
    <n v="6"/>
    <n v="48421503"/>
    <n v="35377740"/>
    <n v="13043763"/>
    <n v="35.371381851906087"/>
    <n v="131.30685312637283"/>
    <x v="1"/>
  </r>
  <r>
    <s v="P0384"/>
    <s v="Model_135"/>
    <x v="2"/>
    <x v="0"/>
    <n v="2023"/>
    <s v="Q1"/>
    <n v="4120"/>
    <n v="19149"/>
    <n v="14058"/>
    <n v="339954"/>
    <n v="8.0299999999999994"/>
    <n v="10"/>
    <n v="8.4600000000000009"/>
    <n v="6.95"/>
    <n v="46.81"/>
    <n v="4"/>
    <n v="10893"/>
    <n v="3746"/>
    <n v="11"/>
    <n v="78893880"/>
    <n v="58258914"/>
    <n v="20634966"/>
    <n v="60.699288727298402"/>
    <n v="232.07222153585485"/>
    <x v="1"/>
  </r>
  <r>
    <s v="P0385"/>
    <s v="Model_236"/>
    <x v="0"/>
    <x v="3"/>
    <n v="2023"/>
    <s v="Q2"/>
    <n v="4849"/>
    <n v="8991"/>
    <n v="1819"/>
    <n v="127842"/>
    <n v="12.54"/>
    <n v="12"/>
    <n v="1.1399999999999999"/>
    <n v="4.6100000000000003"/>
    <n v="33.81"/>
    <n v="4.5999999999999996"/>
    <n v="2447"/>
    <n v="6319"/>
    <n v="13"/>
    <n v="43597359"/>
    <n v="8948173"/>
    <n v="34649186"/>
    <n v="271.03131991051453"/>
    <n v="341.02532031726662"/>
    <x v="2"/>
  </r>
  <r>
    <s v="P0386"/>
    <s v="Model_502"/>
    <x v="0"/>
    <x v="1"/>
    <n v="2024"/>
    <s v="Q4"/>
    <n v="1520"/>
    <n v="16027"/>
    <n v="6037"/>
    <n v="434369"/>
    <n v="12.32"/>
    <n v="12"/>
    <n v="2.5499999999999998"/>
    <n v="12.44"/>
    <n v="12.64"/>
    <n v="2.8"/>
    <n v="8053"/>
    <n v="2463"/>
    <n v="2"/>
    <n v="24361040"/>
    <n v="9610609"/>
    <n v="14750431"/>
    <n v="33.958295826820056"/>
    <n v="56.083744466110609"/>
    <x v="1"/>
  </r>
  <r>
    <s v="P0387"/>
    <s v="Model_736"/>
    <x v="0"/>
    <x v="1"/>
    <n v="2023"/>
    <s v="Q2"/>
    <n v="630"/>
    <n v="18924"/>
    <n v="10828"/>
    <n v="322647"/>
    <n v="12.65"/>
    <n v="19"/>
    <n v="8.2799999999999994"/>
    <n v="6.9"/>
    <n v="57.21"/>
    <n v="3.1"/>
    <n v="2257"/>
    <n v="7640"/>
    <n v="6"/>
    <n v="11922120"/>
    <n v="7144287"/>
    <n v="4777833"/>
    <n v="14.808236245804238"/>
    <n v="36.950971185227196"/>
    <x v="3"/>
  </r>
  <r>
    <s v="P0388"/>
    <s v="Model_833"/>
    <x v="0"/>
    <x v="0"/>
    <n v="2023"/>
    <s v="Q2"/>
    <n v="2344"/>
    <n v="16359"/>
    <n v="13248"/>
    <n v="134761"/>
    <n v="7.28"/>
    <n v="14"/>
    <n v="3.78"/>
    <n v="18.28"/>
    <n v="51.93"/>
    <n v="2.7"/>
    <n v="16366"/>
    <n v="1996"/>
    <n v="7"/>
    <n v="38345496"/>
    <n v="31188073"/>
    <n v="7157423"/>
    <n v="53.111976016800114"/>
    <n v="284.54446019248894"/>
    <x v="1"/>
  </r>
  <r>
    <s v="P0389"/>
    <s v="Model_533"/>
    <x v="2"/>
    <x v="3"/>
    <n v="2023"/>
    <s v="Q4"/>
    <n v="3197"/>
    <n v="9573"/>
    <n v="11440"/>
    <n v="480192"/>
    <n v="5"/>
    <n v="12"/>
    <n v="9.81"/>
    <n v="1.92"/>
    <n v="32.64"/>
    <n v="4.4000000000000004"/>
    <n v="13080"/>
    <n v="5859"/>
    <n v="4"/>
    <n v="30604881"/>
    <n v="37053872"/>
    <n v="-6448991"/>
    <n v="-13.430025906304145"/>
    <n v="63.734674880047983"/>
    <x v="0"/>
  </r>
  <r>
    <s v="P0390"/>
    <s v="Model_918"/>
    <x v="0"/>
    <x v="3"/>
    <n v="2023"/>
    <s v="Q1"/>
    <n v="4299"/>
    <n v="10577"/>
    <n v="13285"/>
    <n v="438583"/>
    <n v="11.87"/>
    <n v="10"/>
    <n v="4.66"/>
    <n v="16.600000000000001"/>
    <n v="13.04"/>
    <n v="1.9"/>
    <n v="7151"/>
    <n v="1878"/>
    <n v="13"/>
    <n v="45470523"/>
    <n v="57550798"/>
    <n v="-12080275"/>
    <n v="-27.543874249571918"/>
    <n v="103.67598151319135"/>
    <x v="0"/>
  </r>
  <r>
    <s v="P0391"/>
    <s v="Model_978"/>
    <x v="2"/>
    <x v="0"/>
    <n v="2023"/>
    <s v="Q3"/>
    <n v="1729"/>
    <n v="12883"/>
    <n v="2083"/>
    <n v="323734"/>
    <n v="6.77"/>
    <n v="18"/>
    <n v="7.92"/>
    <n v="5.94"/>
    <n v="89.57"/>
    <n v="2"/>
    <n v="8773"/>
    <n v="3157"/>
    <n v="8"/>
    <n v="22274707"/>
    <n v="3925241"/>
    <n v="18349466"/>
    <n v="56.680688466457028"/>
    <n v="68.80558421420055"/>
    <x v="1"/>
  </r>
  <r>
    <s v="P0392"/>
    <s v="Model_835"/>
    <x v="2"/>
    <x v="2"/>
    <n v="2023"/>
    <s v="Q2"/>
    <n v="3556"/>
    <n v="17878"/>
    <n v="1459"/>
    <n v="191958"/>
    <n v="2.75"/>
    <n v="7"/>
    <n v="4.0199999999999996"/>
    <n v="12.23"/>
    <n v="48.56"/>
    <n v="2.5"/>
    <n v="11533"/>
    <n v="5290"/>
    <n v="7"/>
    <n v="63574168"/>
    <n v="5380162"/>
    <n v="58194006"/>
    <n v="303.16009752133277"/>
    <n v="331.18790568770254"/>
    <x v="2"/>
  </r>
  <r>
    <s v="P0393"/>
    <s v="Model_211"/>
    <x v="0"/>
    <x v="3"/>
    <n v="2023"/>
    <s v="Q2"/>
    <n v="2794"/>
    <n v="3853"/>
    <n v="14863"/>
    <n v="456082"/>
    <n v="12.82"/>
    <n v="19"/>
    <n v="4.25"/>
    <n v="7.15"/>
    <n v="70.48"/>
    <n v="1.9"/>
    <n v="5035"/>
    <n v="7097"/>
    <n v="5"/>
    <n v="10765282"/>
    <n v="41983304"/>
    <n v="-31218022"/>
    <n v="-68.44826588201245"/>
    <n v="23.603830013023973"/>
    <x v="0"/>
  </r>
  <r>
    <s v="P0394"/>
    <s v="Model_100"/>
    <x v="0"/>
    <x v="3"/>
    <n v="2024"/>
    <s v="Q3"/>
    <n v="3406"/>
    <n v="6299"/>
    <n v="14158"/>
    <n v="378768"/>
    <n v="13.24"/>
    <n v="7"/>
    <n v="3.83"/>
    <n v="18.07"/>
    <n v="46.19"/>
    <n v="3.2"/>
    <n v="20177"/>
    <n v="4847"/>
    <n v="4"/>
    <n v="21454394"/>
    <n v="48600916"/>
    <n v="-27146522"/>
    <n v="-71.670579352004395"/>
    <n v="56.642572762218563"/>
    <x v="0"/>
  </r>
  <r>
    <s v="P0395"/>
    <s v="Model_437"/>
    <x v="0"/>
    <x v="2"/>
    <n v="2023"/>
    <s v="Q4"/>
    <n v="4095"/>
    <n v="18570"/>
    <n v="2810"/>
    <n v="213864"/>
    <n v="6.99"/>
    <n v="9"/>
    <n v="7.19"/>
    <n v="23.63"/>
    <n v="13.45"/>
    <n v="1.5"/>
    <n v="18988"/>
    <n v="9386"/>
    <n v="6"/>
    <n v="76044150"/>
    <n v="11720814"/>
    <n v="64323336"/>
    <n v="300.76747839748623"/>
    <n v="355.57246661429696"/>
    <x v="2"/>
  </r>
  <r>
    <s v="P0396"/>
    <s v="Model_906"/>
    <x v="2"/>
    <x v="0"/>
    <n v="2023"/>
    <s v="Q4"/>
    <n v="1293"/>
    <n v="13439"/>
    <n v="9390"/>
    <n v="452980"/>
    <n v="1.1399999999999999"/>
    <n v="15"/>
    <n v="5.48"/>
    <n v="22.93"/>
    <n v="34.770000000000003"/>
    <n v="2.2999999999999998"/>
    <n v="10353"/>
    <n v="145"/>
    <n v="4"/>
    <n v="17376627"/>
    <n v="12594250"/>
    <n v="4782377"/>
    <n v="10.557589739061328"/>
    <n v="38.360693628857788"/>
    <x v="3"/>
  </r>
  <r>
    <s v="P0397"/>
    <s v="Model_220"/>
    <x v="2"/>
    <x v="0"/>
    <n v="2023"/>
    <s v="Q4"/>
    <n v="3168"/>
    <n v="3928"/>
    <n v="2533"/>
    <n v="306910"/>
    <n v="5.82"/>
    <n v="18"/>
    <n v="9.44"/>
    <n v="14.59"/>
    <n v="35.61"/>
    <n v="4.7"/>
    <n v="2408"/>
    <n v="7858"/>
    <n v="11"/>
    <n v="12443904"/>
    <n v="8331454"/>
    <n v="4112450"/>
    <n v="13.399530807076994"/>
    <n v="40.545775634550843"/>
    <x v="3"/>
  </r>
  <r>
    <s v="P0398"/>
    <s v="Model_593"/>
    <x v="1"/>
    <x v="1"/>
    <n v="2024"/>
    <s v="Q3"/>
    <n v="2191"/>
    <n v="12796"/>
    <n v="14670"/>
    <n v="170356"/>
    <n v="12.05"/>
    <n v="10"/>
    <n v="2.5099999999999998"/>
    <n v="11.57"/>
    <n v="77.069999999999993"/>
    <n v="2.6"/>
    <n v="6117"/>
    <n v="9737"/>
    <n v="10"/>
    <n v="28036036"/>
    <n v="32312326"/>
    <n v="-4276290"/>
    <n v="-25.102080349385993"/>
    <n v="164.5732231327338"/>
    <x v="0"/>
  </r>
  <r>
    <s v="P0399"/>
    <s v="Model_788"/>
    <x v="2"/>
    <x v="0"/>
    <n v="2024"/>
    <s v="Q3"/>
    <n v="3109"/>
    <n v="9313"/>
    <n v="2925"/>
    <n v="267228"/>
    <n v="13.53"/>
    <n v="12"/>
    <n v="1.01"/>
    <n v="20.46"/>
    <n v="62.34"/>
    <n v="4"/>
    <n v="11548"/>
    <n v="7153"/>
    <n v="10"/>
    <n v="28954117"/>
    <n v="9361053"/>
    <n v="19593064"/>
    <n v="73.319652132261595"/>
    <n v="108.34986228987981"/>
    <x v="2"/>
  </r>
  <r>
    <s v="P0400"/>
    <s v="Model_333"/>
    <x v="1"/>
    <x v="3"/>
    <n v="2023"/>
    <s v="Q1"/>
    <n v="4598"/>
    <n v="15914"/>
    <n v="2971"/>
    <n v="92727"/>
    <n v="3.05"/>
    <n v="8"/>
    <n v="3.93"/>
    <n v="17.079999999999998"/>
    <n v="32.03"/>
    <n v="1.5"/>
    <n v="3811"/>
    <n v="3301"/>
    <n v="7"/>
    <n v="73172572"/>
    <n v="13753385"/>
    <n v="59419187"/>
    <n v="640.797038618741"/>
    <n v="789.11829348517688"/>
    <x v="2"/>
  </r>
  <r>
    <s v="P0401"/>
    <s v="Model_430"/>
    <x v="1"/>
    <x v="3"/>
    <n v="2024"/>
    <s v="Q2"/>
    <n v="3009"/>
    <n v="13301"/>
    <n v="9066"/>
    <n v="390615"/>
    <n v="1"/>
    <n v="19"/>
    <n v="6.17"/>
    <n v="4.59"/>
    <n v="87.42"/>
    <n v="2"/>
    <n v="17520"/>
    <n v="555"/>
    <n v="14"/>
    <n v="40022709"/>
    <n v="27670209"/>
    <n v="12352500"/>
    <n v="31.623209554164585"/>
    <n v="102.4607580354057"/>
    <x v="1"/>
  </r>
  <r>
    <s v="P0402"/>
    <s v="Model_575"/>
    <x v="1"/>
    <x v="3"/>
    <n v="2024"/>
    <s v="Q4"/>
    <n v="2315"/>
    <n v="13245"/>
    <n v="13689"/>
    <n v="58068"/>
    <n v="13.16"/>
    <n v="18"/>
    <n v="8.61"/>
    <n v="20.52"/>
    <n v="35.72"/>
    <n v="4.2"/>
    <n v="18673"/>
    <n v="9954"/>
    <n v="12"/>
    <n v="30662175"/>
    <n v="31748103"/>
    <n v="-1085928"/>
    <n v="-18.70097127505683"/>
    <n v="528.03910932010751"/>
    <x v="0"/>
  </r>
  <r>
    <s v="P0403"/>
    <s v="Model_613"/>
    <x v="0"/>
    <x v="1"/>
    <n v="2023"/>
    <s v="Q1"/>
    <n v="2529"/>
    <n v="14525"/>
    <n v="4271"/>
    <n v="166923"/>
    <n v="5.84"/>
    <n v="15"/>
    <n v="3.46"/>
    <n v="10.72"/>
    <n v="89.86"/>
    <n v="4.0999999999999996"/>
    <n v="15085"/>
    <n v="3024"/>
    <n v="7"/>
    <n v="36733725"/>
    <n v="10968282"/>
    <n v="25765443"/>
    <n v="154.35525961071872"/>
    <n v="220.06389173451231"/>
    <x v="2"/>
  </r>
  <r>
    <s v="P0404"/>
    <s v="Model_202"/>
    <x v="2"/>
    <x v="2"/>
    <n v="2024"/>
    <s v="Q3"/>
    <n v="4696"/>
    <n v="4856"/>
    <n v="9828"/>
    <n v="450511"/>
    <n v="8.1300000000000008"/>
    <n v="6"/>
    <n v="6.54"/>
    <n v="4.72"/>
    <n v="89.69"/>
    <n v="2.5"/>
    <n v="15517"/>
    <n v="7898"/>
    <n v="13"/>
    <n v="22803776"/>
    <n v="46602799"/>
    <n v="-23799023"/>
    <n v="-52.826730090941176"/>
    <n v="50.617578705070464"/>
    <x v="0"/>
  </r>
  <r>
    <s v="P0405"/>
    <s v="Model_391"/>
    <x v="1"/>
    <x v="1"/>
    <n v="2024"/>
    <s v="Q4"/>
    <n v="1685"/>
    <n v="15788"/>
    <n v="6424"/>
    <n v="484376"/>
    <n v="14.52"/>
    <n v="18"/>
    <n v="3.5"/>
    <n v="7.04"/>
    <n v="25.3"/>
    <n v="4.8"/>
    <n v="18055"/>
    <n v="1065"/>
    <n v="5"/>
    <n v="26602780"/>
    <n v="11308816"/>
    <n v="15293964"/>
    <n v="31.574570168629329"/>
    <n v="54.921755000247742"/>
    <x v="1"/>
  </r>
  <r>
    <s v="P0406"/>
    <s v="Model_626"/>
    <x v="0"/>
    <x v="3"/>
    <n v="2024"/>
    <s v="Q4"/>
    <n v="1807"/>
    <n v="8040"/>
    <n v="9491"/>
    <n v="61390"/>
    <n v="1"/>
    <n v="11"/>
    <n v="6.17"/>
    <n v="6.69"/>
    <n v="35.020000000000003"/>
    <n v="4.5999999999999996"/>
    <n v="14052"/>
    <n v="5064"/>
    <n v="5"/>
    <n v="14528280"/>
    <n v="17211627"/>
    <n v="-2683347"/>
    <n v="-43.709838735950484"/>
    <n v="236.65548134875388"/>
    <x v="0"/>
  </r>
  <r>
    <s v="P0407"/>
    <s v="Model_521"/>
    <x v="0"/>
    <x v="3"/>
    <n v="2024"/>
    <s v="Q1"/>
    <n v="4502"/>
    <n v="17922"/>
    <n v="14684"/>
    <n v="156752"/>
    <n v="9.7200000000000006"/>
    <n v="14"/>
    <n v="8.85"/>
    <n v="12.98"/>
    <n v="48.88"/>
    <n v="4.8"/>
    <n v="14837"/>
    <n v="1628"/>
    <n v="3"/>
    <n v="80684844"/>
    <n v="66264120"/>
    <n v="14420724"/>
    <n v="91.9970654281923"/>
    <n v="514.72927937123609"/>
    <x v="2"/>
  </r>
  <r>
    <s v="P0408"/>
    <s v="Model_393"/>
    <x v="0"/>
    <x v="0"/>
    <n v="2024"/>
    <s v="Q2"/>
    <n v="2120"/>
    <n v="4842"/>
    <n v="9129"/>
    <n v="463347"/>
    <n v="1.1100000000000001"/>
    <n v="13"/>
    <n v="2.31"/>
    <n v="5.86"/>
    <n v="63.13"/>
    <n v="2.7"/>
    <n v="3385"/>
    <n v="3076"/>
    <n v="11"/>
    <n v="10265040"/>
    <n v="19816827"/>
    <n v="-9551787"/>
    <n v="-20.614759564645937"/>
    <n v="22.154109123399959"/>
    <x v="0"/>
  </r>
  <r>
    <s v="P0409"/>
    <s v="Model_195"/>
    <x v="2"/>
    <x v="2"/>
    <n v="2024"/>
    <s v="Q1"/>
    <n v="2899"/>
    <n v="10578"/>
    <n v="2897"/>
    <n v="406898"/>
    <n v="5.63"/>
    <n v="10"/>
    <n v="4.04"/>
    <n v="3.09"/>
    <n v="52.24"/>
    <n v="1.8"/>
    <n v="2549"/>
    <n v="3171"/>
    <n v="5"/>
    <n v="30665622"/>
    <n v="8805301"/>
    <n v="21860321"/>
    <n v="53.724326489685374"/>
    <n v="75.364395991132909"/>
    <x v="1"/>
  </r>
  <r>
    <s v="P0410"/>
    <s v="Model_319"/>
    <x v="2"/>
    <x v="1"/>
    <n v="2023"/>
    <s v="Q3"/>
    <n v="3301"/>
    <n v="4344"/>
    <n v="14882"/>
    <n v="388113"/>
    <n v="12.06"/>
    <n v="9"/>
    <n v="9.93"/>
    <n v="3.09"/>
    <n v="87.56"/>
    <n v="3.5"/>
    <n v="12003"/>
    <n v="4969"/>
    <n v="9"/>
    <n v="14339544"/>
    <n v="49513595"/>
    <n v="-35174051"/>
    <n v="-90.628376271858968"/>
    <n v="36.946827341521669"/>
    <x v="0"/>
  </r>
  <r>
    <s v="P0411"/>
    <s v="Model_769"/>
    <x v="2"/>
    <x v="3"/>
    <n v="2023"/>
    <s v="Q3"/>
    <n v="3780"/>
    <n v="11896"/>
    <n v="5868"/>
    <n v="196110"/>
    <n v="6.5"/>
    <n v="10"/>
    <n v="8.69"/>
    <n v="14.58"/>
    <n v="67.92"/>
    <n v="3.7"/>
    <n v="2661"/>
    <n v="6487"/>
    <n v="14"/>
    <n v="44966880"/>
    <n v="22377150"/>
    <n v="22589730"/>
    <n v="115.18907755851308"/>
    <n v="229.29417163836624"/>
    <x v="2"/>
  </r>
  <r>
    <s v="P0412"/>
    <s v="Model_800"/>
    <x v="0"/>
    <x v="2"/>
    <n v="2023"/>
    <s v="Q3"/>
    <n v="2539"/>
    <n v="18982"/>
    <n v="14730"/>
    <n v="495543"/>
    <n v="14.96"/>
    <n v="5"/>
    <n v="5.65"/>
    <n v="18.37"/>
    <n v="26.96"/>
    <n v="1.5"/>
    <n v="2315"/>
    <n v="2621"/>
    <n v="11"/>
    <n v="48195298"/>
    <n v="37895013"/>
    <n v="10300285"/>
    <n v="20.785855112472582"/>
    <n v="97.257549798907462"/>
    <x v="1"/>
  </r>
  <r>
    <s v="P0413"/>
    <s v="Model_978"/>
    <x v="1"/>
    <x v="1"/>
    <n v="2023"/>
    <s v="Q2"/>
    <n v="1681"/>
    <n v="19707"/>
    <n v="12688"/>
    <n v="274790"/>
    <n v="8.39"/>
    <n v="1"/>
    <n v="5.17"/>
    <n v="8.0399999999999991"/>
    <n v="18.41"/>
    <n v="4.0999999999999996"/>
    <n v="5266"/>
    <n v="6625"/>
    <n v="3"/>
    <n v="33127467"/>
    <n v="21603318"/>
    <n v="11524149"/>
    <n v="41.938021762072857"/>
    <n v="120.55557698606208"/>
    <x v="1"/>
  </r>
  <r>
    <s v="P0414"/>
    <s v="Model_159"/>
    <x v="2"/>
    <x v="1"/>
    <n v="2023"/>
    <s v="Q2"/>
    <n v="2866"/>
    <n v="15498"/>
    <n v="10877"/>
    <n v="389208"/>
    <n v="4.82"/>
    <n v="10"/>
    <n v="2.85"/>
    <n v="0.87"/>
    <n v="65.069999999999993"/>
    <n v="1.1000000000000001"/>
    <n v="4739"/>
    <n v="1226"/>
    <n v="10"/>
    <n v="44417268"/>
    <n v="31562690"/>
    <n v="12854578"/>
    <n v="33.027527697272411"/>
    <n v="114.12218659431461"/>
    <x v="1"/>
  </r>
  <r>
    <s v="P0415"/>
    <s v="Model_158"/>
    <x v="1"/>
    <x v="0"/>
    <n v="2023"/>
    <s v="Q1"/>
    <n v="1065"/>
    <n v="14761"/>
    <n v="7197"/>
    <n v="71281"/>
    <n v="3.3"/>
    <n v="18"/>
    <n v="5.17"/>
    <n v="3.18"/>
    <n v="22.68"/>
    <n v="2.9"/>
    <n v="15442"/>
    <n v="6732"/>
    <n v="2"/>
    <n v="15720465"/>
    <n v="7736086"/>
    <n v="7984379"/>
    <n v="112.01272428837979"/>
    <n v="220.54215008206955"/>
    <x v="2"/>
  </r>
  <r>
    <s v="P0416"/>
    <s v="Model_453"/>
    <x v="1"/>
    <x v="1"/>
    <n v="2023"/>
    <s v="Q4"/>
    <n v="1398"/>
    <n v="4593"/>
    <n v="3557"/>
    <n v="104189"/>
    <n v="5.26"/>
    <n v="5"/>
    <n v="8.48"/>
    <n v="22.87"/>
    <n v="73.010000000000005"/>
    <n v="2.2999999999999998"/>
    <n v="9772"/>
    <n v="5873"/>
    <n v="14"/>
    <n v="6421014"/>
    <n v="5076875"/>
    <n v="1344139"/>
    <n v="12.900968432368101"/>
    <n v="61.628521245045064"/>
    <x v="3"/>
  </r>
  <r>
    <s v="P0417"/>
    <s v="Model_287"/>
    <x v="2"/>
    <x v="3"/>
    <n v="2024"/>
    <s v="Q3"/>
    <n v="4661"/>
    <n v="13222"/>
    <n v="4720"/>
    <n v="312093"/>
    <n v="5.59"/>
    <n v="13"/>
    <n v="6.85"/>
    <n v="12.34"/>
    <n v="34.880000000000003"/>
    <n v="4"/>
    <n v="20688"/>
    <n v="7816"/>
    <n v="3"/>
    <n v="61627742"/>
    <n v="22312013"/>
    <n v="39315729"/>
    <n v="125.97440186098375"/>
    <n v="197.46595405856587"/>
    <x v="2"/>
  </r>
  <r>
    <s v="P0418"/>
    <s v="Model_364"/>
    <x v="1"/>
    <x v="1"/>
    <n v="2023"/>
    <s v="Q1"/>
    <n v="3137"/>
    <n v="13145"/>
    <n v="8986"/>
    <n v="360655"/>
    <n v="1.03"/>
    <n v="19"/>
    <n v="2.9"/>
    <n v="11.34"/>
    <n v="36.15"/>
    <n v="2.2999999999999998"/>
    <n v="2369"/>
    <n v="3504"/>
    <n v="3"/>
    <n v="41235865"/>
    <n v="28549737"/>
    <n v="12686128"/>
    <n v="35.175245040273943"/>
    <n v="114.33604136917553"/>
    <x v="1"/>
  </r>
  <r>
    <s v="P0419"/>
    <s v="Model_880"/>
    <x v="1"/>
    <x v="3"/>
    <n v="2024"/>
    <s v="Q3"/>
    <n v="2889"/>
    <n v="16583"/>
    <n v="2700"/>
    <n v="172115"/>
    <n v="5.54"/>
    <n v="5"/>
    <n v="2.0099999999999998"/>
    <n v="0.95"/>
    <n v="10.86"/>
    <n v="4.3"/>
    <n v="7026"/>
    <n v="4592"/>
    <n v="12"/>
    <n v="47908287"/>
    <n v="7972415"/>
    <n v="39935872"/>
    <n v="232.03016587746563"/>
    <n v="278.35044592278416"/>
    <x v="2"/>
  </r>
  <r>
    <s v="P0420"/>
    <s v="Model_581"/>
    <x v="1"/>
    <x v="2"/>
    <n v="2023"/>
    <s v="Q2"/>
    <n v="385"/>
    <n v="2488"/>
    <n v="3410"/>
    <n v="58605"/>
    <n v="6.96"/>
    <n v="16"/>
    <n v="2.65"/>
    <n v="18.22"/>
    <n v="66.08"/>
    <n v="3.4"/>
    <n v="9241"/>
    <n v="2443"/>
    <n v="14"/>
    <n v="957880"/>
    <n v="1371455"/>
    <n v="-413575"/>
    <n v="-7.0569917242556093"/>
    <n v="16.344680488012969"/>
    <x v="0"/>
  </r>
  <r>
    <s v="P0421"/>
    <s v="Model_572"/>
    <x v="2"/>
    <x v="0"/>
    <n v="2023"/>
    <s v="Q2"/>
    <n v="4642"/>
    <n v="7946"/>
    <n v="7700"/>
    <n v="412462"/>
    <n v="10.84"/>
    <n v="9"/>
    <n v="1.7"/>
    <n v="13.2"/>
    <n v="19.059999999999999"/>
    <n v="4.2"/>
    <n v="6194"/>
    <n v="206"/>
    <n v="7"/>
    <n v="36885332"/>
    <n v="36155862"/>
    <n v="729470"/>
    <n v="1.7685750444889468"/>
    <n v="89.427224811012891"/>
    <x v="3"/>
  </r>
  <r>
    <s v="P0422"/>
    <s v="Model_255"/>
    <x v="0"/>
    <x v="0"/>
    <n v="2024"/>
    <s v="Q2"/>
    <n v="945"/>
    <n v="17835"/>
    <n v="12978"/>
    <n v="444597"/>
    <n v="9.85"/>
    <n v="0"/>
    <n v="0.96"/>
    <n v="5.05"/>
    <n v="71.83"/>
    <n v="5"/>
    <n v="3434"/>
    <n v="3254"/>
    <n v="8"/>
    <n v="16854075"/>
    <n v="12708807"/>
    <n v="4145268"/>
    <n v="9.3236526562257502"/>
    <n v="37.908656603620805"/>
    <x v="3"/>
  </r>
  <r>
    <s v="P0423"/>
    <s v="Model_154"/>
    <x v="2"/>
    <x v="0"/>
    <n v="2024"/>
    <s v="Q3"/>
    <n v="3596"/>
    <n v="17633"/>
    <n v="2249"/>
    <n v="331954"/>
    <n v="10.63"/>
    <n v="2"/>
    <n v="4.1900000000000004"/>
    <n v="2.75"/>
    <n v="49.35"/>
    <n v="3.7"/>
    <n v="18587"/>
    <n v="4153"/>
    <n v="14"/>
    <n v="63408268"/>
    <n v="8419358"/>
    <n v="54988910"/>
    <n v="165.65219879862872"/>
    <n v="191.01522500105438"/>
    <x v="2"/>
  </r>
  <r>
    <s v="P0424"/>
    <s v="Model_186"/>
    <x v="2"/>
    <x v="0"/>
    <n v="2024"/>
    <s v="Q3"/>
    <n v="901"/>
    <n v="3182"/>
    <n v="9538"/>
    <n v="299415"/>
    <n v="0.13"/>
    <n v="7"/>
    <n v="1.1299999999999999"/>
    <n v="9.58"/>
    <n v="72.739999999999995"/>
    <n v="4.9000000000000004"/>
    <n v="17818"/>
    <n v="4901"/>
    <n v="4"/>
    <n v="2866982"/>
    <n v="8893153"/>
    <n v="-6026171"/>
    <n v="-20.12648330911945"/>
    <n v="9.5752784596630089"/>
    <x v="0"/>
  </r>
  <r>
    <s v="P0425"/>
    <s v="Model_157"/>
    <x v="1"/>
    <x v="1"/>
    <n v="2023"/>
    <s v="Q2"/>
    <n v="1737"/>
    <n v="7126"/>
    <n v="5817"/>
    <n v="205394"/>
    <n v="3.27"/>
    <n v="7"/>
    <n v="1.72"/>
    <n v="20.93"/>
    <n v="56.71"/>
    <n v="1.1000000000000001"/>
    <n v="20407"/>
    <n v="6239"/>
    <n v="12"/>
    <n v="12377862"/>
    <n v="10309523"/>
    <n v="2068339"/>
    <n v="10.070104287369642"/>
    <n v="60.263990184718153"/>
    <x v="3"/>
  </r>
  <r>
    <s v="P0426"/>
    <s v="Model_297"/>
    <x v="2"/>
    <x v="2"/>
    <n v="2024"/>
    <s v="Q4"/>
    <n v="1981"/>
    <n v="8924"/>
    <n v="13668"/>
    <n v="91869"/>
    <n v="9.93"/>
    <n v="19"/>
    <n v="5.47"/>
    <n v="21.63"/>
    <n v="16.59"/>
    <n v="2.4"/>
    <n v="20523"/>
    <n v="5680"/>
    <n v="10"/>
    <n v="17678444"/>
    <n v="27168177"/>
    <n v="-9489733"/>
    <n v="-103.29635676887742"/>
    <n v="192.43100501801479"/>
    <x v="0"/>
  </r>
  <r>
    <s v="P0427"/>
    <s v="Model_416"/>
    <x v="1"/>
    <x v="3"/>
    <n v="2023"/>
    <s v="Q2"/>
    <n v="3796"/>
    <n v="14357"/>
    <n v="14460"/>
    <n v="82955"/>
    <n v="7.26"/>
    <n v="14"/>
    <n v="1.65"/>
    <n v="15.07"/>
    <n v="71.25"/>
    <n v="1.4"/>
    <n v="7659"/>
    <n v="314"/>
    <n v="6"/>
    <n v="54499172"/>
    <n v="54973115"/>
    <n v="-473943"/>
    <n v="-5.713254173949732"/>
    <n v="656.97272014947862"/>
    <x v="0"/>
  </r>
  <r>
    <s v="P0428"/>
    <s v="Model_814"/>
    <x v="1"/>
    <x v="3"/>
    <n v="2024"/>
    <s v="Q3"/>
    <n v="2477"/>
    <n v="13655"/>
    <n v="8799"/>
    <n v="111388"/>
    <n v="0.08"/>
    <n v="6"/>
    <n v="0.64"/>
    <n v="18.190000000000001"/>
    <n v="15.58"/>
    <n v="2"/>
    <n v="17219"/>
    <n v="5500"/>
    <n v="6"/>
    <n v="33823435"/>
    <n v="21906511"/>
    <n v="11916924"/>
    <n v="106.98570761661938"/>
    <n v="303.65420871188996"/>
    <x v="2"/>
  </r>
  <r>
    <s v="P0429"/>
    <s v="Model_288"/>
    <x v="0"/>
    <x v="2"/>
    <n v="2024"/>
    <s v="Q1"/>
    <n v="1618"/>
    <n v="18817"/>
    <n v="6852"/>
    <n v="291324"/>
    <n v="12.07"/>
    <n v="10"/>
    <n v="3.17"/>
    <n v="2.88"/>
    <n v="48.3"/>
    <n v="4.4000000000000004"/>
    <n v="14493"/>
    <n v="6975"/>
    <n v="12"/>
    <n v="30445906"/>
    <n v="11377860"/>
    <n v="19068046"/>
    <n v="65.453055704301747"/>
    <n v="104.50874627562439"/>
    <x v="1"/>
  </r>
  <r>
    <s v="P0430"/>
    <s v="Model_430"/>
    <x v="1"/>
    <x v="3"/>
    <n v="2023"/>
    <s v="Q1"/>
    <n v="4050"/>
    <n v="12925"/>
    <n v="10995"/>
    <n v="60207"/>
    <n v="11.59"/>
    <n v="6"/>
    <n v="2.2000000000000002"/>
    <n v="14.7"/>
    <n v="23.79"/>
    <n v="1.1000000000000001"/>
    <n v="15313"/>
    <n v="4389"/>
    <n v="13"/>
    <n v="52346250"/>
    <n v="44589957"/>
    <n v="7756293"/>
    <n v="128.82709651701629"/>
    <n v="869.43793911007026"/>
    <x v="2"/>
  </r>
  <r>
    <s v="P0431"/>
    <s v="Model_641"/>
    <x v="2"/>
    <x v="3"/>
    <n v="2024"/>
    <s v="Q4"/>
    <n v="2788"/>
    <n v="3480"/>
    <n v="2896"/>
    <n v="268401"/>
    <n v="8.23"/>
    <n v="3"/>
    <n v="5.15"/>
    <n v="16.670000000000002"/>
    <n v="70.19"/>
    <n v="3.1"/>
    <n v="2664"/>
    <n v="4353"/>
    <n v="5"/>
    <n v="9702240"/>
    <n v="8342449"/>
    <n v="1359791"/>
    <n v="5.0662665191262324"/>
    <n v="36.148300490683717"/>
    <x v="3"/>
  </r>
  <r>
    <s v="P0432"/>
    <s v="Model_488"/>
    <x v="1"/>
    <x v="0"/>
    <n v="2023"/>
    <s v="Q4"/>
    <n v="3548"/>
    <n v="17022"/>
    <n v="9695"/>
    <n v="209292"/>
    <n v="1"/>
    <n v="11"/>
    <n v="1.02"/>
    <n v="5.0199999999999996"/>
    <n v="82.93"/>
    <n v="3.3"/>
    <n v="2119"/>
    <n v="8756"/>
    <n v="10"/>
    <n v="60394056"/>
    <n v="34607152"/>
    <n v="25786904"/>
    <n v="123.21017525753493"/>
    <n v="288.56361447164727"/>
    <x v="2"/>
  </r>
  <r>
    <s v="P0433"/>
    <s v="Model_443"/>
    <x v="1"/>
    <x v="1"/>
    <n v="2024"/>
    <s v="Q3"/>
    <n v="3963"/>
    <n v="10484"/>
    <n v="7204"/>
    <n v="255157"/>
    <n v="11.5"/>
    <n v="5"/>
    <n v="7.52"/>
    <n v="22"/>
    <n v="54.33"/>
    <n v="3.2"/>
    <n v="9482"/>
    <n v="6347"/>
    <n v="9"/>
    <n v="41548092"/>
    <n v="28804609"/>
    <n v="12743483"/>
    <n v="49.94369349067437"/>
    <n v="162.83343980372868"/>
    <x v="1"/>
  </r>
  <r>
    <s v="P0434"/>
    <s v="Model_394"/>
    <x v="0"/>
    <x v="0"/>
    <n v="2023"/>
    <s v="Q1"/>
    <n v="1116"/>
    <n v="18675"/>
    <n v="11395"/>
    <n v="72031"/>
    <n v="8.76"/>
    <n v="13"/>
    <n v="9.06"/>
    <n v="4.87"/>
    <n v="52.17"/>
    <n v="2.9"/>
    <n v="4566"/>
    <n v="6277"/>
    <n v="13"/>
    <n v="20841300"/>
    <n v="12788851"/>
    <n v="8052449"/>
    <n v="111.79143702017187"/>
    <n v="289.33792394941065"/>
    <x v="2"/>
  </r>
  <r>
    <s v="P0435"/>
    <s v="Model_865"/>
    <x v="0"/>
    <x v="3"/>
    <n v="2024"/>
    <s v="Q4"/>
    <n v="4430"/>
    <n v="17383"/>
    <n v="10617"/>
    <n v="392951"/>
    <n v="11.73"/>
    <n v="11"/>
    <n v="7.43"/>
    <n v="7.84"/>
    <n v="71.12"/>
    <n v="4.2"/>
    <n v="10138"/>
    <n v="7369"/>
    <n v="5"/>
    <n v="77006690"/>
    <n v="47426261"/>
    <n v="29580429"/>
    <n v="75.277652938916049"/>
    <n v="195.97021002618646"/>
    <x v="2"/>
  </r>
  <r>
    <s v="P0436"/>
    <s v="Model_305"/>
    <x v="2"/>
    <x v="1"/>
    <n v="2024"/>
    <s v="Q4"/>
    <n v="2494"/>
    <n v="6890"/>
    <n v="4131"/>
    <n v="121312"/>
    <n v="11.28"/>
    <n v="10"/>
    <n v="5.33"/>
    <n v="15.51"/>
    <n v="10.41"/>
    <n v="1.5"/>
    <n v="3837"/>
    <n v="2472"/>
    <n v="5"/>
    <n v="17183660"/>
    <n v="10424026"/>
    <n v="6759634"/>
    <n v="55.72106634133474"/>
    <n v="141.6484766552361"/>
    <x v="1"/>
  </r>
  <r>
    <s v="P0437"/>
    <s v="Model_854"/>
    <x v="0"/>
    <x v="1"/>
    <n v="2023"/>
    <s v="Q1"/>
    <n v="4157"/>
    <n v="3107"/>
    <n v="13725"/>
    <n v="109766"/>
    <n v="12.05"/>
    <n v="18"/>
    <n v="8.61"/>
    <n v="15.96"/>
    <n v="83.42"/>
    <n v="2.2000000000000002"/>
    <n v="7094"/>
    <n v="6934"/>
    <n v="3"/>
    <n v="12915799"/>
    <n v="57164591"/>
    <n v="-44248792"/>
    <n v="-403.1192901262686"/>
    <n v="117.66666362990361"/>
    <x v="0"/>
  </r>
  <r>
    <s v="P0438"/>
    <s v="Model_986"/>
    <x v="1"/>
    <x v="0"/>
    <n v="2024"/>
    <s v="Q4"/>
    <n v="3423"/>
    <n v="8073"/>
    <n v="8262"/>
    <n v="193521"/>
    <n v="7.77"/>
    <n v="4"/>
    <n v="6.95"/>
    <n v="17.48"/>
    <n v="25.8"/>
    <n v="3.5"/>
    <n v="3960"/>
    <n v="8883"/>
    <n v="10"/>
    <n v="27633879"/>
    <n v="28474347"/>
    <n v="-840468"/>
    <n v="-4.343032539104283"/>
    <n v="142.79524702745439"/>
    <x v="0"/>
  </r>
  <r>
    <s v="P0439"/>
    <s v="Model_397"/>
    <x v="0"/>
    <x v="3"/>
    <n v="2023"/>
    <s v="Q1"/>
    <n v="4019"/>
    <n v="18868"/>
    <n v="5905"/>
    <n v="401977"/>
    <n v="2.1"/>
    <n v="13"/>
    <n v="0.11"/>
    <n v="2.8"/>
    <n v="88.73"/>
    <n v="3.8"/>
    <n v="8320"/>
    <n v="6717"/>
    <n v="4"/>
    <n v="75830492"/>
    <n v="24134172"/>
    <n v="51696320"/>
    <n v="128.60516895245252"/>
    <n v="188.64385773315388"/>
    <x v="2"/>
  </r>
  <r>
    <s v="P0440"/>
    <s v="Model_323"/>
    <x v="1"/>
    <x v="0"/>
    <n v="2024"/>
    <s v="Q3"/>
    <n v="2596"/>
    <n v="7276"/>
    <n v="3778"/>
    <n v="237771"/>
    <n v="10.07"/>
    <n v="15"/>
    <n v="3.94"/>
    <n v="21.24"/>
    <n v="68.900000000000006"/>
    <n v="2.6"/>
    <n v="4942"/>
    <n v="5250"/>
    <n v="5"/>
    <n v="18888496"/>
    <n v="10045459"/>
    <n v="8843037"/>
    <n v="37.191402652131671"/>
    <n v="79.43986440734993"/>
    <x v="1"/>
  </r>
  <r>
    <s v="P0441"/>
    <s v="Model_559"/>
    <x v="0"/>
    <x v="0"/>
    <n v="2023"/>
    <s v="Q2"/>
    <n v="803"/>
    <n v="5176"/>
    <n v="13728"/>
    <n v="287199"/>
    <n v="9.31"/>
    <n v="12"/>
    <n v="8.51"/>
    <n v="13.32"/>
    <n v="71.94"/>
    <n v="4.5"/>
    <n v="17691"/>
    <n v="9175"/>
    <n v="8"/>
    <n v="4156328"/>
    <n v="11310783"/>
    <n v="-7154455"/>
    <n v="-24.911141751886323"/>
    <n v="14.471944540196867"/>
    <x v="0"/>
  </r>
  <r>
    <s v="P0442"/>
    <s v="Model_204"/>
    <x v="0"/>
    <x v="2"/>
    <n v="2023"/>
    <s v="Q3"/>
    <n v="2132"/>
    <n v="4880"/>
    <n v="3639"/>
    <n v="286731"/>
    <n v="11.13"/>
    <n v="19"/>
    <n v="3.46"/>
    <n v="11.78"/>
    <n v="62.5"/>
    <n v="2.7"/>
    <n v="20595"/>
    <n v="8202"/>
    <n v="11"/>
    <n v="10404160"/>
    <n v="8045079"/>
    <n v="2359081"/>
    <n v="8.2275059201830292"/>
    <n v="36.285438267923595"/>
    <x v="3"/>
  </r>
  <r>
    <s v="P0443"/>
    <s v="Model_826"/>
    <x v="2"/>
    <x v="2"/>
    <n v="2024"/>
    <s v="Q1"/>
    <n v="2824"/>
    <n v="10211"/>
    <n v="4184"/>
    <n v="285841"/>
    <n v="2.5499999999999998"/>
    <n v="3"/>
    <n v="0.35"/>
    <n v="24.53"/>
    <n v="47.73"/>
    <n v="2.6"/>
    <n v="17826"/>
    <n v="4258"/>
    <n v="9"/>
    <n v="28835864"/>
    <n v="12101457"/>
    <n v="16734407"/>
    <n v="58.544460031975817"/>
    <n v="100.88078337257426"/>
    <x v="1"/>
  </r>
  <r>
    <s v="P0444"/>
    <s v="Model_131"/>
    <x v="2"/>
    <x v="2"/>
    <n v="2023"/>
    <s v="Q1"/>
    <n v="2946"/>
    <n v="10282"/>
    <n v="11651"/>
    <n v="161041"/>
    <n v="2.92"/>
    <n v="10"/>
    <n v="7.46"/>
    <n v="18.510000000000002"/>
    <n v="55.73"/>
    <n v="1.1000000000000001"/>
    <n v="12029"/>
    <n v="7827"/>
    <n v="9"/>
    <n v="30290772"/>
    <n v="34484887"/>
    <n v="-4194115"/>
    <n v="-26.043771461925846"/>
    <n v="188.09354139629039"/>
    <x v="0"/>
  </r>
  <r>
    <s v="P0445"/>
    <s v="Model_497"/>
    <x v="1"/>
    <x v="1"/>
    <n v="2024"/>
    <s v="Q3"/>
    <n v="4235"/>
    <n v="18934"/>
    <n v="10853"/>
    <n v="166185"/>
    <n v="13.36"/>
    <n v="16"/>
    <n v="8.02"/>
    <n v="2.95"/>
    <n v="13.71"/>
    <n v="3.2"/>
    <n v="19175"/>
    <n v="5306"/>
    <n v="5"/>
    <n v="80185490"/>
    <n v="46128640"/>
    <n v="34056850"/>
    <n v="204.93335740289436"/>
    <n v="482.50738634654152"/>
    <x v="2"/>
  </r>
  <r>
    <s v="P0446"/>
    <s v="Model_746"/>
    <x v="2"/>
    <x v="3"/>
    <n v="2023"/>
    <s v="Q4"/>
    <n v="825"/>
    <n v="15497"/>
    <n v="11848"/>
    <n v="227164"/>
    <n v="11.25"/>
    <n v="6"/>
    <n v="1.61"/>
    <n v="18.91"/>
    <n v="59.92"/>
    <n v="3.8"/>
    <n v="11890"/>
    <n v="403"/>
    <n v="8"/>
    <n v="12785025"/>
    <n v="10001764"/>
    <n v="2783261"/>
    <n v="12.252209857195682"/>
    <n v="56.281034847070842"/>
    <x v="3"/>
  </r>
  <r>
    <s v="P0447"/>
    <s v="Model_103"/>
    <x v="0"/>
    <x v="3"/>
    <n v="2024"/>
    <s v="Q4"/>
    <n v="1675"/>
    <n v="7842"/>
    <n v="14293"/>
    <n v="60350"/>
    <n v="13.62"/>
    <n v="13"/>
    <n v="5.37"/>
    <n v="2.38"/>
    <n v="60.09"/>
    <n v="1.5"/>
    <n v="15530"/>
    <n v="433"/>
    <n v="11"/>
    <n v="13135350"/>
    <n v="24001125"/>
    <n v="-10865775"/>
    <n v="-180.0459817729909"/>
    <n v="217.65285832642917"/>
    <x v="0"/>
  </r>
  <r>
    <s v="P0448"/>
    <s v="Model_326"/>
    <x v="1"/>
    <x v="2"/>
    <n v="2024"/>
    <s v="Q4"/>
    <n v="3119"/>
    <n v="18843"/>
    <n v="1485"/>
    <n v="277230"/>
    <n v="11.38"/>
    <n v="10"/>
    <n v="1.92"/>
    <n v="0.69"/>
    <n v="81.3"/>
    <n v="2.2000000000000002"/>
    <n v="6874"/>
    <n v="4606"/>
    <n v="2"/>
    <n v="58771317"/>
    <n v="4908945"/>
    <n v="53862372"/>
    <n v="194.28767449410236"/>
    <n v="211.99479493561302"/>
    <x v="2"/>
  </r>
  <r>
    <s v="P0449"/>
    <s v="Model_445"/>
    <x v="1"/>
    <x v="3"/>
    <n v="2023"/>
    <s v="Q4"/>
    <n v="467"/>
    <n v="7559"/>
    <n v="14939"/>
    <n v="413003"/>
    <n v="8.9600000000000009"/>
    <n v="8"/>
    <n v="7.19"/>
    <n v="10.09"/>
    <n v="50.45"/>
    <n v="4.0999999999999996"/>
    <n v="14642"/>
    <n v="2431"/>
    <n v="7"/>
    <n v="3530053"/>
    <n v="7389516"/>
    <n v="-3859463"/>
    <n v="-9.3448788507589526"/>
    <n v="8.5472817388735667"/>
    <x v="0"/>
  </r>
  <r>
    <s v="P0450"/>
    <s v="Model_441"/>
    <x v="0"/>
    <x v="0"/>
    <n v="2024"/>
    <s v="Q1"/>
    <n v="164"/>
    <n v="10384"/>
    <n v="8331"/>
    <n v="311570"/>
    <n v="9.81"/>
    <n v="12"/>
    <n v="2.72"/>
    <n v="24.84"/>
    <n v="16.170000000000002"/>
    <n v="2.5"/>
    <n v="20539"/>
    <n v="4661"/>
    <n v="7"/>
    <n v="1702976"/>
    <n v="1677854"/>
    <n v="25122"/>
    <n v="8.0630355939275283E-2"/>
    <n v="5.4657893892223255"/>
    <x v="3"/>
  </r>
  <r>
    <s v="P0451"/>
    <s v="Model_763"/>
    <x v="0"/>
    <x v="0"/>
    <n v="2024"/>
    <s v="Q1"/>
    <n v="666"/>
    <n v="7155"/>
    <n v="5083"/>
    <n v="118487"/>
    <n v="13.34"/>
    <n v="17"/>
    <n v="3.16"/>
    <n v="4.37"/>
    <n v="34.5"/>
    <n v="2"/>
    <n v="13704"/>
    <n v="179"/>
    <n v="7"/>
    <n v="4765230"/>
    <n v="3503765"/>
    <n v="1261465"/>
    <n v="10.646442225729405"/>
    <n v="40.217323419446856"/>
    <x v="3"/>
  </r>
  <r>
    <s v="P0452"/>
    <s v="Model_278"/>
    <x v="1"/>
    <x v="3"/>
    <n v="2024"/>
    <s v="Q3"/>
    <n v="4024"/>
    <n v="13591"/>
    <n v="8536"/>
    <n v="198694"/>
    <n v="8.68"/>
    <n v="10"/>
    <n v="8.4499999999999993"/>
    <n v="16.82"/>
    <n v="62.45"/>
    <n v="3.7"/>
    <n v="8894"/>
    <n v="3863"/>
    <n v="13"/>
    <n v="54690184"/>
    <n v="34547558"/>
    <n v="20142626"/>
    <n v="101.37510946480518"/>
    <n v="275.2482913424663"/>
    <x v="2"/>
  </r>
  <r>
    <s v="P0453"/>
    <s v="Model_963"/>
    <x v="1"/>
    <x v="2"/>
    <n v="2023"/>
    <s v="Q1"/>
    <n v="3317"/>
    <n v="16751"/>
    <n v="8510"/>
    <n v="173853"/>
    <n v="9.49"/>
    <n v="14"/>
    <n v="4.76"/>
    <n v="4.33"/>
    <n v="29.14"/>
    <n v="1.8"/>
    <n v="18588"/>
    <n v="5296"/>
    <n v="3"/>
    <n v="55563067"/>
    <n v="28401523"/>
    <n v="27161544"/>
    <n v="156.23281738020052"/>
    <n v="319.59797645136985"/>
    <x v="2"/>
  </r>
  <r>
    <s v="P0454"/>
    <s v="Model_810"/>
    <x v="2"/>
    <x v="0"/>
    <n v="2023"/>
    <s v="Q3"/>
    <n v="875"/>
    <n v="2026"/>
    <n v="2419"/>
    <n v="365261"/>
    <n v="2.35"/>
    <n v="18"/>
    <n v="6.7"/>
    <n v="18.12"/>
    <n v="32.44"/>
    <n v="4.5999999999999996"/>
    <n v="2325"/>
    <n v="832"/>
    <n v="9"/>
    <n v="1772750"/>
    <n v="2481886"/>
    <n v="-709136"/>
    <n v="-1.9414500863765909"/>
    <n v="4.853378816791281"/>
    <x v="0"/>
  </r>
  <r>
    <s v="P0455"/>
    <s v="Model_303"/>
    <x v="2"/>
    <x v="3"/>
    <n v="2024"/>
    <s v="Q2"/>
    <n v="1566"/>
    <n v="4724"/>
    <n v="14775"/>
    <n v="285062"/>
    <n v="7.11"/>
    <n v="0"/>
    <n v="4.0199999999999996"/>
    <n v="12.63"/>
    <n v="75.64"/>
    <n v="1.4"/>
    <n v="10696"/>
    <n v="4076"/>
    <n v="6"/>
    <n v="7397784"/>
    <n v="23422712"/>
    <n v="-16024928"/>
    <n v="-56.215588187832822"/>
    <n v="25.951491254534101"/>
    <x v="0"/>
  </r>
  <r>
    <s v="P0456"/>
    <s v="Model_815"/>
    <x v="1"/>
    <x v="0"/>
    <n v="2024"/>
    <s v="Q3"/>
    <n v="3196"/>
    <n v="16569"/>
    <n v="14072"/>
    <n v="283077"/>
    <n v="10.75"/>
    <n v="3"/>
    <n v="2.98"/>
    <n v="17"/>
    <n v="56.75"/>
    <n v="3.8"/>
    <n v="13152"/>
    <n v="5759"/>
    <n v="6"/>
    <n v="52954524"/>
    <n v="45257189"/>
    <n v="7697335"/>
    <n v="27.191665165308379"/>
    <n v="187.06756112294534"/>
    <x v="1"/>
  </r>
  <r>
    <s v="P0457"/>
    <s v="Model_869"/>
    <x v="0"/>
    <x v="3"/>
    <n v="2023"/>
    <s v="Q1"/>
    <n v="462"/>
    <n v="13036"/>
    <n v="13635"/>
    <n v="413228"/>
    <n v="4.0599999999999996"/>
    <n v="13"/>
    <n v="6.25"/>
    <n v="5.07"/>
    <n v="50.68"/>
    <n v="3"/>
    <n v="18260"/>
    <n v="1484"/>
    <n v="3"/>
    <n v="6022632"/>
    <n v="6712598"/>
    <n v="-689966"/>
    <n v="-1.669698084350528"/>
    <n v="14.574598042727018"/>
    <x v="0"/>
  </r>
  <r>
    <s v="P0458"/>
    <s v="Model_839"/>
    <x v="1"/>
    <x v="0"/>
    <n v="2024"/>
    <s v="Q3"/>
    <n v="778"/>
    <n v="15047"/>
    <n v="7668"/>
    <n v="73782"/>
    <n v="3.03"/>
    <n v="13"/>
    <n v="1.55"/>
    <n v="18.64"/>
    <n v="35.479999999999997"/>
    <n v="4.5"/>
    <n v="2472"/>
    <n v="2224"/>
    <n v="5"/>
    <n v="11706566"/>
    <n v="6039486"/>
    <n v="5667080"/>
    <n v="76.808435661814528"/>
    <n v="158.66425415412974"/>
    <x v="2"/>
  </r>
  <r>
    <s v="P0459"/>
    <s v="Model_105"/>
    <x v="0"/>
    <x v="2"/>
    <n v="2023"/>
    <s v="Q1"/>
    <n v="3398"/>
    <n v="19759"/>
    <n v="2231"/>
    <n v="340598"/>
    <n v="4.71"/>
    <n v="2"/>
    <n v="3.73"/>
    <n v="24.89"/>
    <n v="68.47"/>
    <n v="1.5"/>
    <n v="12768"/>
    <n v="6752"/>
    <n v="13"/>
    <n v="67141082"/>
    <n v="7921536"/>
    <n v="59219546"/>
    <n v="173.86932982577702"/>
    <n v="197.12705887879554"/>
    <x v="2"/>
  </r>
  <r>
    <s v="P0460"/>
    <s v="Model_447"/>
    <x v="2"/>
    <x v="3"/>
    <n v="2023"/>
    <s v="Q2"/>
    <n v="2858"/>
    <n v="3263"/>
    <n v="9867"/>
    <n v="380048"/>
    <n v="3.62"/>
    <n v="16"/>
    <n v="2.09"/>
    <n v="16.64"/>
    <n v="33.020000000000003"/>
    <n v="3.7"/>
    <n v="1943"/>
    <n v="5383"/>
    <n v="10"/>
    <n v="9325654"/>
    <n v="28579934"/>
    <n v="-19254280"/>
    <n v="-50.662758388414098"/>
    <n v="24.538095187976257"/>
    <x v="0"/>
  </r>
  <r>
    <s v="P0461"/>
    <s v="Model_660"/>
    <x v="2"/>
    <x v="1"/>
    <n v="2023"/>
    <s v="Q1"/>
    <n v="725"/>
    <n v="10212"/>
    <n v="5513"/>
    <n v="179936"/>
    <n v="3.22"/>
    <n v="2"/>
    <n v="6.96"/>
    <n v="12.34"/>
    <n v="68.97"/>
    <n v="3.3"/>
    <n v="2254"/>
    <n v="7276"/>
    <n v="10"/>
    <n v="7403700"/>
    <n v="4176861"/>
    <n v="3226839"/>
    <n v="17.933259603414548"/>
    <n v="41.146296460963896"/>
    <x v="1"/>
  </r>
  <r>
    <s v="P0462"/>
    <s v="Model_915"/>
    <x v="0"/>
    <x v="0"/>
    <n v="2023"/>
    <s v="Q4"/>
    <n v="3515"/>
    <n v="7297"/>
    <n v="11453"/>
    <n v="458808"/>
    <n v="6.37"/>
    <n v="15"/>
    <n v="9.44"/>
    <n v="23.08"/>
    <n v="15.61"/>
    <n v="2.9"/>
    <n v="17523"/>
    <n v="9490"/>
    <n v="7"/>
    <n v="25648955"/>
    <n v="40716103"/>
    <n v="-15067148"/>
    <n v="-32.8397673972555"/>
    <n v="55.903460706875208"/>
    <x v="0"/>
  </r>
  <r>
    <s v="P0463"/>
    <s v="Model_995"/>
    <x v="0"/>
    <x v="2"/>
    <n v="2024"/>
    <s v="Q1"/>
    <n v="2554"/>
    <n v="10708"/>
    <n v="10357"/>
    <n v="203245"/>
    <n v="13.62"/>
    <n v="13"/>
    <n v="9.9600000000000009"/>
    <n v="0.4"/>
    <n v="79.16"/>
    <n v="3"/>
    <n v="11863"/>
    <n v="6705"/>
    <n v="12"/>
    <n v="27348232"/>
    <n v="26655023"/>
    <n v="693209"/>
    <n v="3.4107062904376493"/>
    <n v="134.55795714531723"/>
    <x v="3"/>
  </r>
  <r>
    <s v="P0464"/>
    <s v="Model_399"/>
    <x v="1"/>
    <x v="1"/>
    <n v="2024"/>
    <s v="Q2"/>
    <n v="3017"/>
    <n v="6609"/>
    <n v="10235"/>
    <n v="476420"/>
    <n v="7.61"/>
    <n v="19"/>
    <n v="4.5"/>
    <n v="18.25"/>
    <n v="49.97"/>
    <n v="3.9"/>
    <n v="12397"/>
    <n v="5807"/>
    <n v="10"/>
    <n v="19939353"/>
    <n v="31355415"/>
    <n v="-11416062"/>
    <n v="-23.962180429033207"/>
    <n v="41.852468410226273"/>
    <x v="0"/>
  </r>
  <r>
    <s v="P0465"/>
    <s v="Model_227"/>
    <x v="2"/>
    <x v="3"/>
    <n v="2024"/>
    <s v="Q1"/>
    <n v="2836"/>
    <n v="18000"/>
    <n v="5798"/>
    <n v="478812"/>
    <n v="2.82"/>
    <n v="12"/>
    <n v="2.5299999999999998"/>
    <n v="22.22"/>
    <n v="45.08"/>
    <n v="4.8"/>
    <n v="6896"/>
    <n v="2392"/>
    <n v="5"/>
    <n v="51048000"/>
    <n v="16921940"/>
    <n v="34126060"/>
    <n v="71.272357417942743"/>
    <n v="106.6138693265833"/>
    <x v="2"/>
  </r>
  <r>
    <s v="P0466"/>
    <s v="Model_426"/>
    <x v="2"/>
    <x v="1"/>
    <n v="2023"/>
    <s v="Q3"/>
    <n v="1172"/>
    <n v="3933"/>
    <n v="962"/>
    <n v="477540"/>
    <n v="1.1499999999999999"/>
    <n v="14"/>
    <n v="4.43"/>
    <n v="1.54"/>
    <n v="58.88"/>
    <n v="1.4"/>
    <n v="4965"/>
    <n v="8476"/>
    <n v="12"/>
    <n v="4609476"/>
    <n v="1605004"/>
    <n v="3004472"/>
    <n v="6.2915609163630268"/>
    <n v="9.652544289483604"/>
    <x v="3"/>
  </r>
  <r>
    <s v="P0467"/>
    <s v="Model_390"/>
    <x v="1"/>
    <x v="2"/>
    <n v="2024"/>
    <s v="Q4"/>
    <n v="4129"/>
    <n v="18467"/>
    <n v="2774"/>
    <n v="172258"/>
    <n v="10.44"/>
    <n v="13"/>
    <n v="8.4700000000000006"/>
    <n v="11.25"/>
    <n v="59.94"/>
    <n v="1.1000000000000001"/>
    <n v="4211"/>
    <n v="1097"/>
    <n v="2"/>
    <n v="76250243"/>
    <n v="11626104"/>
    <n v="64624139"/>
    <n v="375.1589998722846"/>
    <n v="442.65138919527686"/>
    <x v="2"/>
  </r>
  <r>
    <s v="P0468"/>
    <s v="Model_562"/>
    <x v="1"/>
    <x v="0"/>
    <n v="2024"/>
    <s v="Q2"/>
    <n v="1621"/>
    <n v="5667"/>
    <n v="4091"/>
    <n v="161668"/>
    <n v="5.74"/>
    <n v="18"/>
    <n v="2.06"/>
    <n v="5.12"/>
    <n v="20.56"/>
    <n v="4.2"/>
    <n v="20291"/>
    <n v="4764"/>
    <n v="3"/>
    <n v="9186207"/>
    <n v="6793179"/>
    <n v="2393028"/>
    <n v="14.802112972264146"/>
    <n v="56.821430338718855"/>
    <x v="3"/>
  </r>
  <r>
    <s v="P0469"/>
    <s v="Model_232"/>
    <x v="2"/>
    <x v="1"/>
    <n v="2024"/>
    <s v="Q3"/>
    <n v="2193"/>
    <n v="19273"/>
    <n v="9261"/>
    <n v="436328"/>
    <n v="12.33"/>
    <n v="5"/>
    <n v="9.52"/>
    <n v="14.16"/>
    <n v="70.5"/>
    <n v="1.4"/>
    <n v="7247"/>
    <n v="2457"/>
    <n v="14"/>
    <n v="42265689"/>
    <n v="20745701"/>
    <n v="21519988"/>
    <n v="49.320667021140061"/>
    <n v="96.866781412148654"/>
    <x v="1"/>
  </r>
  <r>
    <s v="P0470"/>
    <s v="Model_298"/>
    <x v="2"/>
    <x v="1"/>
    <n v="2024"/>
    <s v="Q1"/>
    <n v="1737"/>
    <n v="9857"/>
    <n v="1431"/>
    <n v="473966"/>
    <n v="9.89"/>
    <n v="9"/>
    <n v="3.42"/>
    <n v="16.239999999999998"/>
    <n v="32.07"/>
    <n v="4.9000000000000004"/>
    <n v="19607"/>
    <n v="5591"/>
    <n v="2"/>
    <n v="17121609"/>
    <n v="2959613"/>
    <n v="14161996"/>
    <n v="29.879771966765549"/>
    <n v="36.124129156943745"/>
    <x v="1"/>
  </r>
  <r>
    <s v="P0471"/>
    <s v="Model_765"/>
    <x v="2"/>
    <x v="2"/>
    <n v="2024"/>
    <s v="Q3"/>
    <n v="4182"/>
    <n v="7654"/>
    <n v="1705"/>
    <n v="328710"/>
    <n v="11.94"/>
    <n v="14"/>
    <n v="9.86"/>
    <n v="7.57"/>
    <n v="82.4"/>
    <n v="3.5"/>
    <n v="3419"/>
    <n v="1779"/>
    <n v="9"/>
    <n v="32009028"/>
    <n v="7459020"/>
    <n v="24550008"/>
    <n v="74.685917678196589"/>
    <n v="97.377712877612481"/>
    <x v="2"/>
  </r>
  <r>
    <s v="P0472"/>
    <s v="Model_693"/>
    <x v="2"/>
    <x v="2"/>
    <n v="2024"/>
    <s v="Q3"/>
    <n v="3901"/>
    <n v="10420"/>
    <n v="12463"/>
    <n v="188262"/>
    <n v="4.08"/>
    <n v="19"/>
    <n v="8.39"/>
    <n v="11.5"/>
    <n v="75.430000000000007"/>
    <n v="3.6"/>
    <n v="18802"/>
    <n v="5815"/>
    <n v="10"/>
    <n v="40648420"/>
    <n v="48806425"/>
    <n v="-8158005"/>
    <n v="-43.333253657137391"/>
    <n v="215.91409843728422"/>
    <x v="0"/>
  </r>
  <r>
    <s v="P0473"/>
    <s v="Model_202"/>
    <x v="1"/>
    <x v="1"/>
    <n v="2024"/>
    <s v="Q2"/>
    <n v="3490"/>
    <n v="19927"/>
    <n v="12245"/>
    <n v="88333"/>
    <n v="10.39"/>
    <n v="5"/>
    <n v="8.09"/>
    <n v="6.98"/>
    <n v="37.700000000000003"/>
    <n v="1.8"/>
    <n v="14973"/>
    <n v="4986"/>
    <n v="11"/>
    <n v="69545230"/>
    <n v="42823383"/>
    <n v="26721847"/>
    <n v="302.51261702874348"/>
    <n v="787.30746153759071"/>
    <x v="2"/>
  </r>
  <r>
    <s v="P0474"/>
    <s v="Model_592"/>
    <x v="0"/>
    <x v="3"/>
    <n v="2024"/>
    <s v="Q1"/>
    <n v="3816"/>
    <n v="18662"/>
    <n v="2814"/>
    <n v="434073"/>
    <n v="3.96"/>
    <n v="9"/>
    <n v="3.18"/>
    <n v="9.23"/>
    <n v="74.62"/>
    <n v="2"/>
    <n v="18465"/>
    <n v="7540"/>
    <n v="13"/>
    <n v="71214192"/>
    <n v="11172297"/>
    <n v="60041895"/>
    <n v="138.32211402229578"/>
    <n v="164.06040458632535"/>
    <x v="2"/>
  </r>
  <r>
    <s v="P0475"/>
    <s v="Model_824"/>
    <x v="0"/>
    <x v="3"/>
    <n v="2023"/>
    <s v="Q1"/>
    <n v="2376"/>
    <n v="1713"/>
    <n v="10633"/>
    <n v="261977"/>
    <n v="14.09"/>
    <n v="6"/>
    <n v="0.09"/>
    <n v="3.99"/>
    <n v="38.51"/>
    <n v="3.6"/>
    <n v="15735"/>
    <n v="6921"/>
    <n v="7"/>
    <n v="4070088"/>
    <n v="25525985"/>
    <n v="-21455897"/>
    <n v="-81.89992632941059"/>
    <n v="15.536050874695107"/>
    <x v="0"/>
  </r>
  <r>
    <s v="P0476"/>
    <s v="Model_780"/>
    <x v="0"/>
    <x v="1"/>
    <n v="2023"/>
    <s v="Q4"/>
    <n v="2964"/>
    <n v="5262"/>
    <n v="8696"/>
    <n v="139571"/>
    <n v="9.5500000000000007"/>
    <n v="16"/>
    <n v="3.82"/>
    <n v="22.14"/>
    <n v="18.079999999999998"/>
    <n v="4.5999999999999996"/>
    <n v="17210"/>
    <n v="3627"/>
    <n v="3"/>
    <n v="15596568"/>
    <n v="25914515"/>
    <n v="-10317947"/>
    <n v="-73.926152280917961"/>
    <n v="111.74648028601931"/>
    <x v="0"/>
  </r>
  <r>
    <s v="P0477"/>
    <s v="Model_125"/>
    <x v="2"/>
    <x v="3"/>
    <n v="2024"/>
    <s v="Q4"/>
    <n v="4002"/>
    <n v="14899"/>
    <n v="1004"/>
    <n v="170263"/>
    <n v="4.87"/>
    <n v="17"/>
    <n v="3.02"/>
    <n v="0.25"/>
    <n v="86.95"/>
    <n v="4.9000000000000004"/>
    <n v="15934"/>
    <n v="6913"/>
    <n v="7"/>
    <n v="59625798"/>
    <n v="4188271"/>
    <n v="55437527"/>
    <n v="325.59937860838818"/>
    <n v="350.19821100297776"/>
    <x v="2"/>
  </r>
  <r>
    <s v="P0478"/>
    <s v="Model_289"/>
    <x v="0"/>
    <x v="0"/>
    <n v="2024"/>
    <s v="Q3"/>
    <n v="645"/>
    <n v="11268"/>
    <n v="1381"/>
    <n v="444805"/>
    <n v="4.04"/>
    <n v="16"/>
    <n v="0.37"/>
    <n v="22.06"/>
    <n v="62.21"/>
    <n v="1.8"/>
    <n v="14978"/>
    <n v="2845"/>
    <n v="10"/>
    <n v="7267860"/>
    <n v="1335550"/>
    <n v="5932310"/>
    <n v="13.336877957756769"/>
    <n v="16.339429637706409"/>
    <x v="3"/>
  </r>
  <r>
    <s v="P0479"/>
    <s v="Model_331"/>
    <x v="2"/>
    <x v="0"/>
    <n v="2024"/>
    <s v="Q1"/>
    <n v="778"/>
    <n v="12140"/>
    <n v="6475"/>
    <n v="75235"/>
    <n v="2.86"/>
    <n v="8"/>
    <n v="5.05"/>
    <n v="14.29"/>
    <n v="46.49"/>
    <n v="1.5"/>
    <n v="5381"/>
    <n v="4190"/>
    <n v="13"/>
    <n v="9444920"/>
    <n v="5112785"/>
    <n v="4332135"/>
    <n v="57.581378347843426"/>
    <n v="125.53891141091248"/>
    <x v="1"/>
  </r>
  <r>
    <s v="P0480"/>
    <s v="Model_834"/>
    <x v="2"/>
    <x v="3"/>
    <n v="2023"/>
    <s v="Q2"/>
    <n v="1415"/>
    <n v="8231"/>
    <n v="9832"/>
    <n v="50159"/>
    <n v="10.42"/>
    <n v="9"/>
    <n v="4.03"/>
    <n v="8.2899999999999991"/>
    <n v="41.82"/>
    <n v="1.2"/>
    <n v="3499"/>
    <n v="6258"/>
    <n v="4"/>
    <n v="11646865"/>
    <n v="13962439"/>
    <n v="-2315574"/>
    <n v="-46.164676329272915"/>
    <n v="232.19890747423193"/>
    <x v="0"/>
  </r>
  <r>
    <s v="P0481"/>
    <s v="Model_765"/>
    <x v="1"/>
    <x v="0"/>
    <n v="2023"/>
    <s v="Q2"/>
    <n v="4542"/>
    <n v="7291"/>
    <n v="14924"/>
    <n v="193217"/>
    <n v="3.28"/>
    <n v="9"/>
    <n v="6.35"/>
    <n v="18.079999999999998"/>
    <n v="35.979999999999997"/>
    <n v="4.5"/>
    <n v="16349"/>
    <n v="8661"/>
    <n v="10"/>
    <n v="33115722"/>
    <n v="67978025"/>
    <n v="-34862303"/>
    <n v="-180.43082648007163"/>
    <n v="171.39134755223401"/>
    <x v="0"/>
  </r>
  <r>
    <s v="P0482"/>
    <s v="Model_881"/>
    <x v="0"/>
    <x v="1"/>
    <n v="2023"/>
    <s v="Q1"/>
    <n v="748"/>
    <n v="17322"/>
    <n v="6147"/>
    <n v="212993"/>
    <n v="8.93"/>
    <n v="6"/>
    <n v="6.21"/>
    <n v="12.69"/>
    <n v="88.52"/>
    <n v="2.2000000000000002"/>
    <n v="12403"/>
    <n v="7571"/>
    <n v="3"/>
    <n v="12956856"/>
    <n v="4810949"/>
    <n v="8145907"/>
    <n v="38.244951712028097"/>
    <n v="60.832309043020196"/>
    <x v="1"/>
  </r>
  <r>
    <s v="P0483"/>
    <s v="Model_677"/>
    <x v="1"/>
    <x v="3"/>
    <n v="2023"/>
    <s v="Q3"/>
    <n v="445"/>
    <n v="10283"/>
    <n v="10711"/>
    <n v="417003"/>
    <n v="3.97"/>
    <n v="15"/>
    <n v="1.21"/>
    <n v="12.48"/>
    <n v="20.78"/>
    <n v="1"/>
    <n v="18284"/>
    <n v="3843"/>
    <n v="12"/>
    <n v="4575935"/>
    <n v="5183398"/>
    <n v="-607463"/>
    <n v="-1.456735323247075"/>
    <n v="10.973386282592692"/>
    <x v="0"/>
  </r>
  <r>
    <s v="P0484"/>
    <s v="Model_550"/>
    <x v="1"/>
    <x v="1"/>
    <n v="2023"/>
    <s v="Q4"/>
    <n v="4221"/>
    <n v="15121"/>
    <n v="14730"/>
    <n v="197309"/>
    <n v="9.93"/>
    <n v="17"/>
    <n v="9.77"/>
    <n v="2.75"/>
    <n v="35.18"/>
    <n v="1.9"/>
    <n v="16200"/>
    <n v="9995"/>
    <n v="6"/>
    <n v="63825741"/>
    <n v="62372639"/>
    <n v="1453102"/>
    <n v="7.3646007024514848"/>
    <n v="323.48114378969029"/>
    <x v="3"/>
  </r>
  <r>
    <s v="P0485"/>
    <s v="Model_371"/>
    <x v="1"/>
    <x v="0"/>
    <n v="2024"/>
    <s v="Q4"/>
    <n v="4410"/>
    <n v="17519"/>
    <n v="3443"/>
    <n v="157507"/>
    <n v="12.22"/>
    <n v="5"/>
    <n v="1.87"/>
    <n v="9.74"/>
    <n v="48.84"/>
    <n v="2.4"/>
    <n v="6945"/>
    <n v="7108"/>
    <n v="12"/>
    <n v="77258790"/>
    <n v="15341137"/>
    <n v="61917653"/>
    <n v="393.11048397848987"/>
    <n v="490.51019954668681"/>
    <x v="2"/>
  </r>
  <r>
    <s v="P0486"/>
    <s v="Model_938"/>
    <x v="2"/>
    <x v="3"/>
    <n v="2023"/>
    <s v="Q2"/>
    <n v="2552"/>
    <n v="4220"/>
    <n v="8817"/>
    <n v="451460"/>
    <n v="11.67"/>
    <n v="19"/>
    <n v="4.45"/>
    <n v="6.03"/>
    <n v="48.24"/>
    <n v="5"/>
    <n v="4128"/>
    <n v="3424"/>
    <n v="3"/>
    <n v="10769440"/>
    <n v="22952444"/>
    <n v="-12183004"/>
    <n v="-26.985788331192133"/>
    <n v="23.854693660567936"/>
    <x v="0"/>
  </r>
  <r>
    <s v="P0487"/>
    <s v="Model_744"/>
    <x v="0"/>
    <x v="1"/>
    <n v="2023"/>
    <s v="Q4"/>
    <n v="1869"/>
    <n v="10405"/>
    <n v="3097"/>
    <n v="64743"/>
    <n v="11.41"/>
    <n v="0"/>
    <n v="4.88"/>
    <n v="0.39"/>
    <n v="47.71"/>
    <n v="3.1"/>
    <n v="19540"/>
    <n v="8732"/>
    <n v="8"/>
    <n v="19446945"/>
    <n v="5853036"/>
    <n v="13593909"/>
    <n v="209.96723970158936"/>
    <n v="300.37139150178399"/>
    <x v="2"/>
  </r>
  <r>
    <s v="P0488"/>
    <s v="Model_585"/>
    <x v="1"/>
    <x v="0"/>
    <n v="2024"/>
    <s v="Q1"/>
    <n v="767"/>
    <n v="10627"/>
    <n v="1674"/>
    <n v="278174"/>
    <n v="2.82"/>
    <n v="0"/>
    <n v="8.1300000000000008"/>
    <n v="9"/>
    <n v="24.06"/>
    <n v="1.8"/>
    <n v="18504"/>
    <n v="3357"/>
    <n v="12"/>
    <n v="8150909"/>
    <n v="1562132"/>
    <n v="6588777"/>
    <n v="23.685811758108233"/>
    <n v="29.301476773530236"/>
    <x v="1"/>
  </r>
  <r>
    <s v="P0489"/>
    <s v="Model_642"/>
    <x v="2"/>
    <x v="3"/>
    <n v="2024"/>
    <s v="Q1"/>
    <n v="2832"/>
    <n v="17885"/>
    <n v="6360"/>
    <n v="96101"/>
    <n v="1.33"/>
    <n v="11"/>
    <n v="0.99"/>
    <n v="2.25"/>
    <n v="21.59"/>
    <n v="2.2999999999999998"/>
    <n v="1746"/>
    <n v="326"/>
    <n v="11"/>
    <n v="50650320"/>
    <n v="18107621"/>
    <n v="32542699"/>
    <n v="338.63018074733873"/>
    <n v="527.05299632678123"/>
    <x v="2"/>
  </r>
  <r>
    <s v="P0490"/>
    <s v="Model_783"/>
    <x v="2"/>
    <x v="2"/>
    <n v="2024"/>
    <s v="Q2"/>
    <n v="4996"/>
    <n v="7868"/>
    <n v="1489"/>
    <n v="292717"/>
    <n v="10.48"/>
    <n v="1"/>
    <n v="4.29"/>
    <n v="6.42"/>
    <n v="30.38"/>
    <n v="2.2999999999999998"/>
    <n v="6712"/>
    <n v="2501"/>
    <n v="10"/>
    <n v="39308528"/>
    <n v="7731761"/>
    <n v="31576767"/>
    <n v="107.87472883365162"/>
    <n v="134.28850391333609"/>
    <x v="2"/>
  </r>
  <r>
    <s v="P0491"/>
    <s v="Model_418"/>
    <x v="0"/>
    <x v="1"/>
    <n v="2024"/>
    <s v="Q1"/>
    <n v="3627"/>
    <n v="15556"/>
    <n v="4800"/>
    <n v="171534"/>
    <n v="5.53"/>
    <n v="3"/>
    <n v="6.29"/>
    <n v="2.31"/>
    <n v="83.16"/>
    <n v="1.1000000000000001"/>
    <n v="4839"/>
    <n v="4818"/>
    <n v="8"/>
    <n v="56421612"/>
    <n v="17581134"/>
    <n v="38840478"/>
    <n v="226.43020042673754"/>
    <n v="328.92378187414738"/>
    <x v="2"/>
  </r>
  <r>
    <s v="P0492"/>
    <s v="Model_600"/>
    <x v="2"/>
    <x v="1"/>
    <n v="2024"/>
    <s v="Q1"/>
    <n v="193"/>
    <n v="13736"/>
    <n v="12133"/>
    <n v="396371"/>
    <n v="6.49"/>
    <n v="16"/>
    <n v="2.15"/>
    <n v="2.52"/>
    <n v="19.04"/>
    <n v="1.5"/>
    <n v="20894"/>
    <n v="1124"/>
    <n v="13"/>
    <n v="2651048"/>
    <n v="2738040"/>
    <n v="-86992"/>
    <n v="-0.21947115202676282"/>
    <n v="6.6882995981037965"/>
    <x v="0"/>
  </r>
  <r>
    <s v="P0493"/>
    <s v="Model_931"/>
    <x v="2"/>
    <x v="1"/>
    <n v="2024"/>
    <s v="Q3"/>
    <n v="3190"/>
    <n v="19833"/>
    <n v="10414"/>
    <n v="280604"/>
    <n v="0.47"/>
    <n v="3"/>
    <n v="6.27"/>
    <n v="4.9800000000000004"/>
    <n v="70.59"/>
    <n v="3.8"/>
    <n v="3868"/>
    <n v="5772"/>
    <n v="6"/>
    <n v="63267270"/>
    <n v="33501264"/>
    <n v="29766006"/>
    <n v="106.07833815626292"/>
    <n v="225.4681686647375"/>
    <x v="2"/>
  </r>
  <r>
    <s v="P0494"/>
    <s v="Model_328"/>
    <x v="0"/>
    <x v="3"/>
    <n v="2023"/>
    <s v="Q2"/>
    <n v="4541"/>
    <n v="15951"/>
    <n v="1471"/>
    <n v="237450"/>
    <n v="3.89"/>
    <n v="10"/>
    <n v="9.24"/>
    <n v="25"/>
    <n v="70.599999999999994"/>
    <n v="1.5"/>
    <n v="13686"/>
    <n v="7827"/>
    <n v="5"/>
    <n v="72433491"/>
    <n v="6917261"/>
    <n v="65516230"/>
    <n v="275.91589808380712"/>
    <n v="305.04734049273532"/>
    <x v="2"/>
  </r>
  <r>
    <s v="P0495"/>
    <s v="Model_962"/>
    <x v="2"/>
    <x v="0"/>
    <n v="2024"/>
    <s v="Q1"/>
    <n v="2988"/>
    <n v="18801"/>
    <n v="8727"/>
    <n v="383270"/>
    <n v="0.51"/>
    <n v="3"/>
    <n v="9.98"/>
    <n v="0.05"/>
    <n v="74.78"/>
    <n v="1.9"/>
    <n v="3339"/>
    <n v="5380"/>
    <n v="13"/>
    <n v="56177388"/>
    <n v="26459546"/>
    <n v="29717842"/>
    <n v="77.537615779998433"/>
    <n v="146.5739243875075"/>
    <x v="2"/>
  </r>
  <r>
    <s v="P0496"/>
    <s v="Model_209"/>
    <x v="1"/>
    <x v="1"/>
    <n v="2024"/>
    <s v="Q1"/>
    <n v="3686"/>
    <n v="11933"/>
    <n v="1971"/>
    <n v="368215"/>
    <n v="13.19"/>
    <n v="0"/>
    <n v="0.32"/>
    <n v="15.97"/>
    <n v="80.930000000000007"/>
    <n v="2.4"/>
    <n v="20787"/>
    <n v="970"/>
    <n v="5"/>
    <n v="43985038"/>
    <n v="7633321"/>
    <n v="36351717"/>
    <n v="98.724161155846446"/>
    <n v="119.45476963187268"/>
    <x v="2"/>
  </r>
  <r>
    <s v="P0497"/>
    <s v="Model_728"/>
    <x v="1"/>
    <x v="2"/>
    <n v="2023"/>
    <s v="Q4"/>
    <n v="3272"/>
    <n v="17025"/>
    <n v="6391"/>
    <n v="252193"/>
    <n v="3.65"/>
    <n v="6"/>
    <n v="2.36"/>
    <n v="3.53"/>
    <n v="31.04"/>
    <n v="4"/>
    <n v="7705"/>
    <n v="3299"/>
    <n v="11"/>
    <n v="55705800"/>
    <n v="21163545"/>
    <n v="34542255"/>
    <n v="136.96754073269281"/>
    <n v="220.88559159056754"/>
    <x v="2"/>
  </r>
  <r>
    <s v="P0498"/>
    <s v="Model_193"/>
    <x v="1"/>
    <x v="0"/>
    <n v="2023"/>
    <s v="Q4"/>
    <n v="1217"/>
    <n v="1589"/>
    <n v="12718"/>
    <n v="386907"/>
    <n v="8.36"/>
    <n v="17"/>
    <n v="3.1"/>
    <n v="23.02"/>
    <n v="27.96"/>
    <n v="3.3"/>
    <n v="5895"/>
    <n v="1845"/>
    <n v="9"/>
    <n v="1933813"/>
    <n v="15864713"/>
    <n v="-13930900"/>
    <n v="-36.005810181774947"/>
    <n v="4.9981339184868716"/>
    <x v="0"/>
  </r>
  <r>
    <s v="P0499"/>
    <s v="Model_139"/>
    <x v="1"/>
    <x v="0"/>
    <n v="2023"/>
    <s v="Q3"/>
    <n v="2666"/>
    <n v="19593"/>
    <n v="9935"/>
    <n v="285422"/>
    <n v="0.57999999999999996"/>
    <n v="8"/>
    <n v="3.99"/>
    <n v="2.34"/>
    <n v="47.24"/>
    <n v="3.8"/>
    <n v="16790"/>
    <n v="5370"/>
    <n v="11"/>
    <n v="52234938"/>
    <n v="26772132"/>
    <n v="25462806"/>
    <n v="89.211083938869464"/>
    <n v="183.00950172025983"/>
    <x v="2"/>
  </r>
  <r>
    <s v="P0500"/>
    <s v="Model_586"/>
    <x v="1"/>
    <x v="1"/>
    <n v="2024"/>
    <s v="Q2"/>
    <n v="1112"/>
    <n v="11861"/>
    <n v="7142"/>
    <n v="455453"/>
    <n v="10"/>
    <n v="2"/>
    <n v="2.42"/>
    <n v="23.88"/>
    <n v="31.21"/>
    <n v="3.3"/>
    <n v="5191"/>
    <n v="8735"/>
    <n v="14"/>
    <n v="13189432"/>
    <n v="8397357"/>
    <n v="4792075"/>
    <n v="10.521557657980077"/>
    <n v="28.958930998368658"/>
    <x v="3"/>
  </r>
  <r>
    <s v="P0501"/>
    <s v="Model_596"/>
    <x v="2"/>
    <x v="3"/>
    <n v="2023"/>
    <s v="Q3"/>
    <n v="2206"/>
    <n v="17869"/>
    <n v="2249"/>
    <n v="196721"/>
    <n v="4.8499999999999996"/>
    <n v="7"/>
    <n v="2.0299999999999998"/>
    <n v="15.27"/>
    <n v="68.739999999999995"/>
    <n v="3.7"/>
    <n v="8970"/>
    <n v="5986"/>
    <n v="11"/>
    <n v="39419014"/>
    <n v="5158015"/>
    <n v="34260999"/>
    <n v="174.16035400389384"/>
    <n v="200.38030510214975"/>
    <x v="2"/>
  </r>
  <r>
    <s v="P0502"/>
    <s v="Model_373"/>
    <x v="2"/>
    <x v="0"/>
    <n v="2024"/>
    <s v="Q4"/>
    <n v="3032"/>
    <n v="4541"/>
    <n v="12729"/>
    <n v="218785"/>
    <n v="13.47"/>
    <n v="18"/>
    <n v="9.5500000000000007"/>
    <n v="0.03"/>
    <n v="60.88"/>
    <n v="1"/>
    <n v="5341"/>
    <n v="5690"/>
    <n v="11"/>
    <n v="13768312"/>
    <n v="38813113"/>
    <n v="-25044801"/>
    <n v="-114.47220330461411"/>
    <n v="62.930785931393835"/>
    <x v="0"/>
  </r>
  <r>
    <s v="P0503"/>
    <s v="Model_909"/>
    <x v="1"/>
    <x v="0"/>
    <n v="2024"/>
    <s v="Q4"/>
    <n v="3344"/>
    <n v="1605"/>
    <n v="3339"/>
    <n v="254535"/>
    <n v="13.32"/>
    <n v="3"/>
    <n v="9.19"/>
    <n v="22.35"/>
    <n v="80"/>
    <n v="4.7"/>
    <n v="5848"/>
    <n v="7997"/>
    <n v="11"/>
    <n v="5367120"/>
    <n v="11420151"/>
    <n v="-6053031"/>
    <n v="-23.780741351876951"/>
    <n v="21.085980317048737"/>
    <x v="0"/>
  </r>
  <r>
    <s v="P0504"/>
    <s v="Model_527"/>
    <x v="0"/>
    <x v="0"/>
    <n v="2024"/>
    <s v="Q3"/>
    <n v="4779"/>
    <n v="10578"/>
    <n v="4759"/>
    <n v="226481"/>
    <n v="4.88"/>
    <n v="17"/>
    <n v="0.47"/>
    <n v="13.04"/>
    <n v="16.62"/>
    <n v="1.4"/>
    <n v="19276"/>
    <n v="8764"/>
    <n v="11"/>
    <n v="50552262"/>
    <n v="22969742"/>
    <n v="27582520"/>
    <n v="121.78734639991876"/>
    <n v="223.20751851148663"/>
    <x v="2"/>
  </r>
  <r>
    <s v="P0505"/>
    <s v="Model_232"/>
    <x v="1"/>
    <x v="3"/>
    <n v="2024"/>
    <s v="Q2"/>
    <n v="1206"/>
    <n v="19779"/>
    <n v="13983"/>
    <n v="229838"/>
    <n v="13.51"/>
    <n v="19"/>
    <n v="3.39"/>
    <n v="6.57"/>
    <n v="83.21"/>
    <n v="2.6"/>
    <n v="7560"/>
    <n v="8371"/>
    <n v="2"/>
    <n v="23853474"/>
    <n v="17093336"/>
    <n v="6760138"/>
    <n v="29.412621063531706"/>
    <n v="103.78385645541643"/>
    <x v="1"/>
  </r>
  <r>
    <s v="P0506"/>
    <s v="Model_508"/>
    <x v="2"/>
    <x v="2"/>
    <n v="2024"/>
    <s v="Q4"/>
    <n v="782"/>
    <n v="7590"/>
    <n v="7085"/>
    <n v="96154"/>
    <n v="14.94"/>
    <n v="10"/>
    <n v="4.05"/>
    <n v="19.18"/>
    <n v="33.47"/>
    <n v="4.0999999999999996"/>
    <n v="17025"/>
    <n v="5258"/>
    <n v="6"/>
    <n v="5935380"/>
    <n v="5636624"/>
    <n v="298756"/>
    <n v="3.1070574287081141"/>
    <n v="61.727853235434821"/>
    <x v="3"/>
  </r>
  <r>
    <s v="P0507"/>
    <s v="Model_134"/>
    <x v="2"/>
    <x v="0"/>
    <n v="2024"/>
    <s v="Q1"/>
    <n v="4380"/>
    <n v="7582"/>
    <n v="6232"/>
    <n v="319160"/>
    <n v="12.38"/>
    <n v="13"/>
    <n v="2.39"/>
    <n v="23.17"/>
    <n v="49.26"/>
    <n v="2.7"/>
    <n v="5800"/>
    <n v="8531"/>
    <n v="3"/>
    <n v="33209160"/>
    <n v="27615320"/>
    <n v="5593840"/>
    <n v="17.526757739065047"/>
    <n v="104.05176087228976"/>
    <x v="1"/>
  </r>
  <r>
    <s v="P0508"/>
    <s v="Model_729"/>
    <x v="2"/>
    <x v="3"/>
    <n v="2023"/>
    <s v="Q1"/>
    <n v="4896"/>
    <n v="18518"/>
    <n v="5060"/>
    <n v="491904"/>
    <n v="12.67"/>
    <n v="17"/>
    <n v="6.29"/>
    <n v="12.09"/>
    <n v="45.09"/>
    <n v="4.8"/>
    <n v="4838"/>
    <n v="689"/>
    <n v="14"/>
    <n v="90664128"/>
    <n v="25265664"/>
    <n v="65398464"/>
    <n v="132.94964871194378"/>
    <n v="184.31264637002343"/>
    <x v="2"/>
  </r>
  <r>
    <s v="P0509"/>
    <s v="Model_186"/>
    <x v="0"/>
    <x v="1"/>
    <n v="2023"/>
    <s v="Q2"/>
    <n v="1003"/>
    <n v="3425"/>
    <n v="3161"/>
    <n v="401822"/>
    <n v="3.74"/>
    <n v="15"/>
    <n v="6.4"/>
    <n v="7.89"/>
    <n v="70.819999999999993"/>
    <n v="2.9"/>
    <n v="6987"/>
    <n v="9652"/>
    <n v="12"/>
    <n v="3435275"/>
    <n v="3572305"/>
    <n v="-137030"/>
    <n v="-0.34102164640064508"/>
    <n v="8.549245685900722"/>
    <x v="0"/>
  </r>
  <r>
    <s v="P0510"/>
    <s v="Model_563"/>
    <x v="2"/>
    <x v="2"/>
    <n v="2024"/>
    <s v="Q4"/>
    <n v="2589"/>
    <n v="19940"/>
    <n v="6964"/>
    <n v="424200"/>
    <n v="8.65"/>
    <n v="2"/>
    <n v="8.51"/>
    <n v="19.72"/>
    <n v="43.63"/>
    <n v="4.5"/>
    <n v="5014"/>
    <n v="1984"/>
    <n v="10"/>
    <n v="51624660"/>
    <n v="18453996"/>
    <n v="33170664"/>
    <n v="78.195813295615281"/>
    <n v="121.6988684582744"/>
    <x v="2"/>
  </r>
  <r>
    <s v="P0511"/>
    <s v="Model_390"/>
    <x v="0"/>
    <x v="2"/>
    <n v="2023"/>
    <s v="Q4"/>
    <n v="3374"/>
    <n v="8417"/>
    <n v="14193"/>
    <n v="104238"/>
    <n v="1.01"/>
    <n v="14"/>
    <n v="7.41"/>
    <n v="17.04"/>
    <n v="85.48"/>
    <n v="4.2"/>
    <n v="18643"/>
    <n v="5499"/>
    <n v="8"/>
    <n v="28398958"/>
    <n v="47991420"/>
    <n v="-19592462"/>
    <n v="-187.95892093094648"/>
    <n v="272.44342754082004"/>
    <x v="0"/>
  </r>
  <r>
    <s v="P0512"/>
    <s v="Model_357"/>
    <x v="1"/>
    <x v="0"/>
    <n v="2023"/>
    <s v="Q2"/>
    <n v="3351"/>
    <n v="2052"/>
    <n v="12644"/>
    <n v="370752"/>
    <n v="1.42"/>
    <n v="3"/>
    <n v="5.43"/>
    <n v="22.22"/>
    <n v="82.2"/>
    <n v="4.9000000000000004"/>
    <n v="12780"/>
    <n v="8603"/>
    <n v="11"/>
    <n v="6876252"/>
    <n v="42740796"/>
    <n v="-35864544"/>
    <n v="-96.734593474883482"/>
    <n v="18.546769808389435"/>
    <x v="0"/>
  </r>
  <r>
    <s v="P0513"/>
    <s v="Model_363"/>
    <x v="2"/>
    <x v="3"/>
    <n v="2024"/>
    <s v="Q3"/>
    <n v="1592"/>
    <n v="5411"/>
    <n v="4470"/>
    <n v="139081"/>
    <n v="14.98"/>
    <n v="4"/>
    <n v="6.54"/>
    <n v="17.309999999999999"/>
    <n v="79.77"/>
    <n v="4.7"/>
    <n v="11807"/>
    <n v="1176"/>
    <n v="9"/>
    <n v="8614312"/>
    <n v="7255321"/>
    <n v="1358991"/>
    <n v="9.7712196489815284"/>
    <n v="61.937374623420887"/>
    <x v="3"/>
  </r>
  <r>
    <s v="P0514"/>
    <s v="Model_127"/>
    <x v="2"/>
    <x v="2"/>
    <n v="2024"/>
    <s v="Q3"/>
    <n v="1241"/>
    <n v="4889"/>
    <n v="2553"/>
    <n v="297644"/>
    <n v="4.9000000000000004"/>
    <n v="16"/>
    <n v="2.74"/>
    <n v="6.09"/>
    <n v="15.7"/>
    <n v="4.5999999999999996"/>
    <n v="11415"/>
    <n v="7335"/>
    <n v="7"/>
    <n v="6067249"/>
    <n v="3465917"/>
    <n v="2601332"/>
    <n v="8.7397427799653276"/>
    <n v="20.384247624679148"/>
    <x v="3"/>
  </r>
  <r>
    <s v="P0515"/>
    <s v="Model_822"/>
    <x v="2"/>
    <x v="2"/>
    <n v="2023"/>
    <s v="Q3"/>
    <n v="3043"/>
    <n v="15129"/>
    <n v="8900"/>
    <n v="475113"/>
    <n v="11.22"/>
    <n v="6"/>
    <n v="5.93"/>
    <n v="23.29"/>
    <n v="78.34"/>
    <n v="3.9"/>
    <n v="12658"/>
    <n v="6937"/>
    <n v="10"/>
    <n v="46037547"/>
    <n v="27557813"/>
    <n v="18479734"/>
    <n v="38.895450135020511"/>
    <n v="96.898100030940014"/>
    <x v="1"/>
  </r>
  <r>
    <s v="P0516"/>
    <s v="Model_647"/>
    <x v="0"/>
    <x v="3"/>
    <n v="2024"/>
    <s v="Q2"/>
    <n v="2731"/>
    <n v="3930"/>
    <n v="11344"/>
    <n v="363105"/>
    <n v="12.1"/>
    <n v="15"/>
    <n v="4.8899999999999997"/>
    <n v="2.62"/>
    <n v="72.53"/>
    <n v="2.5"/>
    <n v="10121"/>
    <n v="133"/>
    <n v="7"/>
    <n v="10732830"/>
    <n v="31343569"/>
    <n v="-20610739"/>
    <n v="-56.762476418666779"/>
    <n v="29.558474821332673"/>
    <x v="0"/>
  </r>
  <r>
    <s v="P0517"/>
    <s v="Model_655"/>
    <x v="1"/>
    <x v="0"/>
    <n v="2024"/>
    <s v="Q4"/>
    <n v="1267"/>
    <n v="1958"/>
    <n v="2738"/>
    <n v="249775"/>
    <n v="12.87"/>
    <n v="13"/>
    <n v="1.33"/>
    <n v="6.7"/>
    <n v="18.28"/>
    <n v="1.4"/>
    <n v="12047"/>
    <n v="1941"/>
    <n v="8"/>
    <n v="2480786"/>
    <n v="3718821"/>
    <n v="-1238035"/>
    <n v="-4.9566009408467622"/>
    <n v="9.9320828745871292"/>
    <x v="0"/>
  </r>
  <r>
    <s v="P0518"/>
    <s v="Model_437"/>
    <x v="1"/>
    <x v="0"/>
    <n v="2024"/>
    <s v="Q2"/>
    <n v="1590"/>
    <n v="14895"/>
    <n v="9362"/>
    <n v="487973"/>
    <n v="14.96"/>
    <n v="15"/>
    <n v="2.4300000000000002"/>
    <n v="13"/>
    <n v="18.59"/>
    <n v="3.8"/>
    <n v="14985"/>
    <n v="4581"/>
    <n v="8"/>
    <n v="23683050"/>
    <n v="15373553"/>
    <n v="8309497"/>
    <n v="17.028599943029636"/>
    <n v="48.533525420463839"/>
    <x v="1"/>
  </r>
  <r>
    <s v="P0519"/>
    <s v="Model_595"/>
    <x v="0"/>
    <x v="0"/>
    <n v="2024"/>
    <s v="Q4"/>
    <n v="3286"/>
    <n v="1707"/>
    <n v="6776"/>
    <n v="339061"/>
    <n v="3.62"/>
    <n v="6"/>
    <n v="2.92"/>
    <n v="14.14"/>
    <n v="18.09"/>
    <n v="4.9000000000000004"/>
    <n v="3959"/>
    <n v="8540"/>
    <n v="10"/>
    <n v="5609202"/>
    <n v="22604997"/>
    <n v="-16995795"/>
    <n v="-50.126068760488529"/>
    <n v="16.543341758562619"/>
    <x v="0"/>
  </r>
  <r>
    <s v="P0520"/>
    <s v="Model_748"/>
    <x v="0"/>
    <x v="2"/>
    <n v="2024"/>
    <s v="Q4"/>
    <n v="2436"/>
    <n v="2399"/>
    <n v="13940"/>
    <n v="465952"/>
    <n v="0.61"/>
    <n v="8"/>
    <n v="9.24"/>
    <n v="0.38"/>
    <n v="10.91"/>
    <n v="3.9"/>
    <n v="6773"/>
    <n v="1234"/>
    <n v="12"/>
    <n v="5843964"/>
    <n v="34423792"/>
    <n v="-28579828"/>
    <n v="-61.336420918892934"/>
    <n v="12.541987157475448"/>
    <x v="0"/>
  </r>
  <r>
    <s v="P0521"/>
    <s v="Model_224"/>
    <x v="2"/>
    <x v="3"/>
    <n v="2024"/>
    <s v="Q4"/>
    <n v="3769"/>
    <n v="13153"/>
    <n v="13471"/>
    <n v="340134"/>
    <n v="6.17"/>
    <n v="3"/>
    <n v="2.2999999999999998"/>
    <n v="19.510000000000002"/>
    <n v="53.89"/>
    <n v="4.7"/>
    <n v="19602"/>
    <n v="7361"/>
    <n v="9"/>
    <n v="49573657"/>
    <n v="51112333"/>
    <n v="-1538676"/>
    <n v="-4.5237347633579708"/>
    <n v="145.74743189448864"/>
    <x v="0"/>
  </r>
  <r>
    <s v="P0522"/>
    <s v="Model_287"/>
    <x v="1"/>
    <x v="2"/>
    <n v="2024"/>
    <s v="Q2"/>
    <n v="1438"/>
    <n v="17905"/>
    <n v="10923"/>
    <n v="112551"/>
    <n v="1.95"/>
    <n v="10"/>
    <n v="2.89"/>
    <n v="9.0399999999999991"/>
    <n v="87.87"/>
    <n v="4.2"/>
    <n v="10957"/>
    <n v="5398"/>
    <n v="14"/>
    <n v="25747390"/>
    <n v="15819825"/>
    <n v="9927565"/>
    <n v="88.205035939263084"/>
    <n v="228.76198345638866"/>
    <x v="2"/>
  </r>
  <r>
    <s v="P0523"/>
    <s v="Model_278"/>
    <x v="1"/>
    <x v="1"/>
    <n v="2024"/>
    <s v="Q4"/>
    <n v="1906"/>
    <n v="10101"/>
    <n v="7388"/>
    <n v="260695"/>
    <n v="0.34"/>
    <n v="1"/>
    <n v="3.69"/>
    <n v="10.16"/>
    <n v="45.09"/>
    <n v="1.7"/>
    <n v="6923"/>
    <n v="7117"/>
    <n v="2"/>
    <n v="19252506"/>
    <n v="14342223"/>
    <n v="4910283"/>
    <n v="18.835355492050098"/>
    <n v="73.85069142100923"/>
    <x v="1"/>
  </r>
  <r>
    <s v="P0524"/>
    <s v="Model_748"/>
    <x v="1"/>
    <x v="1"/>
    <n v="2024"/>
    <s v="Q4"/>
    <n v="1415"/>
    <n v="2394"/>
    <n v="9416"/>
    <n v="203512"/>
    <n v="5.41"/>
    <n v="11"/>
    <n v="6.64"/>
    <n v="20.23"/>
    <n v="53.26"/>
    <n v="2"/>
    <n v="19192"/>
    <n v="7871"/>
    <n v="5"/>
    <n v="3387510"/>
    <n v="13527152"/>
    <n v="-10139642"/>
    <n v="-49.823312630213451"/>
    <n v="16.645259247611936"/>
    <x v="0"/>
  </r>
  <r>
    <s v="P0525"/>
    <s v="Model_652"/>
    <x v="2"/>
    <x v="2"/>
    <n v="2024"/>
    <s v="Q4"/>
    <n v="549"/>
    <n v="2014"/>
    <n v="7104"/>
    <n v="216277"/>
    <n v="11.76"/>
    <n v="11"/>
    <n v="1.18"/>
    <n v="9.48"/>
    <n v="87.44"/>
    <n v="2.4"/>
    <n v="18934"/>
    <n v="8667"/>
    <n v="8"/>
    <n v="1105686"/>
    <n v="4116373"/>
    <n v="-3010687"/>
    <n v="-13.92051397051004"/>
    <n v="5.1123605376438546"/>
    <x v="0"/>
  </r>
  <r>
    <s v="P0526"/>
    <s v="Model_291"/>
    <x v="1"/>
    <x v="2"/>
    <n v="2024"/>
    <s v="Q2"/>
    <n v="1730"/>
    <n v="5609"/>
    <n v="8145"/>
    <n v="130811"/>
    <n v="8.49"/>
    <n v="3"/>
    <n v="9.5399999999999991"/>
    <n v="1.18"/>
    <n v="30.41"/>
    <n v="1.7"/>
    <n v="6979"/>
    <n v="9015"/>
    <n v="12"/>
    <n v="9703570"/>
    <n v="14221661"/>
    <n v="-4518091"/>
    <n v="-34.539075460014828"/>
    <n v="74.180076599062772"/>
    <x v="0"/>
  </r>
  <r>
    <s v="P0527"/>
    <s v="Model_390"/>
    <x v="1"/>
    <x v="2"/>
    <n v="2024"/>
    <s v="Q4"/>
    <n v="560"/>
    <n v="14758"/>
    <n v="13716"/>
    <n v="304840"/>
    <n v="4.6900000000000004"/>
    <n v="17"/>
    <n v="8.66"/>
    <n v="4.41"/>
    <n v="78.680000000000007"/>
    <n v="3.3"/>
    <n v="16919"/>
    <n v="2013"/>
    <n v="9"/>
    <n v="8264480"/>
    <n v="7985800"/>
    <n v="278680"/>
    <n v="0.91418449022437998"/>
    <n v="27.110877837554128"/>
    <x v="3"/>
  </r>
  <r>
    <s v="P0528"/>
    <s v="Model_534"/>
    <x v="0"/>
    <x v="0"/>
    <n v="2023"/>
    <s v="Q2"/>
    <n v="4362"/>
    <n v="16813"/>
    <n v="8675"/>
    <n v="367247"/>
    <n v="9.82"/>
    <n v="6"/>
    <n v="5.77"/>
    <n v="23.9"/>
    <n v="53.71"/>
    <n v="4.9000000000000004"/>
    <n v="3749"/>
    <n v="4397"/>
    <n v="8"/>
    <n v="73338306"/>
    <n v="38207597"/>
    <n v="35130709"/>
    <n v="95.659621453681041"/>
    <n v="199.69749514631843"/>
    <x v="2"/>
  </r>
  <r>
    <s v="P0529"/>
    <s v="Model_680"/>
    <x v="0"/>
    <x v="3"/>
    <n v="2023"/>
    <s v="Q4"/>
    <n v="1374"/>
    <n v="16849"/>
    <n v="9886"/>
    <n v="484843"/>
    <n v="3.48"/>
    <n v="0"/>
    <n v="6.74"/>
    <n v="1.76"/>
    <n v="55.56"/>
    <n v="4"/>
    <n v="4309"/>
    <n v="2042"/>
    <n v="13"/>
    <n v="23150526"/>
    <n v="14068207"/>
    <n v="9082319"/>
    <n v="18.732494848847978"/>
    <n v="47.748500029906587"/>
    <x v="1"/>
  </r>
  <r>
    <s v="P0530"/>
    <s v="Model_889"/>
    <x v="2"/>
    <x v="2"/>
    <n v="2024"/>
    <s v="Q1"/>
    <n v="1205"/>
    <n v="8679"/>
    <n v="7433"/>
    <n v="418266"/>
    <n v="0.22"/>
    <n v="12"/>
    <n v="0.17"/>
    <n v="8.8699999999999992"/>
    <n v="37.450000000000003"/>
    <n v="2.7"/>
    <n v="4421"/>
    <n v="4104"/>
    <n v="4"/>
    <n v="10458195"/>
    <n v="9375031"/>
    <n v="1083164"/>
    <n v="2.5896534741049955"/>
    <n v="25.003693821635036"/>
    <x v="3"/>
  </r>
  <r>
    <s v="P0531"/>
    <s v="Model_884"/>
    <x v="0"/>
    <x v="3"/>
    <n v="2023"/>
    <s v="Q1"/>
    <n v="1877"/>
    <n v="11826"/>
    <n v="1397"/>
    <n v="284104"/>
    <n v="11.47"/>
    <n v="5"/>
    <n v="3.39"/>
    <n v="12.58"/>
    <n v="54.93"/>
    <n v="1"/>
    <n v="6176"/>
    <n v="1431"/>
    <n v="5"/>
    <n v="22197402"/>
    <n v="2906273"/>
    <n v="19291129"/>
    <n v="67.90164517219047"/>
    <n v="78.131254751781043"/>
    <x v="2"/>
  </r>
  <r>
    <s v="P0532"/>
    <s v="Model_655"/>
    <x v="0"/>
    <x v="2"/>
    <n v="2023"/>
    <s v="Q2"/>
    <n v="3191"/>
    <n v="13287"/>
    <n v="3862"/>
    <n v="69008"/>
    <n v="9.36"/>
    <n v="5"/>
    <n v="7.96"/>
    <n v="12.33"/>
    <n v="15.85"/>
    <n v="2.2999999999999998"/>
    <n v="3917"/>
    <n v="7990"/>
    <n v="13"/>
    <n v="42398817"/>
    <n v="12392650"/>
    <n v="30006167"/>
    <n v="434.8215714120102"/>
    <n v="614.40437340598191"/>
    <x v="2"/>
  </r>
  <r>
    <s v="P0533"/>
    <s v="Model_892"/>
    <x v="0"/>
    <x v="3"/>
    <n v="2024"/>
    <s v="Q4"/>
    <n v="3536"/>
    <n v="3060"/>
    <n v="3136"/>
    <n v="252346"/>
    <n v="11.43"/>
    <n v="11"/>
    <n v="0.77"/>
    <n v="0.1"/>
    <n v="71.17"/>
    <n v="3.1"/>
    <n v="18416"/>
    <n v="4688"/>
    <n v="8"/>
    <n v="10820160"/>
    <n v="11341242"/>
    <n v="-521082"/>
    <n v="-2.0649505044660903"/>
    <n v="42.878270311397841"/>
    <x v="0"/>
  </r>
  <r>
    <s v="P0534"/>
    <s v="Model_695"/>
    <x v="1"/>
    <x v="0"/>
    <n v="2023"/>
    <s v="Q4"/>
    <n v="1860"/>
    <n v="15112"/>
    <n v="13680"/>
    <n v="82402"/>
    <n v="0.57999999999999996"/>
    <n v="7"/>
    <n v="2.82"/>
    <n v="12.53"/>
    <n v="32.78"/>
    <n v="2.2999999999999998"/>
    <n v="14963"/>
    <n v="437"/>
    <n v="9"/>
    <n v="28108320"/>
    <n v="25527202"/>
    <n v="2581118"/>
    <n v="31.323487293997719"/>
    <n v="341.11210892939494"/>
    <x v="1"/>
  </r>
  <r>
    <s v="P0535"/>
    <s v="Model_136"/>
    <x v="0"/>
    <x v="3"/>
    <n v="2024"/>
    <s v="Q4"/>
    <n v="2973"/>
    <n v="19150"/>
    <n v="10679"/>
    <n v="234456"/>
    <n v="12.56"/>
    <n v="18"/>
    <n v="5.85"/>
    <n v="9.59"/>
    <n v="81.010000000000005"/>
    <n v="1.4"/>
    <n v="9667"/>
    <n v="7166"/>
    <n v="8"/>
    <n v="56932950"/>
    <n v="31983123"/>
    <n v="24949827"/>
    <n v="106.41581789333607"/>
    <n v="242.82999795270754"/>
    <x v="2"/>
  </r>
  <r>
    <s v="P0536"/>
    <s v="Model_714"/>
    <x v="0"/>
    <x v="0"/>
    <n v="2023"/>
    <s v="Q4"/>
    <n v="2264"/>
    <n v="6280"/>
    <n v="1372"/>
    <n v="309994"/>
    <n v="9.2899999999999991"/>
    <n v="4"/>
    <n v="2.56"/>
    <n v="24.3"/>
    <n v="39.43"/>
    <n v="2.8"/>
    <n v="2969"/>
    <n v="7913"/>
    <n v="7"/>
    <n v="14217920"/>
    <n v="3416202"/>
    <n v="10801718"/>
    <n v="34.8449260308264"/>
    <n v="45.865145777015037"/>
    <x v="1"/>
  </r>
  <r>
    <s v="P0537"/>
    <s v="Model_761"/>
    <x v="0"/>
    <x v="2"/>
    <n v="2023"/>
    <s v="Q3"/>
    <n v="4236"/>
    <n v="19811"/>
    <n v="8321"/>
    <n v="449009"/>
    <n v="8.4499999999999993"/>
    <n v="17"/>
    <n v="9.34"/>
    <n v="3.98"/>
    <n v="21.43"/>
    <n v="2"/>
    <n v="8792"/>
    <n v="9083"/>
    <n v="10"/>
    <n v="83919396"/>
    <n v="35696765"/>
    <n v="48222631"/>
    <n v="107.39791630011871"/>
    <n v="186.89914010632305"/>
    <x v="2"/>
  </r>
  <r>
    <s v="P0538"/>
    <s v="Model_667"/>
    <x v="2"/>
    <x v="3"/>
    <n v="2023"/>
    <s v="Q2"/>
    <n v="763"/>
    <n v="13394"/>
    <n v="6971"/>
    <n v="186643"/>
    <n v="9.3699999999999992"/>
    <n v="4"/>
    <n v="1.31"/>
    <n v="8.85"/>
    <n v="65.67"/>
    <n v="4.5999999999999996"/>
    <n v="8431"/>
    <n v="3711"/>
    <n v="10"/>
    <n v="10219622"/>
    <n v="5505516"/>
    <n v="4714106"/>
    <n v="25.257341555804398"/>
    <n v="54.754917141280416"/>
    <x v="1"/>
  </r>
  <r>
    <s v="P0539"/>
    <s v="Model_326"/>
    <x v="1"/>
    <x v="0"/>
    <n v="2024"/>
    <s v="Q2"/>
    <n v="3652"/>
    <n v="3856"/>
    <n v="7897"/>
    <n v="459425"/>
    <n v="12.97"/>
    <n v="9"/>
    <n v="7.97"/>
    <n v="10.49"/>
    <n v="23.17"/>
    <n v="1.4"/>
    <n v="2591"/>
    <n v="3800"/>
    <n v="12"/>
    <n v="14082112"/>
    <n v="29299269"/>
    <n v="-15217157"/>
    <n v="-33.122178810469606"/>
    <n v="30.651601458344668"/>
    <x v="0"/>
  </r>
  <r>
    <s v="P0540"/>
    <s v="Model_739"/>
    <x v="2"/>
    <x v="2"/>
    <n v="2023"/>
    <s v="Q3"/>
    <n v="4184"/>
    <n v="6290"/>
    <n v="2890"/>
    <n v="163550"/>
    <n v="8.8000000000000007"/>
    <n v="0"/>
    <n v="5.08"/>
    <n v="9.77"/>
    <n v="70.290000000000006"/>
    <n v="1.2"/>
    <n v="17863"/>
    <n v="9808"/>
    <n v="14"/>
    <n v="26317360"/>
    <n v="12255310"/>
    <n v="14062050"/>
    <n v="85.980128401100586"/>
    <n v="160.91323754203609"/>
    <x v="2"/>
  </r>
  <r>
    <s v="P0541"/>
    <s v="Model_948"/>
    <x v="2"/>
    <x v="2"/>
    <n v="2023"/>
    <s v="Q1"/>
    <n v="3572"/>
    <n v="18190"/>
    <n v="14792"/>
    <n v="486364"/>
    <n v="8.7100000000000009"/>
    <n v="9"/>
    <n v="7.5"/>
    <n v="16.649999999999999"/>
    <n v="87.45"/>
    <n v="1"/>
    <n v="1760"/>
    <n v="6218"/>
    <n v="8"/>
    <n v="64974680"/>
    <n v="53323388"/>
    <n v="11651292"/>
    <n v="23.955909565675093"/>
    <n v="133.59270011760739"/>
    <x v="1"/>
  </r>
  <r>
    <s v="P0542"/>
    <s v="Model_773"/>
    <x v="2"/>
    <x v="3"/>
    <n v="2023"/>
    <s v="Q1"/>
    <n v="4318"/>
    <n v="11681"/>
    <n v="7366"/>
    <n v="141218"/>
    <n v="14.86"/>
    <n v="4"/>
    <n v="3.11"/>
    <n v="5.39"/>
    <n v="72.36"/>
    <n v="2.2999999999999998"/>
    <n v="11956"/>
    <n v="7205"/>
    <n v="9"/>
    <n v="50438558"/>
    <n v="31947606"/>
    <n v="18490952"/>
    <n v="130.93905876021469"/>
    <n v="357.16805223130194"/>
    <x v="2"/>
  </r>
  <r>
    <s v="P0543"/>
    <s v="Model_171"/>
    <x v="2"/>
    <x v="0"/>
    <n v="2024"/>
    <s v="Q4"/>
    <n v="4798"/>
    <n v="8557"/>
    <n v="12661"/>
    <n v="183296"/>
    <n v="11.35"/>
    <n v="11"/>
    <n v="5.14"/>
    <n v="5.53"/>
    <n v="11.8"/>
    <n v="3.6"/>
    <n v="14935"/>
    <n v="2773"/>
    <n v="7"/>
    <n v="41056486"/>
    <n v="60930774"/>
    <n v="-19874288"/>
    <n v="-108.42728701117318"/>
    <n v="223.9900816166201"/>
    <x v="0"/>
  </r>
  <r>
    <s v="P0544"/>
    <s v="Model_295"/>
    <x v="0"/>
    <x v="0"/>
    <n v="2023"/>
    <s v="Q1"/>
    <n v="4899"/>
    <n v="17582"/>
    <n v="13264"/>
    <n v="229767"/>
    <n v="6.63"/>
    <n v="6"/>
    <n v="8.57"/>
    <n v="18.23"/>
    <n v="57.99"/>
    <n v="3.9"/>
    <n v="10877"/>
    <n v="2222"/>
    <n v="2"/>
    <n v="86134218"/>
    <n v="65210103"/>
    <n v="20924115"/>
    <n v="91.066667537113688"/>
    <n v="374.87636605778897"/>
    <x v="2"/>
  </r>
  <r>
    <s v="P0545"/>
    <s v="Model_508"/>
    <x v="2"/>
    <x v="3"/>
    <n v="2023"/>
    <s v="Q2"/>
    <n v="1293"/>
    <n v="2161"/>
    <n v="5424"/>
    <n v="432923"/>
    <n v="10.61"/>
    <n v="8"/>
    <n v="4.67"/>
    <n v="12.51"/>
    <n v="65.63"/>
    <n v="2.8"/>
    <n v="17313"/>
    <n v="7182"/>
    <n v="2"/>
    <n v="2794173"/>
    <n v="7446155"/>
    <n v="-4651982"/>
    <n v="-10.745518256133307"/>
    <n v="6.4542031723886231"/>
    <x v="0"/>
  </r>
  <r>
    <s v="P0546"/>
    <s v="Model_743"/>
    <x v="0"/>
    <x v="2"/>
    <n v="2023"/>
    <s v="Q4"/>
    <n v="3759"/>
    <n v="6144"/>
    <n v="2433"/>
    <n v="441858"/>
    <n v="5.84"/>
    <n v="11"/>
    <n v="3.6"/>
    <n v="10.38"/>
    <n v="76.040000000000006"/>
    <n v="3.7"/>
    <n v="5801"/>
    <n v="8350"/>
    <n v="7"/>
    <n v="23095296"/>
    <n v="9587505"/>
    <n v="13507791"/>
    <n v="30.570434392949771"/>
    <n v="52.26859307741401"/>
    <x v="1"/>
  </r>
  <r>
    <s v="P0547"/>
    <s v="Model_414"/>
    <x v="1"/>
    <x v="0"/>
    <n v="2023"/>
    <s v="Q1"/>
    <n v="1131"/>
    <n v="17211"/>
    <n v="14053"/>
    <n v="291060"/>
    <n v="3.43"/>
    <n v="0"/>
    <n v="5.36"/>
    <n v="4.2300000000000004"/>
    <n v="14.48"/>
    <n v="2.4"/>
    <n v="8707"/>
    <n v="2162"/>
    <n v="3"/>
    <n v="19465641"/>
    <n v="16185003"/>
    <n v="3280638"/>
    <n v="11.271346114203258"/>
    <n v="66.878447742733456"/>
    <x v="3"/>
  </r>
  <r>
    <s v="P0548"/>
    <s v="Model_166"/>
    <x v="2"/>
    <x v="1"/>
    <n v="2023"/>
    <s v="Q1"/>
    <n v="505"/>
    <n v="4420"/>
    <n v="2317"/>
    <n v="290016"/>
    <n v="8.9499999999999993"/>
    <n v="10"/>
    <n v="7.17"/>
    <n v="4.6900000000000004"/>
    <n v="48.41"/>
    <n v="3.7"/>
    <n v="17976"/>
    <n v="1354"/>
    <n v="9"/>
    <n v="2232100"/>
    <n v="1460101"/>
    <n v="771999"/>
    <n v="2.6619186527639855"/>
    <n v="7.6964719187906878"/>
    <x v="3"/>
  </r>
  <r>
    <s v="P0549"/>
    <s v="Model_574"/>
    <x v="2"/>
    <x v="0"/>
    <n v="2023"/>
    <s v="Q1"/>
    <n v="4974"/>
    <n v="17502"/>
    <n v="13285"/>
    <n v="82441"/>
    <n v="13.92"/>
    <n v="14"/>
    <n v="4.4400000000000004"/>
    <n v="0.26"/>
    <n v="52.83"/>
    <n v="1.2"/>
    <n v="10056"/>
    <n v="3788"/>
    <n v="2"/>
    <n v="87054948"/>
    <n v="66162031"/>
    <n v="20892917"/>
    <n v="253.42871872005435"/>
    <n v="1055.9666670709962"/>
    <x v="2"/>
  </r>
  <r>
    <s v="P0550"/>
    <s v="Model_190"/>
    <x v="2"/>
    <x v="1"/>
    <n v="2024"/>
    <s v="Q3"/>
    <n v="944"/>
    <n v="15525"/>
    <n v="11649"/>
    <n v="288038"/>
    <n v="13.94"/>
    <n v="1"/>
    <n v="9.39"/>
    <n v="2.29"/>
    <n v="23.53"/>
    <n v="2.6"/>
    <n v="15295"/>
    <n v="3848"/>
    <n v="14"/>
    <n v="14655600"/>
    <n v="11284694"/>
    <n v="3370906"/>
    <n v="11.702990577632118"/>
    <n v="50.880786562884062"/>
    <x v="3"/>
  </r>
  <r>
    <s v="P0551"/>
    <s v="Model_127"/>
    <x v="2"/>
    <x v="0"/>
    <n v="2023"/>
    <s v="Q1"/>
    <n v="1434"/>
    <n v="10446"/>
    <n v="4448"/>
    <n v="220201"/>
    <n v="5.13"/>
    <n v="19"/>
    <n v="2.95"/>
    <n v="13.92"/>
    <n v="35.799999999999997"/>
    <n v="4.2"/>
    <n v="7625"/>
    <n v="6442"/>
    <n v="3"/>
    <n v="14979564"/>
    <n v="6598633"/>
    <n v="8380931"/>
    <n v="38.06036757326261"/>
    <n v="68.02677553689584"/>
    <x v="1"/>
  </r>
  <r>
    <s v="P0552"/>
    <s v="Model_731"/>
    <x v="0"/>
    <x v="1"/>
    <n v="2023"/>
    <s v="Q4"/>
    <n v="2008"/>
    <n v="14232"/>
    <n v="13940"/>
    <n v="281324"/>
    <n v="7.92"/>
    <n v="6"/>
    <n v="4.75"/>
    <n v="22.3"/>
    <n v="45.22"/>
    <n v="4.2"/>
    <n v="3424"/>
    <n v="4230"/>
    <n v="9"/>
    <n v="28577856"/>
    <n v="28272844"/>
    <n v="305012"/>
    <n v="1.0842018455588573"/>
    <n v="101.58342693833444"/>
    <x v="3"/>
  </r>
  <r>
    <s v="P0553"/>
    <s v="Model_590"/>
    <x v="1"/>
    <x v="3"/>
    <n v="2024"/>
    <s v="Q3"/>
    <n v="3122"/>
    <n v="7736"/>
    <n v="12580"/>
    <n v="374512"/>
    <n v="3.17"/>
    <n v="11"/>
    <n v="7.57"/>
    <n v="7.18"/>
    <n v="76.66"/>
    <n v="3.9"/>
    <n v="20979"/>
    <n v="4357"/>
    <n v="13"/>
    <n v="24151792"/>
    <n v="39649272"/>
    <n v="-15497480"/>
    <n v="-41.380463109326271"/>
    <n v="64.488699961549969"/>
    <x v="0"/>
  </r>
  <r>
    <s v="P0554"/>
    <s v="Model_802"/>
    <x v="0"/>
    <x v="1"/>
    <n v="2023"/>
    <s v="Q4"/>
    <n v="2046"/>
    <n v="17809"/>
    <n v="2337"/>
    <n v="142122"/>
    <n v="14.93"/>
    <n v="17"/>
    <n v="6.89"/>
    <n v="8.19"/>
    <n v="84.35"/>
    <n v="1.8"/>
    <n v="8183"/>
    <n v="3129"/>
    <n v="7"/>
    <n v="36437214"/>
    <n v="4923624"/>
    <n v="31513590"/>
    <n v="221.73618440494786"/>
    <n v="256.37982859796512"/>
    <x v="2"/>
  </r>
  <r>
    <s v="P0555"/>
    <s v="Model_564"/>
    <x v="0"/>
    <x v="3"/>
    <n v="2024"/>
    <s v="Q1"/>
    <n v="4335"/>
    <n v="15018"/>
    <n v="14168"/>
    <n v="94760"/>
    <n v="14.72"/>
    <n v="2"/>
    <n v="8.64"/>
    <n v="2.89"/>
    <n v="60.27"/>
    <n v="2"/>
    <n v="20422"/>
    <n v="2946"/>
    <n v="13"/>
    <n v="65103030"/>
    <n v="61513040"/>
    <n v="3589990"/>
    <n v="37.885078092021949"/>
    <n v="687.03070915998308"/>
    <x v="1"/>
  </r>
  <r>
    <s v="P0556"/>
    <s v="Model_620"/>
    <x v="2"/>
    <x v="1"/>
    <n v="2024"/>
    <s v="Q2"/>
    <n v="554"/>
    <n v="1852"/>
    <n v="3937"/>
    <n v="335622"/>
    <n v="9.74"/>
    <n v="6"/>
    <n v="9.9700000000000006"/>
    <n v="9.7200000000000006"/>
    <n v="41.6"/>
    <n v="5"/>
    <n v="20160"/>
    <n v="8762"/>
    <n v="11"/>
    <n v="1026008"/>
    <n v="2516720"/>
    <n v="-1490712"/>
    <n v="-4.4416397018073903"/>
    <n v="3.0570344017972602"/>
    <x v="0"/>
  </r>
  <r>
    <s v="P0557"/>
    <s v="Model_249"/>
    <x v="0"/>
    <x v="0"/>
    <n v="2023"/>
    <s v="Q1"/>
    <n v="1264"/>
    <n v="8505"/>
    <n v="7785"/>
    <n v="440025"/>
    <n v="12.07"/>
    <n v="10"/>
    <n v="4.2699999999999996"/>
    <n v="0.93"/>
    <n v="30.32"/>
    <n v="1.4"/>
    <n v="14831"/>
    <n v="4135"/>
    <n v="3"/>
    <n v="10750320"/>
    <n v="10280265"/>
    <n v="470055"/>
    <n v="1.0682461223794102"/>
    <n v="24.431157320606783"/>
    <x v="3"/>
  </r>
  <r>
    <s v="P0558"/>
    <s v="Model_898"/>
    <x v="1"/>
    <x v="2"/>
    <n v="2023"/>
    <s v="Q2"/>
    <n v="1581"/>
    <n v="15536"/>
    <n v="897"/>
    <n v="383998"/>
    <n v="10.73"/>
    <n v="17"/>
    <n v="1.1100000000000001"/>
    <n v="22.94"/>
    <n v="88.57"/>
    <n v="1.7"/>
    <n v="11445"/>
    <n v="2999"/>
    <n v="3"/>
    <n v="24562416"/>
    <n v="1802155"/>
    <n v="22760261"/>
    <n v="59.271821728238166"/>
    <n v="63.964958150823705"/>
    <x v="1"/>
  </r>
  <r>
    <s v="P0559"/>
    <s v="Model_410"/>
    <x v="1"/>
    <x v="0"/>
    <n v="2023"/>
    <s v="Q1"/>
    <n v="3490"/>
    <n v="18042"/>
    <n v="12207"/>
    <n v="406374"/>
    <n v="8.9"/>
    <n v="11"/>
    <n v="0.3"/>
    <n v="16.829999999999998"/>
    <n v="88.64"/>
    <n v="1.5"/>
    <n v="18794"/>
    <n v="9738"/>
    <n v="12"/>
    <n v="62966580"/>
    <n v="43008804"/>
    <n v="19957776"/>
    <n v="49.111842785217561"/>
    <n v="154.94736375850817"/>
    <x v="1"/>
  </r>
  <r>
    <s v="P0560"/>
    <s v="Model_709"/>
    <x v="1"/>
    <x v="1"/>
    <n v="2023"/>
    <s v="Q3"/>
    <n v="873"/>
    <n v="2456"/>
    <n v="14991"/>
    <n v="397860"/>
    <n v="0.8"/>
    <n v="5"/>
    <n v="7.27"/>
    <n v="24.77"/>
    <n v="84"/>
    <n v="2.2999999999999998"/>
    <n v="1806"/>
    <n v="4543"/>
    <n v="8"/>
    <n v="2144088"/>
    <n v="13485003"/>
    <n v="-11340915"/>
    <n v="-28.504788116422862"/>
    <n v="5.3890514251244159"/>
    <x v="0"/>
  </r>
  <r>
    <s v="P0561"/>
    <s v="Model_144"/>
    <x v="0"/>
    <x v="3"/>
    <n v="2023"/>
    <s v="Q3"/>
    <n v="978"/>
    <n v="3571"/>
    <n v="13522"/>
    <n v="193252"/>
    <n v="6.82"/>
    <n v="4"/>
    <n v="8.74"/>
    <n v="22.07"/>
    <n v="72.849999999999994"/>
    <n v="1.8"/>
    <n v="5731"/>
    <n v="4889"/>
    <n v="6"/>
    <n v="3492438"/>
    <n v="13417768"/>
    <n v="-9925330"/>
    <n v="-51.359520211951235"/>
    <n v="18.071937159770663"/>
    <x v="0"/>
  </r>
  <r>
    <s v="P0562"/>
    <s v="Model_429"/>
    <x v="2"/>
    <x v="1"/>
    <n v="2024"/>
    <s v="Q4"/>
    <n v="183"/>
    <n v="10095"/>
    <n v="13724"/>
    <n v="148538"/>
    <n v="10.119999999999999"/>
    <n v="0"/>
    <n v="2.21"/>
    <n v="11.82"/>
    <n v="36.06"/>
    <n v="3"/>
    <n v="7528"/>
    <n v="1012"/>
    <n v="6"/>
    <n v="1847385"/>
    <n v="2660030"/>
    <n v="-812645"/>
    <n v="-5.470956926847002"/>
    <n v="12.4371204674898"/>
    <x v="0"/>
  </r>
  <r>
    <s v="P0563"/>
    <s v="Model_612"/>
    <x v="2"/>
    <x v="1"/>
    <n v="2024"/>
    <s v="Q4"/>
    <n v="2155"/>
    <n v="16640"/>
    <n v="4550"/>
    <n v="65372"/>
    <n v="10.16"/>
    <n v="11"/>
    <n v="1.58"/>
    <n v="12.99"/>
    <n v="75.36"/>
    <n v="2.9"/>
    <n v="13707"/>
    <n v="4342"/>
    <n v="9"/>
    <n v="35859200"/>
    <n v="9870622"/>
    <n v="25988578"/>
    <n v="397.54907299761368"/>
    <n v="548.54065960961884"/>
    <x v="2"/>
  </r>
  <r>
    <s v="P0564"/>
    <s v="Model_155"/>
    <x v="2"/>
    <x v="0"/>
    <n v="2024"/>
    <s v="Q2"/>
    <n v="3677"/>
    <n v="14303"/>
    <n v="12149"/>
    <n v="341940"/>
    <n v="5.6"/>
    <n v="10"/>
    <n v="0.62"/>
    <n v="4.76"/>
    <n v="42.7"/>
    <n v="4.5999999999999996"/>
    <n v="8158"/>
    <n v="7641"/>
    <n v="13"/>
    <n v="52592131"/>
    <n v="45013813"/>
    <n v="7578318"/>
    <n v="22.162712756623968"/>
    <n v="153.80514417734105"/>
    <x v="1"/>
  </r>
  <r>
    <s v="P0565"/>
    <s v="Model_392"/>
    <x v="0"/>
    <x v="1"/>
    <n v="2024"/>
    <s v="Q2"/>
    <n v="4830"/>
    <n v="4953"/>
    <n v="13675"/>
    <n v="271035"/>
    <n v="14.13"/>
    <n v="3"/>
    <n v="8.23"/>
    <n v="11.55"/>
    <n v="36.14"/>
    <n v="1.1000000000000001"/>
    <n v="7836"/>
    <n v="1811"/>
    <n v="13"/>
    <n v="23922990"/>
    <n v="66321285"/>
    <n v="-42398295"/>
    <n v="-156.43106978803476"/>
    <n v="88.265316287564332"/>
    <x v="0"/>
  </r>
  <r>
    <s v="P0566"/>
    <s v="Model_392"/>
    <x v="2"/>
    <x v="2"/>
    <n v="2023"/>
    <s v="Q1"/>
    <n v="1902"/>
    <n v="8175"/>
    <n v="9335"/>
    <n v="410970"/>
    <n v="2.5099999999999998"/>
    <n v="17"/>
    <n v="3.11"/>
    <n v="22.58"/>
    <n v="69.59"/>
    <n v="2.2999999999999998"/>
    <n v="15396"/>
    <n v="8966"/>
    <n v="8"/>
    <n v="15548850"/>
    <n v="18166140"/>
    <n v="-2617290"/>
    <n v="-6.3685670486896857"/>
    <n v="37.834513468136358"/>
    <x v="0"/>
  </r>
  <r>
    <s v="P0567"/>
    <s v="Model_643"/>
    <x v="0"/>
    <x v="2"/>
    <n v="2023"/>
    <s v="Q2"/>
    <n v="4960"/>
    <n v="2455"/>
    <n v="8974"/>
    <n v="432736"/>
    <n v="7.51"/>
    <n v="3"/>
    <n v="4.0199999999999996"/>
    <n v="1.27"/>
    <n v="16.37"/>
    <n v="3.4"/>
    <n v="11130"/>
    <n v="1539"/>
    <n v="13"/>
    <n v="12176800"/>
    <n v="44943776"/>
    <n v="-32766976"/>
    <n v="-75.720476225689566"/>
    <n v="28.139096354359239"/>
    <x v="0"/>
  </r>
  <r>
    <s v="P0568"/>
    <s v="Model_568"/>
    <x v="1"/>
    <x v="3"/>
    <n v="2023"/>
    <s v="Q1"/>
    <n v="4225"/>
    <n v="7795"/>
    <n v="8903"/>
    <n v="405779"/>
    <n v="10.36"/>
    <n v="16"/>
    <n v="5.03"/>
    <n v="21.59"/>
    <n v="13.89"/>
    <n v="3.4"/>
    <n v="18756"/>
    <n v="5713"/>
    <n v="10"/>
    <n v="32933875"/>
    <n v="38020954"/>
    <n v="-5087079"/>
    <n v="-12.53657532794945"/>
    <n v="81.162098087875421"/>
    <x v="0"/>
  </r>
  <r>
    <s v="P0569"/>
    <s v="Model_144"/>
    <x v="0"/>
    <x v="3"/>
    <n v="2024"/>
    <s v="Q4"/>
    <n v="2983"/>
    <n v="17421"/>
    <n v="6213"/>
    <n v="161022"/>
    <n v="10.46"/>
    <n v="1"/>
    <n v="8.39"/>
    <n v="8.52"/>
    <n v="45.84"/>
    <n v="2.9"/>
    <n v="2641"/>
    <n v="3730"/>
    <n v="5"/>
    <n v="51966843"/>
    <n v="18694401"/>
    <n v="33272442"/>
    <n v="206.63289488392891"/>
    <n v="322.73132242799119"/>
    <x v="2"/>
  </r>
  <r>
    <s v="P0570"/>
    <s v="Model_315"/>
    <x v="1"/>
    <x v="1"/>
    <n v="2024"/>
    <s v="Q2"/>
    <n v="3334"/>
    <n v="19596"/>
    <n v="5466"/>
    <n v="104040"/>
    <n v="9.73"/>
    <n v="1"/>
    <n v="6.51"/>
    <n v="22.49"/>
    <n v="45.65"/>
    <n v="4.3"/>
    <n v="18549"/>
    <n v="5475"/>
    <n v="11"/>
    <n v="65333064"/>
    <n v="18327684"/>
    <n v="47005380"/>
    <n v="451.80103806228374"/>
    <n v="627.96101499423298"/>
    <x v="2"/>
  </r>
  <r>
    <s v="P0571"/>
    <s v="Model_413"/>
    <x v="2"/>
    <x v="2"/>
    <n v="2023"/>
    <s v="Q3"/>
    <n v="4348"/>
    <n v="16782"/>
    <n v="1410"/>
    <n v="387501"/>
    <n v="4.13"/>
    <n v="11"/>
    <n v="6.15"/>
    <n v="23.52"/>
    <n v="81.650000000000006"/>
    <n v="1.3"/>
    <n v="9900"/>
    <n v="7203"/>
    <n v="5"/>
    <n v="72968136"/>
    <n v="6518181"/>
    <n v="66449955"/>
    <n v="171.48331230112956"/>
    <n v="188.30438114998412"/>
    <x v="2"/>
  </r>
  <r>
    <s v="P0572"/>
    <s v="Model_845"/>
    <x v="0"/>
    <x v="3"/>
    <n v="2023"/>
    <s v="Q4"/>
    <n v="2861"/>
    <n v="6203"/>
    <n v="2527"/>
    <n v="252440"/>
    <n v="2.34"/>
    <n v="5"/>
    <n v="1.76"/>
    <n v="16.77"/>
    <n v="20.09"/>
    <n v="4.3"/>
    <n v="2451"/>
    <n v="8977"/>
    <n v="3"/>
    <n v="17746783"/>
    <n v="7482187"/>
    <n v="10264596"/>
    <n v="40.661527491681191"/>
    <n v="70.300994295674215"/>
    <x v="1"/>
  </r>
  <r>
    <s v="P0573"/>
    <s v="Model_371"/>
    <x v="2"/>
    <x v="0"/>
    <n v="2023"/>
    <s v="Q3"/>
    <n v="1300"/>
    <n v="8063"/>
    <n v="11282"/>
    <n v="128356"/>
    <n v="9.5399999999999991"/>
    <n v="9"/>
    <n v="5.13"/>
    <n v="16.61"/>
    <n v="19.86"/>
    <n v="3"/>
    <n v="10749"/>
    <n v="9418"/>
    <n v="4"/>
    <n v="10481900"/>
    <n v="14794956"/>
    <n v="-4313056"/>
    <n v="-33.602293620866966"/>
    <n v="81.662719311913733"/>
    <x v="0"/>
  </r>
  <r>
    <s v="P0574"/>
    <s v="Model_168"/>
    <x v="0"/>
    <x v="3"/>
    <n v="2023"/>
    <s v="Q2"/>
    <n v="3562"/>
    <n v="13503"/>
    <n v="2654"/>
    <n v="328355"/>
    <n v="8.99"/>
    <n v="15"/>
    <n v="7.15"/>
    <n v="11.32"/>
    <n v="21.8"/>
    <n v="1.5"/>
    <n v="14436"/>
    <n v="4316"/>
    <n v="2"/>
    <n v="48097686"/>
    <n v="9781903"/>
    <n v="38315783"/>
    <n v="116.69011588067792"/>
    <n v="146.48074797094608"/>
    <x v="2"/>
  </r>
  <r>
    <s v="P0575"/>
    <s v="Model_764"/>
    <x v="0"/>
    <x v="0"/>
    <n v="2024"/>
    <s v="Q4"/>
    <n v="1306"/>
    <n v="12317"/>
    <n v="11600"/>
    <n v="417570"/>
    <n v="2.69"/>
    <n v="13"/>
    <n v="9.73"/>
    <n v="20.89"/>
    <n v="12.38"/>
    <n v="4.5"/>
    <n v="15955"/>
    <n v="2566"/>
    <n v="2"/>
    <n v="16086002"/>
    <n v="15567170"/>
    <n v="518832"/>
    <n v="1.2425030533802717"/>
    <n v="38.522887180592477"/>
    <x v="3"/>
  </r>
  <r>
    <s v="P0576"/>
    <s v="Model_116"/>
    <x v="2"/>
    <x v="3"/>
    <n v="2024"/>
    <s v="Q2"/>
    <n v="3426"/>
    <n v="12671"/>
    <n v="5855"/>
    <n v="317986"/>
    <n v="10.58"/>
    <n v="6"/>
    <n v="2.0099999999999998"/>
    <n v="24.04"/>
    <n v="15.74"/>
    <n v="3.6"/>
    <n v="6222"/>
    <n v="7924"/>
    <n v="8"/>
    <n v="43410846"/>
    <n v="20377216"/>
    <n v="23033630"/>
    <n v="72.435987747888277"/>
    <n v="136.51810457064147"/>
    <x v="2"/>
  </r>
  <r>
    <s v="P0577"/>
    <s v="Model_106"/>
    <x v="0"/>
    <x v="2"/>
    <n v="2023"/>
    <s v="Q4"/>
    <n v="3536"/>
    <n v="14082"/>
    <n v="11071"/>
    <n v="378996"/>
    <n v="6.83"/>
    <n v="18"/>
    <n v="0.1"/>
    <n v="19.38"/>
    <n v="62.79"/>
    <n v="1.7"/>
    <n v="14312"/>
    <n v="4224"/>
    <n v="6"/>
    <n v="49793952"/>
    <n v="39526052"/>
    <n v="10267900"/>
    <n v="27.092370368024991"/>
    <n v="131.38384573979673"/>
    <x v="1"/>
  </r>
  <r>
    <s v="P0578"/>
    <s v="Model_403"/>
    <x v="0"/>
    <x v="2"/>
    <n v="2024"/>
    <s v="Q2"/>
    <n v="3634"/>
    <n v="13701"/>
    <n v="3124"/>
    <n v="437881"/>
    <n v="10.02"/>
    <n v="16"/>
    <n v="0.75"/>
    <n v="15.55"/>
    <n v="44.53"/>
    <n v="1.1000000000000001"/>
    <n v="5508"/>
    <n v="1065"/>
    <n v="4"/>
    <n v="49789434"/>
    <n v="11790497"/>
    <n v="37998937"/>
    <n v="86.779140908146275"/>
    <n v="113.70539941216906"/>
    <x v="2"/>
  </r>
  <r>
    <s v="P0579"/>
    <s v="Model_612"/>
    <x v="1"/>
    <x v="0"/>
    <n v="2023"/>
    <s v="Q3"/>
    <n v="1446"/>
    <n v="19278"/>
    <n v="13619"/>
    <n v="358112"/>
    <n v="12.56"/>
    <n v="8"/>
    <n v="3.76"/>
    <n v="15.17"/>
    <n v="71.09"/>
    <n v="1.6"/>
    <n v="11560"/>
    <n v="7028"/>
    <n v="8"/>
    <n v="27875988"/>
    <n v="20051186"/>
    <n v="7824802"/>
    <n v="21.850153024752032"/>
    <n v="77.841535608971498"/>
    <x v="1"/>
  </r>
  <r>
    <s v="P0580"/>
    <s v="Model_798"/>
    <x v="1"/>
    <x v="1"/>
    <n v="2023"/>
    <s v="Q2"/>
    <n v="3687"/>
    <n v="13973"/>
    <n v="10169"/>
    <n v="329652"/>
    <n v="2.5499999999999998"/>
    <n v="12"/>
    <n v="8.2100000000000009"/>
    <n v="21.24"/>
    <n v="89.41"/>
    <n v="3.4"/>
    <n v="14556"/>
    <n v="6196"/>
    <n v="3"/>
    <n v="51518451"/>
    <n v="37822755"/>
    <n v="13695696"/>
    <n v="41.545921153216121"/>
    <n v="156.28132394161116"/>
    <x v="1"/>
  </r>
  <r>
    <s v="P0581"/>
    <s v="Model_385"/>
    <x v="0"/>
    <x v="3"/>
    <n v="2024"/>
    <s v="Q3"/>
    <n v="3380"/>
    <n v="10961"/>
    <n v="10083"/>
    <n v="203077"/>
    <n v="0.28999999999999998"/>
    <n v="4"/>
    <n v="7.0000000000000007E-2"/>
    <n v="13.53"/>
    <n v="62.72"/>
    <n v="1.7"/>
    <n v="8155"/>
    <n v="6257"/>
    <n v="4"/>
    <n v="37048180"/>
    <n v="34283617"/>
    <n v="2764563"/>
    <n v="13.613373252510131"/>
    <n v="182.43415059312477"/>
    <x v="3"/>
  </r>
  <r>
    <s v="P0582"/>
    <s v="Model_477"/>
    <x v="1"/>
    <x v="3"/>
    <n v="2024"/>
    <s v="Q4"/>
    <n v="2753"/>
    <n v="17096"/>
    <n v="14989"/>
    <n v="104575"/>
    <n v="11.69"/>
    <n v="4"/>
    <n v="4.57"/>
    <n v="20.100000000000001"/>
    <n v="14.04"/>
    <n v="1.9"/>
    <n v="18655"/>
    <n v="9211"/>
    <n v="2"/>
    <n v="47065288"/>
    <n v="41369292"/>
    <n v="5695996"/>
    <n v="54.468046856323213"/>
    <n v="450.06251972268706"/>
    <x v="1"/>
  </r>
  <r>
    <s v="P0583"/>
    <s v="Model_183"/>
    <x v="2"/>
    <x v="1"/>
    <n v="2023"/>
    <s v="Q4"/>
    <n v="520"/>
    <n v="2029"/>
    <n v="13971"/>
    <n v="200043"/>
    <n v="9.15"/>
    <n v="9"/>
    <n v="3.29"/>
    <n v="12.72"/>
    <n v="18.37"/>
    <n v="1.1000000000000001"/>
    <n v="14527"/>
    <n v="8220"/>
    <n v="9"/>
    <n v="1055080"/>
    <n v="7464963"/>
    <n v="-6409883"/>
    <n v="-32.042525856940756"/>
    <n v="5.2742660328029469"/>
    <x v="0"/>
  </r>
  <r>
    <s v="P0584"/>
    <s v="Model_884"/>
    <x v="1"/>
    <x v="0"/>
    <n v="2023"/>
    <s v="Q3"/>
    <n v="1403"/>
    <n v="14265"/>
    <n v="6574"/>
    <n v="468815"/>
    <n v="10.49"/>
    <n v="9"/>
    <n v="0.52"/>
    <n v="1.56"/>
    <n v="80.48"/>
    <n v="3.9"/>
    <n v="5530"/>
    <n v="1608"/>
    <n v="3"/>
    <n v="20013795"/>
    <n v="9692137"/>
    <n v="10321658"/>
    <n v="22.016484114202832"/>
    <n v="42.690176295553684"/>
    <x v="1"/>
  </r>
  <r>
    <s v="P0585"/>
    <s v="Model_281"/>
    <x v="0"/>
    <x v="2"/>
    <n v="2024"/>
    <s v="Q3"/>
    <n v="2833"/>
    <n v="15410"/>
    <n v="7319"/>
    <n v="116914"/>
    <n v="12.57"/>
    <n v="6"/>
    <n v="4.5"/>
    <n v="9.6"/>
    <n v="52.2"/>
    <n v="4.2"/>
    <n v="2021"/>
    <n v="9504"/>
    <n v="8"/>
    <n v="43656530"/>
    <n v="20851641"/>
    <n v="22804889"/>
    <n v="195.0569563952991"/>
    <n v="373.40720529620063"/>
    <x v="2"/>
  </r>
  <r>
    <s v="P0586"/>
    <s v="Model_796"/>
    <x v="2"/>
    <x v="3"/>
    <n v="2023"/>
    <s v="Q2"/>
    <n v="2881"/>
    <n v="13061"/>
    <n v="11783"/>
    <n v="299134"/>
    <n v="12.04"/>
    <n v="14"/>
    <n v="2.5499999999999998"/>
    <n v="11.11"/>
    <n v="75.989999999999995"/>
    <n v="4.2"/>
    <n v="2900"/>
    <n v="971"/>
    <n v="12"/>
    <n v="37628741"/>
    <n v="34245957"/>
    <n v="3382784"/>
    <n v="11.308590798772457"/>
    <n v="125.79225698182086"/>
    <x v="3"/>
  </r>
  <r>
    <s v="P0587"/>
    <s v="Model_937"/>
    <x v="1"/>
    <x v="0"/>
    <n v="2024"/>
    <s v="Q3"/>
    <n v="407"/>
    <n v="10631"/>
    <n v="2549"/>
    <n v="117055"/>
    <n v="14.41"/>
    <n v="6"/>
    <n v="3.52"/>
    <n v="3.54"/>
    <n v="78.53"/>
    <n v="1.5"/>
    <n v="13430"/>
    <n v="963"/>
    <n v="10"/>
    <n v="4326817"/>
    <n v="1154498"/>
    <n v="3172319"/>
    <n v="27.101097774550425"/>
    <n v="36.963965657169709"/>
    <x v="1"/>
  </r>
  <r>
    <s v="P0588"/>
    <s v="Model_624"/>
    <x v="0"/>
    <x v="0"/>
    <n v="2024"/>
    <s v="Q4"/>
    <n v="3069"/>
    <n v="2025"/>
    <n v="11667"/>
    <n v="137697"/>
    <n v="8.0399999999999991"/>
    <n v="14"/>
    <n v="7.06"/>
    <n v="2.56"/>
    <n v="84.21"/>
    <n v="4.5999999999999996"/>
    <n v="5223"/>
    <n v="3155"/>
    <n v="7"/>
    <n v="6214725"/>
    <n v="35943720"/>
    <n v="-29728995"/>
    <n v="-215.90154469596288"/>
    <n v="45.133336238262274"/>
    <x v="0"/>
  </r>
  <r>
    <s v="P0589"/>
    <s v="Model_208"/>
    <x v="0"/>
    <x v="3"/>
    <n v="2024"/>
    <s v="Q4"/>
    <n v="717"/>
    <n v="17885"/>
    <n v="1581"/>
    <n v="156239"/>
    <n v="7.33"/>
    <n v="2"/>
    <n v="5.22"/>
    <n v="13.39"/>
    <n v="85.99"/>
    <n v="3.7"/>
    <n v="8079"/>
    <n v="5233"/>
    <n v="3"/>
    <n v="12823545"/>
    <n v="1289816"/>
    <n v="11533729"/>
    <n v="73.821062602807231"/>
    <n v="82.076466183219296"/>
    <x v="2"/>
  </r>
  <r>
    <s v="P0590"/>
    <s v="Model_213"/>
    <x v="2"/>
    <x v="3"/>
    <n v="2023"/>
    <s v="Q3"/>
    <n v="4518"/>
    <n v="1874"/>
    <n v="8348"/>
    <n v="285469"/>
    <n v="6.03"/>
    <n v="18"/>
    <n v="1.25"/>
    <n v="2.13"/>
    <n v="54.39"/>
    <n v="4.5999999999999996"/>
    <n v="19742"/>
    <n v="2782"/>
    <n v="3"/>
    <n v="8466732"/>
    <n v="38001733"/>
    <n v="-29535001"/>
    <n v="-103.46132504755333"/>
    <n v="29.659024272337803"/>
    <x v="0"/>
  </r>
  <r>
    <s v="P0591"/>
    <s v="Model_709"/>
    <x v="1"/>
    <x v="0"/>
    <n v="2023"/>
    <s v="Q2"/>
    <n v="1195"/>
    <n v="13697"/>
    <n v="12040"/>
    <n v="173106"/>
    <n v="2.31"/>
    <n v="9"/>
    <n v="9.61"/>
    <n v="7.57"/>
    <n v="37.28"/>
    <n v="2.8"/>
    <n v="6281"/>
    <n v="5378"/>
    <n v="10"/>
    <n v="16367915"/>
    <n v="14560906"/>
    <n v="1807009"/>
    <n v="10.438742735664853"/>
    <n v="94.554290434762521"/>
    <x v="3"/>
  </r>
  <r>
    <s v="P0592"/>
    <s v="Model_506"/>
    <x v="0"/>
    <x v="3"/>
    <n v="2024"/>
    <s v="Q4"/>
    <n v="4235"/>
    <n v="6148"/>
    <n v="7623"/>
    <n v="317499"/>
    <n v="8.59"/>
    <n v="14"/>
    <n v="6.36"/>
    <n v="18.61"/>
    <n v="86.95"/>
    <n v="2.7"/>
    <n v="14373"/>
    <n v="5548"/>
    <n v="11"/>
    <n v="26036780"/>
    <n v="32600904"/>
    <n v="-6564124"/>
    <n v="-20.674471415658001"/>
    <n v="82.005864585400275"/>
    <x v="0"/>
  </r>
  <r>
    <s v="P0593"/>
    <s v="Model_178"/>
    <x v="2"/>
    <x v="2"/>
    <n v="2023"/>
    <s v="Q1"/>
    <n v="3769"/>
    <n v="3865"/>
    <n v="2905"/>
    <n v="366264"/>
    <n v="4.16"/>
    <n v="2"/>
    <n v="7.66"/>
    <n v="24.11"/>
    <n v="53.79"/>
    <n v="4.0999999999999996"/>
    <n v="20282"/>
    <n v="713"/>
    <n v="9"/>
    <n v="14567185"/>
    <n v="11315209"/>
    <n v="3251976"/>
    <n v="8.8787759648777929"/>
    <n v="39.772363650263195"/>
    <x v="3"/>
  </r>
  <r>
    <s v="P0594"/>
    <s v="Model_643"/>
    <x v="0"/>
    <x v="0"/>
    <n v="2023"/>
    <s v="Q4"/>
    <n v="2795"/>
    <n v="19409"/>
    <n v="4667"/>
    <n v="350486"/>
    <n v="13.82"/>
    <n v="5"/>
    <n v="0.79"/>
    <n v="17.95"/>
    <n v="15.14"/>
    <n v="1.4"/>
    <n v="18026"/>
    <n v="1972"/>
    <n v="10"/>
    <n v="54248155"/>
    <n v="13394751"/>
    <n v="40853404"/>
    <n v="116.56215654833574"/>
    <n v="154.77980575543674"/>
    <x v="2"/>
  </r>
  <r>
    <s v="P0595"/>
    <s v="Model_203"/>
    <x v="2"/>
    <x v="3"/>
    <n v="2024"/>
    <s v="Q2"/>
    <n v="589"/>
    <n v="3146"/>
    <n v="7993"/>
    <n v="52257"/>
    <n v="8.75"/>
    <n v="11"/>
    <n v="0.47"/>
    <n v="24.82"/>
    <n v="61.42"/>
    <n v="3.1"/>
    <n v="12543"/>
    <n v="7823"/>
    <n v="5"/>
    <n v="1852994"/>
    <n v="4760134"/>
    <n v="-2907140"/>
    <n v="-55.631590026216585"/>
    <n v="35.459249478538759"/>
    <x v="0"/>
  </r>
  <r>
    <s v="P0596"/>
    <s v="Model_598"/>
    <x v="1"/>
    <x v="3"/>
    <n v="2023"/>
    <s v="Q1"/>
    <n v="2829"/>
    <n v="1513"/>
    <n v="5776"/>
    <n v="339508"/>
    <n v="8.89"/>
    <n v="14"/>
    <n v="0.19"/>
    <n v="17.46"/>
    <n v="57.01"/>
    <n v="4.3"/>
    <n v="17875"/>
    <n v="7289"/>
    <n v="5"/>
    <n v="4280277"/>
    <n v="16679812"/>
    <n v="-12399535"/>
    <n v="-36.522070172131436"/>
    <n v="12.607293495293188"/>
    <x v="0"/>
  </r>
  <r>
    <s v="P0597"/>
    <s v="Model_909"/>
    <x v="2"/>
    <x v="2"/>
    <n v="2023"/>
    <s v="Q4"/>
    <n v="4186"/>
    <n v="6099"/>
    <n v="13534"/>
    <n v="206044"/>
    <n v="5.32"/>
    <n v="5"/>
    <n v="1.89"/>
    <n v="7.34"/>
    <n v="81.66"/>
    <n v="4.3"/>
    <n v="18601"/>
    <n v="5486"/>
    <n v="3"/>
    <n v="25530414"/>
    <n v="56859368"/>
    <n v="-31328954"/>
    <n v="-152.04982430937082"/>
    <n v="123.90758284638233"/>
    <x v="0"/>
  </r>
  <r>
    <s v="P0598"/>
    <s v="Model_866"/>
    <x v="2"/>
    <x v="2"/>
    <n v="2024"/>
    <s v="Q3"/>
    <n v="4885"/>
    <n v="3778"/>
    <n v="2913"/>
    <n v="161715"/>
    <n v="0.78"/>
    <n v="12"/>
    <n v="4.1399999999999997"/>
    <n v="16.8"/>
    <n v="62.25"/>
    <n v="4.8"/>
    <n v="2142"/>
    <n v="7042"/>
    <n v="11"/>
    <n v="18455530"/>
    <n v="14391720"/>
    <n v="4063810"/>
    <n v="25.129456141978171"/>
    <n v="114.12379803976131"/>
    <x v="1"/>
  </r>
  <r>
    <s v="P0599"/>
    <s v="Model_127"/>
    <x v="1"/>
    <x v="2"/>
    <n v="2024"/>
    <s v="Q4"/>
    <n v="3825"/>
    <n v="15796"/>
    <n v="6679"/>
    <n v="76654"/>
    <n v="0.48"/>
    <n v="18"/>
    <n v="9.36"/>
    <n v="17.55"/>
    <n v="37.92"/>
    <n v="3.8"/>
    <n v="20432"/>
    <n v="8859"/>
    <n v="2"/>
    <n v="60419700"/>
    <n v="25623829"/>
    <n v="34795871"/>
    <n v="453.93418477835468"/>
    <n v="788.21327001852478"/>
    <x v="2"/>
  </r>
  <r>
    <s v="P0600"/>
    <s v="Model_446"/>
    <x v="0"/>
    <x v="1"/>
    <n v="2023"/>
    <s v="Q1"/>
    <n v="2558"/>
    <n v="4655"/>
    <n v="14365"/>
    <n v="261841"/>
    <n v="6.35"/>
    <n v="2"/>
    <n v="4.57"/>
    <n v="9.2899999999999991"/>
    <n v="87.3"/>
    <n v="1.8"/>
    <n v="13385"/>
    <n v="344"/>
    <n v="11"/>
    <n v="11907490"/>
    <n v="37007511"/>
    <n v="-25100021"/>
    <n v="-95.859781317669885"/>
    <n v="45.47603316516512"/>
    <x v="0"/>
  </r>
  <r>
    <s v="P0601"/>
    <s v="Model_102"/>
    <x v="2"/>
    <x v="2"/>
    <n v="2024"/>
    <s v="Q4"/>
    <n v="2829"/>
    <n v="9821"/>
    <n v="4770"/>
    <n v="393567"/>
    <n v="1.27"/>
    <n v="7"/>
    <n v="2.9"/>
    <n v="0.44"/>
    <n v="74.13"/>
    <n v="1.1000000000000001"/>
    <n v="9049"/>
    <n v="120"/>
    <n v="14"/>
    <n v="27783609"/>
    <n v="13887897"/>
    <n v="13895712"/>
    <n v="35.307106540944744"/>
    <n v="70.594356234135489"/>
    <x v="1"/>
  </r>
  <r>
    <s v="P0602"/>
    <s v="Model_813"/>
    <x v="2"/>
    <x v="1"/>
    <n v="2023"/>
    <s v="Q1"/>
    <n v="974"/>
    <n v="5314"/>
    <n v="10983"/>
    <n v="341464"/>
    <n v="9.1"/>
    <n v="7"/>
    <n v="5.62"/>
    <n v="17.579999999999998"/>
    <n v="60.43"/>
    <n v="2.9"/>
    <n v="14897"/>
    <n v="8685"/>
    <n v="5"/>
    <n v="5175836"/>
    <n v="11038906"/>
    <n v="-5863070"/>
    <n v="-17.170389850760255"/>
    <n v="15.157779443806668"/>
    <x v="0"/>
  </r>
  <r>
    <s v="P0603"/>
    <s v="Model_571"/>
    <x v="0"/>
    <x v="3"/>
    <n v="2024"/>
    <s v="Q4"/>
    <n v="3006"/>
    <n v="14625"/>
    <n v="10059"/>
    <n v="70808"/>
    <n v="13.21"/>
    <n v="19"/>
    <n v="1.1200000000000001"/>
    <n v="0.54"/>
    <n v="33.43"/>
    <n v="3.1"/>
    <n v="16574"/>
    <n v="5867"/>
    <n v="11"/>
    <n v="43962750"/>
    <n v="30308162"/>
    <n v="13654588"/>
    <n v="192.83962264150944"/>
    <n v="620.87264150943395"/>
    <x v="2"/>
  </r>
  <r>
    <s v="P0604"/>
    <s v="Model_553"/>
    <x v="2"/>
    <x v="0"/>
    <n v="2023"/>
    <s v="Q1"/>
    <n v="1631"/>
    <n v="4716"/>
    <n v="8064"/>
    <n v="102389"/>
    <n v="13.24"/>
    <n v="14"/>
    <n v="6.1"/>
    <n v="15.78"/>
    <n v="39.880000000000003"/>
    <n v="2"/>
    <n v="15271"/>
    <n v="3615"/>
    <n v="11"/>
    <n v="7691796"/>
    <n v="13254773"/>
    <n v="-5562977"/>
    <n v="-54.331783687700828"/>
    <n v="75.123265194503318"/>
    <x v="0"/>
  </r>
  <r>
    <s v="P0605"/>
    <s v="Model_694"/>
    <x v="1"/>
    <x v="2"/>
    <n v="2024"/>
    <s v="Q1"/>
    <n v="3374"/>
    <n v="3613"/>
    <n v="2377"/>
    <n v="168581"/>
    <n v="9.89"/>
    <n v="3"/>
    <n v="5.68"/>
    <n v="4.09"/>
    <n v="63.6"/>
    <n v="1.5"/>
    <n v="2449"/>
    <n v="2010"/>
    <n v="12"/>
    <n v="12190262"/>
    <n v="8188579"/>
    <n v="4001683"/>
    <n v="23.737449653282397"/>
    <n v="72.311007764813354"/>
    <x v="1"/>
  </r>
  <r>
    <s v="P0606"/>
    <s v="Model_347"/>
    <x v="0"/>
    <x v="1"/>
    <n v="2023"/>
    <s v="Q4"/>
    <n v="4535"/>
    <n v="11738"/>
    <n v="10003"/>
    <n v="177927"/>
    <n v="3.17"/>
    <n v="18"/>
    <n v="7.92"/>
    <n v="14.14"/>
    <n v="15.76"/>
    <n v="3.3"/>
    <n v="18405"/>
    <n v="8581"/>
    <n v="9"/>
    <n v="53231830"/>
    <n v="45541532"/>
    <n v="7690298"/>
    <n v="43.22164707998224"/>
    <n v="299.17792128232367"/>
    <x v="1"/>
  </r>
  <r>
    <s v="P0607"/>
    <s v="Model_812"/>
    <x v="2"/>
    <x v="3"/>
    <n v="2024"/>
    <s v="Q1"/>
    <n v="305"/>
    <n v="15260"/>
    <n v="3074"/>
    <n v="84773"/>
    <n v="12.94"/>
    <n v="2"/>
    <n v="9.8699999999999992"/>
    <n v="12.6"/>
    <n v="30.53"/>
    <n v="4.0999999999999996"/>
    <n v="16232"/>
    <n v="5982"/>
    <n v="3"/>
    <n v="4654300"/>
    <n v="1022343"/>
    <n v="3631957"/>
    <n v="42.8433227560662"/>
    <n v="54.903094145541623"/>
    <x v="1"/>
  </r>
  <r>
    <s v="P0608"/>
    <s v="Model_314"/>
    <x v="2"/>
    <x v="0"/>
    <n v="2024"/>
    <s v="Q4"/>
    <n v="4854"/>
    <n v="14088"/>
    <n v="5669"/>
    <n v="232240"/>
    <n v="13.29"/>
    <n v="12"/>
    <n v="2.5099999999999998"/>
    <n v="0.34"/>
    <n v="67.11"/>
    <n v="5"/>
    <n v="18238"/>
    <n v="8652"/>
    <n v="14"/>
    <n v="68383152"/>
    <n v="27749566"/>
    <n v="40633586"/>
    <n v="174.96377023768514"/>
    <n v="294.45036169479846"/>
    <x v="2"/>
  </r>
  <r>
    <s v="P0609"/>
    <s v="Model_310"/>
    <x v="2"/>
    <x v="0"/>
    <n v="2023"/>
    <s v="Q2"/>
    <n v="1888"/>
    <n v="4874"/>
    <n v="10806"/>
    <n v="470963"/>
    <n v="2.95"/>
    <n v="7"/>
    <n v="5.0999999999999996"/>
    <n v="9.07"/>
    <n v="48.4"/>
    <n v="4"/>
    <n v="19366"/>
    <n v="8176"/>
    <n v="13"/>
    <n v="9202112"/>
    <n v="20872691"/>
    <n v="-11670579"/>
    <n v="-24.780246006586506"/>
    <n v="19.538927686463694"/>
    <x v="0"/>
  </r>
  <r>
    <s v="P0610"/>
    <s v="Model_439"/>
    <x v="0"/>
    <x v="2"/>
    <n v="2024"/>
    <s v="Q2"/>
    <n v="1994"/>
    <n v="7930"/>
    <n v="7544"/>
    <n v="388540"/>
    <n v="11.06"/>
    <n v="15"/>
    <n v="9.09"/>
    <n v="15.03"/>
    <n v="42.19"/>
    <n v="4.2"/>
    <n v="11339"/>
    <n v="1722"/>
    <n v="12"/>
    <n v="15812420"/>
    <n v="15431276"/>
    <n v="381144"/>
    <n v="0.98096463684562718"/>
    <n v="40.697019611880371"/>
    <x v="3"/>
  </r>
  <r>
    <s v="P0611"/>
    <s v="Model_227"/>
    <x v="1"/>
    <x v="0"/>
    <n v="2023"/>
    <s v="Q1"/>
    <n v="59"/>
    <n v="13470"/>
    <n v="3226"/>
    <n v="419836"/>
    <n v="4.3"/>
    <n v="12"/>
    <n v="7.85"/>
    <n v="21.22"/>
    <n v="22.12"/>
    <n v="3.5"/>
    <n v="14323"/>
    <n v="4414"/>
    <n v="9"/>
    <n v="794730"/>
    <n v="610170"/>
    <n v="184560"/>
    <n v="0.43960022484970324"/>
    <n v="1.8929534389618803"/>
    <x v="3"/>
  </r>
  <r>
    <s v="P0612"/>
    <s v="Model_435"/>
    <x v="1"/>
    <x v="0"/>
    <n v="2023"/>
    <s v="Q1"/>
    <n v="2921"/>
    <n v="2129"/>
    <n v="14289"/>
    <n v="264764"/>
    <n v="12.04"/>
    <n v="2"/>
    <n v="4.87"/>
    <n v="22.22"/>
    <n v="45.35"/>
    <n v="4.9000000000000004"/>
    <n v="20099"/>
    <n v="2553"/>
    <n v="2"/>
    <n v="6218809"/>
    <n v="42002933"/>
    <n v="-35784124"/>
    <n v="-135.15479445846111"/>
    <n v="23.48812149688024"/>
    <x v="0"/>
  </r>
  <r>
    <s v="P0613"/>
    <s v="Model_740"/>
    <x v="2"/>
    <x v="0"/>
    <n v="2024"/>
    <s v="Q4"/>
    <n v="847"/>
    <n v="18153"/>
    <n v="6346"/>
    <n v="107505"/>
    <n v="14.96"/>
    <n v="15"/>
    <n v="9.4499999999999993"/>
    <n v="12.1"/>
    <n v="71.66"/>
    <n v="3.6"/>
    <n v="20421"/>
    <n v="2115"/>
    <n v="2"/>
    <n v="15375591"/>
    <n v="5482567"/>
    <n v="9893024"/>
    <n v="92.023850053485887"/>
    <n v="143.02210129761406"/>
    <x v="2"/>
  </r>
  <r>
    <s v="P0614"/>
    <s v="Model_652"/>
    <x v="1"/>
    <x v="0"/>
    <n v="2023"/>
    <s v="Q4"/>
    <n v="1065"/>
    <n v="12331"/>
    <n v="7652"/>
    <n v="398040"/>
    <n v="0.45"/>
    <n v="8"/>
    <n v="0.56999999999999995"/>
    <n v="18.21"/>
    <n v="31.12"/>
    <n v="4.4000000000000004"/>
    <n v="16190"/>
    <n v="2900"/>
    <n v="5"/>
    <n v="13132515"/>
    <n v="8547420"/>
    <n v="4585095"/>
    <n v="11.519181489297559"/>
    <n v="32.992952969550799"/>
    <x v="3"/>
  </r>
  <r>
    <s v="P0615"/>
    <s v="Model_411"/>
    <x v="2"/>
    <x v="0"/>
    <n v="2023"/>
    <s v="Q1"/>
    <n v="1874"/>
    <n v="7224"/>
    <n v="13394"/>
    <n v="68135"/>
    <n v="13.46"/>
    <n v="13"/>
    <n v="9.31"/>
    <n v="7.91"/>
    <n v="10.43"/>
    <n v="4.8"/>
    <n v="7839"/>
    <n v="9123"/>
    <n v="8"/>
    <n v="13537776"/>
    <n v="25168491"/>
    <n v="-11630715"/>
    <n v="-170.7010347105012"/>
    <n v="198.69048213106333"/>
    <x v="0"/>
  </r>
  <r>
    <s v="P0616"/>
    <s v="Model_586"/>
    <x v="1"/>
    <x v="2"/>
    <n v="2024"/>
    <s v="Q2"/>
    <n v="4519"/>
    <n v="12583"/>
    <n v="13866"/>
    <n v="140887"/>
    <n v="9.34"/>
    <n v="12"/>
    <n v="0.51"/>
    <n v="8.5500000000000007"/>
    <n v="63.48"/>
    <n v="4.7"/>
    <n v="12456"/>
    <n v="8872"/>
    <n v="10"/>
    <n v="56862577"/>
    <n v="62801341"/>
    <n v="-5938764"/>
    <n v="-42.152675548489213"/>
    <n v="403.60414374640669"/>
    <x v="0"/>
  </r>
  <r>
    <s v="P0617"/>
    <s v="Model_301"/>
    <x v="2"/>
    <x v="2"/>
    <n v="2024"/>
    <s v="Q4"/>
    <n v="3186"/>
    <n v="14649"/>
    <n v="3351"/>
    <n v="172118"/>
    <n v="14.6"/>
    <n v="6"/>
    <n v="5.47"/>
    <n v="4.8600000000000003"/>
    <n v="87.81"/>
    <n v="2.5"/>
    <n v="5265"/>
    <n v="6852"/>
    <n v="6"/>
    <n v="46671714"/>
    <n v="10848404"/>
    <n v="35823310"/>
    <n v="208.13226972193496"/>
    <n v="271.16114526080946"/>
    <x v="2"/>
  </r>
  <r>
    <s v="P0618"/>
    <s v="Model_571"/>
    <x v="2"/>
    <x v="0"/>
    <n v="2024"/>
    <s v="Q4"/>
    <n v="2243"/>
    <n v="10972"/>
    <n v="7211"/>
    <n v="359521"/>
    <n v="6.98"/>
    <n v="14"/>
    <n v="8.9"/>
    <n v="14.05"/>
    <n v="58.55"/>
    <n v="1.3"/>
    <n v="4327"/>
    <n v="7553"/>
    <n v="3"/>
    <n v="24610196"/>
    <n v="16533794"/>
    <n v="8076402"/>
    <n v="22.464340052458688"/>
    <n v="68.452735723365251"/>
    <x v="1"/>
  </r>
  <r>
    <s v="P0619"/>
    <s v="Model_905"/>
    <x v="2"/>
    <x v="2"/>
    <n v="2024"/>
    <s v="Q1"/>
    <n v="273"/>
    <n v="7776"/>
    <n v="12649"/>
    <n v="204626"/>
    <n v="12.71"/>
    <n v="6"/>
    <n v="2.63"/>
    <n v="7.86"/>
    <n v="19.59"/>
    <n v="1.7"/>
    <n v="3558"/>
    <n v="2953"/>
    <n v="13"/>
    <n v="2122848"/>
    <n v="3657803"/>
    <n v="-1534955"/>
    <n v="-7.5012706107728242"/>
    <n v="10.374282837958031"/>
    <x v="0"/>
  </r>
  <r>
    <s v="P0620"/>
    <s v="Model_542"/>
    <x v="0"/>
    <x v="1"/>
    <n v="2023"/>
    <s v="Q3"/>
    <n v="4998"/>
    <n v="17135"/>
    <n v="807"/>
    <n v="374635"/>
    <n v="0.94"/>
    <n v="5"/>
    <n v="4.72"/>
    <n v="2.11"/>
    <n v="35.659999999999997"/>
    <n v="1.2"/>
    <n v="13019"/>
    <n v="2336"/>
    <n v="8"/>
    <n v="85640730"/>
    <n v="4408021"/>
    <n v="81232709"/>
    <n v="216.83160676391688"/>
    <n v="228.5977818409919"/>
    <x v="2"/>
  </r>
  <r>
    <s v="P0621"/>
    <s v="Model_632"/>
    <x v="0"/>
    <x v="3"/>
    <n v="2023"/>
    <s v="Q4"/>
    <n v="4208"/>
    <n v="7395"/>
    <n v="8887"/>
    <n v="498837"/>
    <n v="5.03"/>
    <n v="1"/>
    <n v="3.24"/>
    <n v="17.13"/>
    <n v="79.41"/>
    <n v="1.4"/>
    <n v="2230"/>
    <n v="4276"/>
    <n v="12"/>
    <n v="31118160"/>
    <n v="37895333"/>
    <n v="-6777173"/>
    <n v="-13.585946912518517"/>
    <n v="62.38141918101504"/>
    <x v="0"/>
  </r>
  <r>
    <s v="P0622"/>
    <s v="Model_166"/>
    <x v="0"/>
    <x v="0"/>
    <n v="2023"/>
    <s v="Q3"/>
    <n v="3975"/>
    <n v="15494"/>
    <n v="3355"/>
    <n v="295739"/>
    <n v="1.01"/>
    <n v="8"/>
    <n v="9.52"/>
    <n v="17.690000000000001"/>
    <n v="28.61"/>
    <n v="1.7"/>
    <n v="3332"/>
    <n v="2255"/>
    <n v="3"/>
    <n v="61588650"/>
    <n v="13631864"/>
    <n v="47956786"/>
    <n v="162.15915384849478"/>
    <n v="208.25339234933506"/>
    <x v="2"/>
  </r>
  <r>
    <s v="P0623"/>
    <s v="Model_731"/>
    <x v="2"/>
    <x v="2"/>
    <n v="2024"/>
    <s v="Q3"/>
    <n v="4834"/>
    <n v="12052"/>
    <n v="1275"/>
    <n v="370427"/>
    <n v="14.63"/>
    <n v="16"/>
    <n v="8.24"/>
    <n v="9"/>
    <n v="58.62"/>
    <n v="2.4"/>
    <n v="10100"/>
    <n v="9636"/>
    <n v="10"/>
    <n v="58259368"/>
    <n v="6533777"/>
    <n v="51725591"/>
    <n v="139.63774508877592"/>
    <n v="157.27624606197713"/>
    <x v="2"/>
  </r>
  <r>
    <s v="P0624"/>
    <s v="Model_981"/>
    <x v="0"/>
    <x v="1"/>
    <n v="2024"/>
    <s v="Q4"/>
    <n v="4050"/>
    <n v="18459"/>
    <n v="6216"/>
    <n v="329067"/>
    <n v="12.25"/>
    <n v="4"/>
    <n v="7.09"/>
    <n v="1.92"/>
    <n v="42.21"/>
    <n v="3.2"/>
    <n v="17118"/>
    <n v="5798"/>
    <n v="10"/>
    <n v="74758950"/>
    <n v="25503867"/>
    <n v="49255083"/>
    <n v="149.68101632798184"/>
    <n v="227.18458550994174"/>
    <x v="2"/>
  </r>
  <r>
    <s v="P0625"/>
    <s v="Model_575"/>
    <x v="2"/>
    <x v="3"/>
    <n v="2024"/>
    <s v="Q2"/>
    <n v="1683"/>
    <n v="7599"/>
    <n v="11203"/>
    <n v="359735"/>
    <n v="12.79"/>
    <n v="11"/>
    <n v="5.88"/>
    <n v="10.66"/>
    <n v="26.63"/>
    <n v="3.8"/>
    <n v="8670"/>
    <n v="6929"/>
    <n v="4"/>
    <n v="12789117"/>
    <n v="19214384"/>
    <n v="-6425267"/>
    <n v="-17.861111651632452"/>
    <n v="35.551494850375974"/>
    <x v="0"/>
  </r>
  <r>
    <s v="P0626"/>
    <s v="Model_648"/>
    <x v="1"/>
    <x v="1"/>
    <n v="2023"/>
    <s v="Q2"/>
    <n v="2202"/>
    <n v="10999"/>
    <n v="9476"/>
    <n v="112261"/>
    <n v="14.07"/>
    <n v="0"/>
    <n v="8.2100000000000009"/>
    <n v="11.06"/>
    <n v="75.069999999999993"/>
    <n v="1.8"/>
    <n v="5679"/>
    <n v="8637"/>
    <n v="14"/>
    <n v="24219798"/>
    <n v="20978413"/>
    <n v="3241385"/>
    <n v="28.873651579800644"/>
    <n v="215.74543251886229"/>
    <x v="1"/>
  </r>
  <r>
    <s v="P0627"/>
    <s v="Model_676"/>
    <x v="2"/>
    <x v="0"/>
    <n v="2024"/>
    <s v="Q3"/>
    <n v="560"/>
    <n v="4678"/>
    <n v="8039"/>
    <n v="366480"/>
    <n v="1.28"/>
    <n v="9"/>
    <n v="3.92"/>
    <n v="16.72"/>
    <n v="69.430000000000007"/>
    <n v="3.7"/>
    <n v="7799"/>
    <n v="1986"/>
    <n v="9"/>
    <n v="2619680"/>
    <n v="4868320"/>
    <n v="-2248640"/>
    <n v="-6.1357782143636763"/>
    <n v="7.1482209124645273"/>
    <x v="0"/>
  </r>
  <r>
    <s v="P0628"/>
    <s v="Model_975"/>
    <x v="0"/>
    <x v="3"/>
    <n v="2024"/>
    <s v="Q2"/>
    <n v="434"/>
    <n v="7616"/>
    <n v="7510"/>
    <n v="386227"/>
    <n v="5.78"/>
    <n v="10"/>
    <n v="4.4800000000000004"/>
    <n v="7.89"/>
    <n v="62.93"/>
    <n v="3.8"/>
    <n v="9330"/>
    <n v="6571"/>
    <n v="12"/>
    <n v="3305344"/>
    <n v="3645567"/>
    <n v="-340223"/>
    <n v="-0.8808887001685537"/>
    <n v="8.5580345237386304"/>
    <x v="0"/>
  </r>
  <r>
    <s v="P0629"/>
    <s v="Model_768"/>
    <x v="2"/>
    <x v="3"/>
    <n v="2023"/>
    <s v="Q4"/>
    <n v="454"/>
    <n v="17063"/>
    <n v="5800"/>
    <n v="110948"/>
    <n v="1.07"/>
    <n v="15"/>
    <n v="7.3"/>
    <n v="17.059999999999999"/>
    <n v="28.91"/>
    <n v="3.2"/>
    <n v="12939"/>
    <n v="8846"/>
    <n v="5"/>
    <n v="7746602"/>
    <n v="2744148"/>
    <n v="5002454"/>
    <n v="45.088275588564009"/>
    <n v="69.821916573529947"/>
    <x v="1"/>
  </r>
  <r>
    <s v="P0630"/>
    <s v="Model_145"/>
    <x v="1"/>
    <x v="3"/>
    <n v="2024"/>
    <s v="Q1"/>
    <n v="4663"/>
    <n v="5068"/>
    <n v="5454"/>
    <n v="290891"/>
    <n v="3.16"/>
    <n v="13"/>
    <n v="3.58"/>
    <n v="21.79"/>
    <n v="17.829999999999998"/>
    <n v="4.5999999999999996"/>
    <n v="6302"/>
    <n v="3870"/>
    <n v="4"/>
    <n v="23632084"/>
    <n v="25722893"/>
    <n v="-2090809"/>
    <n v="-7.1876029165563731"/>
    <n v="81.240340883698707"/>
    <x v="0"/>
  </r>
  <r>
    <s v="P0631"/>
    <s v="Model_807"/>
    <x v="1"/>
    <x v="3"/>
    <n v="2024"/>
    <s v="Q1"/>
    <n v="4621"/>
    <n v="11347"/>
    <n v="8878"/>
    <n v="214074"/>
    <n v="3.44"/>
    <n v="7"/>
    <n v="0.64"/>
    <n v="5.94"/>
    <n v="56.09"/>
    <n v="1.4"/>
    <n v="8115"/>
    <n v="8491"/>
    <n v="2"/>
    <n v="52434487"/>
    <n v="41239312"/>
    <n v="11195175"/>
    <n v="52.295818268449224"/>
    <n v="244.93626970113138"/>
    <x v="1"/>
  </r>
  <r>
    <s v="P0632"/>
    <s v="Model_107"/>
    <x v="0"/>
    <x v="1"/>
    <n v="2024"/>
    <s v="Q3"/>
    <n v="2050"/>
    <n v="15635"/>
    <n v="6863"/>
    <n v="338816"/>
    <n v="7.04"/>
    <n v="16"/>
    <n v="0.74"/>
    <n v="24.47"/>
    <n v="54.29"/>
    <n v="1.7"/>
    <n v="8262"/>
    <n v="3040"/>
    <n v="6"/>
    <n v="32051750"/>
    <n v="14407966"/>
    <n v="17643784"/>
    <n v="52.074825273894973"/>
    <n v="94.599281025689464"/>
    <x v="1"/>
  </r>
  <r>
    <s v="P0633"/>
    <s v="Model_499"/>
    <x v="1"/>
    <x v="3"/>
    <n v="2023"/>
    <s v="Q1"/>
    <n v="2806"/>
    <n v="19274"/>
    <n v="3085"/>
    <n v="316357"/>
    <n v="4.03"/>
    <n v="17"/>
    <n v="1.1499999999999999"/>
    <n v="9.66"/>
    <n v="25.07"/>
    <n v="2.7"/>
    <n v="7043"/>
    <n v="3590"/>
    <n v="14"/>
    <n v="54082844"/>
    <n v="8972867"/>
    <n v="45109977"/>
    <n v="142.59199891262088"/>
    <n v="170.95510451799709"/>
    <x v="2"/>
  </r>
  <r>
    <s v="P0634"/>
    <s v="Model_808"/>
    <x v="0"/>
    <x v="3"/>
    <n v="2023"/>
    <s v="Q1"/>
    <n v="1718"/>
    <n v="3242"/>
    <n v="6023"/>
    <n v="191365"/>
    <n v="1.51"/>
    <n v="11"/>
    <n v="8.6999999999999993"/>
    <n v="6.68"/>
    <n v="14.5"/>
    <n v="1.5"/>
    <n v="6383"/>
    <n v="7999"/>
    <n v="12"/>
    <n v="5569756"/>
    <n v="10538879"/>
    <n v="-4969123"/>
    <n v="-25.966728503122305"/>
    <n v="29.105405899720431"/>
    <x v="0"/>
  </r>
  <r>
    <s v="P0635"/>
    <s v="Model_968"/>
    <x v="1"/>
    <x v="0"/>
    <n v="2023"/>
    <s v="Q4"/>
    <n v="1510"/>
    <n v="19809"/>
    <n v="14321"/>
    <n v="499076"/>
    <n v="2.5099999999999998"/>
    <n v="16"/>
    <n v="4.72"/>
    <n v="10.54"/>
    <n v="16.46"/>
    <n v="3.3"/>
    <n v="17239"/>
    <n v="406"/>
    <n v="5"/>
    <n v="29911590"/>
    <n v="22123786"/>
    <n v="7787804"/>
    <n v="15.604445014386586"/>
    <n v="59.933937917271116"/>
    <x v="1"/>
  </r>
  <r>
    <s v="P0636"/>
    <s v="Model_448"/>
    <x v="0"/>
    <x v="2"/>
    <n v="2023"/>
    <s v="Q3"/>
    <n v="3686"/>
    <n v="2119"/>
    <n v="7771"/>
    <n v="112507"/>
    <n v="2.21"/>
    <n v="13"/>
    <n v="7.13"/>
    <n v="2.36"/>
    <n v="89.42"/>
    <n v="2.6"/>
    <n v="2166"/>
    <n v="3175"/>
    <n v="2"/>
    <n v="7810634"/>
    <n v="28756413"/>
    <n v="-20945779"/>
    <n v="-186.17311811709493"/>
    <n v="69.423538090963234"/>
    <x v="0"/>
  </r>
  <r>
    <s v="P0637"/>
    <s v="Model_562"/>
    <x v="2"/>
    <x v="2"/>
    <n v="2024"/>
    <s v="Q3"/>
    <n v="2774"/>
    <n v="19158"/>
    <n v="13555"/>
    <n v="107134"/>
    <n v="14.6"/>
    <n v="15"/>
    <n v="3.93"/>
    <n v="3.14"/>
    <n v="72.69"/>
    <n v="2.1"/>
    <n v="1776"/>
    <n v="1756"/>
    <n v="11"/>
    <n v="53144292"/>
    <n v="37708704"/>
    <n v="15435588"/>
    <n v="144.0773983982676"/>
    <n v="496.05439916366419"/>
    <x v="2"/>
  </r>
  <r>
    <s v="P0638"/>
    <s v="Model_679"/>
    <x v="2"/>
    <x v="1"/>
    <n v="2023"/>
    <s v="Q3"/>
    <n v="4859"/>
    <n v="18840"/>
    <n v="4325"/>
    <n v="183172"/>
    <n v="11.39"/>
    <n v="13"/>
    <n v="2.59"/>
    <n v="10.36"/>
    <n v="83.76"/>
    <n v="1.7"/>
    <n v="15563"/>
    <n v="7344"/>
    <n v="9"/>
    <n v="91543560"/>
    <n v="21198347"/>
    <n v="70345213"/>
    <n v="384.03911624047345"/>
    <n v="499.76830519948464"/>
    <x v="2"/>
  </r>
  <r>
    <s v="P0639"/>
    <s v="Model_276"/>
    <x v="1"/>
    <x v="2"/>
    <n v="2023"/>
    <s v="Q2"/>
    <n v="4228"/>
    <n v="3439"/>
    <n v="12331"/>
    <n v="291225"/>
    <n v="14.52"/>
    <n v="8"/>
    <n v="3.47"/>
    <n v="19.059999999999999"/>
    <n v="25.6"/>
    <n v="2.2999999999999998"/>
    <n v="2381"/>
    <n v="6711"/>
    <n v="9"/>
    <n v="14540092"/>
    <n v="52426693"/>
    <n v="-37886601"/>
    <n v="-130.093917074427"/>
    <n v="49.927348270237786"/>
    <x v="0"/>
  </r>
  <r>
    <s v="P0640"/>
    <s v="Model_101"/>
    <x v="1"/>
    <x v="3"/>
    <n v="2023"/>
    <s v="Q1"/>
    <n v="2098"/>
    <n v="17501"/>
    <n v="3622"/>
    <n v="243069"/>
    <n v="6.6"/>
    <n v="3"/>
    <n v="7.94"/>
    <n v="22.51"/>
    <n v="86.85"/>
    <n v="3.4"/>
    <n v="3560"/>
    <n v="6422"/>
    <n v="14"/>
    <n v="36717098"/>
    <n v="7842025"/>
    <n v="28875073"/>
    <n v="118.79372935257067"/>
    <n v="151.05627620140783"/>
    <x v="2"/>
  </r>
  <r>
    <s v="P0641"/>
    <s v="Model_664"/>
    <x v="0"/>
    <x v="2"/>
    <n v="2024"/>
    <s v="Q1"/>
    <n v="4196"/>
    <n v="2468"/>
    <n v="5743"/>
    <n v="340316"/>
    <n v="4.18"/>
    <n v="10"/>
    <n v="6.25"/>
    <n v="16.62"/>
    <n v="21.41"/>
    <n v="3.3"/>
    <n v="16177"/>
    <n v="2792"/>
    <n v="9"/>
    <n v="10355728"/>
    <n v="24437944"/>
    <n v="-14082216"/>
    <n v="-41.379823458197677"/>
    <n v="30.42974176941431"/>
    <x v="0"/>
  </r>
  <r>
    <s v="P0642"/>
    <s v="Model_316"/>
    <x v="0"/>
    <x v="2"/>
    <n v="2023"/>
    <s v="Q2"/>
    <n v="4830"/>
    <n v="16346"/>
    <n v="7330"/>
    <n v="332276"/>
    <n v="11.97"/>
    <n v="5"/>
    <n v="9.3800000000000008"/>
    <n v="2.63"/>
    <n v="50.73"/>
    <n v="1.7"/>
    <n v="19966"/>
    <n v="1864"/>
    <n v="4"/>
    <n v="78951180"/>
    <n v="35736176"/>
    <n v="43215004"/>
    <n v="130.05755456307406"/>
    <n v="237.60723013398501"/>
    <x v="2"/>
  </r>
  <r>
    <s v="P0643"/>
    <s v="Model_762"/>
    <x v="2"/>
    <x v="2"/>
    <n v="2023"/>
    <s v="Q2"/>
    <n v="766"/>
    <n v="1781"/>
    <n v="11916"/>
    <n v="298933"/>
    <n v="4.8899999999999997"/>
    <n v="14"/>
    <n v="6.8"/>
    <n v="16.8"/>
    <n v="76.38"/>
    <n v="1.5"/>
    <n v="8202"/>
    <n v="375"/>
    <n v="7"/>
    <n v="1364246"/>
    <n v="9426589"/>
    <n v="-8062343"/>
    <n v="-26.970401394292367"/>
    <n v="4.5637182913897094"/>
    <x v="0"/>
  </r>
  <r>
    <s v="P0644"/>
    <s v="Model_548"/>
    <x v="1"/>
    <x v="1"/>
    <n v="2024"/>
    <s v="Q4"/>
    <n v="4594"/>
    <n v="16860"/>
    <n v="1058"/>
    <n v="330343"/>
    <n v="4.49"/>
    <n v="4"/>
    <n v="5.7"/>
    <n v="15.89"/>
    <n v="37.979999999999997"/>
    <n v="1.1000000000000001"/>
    <n v="10929"/>
    <n v="5371"/>
    <n v="13"/>
    <n v="77454840"/>
    <n v="5190795"/>
    <n v="72264045"/>
    <n v="218.75458235833665"/>
    <n v="234.46793181632424"/>
    <x v="2"/>
  </r>
  <r>
    <s v="P0645"/>
    <s v="Model_807"/>
    <x v="2"/>
    <x v="1"/>
    <n v="2023"/>
    <s v="Q2"/>
    <n v="4633"/>
    <n v="7762"/>
    <n v="1082"/>
    <n v="86609"/>
    <n v="3.49"/>
    <n v="10"/>
    <n v="6.1"/>
    <n v="20.14"/>
    <n v="43.99"/>
    <n v="1"/>
    <n v="17353"/>
    <n v="7431"/>
    <n v="13"/>
    <n v="35961346"/>
    <n v="5099515"/>
    <n v="30861831"/>
    <n v="356.33514992668199"/>
    <n v="415.21488528905775"/>
    <x v="2"/>
  </r>
  <r>
    <s v="P0646"/>
    <s v="Model_935"/>
    <x v="1"/>
    <x v="3"/>
    <n v="2023"/>
    <s v="Q4"/>
    <n v="1873"/>
    <n v="2558"/>
    <n v="14737"/>
    <n v="224037"/>
    <n v="1.95"/>
    <n v="17"/>
    <n v="9.42"/>
    <n v="20.63"/>
    <n v="20.25"/>
    <n v="4.5"/>
    <n v="1658"/>
    <n v="9693"/>
    <n v="8"/>
    <n v="4791134"/>
    <n v="27826438"/>
    <n v="-23035304"/>
    <n v="-102.81919504367582"/>
    <n v="21.385458651919102"/>
    <x v="0"/>
  </r>
  <r>
    <s v="P0647"/>
    <s v="Model_369"/>
    <x v="2"/>
    <x v="3"/>
    <n v="2023"/>
    <s v="Q1"/>
    <n v="2131"/>
    <n v="12224"/>
    <n v="2698"/>
    <n v="189088"/>
    <n v="3.85"/>
    <n v="12"/>
    <n v="7.88"/>
    <n v="21.71"/>
    <n v="19.829999999999998"/>
    <n v="1.2"/>
    <n v="17496"/>
    <n v="5125"/>
    <n v="10"/>
    <n v="26049344"/>
    <n v="5938526"/>
    <n v="20110818"/>
    <n v="106.35692376036555"/>
    <n v="137.76307327805043"/>
    <x v="2"/>
  </r>
  <r>
    <s v="P0648"/>
    <s v="Model_134"/>
    <x v="2"/>
    <x v="0"/>
    <n v="2023"/>
    <s v="Q2"/>
    <n v="3469"/>
    <n v="6678"/>
    <n v="4935"/>
    <n v="482995"/>
    <n v="5.33"/>
    <n v="10"/>
    <n v="0.24"/>
    <n v="10.35"/>
    <n v="59.57"/>
    <n v="3.9"/>
    <n v="6729"/>
    <n v="4150"/>
    <n v="6"/>
    <n v="23165982"/>
    <n v="17602510"/>
    <n v="5563472"/>
    <n v="11.518694810505284"/>
    <n v="47.963192165550367"/>
    <x v="3"/>
  </r>
  <r>
    <s v="P0649"/>
    <s v="Model_498"/>
    <x v="0"/>
    <x v="1"/>
    <n v="2023"/>
    <s v="Q1"/>
    <n v="1624"/>
    <n v="8480"/>
    <n v="7429"/>
    <n v="344025"/>
    <n v="10.11"/>
    <n v="13"/>
    <n v="5.34"/>
    <n v="17.45"/>
    <n v="64.040000000000006"/>
    <n v="4.5"/>
    <n v="9456"/>
    <n v="8180"/>
    <n v="10"/>
    <n v="13771520"/>
    <n v="12408721"/>
    <n v="1362799"/>
    <n v="3.9613371121284788"/>
    <n v="40.030579173025217"/>
    <x v="3"/>
  </r>
  <r>
    <s v="P0650"/>
    <s v="Model_687"/>
    <x v="0"/>
    <x v="2"/>
    <n v="2024"/>
    <s v="Q1"/>
    <n v="299"/>
    <n v="10700"/>
    <n v="11968"/>
    <n v="263666"/>
    <n v="0.94"/>
    <n v="17"/>
    <n v="6.88"/>
    <n v="6.71"/>
    <n v="72.19"/>
    <n v="1.4"/>
    <n v="14066"/>
    <n v="3560"/>
    <n v="7"/>
    <n v="3199300"/>
    <n v="3842098"/>
    <n v="-642798"/>
    <n v="-2.4379252539197318"/>
    <n v="12.133911843013509"/>
    <x v="0"/>
  </r>
  <r>
    <s v="P0651"/>
    <s v="Model_245"/>
    <x v="0"/>
    <x v="0"/>
    <n v="2024"/>
    <s v="Q3"/>
    <n v="723"/>
    <n v="2729"/>
    <n v="11259"/>
    <n v="336616"/>
    <n v="3.16"/>
    <n v="18"/>
    <n v="7.49"/>
    <n v="24.98"/>
    <n v="54.53"/>
    <n v="2.7"/>
    <n v="4026"/>
    <n v="3935"/>
    <n v="11"/>
    <n v="1973067"/>
    <n v="8476873"/>
    <n v="-6503806"/>
    <n v="-19.321143379993821"/>
    <n v="5.8614771728022435"/>
    <x v="0"/>
  </r>
  <r>
    <s v="P0652"/>
    <s v="Model_354"/>
    <x v="1"/>
    <x v="2"/>
    <n v="2023"/>
    <s v="Q4"/>
    <n v="4583"/>
    <n v="9967"/>
    <n v="4000"/>
    <n v="232885"/>
    <n v="12.14"/>
    <n v="14"/>
    <n v="2.13"/>
    <n v="4.38"/>
    <n v="61.66"/>
    <n v="4.8"/>
    <n v="9303"/>
    <n v="4378"/>
    <n v="11"/>
    <n v="45678761"/>
    <n v="18564885"/>
    <n v="27113876"/>
    <n v="116.42603001481417"/>
    <n v="196.14299332288468"/>
    <x v="2"/>
  </r>
  <r>
    <s v="P0653"/>
    <s v="Model_994"/>
    <x v="2"/>
    <x v="0"/>
    <n v="2024"/>
    <s v="Q3"/>
    <n v="2215"/>
    <n v="3789"/>
    <n v="5910"/>
    <n v="281440"/>
    <n v="2.2000000000000002"/>
    <n v="8"/>
    <n v="8.67"/>
    <n v="0.25"/>
    <n v="11.08"/>
    <n v="4.3"/>
    <n v="8074"/>
    <n v="1944"/>
    <n v="11"/>
    <n v="8392635"/>
    <n v="13372090"/>
    <n v="-4979455"/>
    <n v="-17.692776435474702"/>
    <n v="29.820334707220013"/>
    <x v="0"/>
  </r>
  <r>
    <s v="P0654"/>
    <s v="Model_781"/>
    <x v="1"/>
    <x v="1"/>
    <n v="2023"/>
    <s v="Q3"/>
    <n v="820"/>
    <n v="2739"/>
    <n v="7967"/>
    <n v="307803"/>
    <n v="5.14"/>
    <n v="7"/>
    <n v="9.56"/>
    <n v="3.72"/>
    <n v="22.97"/>
    <n v="3"/>
    <n v="10233"/>
    <n v="171"/>
    <n v="5"/>
    <n v="2245980"/>
    <n v="6840743"/>
    <n v="-4594763"/>
    <n v="-14.927609542467097"/>
    <n v="7.296809972612353"/>
    <x v="0"/>
  </r>
  <r>
    <s v="P0655"/>
    <s v="Model_397"/>
    <x v="2"/>
    <x v="0"/>
    <n v="2023"/>
    <s v="Q2"/>
    <n v="4012"/>
    <n v="6870"/>
    <n v="1412"/>
    <n v="217093"/>
    <n v="12.97"/>
    <n v="19"/>
    <n v="2.37"/>
    <n v="19.399999999999999"/>
    <n v="88.79"/>
    <n v="4.0999999999999996"/>
    <n v="19022"/>
    <n v="7486"/>
    <n v="14"/>
    <n v="27562440"/>
    <n v="5882037"/>
    <n v="21680403"/>
    <n v="99.866891148033332"/>
    <n v="126.96144048863852"/>
    <x v="2"/>
  </r>
  <r>
    <s v="P0656"/>
    <s v="Model_434"/>
    <x v="1"/>
    <x v="2"/>
    <n v="2024"/>
    <s v="Q4"/>
    <n v="4413"/>
    <n v="17670"/>
    <n v="1487"/>
    <n v="366275"/>
    <n v="2.3199999999999998"/>
    <n v="0"/>
    <n v="8.83"/>
    <n v="11.17"/>
    <n v="16.079999999999998"/>
    <n v="4.3"/>
    <n v="8757"/>
    <n v="6962"/>
    <n v="2"/>
    <n v="77977710"/>
    <n v="6928406"/>
    <n v="71049304"/>
    <n v="193.97803289877825"/>
    <n v="212.89389120196574"/>
    <x v="2"/>
  </r>
  <r>
    <s v="P0657"/>
    <s v="Model_854"/>
    <x v="1"/>
    <x v="3"/>
    <n v="2024"/>
    <s v="Q3"/>
    <n v="2034"/>
    <n v="1625"/>
    <n v="4490"/>
    <n v="205159"/>
    <n v="1.24"/>
    <n v="3"/>
    <n v="0.97"/>
    <n v="11.19"/>
    <n v="64.3"/>
    <n v="2.4"/>
    <n v="4783"/>
    <n v="7440"/>
    <n v="2"/>
    <n v="3305250"/>
    <n v="9337819"/>
    <n v="-6032569"/>
    <n v="-29.404359545523228"/>
    <n v="16.110675134895374"/>
    <x v="0"/>
  </r>
  <r>
    <s v="P0658"/>
    <s v="Model_612"/>
    <x v="1"/>
    <x v="0"/>
    <n v="2024"/>
    <s v="Q3"/>
    <n v="1127"/>
    <n v="14004"/>
    <n v="9604"/>
    <n v="62828"/>
    <n v="7.27"/>
    <n v="13"/>
    <n v="0.56000000000000005"/>
    <n v="23.88"/>
    <n v="24.09"/>
    <n v="4.5999999999999996"/>
    <n v="17409"/>
    <n v="9968"/>
    <n v="11"/>
    <n v="15782508"/>
    <n v="10886536"/>
    <n v="4895972"/>
    <n v="77.926593238683395"/>
    <n v="251.20182084420958"/>
    <x v="2"/>
  </r>
  <r>
    <s v="P0659"/>
    <s v="Model_863"/>
    <x v="2"/>
    <x v="3"/>
    <n v="2023"/>
    <s v="Q4"/>
    <n v="285"/>
    <n v="16898"/>
    <n v="3107"/>
    <n v="408808"/>
    <n v="4.54"/>
    <n v="1"/>
    <n v="1.29"/>
    <n v="22.99"/>
    <n v="67.34"/>
    <n v="2.9"/>
    <n v="13302"/>
    <n v="9587"/>
    <n v="6"/>
    <n v="4815930"/>
    <n v="1294303"/>
    <n v="3521627"/>
    <n v="8.6143788771256915"/>
    <n v="11.780420148333691"/>
    <x v="3"/>
  </r>
  <r>
    <s v="P0660"/>
    <s v="Model_874"/>
    <x v="1"/>
    <x v="3"/>
    <n v="2024"/>
    <s v="Q3"/>
    <n v="438"/>
    <n v="8138"/>
    <n v="7933"/>
    <n v="182473"/>
    <n v="8.4499999999999993"/>
    <n v="15"/>
    <n v="0.57999999999999996"/>
    <n v="7.78"/>
    <n v="66.48"/>
    <n v="3.1"/>
    <n v="9396"/>
    <n v="7735"/>
    <n v="14"/>
    <n v="3564444"/>
    <n v="3657127"/>
    <n v="-92683"/>
    <n v="-0.507927200188521"/>
    <n v="19.534089974955197"/>
    <x v="0"/>
  </r>
  <r>
    <s v="P0661"/>
    <s v="Model_254"/>
    <x v="1"/>
    <x v="3"/>
    <n v="2024"/>
    <s v="Q1"/>
    <n v="3087"/>
    <n v="8070"/>
    <n v="12005"/>
    <n v="327337"/>
    <n v="12.06"/>
    <n v="2"/>
    <n v="8.4499999999999993"/>
    <n v="5.23"/>
    <n v="28.74"/>
    <n v="5"/>
    <n v="20303"/>
    <n v="1143"/>
    <n v="4"/>
    <n v="24912090"/>
    <n v="37386772"/>
    <n v="-12474682"/>
    <n v="-38.109599586970006"/>
    <n v="76.105328759046486"/>
    <x v="0"/>
  </r>
  <r>
    <s v="P0662"/>
    <s v="Model_919"/>
    <x v="2"/>
    <x v="3"/>
    <n v="2024"/>
    <s v="Q2"/>
    <n v="4908"/>
    <n v="4749"/>
    <n v="7309"/>
    <n v="273461"/>
    <n v="2.06"/>
    <n v="7"/>
    <n v="0.59"/>
    <n v="21.21"/>
    <n v="31.57"/>
    <n v="4.4000000000000004"/>
    <n v="15026"/>
    <n v="3142"/>
    <n v="6"/>
    <n v="23308092"/>
    <n v="36146033"/>
    <n v="-12837941"/>
    <n v="-46.946149542347904"/>
    <n v="85.233696943988363"/>
    <x v="0"/>
  </r>
  <r>
    <s v="P0663"/>
    <s v="Model_753"/>
    <x v="2"/>
    <x v="3"/>
    <n v="2024"/>
    <s v="Q1"/>
    <n v="1898"/>
    <n v="10610"/>
    <n v="10773"/>
    <n v="488080"/>
    <n v="8.7100000000000009"/>
    <n v="5"/>
    <n v="2.72"/>
    <n v="22.65"/>
    <n v="62.38"/>
    <n v="2.4"/>
    <n v="19640"/>
    <n v="914"/>
    <n v="6"/>
    <n v="20137780"/>
    <n v="20935234"/>
    <n v="-797454"/>
    <n v="-1.6338592034092771"/>
    <n v="41.259178823143749"/>
    <x v="0"/>
  </r>
  <r>
    <s v="P0664"/>
    <s v="Model_895"/>
    <x v="1"/>
    <x v="0"/>
    <n v="2023"/>
    <s v="Q4"/>
    <n v="4769"/>
    <n v="9095"/>
    <n v="6706"/>
    <n v="463523"/>
    <n v="7.58"/>
    <n v="15"/>
    <n v="1.04"/>
    <n v="13.54"/>
    <n v="41.21"/>
    <n v="1"/>
    <n v="12778"/>
    <n v="5722"/>
    <n v="2"/>
    <n v="43374055"/>
    <n v="32444437"/>
    <n v="10929618"/>
    <n v="23.579451289364282"/>
    <n v="93.574763280355015"/>
    <x v="1"/>
  </r>
  <r>
    <s v="P0665"/>
    <s v="Model_157"/>
    <x v="1"/>
    <x v="0"/>
    <n v="2024"/>
    <s v="Q3"/>
    <n v="2864"/>
    <n v="15105"/>
    <n v="3391"/>
    <n v="414662"/>
    <n v="2.16"/>
    <n v="15"/>
    <n v="2.95"/>
    <n v="15.74"/>
    <n v="25.56"/>
    <n v="3.5"/>
    <n v="14742"/>
    <n v="7432"/>
    <n v="9"/>
    <n v="43260720"/>
    <n v="10126486"/>
    <n v="33134234"/>
    <n v="79.906608273726548"/>
    <n v="104.32766928245174"/>
    <x v="2"/>
  </r>
  <r>
    <s v="P0666"/>
    <s v="Model_967"/>
    <x v="2"/>
    <x v="3"/>
    <n v="2024"/>
    <s v="Q1"/>
    <n v="3424"/>
    <n v="13615"/>
    <n v="11688"/>
    <n v="331755"/>
    <n v="9.36"/>
    <n v="6"/>
    <n v="0.91"/>
    <n v="6.42"/>
    <n v="68.53"/>
    <n v="3.8"/>
    <n v="20190"/>
    <n v="409"/>
    <n v="6"/>
    <n v="46617760"/>
    <n v="40351467"/>
    <n v="6266293"/>
    <n v="18.888315172341034"/>
    <n v="140.51863574023"/>
    <x v="1"/>
  </r>
  <r>
    <s v="P0667"/>
    <s v="Model_509"/>
    <x v="2"/>
    <x v="1"/>
    <n v="2024"/>
    <s v="Q1"/>
    <n v="3328"/>
    <n v="7794"/>
    <n v="14635"/>
    <n v="224863"/>
    <n v="4.0999999999999996"/>
    <n v="12"/>
    <n v="6.68"/>
    <n v="20.02"/>
    <n v="22.33"/>
    <n v="3.6"/>
    <n v="4070"/>
    <n v="6761"/>
    <n v="6"/>
    <n v="25938432"/>
    <n v="48930143"/>
    <n v="-22991711"/>
    <n v="-102.2476396739348"/>
    <n v="115.35215664649142"/>
    <x v="0"/>
  </r>
  <r>
    <s v="P0668"/>
    <s v="Model_207"/>
    <x v="0"/>
    <x v="2"/>
    <n v="2023"/>
    <s v="Q1"/>
    <n v="1302"/>
    <n v="7257"/>
    <n v="12950"/>
    <n v="455166"/>
    <n v="7.32"/>
    <n v="12"/>
    <n v="1.33"/>
    <n v="15.8"/>
    <n v="78.45"/>
    <n v="4.9000000000000004"/>
    <n v="1824"/>
    <n v="4327"/>
    <n v="10"/>
    <n v="9448614"/>
    <n v="17316066"/>
    <n v="-7867452"/>
    <n v="-17.284797194869565"/>
    <n v="20.758611144066119"/>
    <x v="0"/>
  </r>
  <r>
    <s v="P0669"/>
    <s v="Model_588"/>
    <x v="2"/>
    <x v="3"/>
    <n v="2024"/>
    <s v="Q4"/>
    <n v="4031"/>
    <n v="14095"/>
    <n v="7983"/>
    <n v="388384"/>
    <n v="1.23"/>
    <n v="4"/>
    <n v="8.52"/>
    <n v="12.59"/>
    <n v="51.17"/>
    <n v="4.5"/>
    <n v="11221"/>
    <n v="1977"/>
    <n v="9"/>
    <n v="56816945"/>
    <n v="32567857"/>
    <n v="24249088"/>
    <n v="62.435857295872125"/>
    <n v="146.2906427659224"/>
    <x v="1"/>
  </r>
  <r>
    <s v="P0670"/>
    <s v="Model_343"/>
    <x v="0"/>
    <x v="0"/>
    <n v="2023"/>
    <s v="Q1"/>
    <n v="4723"/>
    <n v="3469"/>
    <n v="6048"/>
    <n v="289719"/>
    <n v="6.89"/>
    <n v="19"/>
    <n v="8.17"/>
    <n v="1.5"/>
    <n v="18.46"/>
    <n v="2.8"/>
    <n v="7145"/>
    <n v="2586"/>
    <n v="14"/>
    <n v="16384087"/>
    <n v="28854423"/>
    <n v="-12470336"/>
    <n v="-43.042865673290329"/>
    <n v="56.551648321304434"/>
    <x v="0"/>
  </r>
  <r>
    <s v="P0671"/>
    <s v="Model_760"/>
    <x v="1"/>
    <x v="0"/>
    <n v="2023"/>
    <s v="Q3"/>
    <n v="2172"/>
    <n v="12485"/>
    <n v="9566"/>
    <n v="258475"/>
    <n v="4.5999999999999996"/>
    <n v="17"/>
    <n v="0.14000000000000001"/>
    <n v="22.9"/>
    <n v="65.53"/>
    <n v="1.3"/>
    <n v="19829"/>
    <n v="6986"/>
    <n v="2"/>
    <n v="27117420"/>
    <n v="21035827"/>
    <n v="6081593"/>
    <n v="23.528747461069734"/>
    <n v="104.91312506045072"/>
    <x v="1"/>
  </r>
  <r>
    <s v="P0672"/>
    <s v="Model_245"/>
    <x v="0"/>
    <x v="0"/>
    <n v="2024"/>
    <s v="Q3"/>
    <n v="4580"/>
    <n v="18775"/>
    <n v="10902"/>
    <n v="314889"/>
    <n v="12.34"/>
    <n v="14"/>
    <n v="8.9600000000000009"/>
    <n v="15.39"/>
    <n v="51.53"/>
    <n v="2.9"/>
    <n v="15904"/>
    <n v="4935"/>
    <n v="4"/>
    <n v="85989500"/>
    <n v="50246049"/>
    <n v="35743451"/>
    <n v="113.51127222608602"/>
    <n v="273.07876743868474"/>
    <x v="2"/>
  </r>
  <r>
    <s v="P0673"/>
    <s v="Model_356"/>
    <x v="0"/>
    <x v="0"/>
    <n v="2023"/>
    <s v="Q1"/>
    <n v="2200"/>
    <n v="5970"/>
    <n v="5908"/>
    <n v="367387"/>
    <n v="0.85"/>
    <n v="17"/>
    <n v="0.28999999999999998"/>
    <n v="4.82"/>
    <n v="33.840000000000003"/>
    <n v="3.8"/>
    <n v="5986"/>
    <n v="894"/>
    <n v="13"/>
    <n v="13134000"/>
    <n v="13364987"/>
    <n v="-230987"/>
    <n v="-0.62872937801283113"/>
    <n v="35.749767955861259"/>
    <x v="0"/>
  </r>
  <r>
    <s v="P0674"/>
    <s v="Model_104"/>
    <x v="1"/>
    <x v="3"/>
    <n v="2024"/>
    <s v="Q2"/>
    <n v="4909"/>
    <n v="11725"/>
    <n v="4404"/>
    <n v="316010"/>
    <n v="6.28"/>
    <n v="1"/>
    <n v="2.4"/>
    <n v="15.16"/>
    <n v="43.8"/>
    <n v="3.4"/>
    <n v="3930"/>
    <n v="6886"/>
    <n v="8"/>
    <n v="57558025"/>
    <n v="21935246"/>
    <n v="35622779"/>
    <n v="112.72674598905098"/>
    <n v="182.13988481377172"/>
    <x v="2"/>
  </r>
  <r>
    <s v="P0675"/>
    <s v="Model_350"/>
    <x v="0"/>
    <x v="0"/>
    <n v="2023"/>
    <s v="Q1"/>
    <n v="1379"/>
    <n v="11056"/>
    <n v="1469"/>
    <n v="213317"/>
    <n v="6.88"/>
    <n v="9"/>
    <n v="0.32"/>
    <n v="16.940000000000001"/>
    <n v="33.869999999999997"/>
    <n v="3.2"/>
    <n v="18729"/>
    <n v="4114"/>
    <n v="2"/>
    <n v="15246224"/>
    <n v="2239068"/>
    <n v="13007156"/>
    <n v="60.975712202965539"/>
    <n v="71.472147086261288"/>
    <x v="1"/>
  </r>
  <r>
    <s v="P0676"/>
    <s v="Model_701"/>
    <x v="1"/>
    <x v="0"/>
    <n v="2023"/>
    <s v="Q4"/>
    <n v="1408"/>
    <n v="10706"/>
    <n v="5164"/>
    <n v="487940"/>
    <n v="10.88"/>
    <n v="12"/>
    <n v="3.36"/>
    <n v="13.14"/>
    <n v="31.04"/>
    <n v="2.9"/>
    <n v="14656"/>
    <n v="7492"/>
    <n v="2"/>
    <n v="15074048"/>
    <n v="7758852"/>
    <n v="7315196"/>
    <n v="14.991999016272493"/>
    <n v="30.893240972250688"/>
    <x v="3"/>
  </r>
  <r>
    <s v="P0677"/>
    <s v="Model_190"/>
    <x v="2"/>
    <x v="2"/>
    <n v="2024"/>
    <s v="Q2"/>
    <n v="2532"/>
    <n v="11491"/>
    <n v="8129"/>
    <n v="440825"/>
    <n v="8.61"/>
    <n v="17"/>
    <n v="5.14"/>
    <n v="17.95"/>
    <n v="23.09"/>
    <n v="2.2000000000000002"/>
    <n v="2067"/>
    <n v="5453"/>
    <n v="6"/>
    <n v="29095212"/>
    <n v="21023453"/>
    <n v="8071759"/>
    <n v="18.310574491011174"/>
    <n v="66.001728577099755"/>
    <x v="1"/>
  </r>
  <r>
    <s v="P0678"/>
    <s v="Model_799"/>
    <x v="2"/>
    <x v="2"/>
    <n v="2024"/>
    <s v="Q4"/>
    <n v="4592"/>
    <n v="9019"/>
    <n v="2083"/>
    <n v="121354"/>
    <n v="10.01"/>
    <n v="14"/>
    <n v="7.97"/>
    <n v="14.54"/>
    <n v="39.020000000000003"/>
    <n v="2.1"/>
    <n v="3679"/>
    <n v="3507"/>
    <n v="10"/>
    <n v="41415248"/>
    <n v="9686490"/>
    <n v="31728758"/>
    <n v="261.45621899566555"/>
    <n v="341.2763320533316"/>
    <x v="2"/>
  </r>
  <r>
    <s v="P0679"/>
    <s v="Model_700"/>
    <x v="2"/>
    <x v="2"/>
    <n v="2023"/>
    <s v="Q4"/>
    <n v="2067"/>
    <n v="15169"/>
    <n v="1723"/>
    <n v="101374"/>
    <n v="11.66"/>
    <n v="11"/>
    <n v="3.38"/>
    <n v="23.69"/>
    <n v="30.08"/>
    <n v="3"/>
    <n v="3519"/>
    <n v="1074"/>
    <n v="7"/>
    <n v="31354323"/>
    <n v="3662815"/>
    <n v="27691508"/>
    <n v="273.16183636829959"/>
    <n v="309.29353680430881"/>
    <x v="2"/>
  </r>
  <r>
    <s v="P0680"/>
    <s v="Model_130"/>
    <x v="2"/>
    <x v="1"/>
    <n v="2024"/>
    <s v="Q3"/>
    <n v="1381"/>
    <n v="6112"/>
    <n v="1925"/>
    <n v="164397"/>
    <n v="12.93"/>
    <n v="14"/>
    <n v="7.05"/>
    <n v="1.34"/>
    <n v="64.67"/>
    <n v="1.6"/>
    <n v="17419"/>
    <n v="9339"/>
    <n v="11"/>
    <n v="8440672"/>
    <n v="2822822"/>
    <n v="5617850"/>
    <n v="34.172460568015232"/>
    <n v="51.343224024769306"/>
    <x v="1"/>
  </r>
  <r>
    <s v="P0681"/>
    <s v="Model_707"/>
    <x v="1"/>
    <x v="1"/>
    <n v="2024"/>
    <s v="Q4"/>
    <n v="4394"/>
    <n v="13873"/>
    <n v="2329"/>
    <n v="298552"/>
    <n v="4.71"/>
    <n v="12"/>
    <n v="1.88"/>
    <n v="2.66"/>
    <n v="64.709999999999994"/>
    <n v="2.4"/>
    <n v="20204"/>
    <n v="4337"/>
    <n v="3"/>
    <n v="60957962"/>
    <n v="10532178"/>
    <n v="50425784"/>
    <n v="168.90117634448941"/>
    <n v="204.17870923658191"/>
    <x v="2"/>
  </r>
  <r>
    <s v="P0682"/>
    <s v="Model_555"/>
    <x v="1"/>
    <x v="0"/>
    <n v="2023"/>
    <s v="Q1"/>
    <n v="4311"/>
    <n v="19082"/>
    <n v="14846"/>
    <n v="436721"/>
    <n v="8.07"/>
    <n v="17"/>
    <n v="7.51"/>
    <n v="4.34"/>
    <n v="50.15"/>
    <n v="2.2999999999999998"/>
    <n v="19530"/>
    <n v="7348"/>
    <n v="12"/>
    <n v="82262502"/>
    <n v="64437827"/>
    <n v="17824675"/>
    <n v="40.81478793096737"/>
    <n v="188.36397150583554"/>
    <x v="1"/>
  </r>
  <r>
    <s v="P0683"/>
    <s v="Model_356"/>
    <x v="1"/>
    <x v="1"/>
    <n v="2024"/>
    <s v="Q2"/>
    <n v="1408"/>
    <n v="17052"/>
    <n v="10586"/>
    <n v="473332"/>
    <n v="12.6"/>
    <n v="14"/>
    <n v="2.36"/>
    <n v="17.25"/>
    <n v="72.239999999999995"/>
    <n v="3.3"/>
    <n v="5409"/>
    <n v="4469"/>
    <n v="10"/>
    <n v="24009216"/>
    <n v="15378420"/>
    <n v="8630796"/>
    <n v="18.23412742007724"/>
    <n v="50.723838658700444"/>
    <x v="1"/>
  </r>
  <r>
    <s v="P0684"/>
    <s v="Model_366"/>
    <x v="1"/>
    <x v="1"/>
    <n v="2024"/>
    <s v="Q3"/>
    <n v="4687"/>
    <n v="16146"/>
    <n v="9238"/>
    <n v="393173"/>
    <n v="14.84"/>
    <n v="10"/>
    <n v="1.44"/>
    <n v="16.14"/>
    <n v="77.31"/>
    <n v="1.3"/>
    <n v="9515"/>
    <n v="8150"/>
    <n v="7"/>
    <n v="75676302"/>
    <n v="43691679"/>
    <n v="31984623"/>
    <n v="81.349998601124696"/>
    <n v="192.47583633667622"/>
    <x v="2"/>
  </r>
  <r>
    <s v="P0685"/>
    <s v="Model_284"/>
    <x v="0"/>
    <x v="3"/>
    <n v="2023"/>
    <s v="Q1"/>
    <n v="4904"/>
    <n v="6738"/>
    <n v="4511"/>
    <n v="405718"/>
    <n v="13.34"/>
    <n v="18"/>
    <n v="1.85"/>
    <n v="22.3"/>
    <n v="56.38"/>
    <n v="4.3"/>
    <n v="4920"/>
    <n v="564"/>
    <n v="6"/>
    <n v="33043152"/>
    <n v="22527662"/>
    <n v="10515490"/>
    <n v="25.918223988090251"/>
    <n v="81.443643121577054"/>
    <x v="1"/>
  </r>
  <r>
    <s v="P0686"/>
    <s v="Model_164"/>
    <x v="2"/>
    <x v="1"/>
    <n v="2023"/>
    <s v="Q1"/>
    <n v="3227"/>
    <n v="17077"/>
    <n v="8804"/>
    <n v="463663"/>
    <n v="5.57"/>
    <n v="2"/>
    <n v="1.82"/>
    <n v="18.32"/>
    <n v="59.51"/>
    <n v="3.2"/>
    <n v="16385"/>
    <n v="5427"/>
    <n v="6"/>
    <n v="55107479"/>
    <n v="28874171"/>
    <n v="26233308"/>
    <n v="56.578394221665306"/>
    <n v="118.85244024215864"/>
    <x v="1"/>
  </r>
  <r>
    <s v="P0687"/>
    <s v="Model_501"/>
    <x v="2"/>
    <x v="3"/>
    <n v="2024"/>
    <s v="Q2"/>
    <n v="2178"/>
    <n v="17004"/>
    <n v="10552"/>
    <n v="342575"/>
    <n v="2.93"/>
    <n v="6"/>
    <n v="5.13"/>
    <n v="12.71"/>
    <n v="32.630000000000003"/>
    <n v="3.7"/>
    <n v="18240"/>
    <n v="5515"/>
    <n v="13"/>
    <n v="37034712"/>
    <n v="23324831"/>
    <n v="13709881"/>
    <n v="40.020086112530102"/>
    <n v="108.10687294752974"/>
    <x v="1"/>
  </r>
  <r>
    <s v="P0688"/>
    <s v="Model_558"/>
    <x v="2"/>
    <x v="2"/>
    <n v="2023"/>
    <s v="Q3"/>
    <n v="2230"/>
    <n v="5219"/>
    <n v="7074"/>
    <n v="461124"/>
    <n v="7.34"/>
    <n v="13"/>
    <n v="8.4499999999999993"/>
    <n v="24.8"/>
    <n v="81.59"/>
    <n v="3.8"/>
    <n v="8985"/>
    <n v="8215"/>
    <n v="4"/>
    <n v="11638370"/>
    <n v="16236144"/>
    <n v="-4597774"/>
    <n v="-9.9707974427702748"/>
    <n v="25.239133074834534"/>
    <x v="0"/>
  </r>
  <r>
    <s v="P0689"/>
    <s v="Model_348"/>
    <x v="2"/>
    <x v="0"/>
    <n v="2024"/>
    <s v="Q2"/>
    <n v="4942"/>
    <n v="1802"/>
    <n v="11392"/>
    <n v="79336"/>
    <n v="11.12"/>
    <n v="13"/>
    <n v="0.8"/>
    <n v="6.65"/>
    <n v="11.94"/>
    <n v="2.2000000000000002"/>
    <n v="20965"/>
    <n v="387"/>
    <n v="7"/>
    <n v="8905484"/>
    <n v="56378600"/>
    <n v="-47473116"/>
    <n v="-598.38050821821116"/>
    <n v="112.25022688312998"/>
    <x v="0"/>
  </r>
  <r>
    <s v="P0690"/>
    <s v="Model_809"/>
    <x v="0"/>
    <x v="1"/>
    <n v="2024"/>
    <s v="Q3"/>
    <n v="187"/>
    <n v="13644"/>
    <n v="11235"/>
    <n v="353136"/>
    <n v="7.39"/>
    <n v="12"/>
    <n v="7.07"/>
    <n v="20.83"/>
    <n v="37.89"/>
    <n v="2.9"/>
    <n v="20164"/>
    <n v="3295"/>
    <n v="14"/>
    <n v="2551428"/>
    <n v="2454081"/>
    <n v="97347"/>
    <n v="0.27566433328802503"/>
    <n v="7.2250577681120021"/>
    <x v="3"/>
  </r>
  <r>
    <s v="P0691"/>
    <s v="Model_894"/>
    <x v="0"/>
    <x v="0"/>
    <n v="2024"/>
    <s v="Q2"/>
    <n v="3522"/>
    <n v="18870"/>
    <n v="4664"/>
    <n v="105350"/>
    <n v="7.25"/>
    <n v="11"/>
    <n v="6.54"/>
    <n v="10.67"/>
    <n v="67.739999999999995"/>
    <n v="4.8"/>
    <n v="5631"/>
    <n v="9167"/>
    <n v="5"/>
    <n v="66460140"/>
    <n v="16531958"/>
    <n v="49928182"/>
    <n v="473.92673943996203"/>
    <n v="630.85087802562884"/>
    <x v="2"/>
  </r>
  <r>
    <s v="P0692"/>
    <s v="Model_230"/>
    <x v="2"/>
    <x v="0"/>
    <n v="2023"/>
    <s v="Q1"/>
    <n v="2882"/>
    <n v="11555"/>
    <n v="10931"/>
    <n v="119561"/>
    <n v="12.57"/>
    <n v="8"/>
    <n v="8.73"/>
    <n v="16.22"/>
    <n v="16.41"/>
    <n v="4.0999999999999996"/>
    <n v="12152"/>
    <n v="2092"/>
    <n v="14"/>
    <n v="33301510"/>
    <n v="31622703"/>
    <n v="1678807"/>
    <n v="14.041426552136567"/>
    <n v="278.53154456720836"/>
    <x v="3"/>
  </r>
  <r>
    <s v="P0693"/>
    <s v="Model_891"/>
    <x v="1"/>
    <x v="3"/>
    <n v="2024"/>
    <s v="Q3"/>
    <n v="3629"/>
    <n v="5940"/>
    <n v="14017"/>
    <n v="364099"/>
    <n v="5.42"/>
    <n v="0"/>
    <n v="2.44"/>
    <n v="18.18"/>
    <n v="24.65"/>
    <n v="4.9000000000000004"/>
    <n v="15879"/>
    <n v="7550"/>
    <n v="13"/>
    <n v="21556260"/>
    <n v="51231792"/>
    <n v="-29675532"/>
    <n v="-81.504019511176907"/>
    <n v="59.204392212008273"/>
    <x v="0"/>
  </r>
  <r>
    <s v="P0694"/>
    <s v="Model_934"/>
    <x v="0"/>
    <x v="0"/>
    <n v="2024"/>
    <s v="Q4"/>
    <n v="3081"/>
    <n v="4572"/>
    <n v="8633"/>
    <n v="111240"/>
    <n v="12.9"/>
    <n v="18"/>
    <n v="4.5"/>
    <n v="15.84"/>
    <n v="57.14"/>
    <n v="4"/>
    <n v="16403"/>
    <n v="3025"/>
    <n v="11"/>
    <n v="14086332"/>
    <n v="26709513"/>
    <n v="-12623181"/>
    <n v="-113.47699568500539"/>
    <n v="126.63009708737864"/>
    <x v="0"/>
  </r>
  <r>
    <s v="P0695"/>
    <s v="Model_112"/>
    <x v="1"/>
    <x v="2"/>
    <n v="2024"/>
    <s v="Q1"/>
    <n v="4214"/>
    <n v="15098"/>
    <n v="12061"/>
    <n v="201165"/>
    <n v="6.1"/>
    <n v="10"/>
    <n v="9.26"/>
    <n v="3.51"/>
    <n v="54.8"/>
    <n v="1.7"/>
    <n v="17413"/>
    <n v="1220"/>
    <n v="3"/>
    <n v="63622972"/>
    <n v="51026219"/>
    <n v="12596753"/>
    <n v="62.619009270996443"/>
    <n v="316.27257226654734"/>
    <x v="1"/>
  </r>
  <r>
    <s v="P0696"/>
    <s v="Model_144"/>
    <x v="0"/>
    <x v="3"/>
    <n v="2024"/>
    <s v="Q4"/>
    <n v="2643"/>
    <n v="15787"/>
    <n v="7588"/>
    <n v="449371"/>
    <n v="4.92"/>
    <n v="18"/>
    <n v="6.6"/>
    <n v="11.07"/>
    <n v="69.11"/>
    <n v="1.3"/>
    <n v="20671"/>
    <n v="5410"/>
    <n v="14"/>
    <n v="41725041"/>
    <n v="20504455"/>
    <n v="21220586"/>
    <n v="47.222864848866529"/>
    <n v="92.852099935242819"/>
    <x v="1"/>
  </r>
  <r>
    <s v="P0697"/>
    <s v="Model_590"/>
    <x v="2"/>
    <x v="2"/>
    <n v="2024"/>
    <s v="Q1"/>
    <n v="4350"/>
    <n v="15465"/>
    <n v="1026"/>
    <n v="96607"/>
    <n v="6.81"/>
    <n v="17"/>
    <n v="3.89"/>
    <n v="14.04"/>
    <n v="75.010000000000005"/>
    <n v="3.3"/>
    <n v="10970"/>
    <n v="546"/>
    <n v="4"/>
    <n v="67272750"/>
    <n v="4559707"/>
    <n v="62713043"/>
    <n v="649.15630337346158"/>
    <n v="696.35481900897446"/>
    <x v="2"/>
  </r>
  <r>
    <s v="P0698"/>
    <s v="Model_750"/>
    <x v="0"/>
    <x v="1"/>
    <n v="2024"/>
    <s v="Q3"/>
    <n v="3868"/>
    <n v="11019"/>
    <n v="12539"/>
    <n v="476703"/>
    <n v="11.44"/>
    <n v="11"/>
    <n v="1.31"/>
    <n v="21.23"/>
    <n v="20.29"/>
    <n v="2.4"/>
    <n v="18349"/>
    <n v="6727"/>
    <n v="10"/>
    <n v="42621492"/>
    <n v="48977555"/>
    <n v="-6356063"/>
    <n v="-13.333381581403936"/>
    <n v="89.408902398348658"/>
    <x v="0"/>
  </r>
  <r>
    <s v="P0699"/>
    <s v="Model_232"/>
    <x v="1"/>
    <x v="3"/>
    <n v="2023"/>
    <s v="Q3"/>
    <n v="4188"/>
    <n v="14880"/>
    <n v="1064"/>
    <n v="236740"/>
    <n v="1.89"/>
    <n v="0"/>
    <n v="2.62"/>
    <n v="11.09"/>
    <n v="11.47"/>
    <n v="2.1"/>
    <n v="13040"/>
    <n v="2996"/>
    <n v="12"/>
    <n v="62317440"/>
    <n v="4692772"/>
    <n v="57624668"/>
    <n v="243.40909014108306"/>
    <n v="263.2315620511954"/>
    <x v="2"/>
  </r>
  <r>
    <s v="P0700"/>
    <s v="Model_675"/>
    <x v="1"/>
    <x v="2"/>
    <n v="2024"/>
    <s v="Q3"/>
    <n v="3873"/>
    <n v="13365"/>
    <n v="10387"/>
    <n v="464179"/>
    <n v="2.95"/>
    <n v="18"/>
    <n v="5.81"/>
    <n v="22.97"/>
    <n v="65.17"/>
    <n v="4.2"/>
    <n v="19371"/>
    <n v="821"/>
    <n v="12"/>
    <n v="51762645"/>
    <n v="40693030"/>
    <n v="11069615"/>
    <n v="23.84772900109656"/>
    <n v="111.51440500324229"/>
    <x v="1"/>
  </r>
  <r>
    <s v="P0701"/>
    <s v="Model_243"/>
    <x v="0"/>
    <x v="2"/>
    <n v="2023"/>
    <s v="Q3"/>
    <n v="4092"/>
    <n v="9625"/>
    <n v="12549"/>
    <n v="231196"/>
    <n v="14.27"/>
    <n v="19"/>
    <n v="7.18"/>
    <n v="11.01"/>
    <n v="34.11"/>
    <n v="2.5"/>
    <n v="6097"/>
    <n v="2263"/>
    <n v="10"/>
    <n v="39385500"/>
    <n v="51581704"/>
    <n v="-12196204"/>
    <n v="-52.752660080624231"/>
    <n v="170.35545597674701"/>
    <x v="0"/>
  </r>
  <r>
    <s v="P0702"/>
    <s v="Model_126"/>
    <x v="0"/>
    <x v="3"/>
    <n v="2024"/>
    <s v="Q4"/>
    <n v="1956"/>
    <n v="4791"/>
    <n v="14545"/>
    <n v="365014"/>
    <n v="2.63"/>
    <n v="16"/>
    <n v="1.24"/>
    <n v="13.72"/>
    <n v="60.08"/>
    <n v="2.2999999999999998"/>
    <n v="6036"/>
    <n v="9643"/>
    <n v="7"/>
    <n v="9371196"/>
    <n v="28815034"/>
    <n v="-19443838"/>
    <n v="-53.268745856323321"/>
    <n v="25.6735248511016"/>
    <x v="0"/>
  </r>
  <r>
    <s v="P0703"/>
    <s v="Model_314"/>
    <x v="1"/>
    <x v="3"/>
    <n v="2024"/>
    <s v="Q1"/>
    <n v="810"/>
    <n v="5533"/>
    <n v="1445"/>
    <n v="499763"/>
    <n v="8.52"/>
    <n v="4"/>
    <n v="6"/>
    <n v="19.91"/>
    <n v="22.04"/>
    <n v="4.4000000000000004"/>
    <n v="18209"/>
    <n v="4080"/>
    <n v="11"/>
    <n v="4481730"/>
    <n v="1670213"/>
    <n v="2811517"/>
    <n v="5.6257005820759041"/>
    <n v="8.9677106948693677"/>
    <x v="3"/>
  </r>
  <r>
    <s v="P0704"/>
    <s v="Model_914"/>
    <x v="0"/>
    <x v="2"/>
    <n v="2024"/>
    <s v="Q3"/>
    <n v="3495"/>
    <n v="6605"/>
    <n v="8344"/>
    <n v="114110"/>
    <n v="8.69"/>
    <n v="2"/>
    <n v="5.5"/>
    <n v="14.58"/>
    <n v="47.52"/>
    <n v="4.4000000000000004"/>
    <n v="11457"/>
    <n v="4602"/>
    <n v="11"/>
    <n v="23084475"/>
    <n v="29276390"/>
    <n v="-6191915"/>
    <n v="-54.262685128384895"/>
    <n v="202.30019279642451"/>
    <x v="0"/>
  </r>
  <r>
    <s v="P0705"/>
    <s v="Model_197"/>
    <x v="0"/>
    <x v="2"/>
    <n v="2024"/>
    <s v="Q3"/>
    <n v="949"/>
    <n v="18587"/>
    <n v="14506"/>
    <n v="234626"/>
    <n v="7.34"/>
    <n v="1"/>
    <n v="5.14"/>
    <n v="24.01"/>
    <n v="50.35"/>
    <n v="2.4"/>
    <n v="5662"/>
    <n v="1825"/>
    <n v="10"/>
    <n v="17639063"/>
    <n v="14000820"/>
    <n v="3638243"/>
    <n v="15.506563637448535"/>
    <n v="75.179489911603994"/>
    <x v="1"/>
  </r>
  <r>
    <s v="P0706"/>
    <s v="Model_776"/>
    <x v="0"/>
    <x v="2"/>
    <n v="2024"/>
    <s v="Q1"/>
    <n v="4505"/>
    <n v="9633"/>
    <n v="6369"/>
    <n v="202008"/>
    <n v="9.67"/>
    <n v="2"/>
    <n v="6.9"/>
    <n v="16.510000000000002"/>
    <n v="56.81"/>
    <n v="4.3"/>
    <n v="1803"/>
    <n v="8985"/>
    <n v="5"/>
    <n v="43396665"/>
    <n v="28894353"/>
    <n v="14502312"/>
    <n v="71.790780563146015"/>
    <n v="214.82646726862302"/>
    <x v="2"/>
  </r>
  <r>
    <s v="P0707"/>
    <s v="Model_616"/>
    <x v="1"/>
    <x v="0"/>
    <n v="2023"/>
    <s v="Q1"/>
    <n v="2997"/>
    <n v="18458"/>
    <n v="3790"/>
    <n v="429039"/>
    <n v="3.45"/>
    <n v="7"/>
    <n v="8.3699999999999992"/>
    <n v="13.07"/>
    <n v="51.05"/>
    <n v="4.4000000000000004"/>
    <n v="6567"/>
    <n v="3513"/>
    <n v="12"/>
    <n v="55318626"/>
    <n v="11787669"/>
    <n v="43530957"/>
    <n v="101.46153846153847"/>
    <n v="128.93612468796542"/>
    <x v="2"/>
  </r>
  <r>
    <s v="P0708"/>
    <s v="Model_546"/>
    <x v="1"/>
    <x v="1"/>
    <n v="2023"/>
    <s v="Q4"/>
    <n v="1769"/>
    <n v="7204"/>
    <n v="14475"/>
    <n v="54426"/>
    <n v="8.2899999999999991"/>
    <n v="15"/>
    <n v="3.23"/>
    <n v="0.59"/>
    <n v="49.66"/>
    <n v="2.7"/>
    <n v="6524"/>
    <n v="594"/>
    <n v="6"/>
    <n v="12743876"/>
    <n v="25660701"/>
    <n v="-12916825"/>
    <n v="-237.32820710689745"/>
    <n v="234.15051629735788"/>
    <x v="0"/>
  </r>
  <r>
    <s v="P0709"/>
    <s v="Model_422"/>
    <x v="1"/>
    <x v="0"/>
    <n v="2023"/>
    <s v="Q4"/>
    <n v="330"/>
    <n v="9348"/>
    <n v="10891"/>
    <n v="269911"/>
    <n v="5.58"/>
    <n v="5"/>
    <n v="8.89"/>
    <n v="10.34"/>
    <n v="36.619999999999997"/>
    <n v="1.3"/>
    <n v="9215"/>
    <n v="1047"/>
    <n v="11"/>
    <n v="3084840"/>
    <n v="3863941"/>
    <n v="-779101"/>
    <n v="-2.8865107387249873"/>
    <n v="11.429100703565249"/>
    <x v="0"/>
  </r>
  <r>
    <s v="P0710"/>
    <s v="Model_777"/>
    <x v="1"/>
    <x v="2"/>
    <n v="2024"/>
    <s v="Q4"/>
    <n v="3316"/>
    <n v="14475"/>
    <n v="3304"/>
    <n v="339750"/>
    <n v="9.93"/>
    <n v="12"/>
    <n v="1.61"/>
    <n v="7.48"/>
    <n v="15.69"/>
    <n v="1"/>
    <n v="12726"/>
    <n v="122"/>
    <n v="7"/>
    <n v="47999100"/>
    <n v="11295814"/>
    <n v="36703286"/>
    <n v="108.03027520235467"/>
    <n v="141.27770419426048"/>
    <x v="2"/>
  </r>
  <r>
    <s v="P0711"/>
    <s v="Model_515"/>
    <x v="2"/>
    <x v="2"/>
    <n v="2023"/>
    <s v="Q3"/>
    <n v="1937"/>
    <n v="8424"/>
    <n v="11764"/>
    <n v="491048"/>
    <n v="2.12"/>
    <n v="15"/>
    <n v="1.73"/>
    <n v="18.7"/>
    <n v="17.16"/>
    <n v="3.1"/>
    <n v="4131"/>
    <n v="1228"/>
    <n v="14"/>
    <n v="16317288"/>
    <n v="23277916"/>
    <n v="-6960628"/>
    <n v="-14.175046024013946"/>
    <n v="33.229517277333379"/>
    <x v="0"/>
  </r>
  <r>
    <s v="P0712"/>
    <s v="Model_905"/>
    <x v="1"/>
    <x v="0"/>
    <n v="2023"/>
    <s v="Q4"/>
    <n v="3316"/>
    <n v="1988"/>
    <n v="14337"/>
    <n v="78151"/>
    <n v="8.56"/>
    <n v="15"/>
    <n v="2.67"/>
    <n v="5.21"/>
    <n v="44.7"/>
    <n v="2.4"/>
    <n v="14912"/>
    <n v="657"/>
    <n v="10"/>
    <n v="6592208"/>
    <n v="47619643"/>
    <n v="-41027435"/>
    <n v="-524.97645583549797"/>
    <n v="84.352189991170945"/>
    <x v="0"/>
  </r>
  <r>
    <s v="P0713"/>
    <s v="Model_996"/>
    <x v="0"/>
    <x v="3"/>
    <n v="2024"/>
    <s v="Q3"/>
    <n v="716"/>
    <n v="8614"/>
    <n v="14069"/>
    <n v="323452"/>
    <n v="2.78"/>
    <n v="2"/>
    <n v="1.2"/>
    <n v="5.13"/>
    <n v="38.46"/>
    <n v="5"/>
    <n v="16537"/>
    <n v="9908"/>
    <n v="14"/>
    <n v="6167624"/>
    <n v="10396856"/>
    <n v="-4229232"/>
    <n v="-13.075300199102186"/>
    <n v="19.068127573797657"/>
    <x v="0"/>
  </r>
  <r>
    <s v="P0714"/>
    <s v="Model_183"/>
    <x v="2"/>
    <x v="2"/>
    <n v="2024"/>
    <s v="Q4"/>
    <n v="4238"/>
    <n v="17240"/>
    <n v="10146"/>
    <n v="290853"/>
    <n v="4.18"/>
    <n v="12"/>
    <n v="2.2999999999999998"/>
    <n v="4.74"/>
    <n v="51.29"/>
    <n v="4.0999999999999996"/>
    <n v="13147"/>
    <n v="3830"/>
    <n v="6"/>
    <n v="73063120"/>
    <n v="43289601"/>
    <n v="29773519"/>
    <n v="102.36620904718191"/>
    <n v="251.20291006109616"/>
    <x v="2"/>
  </r>
  <r>
    <s v="P0715"/>
    <s v="Model_911"/>
    <x v="0"/>
    <x v="2"/>
    <n v="2023"/>
    <s v="Q3"/>
    <n v="721"/>
    <n v="4673"/>
    <n v="1387"/>
    <n v="304595"/>
    <n v="3.28"/>
    <n v="13"/>
    <n v="1.06"/>
    <n v="3.14"/>
    <n v="34.39"/>
    <n v="4"/>
    <n v="14069"/>
    <n v="5441"/>
    <n v="9"/>
    <n v="3369233"/>
    <n v="1304622"/>
    <n v="2064611"/>
    <n v="6.7782169766411133"/>
    <n v="11.061353600682875"/>
    <x v="3"/>
  </r>
  <r>
    <s v="P0716"/>
    <s v="Model_772"/>
    <x v="0"/>
    <x v="3"/>
    <n v="2024"/>
    <s v="Q4"/>
    <n v="2019"/>
    <n v="3167"/>
    <n v="13563"/>
    <n v="226743"/>
    <n v="2.74"/>
    <n v="7"/>
    <n v="8.2200000000000006"/>
    <n v="7.78"/>
    <n v="65.03"/>
    <n v="4.8"/>
    <n v="3869"/>
    <n v="7098"/>
    <n v="12"/>
    <n v="6394173"/>
    <n v="27610440"/>
    <n v="-21216267"/>
    <n v="-93.569666979796509"/>
    <n v="28.200089969701381"/>
    <x v="0"/>
  </r>
  <r>
    <s v="P0717"/>
    <s v="Model_554"/>
    <x v="0"/>
    <x v="0"/>
    <n v="2024"/>
    <s v="Q3"/>
    <n v="4206"/>
    <n v="5614"/>
    <n v="10813"/>
    <n v="140306"/>
    <n v="12.39"/>
    <n v="11"/>
    <n v="1.39"/>
    <n v="22.15"/>
    <n v="79.12"/>
    <n v="4.5999999999999996"/>
    <n v="13159"/>
    <n v="7282"/>
    <n v="2"/>
    <n v="23612484"/>
    <n v="45619784"/>
    <n v="-22007300"/>
    <n v="-156.85216598007213"/>
    <n v="168.29276011004518"/>
    <x v="0"/>
  </r>
  <r>
    <s v="P0718"/>
    <s v="Model_511"/>
    <x v="2"/>
    <x v="0"/>
    <n v="2024"/>
    <s v="Q4"/>
    <n v="3172"/>
    <n v="5053"/>
    <n v="9977"/>
    <n v="275180"/>
    <n v="4.29"/>
    <n v="7"/>
    <n v="7.47"/>
    <n v="19.37"/>
    <n v="33.909999999999997"/>
    <n v="2.2999999999999998"/>
    <n v="2028"/>
    <n v="7134"/>
    <n v="6"/>
    <n v="16028116"/>
    <n v="31922224"/>
    <n v="-15894108"/>
    <n v="-57.75895050512392"/>
    <n v="58.245933570753685"/>
    <x v="0"/>
  </r>
  <r>
    <s v="P0719"/>
    <s v="Model_757"/>
    <x v="0"/>
    <x v="0"/>
    <n v="2024"/>
    <s v="Q1"/>
    <n v="4749"/>
    <n v="9261"/>
    <n v="4879"/>
    <n v="419128"/>
    <n v="13.91"/>
    <n v="8"/>
    <n v="0.48"/>
    <n v="18.38"/>
    <n v="25.44"/>
    <n v="1.7"/>
    <n v="12002"/>
    <n v="1756"/>
    <n v="11"/>
    <n v="43980489"/>
    <n v="23589499"/>
    <n v="20390990"/>
    <n v="48.65098490198698"/>
    <n v="104.93331154205875"/>
    <x v="1"/>
  </r>
  <r>
    <s v="P0720"/>
    <s v="Model_758"/>
    <x v="1"/>
    <x v="0"/>
    <n v="2024"/>
    <s v="Q2"/>
    <n v="4827"/>
    <n v="2500"/>
    <n v="4148"/>
    <n v="52204"/>
    <n v="14.55"/>
    <n v="0"/>
    <n v="9.49"/>
    <n v="19.93"/>
    <n v="19.29"/>
    <n v="4"/>
    <n v="6175"/>
    <n v="4273"/>
    <n v="2"/>
    <n v="12067500"/>
    <n v="20074600"/>
    <n v="-8007100"/>
    <n v="-153.38096697571066"/>
    <n v="231.16044747528926"/>
    <x v="0"/>
  </r>
  <r>
    <s v="P0721"/>
    <s v="Model_105"/>
    <x v="0"/>
    <x v="0"/>
    <n v="2024"/>
    <s v="Q1"/>
    <n v="3950"/>
    <n v="17138"/>
    <n v="7099"/>
    <n v="142769"/>
    <n v="8.57"/>
    <n v="5"/>
    <n v="7.11"/>
    <n v="6.74"/>
    <n v="59.3"/>
    <n v="2.5"/>
    <n v="19547"/>
    <n v="5541"/>
    <n v="11"/>
    <n v="67695100"/>
    <n v="28183819"/>
    <n v="39511281"/>
    <n v="276.74972157821378"/>
    <n v="474.15825564373216"/>
    <x v="2"/>
  </r>
  <r>
    <s v="P0722"/>
    <s v="Model_623"/>
    <x v="0"/>
    <x v="3"/>
    <n v="2024"/>
    <s v="Q4"/>
    <n v="573"/>
    <n v="19272"/>
    <n v="4631"/>
    <n v="137265"/>
    <n v="2.15"/>
    <n v="18"/>
    <n v="7.0000000000000007E-2"/>
    <n v="22.19"/>
    <n v="45.51"/>
    <n v="2.9"/>
    <n v="3841"/>
    <n v="9098"/>
    <n v="7"/>
    <n v="11042856"/>
    <n v="2790828"/>
    <n v="8252028"/>
    <n v="60.117495355698829"/>
    <n v="80.449174953556991"/>
    <x v="1"/>
  </r>
  <r>
    <s v="P0723"/>
    <s v="Model_103"/>
    <x v="0"/>
    <x v="1"/>
    <n v="2023"/>
    <s v="Q2"/>
    <n v="2443"/>
    <n v="6950"/>
    <n v="10233"/>
    <n v="343275"/>
    <n v="5.62"/>
    <n v="10"/>
    <n v="7.64"/>
    <n v="3.43"/>
    <n v="25.04"/>
    <n v="3.5"/>
    <n v="15419"/>
    <n v="3412"/>
    <n v="8"/>
    <n v="16978850"/>
    <n v="25342494"/>
    <n v="-8363644"/>
    <n v="-24.364267715388536"/>
    <n v="49.461364794989443"/>
    <x v="0"/>
  </r>
  <r>
    <s v="P0724"/>
    <s v="Model_660"/>
    <x v="1"/>
    <x v="0"/>
    <n v="2023"/>
    <s v="Q4"/>
    <n v="3167"/>
    <n v="5212"/>
    <n v="9181"/>
    <n v="102428"/>
    <n v="11.97"/>
    <n v="10"/>
    <n v="5.14"/>
    <n v="8.41"/>
    <n v="62.25"/>
    <n v="4.5999999999999996"/>
    <n v="16230"/>
    <n v="8745"/>
    <n v="13"/>
    <n v="16506404"/>
    <n v="29178655"/>
    <n v="-12672251"/>
    <n v="-123.71862186120983"/>
    <n v="161.15128675752723"/>
    <x v="0"/>
  </r>
  <r>
    <s v="P0725"/>
    <s v="Model_887"/>
    <x v="2"/>
    <x v="1"/>
    <n v="2023"/>
    <s v="Q2"/>
    <n v="2643"/>
    <n v="2867"/>
    <n v="14528"/>
    <n v="83870"/>
    <n v="5.51"/>
    <n v="12"/>
    <n v="7.79"/>
    <n v="14.67"/>
    <n v="21.88"/>
    <n v="2.7"/>
    <n v="16756"/>
    <n v="2424"/>
    <n v="6"/>
    <n v="7577481"/>
    <n v="38481374"/>
    <n v="-30903893"/>
    <n v="-368.473745081674"/>
    <n v="90.347931322284481"/>
    <x v="0"/>
  </r>
  <r>
    <s v="P0726"/>
    <s v="Model_811"/>
    <x v="0"/>
    <x v="2"/>
    <n v="2024"/>
    <s v="Q2"/>
    <n v="2018"/>
    <n v="9689"/>
    <n v="9972"/>
    <n v="153547"/>
    <n v="1.31"/>
    <n v="10"/>
    <n v="5.22"/>
    <n v="2.57"/>
    <n v="54.34"/>
    <n v="4.0999999999999996"/>
    <n v="6405"/>
    <n v="9739"/>
    <n v="2"/>
    <n v="19552402"/>
    <n v="20277043"/>
    <n v="-724641"/>
    <n v="-4.7193432629748546"/>
    <n v="127.33822217301542"/>
    <x v="0"/>
  </r>
  <r>
    <s v="P0727"/>
    <s v="Model_395"/>
    <x v="2"/>
    <x v="1"/>
    <n v="2023"/>
    <s v="Q3"/>
    <n v="1803"/>
    <n v="10513"/>
    <n v="10690"/>
    <n v="285990"/>
    <n v="8.35"/>
    <n v="17"/>
    <n v="6.41"/>
    <n v="18.25"/>
    <n v="52.17"/>
    <n v="2.1"/>
    <n v="17039"/>
    <n v="5695"/>
    <n v="7"/>
    <n v="18954939"/>
    <n v="19560060"/>
    <n v="-605121"/>
    <n v="-2.1158816741844122"/>
    <n v="66.278327913563416"/>
    <x v="0"/>
  </r>
  <r>
    <s v="P0728"/>
    <s v="Model_242"/>
    <x v="0"/>
    <x v="2"/>
    <n v="2023"/>
    <s v="Q2"/>
    <n v="2346"/>
    <n v="18338"/>
    <n v="2515"/>
    <n v="99067"/>
    <n v="12.68"/>
    <n v="14"/>
    <n v="7.86"/>
    <n v="9.68"/>
    <n v="68.739999999999995"/>
    <n v="3.8"/>
    <n v="16755"/>
    <n v="6084"/>
    <n v="11"/>
    <n v="43020948"/>
    <n v="5999257"/>
    <n v="37021691"/>
    <n v="373.70356425449444"/>
    <n v="434.26113640263662"/>
    <x v="2"/>
  </r>
  <r>
    <s v="P0729"/>
    <s v="Model_826"/>
    <x v="1"/>
    <x v="2"/>
    <n v="2023"/>
    <s v="Q1"/>
    <n v="2311"/>
    <n v="5226"/>
    <n v="11585"/>
    <n v="288083"/>
    <n v="11.94"/>
    <n v="0"/>
    <n v="4.05"/>
    <n v="19.61"/>
    <n v="14.41"/>
    <n v="1"/>
    <n v="10384"/>
    <n v="2611"/>
    <n v="6"/>
    <n v="12077286"/>
    <n v="27061018"/>
    <n v="-14983732"/>
    <n v="-52.011857693789636"/>
    <n v="41.922938875254701"/>
    <x v="0"/>
  </r>
  <r>
    <s v="P0730"/>
    <s v="Model_458"/>
    <x v="1"/>
    <x v="3"/>
    <n v="2024"/>
    <s v="Q1"/>
    <n v="2336"/>
    <n v="6306"/>
    <n v="13128"/>
    <n v="162217"/>
    <n v="2.63"/>
    <n v="6"/>
    <n v="0.03"/>
    <n v="12.32"/>
    <n v="81.03"/>
    <n v="4.5"/>
    <n v="10643"/>
    <n v="462"/>
    <n v="7"/>
    <n v="14730816"/>
    <n v="30829225"/>
    <n v="-16098409"/>
    <n v="-99.239962519341375"/>
    <n v="90.809323313832707"/>
    <x v="0"/>
  </r>
  <r>
    <s v="P0731"/>
    <s v="Model_636"/>
    <x v="1"/>
    <x v="2"/>
    <n v="2023"/>
    <s v="Q1"/>
    <n v="4252"/>
    <n v="3690"/>
    <n v="7250"/>
    <n v="464823"/>
    <n v="10.09"/>
    <n v="12"/>
    <n v="8.5"/>
    <n v="4.5199999999999996"/>
    <n v="66.239999999999995"/>
    <n v="1.1000000000000001"/>
    <n v="7450"/>
    <n v="3554"/>
    <n v="12"/>
    <n v="15689880"/>
    <n v="31291823"/>
    <n v="-15601943"/>
    <n v="-33.565342076446306"/>
    <n v="33.754525916316531"/>
    <x v="0"/>
  </r>
  <r>
    <s v="P0732"/>
    <s v="Model_882"/>
    <x v="1"/>
    <x v="0"/>
    <n v="2023"/>
    <s v="Q3"/>
    <n v="2928"/>
    <n v="10608"/>
    <n v="14030"/>
    <n v="468184"/>
    <n v="3.31"/>
    <n v="11"/>
    <n v="3.81"/>
    <n v="18.37"/>
    <n v="27.29"/>
    <n v="3.9"/>
    <n v="2860"/>
    <n v="2898"/>
    <n v="11"/>
    <n v="31060224"/>
    <n v="41548024"/>
    <n v="-10487800"/>
    <n v="-22.401021820480835"/>
    <n v="66.341916853203017"/>
    <x v="0"/>
  </r>
  <r>
    <s v="P0733"/>
    <s v="Model_746"/>
    <x v="1"/>
    <x v="2"/>
    <n v="2023"/>
    <s v="Q3"/>
    <n v="4193"/>
    <n v="13678"/>
    <n v="13425"/>
    <n v="148934"/>
    <n v="3.27"/>
    <n v="17"/>
    <n v="4.96"/>
    <n v="6.3"/>
    <n v="24.67"/>
    <n v="1.2"/>
    <n v="6627"/>
    <n v="4720"/>
    <n v="8"/>
    <n v="57351854"/>
    <n v="56439959"/>
    <n v="911895"/>
    <n v="6.1228127895577904"/>
    <n v="385.08234519988719"/>
    <x v="3"/>
  </r>
  <r>
    <s v="P0734"/>
    <s v="Model_827"/>
    <x v="1"/>
    <x v="2"/>
    <n v="2024"/>
    <s v="Q4"/>
    <n v="3694"/>
    <n v="4375"/>
    <n v="6233"/>
    <n v="192980"/>
    <n v="13.11"/>
    <n v="18"/>
    <n v="0.08"/>
    <n v="12.27"/>
    <n v="44.53"/>
    <n v="2.1"/>
    <n v="15752"/>
    <n v="3355"/>
    <n v="8"/>
    <n v="16161250"/>
    <n v="23217682"/>
    <n v="-7056432"/>
    <n v="-36.565613016892939"/>
    <n v="83.745724945590212"/>
    <x v="0"/>
  </r>
  <r>
    <s v="P0735"/>
    <s v="Model_743"/>
    <x v="2"/>
    <x v="2"/>
    <n v="2023"/>
    <s v="Q4"/>
    <n v="4482"/>
    <n v="7092"/>
    <n v="1898"/>
    <n v="469639"/>
    <n v="3.75"/>
    <n v="14"/>
    <n v="4.92"/>
    <n v="1.89"/>
    <n v="75.41"/>
    <n v="3"/>
    <n v="10230"/>
    <n v="1317"/>
    <n v="3"/>
    <n v="31786344"/>
    <n v="8976475"/>
    <n v="22809869"/>
    <n v="48.568941250620156"/>
    <n v="67.682505073045462"/>
    <x v="1"/>
  </r>
  <r>
    <s v="P0736"/>
    <s v="Model_831"/>
    <x v="2"/>
    <x v="0"/>
    <n v="2023"/>
    <s v="Q3"/>
    <n v="2105"/>
    <n v="19324"/>
    <n v="7896"/>
    <n v="386851"/>
    <n v="3.95"/>
    <n v="7"/>
    <n v="9.86"/>
    <n v="15.45"/>
    <n v="77.44"/>
    <n v="2.7"/>
    <n v="5425"/>
    <n v="1585"/>
    <n v="13"/>
    <n v="40677020"/>
    <n v="17007931"/>
    <n v="23669089"/>
    <n v="61.183993320425692"/>
    <n v="105.14906255896973"/>
    <x v="1"/>
  </r>
  <r>
    <s v="P0737"/>
    <s v="Model_629"/>
    <x v="0"/>
    <x v="0"/>
    <n v="2024"/>
    <s v="Q3"/>
    <n v="4770"/>
    <n v="14092"/>
    <n v="3126"/>
    <n v="259329"/>
    <n v="0.01"/>
    <n v="18"/>
    <n v="2.78"/>
    <n v="16.649999999999999"/>
    <n v="51.64"/>
    <n v="1.8"/>
    <n v="9963"/>
    <n v="5449"/>
    <n v="4"/>
    <n v="67218840"/>
    <n v="15170349"/>
    <n v="52048491"/>
    <n v="200.704475781729"/>
    <n v="259.20294297976699"/>
    <x v="2"/>
  </r>
  <r>
    <s v="P0738"/>
    <s v="Model_154"/>
    <x v="0"/>
    <x v="1"/>
    <n v="2024"/>
    <s v="Q3"/>
    <n v="1326"/>
    <n v="10427"/>
    <n v="12239"/>
    <n v="307354"/>
    <n v="13.06"/>
    <n v="9"/>
    <n v="3.95"/>
    <n v="9.4700000000000006"/>
    <n v="78.86"/>
    <n v="2.2999999999999998"/>
    <n v="18912"/>
    <n v="7295"/>
    <n v="13"/>
    <n v="13826202"/>
    <n v="16536268"/>
    <n v="-2710066"/>
    <n v="-8.8174092414609859"/>
    <n v="44.984617086486594"/>
    <x v="0"/>
  </r>
  <r>
    <s v="P0739"/>
    <s v="Model_883"/>
    <x v="0"/>
    <x v="1"/>
    <n v="2023"/>
    <s v="Q2"/>
    <n v="2816"/>
    <n v="15937"/>
    <n v="9887"/>
    <n v="111215"/>
    <n v="11.89"/>
    <n v="6"/>
    <n v="6.87"/>
    <n v="23.86"/>
    <n v="10.44"/>
    <n v="3.9"/>
    <n v="2742"/>
    <n v="7850"/>
    <n v="7"/>
    <n v="44878592"/>
    <n v="27953007"/>
    <n v="16925585"/>
    <n v="152.18796924875241"/>
    <n v="403.53002742435825"/>
    <x v="2"/>
  </r>
  <r>
    <s v="P0740"/>
    <s v="Model_796"/>
    <x v="1"/>
    <x v="2"/>
    <n v="2024"/>
    <s v="Q2"/>
    <n v="352"/>
    <n v="13030"/>
    <n v="7216"/>
    <n v="236907"/>
    <n v="9.41"/>
    <n v="17"/>
    <n v="8.15"/>
    <n v="21.85"/>
    <n v="12.81"/>
    <n v="3.7"/>
    <n v="10284"/>
    <n v="6179"/>
    <n v="4"/>
    <n v="4586560"/>
    <n v="2776939"/>
    <n v="1809621"/>
    <n v="7.6385290430422064"/>
    <n v="19.360170868737523"/>
    <x v="3"/>
  </r>
  <r>
    <s v="P0741"/>
    <s v="Model_192"/>
    <x v="2"/>
    <x v="3"/>
    <n v="2023"/>
    <s v="Q2"/>
    <n v="688"/>
    <n v="8510"/>
    <n v="7780"/>
    <n v="361573"/>
    <n v="11.25"/>
    <n v="15"/>
    <n v="4.17"/>
    <n v="17.7"/>
    <n v="82.95"/>
    <n v="1.3"/>
    <n v="11297"/>
    <n v="9499"/>
    <n v="3"/>
    <n v="5854880"/>
    <n v="5714213"/>
    <n v="140667"/>
    <n v="0.38904177026492576"/>
    <n v="16.192802006787012"/>
    <x v="3"/>
  </r>
  <r>
    <s v="P0742"/>
    <s v="Model_155"/>
    <x v="1"/>
    <x v="2"/>
    <n v="2024"/>
    <s v="Q1"/>
    <n v="105"/>
    <n v="12707"/>
    <n v="7563"/>
    <n v="394296"/>
    <n v="2.2799999999999998"/>
    <n v="19"/>
    <n v="3.1"/>
    <n v="17.84"/>
    <n v="72.03"/>
    <n v="4"/>
    <n v="7906"/>
    <n v="9740"/>
    <n v="5"/>
    <n v="1334235"/>
    <n v="1188411"/>
    <n v="145824"/>
    <n v="0.36983383042181506"/>
    <n v="3.3838410737111206"/>
    <x v="3"/>
  </r>
  <r>
    <s v="P0743"/>
    <s v="Model_309"/>
    <x v="0"/>
    <x v="1"/>
    <n v="2023"/>
    <s v="Q1"/>
    <n v="4871"/>
    <n v="4489"/>
    <n v="2474"/>
    <n v="158048"/>
    <n v="6.87"/>
    <n v="5"/>
    <n v="9.3800000000000008"/>
    <n v="6.31"/>
    <n v="46.06"/>
    <n v="1.2"/>
    <n v="15465"/>
    <n v="8135"/>
    <n v="6"/>
    <n v="21865919"/>
    <n v="12208902"/>
    <n v="9657017"/>
    <n v="61.101798187892285"/>
    <n v="138.34986206722007"/>
    <x v="1"/>
  </r>
  <r>
    <s v="P0744"/>
    <s v="Model_163"/>
    <x v="2"/>
    <x v="0"/>
    <n v="2024"/>
    <s v="Q4"/>
    <n v="575"/>
    <n v="13540"/>
    <n v="11901"/>
    <n v="219530"/>
    <n v="5.27"/>
    <n v="8"/>
    <n v="6.77"/>
    <n v="16.420000000000002"/>
    <n v="70.290000000000006"/>
    <n v="3.2"/>
    <n v="15233"/>
    <n v="1607"/>
    <n v="12"/>
    <n v="7785500"/>
    <n v="7062605"/>
    <n v="722895"/>
    <n v="3.2929212408326882"/>
    <n v="35.464401220789867"/>
    <x v="3"/>
  </r>
  <r>
    <s v="P0745"/>
    <s v="Model_105"/>
    <x v="0"/>
    <x v="2"/>
    <n v="2024"/>
    <s v="Q3"/>
    <n v="4619"/>
    <n v="10718"/>
    <n v="8750"/>
    <n v="227241"/>
    <n v="1.41"/>
    <n v="12"/>
    <n v="1.19"/>
    <n v="4.96"/>
    <n v="86.45"/>
    <n v="2"/>
    <n v="19324"/>
    <n v="1103"/>
    <n v="11"/>
    <n v="49506442"/>
    <n v="40643491"/>
    <n v="8862951"/>
    <n v="39.002429139107818"/>
    <n v="217.8587578826004"/>
    <x v="1"/>
  </r>
  <r>
    <s v="P0746"/>
    <s v="Model_704"/>
    <x v="2"/>
    <x v="0"/>
    <n v="2023"/>
    <s v="Q1"/>
    <n v="4173"/>
    <n v="7971"/>
    <n v="9922"/>
    <n v="188731"/>
    <n v="7.29"/>
    <n v="7"/>
    <n v="0.69"/>
    <n v="3.6"/>
    <n v="71.77"/>
    <n v="3.4"/>
    <n v="5126"/>
    <n v="6503"/>
    <n v="10"/>
    <n v="33262983"/>
    <n v="41593237"/>
    <n v="-8330254"/>
    <n v="-44.138239081020075"/>
    <n v="176.24546576873962"/>
    <x v="0"/>
  </r>
  <r>
    <s v="P0747"/>
    <s v="Model_868"/>
    <x v="0"/>
    <x v="1"/>
    <n v="2023"/>
    <s v="Q1"/>
    <n v="2175"/>
    <n v="4363"/>
    <n v="13376"/>
    <n v="289977"/>
    <n v="13.81"/>
    <n v="15"/>
    <n v="4.84"/>
    <n v="24.99"/>
    <n v="77.39"/>
    <n v="2"/>
    <n v="11574"/>
    <n v="1025"/>
    <n v="4"/>
    <n v="9489525"/>
    <n v="29382777"/>
    <n v="-19893252"/>
    <n v="-68.602861606265321"/>
    <n v="32.725095438603752"/>
    <x v="0"/>
  </r>
  <r>
    <s v="P0748"/>
    <s v="Model_972"/>
    <x v="0"/>
    <x v="0"/>
    <n v="2024"/>
    <s v="Q1"/>
    <n v="3337"/>
    <n v="12193"/>
    <n v="9715"/>
    <n v="389384"/>
    <n v="0.6"/>
    <n v="12"/>
    <n v="2.2000000000000002"/>
    <n v="15.56"/>
    <n v="70.849999999999994"/>
    <n v="4.9000000000000004"/>
    <n v="18068"/>
    <n v="8375"/>
    <n v="4"/>
    <n v="40688041"/>
    <n v="32808339"/>
    <n v="7879702"/>
    <n v="20.236327121812916"/>
    <n v="104.49335617282682"/>
    <x v="1"/>
  </r>
  <r>
    <s v="P0749"/>
    <s v="Model_597"/>
    <x v="2"/>
    <x v="3"/>
    <n v="2024"/>
    <s v="Q2"/>
    <n v="414"/>
    <n v="2677"/>
    <n v="11932"/>
    <n v="476009"/>
    <n v="4.37"/>
    <n v="12"/>
    <n v="2.54"/>
    <n v="10.77"/>
    <n v="23.46"/>
    <n v="2.2000000000000002"/>
    <n v="9531"/>
    <n v="6683"/>
    <n v="7"/>
    <n v="1108278"/>
    <n v="5415857"/>
    <n v="-4307579"/>
    <n v="-9.0493646128539584"/>
    <n v="2.3282711041177793"/>
    <x v="0"/>
  </r>
  <r>
    <s v="P0750"/>
    <s v="Model_812"/>
    <x v="0"/>
    <x v="1"/>
    <n v="2023"/>
    <s v="Q4"/>
    <n v="4671"/>
    <n v="6260"/>
    <n v="6849"/>
    <n v="163688"/>
    <n v="3.11"/>
    <n v="16"/>
    <n v="8.7799999999999994"/>
    <n v="7.2"/>
    <n v="76.69"/>
    <n v="2"/>
    <n v="4688"/>
    <n v="4027"/>
    <n v="6"/>
    <n v="29240460"/>
    <n v="32155367"/>
    <n v="-2914907"/>
    <n v="-17.807701236498705"/>
    <n v="178.63533062900152"/>
    <x v="0"/>
  </r>
  <r>
    <s v="P0751"/>
    <s v="Model_940"/>
    <x v="0"/>
    <x v="1"/>
    <n v="2024"/>
    <s v="Q4"/>
    <n v="1696"/>
    <n v="1511"/>
    <n v="1889"/>
    <n v="358617"/>
    <n v="3.57"/>
    <n v="19"/>
    <n v="0.9"/>
    <n v="15.1"/>
    <n v="25.61"/>
    <n v="2.1"/>
    <n v="4445"/>
    <n v="9834"/>
    <n v="7"/>
    <n v="2562656"/>
    <n v="3562361"/>
    <n v="-999705"/>
    <n v="-2.7876676231188147"/>
    <n v="7.145941213049019"/>
    <x v="0"/>
  </r>
  <r>
    <s v="P0752"/>
    <s v="Model_685"/>
    <x v="1"/>
    <x v="2"/>
    <n v="2023"/>
    <s v="Q1"/>
    <n v="968"/>
    <n v="17853"/>
    <n v="5378"/>
    <n v="408906"/>
    <n v="13.63"/>
    <n v="4"/>
    <n v="7.15"/>
    <n v="1.24"/>
    <n v="81.41"/>
    <n v="4.5999999999999996"/>
    <n v="8265"/>
    <n v="1085"/>
    <n v="8"/>
    <n v="17281704"/>
    <n v="5614810"/>
    <n v="11666894"/>
    <n v="28.531970672966402"/>
    <n v="42.263268330618772"/>
    <x v="1"/>
  </r>
  <r>
    <s v="P0753"/>
    <s v="Model_745"/>
    <x v="2"/>
    <x v="0"/>
    <n v="2023"/>
    <s v="Q2"/>
    <n v="2847"/>
    <n v="13056"/>
    <n v="9927"/>
    <n v="270460"/>
    <n v="7.02"/>
    <n v="16"/>
    <n v="2.71"/>
    <n v="2.37"/>
    <n v="46.69"/>
    <n v="3.5"/>
    <n v="20358"/>
    <n v="4331"/>
    <n v="12"/>
    <n v="37170432"/>
    <n v="28532629"/>
    <n v="8637803"/>
    <n v="31.937451009391406"/>
    <n v="137.43411964800711"/>
    <x v="1"/>
  </r>
  <r>
    <s v="P0754"/>
    <s v="Model_974"/>
    <x v="2"/>
    <x v="2"/>
    <n v="2023"/>
    <s v="Q1"/>
    <n v="1581"/>
    <n v="13063"/>
    <n v="11287"/>
    <n v="419100"/>
    <n v="6.99"/>
    <n v="8"/>
    <n v="7.6"/>
    <n v="0.82"/>
    <n v="64.16"/>
    <n v="3.9"/>
    <n v="12307"/>
    <n v="5402"/>
    <n v="4"/>
    <n v="20652603"/>
    <n v="18263847"/>
    <n v="2388756"/>
    <n v="5.6997279885468863"/>
    <n v="49.278460987831068"/>
    <x v="3"/>
  </r>
  <r>
    <s v="P0755"/>
    <s v="Model_963"/>
    <x v="2"/>
    <x v="2"/>
    <n v="2024"/>
    <s v="Q1"/>
    <n v="3395"/>
    <n v="15551"/>
    <n v="955"/>
    <n v="430596"/>
    <n v="11.41"/>
    <n v="1"/>
    <n v="7.22"/>
    <n v="12.48"/>
    <n v="49.78"/>
    <n v="4.7"/>
    <n v="11704"/>
    <n v="5391"/>
    <n v="14"/>
    <n v="52795645"/>
    <n v="3672821"/>
    <n v="49122824"/>
    <n v="114.08100400375294"/>
    <n v="122.61062573735009"/>
    <x v="2"/>
  </r>
  <r>
    <s v="P0756"/>
    <s v="Model_751"/>
    <x v="1"/>
    <x v="2"/>
    <n v="2023"/>
    <s v="Q3"/>
    <n v="1956"/>
    <n v="12522"/>
    <n v="10062"/>
    <n v="236823"/>
    <n v="2.3199999999999998"/>
    <n v="17"/>
    <n v="7.0000000000000007E-2"/>
    <n v="15.02"/>
    <n v="17.52"/>
    <n v="4.5999999999999996"/>
    <n v="10852"/>
    <n v="1008"/>
    <n v="6"/>
    <n v="24493032"/>
    <n v="19918095"/>
    <n v="4574937"/>
    <n v="19.31795898202455"/>
    <n v="103.42336681825667"/>
    <x v="1"/>
  </r>
  <r>
    <s v="P0757"/>
    <s v="Model_196"/>
    <x v="0"/>
    <x v="2"/>
    <n v="2024"/>
    <s v="Q3"/>
    <n v="3136"/>
    <n v="9734"/>
    <n v="2758"/>
    <n v="438455"/>
    <n v="7.31"/>
    <n v="8"/>
    <n v="5.09"/>
    <n v="1.56"/>
    <n v="33.26"/>
    <n v="4"/>
    <n v="6099"/>
    <n v="5151"/>
    <n v="9"/>
    <n v="30525824"/>
    <n v="9087543"/>
    <n v="21438281"/>
    <n v="48.895054224492824"/>
    <n v="69.621338563820686"/>
    <x v="1"/>
  </r>
  <r>
    <s v="P0758"/>
    <s v="Model_775"/>
    <x v="0"/>
    <x v="0"/>
    <n v="2024"/>
    <s v="Q1"/>
    <n v="4630"/>
    <n v="17673"/>
    <n v="11493"/>
    <n v="259987"/>
    <n v="6.45"/>
    <n v="5"/>
    <n v="1.39"/>
    <n v="18.03"/>
    <n v="88.7"/>
    <n v="1.8"/>
    <n v="5813"/>
    <n v="2686"/>
    <n v="5"/>
    <n v="81825990"/>
    <n v="53472577"/>
    <n v="28353413"/>
    <n v="109.05704131360415"/>
    <n v="314.73108270798156"/>
    <x v="2"/>
  </r>
  <r>
    <s v="P0759"/>
    <s v="Model_547"/>
    <x v="0"/>
    <x v="2"/>
    <n v="2023"/>
    <s v="Q2"/>
    <n v="2125"/>
    <n v="14678"/>
    <n v="7144"/>
    <n v="497470"/>
    <n v="8.9499999999999993"/>
    <n v="10"/>
    <n v="8.66"/>
    <n v="5.76"/>
    <n v="86.86"/>
    <n v="4.4000000000000004"/>
    <n v="3718"/>
    <n v="9435"/>
    <n v="11"/>
    <n v="31190750"/>
    <n v="15678470"/>
    <n v="15512280"/>
    <n v="31.182342653828371"/>
    <n v="62.698755703861536"/>
    <x v="1"/>
  </r>
  <r>
    <s v="P0760"/>
    <s v="Model_599"/>
    <x v="2"/>
    <x v="0"/>
    <n v="2024"/>
    <s v="Q3"/>
    <n v="763"/>
    <n v="8070"/>
    <n v="6579"/>
    <n v="319150"/>
    <n v="14.99"/>
    <n v="5"/>
    <n v="8.7200000000000006"/>
    <n v="17.13"/>
    <n v="35.64"/>
    <n v="1.8"/>
    <n v="15286"/>
    <n v="1431"/>
    <n v="3"/>
    <n v="6157410"/>
    <n v="5338927"/>
    <n v="818483"/>
    <n v="2.5645715180949398"/>
    <n v="19.293153689487703"/>
    <x v="3"/>
  </r>
  <r>
    <s v="P0761"/>
    <s v="Model_195"/>
    <x v="0"/>
    <x v="2"/>
    <n v="2023"/>
    <s v="Q1"/>
    <n v="1112"/>
    <n v="1906"/>
    <n v="13211"/>
    <n v="299243"/>
    <n v="11.54"/>
    <n v="5"/>
    <n v="4.18"/>
    <n v="24.55"/>
    <n v="89.7"/>
    <n v="4"/>
    <n v="19036"/>
    <n v="6951"/>
    <n v="5"/>
    <n v="2119472"/>
    <n v="14989875"/>
    <n v="-12870403"/>
    <n v="-43.009871575943293"/>
    <n v="7.0827788787039294"/>
    <x v="0"/>
  </r>
  <r>
    <s v="P0762"/>
    <s v="Model_227"/>
    <x v="0"/>
    <x v="1"/>
    <n v="2023"/>
    <s v="Q1"/>
    <n v="2026"/>
    <n v="10706"/>
    <n v="6944"/>
    <n v="124218"/>
    <n v="5.97"/>
    <n v="12"/>
    <n v="4.4400000000000004"/>
    <n v="17.28"/>
    <n v="77.64"/>
    <n v="3.7"/>
    <n v="1556"/>
    <n v="9845"/>
    <n v="3"/>
    <n v="21690356"/>
    <n v="14192762"/>
    <n v="7497594"/>
    <n v="60.358353861759163"/>
    <n v="174.61524094736671"/>
    <x v="1"/>
  </r>
  <r>
    <s v="P0763"/>
    <s v="Model_922"/>
    <x v="2"/>
    <x v="1"/>
    <n v="2023"/>
    <s v="Q4"/>
    <n v="1346"/>
    <n v="5931"/>
    <n v="5863"/>
    <n v="246416"/>
    <n v="12.41"/>
    <n v="10"/>
    <n v="3.03"/>
    <n v="22.08"/>
    <n v="58.88"/>
    <n v="4"/>
    <n v="14033"/>
    <n v="1906"/>
    <n v="4"/>
    <n v="7983126"/>
    <n v="8138014"/>
    <n v="-154888"/>
    <n v="-0.62856308031945973"/>
    <n v="32.396946626842414"/>
    <x v="0"/>
  </r>
  <r>
    <s v="P0764"/>
    <s v="Model_783"/>
    <x v="0"/>
    <x v="1"/>
    <n v="2023"/>
    <s v="Q1"/>
    <n v="175"/>
    <n v="8042"/>
    <n v="4630"/>
    <n v="477056"/>
    <n v="2.56"/>
    <n v="13"/>
    <n v="7.17"/>
    <n v="23.7"/>
    <n v="13.21"/>
    <n v="3.1"/>
    <n v="1643"/>
    <n v="905"/>
    <n v="5"/>
    <n v="1407350"/>
    <n v="1287306"/>
    <n v="120044"/>
    <n v="0.25163502817279315"/>
    <n v="2.9500729474107863"/>
    <x v="3"/>
  </r>
  <r>
    <s v="P0765"/>
    <s v="Model_294"/>
    <x v="1"/>
    <x v="3"/>
    <n v="2023"/>
    <s v="Q3"/>
    <n v="4682"/>
    <n v="10406"/>
    <n v="9846"/>
    <n v="82430"/>
    <n v="0.46"/>
    <n v="1"/>
    <n v="3.59"/>
    <n v="12.17"/>
    <n v="82.12"/>
    <n v="3.6"/>
    <n v="8718"/>
    <n v="4247"/>
    <n v="5"/>
    <n v="48720892"/>
    <n v="46181402"/>
    <n v="2539490"/>
    <n v="30.807836952565815"/>
    <n v="591.05777022928544"/>
    <x v="1"/>
  </r>
  <r>
    <s v="P0766"/>
    <s v="Model_436"/>
    <x v="1"/>
    <x v="2"/>
    <n v="2023"/>
    <s v="Q1"/>
    <n v="3646"/>
    <n v="5646"/>
    <n v="9631"/>
    <n v="73091"/>
    <n v="3.07"/>
    <n v="7"/>
    <n v="2.68"/>
    <n v="17.559999999999999"/>
    <n v="54.59"/>
    <n v="4.8"/>
    <n v="10059"/>
    <n v="171"/>
    <n v="11"/>
    <n v="20585316"/>
    <n v="35187717"/>
    <n v="-14602401"/>
    <n v="-199.78384479621295"/>
    <n v="281.63954522444624"/>
    <x v="0"/>
  </r>
  <r>
    <s v="P0767"/>
    <s v="Model_879"/>
    <x v="1"/>
    <x v="0"/>
    <n v="2023"/>
    <s v="Q1"/>
    <n v="3333"/>
    <n v="13546"/>
    <n v="11230"/>
    <n v="307125"/>
    <n v="5.1100000000000003"/>
    <n v="2"/>
    <n v="4.32"/>
    <n v="21.3"/>
    <n v="79.48"/>
    <n v="1.4"/>
    <n v="2115"/>
    <n v="127"/>
    <n v="10"/>
    <n v="45148818"/>
    <n v="37736715"/>
    <n v="7412103"/>
    <n v="24.133831501831501"/>
    <n v="147.00469841269842"/>
    <x v="1"/>
  </r>
  <r>
    <s v="P0768"/>
    <s v="Model_455"/>
    <x v="1"/>
    <x v="1"/>
    <n v="2023"/>
    <s v="Q1"/>
    <n v="1653"/>
    <n v="14111"/>
    <n v="10594"/>
    <n v="476199"/>
    <n v="7.66"/>
    <n v="2"/>
    <n v="0.91"/>
    <n v="8.92"/>
    <n v="76.75"/>
    <n v="2.2000000000000002"/>
    <n v="9562"/>
    <n v="8760"/>
    <n v="11"/>
    <n v="23325483"/>
    <n v="17988081"/>
    <n v="5337402"/>
    <n v="11.208343570650085"/>
    <n v="48.982637510788557"/>
    <x v="3"/>
  </r>
  <r>
    <s v="P0769"/>
    <s v="Model_144"/>
    <x v="2"/>
    <x v="2"/>
    <n v="2023"/>
    <s v="Q4"/>
    <n v="116"/>
    <n v="14576"/>
    <n v="7459"/>
    <n v="73989"/>
    <n v="9.23"/>
    <n v="0"/>
    <n v="7.47"/>
    <n v="6.53"/>
    <n v="76.64"/>
    <n v="3.4"/>
    <n v="13020"/>
    <n v="4083"/>
    <n v="7"/>
    <n v="1690816"/>
    <n v="939233"/>
    <n v="751583"/>
    <n v="10.158037005500818"/>
    <n v="22.852261822703376"/>
    <x v="3"/>
  </r>
  <r>
    <s v="P0770"/>
    <s v="Model_220"/>
    <x v="2"/>
    <x v="0"/>
    <n v="2023"/>
    <s v="Q1"/>
    <n v="282"/>
    <n v="18024"/>
    <n v="1241"/>
    <n v="125451"/>
    <n v="13.66"/>
    <n v="18"/>
    <n v="0.13"/>
    <n v="23.66"/>
    <n v="65.849999999999994"/>
    <n v="4.9000000000000004"/>
    <n v="7477"/>
    <n v="9055"/>
    <n v="10"/>
    <n v="5082768"/>
    <n v="475413"/>
    <n v="4607355"/>
    <n v="36.726331396322067"/>
    <n v="40.515962407633261"/>
    <x v="1"/>
  </r>
  <r>
    <s v="P0771"/>
    <s v="Model_948"/>
    <x v="2"/>
    <x v="0"/>
    <n v="2024"/>
    <s v="Q2"/>
    <n v="2206"/>
    <n v="6382"/>
    <n v="6840"/>
    <n v="68990"/>
    <n v="7.65"/>
    <n v="17"/>
    <n v="6.44"/>
    <n v="18.16"/>
    <n v="33.31"/>
    <n v="1.4"/>
    <n v="12919"/>
    <n v="7155"/>
    <n v="5"/>
    <n v="14078692"/>
    <n v="15158030"/>
    <n v="-1079338"/>
    <n v="-15.644847079286853"/>
    <n v="204.068589650674"/>
    <x v="0"/>
  </r>
  <r>
    <s v="P0772"/>
    <s v="Model_327"/>
    <x v="0"/>
    <x v="1"/>
    <n v="2024"/>
    <s v="Q1"/>
    <n v="1219"/>
    <n v="15613"/>
    <n v="14926"/>
    <n v="402414"/>
    <n v="7.52"/>
    <n v="16"/>
    <n v="1.83"/>
    <n v="5.49"/>
    <n v="36.89"/>
    <n v="1.1000000000000001"/>
    <n v="11280"/>
    <n v="6790"/>
    <n v="10"/>
    <n v="19032247"/>
    <n v="18597208"/>
    <n v="435039"/>
    <n v="1.0810732230986"/>
    <n v="47.295191022181136"/>
    <x v="3"/>
  </r>
  <r>
    <s v="P0773"/>
    <s v="Model_262"/>
    <x v="2"/>
    <x v="1"/>
    <n v="2023"/>
    <s v="Q1"/>
    <n v="2208"/>
    <n v="15145"/>
    <n v="6725"/>
    <n v="392504"/>
    <n v="0.75"/>
    <n v="19"/>
    <n v="2.3199999999999998"/>
    <n v="11.23"/>
    <n v="34.68"/>
    <n v="1.2"/>
    <n v="12181"/>
    <n v="9716"/>
    <n v="12"/>
    <n v="33440160"/>
    <n v="15241304"/>
    <n v="18198856"/>
    <n v="46.366039581762223"/>
    <n v="85.196991623015307"/>
    <x v="1"/>
  </r>
  <r>
    <s v="P0774"/>
    <s v="Model_791"/>
    <x v="0"/>
    <x v="0"/>
    <n v="2023"/>
    <s v="Q3"/>
    <n v="4256"/>
    <n v="7512"/>
    <n v="8158"/>
    <n v="300541"/>
    <n v="0.52"/>
    <n v="12"/>
    <n v="6.36"/>
    <n v="19.91"/>
    <n v="11.6"/>
    <n v="1.2"/>
    <n v="8484"/>
    <n v="3932"/>
    <n v="14"/>
    <n v="31971072"/>
    <n v="35020989"/>
    <n v="-3049917"/>
    <n v="-10.148089611733507"/>
    <n v="106.37840427761935"/>
    <x v="0"/>
  </r>
  <r>
    <s v="P0775"/>
    <s v="Model_662"/>
    <x v="2"/>
    <x v="2"/>
    <n v="2024"/>
    <s v="Q2"/>
    <n v="1543"/>
    <n v="18847"/>
    <n v="5428"/>
    <n v="348225"/>
    <n v="8.27"/>
    <n v="2"/>
    <n v="9.93"/>
    <n v="13.68"/>
    <n v="56.61"/>
    <n v="4.5999999999999996"/>
    <n v="6471"/>
    <n v="9967"/>
    <n v="10"/>
    <n v="29080921"/>
    <n v="8723629"/>
    <n v="20357292"/>
    <n v="58.460167994830925"/>
    <n v="83.51187019886568"/>
    <x v="1"/>
  </r>
  <r>
    <s v="P0776"/>
    <s v="Model_301"/>
    <x v="1"/>
    <x v="0"/>
    <n v="2024"/>
    <s v="Q4"/>
    <n v="4768"/>
    <n v="8651"/>
    <n v="7170"/>
    <n v="192105"/>
    <n v="6.57"/>
    <n v="0"/>
    <n v="7.78"/>
    <n v="16.25"/>
    <n v="65.91"/>
    <n v="3.9"/>
    <n v="2444"/>
    <n v="659"/>
    <n v="7"/>
    <n v="41247968"/>
    <n v="34378665"/>
    <n v="6869303"/>
    <n v="35.758064600088495"/>
    <n v="214.71574399416986"/>
    <x v="1"/>
  </r>
  <r>
    <s v="P0777"/>
    <s v="Model_421"/>
    <x v="1"/>
    <x v="1"/>
    <n v="2023"/>
    <s v="Q1"/>
    <n v="4057"/>
    <n v="5110"/>
    <n v="10328"/>
    <n v="420416"/>
    <n v="12.59"/>
    <n v="3"/>
    <n v="2.2599999999999998"/>
    <n v="18.84"/>
    <n v="78.31"/>
    <n v="3.7"/>
    <n v="10614"/>
    <n v="8057"/>
    <n v="6"/>
    <n v="20731270"/>
    <n v="42321112"/>
    <n v="-21589842"/>
    <n v="-51.353521274166539"/>
    <n v="49.311324973359717"/>
    <x v="0"/>
  </r>
  <r>
    <s v="P0778"/>
    <s v="Model_296"/>
    <x v="2"/>
    <x v="1"/>
    <n v="2024"/>
    <s v="Q3"/>
    <n v="2522"/>
    <n v="11384"/>
    <n v="12692"/>
    <n v="328385"/>
    <n v="2.41"/>
    <n v="12"/>
    <n v="1.76"/>
    <n v="15.55"/>
    <n v="21.21"/>
    <n v="3.1"/>
    <n v="8578"/>
    <n v="3931"/>
    <n v="4"/>
    <n v="28710448"/>
    <n v="32337609"/>
    <n v="-3627161"/>
    <n v="-11.045452746014586"/>
    <n v="87.429230933203399"/>
    <x v="0"/>
  </r>
  <r>
    <s v="P0779"/>
    <s v="Model_998"/>
    <x v="2"/>
    <x v="3"/>
    <n v="2024"/>
    <s v="Q2"/>
    <n v="2710"/>
    <n v="8394"/>
    <n v="1748"/>
    <n v="174932"/>
    <n v="0.37"/>
    <n v="16"/>
    <n v="8.66"/>
    <n v="13.5"/>
    <n v="53.53"/>
    <n v="4.0999999999999996"/>
    <n v="19630"/>
    <n v="7444"/>
    <n v="6"/>
    <n v="22747740"/>
    <n v="4912012"/>
    <n v="17835728"/>
    <n v="101.95806370475384"/>
    <n v="130.03761461596505"/>
    <x v="2"/>
  </r>
  <r>
    <s v="P0780"/>
    <s v="Model_789"/>
    <x v="1"/>
    <x v="3"/>
    <n v="2023"/>
    <s v="Q1"/>
    <n v="2789"/>
    <n v="14967"/>
    <n v="12365"/>
    <n v="318083"/>
    <n v="6.74"/>
    <n v="10"/>
    <n v="4.4400000000000004"/>
    <n v="18.739999999999998"/>
    <n v="10.64"/>
    <n v="1.6"/>
    <n v="13812"/>
    <n v="5271"/>
    <n v="4"/>
    <n v="41742963"/>
    <n v="34804068"/>
    <n v="6938895"/>
    <n v="21.814730746377517"/>
    <n v="131.23292662606929"/>
    <x v="1"/>
  </r>
  <r>
    <s v="P0781"/>
    <s v="Model_731"/>
    <x v="2"/>
    <x v="3"/>
    <n v="2023"/>
    <s v="Q2"/>
    <n v="1811"/>
    <n v="17989"/>
    <n v="8979"/>
    <n v="163000"/>
    <n v="3.56"/>
    <n v="1"/>
    <n v="1.37"/>
    <n v="18.190000000000001"/>
    <n v="17.61"/>
    <n v="2.6"/>
    <n v="7283"/>
    <n v="178"/>
    <n v="6"/>
    <n v="32578079"/>
    <n v="16423969"/>
    <n v="16154110"/>
    <n v="99.104969325153377"/>
    <n v="199.86551533742332"/>
    <x v="2"/>
  </r>
  <r>
    <s v="P0782"/>
    <s v="Model_300"/>
    <x v="1"/>
    <x v="1"/>
    <n v="2023"/>
    <s v="Q3"/>
    <n v="3564"/>
    <n v="11373"/>
    <n v="6915"/>
    <n v="228634"/>
    <n v="0.74"/>
    <n v="15"/>
    <n v="8.6199999999999992"/>
    <n v="15.75"/>
    <n v="14.34"/>
    <n v="3"/>
    <n v="11251"/>
    <n v="5029"/>
    <n v="6"/>
    <n v="40533372"/>
    <n v="24873694"/>
    <n v="15659678"/>
    <n v="68.492341471522167"/>
    <n v="177.28497073926013"/>
    <x v="2"/>
  </r>
  <r>
    <s v="P0783"/>
    <s v="Model_691"/>
    <x v="2"/>
    <x v="1"/>
    <n v="2023"/>
    <s v="Q3"/>
    <n v="2025"/>
    <n v="13789"/>
    <n v="1259"/>
    <n v="85063"/>
    <n v="10.87"/>
    <n v="1"/>
    <n v="8.16"/>
    <n v="8.99"/>
    <n v="68.040000000000006"/>
    <n v="1.4"/>
    <n v="8407"/>
    <n v="3747"/>
    <n v="3"/>
    <n v="27922725"/>
    <n v="2634538"/>
    <n v="25288187"/>
    <n v="297.28773967529946"/>
    <n v="328.25934895312884"/>
    <x v="2"/>
  </r>
  <r>
    <s v="P0784"/>
    <s v="Model_194"/>
    <x v="0"/>
    <x v="3"/>
    <n v="2024"/>
    <s v="Q4"/>
    <n v="2412"/>
    <n v="13708"/>
    <n v="8368"/>
    <n v="257793"/>
    <n v="1.67"/>
    <n v="18"/>
    <n v="9.84"/>
    <n v="10.15"/>
    <n v="16.48"/>
    <n v="2.7"/>
    <n v="20810"/>
    <n v="1131"/>
    <n v="10"/>
    <n v="33063696"/>
    <n v="20441409"/>
    <n v="12622287"/>
    <n v="48.962877192165806"/>
    <n v="128.2567641479792"/>
    <x v="1"/>
  </r>
  <r>
    <s v="P0785"/>
    <s v="Model_739"/>
    <x v="0"/>
    <x v="0"/>
    <n v="2024"/>
    <s v="Q4"/>
    <n v="926"/>
    <n v="12328"/>
    <n v="5446"/>
    <n v="208117"/>
    <n v="9.1199999999999992"/>
    <n v="18"/>
    <n v="9.1"/>
    <n v="24.26"/>
    <n v="67.319999999999993"/>
    <n v="2.2999999999999998"/>
    <n v="18973"/>
    <n v="7481"/>
    <n v="8"/>
    <n v="11415728"/>
    <n v="5251113"/>
    <n v="6164615"/>
    <n v="29.62091035331088"/>
    <n v="54.852453187389784"/>
    <x v="1"/>
  </r>
  <r>
    <s v="P0786"/>
    <s v="Model_681"/>
    <x v="2"/>
    <x v="0"/>
    <n v="2024"/>
    <s v="Q1"/>
    <n v="3862"/>
    <n v="3637"/>
    <n v="1192"/>
    <n v="487985"/>
    <n v="4.22"/>
    <n v="15"/>
    <n v="8.52"/>
    <n v="2.81"/>
    <n v="29.97"/>
    <n v="1.1000000000000001"/>
    <n v="4457"/>
    <n v="2172"/>
    <n v="7"/>
    <n v="14046094"/>
    <n v="5091489"/>
    <n v="8954605"/>
    <n v="18.35016445177618"/>
    <n v="28.783864258122687"/>
    <x v="1"/>
  </r>
  <r>
    <s v="P0787"/>
    <s v="Model_756"/>
    <x v="1"/>
    <x v="3"/>
    <n v="2024"/>
    <s v="Q3"/>
    <n v="3498"/>
    <n v="2786"/>
    <n v="12930"/>
    <n v="359262"/>
    <n v="2.6"/>
    <n v="18"/>
    <n v="0.53"/>
    <n v="6.71"/>
    <n v="80.22"/>
    <n v="1.5"/>
    <n v="20496"/>
    <n v="7011"/>
    <n v="6"/>
    <n v="9745428"/>
    <n v="45588402"/>
    <n v="-35842974"/>
    <n v="-99.768341767289613"/>
    <n v="27.126242129699218"/>
    <x v="0"/>
  </r>
  <r>
    <s v="P0788"/>
    <s v="Model_208"/>
    <x v="0"/>
    <x v="0"/>
    <n v="2024"/>
    <s v="Q3"/>
    <n v="1362"/>
    <n v="17210"/>
    <n v="2587"/>
    <n v="134703"/>
    <n v="5.7"/>
    <n v="8"/>
    <n v="1.04"/>
    <n v="12.31"/>
    <n v="75.05"/>
    <n v="4.0999999999999996"/>
    <n v="7547"/>
    <n v="6188"/>
    <n v="5"/>
    <n v="23440020"/>
    <n v="3658197"/>
    <n v="19781823"/>
    <n v="146.85510344981182"/>
    <n v="174.01260550989954"/>
    <x v="2"/>
  </r>
  <r>
    <s v="P0789"/>
    <s v="Model_942"/>
    <x v="0"/>
    <x v="2"/>
    <n v="2024"/>
    <s v="Q3"/>
    <n v="1510"/>
    <n v="12871"/>
    <n v="13932"/>
    <n v="464841"/>
    <n v="12.02"/>
    <n v="0"/>
    <n v="5.69"/>
    <n v="20.92"/>
    <n v="86.63"/>
    <n v="1.1000000000000001"/>
    <n v="7749"/>
    <n v="1584"/>
    <n v="9"/>
    <n v="19435210"/>
    <n v="21502161"/>
    <n v="-2066951"/>
    <n v="-4.4465763562164264"/>
    <n v="41.810447013064682"/>
    <x v="0"/>
  </r>
  <r>
    <s v="P0790"/>
    <s v="Model_629"/>
    <x v="0"/>
    <x v="1"/>
    <n v="2023"/>
    <s v="Q1"/>
    <n v="2759"/>
    <n v="17445"/>
    <n v="8174"/>
    <n v="285796"/>
    <n v="5.88"/>
    <n v="9"/>
    <n v="5.31"/>
    <n v="4.09"/>
    <n v="80.7"/>
    <n v="4.7"/>
    <n v="17847"/>
    <n v="5938"/>
    <n v="3"/>
    <n v="48130755"/>
    <n v="22837862"/>
    <n v="25292893"/>
    <n v="88.499814553037837"/>
    <n v="168.40947738946662"/>
    <x v="2"/>
  </r>
  <r>
    <s v="P0791"/>
    <s v="Model_923"/>
    <x v="2"/>
    <x v="3"/>
    <n v="2024"/>
    <s v="Q4"/>
    <n v="2374"/>
    <n v="8552"/>
    <n v="11249"/>
    <n v="178557"/>
    <n v="11.26"/>
    <n v="18"/>
    <n v="4.58"/>
    <n v="6.92"/>
    <n v="84.67"/>
    <n v="1.3"/>
    <n v="5259"/>
    <n v="1650"/>
    <n v="9"/>
    <n v="20302448"/>
    <n v="26883683"/>
    <n v="-6581235"/>
    <n v="-36.857894117844722"/>
    <n v="113.70289599399632"/>
    <x v="0"/>
  </r>
  <r>
    <s v="P0792"/>
    <s v="Model_800"/>
    <x v="2"/>
    <x v="0"/>
    <n v="2024"/>
    <s v="Q3"/>
    <n v="1783"/>
    <n v="5154"/>
    <n v="1938"/>
    <n v="339220"/>
    <n v="1.88"/>
    <n v="0"/>
    <n v="3.97"/>
    <n v="1.64"/>
    <n v="78.7"/>
    <n v="4.2"/>
    <n v="5763"/>
    <n v="5597"/>
    <n v="2"/>
    <n v="9189582"/>
    <n v="3794674"/>
    <n v="5394908"/>
    <n v="15.90386180060138"/>
    <n v="27.090330758799599"/>
    <x v="1"/>
  </r>
  <r>
    <s v="P0793"/>
    <s v="Model_846"/>
    <x v="1"/>
    <x v="1"/>
    <n v="2024"/>
    <s v="Q1"/>
    <n v="1655"/>
    <n v="17100"/>
    <n v="12800"/>
    <n v="303317"/>
    <n v="11.59"/>
    <n v="1"/>
    <n v="4.3099999999999996"/>
    <n v="17.649999999999999"/>
    <n v="65.47"/>
    <n v="4.5999999999999996"/>
    <n v="11781"/>
    <n v="4782"/>
    <n v="11"/>
    <n v="28300500"/>
    <n v="21487317"/>
    <n v="6813183"/>
    <n v="22.46225236303933"/>
    <n v="93.30337567627268"/>
    <x v="1"/>
  </r>
  <r>
    <s v="P0794"/>
    <s v="Model_820"/>
    <x v="2"/>
    <x v="0"/>
    <n v="2024"/>
    <s v="Q4"/>
    <n v="2613"/>
    <n v="10136"/>
    <n v="5541"/>
    <n v="245877"/>
    <n v="3.55"/>
    <n v="15"/>
    <n v="5.69"/>
    <n v="5.96"/>
    <n v="23.62"/>
    <n v="4.8"/>
    <n v="3402"/>
    <n v="1929"/>
    <n v="2"/>
    <n v="26485368"/>
    <n v="14724510"/>
    <n v="11760858"/>
    <n v="47.832281994655865"/>
    <n v="107.71795653924524"/>
    <x v="1"/>
  </r>
  <r>
    <s v="P0795"/>
    <s v="Model_689"/>
    <x v="0"/>
    <x v="1"/>
    <n v="2023"/>
    <s v="Q2"/>
    <n v="3471"/>
    <n v="7941"/>
    <n v="8218"/>
    <n v="356749"/>
    <n v="10.16"/>
    <n v="11"/>
    <n v="0.02"/>
    <n v="9.7200000000000006"/>
    <n v="31.74"/>
    <n v="4.5"/>
    <n v="4067"/>
    <n v="3851"/>
    <n v="4"/>
    <n v="27563211"/>
    <n v="28881427"/>
    <n v="-1318216"/>
    <n v="-3.6950797339305788"/>
    <n v="77.262195549251715"/>
    <x v="0"/>
  </r>
  <r>
    <s v="P0796"/>
    <s v="Model_464"/>
    <x v="2"/>
    <x v="3"/>
    <n v="2024"/>
    <s v="Q4"/>
    <n v="3567"/>
    <n v="11167"/>
    <n v="7162"/>
    <n v="396709"/>
    <n v="8.49"/>
    <n v="7"/>
    <n v="2.61"/>
    <n v="11.09"/>
    <n v="27.02"/>
    <n v="2.2000000000000002"/>
    <n v="11690"/>
    <n v="6181"/>
    <n v="6"/>
    <n v="39832689"/>
    <n v="25943563"/>
    <n v="13889126"/>
    <n v="35.010866907481301"/>
    <n v="100.40782790408082"/>
    <x v="1"/>
  </r>
  <r>
    <s v="P0797"/>
    <s v="Model_480"/>
    <x v="2"/>
    <x v="2"/>
    <n v="2023"/>
    <s v="Q3"/>
    <n v="2447"/>
    <n v="13649"/>
    <n v="3254"/>
    <n v="351265"/>
    <n v="13.94"/>
    <n v="17"/>
    <n v="5.18"/>
    <n v="22.28"/>
    <n v="58.29"/>
    <n v="2.2999999999999998"/>
    <n v="9575"/>
    <n v="6701"/>
    <n v="7"/>
    <n v="33399103"/>
    <n v="8313803"/>
    <n v="25085300"/>
    <n v="71.414174483651948"/>
    <n v="95.082353778486322"/>
    <x v="2"/>
  </r>
  <r>
    <s v="P0798"/>
    <s v="Model_906"/>
    <x v="0"/>
    <x v="3"/>
    <n v="2024"/>
    <s v="Q3"/>
    <n v="3785"/>
    <n v="3298"/>
    <n v="10458"/>
    <n v="343577"/>
    <n v="5.81"/>
    <n v="1"/>
    <n v="7.22"/>
    <n v="10.28"/>
    <n v="50.29"/>
    <n v="2.7"/>
    <n v="4494"/>
    <n v="4559"/>
    <n v="5"/>
    <n v="12482930"/>
    <n v="39927107"/>
    <n v="-27444177"/>
    <n v="-79.877806139526214"/>
    <n v="36.332263219016404"/>
    <x v="0"/>
  </r>
  <r>
    <s v="P0799"/>
    <s v="Model_310"/>
    <x v="0"/>
    <x v="2"/>
    <n v="2023"/>
    <s v="Q2"/>
    <n v="2920"/>
    <n v="11100"/>
    <n v="4474"/>
    <n v="93309"/>
    <n v="0.99"/>
    <n v="12"/>
    <n v="1.74"/>
    <n v="3.63"/>
    <n v="79.37"/>
    <n v="1.6"/>
    <n v="6729"/>
    <n v="3956"/>
    <n v="8"/>
    <n v="32412000"/>
    <n v="13157389"/>
    <n v="19254611"/>
    <n v="206.35320279930124"/>
    <n v="347.36199080474552"/>
    <x v="2"/>
  </r>
  <r>
    <s v="P0800"/>
    <s v="Model_276"/>
    <x v="0"/>
    <x v="0"/>
    <n v="2023"/>
    <s v="Q3"/>
    <n v="1210"/>
    <n v="6995"/>
    <n v="2177"/>
    <n v="379612"/>
    <n v="0.28999999999999998"/>
    <n v="5"/>
    <n v="5.47"/>
    <n v="13.11"/>
    <n v="86.21"/>
    <n v="1.1000000000000001"/>
    <n v="3510"/>
    <n v="6282"/>
    <n v="8"/>
    <n v="8463950"/>
    <n v="3013782"/>
    <n v="5450168"/>
    <n v="14.357206832239234"/>
    <n v="22.296318346100755"/>
    <x v="3"/>
  </r>
  <r>
    <s v="P0801"/>
    <s v="Model_392"/>
    <x v="0"/>
    <x v="2"/>
    <n v="2024"/>
    <s v="Q2"/>
    <n v="4904"/>
    <n v="11400"/>
    <n v="7501"/>
    <n v="487470"/>
    <n v="12.4"/>
    <n v="5"/>
    <n v="7.14"/>
    <n v="24.07"/>
    <n v="42.39"/>
    <n v="4.5"/>
    <n v="8877"/>
    <n v="6183"/>
    <n v="3"/>
    <n v="55905600"/>
    <n v="37272374"/>
    <n v="18633226"/>
    <n v="38.224354319240156"/>
    <n v="114.68521139762447"/>
    <x v="1"/>
  </r>
  <r>
    <s v="P0802"/>
    <s v="Model_547"/>
    <x v="1"/>
    <x v="2"/>
    <n v="2023"/>
    <s v="Q3"/>
    <n v="292"/>
    <n v="15173"/>
    <n v="3397"/>
    <n v="379437"/>
    <n v="7.87"/>
    <n v="8"/>
    <n v="4.45"/>
    <n v="15.19"/>
    <n v="50.51"/>
    <n v="3.2"/>
    <n v="14536"/>
    <n v="8070"/>
    <n v="3"/>
    <n v="4430516"/>
    <n v="1371361"/>
    <n v="3059155"/>
    <n v="8.0623529070702116"/>
    <n v="11.676552365741875"/>
    <x v="3"/>
  </r>
  <r>
    <s v="P0803"/>
    <s v="Model_939"/>
    <x v="2"/>
    <x v="2"/>
    <n v="2023"/>
    <s v="Q4"/>
    <n v="2640"/>
    <n v="12630"/>
    <n v="941"/>
    <n v="408402"/>
    <n v="11.63"/>
    <n v="15"/>
    <n v="0.27"/>
    <n v="24.58"/>
    <n v="87.72"/>
    <n v="3.4"/>
    <n v="18714"/>
    <n v="2194"/>
    <n v="3"/>
    <n v="33343200"/>
    <n v="2892642"/>
    <n v="30450558"/>
    <n v="74.560256805794296"/>
    <n v="81.643086958438005"/>
    <x v="2"/>
  </r>
  <r>
    <s v="P0804"/>
    <s v="Model_176"/>
    <x v="1"/>
    <x v="2"/>
    <n v="2023"/>
    <s v="Q1"/>
    <n v="1113"/>
    <n v="16722"/>
    <n v="3459"/>
    <n v="481069"/>
    <n v="3.52"/>
    <n v="10"/>
    <n v="4.49"/>
    <n v="21.03"/>
    <n v="32.1"/>
    <n v="4.7"/>
    <n v="1548"/>
    <n v="6338"/>
    <n v="3"/>
    <n v="18611586"/>
    <n v="4330936"/>
    <n v="14280650"/>
    <n v="29.685242657498197"/>
    <n v="38.687976153109013"/>
    <x v="1"/>
  </r>
  <r>
    <s v="P0805"/>
    <s v="Model_761"/>
    <x v="1"/>
    <x v="0"/>
    <n v="2023"/>
    <s v="Q1"/>
    <n v="4374"/>
    <n v="2800"/>
    <n v="5396"/>
    <n v="350549"/>
    <n v="5.18"/>
    <n v="6"/>
    <n v="2.96"/>
    <n v="0.9"/>
    <n v="73.39"/>
    <n v="3.7"/>
    <n v="5710"/>
    <n v="3132"/>
    <n v="14"/>
    <n v="12247200"/>
    <n v="23952653"/>
    <n v="-11705453"/>
    <n v="-33.391774045853786"/>
    <n v="34.937198508625045"/>
    <x v="0"/>
  </r>
  <r>
    <s v="P0806"/>
    <s v="Model_784"/>
    <x v="0"/>
    <x v="0"/>
    <n v="2023"/>
    <s v="Q4"/>
    <n v="2645"/>
    <n v="10935"/>
    <n v="9831"/>
    <n v="93527"/>
    <n v="0.45"/>
    <n v="9"/>
    <n v="9.3000000000000007"/>
    <n v="16.46"/>
    <n v="28.02"/>
    <n v="3.8"/>
    <n v="19062"/>
    <n v="1648"/>
    <n v="10"/>
    <n v="28923075"/>
    <n v="26096522"/>
    <n v="2826553"/>
    <n v="30.221786222160446"/>
    <n v="309.24839885808376"/>
    <x v="1"/>
  </r>
  <r>
    <s v="P0807"/>
    <s v="Model_871"/>
    <x v="1"/>
    <x v="2"/>
    <n v="2023"/>
    <s v="Q1"/>
    <n v="969"/>
    <n v="6116"/>
    <n v="12610"/>
    <n v="389371"/>
    <n v="14.42"/>
    <n v="9"/>
    <n v="1.25"/>
    <n v="7.17"/>
    <n v="64.52"/>
    <n v="4.0999999999999996"/>
    <n v="16338"/>
    <n v="8659"/>
    <n v="6"/>
    <n v="5926404"/>
    <n v="12608461"/>
    <n v="-6682057"/>
    <n v="-17.161157353783409"/>
    <n v="15.220455555241658"/>
    <x v="0"/>
  </r>
  <r>
    <s v="P0808"/>
    <s v="Model_731"/>
    <x v="0"/>
    <x v="3"/>
    <n v="2023"/>
    <s v="Q4"/>
    <n v="55"/>
    <n v="17893"/>
    <n v="14770"/>
    <n v="443708"/>
    <n v="10.02"/>
    <n v="19"/>
    <n v="6.52"/>
    <n v="13.99"/>
    <n v="30.29"/>
    <n v="1.5"/>
    <n v="17538"/>
    <n v="164"/>
    <n v="12"/>
    <n v="984115"/>
    <n v="1256058"/>
    <n v="-271943"/>
    <n v="-0.61288730426316407"/>
    <n v="2.2179338664166526"/>
    <x v="0"/>
  </r>
  <r>
    <s v="P0809"/>
    <s v="Model_261"/>
    <x v="2"/>
    <x v="0"/>
    <n v="2023"/>
    <s v="Q1"/>
    <n v="517"/>
    <n v="12117"/>
    <n v="6461"/>
    <n v="274490"/>
    <n v="14"/>
    <n v="17"/>
    <n v="0.53"/>
    <n v="6.98"/>
    <n v="80.7"/>
    <n v="2.4"/>
    <n v="9378"/>
    <n v="3399"/>
    <n v="9"/>
    <n v="6264489"/>
    <n v="3614827"/>
    <n v="2649662"/>
    <n v="9.6530365404932787"/>
    <n v="22.822284964843892"/>
    <x v="3"/>
  </r>
  <r>
    <s v="P0810"/>
    <s v="Model_953"/>
    <x v="0"/>
    <x v="1"/>
    <n v="2023"/>
    <s v="Q3"/>
    <n v="4220"/>
    <n v="7252"/>
    <n v="6942"/>
    <n v="189883"/>
    <n v="3.98"/>
    <n v="19"/>
    <n v="4.46"/>
    <n v="8.7200000000000006"/>
    <n v="54.92"/>
    <n v="4.9000000000000004"/>
    <n v="17954"/>
    <n v="4949"/>
    <n v="6"/>
    <n v="30603440"/>
    <n v="29485123"/>
    <n v="1118317"/>
    <n v="5.8895056429485528"/>
    <n v="161.16998362149323"/>
    <x v="3"/>
  </r>
  <r>
    <s v="P0811"/>
    <s v="Model_929"/>
    <x v="2"/>
    <x v="3"/>
    <n v="2023"/>
    <s v="Q4"/>
    <n v="53"/>
    <n v="11352"/>
    <n v="12909"/>
    <n v="143344"/>
    <n v="9.17"/>
    <n v="8"/>
    <n v="5.54"/>
    <n v="23.08"/>
    <n v="24.87"/>
    <n v="4.7"/>
    <n v="16847"/>
    <n v="5739"/>
    <n v="14"/>
    <n v="601656"/>
    <n v="827521"/>
    <n v="-225865"/>
    <n v="-1.5756850652974663"/>
    <n v="4.1972876437102355"/>
    <x v="0"/>
  </r>
  <r>
    <s v="P0812"/>
    <s v="Model_610"/>
    <x v="0"/>
    <x v="0"/>
    <n v="2024"/>
    <s v="Q2"/>
    <n v="695"/>
    <n v="7795"/>
    <n v="6426"/>
    <n v="205344"/>
    <n v="10.18"/>
    <n v="14"/>
    <n v="2.98"/>
    <n v="5.17"/>
    <n v="27.95"/>
    <n v="4.5"/>
    <n v="9379"/>
    <n v="2135"/>
    <n v="12"/>
    <n v="5417525"/>
    <n v="4671414"/>
    <n v="746111"/>
    <n v="3.6334687159108618"/>
    <n v="26.382679795854759"/>
    <x v="3"/>
  </r>
  <r>
    <s v="P0813"/>
    <s v="Model_516"/>
    <x v="2"/>
    <x v="1"/>
    <n v="2023"/>
    <s v="Q4"/>
    <n v="167"/>
    <n v="18956"/>
    <n v="9587"/>
    <n v="273564"/>
    <n v="4.76"/>
    <n v="3"/>
    <n v="4.55"/>
    <n v="21.85"/>
    <n v="49.51"/>
    <n v="2.8"/>
    <n v="19661"/>
    <n v="5774"/>
    <n v="6"/>
    <n v="3165652"/>
    <n v="1874593"/>
    <n v="1291059"/>
    <n v="4.7194038689301223"/>
    <n v="11.57188811393312"/>
    <x v="3"/>
  </r>
  <r>
    <s v="P0814"/>
    <s v="Model_975"/>
    <x v="0"/>
    <x v="2"/>
    <n v="2023"/>
    <s v="Q3"/>
    <n v="2978"/>
    <n v="4725"/>
    <n v="10896"/>
    <n v="97153"/>
    <n v="12.72"/>
    <n v="7"/>
    <n v="1.64"/>
    <n v="0.76"/>
    <n v="86.93"/>
    <n v="4.4000000000000004"/>
    <n v="14754"/>
    <n v="2328"/>
    <n v="2"/>
    <n v="14071050"/>
    <n v="32545441"/>
    <n v="-18474391"/>
    <n v="-190.15769971076548"/>
    <n v="144.83392175228764"/>
    <x v="0"/>
  </r>
  <r>
    <s v="P0815"/>
    <s v="Model_843"/>
    <x v="0"/>
    <x v="0"/>
    <n v="2024"/>
    <s v="Q2"/>
    <n v="2601"/>
    <n v="2816"/>
    <n v="9272"/>
    <n v="158042"/>
    <n v="14.21"/>
    <n v="8"/>
    <n v="3.04"/>
    <n v="2.27"/>
    <n v="71.569999999999993"/>
    <n v="1.2"/>
    <n v="8880"/>
    <n v="5720"/>
    <n v="7"/>
    <n v="7324416"/>
    <n v="24274514"/>
    <n v="-16950098"/>
    <n v="-107.25059161488718"/>
    <n v="46.344743802280405"/>
    <x v="0"/>
  </r>
  <r>
    <s v="P0816"/>
    <s v="Model_546"/>
    <x v="0"/>
    <x v="1"/>
    <n v="2023"/>
    <s v="Q2"/>
    <n v="4339"/>
    <n v="13837"/>
    <n v="1223"/>
    <n v="104110"/>
    <n v="13.27"/>
    <n v="12"/>
    <n v="6.21"/>
    <n v="21.37"/>
    <n v="49.06"/>
    <n v="1.6"/>
    <n v="3728"/>
    <n v="696"/>
    <n v="5"/>
    <n v="60038743"/>
    <n v="5410707"/>
    <n v="54628036"/>
    <n v="524.71459033714336"/>
    <n v="576.68564979348764"/>
    <x v="2"/>
  </r>
  <r>
    <s v="P0817"/>
    <s v="Model_906"/>
    <x v="1"/>
    <x v="0"/>
    <n v="2024"/>
    <s v="Q4"/>
    <n v="896"/>
    <n v="8307"/>
    <n v="7799"/>
    <n v="195051"/>
    <n v="11.09"/>
    <n v="8"/>
    <n v="3.02"/>
    <n v="15.76"/>
    <n v="37.020000000000003"/>
    <n v="2.7"/>
    <n v="11314"/>
    <n v="3706"/>
    <n v="4"/>
    <n v="7443072"/>
    <n v="7182955"/>
    <n v="260117"/>
    <n v="1.3335845496818781"/>
    <n v="38.159619791746771"/>
    <x v="3"/>
  </r>
  <r>
    <s v="P0818"/>
    <s v="Model_345"/>
    <x v="1"/>
    <x v="3"/>
    <n v="2024"/>
    <s v="Q1"/>
    <n v="2812"/>
    <n v="5183"/>
    <n v="13357"/>
    <n v="291131"/>
    <n v="4.16"/>
    <n v="3"/>
    <n v="9"/>
    <n v="18.68"/>
    <n v="53.94"/>
    <n v="2.9"/>
    <n v="10388"/>
    <n v="3989"/>
    <n v="7"/>
    <n v="14574596"/>
    <n v="37851015"/>
    <n v="-23276419"/>
    <n v="-79.951702154700115"/>
    <n v="50.06198584142534"/>
    <x v="0"/>
  </r>
  <r>
    <s v="P0819"/>
    <s v="Model_876"/>
    <x v="1"/>
    <x v="0"/>
    <n v="2023"/>
    <s v="Q2"/>
    <n v="1191"/>
    <n v="8727"/>
    <n v="5049"/>
    <n v="289173"/>
    <n v="4.22"/>
    <n v="16"/>
    <n v="6.28"/>
    <n v="5.24"/>
    <n v="69.87"/>
    <n v="2.1"/>
    <n v="7891"/>
    <n v="3606"/>
    <n v="3"/>
    <n v="10393857"/>
    <n v="6302532"/>
    <n v="4091325"/>
    <n v="14.148364473861667"/>
    <n v="35.943386830720712"/>
    <x v="3"/>
  </r>
  <r>
    <s v="P0820"/>
    <s v="Model_866"/>
    <x v="2"/>
    <x v="3"/>
    <n v="2023"/>
    <s v="Q2"/>
    <n v="1860"/>
    <n v="4773"/>
    <n v="2550"/>
    <n v="78328"/>
    <n v="14.45"/>
    <n v="15"/>
    <n v="4.3899999999999997"/>
    <n v="13.43"/>
    <n v="72.709999999999994"/>
    <n v="2.4"/>
    <n v="10929"/>
    <n v="1495"/>
    <n v="9"/>
    <n v="8877780"/>
    <n v="4821328"/>
    <n v="4056452"/>
    <n v="51.788019609845776"/>
    <n v="113.34107854151772"/>
    <x v="1"/>
  </r>
  <r>
    <s v="P0821"/>
    <s v="Model_986"/>
    <x v="0"/>
    <x v="2"/>
    <n v="2023"/>
    <s v="Q4"/>
    <n v="773"/>
    <n v="1645"/>
    <n v="5557"/>
    <n v="162911"/>
    <n v="0.15"/>
    <n v="14"/>
    <n v="0.39"/>
    <n v="18.43"/>
    <n v="35.97"/>
    <n v="1.7"/>
    <n v="20290"/>
    <n v="9878"/>
    <n v="2"/>
    <n v="1271585"/>
    <n v="4458472"/>
    <n v="-3186887"/>
    <n v="-19.562135153550098"/>
    <n v="7.8053968117561121"/>
    <x v="0"/>
  </r>
  <r>
    <s v="P0822"/>
    <s v="Model_565"/>
    <x v="2"/>
    <x v="0"/>
    <n v="2023"/>
    <s v="Q1"/>
    <n v="274"/>
    <n v="6510"/>
    <n v="2767"/>
    <n v="325011"/>
    <n v="10.74"/>
    <n v="2"/>
    <n v="5"/>
    <n v="15.68"/>
    <n v="67.69"/>
    <n v="3"/>
    <n v="2137"/>
    <n v="7629"/>
    <n v="13"/>
    <n v="1783740"/>
    <n v="1083169"/>
    <n v="700571"/>
    <n v="2.1555301205189976"/>
    <n v="5.4882450132457059"/>
    <x v="3"/>
  </r>
  <r>
    <s v="P0823"/>
    <s v="Model_956"/>
    <x v="0"/>
    <x v="3"/>
    <n v="2024"/>
    <s v="Q3"/>
    <n v="4677"/>
    <n v="17535"/>
    <n v="4888"/>
    <n v="109234"/>
    <n v="10.59"/>
    <n v="19"/>
    <n v="7.65"/>
    <n v="11.79"/>
    <n v="62.62"/>
    <n v="4.2"/>
    <n v="18833"/>
    <n v="8403"/>
    <n v="10"/>
    <n v="82011195"/>
    <n v="22970410"/>
    <n v="59040785"/>
    <n v="540.49824230550928"/>
    <n v="750.78450848636874"/>
    <x v="2"/>
  </r>
  <r>
    <s v="P0824"/>
    <s v="Model_171"/>
    <x v="1"/>
    <x v="1"/>
    <n v="2024"/>
    <s v="Q1"/>
    <n v="4258"/>
    <n v="4540"/>
    <n v="4978"/>
    <n v="337995"/>
    <n v="9.34"/>
    <n v="4"/>
    <n v="2.66"/>
    <n v="23.99"/>
    <n v="86.73"/>
    <n v="3.6"/>
    <n v="11596"/>
    <n v="552"/>
    <n v="9"/>
    <n v="19331320"/>
    <n v="21534319"/>
    <n v="-2202999"/>
    <n v="-6.5178449385345933"/>
    <n v="57.194100504445331"/>
    <x v="0"/>
  </r>
  <r>
    <s v="P0825"/>
    <s v="Model_324"/>
    <x v="1"/>
    <x v="0"/>
    <n v="2024"/>
    <s v="Q2"/>
    <n v="4704"/>
    <n v="11154"/>
    <n v="8589"/>
    <n v="343423"/>
    <n v="14.85"/>
    <n v="4"/>
    <n v="8.07"/>
    <n v="16.899999999999999"/>
    <n v="84.49"/>
    <n v="1.4"/>
    <n v="5087"/>
    <n v="7436"/>
    <n v="2"/>
    <n v="52468416"/>
    <n v="40746079"/>
    <n v="11722337"/>
    <n v="34.133814566875252"/>
    <n v="152.78072813993239"/>
    <x v="1"/>
  </r>
  <r>
    <s v="P0826"/>
    <s v="Model_741"/>
    <x v="2"/>
    <x v="3"/>
    <n v="2023"/>
    <s v="Q4"/>
    <n v="2098"/>
    <n v="18366"/>
    <n v="3746"/>
    <n v="298503"/>
    <n v="4.68"/>
    <n v="19"/>
    <n v="2.52"/>
    <n v="22.69"/>
    <n v="73.150000000000006"/>
    <n v="3"/>
    <n v="2611"/>
    <n v="2731"/>
    <n v="11"/>
    <n v="38531868"/>
    <n v="8157611"/>
    <n v="30374257"/>
    <n v="101.75528219146877"/>
    <n v="129.08368760112964"/>
    <x v="2"/>
  </r>
  <r>
    <s v="P0827"/>
    <s v="Model_835"/>
    <x v="2"/>
    <x v="1"/>
    <n v="2023"/>
    <s v="Q3"/>
    <n v="4799"/>
    <n v="19133"/>
    <n v="10441"/>
    <n v="277135"/>
    <n v="5.0999999999999996"/>
    <n v="14"/>
    <n v="8.24"/>
    <n v="18.239999999999998"/>
    <n v="67.87"/>
    <n v="3.8"/>
    <n v="9867"/>
    <n v="2286"/>
    <n v="13"/>
    <n v="91819267"/>
    <n v="50383494"/>
    <n v="41435773"/>
    <n v="149.51475995453478"/>
    <n v="331.31602648528695"/>
    <x v="2"/>
  </r>
  <r>
    <s v="P0828"/>
    <s v="Model_575"/>
    <x v="1"/>
    <x v="2"/>
    <n v="2023"/>
    <s v="Q4"/>
    <n v="4465"/>
    <n v="18514"/>
    <n v="6194"/>
    <n v="123402"/>
    <n v="1.18"/>
    <n v="17"/>
    <n v="0.85"/>
    <n v="18.39"/>
    <n v="31.92"/>
    <n v="3.1"/>
    <n v="2222"/>
    <n v="6067"/>
    <n v="10"/>
    <n v="82665010"/>
    <n v="27779612"/>
    <n v="54885398"/>
    <n v="444.76911233205294"/>
    <n v="669.88387546393085"/>
    <x v="2"/>
  </r>
  <r>
    <s v="P0829"/>
    <s v="Model_337"/>
    <x v="1"/>
    <x v="2"/>
    <n v="2024"/>
    <s v="Q1"/>
    <n v="1623"/>
    <n v="16496"/>
    <n v="8680"/>
    <n v="327593"/>
    <n v="6.64"/>
    <n v="14"/>
    <n v="8.66"/>
    <n v="2"/>
    <n v="77.680000000000007"/>
    <n v="2.6"/>
    <n v="6366"/>
    <n v="6474"/>
    <n v="3"/>
    <n v="26773008"/>
    <n v="14415233"/>
    <n v="12357775"/>
    <n v="37.72295195562787"/>
    <n v="81.726434936033428"/>
    <x v="1"/>
  </r>
  <r>
    <s v="P0830"/>
    <s v="Model_577"/>
    <x v="1"/>
    <x v="2"/>
    <n v="2024"/>
    <s v="Q4"/>
    <n v="1878"/>
    <n v="17836"/>
    <n v="11323"/>
    <n v="388365"/>
    <n v="3.92"/>
    <n v="1"/>
    <n v="4.99"/>
    <n v="8.99"/>
    <n v="44.2"/>
    <n v="3.5"/>
    <n v="11639"/>
    <n v="5458"/>
    <n v="4"/>
    <n v="33496008"/>
    <n v="21652959"/>
    <n v="11843049"/>
    <n v="30.494635201421342"/>
    <n v="86.248781429840491"/>
    <x v="1"/>
  </r>
  <r>
    <s v="P0831"/>
    <s v="Model_708"/>
    <x v="0"/>
    <x v="1"/>
    <n v="2023"/>
    <s v="Q1"/>
    <n v="1967"/>
    <n v="10353"/>
    <n v="5875"/>
    <n v="401224"/>
    <n v="5.15"/>
    <n v="12"/>
    <n v="2.97"/>
    <n v="21.46"/>
    <n v="31.78"/>
    <n v="4.9000000000000004"/>
    <n v="18586"/>
    <n v="4448"/>
    <n v="3"/>
    <n v="20364351"/>
    <n v="11957349"/>
    <n v="8407002"/>
    <n v="20.95338763384045"/>
    <n v="50.755565469662834"/>
    <x v="1"/>
  </r>
  <r>
    <s v="P0832"/>
    <s v="Model_395"/>
    <x v="1"/>
    <x v="2"/>
    <n v="2024"/>
    <s v="Q4"/>
    <n v="4284"/>
    <n v="13195"/>
    <n v="11212"/>
    <n v="55451"/>
    <n v="12.52"/>
    <n v="3"/>
    <n v="2.65"/>
    <n v="5.82"/>
    <n v="40.729999999999997"/>
    <n v="1.4"/>
    <n v="3628"/>
    <n v="1559"/>
    <n v="14"/>
    <n v="56527380"/>
    <n v="48087659"/>
    <n v="8439721"/>
    <n v="152.20142107446213"/>
    <n v="1019.411372202485"/>
    <x v="2"/>
  </r>
  <r>
    <s v="P0833"/>
    <s v="Model_225"/>
    <x v="2"/>
    <x v="1"/>
    <n v="2024"/>
    <s v="Q4"/>
    <n v="2076"/>
    <n v="4352"/>
    <n v="12781"/>
    <n v="137178"/>
    <n v="14.03"/>
    <n v="9"/>
    <n v="4.32"/>
    <n v="2.89"/>
    <n v="76.87"/>
    <n v="2.6"/>
    <n v="10618"/>
    <n v="2042"/>
    <n v="9"/>
    <n v="9034752"/>
    <n v="26670534"/>
    <n v="-17635782"/>
    <n v="-128.5612999168963"/>
    <n v="65.86152298473516"/>
    <x v="0"/>
  </r>
  <r>
    <s v="P0834"/>
    <s v="Model_714"/>
    <x v="0"/>
    <x v="2"/>
    <n v="2024"/>
    <s v="Q1"/>
    <n v="3794"/>
    <n v="17514"/>
    <n v="8030"/>
    <n v="484532"/>
    <n v="2.79"/>
    <n v="12"/>
    <n v="9.99"/>
    <n v="8.15"/>
    <n v="21.89"/>
    <n v="2.6"/>
    <n v="4017"/>
    <n v="5522"/>
    <n v="3"/>
    <n v="66448116"/>
    <n v="30950352"/>
    <n v="35497764"/>
    <n v="73.261959994386331"/>
    <n v="137.13875657335325"/>
    <x v="2"/>
  </r>
  <r>
    <s v="P0835"/>
    <s v="Model_554"/>
    <x v="0"/>
    <x v="0"/>
    <n v="2024"/>
    <s v="Q2"/>
    <n v="951"/>
    <n v="2487"/>
    <n v="11802"/>
    <n v="375905"/>
    <n v="5.59"/>
    <n v="9"/>
    <n v="2.2000000000000002"/>
    <n v="5.51"/>
    <n v="46.49"/>
    <n v="3.3"/>
    <n v="19033"/>
    <n v="5296"/>
    <n v="11"/>
    <n v="2365137"/>
    <n v="11599607"/>
    <n v="-9234470"/>
    <n v="-24.565967465184023"/>
    <n v="6.2918476742794054"/>
    <x v="0"/>
  </r>
  <r>
    <s v="P0836"/>
    <s v="Model_571"/>
    <x v="2"/>
    <x v="1"/>
    <n v="2024"/>
    <s v="Q2"/>
    <n v="4835"/>
    <n v="9122"/>
    <n v="14747"/>
    <n v="286562"/>
    <n v="13.93"/>
    <n v="8"/>
    <n v="1.03"/>
    <n v="23.13"/>
    <n v="49.39"/>
    <n v="1.6"/>
    <n v="15728"/>
    <n v="161"/>
    <n v="3"/>
    <n v="44104870"/>
    <n v="71588307"/>
    <n v="-27483437"/>
    <n v="-95.90747203048555"/>
    <n v="153.9103928643714"/>
    <x v="0"/>
  </r>
  <r>
    <s v="P0837"/>
    <s v="Model_605"/>
    <x v="0"/>
    <x v="0"/>
    <n v="2024"/>
    <s v="Q4"/>
    <n v="2089"/>
    <n v="10660"/>
    <n v="14486"/>
    <n v="351014"/>
    <n v="0.93"/>
    <n v="7"/>
    <n v="5.85"/>
    <n v="21.7"/>
    <n v="12.93"/>
    <n v="1.7"/>
    <n v="15679"/>
    <n v="1594"/>
    <n v="2"/>
    <n v="22268740"/>
    <n v="30612268"/>
    <n v="-8343528"/>
    <n v="-23.76978696006427"/>
    <n v="63.44117328653558"/>
    <x v="0"/>
  </r>
  <r>
    <s v="P0838"/>
    <s v="Model_355"/>
    <x v="2"/>
    <x v="2"/>
    <n v="2024"/>
    <s v="Q1"/>
    <n v="59"/>
    <n v="18984"/>
    <n v="13720"/>
    <n v="408710"/>
    <n v="1.39"/>
    <n v="2"/>
    <n v="4.8899999999999997"/>
    <n v="12.49"/>
    <n v="25.66"/>
    <n v="2.1"/>
    <n v="19762"/>
    <n v="1280"/>
    <n v="8"/>
    <n v="1120056"/>
    <n v="1218190"/>
    <n v="-98134"/>
    <n v="-0.24010667710601649"/>
    <n v="2.7404663453304301"/>
    <x v="0"/>
  </r>
  <r>
    <s v="P0839"/>
    <s v="Model_215"/>
    <x v="0"/>
    <x v="1"/>
    <n v="2023"/>
    <s v="Q1"/>
    <n v="310"/>
    <n v="8152"/>
    <n v="2331"/>
    <n v="435893"/>
    <n v="2.44"/>
    <n v="15"/>
    <n v="5.24"/>
    <n v="1.53"/>
    <n v="76.14"/>
    <n v="4.8"/>
    <n v="11175"/>
    <n v="6368"/>
    <n v="13"/>
    <n v="2527120"/>
    <n v="1158503"/>
    <n v="1368617"/>
    <n v="3.1398003638507617"/>
    <n v="5.7975695870316795"/>
    <x v="3"/>
  </r>
  <r>
    <s v="P0840"/>
    <s v="Model_268"/>
    <x v="2"/>
    <x v="2"/>
    <n v="2023"/>
    <s v="Q4"/>
    <n v="1723"/>
    <n v="8921"/>
    <n v="13874"/>
    <n v="173765"/>
    <n v="8.93"/>
    <n v="13"/>
    <n v="6.67"/>
    <n v="17.86"/>
    <n v="76.459999999999994"/>
    <n v="3.9"/>
    <n v="1809"/>
    <n v="2888"/>
    <n v="3"/>
    <n v="15370883"/>
    <n v="24078667"/>
    <n v="-8707784"/>
    <n v="-50.112416194285387"/>
    <n v="88.457877017811413"/>
    <x v="0"/>
  </r>
  <r>
    <s v="P0841"/>
    <s v="Model_904"/>
    <x v="0"/>
    <x v="1"/>
    <n v="2023"/>
    <s v="Q1"/>
    <n v="2269"/>
    <n v="2269"/>
    <n v="3790"/>
    <n v="437025"/>
    <n v="2.2599999999999998"/>
    <n v="8"/>
    <n v="2.67"/>
    <n v="15.59"/>
    <n v="33.39"/>
    <n v="3.6"/>
    <n v="5452"/>
    <n v="4736"/>
    <n v="11"/>
    <n v="5148361"/>
    <n v="9036535"/>
    <n v="-3888174"/>
    <n v="-8.8969143641668094"/>
    <n v="11.78047251301413"/>
    <x v="0"/>
  </r>
  <r>
    <s v="P0842"/>
    <s v="Model_798"/>
    <x v="0"/>
    <x v="0"/>
    <n v="2023"/>
    <s v="Q1"/>
    <n v="2110"/>
    <n v="19227"/>
    <n v="7955"/>
    <n v="474089"/>
    <n v="14.52"/>
    <n v="10"/>
    <n v="9.11"/>
    <n v="24.26"/>
    <n v="79.989999999999995"/>
    <n v="4.3"/>
    <n v="20933"/>
    <n v="4821"/>
    <n v="6"/>
    <n v="40568970"/>
    <n v="17259139"/>
    <n v="23309831"/>
    <n v="49.167626753626429"/>
    <n v="85.572476897797671"/>
    <x v="1"/>
  </r>
  <r>
    <s v="P0843"/>
    <s v="Model_542"/>
    <x v="0"/>
    <x v="1"/>
    <n v="2024"/>
    <s v="Q4"/>
    <n v="3763"/>
    <n v="15614"/>
    <n v="5293"/>
    <n v="178389"/>
    <n v="6.7"/>
    <n v="2"/>
    <n v="4.3600000000000003"/>
    <n v="13.97"/>
    <n v="71.739999999999995"/>
    <n v="1.5"/>
    <n v="15371"/>
    <n v="5810"/>
    <n v="6"/>
    <n v="58755482"/>
    <n v="20095948"/>
    <n v="38659534"/>
    <n v="216.71478622560809"/>
    <n v="329.36718071181519"/>
    <x v="2"/>
  </r>
  <r>
    <s v="P0844"/>
    <s v="Model_277"/>
    <x v="2"/>
    <x v="3"/>
    <n v="2024"/>
    <s v="Q3"/>
    <n v="1669"/>
    <n v="5858"/>
    <n v="10135"/>
    <n v="239699"/>
    <n v="7.52"/>
    <n v="4"/>
    <n v="1.29"/>
    <n v="8.41"/>
    <n v="43.43"/>
    <n v="4.4000000000000004"/>
    <n v="11192"/>
    <n v="7802"/>
    <n v="4"/>
    <n v="9777002"/>
    <n v="17155014"/>
    <n v="-7378012"/>
    <n v="-30.780320318399326"/>
    <n v="40.788664116245791"/>
    <x v="0"/>
  </r>
  <r>
    <s v="P0845"/>
    <s v="Model_244"/>
    <x v="1"/>
    <x v="1"/>
    <n v="2023"/>
    <s v="Q1"/>
    <n v="370"/>
    <n v="13043"/>
    <n v="1733"/>
    <n v="247227"/>
    <n v="3.7"/>
    <n v="9"/>
    <n v="7.42"/>
    <n v="12.98"/>
    <n v="69.87"/>
    <n v="3.4"/>
    <n v="1515"/>
    <n v="205"/>
    <n v="4"/>
    <n v="4825910"/>
    <n v="888437"/>
    <n v="3937473"/>
    <n v="15.92654928466551"/>
    <n v="19.520157587965716"/>
    <x v="1"/>
  </r>
  <r>
    <s v="P0846"/>
    <s v="Model_401"/>
    <x v="2"/>
    <x v="2"/>
    <n v="2024"/>
    <s v="Q1"/>
    <n v="1392"/>
    <n v="7199"/>
    <n v="2260"/>
    <n v="337516"/>
    <n v="7.06"/>
    <n v="12"/>
    <n v="6.43"/>
    <n v="24.48"/>
    <n v="86.91"/>
    <n v="2.2999999999999998"/>
    <n v="18489"/>
    <n v="9446"/>
    <n v="14"/>
    <n v="10021008"/>
    <n v="3483436"/>
    <n v="6537572"/>
    <n v="19.369665438082937"/>
    <n v="29.690468007442611"/>
    <x v="1"/>
  </r>
  <r>
    <s v="P0847"/>
    <s v="Model_679"/>
    <x v="0"/>
    <x v="3"/>
    <n v="2023"/>
    <s v="Q2"/>
    <n v="2426"/>
    <n v="19125"/>
    <n v="14940"/>
    <n v="315786"/>
    <n v="9.93"/>
    <n v="3"/>
    <n v="3.16"/>
    <n v="17.41"/>
    <n v="46.72"/>
    <n v="4.3"/>
    <n v="17505"/>
    <n v="4187"/>
    <n v="13"/>
    <n v="46397250"/>
    <n v="36560226"/>
    <n v="9837024"/>
    <n v="31.150918660105262"/>
    <n v="146.92624118865308"/>
    <x v="1"/>
  </r>
  <r>
    <s v="P0848"/>
    <s v="Model_890"/>
    <x v="2"/>
    <x v="0"/>
    <n v="2024"/>
    <s v="Q3"/>
    <n v="2882"/>
    <n v="2625"/>
    <n v="3523"/>
    <n v="310220"/>
    <n v="11.27"/>
    <n v="12"/>
    <n v="6.22"/>
    <n v="16.8"/>
    <n v="29.07"/>
    <n v="4.2"/>
    <n v="15778"/>
    <n v="4025"/>
    <n v="4"/>
    <n v="7565250"/>
    <n v="10463506"/>
    <n v="-2898256"/>
    <n v="-9.342582683257044"/>
    <n v="24.386725549609956"/>
    <x v="0"/>
  </r>
  <r>
    <s v="P0849"/>
    <s v="Model_206"/>
    <x v="1"/>
    <x v="1"/>
    <n v="2024"/>
    <s v="Q2"/>
    <n v="2874"/>
    <n v="12293"/>
    <n v="11504"/>
    <n v="471217"/>
    <n v="11.31"/>
    <n v="11"/>
    <n v="2.2000000000000002"/>
    <n v="6.02"/>
    <n v="85.35"/>
    <n v="4.4000000000000004"/>
    <n v="16317"/>
    <n v="2008"/>
    <n v="7"/>
    <n v="35330082"/>
    <n v="33533713"/>
    <n v="1796369"/>
    <n v="3.8121905618855005"/>
    <n v="74.976246612494876"/>
    <x v="3"/>
  </r>
  <r>
    <s v="P0850"/>
    <s v="Model_740"/>
    <x v="2"/>
    <x v="1"/>
    <n v="2024"/>
    <s v="Q3"/>
    <n v="2044"/>
    <n v="8264"/>
    <n v="1085"/>
    <n v="346208"/>
    <n v="8.67"/>
    <n v="4"/>
    <n v="4.45"/>
    <n v="18.59"/>
    <n v="58.3"/>
    <n v="1.5"/>
    <n v="11259"/>
    <n v="2149"/>
    <n v="5"/>
    <n v="16891616"/>
    <n v="2563948"/>
    <n v="14327668"/>
    <n v="41.384566503373698"/>
    <n v="48.790368795637306"/>
    <x v="1"/>
  </r>
  <r>
    <s v="P0851"/>
    <s v="Model_563"/>
    <x v="2"/>
    <x v="3"/>
    <n v="2023"/>
    <s v="Q4"/>
    <n v="3008"/>
    <n v="13823"/>
    <n v="1064"/>
    <n v="275898"/>
    <n v="13.57"/>
    <n v="9"/>
    <n v="8.99"/>
    <n v="18.760000000000002"/>
    <n v="18.420000000000002"/>
    <n v="4.9000000000000004"/>
    <n v="17164"/>
    <n v="9566"/>
    <n v="14"/>
    <n v="41579584"/>
    <n v="3476410"/>
    <n v="38103174"/>
    <n v="138.10601744122829"/>
    <n v="150.70636249628487"/>
    <x v="2"/>
  </r>
  <r>
    <s v="P0852"/>
    <s v="Model_343"/>
    <x v="1"/>
    <x v="3"/>
    <n v="2023"/>
    <s v="Q4"/>
    <n v="2088"/>
    <n v="14531"/>
    <n v="11359"/>
    <n v="326266"/>
    <n v="12.26"/>
    <n v="8"/>
    <n v="1.34"/>
    <n v="7.93"/>
    <n v="55.81"/>
    <n v="4.8"/>
    <n v="7912"/>
    <n v="9237"/>
    <n v="4"/>
    <n v="30340728"/>
    <n v="24043858"/>
    <n v="6296870"/>
    <n v="19.299804454034437"/>
    <n v="92.99383938258967"/>
    <x v="1"/>
  </r>
  <r>
    <s v="P0853"/>
    <s v="Model_840"/>
    <x v="0"/>
    <x v="1"/>
    <n v="2024"/>
    <s v="Q4"/>
    <n v="3540"/>
    <n v="15552"/>
    <n v="7616"/>
    <n v="468036"/>
    <n v="11.36"/>
    <n v="19"/>
    <n v="3.87"/>
    <n v="12.09"/>
    <n v="50.05"/>
    <n v="2.4"/>
    <n v="11696"/>
    <n v="8272"/>
    <n v="3"/>
    <n v="55054080"/>
    <n v="27428676"/>
    <n v="27625404"/>
    <n v="59.024100710201779"/>
    <n v="117.62787477886316"/>
    <x v="1"/>
  </r>
  <r>
    <s v="P0854"/>
    <s v="Model_897"/>
    <x v="1"/>
    <x v="2"/>
    <n v="2023"/>
    <s v="Q4"/>
    <n v="3727"/>
    <n v="14140"/>
    <n v="12439"/>
    <n v="118431"/>
    <n v="0.83"/>
    <n v="6"/>
    <n v="8.2100000000000009"/>
    <n v="7.37"/>
    <n v="78.45"/>
    <n v="1.3"/>
    <n v="10007"/>
    <n v="4004"/>
    <n v="14"/>
    <n v="52699780"/>
    <n v="46478584"/>
    <n v="6221196"/>
    <n v="52.530131468956604"/>
    <n v="444.98298587363104"/>
    <x v="1"/>
  </r>
  <r>
    <s v="P0855"/>
    <s v="Model_602"/>
    <x v="1"/>
    <x v="3"/>
    <n v="2024"/>
    <s v="Q3"/>
    <n v="1168"/>
    <n v="9343"/>
    <n v="14765"/>
    <n v="105745"/>
    <n v="0.1"/>
    <n v="1"/>
    <n v="9.69"/>
    <n v="6.47"/>
    <n v="52.46"/>
    <n v="1.7"/>
    <n v="6320"/>
    <n v="3896"/>
    <n v="4"/>
    <n v="10912624"/>
    <n v="17351265"/>
    <n v="-6438641"/>
    <n v="-60.888372972717384"/>
    <n v="103.19754125490567"/>
    <x v="0"/>
  </r>
  <r>
    <s v="P0856"/>
    <s v="Model_146"/>
    <x v="2"/>
    <x v="1"/>
    <n v="2023"/>
    <s v="Q2"/>
    <n v="1654"/>
    <n v="15710"/>
    <n v="14314"/>
    <n v="100081"/>
    <n v="3.19"/>
    <n v="6"/>
    <n v="4.54"/>
    <n v="0.65"/>
    <n v="30.42"/>
    <n v="5"/>
    <n v="9335"/>
    <n v="392"/>
    <n v="5"/>
    <n v="25984340"/>
    <n v="23775437"/>
    <n v="2208903"/>
    <n v="22.071152366583068"/>
    <n v="259.63309719127506"/>
    <x v="1"/>
  </r>
  <r>
    <s v="P0857"/>
    <s v="Model_721"/>
    <x v="0"/>
    <x v="0"/>
    <n v="2023"/>
    <s v="Q4"/>
    <n v="4077"/>
    <n v="17956"/>
    <n v="13908"/>
    <n v="451927"/>
    <n v="9.9499999999999993"/>
    <n v="7"/>
    <n v="5.07"/>
    <n v="7.13"/>
    <n v="64.05"/>
    <n v="3.3"/>
    <n v="3349"/>
    <n v="6366"/>
    <n v="7"/>
    <n v="73206612"/>
    <n v="57154843"/>
    <n v="16051769"/>
    <n v="35.518499669194362"/>
    <n v="161.98769270258251"/>
    <x v="1"/>
  </r>
  <r>
    <s v="P0858"/>
    <s v="Model_924"/>
    <x v="0"/>
    <x v="0"/>
    <n v="2023"/>
    <s v="Q2"/>
    <n v="285"/>
    <n v="11606"/>
    <n v="2562"/>
    <n v="266204"/>
    <n v="6.17"/>
    <n v="6"/>
    <n v="5.72"/>
    <n v="13.85"/>
    <n v="53.41"/>
    <n v="2.4"/>
    <n v="15087"/>
    <n v="6470"/>
    <n v="5"/>
    <n v="3307710"/>
    <n v="996374"/>
    <n v="2311336"/>
    <n v="8.6825742663521215"/>
    <n v="12.425470691650013"/>
    <x v="3"/>
  </r>
  <r>
    <s v="P0859"/>
    <s v="Model_803"/>
    <x v="1"/>
    <x v="1"/>
    <n v="2024"/>
    <s v="Q4"/>
    <n v="2019"/>
    <n v="6689"/>
    <n v="12040"/>
    <n v="462009"/>
    <n v="6.04"/>
    <n v="13"/>
    <n v="9.32"/>
    <n v="0.04"/>
    <n v="28.64"/>
    <n v="2.2000000000000002"/>
    <n v="3453"/>
    <n v="4960"/>
    <n v="9"/>
    <n v="13505091"/>
    <n v="24770769"/>
    <n v="-11265678"/>
    <n v="-24.384109400466226"/>
    <n v="29.231229261767627"/>
    <x v="0"/>
  </r>
  <r>
    <s v="P0860"/>
    <s v="Model_898"/>
    <x v="1"/>
    <x v="0"/>
    <n v="2023"/>
    <s v="Q4"/>
    <n v="4479"/>
    <n v="3972"/>
    <n v="11373"/>
    <n v="451415"/>
    <n v="13.27"/>
    <n v="18"/>
    <n v="8.58"/>
    <n v="7.08"/>
    <n v="55.89"/>
    <n v="2"/>
    <n v="20653"/>
    <n v="3829"/>
    <n v="4"/>
    <n v="17790588"/>
    <n v="51391082"/>
    <n v="-33600494"/>
    <n v="-74.433711772980516"/>
    <n v="39.410715195551766"/>
    <x v="0"/>
  </r>
  <r>
    <s v="P0861"/>
    <s v="Model_228"/>
    <x v="2"/>
    <x v="0"/>
    <n v="2024"/>
    <s v="Q2"/>
    <n v="1958"/>
    <n v="18591"/>
    <n v="11261"/>
    <n v="126253"/>
    <n v="13.43"/>
    <n v="4"/>
    <n v="1.71"/>
    <n v="22.04"/>
    <n v="75.72"/>
    <n v="3.7"/>
    <n v="14231"/>
    <n v="8062"/>
    <n v="13"/>
    <n v="36401178"/>
    <n v="22175291"/>
    <n v="14225887"/>
    <n v="112.67761558141193"/>
    <n v="288.31931122428773"/>
    <x v="2"/>
  </r>
  <r>
    <s v="P0862"/>
    <s v="Model_622"/>
    <x v="0"/>
    <x v="0"/>
    <n v="2024"/>
    <s v="Q2"/>
    <n v="425"/>
    <n v="19688"/>
    <n v="840"/>
    <n v="348335"/>
    <n v="13.64"/>
    <n v="17"/>
    <n v="4.37"/>
    <n v="14.84"/>
    <n v="12.29"/>
    <n v="2.7"/>
    <n v="20930"/>
    <n v="5610"/>
    <n v="4"/>
    <n v="8367400"/>
    <n v="705335"/>
    <n v="7662065"/>
    <n v="21.996253606442075"/>
    <n v="24.021129085506768"/>
    <x v="1"/>
  </r>
  <r>
    <s v="P0863"/>
    <s v="Model_268"/>
    <x v="1"/>
    <x v="3"/>
    <n v="2023"/>
    <s v="Q1"/>
    <n v="3580"/>
    <n v="8204"/>
    <n v="6627"/>
    <n v="322355"/>
    <n v="4.71"/>
    <n v="19"/>
    <n v="4.6399999999999997"/>
    <n v="15.2"/>
    <n v="60.47"/>
    <n v="4.9000000000000004"/>
    <n v="8340"/>
    <n v="8719"/>
    <n v="4"/>
    <n v="29370320"/>
    <n v="24047015"/>
    <n v="5323305"/>
    <n v="16.513796900932203"/>
    <n v="91.111724651393644"/>
    <x v="1"/>
  </r>
  <r>
    <s v="P0864"/>
    <s v="Model_693"/>
    <x v="1"/>
    <x v="2"/>
    <n v="2024"/>
    <s v="Q1"/>
    <n v="2685"/>
    <n v="5213"/>
    <n v="9059"/>
    <n v="161086"/>
    <n v="10.37"/>
    <n v="11"/>
    <n v="7.89"/>
    <n v="10.08"/>
    <n v="37.97"/>
    <n v="3.7"/>
    <n v="6566"/>
    <n v="6861"/>
    <n v="9"/>
    <n v="13996905"/>
    <n v="24484501"/>
    <n v="-10487596"/>
    <n v="-65.105570937263323"/>
    <n v="86.890884372322859"/>
    <x v="0"/>
  </r>
  <r>
    <s v="P0865"/>
    <s v="Model_228"/>
    <x v="1"/>
    <x v="1"/>
    <n v="2024"/>
    <s v="Q4"/>
    <n v="1620"/>
    <n v="6551"/>
    <n v="1787"/>
    <n v="499962"/>
    <n v="4.07"/>
    <n v="16"/>
    <n v="6.03"/>
    <n v="16.91"/>
    <n v="33.409999999999997"/>
    <n v="4.2"/>
    <n v="3915"/>
    <n v="6210"/>
    <n v="5"/>
    <n v="10612620"/>
    <n v="3394902"/>
    <n v="7217718"/>
    <n v="14.436533176521415"/>
    <n v="21.226853240846303"/>
    <x v="3"/>
  </r>
  <r>
    <s v="P0866"/>
    <s v="Model_688"/>
    <x v="0"/>
    <x v="1"/>
    <n v="2023"/>
    <s v="Q2"/>
    <n v="2610"/>
    <n v="12256"/>
    <n v="14887"/>
    <n v="464758"/>
    <n v="2.86"/>
    <n v="12"/>
    <n v="6.54"/>
    <n v="4.75"/>
    <n v="41.41"/>
    <n v="2.2000000000000002"/>
    <n v="3889"/>
    <n v="7055"/>
    <n v="2"/>
    <n v="31988160"/>
    <n v="39319828"/>
    <n v="-7331668"/>
    <n v="-15.77523786572797"/>
    <n v="68.827561870909165"/>
    <x v="0"/>
  </r>
  <r>
    <s v="P0867"/>
    <s v="Model_708"/>
    <x v="0"/>
    <x v="1"/>
    <n v="2024"/>
    <s v="Q2"/>
    <n v="3441"/>
    <n v="3975"/>
    <n v="8604"/>
    <n v="474528"/>
    <n v="2.77"/>
    <n v="1"/>
    <n v="9.98"/>
    <n v="20.47"/>
    <n v="37.36"/>
    <n v="1.3"/>
    <n v="17711"/>
    <n v="206"/>
    <n v="3"/>
    <n v="13677975"/>
    <n v="30080892"/>
    <n v="-16402917"/>
    <n v="-34.566805330770784"/>
    <n v="28.824379172567266"/>
    <x v="0"/>
  </r>
  <r>
    <s v="P0868"/>
    <s v="Model_625"/>
    <x v="1"/>
    <x v="2"/>
    <n v="2024"/>
    <s v="Q3"/>
    <n v="3015"/>
    <n v="5110"/>
    <n v="8589"/>
    <n v="488458"/>
    <n v="5.13"/>
    <n v="12"/>
    <n v="0.75"/>
    <n v="2.92"/>
    <n v="76.58"/>
    <n v="3"/>
    <n v="2263"/>
    <n v="4854"/>
    <n v="14"/>
    <n v="15406650"/>
    <n v="26384293"/>
    <n v="-10977643"/>
    <n v="-22.474077607491331"/>
    <n v="31.541401717240785"/>
    <x v="0"/>
  </r>
  <r>
    <s v="P0869"/>
    <s v="Model_207"/>
    <x v="1"/>
    <x v="2"/>
    <n v="2024"/>
    <s v="Q3"/>
    <n v="3693"/>
    <n v="5755"/>
    <n v="6517"/>
    <n v="414115"/>
    <n v="6.45"/>
    <n v="6"/>
    <n v="2.23"/>
    <n v="16.399999999999999"/>
    <n v="31.98"/>
    <n v="2.2999999999999998"/>
    <n v="18699"/>
    <n v="5378"/>
    <n v="11"/>
    <n v="21253215"/>
    <n v="24481396"/>
    <n v="-3228181"/>
    <n v="-7.7953732658802508"/>
    <n v="51.322012001497171"/>
    <x v="0"/>
  </r>
  <r>
    <s v="P0870"/>
    <s v="Model_873"/>
    <x v="0"/>
    <x v="1"/>
    <n v="2024"/>
    <s v="Q2"/>
    <n v="3900"/>
    <n v="15984"/>
    <n v="13000"/>
    <n v="143783"/>
    <n v="12.46"/>
    <n v="9"/>
    <n v="4.08"/>
    <n v="8.5299999999999994"/>
    <n v="68.650000000000006"/>
    <n v="1.8"/>
    <n v="7755"/>
    <n v="6508"/>
    <n v="14"/>
    <n v="62337600"/>
    <n v="50843783"/>
    <n v="11493817"/>
    <n v="79.938636695575966"/>
    <n v="433.55334079828629"/>
    <x v="2"/>
  </r>
  <r>
    <s v="P0871"/>
    <s v="Model_119"/>
    <x v="1"/>
    <x v="3"/>
    <n v="2024"/>
    <s v="Q3"/>
    <n v="922"/>
    <n v="3235"/>
    <n v="14743"/>
    <n v="175681"/>
    <n v="1.8"/>
    <n v="5"/>
    <n v="3.48"/>
    <n v="18.690000000000001"/>
    <n v="17.52"/>
    <n v="4.8"/>
    <n v="18761"/>
    <n v="7735"/>
    <n v="14"/>
    <n v="2982670"/>
    <n v="13768727"/>
    <n v="-10786057"/>
    <n v="-61.39569446895225"/>
    <n v="16.977760827864142"/>
    <x v="0"/>
  </r>
  <r>
    <s v="P0872"/>
    <s v="Model_354"/>
    <x v="2"/>
    <x v="2"/>
    <n v="2023"/>
    <s v="Q4"/>
    <n v="1302"/>
    <n v="9758"/>
    <n v="3998"/>
    <n v="137893"/>
    <n v="11.02"/>
    <n v="2"/>
    <n v="0.22"/>
    <n v="13.74"/>
    <n v="86.11"/>
    <n v="2.8"/>
    <n v="8673"/>
    <n v="1325"/>
    <n v="3"/>
    <n v="12704916"/>
    <n v="5343289"/>
    <n v="7361627"/>
    <n v="53.386517082085383"/>
    <n v="92.136047515102291"/>
    <x v="1"/>
  </r>
  <r>
    <s v="P0873"/>
    <s v="Model_195"/>
    <x v="1"/>
    <x v="3"/>
    <n v="2024"/>
    <s v="Q3"/>
    <n v="1364"/>
    <n v="9479"/>
    <n v="6174"/>
    <n v="498604"/>
    <n v="7.97"/>
    <n v="2"/>
    <n v="0.92"/>
    <n v="11.31"/>
    <n v="59.79"/>
    <n v="1.7"/>
    <n v="12018"/>
    <n v="4350"/>
    <n v="4"/>
    <n v="12929356"/>
    <n v="8919940"/>
    <n v="4009416"/>
    <n v="8.041283262869932"/>
    <n v="25.931111663765233"/>
    <x v="3"/>
  </r>
  <r>
    <s v="P0874"/>
    <s v="Model_950"/>
    <x v="0"/>
    <x v="3"/>
    <n v="2024"/>
    <s v="Q1"/>
    <n v="4870"/>
    <n v="3928"/>
    <n v="5590"/>
    <n v="208763"/>
    <n v="4.32"/>
    <n v="17"/>
    <n v="6.81"/>
    <n v="4.24"/>
    <n v="66.540000000000006"/>
    <n v="1.8"/>
    <n v="11752"/>
    <n v="995"/>
    <n v="7"/>
    <n v="19129360"/>
    <n v="27432063"/>
    <n v="-8302703"/>
    <n v="-39.77095079108846"/>
    <n v="91.631946274004491"/>
    <x v="0"/>
  </r>
  <r>
    <s v="P0875"/>
    <s v="Model_163"/>
    <x v="2"/>
    <x v="1"/>
    <n v="2024"/>
    <s v="Q2"/>
    <n v="2948"/>
    <n v="13845"/>
    <n v="7983"/>
    <n v="127960"/>
    <n v="7.39"/>
    <n v="10"/>
    <n v="8.7899999999999991"/>
    <n v="15.92"/>
    <n v="33.840000000000003"/>
    <n v="2.1"/>
    <n v="13947"/>
    <n v="1720"/>
    <n v="9"/>
    <n v="40815060"/>
    <n v="23661844"/>
    <n v="17153216"/>
    <n v="134.05139105970616"/>
    <n v="318.96733354173182"/>
    <x v="2"/>
  </r>
  <r>
    <s v="P0876"/>
    <s v="Model_273"/>
    <x v="2"/>
    <x v="1"/>
    <n v="2024"/>
    <s v="Q2"/>
    <n v="127"/>
    <n v="8926"/>
    <n v="3324"/>
    <n v="396532"/>
    <n v="4.5"/>
    <n v="19"/>
    <n v="5.14"/>
    <n v="24.37"/>
    <n v="42.97"/>
    <n v="5"/>
    <n v="16589"/>
    <n v="5188"/>
    <n v="13"/>
    <n v="1133602"/>
    <n v="818680"/>
    <n v="314922"/>
    <n v="0.7941906327862569"/>
    <n v="2.8587907155034147"/>
    <x v="3"/>
  </r>
  <r>
    <s v="P0877"/>
    <s v="Model_607"/>
    <x v="2"/>
    <x v="3"/>
    <n v="2023"/>
    <s v="Q1"/>
    <n v="2671"/>
    <n v="10033"/>
    <n v="10077"/>
    <n v="72601"/>
    <n v="8.94"/>
    <n v="4"/>
    <n v="5.39"/>
    <n v="20.64"/>
    <n v="27.9"/>
    <n v="2.1"/>
    <n v="10895"/>
    <n v="5519"/>
    <n v="2"/>
    <n v="26798143"/>
    <n v="26988268"/>
    <n v="-190125"/>
    <n v="-2.6187655817412985"/>
    <n v="369.1153427638738"/>
    <x v="0"/>
  </r>
  <r>
    <s v="P0878"/>
    <s v="Model_894"/>
    <x v="1"/>
    <x v="0"/>
    <n v="2024"/>
    <s v="Q3"/>
    <n v="4277"/>
    <n v="6749"/>
    <n v="3279"/>
    <n v="461236"/>
    <n v="6.51"/>
    <n v="18"/>
    <n v="2.5499999999999998"/>
    <n v="1.5"/>
    <n v="84.6"/>
    <n v="2.2999999999999998"/>
    <n v="13567"/>
    <n v="1485"/>
    <n v="10"/>
    <n v="28865473"/>
    <n v="14485519"/>
    <n v="14379954"/>
    <n v="31.176998326236461"/>
    <n v="62.582870808002845"/>
    <x v="1"/>
  </r>
  <r>
    <s v="P0879"/>
    <s v="Model_128"/>
    <x v="1"/>
    <x v="2"/>
    <n v="2023"/>
    <s v="Q1"/>
    <n v="650"/>
    <n v="11186"/>
    <n v="10685"/>
    <n v="189227"/>
    <n v="2.4700000000000002"/>
    <n v="18"/>
    <n v="7.68"/>
    <n v="9.41"/>
    <n v="49.05"/>
    <n v="3.6"/>
    <n v="20707"/>
    <n v="2533"/>
    <n v="2"/>
    <n v="7270900"/>
    <n v="7134477"/>
    <n v="136423"/>
    <n v="0.72094891321005983"/>
    <n v="38.424220645045366"/>
    <x v="3"/>
  </r>
  <r>
    <s v="P0880"/>
    <s v="Model_935"/>
    <x v="2"/>
    <x v="1"/>
    <n v="2024"/>
    <s v="Q1"/>
    <n v="1115"/>
    <n v="15609"/>
    <n v="11307"/>
    <n v="250191"/>
    <n v="1.75"/>
    <n v="14"/>
    <n v="7.52"/>
    <n v="23.14"/>
    <n v="60.44"/>
    <n v="2.2000000000000002"/>
    <n v="6787"/>
    <n v="1401"/>
    <n v="11"/>
    <n v="17404035"/>
    <n v="12857496"/>
    <n v="4546539"/>
    <n v="18.172272383898701"/>
    <n v="69.562993872681275"/>
    <x v="1"/>
  </r>
  <r>
    <s v="P0881"/>
    <s v="Model_326"/>
    <x v="1"/>
    <x v="0"/>
    <n v="2023"/>
    <s v="Q3"/>
    <n v="2186"/>
    <n v="2161"/>
    <n v="5954"/>
    <n v="217849"/>
    <n v="8.1999999999999993"/>
    <n v="15"/>
    <n v="5.88"/>
    <n v="12.58"/>
    <n v="68.739999999999995"/>
    <n v="1.9"/>
    <n v="14961"/>
    <n v="6958"/>
    <n v="3"/>
    <n v="4723946"/>
    <n v="13233293"/>
    <n v="-8509347"/>
    <n v="-39.060757680778892"/>
    <n v="21.684497059890106"/>
    <x v="0"/>
  </r>
  <r>
    <s v="P0882"/>
    <s v="Model_613"/>
    <x v="1"/>
    <x v="0"/>
    <n v="2023"/>
    <s v="Q2"/>
    <n v="2499"/>
    <n v="13575"/>
    <n v="1578"/>
    <n v="331854"/>
    <n v="13.54"/>
    <n v="8"/>
    <n v="2.13"/>
    <n v="16.55"/>
    <n v="39.69"/>
    <n v="1.6"/>
    <n v="14902"/>
    <n v="9050"/>
    <n v="4"/>
    <n v="33923925"/>
    <n v="4275276"/>
    <n v="29648649"/>
    <n v="89.342448787719903"/>
    <n v="102.22545155399663"/>
    <x v="2"/>
  </r>
  <r>
    <s v="P0883"/>
    <s v="Model_364"/>
    <x v="2"/>
    <x v="2"/>
    <n v="2024"/>
    <s v="Q1"/>
    <n v="2393"/>
    <n v="16288"/>
    <n v="13581"/>
    <n v="420858"/>
    <n v="5.16"/>
    <n v="3"/>
    <n v="0.97"/>
    <n v="22.81"/>
    <n v="67.61"/>
    <n v="2.2999999999999998"/>
    <n v="8933"/>
    <n v="9038"/>
    <n v="8"/>
    <n v="38977184"/>
    <n v="32920191"/>
    <n v="6056993"/>
    <n v="14.392011082122711"/>
    <n v="92.61362264706861"/>
    <x v="3"/>
  </r>
  <r>
    <s v="P0884"/>
    <s v="Model_153"/>
    <x v="1"/>
    <x v="3"/>
    <n v="2023"/>
    <s v="Q2"/>
    <n v="1913"/>
    <n v="11560"/>
    <n v="10577"/>
    <n v="205604"/>
    <n v="11"/>
    <n v="14"/>
    <n v="0.64"/>
    <n v="21.84"/>
    <n v="64.08"/>
    <n v="1.4"/>
    <n v="12784"/>
    <n v="8884"/>
    <n v="10"/>
    <n v="22114280"/>
    <n v="20439405"/>
    <n v="1674875"/>
    <n v="8.1461206980408942"/>
    <n v="107.55763506546565"/>
    <x v="3"/>
  </r>
  <r>
    <s v="P0885"/>
    <s v="Model_212"/>
    <x v="2"/>
    <x v="1"/>
    <n v="2024"/>
    <s v="Q4"/>
    <n v="1368"/>
    <n v="17336"/>
    <n v="2292"/>
    <n v="178727"/>
    <n v="9.8800000000000008"/>
    <n v="11"/>
    <n v="5.93"/>
    <n v="12.55"/>
    <n v="66.45"/>
    <n v="1.1000000000000001"/>
    <n v="6326"/>
    <n v="5744"/>
    <n v="4"/>
    <n v="23715648"/>
    <n v="3314183"/>
    <n v="20401465"/>
    <n v="114.1487576023768"/>
    <n v="132.6920275056371"/>
    <x v="2"/>
  </r>
  <r>
    <s v="P0886"/>
    <s v="Model_744"/>
    <x v="0"/>
    <x v="1"/>
    <n v="2023"/>
    <s v="Q1"/>
    <n v="4761"/>
    <n v="12026"/>
    <n v="14878"/>
    <n v="461817"/>
    <n v="13.97"/>
    <n v="2"/>
    <n v="8.25"/>
    <n v="10.94"/>
    <n v="49.14"/>
    <n v="4.2"/>
    <n v="5164"/>
    <n v="5188"/>
    <n v="9"/>
    <n v="57255786"/>
    <n v="71295975"/>
    <n v="-14040189"/>
    <n v="-30.402061855670102"/>
    <n v="123.97938144329896"/>
    <x v="0"/>
  </r>
  <r>
    <s v="P0887"/>
    <s v="Model_508"/>
    <x v="1"/>
    <x v="2"/>
    <n v="2023"/>
    <s v="Q2"/>
    <n v="3647"/>
    <n v="4874"/>
    <n v="1460"/>
    <n v="113227"/>
    <n v="12.31"/>
    <n v="13"/>
    <n v="8.58"/>
    <n v="8.49"/>
    <n v="40.630000000000003"/>
    <n v="1.6"/>
    <n v="12028"/>
    <n v="9360"/>
    <n v="10"/>
    <n v="17775478"/>
    <n v="5437847"/>
    <n v="12337631"/>
    <n v="108.96368357370592"/>
    <n v="156.98974626193399"/>
    <x v="2"/>
  </r>
  <r>
    <s v="P0888"/>
    <s v="Model_626"/>
    <x v="2"/>
    <x v="0"/>
    <n v="2023"/>
    <s v="Q3"/>
    <n v="3812"/>
    <n v="1707"/>
    <n v="2148"/>
    <n v="186039"/>
    <n v="8.5"/>
    <n v="16"/>
    <n v="4.6399999999999997"/>
    <n v="17.98"/>
    <n v="27.77"/>
    <n v="4.0999999999999996"/>
    <n v="1997"/>
    <n v="5540"/>
    <n v="11"/>
    <n v="6507084"/>
    <n v="8374215"/>
    <n v="-1867131"/>
    <n v="-10.036234337961396"/>
    <n v="34.9769886959186"/>
    <x v="0"/>
  </r>
  <r>
    <s v="P0889"/>
    <s v="Model_904"/>
    <x v="0"/>
    <x v="2"/>
    <n v="2024"/>
    <s v="Q1"/>
    <n v="4720"/>
    <n v="4165"/>
    <n v="14415"/>
    <n v="134289"/>
    <n v="9.86"/>
    <n v="18"/>
    <n v="7.84"/>
    <n v="7.17"/>
    <n v="75.97"/>
    <n v="4.2"/>
    <n v="9141"/>
    <n v="7593"/>
    <n v="8"/>
    <n v="19658800"/>
    <n v="68173089"/>
    <n v="-48514289"/>
    <n v="-361.26778068196205"/>
    <n v="146.39173722345092"/>
    <x v="0"/>
  </r>
  <r>
    <s v="P0890"/>
    <s v="Model_947"/>
    <x v="2"/>
    <x v="0"/>
    <n v="2024"/>
    <s v="Q2"/>
    <n v="2240"/>
    <n v="2132"/>
    <n v="10291"/>
    <n v="201094"/>
    <n v="13.48"/>
    <n v="5"/>
    <n v="9.4700000000000006"/>
    <n v="6.25"/>
    <n v="58.67"/>
    <n v="3.2"/>
    <n v="6143"/>
    <n v="6391"/>
    <n v="5"/>
    <n v="4775680"/>
    <n v="23252934"/>
    <n v="-18477254"/>
    <n v="-91.883666345092351"/>
    <n v="23.748495728365839"/>
    <x v="0"/>
  </r>
  <r>
    <s v="P0891"/>
    <s v="Model_930"/>
    <x v="0"/>
    <x v="1"/>
    <n v="2023"/>
    <s v="Q3"/>
    <n v="1042"/>
    <n v="4583"/>
    <n v="12932"/>
    <n v="486679"/>
    <n v="5.99"/>
    <n v="3"/>
    <n v="2.75"/>
    <n v="8.91"/>
    <n v="45.55"/>
    <n v="2.2000000000000002"/>
    <n v="6556"/>
    <n v="3407"/>
    <n v="5"/>
    <n v="4775486"/>
    <n v="13961823"/>
    <n v="-9186337"/>
    <n v="-18.875556578360687"/>
    <n v="9.8123937954997036"/>
    <x v="0"/>
  </r>
  <r>
    <s v="P0892"/>
    <s v="Model_295"/>
    <x v="2"/>
    <x v="3"/>
    <n v="2024"/>
    <s v="Q2"/>
    <n v="2762"/>
    <n v="15211"/>
    <n v="10978"/>
    <n v="255743"/>
    <n v="4.9000000000000004"/>
    <n v="6"/>
    <n v="3.98"/>
    <n v="4.43"/>
    <n v="85.52"/>
    <n v="1.6"/>
    <n v="1631"/>
    <n v="8994"/>
    <n v="5"/>
    <n v="42012782"/>
    <n v="30576979"/>
    <n v="11435803"/>
    <n v="44.715996136746654"/>
    <n v="164.27734874463818"/>
    <x v="1"/>
  </r>
  <r>
    <s v="P0893"/>
    <s v="Model_120"/>
    <x v="1"/>
    <x v="3"/>
    <n v="2023"/>
    <s v="Q2"/>
    <n v="2242"/>
    <n v="11623"/>
    <n v="8651"/>
    <n v="317866"/>
    <n v="0.16"/>
    <n v="18"/>
    <n v="9.31"/>
    <n v="17.38"/>
    <n v="13.83"/>
    <n v="3.9"/>
    <n v="6943"/>
    <n v="4808"/>
    <n v="7"/>
    <n v="26058766"/>
    <n v="19713408"/>
    <n v="6345358"/>
    <n v="19.962367790200901"/>
    <n v="81.980350210466042"/>
    <x v="1"/>
  </r>
  <r>
    <s v="P0894"/>
    <s v="Model_269"/>
    <x v="0"/>
    <x v="1"/>
    <n v="2024"/>
    <s v="Q1"/>
    <n v="1298"/>
    <n v="8623"/>
    <n v="7956"/>
    <n v="208485"/>
    <n v="12.4"/>
    <n v="16"/>
    <n v="3.38"/>
    <n v="15.41"/>
    <n v="78.010000000000005"/>
    <n v="3.4"/>
    <n v="18741"/>
    <n v="204"/>
    <n v="5"/>
    <n v="11192654"/>
    <n v="10535373"/>
    <n v="657281"/>
    <n v="3.1526536681296018"/>
    <n v="53.685656042401135"/>
    <x v="3"/>
  </r>
  <r>
    <s v="P0895"/>
    <s v="Model_340"/>
    <x v="1"/>
    <x v="1"/>
    <n v="2024"/>
    <s v="Q2"/>
    <n v="3104"/>
    <n v="12254"/>
    <n v="2844"/>
    <n v="393194"/>
    <n v="12.01"/>
    <n v="15"/>
    <n v="9.14"/>
    <n v="12.07"/>
    <n v="89.81"/>
    <n v="3.6"/>
    <n v="14943"/>
    <n v="9789"/>
    <n v="6"/>
    <n v="38036416"/>
    <n v="9220970"/>
    <n v="28815446"/>
    <n v="73.285568955782637"/>
    <n v="96.737020402142448"/>
    <x v="2"/>
  </r>
  <r>
    <s v="P0896"/>
    <s v="Model_980"/>
    <x v="1"/>
    <x v="3"/>
    <n v="2024"/>
    <s v="Q1"/>
    <n v="4648"/>
    <n v="3179"/>
    <n v="8168"/>
    <n v="283820"/>
    <n v="1.57"/>
    <n v="14"/>
    <n v="9.81"/>
    <n v="9.76"/>
    <n v="80.959999999999994"/>
    <n v="1"/>
    <n v="10212"/>
    <n v="3933"/>
    <n v="10"/>
    <n v="14775992"/>
    <n v="38248684"/>
    <n v="-23472692"/>
    <n v="-82.702741173983512"/>
    <n v="52.061137340567967"/>
    <x v="0"/>
  </r>
  <r>
    <s v="P0897"/>
    <s v="Model_965"/>
    <x v="2"/>
    <x v="1"/>
    <n v="2024"/>
    <s v="Q3"/>
    <n v="4083"/>
    <n v="17401"/>
    <n v="4316"/>
    <n v="286994"/>
    <n v="8.65"/>
    <n v="7"/>
    <n v="6.62"/>
    <n v="22.73"/>
    <n v="74.83"/>
    <n v="4.7"/>
    <n v="9721"/>
    <n v="495"/>
    <n v="13"/>
    <n v="71048283"/>
    <n v="17909222"/>
    <n v="53139061"/>
    <n v="185.15739353435961"/>
    <n v="247.56016850526493"/>
    <x v="2"/>
  </r>
  <r>
    <s v="P0898"/>
    <s v="Model_997"/>
    <x v="2"/>
    <x v="3"/>
    <n v="2023"/>
    <s v="Q3"/>
    <n v="2047"/>
    <n v="1736"/>
    <n v="14435"/>
    <n v="395740"/>
    <n v="6.96"/>
    <n v="18"/>
    <n v="8.17"/>
    <n v="0.73"/>
    <n v="39.94"/>
    <n v="1.3"/>
    <n v="17160"/>
    <n v="3617"/>
    <n v="8"/>
    <n v="3553592"/>
    <n v="29944185"/>
    <n v="-26390593"/>
    <n v="-66.686695810380556"/>
    <n v="8.9796128771415571"/>
    <x v="0"/>
  </r>
  <r>
    <s v="P0899"/>
    <s v="Model_818"/>
    <x v="1"/>
    <x v="3"/>
    <n v="2024"/>
    <s v="Q4"/>
    <n v="4966"/>
    <n v="8946"/>
    <n v="10050"/>
    <n v="378876"/>
    <n v="1.78"/>
    <n v="7"/>
    <n v="7.5"/>
    <n v="19.23"/>
    <n v="28.51"/>
    <n v="2.5"/>
    <n v="7647"/>
    <n v="3391"/>
    <n v="9"/>
    <n v="44425836"/>
    <n v="50287176"/>
    <n v="-5861340"/>
    <n v="-15.470338580432648"/>
    <n v="117.25692838817977"/>
    <x v="0"/>
  </r>
  <r>
    <s v="P0900"/>
    <s v="Model_343"/>
    <x v="1"/>
    <x v="2"/>
    <n v="2023"/>
    <s v="Q3"/>
    <n v="3737"/>
    <n v="5943"/>
    <n v="9968"/>
    <n v="455513"/>
    <n v="14.71"/>
    <n v="17"/>
    <n v="7"/>
    <n v="22.55"/>
    <n v="68.790000000000006"/>
    <n v="2.6"/>
    <n v="13088"/>
    <n v="2110"/>
    <n v="6"/>
    <n v="22208991"/>
    <n v="37705929"/>
    <n v="-15496938"/>
    <n v="-34.02084682544735"/>
    <n v="48.755998182269224"/>
    <x v="0"/>
  </r>
  <r>
    <s v="P0901"/>
    <s v="Model_829"/>
    <x v="2"/>
    <x v="2"/>
    <n v="2023"/>
    <s v="Q1"/>
    <n v="2201"/>
    <n v="16963"/>
    <n v="5377"/>
    <n v="118323"/>
    <n v="3.22"/>
    <n v="15"/>
    <n v="3.07"/>
    <n v="11.16"/>
    <n v="34.369999999999997"/>
    <n v="1"/>
    <n v="6104"/>
    <n v="4637"/>
    <n v="6"/>
    <n v="37335563"/>
    <n v="11953100"/>
    <n v="25382463"/>
    <n v="214.51841991835906"/>
    <n v="315.5393541407841"/>
    <x v="2"/>
  </r>
  <r>
    <s v="P0902"/>
    <s v="Model_120"/>
    <x v="1"/>
    <x v="0"/>
    <n v="2024"/>
    <s v="Q1"/>
    <n v="4068"/>
    <n v="10055"/>
    <n v="1527"/>
    <n v="335960"/>
    <n v="1.01"/>
    <n v="19"/>
    <n v="0.56999999999999995"/>
    <n v="13.77"/>
    <n v="24.08"/>
    <n v="3"/>
    <n v="10952"/>
    <n v="9960"/>
    <n v="14"/>
    <n v="40903740"/>
    <n v="6547796"/>
    <n v="34355944"/>
    <n v="102.26200738183117"/>
    <n v="121.75181569234432"/>
    <x v="2"/>
  </r>
  <r>
    <s v="P0903"/>
    <s v="Model_840"/>
    <x v="2"/>
    <x v="1"/>
    <n v="2024"/>
    <s v="Q4"/>
    <n v="3160"/>
    <n v="18169"/>
    <n v="11519"/>
    <n v="90695"/>
    <n v="8.92"/>
    <n v="18"/>
    <n v="3.43"/>
    <n v="23.61"/>
    <n v="72.92"/>
    <n v="4"/>
    <n v="19442"/>
    <n v="5068"/>
    <n v="12"/>
    <n v="57414040"/>
    <n v="36490735"/>
    <n v="20923305"/>
    <n v="230.69965268206627"/>
    <n v="633.04526159104694"/>
    <x v="2"/>
  </r>
  <r>
    <s v="P0904"/>
    <s v="Model_982"/>
    <x v="2"/>
    <x v="0"/>
    <n v="2024"/>
    <s v="Q2"/>
    <n v="2020"/>
    <n v="1648"/>
    <n v="12128"/>
    <n v="462918"/>
    <n v="11.08"/>
    <n v="9"/>
    <n v="6.67"/>
    <n v="5.31"/>
    <n v="35"/>
    <n v="4.3"/>
    <n v="17899"/>
    <n v="4862"/>
    <n v="8"/>
    <n v="3328960"/>
    <n v="24961478"/>
    <n v="-21632518"/>
    <n v="-46.730777373098476"/>
    <n v="7.191252014395638"/>
    <x v="0"/>
  </r>
  <r>
    <s v="P0905"/>
    <s v="Model_484"/>
    <x v="2"/>
    <x v="2"/>
    <n v="2024"/>
    <s v="Q2"/>
    <n v="247"/>
    <n v="14895"/>
    <n v="14119"/>
    <n v="468458"/>
    <n v="0.49"/>
    <n v="16"/>
    <n v="1.03"/>
    <n v="13"/>
    <n v="83.16"/>
    <n v="4.5"/>
    <n v="5105"/>
    <n v="1151"/>
    <n v="12"/>
    <n v="3679065"/>
    <n v="3955851"/>
    <n v="-276786"/>
    <n v="-0.59084485695622657"/>
    <n v="7.8535642469549032"/>
    <x v="0"/>
  </r>
  <r>
    <s v="P0906"/>
    <s v="Model_419"/>
    <x v="2"/>
    <x v="0"/>
    <n v="2024"/>
    <s v="Q3"/>
    <n v="2676"/>
    <n v="6395"/>
    <n v="8268"/>
    <n v="105841"/>
    <n v="9.8800000000000008"/>
    <n v="12"/>
    <n v="0.12"/>
    <n v="11.87"/>
    <n v="77.25"/>
    <n v="3"/>
    <n v="14784"/>
    <n v="2941"/>
    <n v="14"/>
    <n v="17113020"/>
    <n v="22231009"/>
    <n v="-5117989"/>
    <n v="-48.355448266739735"/>
    <n v="161.68611407677554"/>
    <x v="0"/>
  </r>
  <r>
    <s v="P0907"/>
    <s v="Model_861"/>
    <x v="1"/>
    <x v="3"/>
    <n v="2024"/>
    <s v="Q3"/>
    <n v="1252"/>
    <n v="18896"/>
    <n v="1142"/>
    <n v="440642"/>
    <n v="7.98"/>
    <n v="12"/>
    <n v="1.4"/>
    <n v="6.46"/>
    <n v="77.81"/>
    <n v="3.5"/>
    <n v="3107"/>
    <n v="6718"/>
    <n v="13"/>
    <n v="23657792"/>
    <n v="1870426"/>
    <n v="21787366"/>
    <n v="49.444596747473007"/>
    <n v="53.689371417159506"/>
    <x v="1"/>
  </r>
  <r>
    <s v="P0908"/>
    <s v="Model_626"/>
    <x v="2"/>
    <x v="3"/>
    <n v="2024"/>
    <s v="Q1"/>
    <n v="2085"/>
    <n v="12523"/>
    <n v="2247"/>
    <n v="248784"/>
    <n v="1.55"/>
    <n v="6"/>
    <n v="7.16"/>
    <n v="20.46"/>
    <n v="71.73"/>
    <n v="1.3"/>
    <n v="13209"/>
    <n v="4823"/>
    <n v="9"/>
    <n v="26110455"/>
    <n v="4933779"/>
    <n v="21176676"/>
    <n v="85.12073123673548"/>
    <n v="104.95230802623963"/>
    <x v="2"/>
  </r>
  <r>
    <s v="P0909"/>
    <s v="Model_902"/>
    <x v="2"/>
    <x v="3"/>
    <n v="2024"/>
    <s v="Q4"/>
    <n v="527"/>
    <n v="12199"/>
    <n v="11371"/>
    <n v="157096"/>
    <n v="2.59"/>
    <n v="9"/>
    <n v="9.73"/>
    <n v="22.49"/>
    <n v="80.47"/>
    <n v="3"/>
    <n v="3516"/>
    <n v="7572"/>
    <n v="10"/>
    <n v="6428873"/>
    <n v="6149613"/>
    <n v="279260"/>
    <n v="1.7776391505830829"/>
    <n v="40.923212557926362"/>
    <x v="3"/>
  </r>
  <r>
    <s v="P0910"/>
    <s v="Model_712"/>
    <x v="0"/>
    <x v="1"/>
    <n v="2023"/>
    <s v="Q4"/>
    <n v="1304"/>
    <n v="11215"/>
    <n v="7381"/>
    <n v="142764"/>
    <n v="8.52"/>
    <n v="1"/>
    <n v="9.83"/>
    <n v="19.55"/>
    <n v="74.459999999999994"/>
    <n v="1.6"/>
    <n v="5074"/>
    <n v="8013"/>
    <n v="3"/>
    <n v="14624360"/>
    <n v="9767588"/>
    <n v="4856772"/>
    <n v="34.019584769269564"/>
    <n v="102.43730912554986"/>
    <x v="1"/>
  </r>
  <r>
    <s v="P0911"/>
    <s v="Model_563"/>
    <x v="1"/>
    <x v="0"/>
    <n v="2024"/>
    <s v="Q2"/>
    <n v="972"/>
    <n v="17663"/>
    <n v="12651"/>
    <n v="496790"/>
    <n v="4.45"/>
    <n v="3"/>
    <n v="4.9400000000000004"/>
    <n v="4.88"/>
    <n v="58.2"/>
    <n v="2.5"/>
    <n v="15041"/>
    <n v="5624"/>
    <n v="4"/>
    <n v="17168436"/>
    <n v="12793562"/>
    <n v="4374874"/>
    <n v="8.8062843454980975"/>
    <n v="34.55873910505445"/>
    <x v="3"/>
  </r>
  <r>
    <s v="P0912"/>
    <s v="Model_441"/>
    <x v="2"/>
    <x v="0"/>
    <n v="2023"/>
    <s v="Q4"/>
    <n v="469"/>
    <n v="7282"/>
    <n v="7117"/>
    <n v="135744"/>
    <n v="14.07"/>
    <n v="5"/>
    <n v="8.69"/>
    <n v="2.17"/>
    <n v="33.67"/>
    <n v="2.2999999999999998"/>
    <n v="8774"/>
    <n v="3684"/>
    <n v="13"/>
    <n v="3415258"/>
    <n v="3473617"/>
    <n v="-58359"/>
    <n v="-0.42991955445544555"/>
    <n v="25.159550330033003"/>
    <x v="0"/>
  </r>
  <r>
    <s v="P0913"/>
    <s v="Model_689"/>
    <x v="1"/>
    <x v="3"/>
    <n v="2024"/>
    <s v="Q4"/>
    <n v="2254"/>
    <n v="18224"/>
    <n v="1326"/>
    <n v="340626"/>
    <n v="12.28"/>
    <n v="17"/>
    <n v="7.37"/>
    <n v="15.14"/>
    <n v="81.06"/>
    <n v="2.7"/>
    <n v="11435"/>
    <n v="8639"/>
    <n v="13"/>
    <n v="41076896"/>
    <n v="3329430"/>
    <n v="37747466"/>
    <n v="110.81792347031642"/>
    <n v="120.59236816919437"/>
    <x v="2"/>
  </r>
  <r>
    <s v="P0914"/>
    <s v="Model_667"/>
    <x v="1"/>
    <x v="3"/>
    <n v="2023"/>
    <s v="Q1"/>
    <n v="2647"/>
    <n v="4317"/>
    <n v="10888"/>
    <n v="59171"/>
    <n v="14.75"/>
    <n v="5"/>
    <n v="5.01"/>
    <n v="1.43"/>
    <n v="77.25"/>
    <n v="3.3"/>
    <n v="17248"/>
    <n v="1363"/>
    <n v="3"/>
    <n v="11427099"/>
    <n v="28879707"/>
    <n v="-17452608"/>
    <n v="-294.95205421574758"/>
    <n v="193.11992361122847"/>
    <x v="0"/>
  </r>
  <r>
    <s v="P0915"/>
    <s v="Model_221"/>
    <x v="0"/>
    <x v="3"/>
    <n v="2023"/>
    <s v="Q1"/>
    <n v="1170"/>
    <n v="16596"/>
    <n v="13746"/>
    <n v="150755"/>
    <n v="3.9"/>
    <n v="16"/>
    <n v="5.73"/>
    <n v="16.82"/>
    <n v="47.83"/>
    <n v="4.5999999999999996"/>
    <n v="7906"/>
    <n v="4765"/>
    <n v="11"/>
    <n v="19417320"/>
    <n v="16233575"/>
    <n v="3183745"/>
    <n v="21.118669364200194"/>
    <n v="128.80050412921628"/>
    <x v="1"/>
  </r>
  <r>
    <s v="P0916"/>
    <s v="Model_957"/>
    <x v="2"/>
    <x v="3"/>
    <n v="2023"/>
    <s v="Q2"/>
    <n v="3118"/>
    <n v="6799"/>
    <n v="11065"/>
    <n v="158125"/>
    <n v="14.55"/>
    <n v="13"/>
    <n v="1.37"/>
    <n v="13.26"/>
    <n v="13.13"/>
    <n v="2.6"/>
    <n v="13326"/>
    <n v="8114"/>
    <n v="8"/>
    <n v="21199282"/>
    <n v="34658795"/>
    <n v="-13459513"/>
    <n v="-85.119449802371548"/>
    <n v="134.06660553359683"/>
    <x v="0"/>
  </r>
  <r>
    <s v="P0917"/>
    <s v="Model_594"/>
    <x v="0"/>
    <x v="0"/>
    <n v="2024"/>
    <s v="Q4"/>
    <n v="1000"/>
    <n v="11417"/>
    <n v="13907"/>
    <n v="442866"/>
    <n v="6.47"/>
    <n v="10"/>
    <n v="9.3800000000000008"/>
    <n v="16.57"/>
    <n v="61.08"/>
    <n v="4.9000000000000004"/>
    <n v="18972"/>
    <n v="1451"/>
    <n v="13"/>
    <n v="11417000"/>
    <n v="14349866"/>
    <n v="-2932866"/>
    <n v="-6.6224681957973743"/>
    <n v="25.77980698450547"/>
    <x v="0"/>
  </r>
  <r>
    <s v="P0918"/>
    <s v="Model_474"/>
    <x v="0"/>
    <x v="3"/>
    <n v="2024"/>
    <s v="Q2"/>
    <n v="2386"/>
    <n v="19573"/>
    <n v="7548"/>
    <n v="418226"/>
    <n v="5.21"/>
    <n v="18"/>
    <n v="3.52"/>
    <n v="14.75"/>
    <n v="14.05"/>
    <n v="4"/>
    <n v="2861"/>
    <n v="7080"/>
    <n v="3"/>
    <n v="46701178"/>
    <n v="18427754"/>
    <n v="28273424"/>
    <n v="67.603219312046591"/>
    <n v="111.66493235714661"/>
    <x v="2"/>
  </r>
  <r>
    <s v="P0919"/>
    <s v="Model_886"/>
    <x v="1"/>
    <x v="3"/>
    <n v="2023"/>
    <s v="Q4"/>
    <n v="2293"/>
    <n v="4767"/>
    <n v="1205"/>
    <n v="53696"/>
    <n v="0.76"/>
    <n v="1"/>
    <n v="4.46"/>
    <n v="10.57"/>
    <n v="84.1"/>
    <n v="3"/>
    <n v="5973"/>
    <n v="7290"/>
    <n v="13"/>
    <n v="10930731"/>
    <n v="2816761"/>
    <n v="8113970"/>
    <n v="151.10939362336114"/>
    <n v="203.56695098331346"/>
    <x v="2"/>
  </r>
  <r>
    <s v="P0920"/>
    <s v="Model_244"/>
    <x v="2"/>
    <x v="3"/>
    <n v="2023"/>
    <s v="Q2"/>
    <n v="2695"/>
    <n v="5906"/>
    <n v="8786"/>
    <n v="176310"/>
    <n v="0.79"/>
    <n v="2"/>
    <n v="6.72"/>
    <n v="5.0199999999999996"/>
    <n v="86.93"/>
    <n v="3.6"/>
    <n v="8819"/>
    <n v="3927"/>
    <n v="3"/>
    <n v="15916670"/>
    <n v="23854580"/>
    <n v="-7937910"/>
    <n v="-45.022460438999488"/>
    <n v="90.276615053031591"/>
    <x v="0"/>
  </r>
  <r>
    <s v="P0921"/>
    <s v="Model_357"/>
    <x v="0"/>
    <x v="0"/>
    <n v="2023"/>
    <s v="Q1"/>
    <n v="1907"/>
    <n v="19326"/>
    <n v="10565"/>
    <n v="463274"/>
    <n v="10.38"/>
    <n v="10"/>
    <n v="3.34"/>
    <n v="7.64"/>
    <n v="25.16"/>
    <n v="1.4"/>
    <n v="10167"/>
    <n v="8961"/>
    <n v="3"/>
    <n v="36854682"/>
    <n v="20610729"/>
    <n v="16243953"/>
    <n v="35.063381497774536"/>
    <n v="79.55266645656782"/>
    <x v="1"/>
  </r>
  <r>
    <s v="P0922"/>
    <s v="Model_187"/>
    <x v="0"/>
    <x v="1"/>
    <n v="2024"/>
    <s v="Q4"/>
    <n v="4662"/>
    <n v="11882"/>
    <n v="14899"/>
    <n v="201385"/>
    <n v="6.87"/>
    <n v="5"/>
    <n v="2.54"/>
    <n v="13.11"/>
    <n v="64.11"/>
    <n v="4.4000000000000004"/>
    <n v="10981"/>
    <n v="2746"/>
    <n v="13"/>
    <n v="55393884"/>
    <n v="69660523"/>
    <n v="-14266639"/>
    <n v="-70.84260992626065"/>
    <n v="275.06459766119622"/>
    <x v="0"/>
  </r>
  <r>
    <s v="P0923"/>
    <s v="Model_986"/>
    <x v="2"/>
    <x v="0"/>
    <n v="2023"/>
    <s v="Q4"/>
    <n v="1915"/>
    <n v="5937"/>
    <n v="13592"/>
    <n v="331293"/>
    <n v="3.4"/>
    <n v="13"/>
    <n v="6.31"/>
    <n v="16.3"/>
    <n v="17.38"/>
    <n v="3.3"/>
    <n v="10020"/>
    <n v="366"/>
    <n v="14"/>
    <n v="11369355"/>
    <n v="26359973"/>
    <n v="-14990618"/>
    <n v="-45.248822039705033"/>
    <n v="34.318126250781027"/>
    <x v="0"/>
  </r>
  <r>
    <s v="P0924"/>
    <s v="Model_468"/>
    <x v="0"/>
    <x v="1"/>
    <n v="2024"/>
    <s v="Q4"/>
    <n v="2962"/>
    <n v="6935"/>
    <n v="4540"/>
    <n v="442208"/>
    <n v="9.2100000000000009"/>
    <n v="18"/>
    <n v="0.25"/>
    <n v="19.489999999999998"/>
    <n v="68.36"/>
    <n v="4.9000000000000004"/>
    <n v="19070"/>
    <n v="9730"/>
    <n v="5"/>
    <n v="20541470"/>
    <n v="13889688"/>
    <n v="6651782"/>
    <n v="15.042201859758304"/>
    <n v="46.452054236920183"/>
    <x v="1"/>
  </r>
  <r>
    <s v="P0925"/>
    <s v="Model_552"/>
    <x v="1"/>
    <x v="2"/>
    <n v="2023"/>
    <s v="Q2"/>
    <n v="2903"/>
    <n v="5607"/>
    <n v="13266"/>
    <n v="365665"/>
    <n v="3.79"/>
    <n v="15"/>
    <n v="7.21"/>
    <n v="19.18"/>
    <n v="37.78"/>
    <n v="3.5"/>
    <n v="5036"/>
    <n v="7534"/>
    <n v="2"/>
    <n v="16277121"/>
    <n v="38876863"/>
    <n v="-22599742"/>
    <n v="-61.804498653138801"/>
    <n v="44.513751657938279"/>
    <x v="0"/>
  </r>
  <r>
    <s v="P0926"/>
    <s v="Model_955"/>
    <x v="0"/>
    <x v="2"/>
    <n v="2023"/>
    <s v="Q3"/>
    <n v="4960"/>
    <n v="2060"/>
    <n v="13219"/>
    <n v="95740"/>
    <n v="8.66"/>
    <n v="6"/>
    <n v="5.14"/>
    <n v="24.32"/>
    <n v="64.48"/>
    <n v="4.3"/>
    <n v="3273"/>
    <n v="1122"/>
    <n v="3"/>
    <n v="10217600"/>
    <n v="65661980"/>
    <n v="-55444380"/>
    <n v="-579.11405890954666"/>
    <n v="106.7223730937957"/>
    <x v="0"/>
  </r>
  <r>
    <s v="P0927"/>
    <s v="Model_868"/>
    <x v="0"/>
    <x v="3"/>
    <n v="2023"/>
    <s v="Q4"/>
    <n v="3278"/>
    <n v="13829"/>
    <n v="2646"/>
    <n v="156611"/>
    <n v="5.39"/>
    <n v="7"/>
    <n v="6.06"/>
    <n v="7.15"/>
    <n v="39.83"/>
    <n v="4.2"/>
    <n v="11755"/>
    <n v="8047"/>
    <n v="4"/>
    <n v="45331462"/>
    <n v="8830199"/>
    <n v="36501263"/>
    <n v="233.06959919801292"/>
    <n v="289.45260550025222"/>
    <x v="2"/>
  </r>
  <r>
    <s v="P0928"/>
    <s v="Model_259"/>
    <x v="2"/>
    <x v="3"/>
    <n v="2023"/>
    <s v="Q4"/>
    <n v="3769"/>
    <n v="3326"/>
    <n v="2278"/>
    <n v="448172"/>
    <n v="12.35"/>
    <n v="18"/>
    <n v="6.32"/>
    <n v="1.78"/>
    <n v="21.65"/>
    <n v="2.4"/>
    <n v="4058"/>
    <n v="2137"/>
    <n v="8"/>
    <n v="12535694"/>
    <n v="9033954"/>
    <n v="3501740"/>
    <n v="7.8133841471577874"/>
    <n v="27.97072106244924"/>
    <x v="3"/>
  </r>
  <r>
    <s v="P0929"/>
    <s v="Model_325"/>
    <x v="1"/>
    <x v="3"/>
    <n v="2023"/>
    <s v="Q1"/>
    <n v="3278"/>
    <n v="12921"/>
    <n v="11387"/>
    <n v="298922"/>
    <n v="12.31"/>
    <n v="19"/>
    <n v="5.27"/>
    <n v="8.64"/>
    <n v="42.49"/>
    <n v="2"/>
    <n v="6579"/>
    <n v="8856"/>
    <n v="11"/>
    <n v="42355038"/>
    <n v="37625508"/>
    <n v="4729530"/>
    <n v="15.821953553100808"/>
    <n v="141.69260877419526"/>
    <x v="1"/>
  </r>
  <r>
    <s v="P0930"/>
    <s v="Model_500"/>
    <x v="1"/>
    <x v="2"/>
    <n v="2023"/>
    <s v="Q2"/>
    <n v="2421"/>
    <n v="13765"/>
    <n v="1571"/>
    <n v="378785"/>
    <n v="7.16"/>
    <n v="15"/>
    <n v="5.83"/>
    <n v="18.579999999999998"/>
    <n v="19.010000000000002"/>
    <n v="2.7"/>
    <n v="15841"/>
    <n v="7878"/>
    <n v="2"/>
    <n v="33325065"/>
    <n v="4182176"/>
    <n v="29142889"/>
    <n v="76.937811687368821"/>
    <n v="87.978840239185814"/>
    <x v="2"/>
  </r>
  <r>
    <s v="P0931"/>
    <s v="Model_165"/>
    <x v="0"/>
    <x v="2"/>
    <n v="2024"/>
    <s v="Q2"/>
    <n v="2941"/>
    <n v="9129"/>
    <n v="6325"/>
    <n v="113811"/>
    <n v="5.26"/>
    <n v="6"/>
    <n v="6.84"/>
    <n v="10.95"/>
    <n v="56.15"/>
    <n v="2.9"/>
    <n v="11481"/>
    <n v="1159"/>
    <n v="7"/>
    <n v="26848389"/>
    <n v="18715636"/>
    <n v="8132753"/>
    <n v="71.458409116869191"/>
    <n v="235.90328702849462"/>
    <x v="2"/>
  </r>
  <r>
    <s v="P0932"/>
    <s v="Model_468"/>
    <x v="1"/>
    <x v="0"/>
    <n v="2024"/>
    <s v="Q4"/>
    <n v="3806"/>
    <n v="9825"/>
    <n v="9570"/>
    <n v="495376"/>
    <n v="5.44"/>
    <n v="8"/>
    <n v="7.53"/>
    <n v="20.440000000000001"/>
    <n v="13.28"/>
    <n v="2"/>
    <n v="5024"/>
    <n v="1524"/>
    <n v="4"/>
    <n v="37393950"/>
    <n v="36918796"/>
    <n v="475154"/>
    <n v="0.95917848260715088"/>
    <n v="75.485994476922585"/>
    <x v="3"/>
  </r>
  <r>
    <s v="P0933"/>
    <s v="Model_455"/>
    <x v="2"/>
    <x v="3"/>
    <n v="2023"/>
    <s v="Q4"/>
    <n v="4275"/>
    <n v="9193"/>
    <n v="11893"/>
    <n v="232385"/>
    <n v="12.09"/>
    <n v="12"/>
    <n v="7.27"/>
    <n v="13.73"/>
    <n v="52.19"/>
    <n v="4.5999999999999996"/>
    <n v="10498"/>
    <n v="4223"/>
    <n v="4"/>
    <n v="39300075"/>
    <n v="51074960"/>
    <n v="-11774885"/>
    <n v="-50.66972911332487"/>
    <n v="169.11622953288725"/>
    <x v="0"/>
  </r>
  <r>
    <s v="P0934"/>
    <s v="Model_623"/>
    <x v="2"/>
    <x v="1"/>
    <n v="2024"/>
    <s v="Q3"/>
    <n v="144"/>
    <n v="9764"/>
    <n v="14603"/>
    <n v="113232"/>
    <n v="4.92"/>
    <n v="0"/>
    <n v="8.6999999999999993"/>
    <n v="23.24"/>
    <n v="80.91"/>
    <n v="3.2"/>
    <n v="15197"/>
    <n v="319"/>
    <n v="5"/>
    <n v="1406016"/>
    <n v="2216064"/>
    <n v="-810048"/>
    <n v="-7.1538787621873672"/>
    <n v="12.417125900805425"/>
    <x v="0"/>
  </r>
  <r>
    <s v="P0935"/>
    <s v="Model_670"/>
    <x v="2"/>
    <x v="3"/>
    <n v="2023"/>
    <s v="Q1"/>
    <n v="2724"/>
    <n v="14186"/>
    <n v="993"/>
    <n v="327561"/>
    <n v="3.14"/>
    <n v="7"/>
    <n v="1.89"/>
    <n v="23.7"/>
    <n v="77.03"/>
    <n v="4.9000000000000004"/>
    <n v="20550"/>
    <n v="505"/>
    <n v="14"/>
    <n v="38642664"/>
    <n v="3032493"/>
    <n v="35610171"/>
    <n v="108.71309771309771"/>
    <n v="117.97089397089397"/>
    <x v="2"/>
  </r>
  <r>
    <s v="P0936"/>
    <s v="Model_114"/>
    <x v="0"/>
    <x v="3"/>
    <n v="2024"/>
    <s v="Q2"/>
    <n v="2005"/>
    <n v="15216"/>
    <n v="2807"/>
    <n v="205801"/>
    <n v="1.27"/>
    <n v="3"/>
    <n v="4.01"/>
    <n v="1.73"/>
    <n v="80.62"/>
    <n v="4.2"/>
    <n v="15106"/>
    <n v="9929"/>
    <n v="5"/>
    <n v="30508080"/>
    <n v="5833836"/>
    <n v="24674244"/>
    <n v="119.89370314041234"/>
    <n v="148.24067910262826"/>
    <x v="2"/>
  </r>
  <r>
    <s v="P0937"/>
    <s v="Model_535"/>
    <x v="1"/>
    <x v="2"/>
    <n v="2024"/>
    <s v="Q3"/>
    <n v="843"/>
    <n v="8221"/>
    <n v="1985"/>
    <n v="162492"/>
    <n v="7"/>
    <n v="2"/>
    <n v="9.48"/>
    <n v="11.41"/>
    <n v="83.76"/>
    <n v="3.2"/>
    <n v="14929"/>
    <n v="2418"/>
    <n v="8"/>
    <n v="6930303"/>
    <n v="1835847"/>
    <n v="5094456"/>
    <n v="31.352041946680451"/>
    <n v="42.650118159663243"/>
    <x v="1"/>
  </r>
  <r>
    <s v="P0938"/>
    <s v="Model_598"/>
    <x v="1"/>
    <x v="2"/>
    <n v="2024"/>
    <s v="Q1"/>
    <n v="1884"/>
    <n v="8873"/>
    <n v="3194"/>
    <n v="80099"/>
    <n v="7.23"/>
    <n v="2"/>
    <n v="3.97"/>
    <n v="15.24"/>
    <n v="18.36"/>
    <n v="4.8"/>
    <n v="17539"/>
    <n v="9966"/>
    <n v="4"/>
    <n v="16716732"/>
    <n v="6097595"/>
    <n v="10619137"/>
    <n v="132.57515075094571"/>
    <n v="208.70088265771108"/>
    <x v="2"/>
  </r>
  <r>
    <s v="P0939"/>
    <s v="Model_292"/>
    <x v="0"/>
    <x v="3"/>
    <n v="2023"/>
    <s v="Q1"/>
    <n v="2166"/>
    <n v="7407"/>
    <n v="11990"/>
    <n v="279206"/>
    <n v="12.61"/>
    <n v="12"/>
    <n v="1.25"/>
    <n v="6.4"/>
    <n v="20.3"/>
    <n v="3"/>
    <n v="8640"/>
    <n v="9083"/>
    <n v="9"/>
    <n v="16043562"/>
    <n v="26249546"/>
    <n v="-10205984"/>
    <n v="-36.553598418372097"/>
    <n v="57.461379769775718"/>
    <x v="0"/>
  </r>
  <r>
    <s v="P0940"/>
    <s v="Model_764"/>
    <x v="1"/>
    <x v="3"/>
    <n v="2024"/>
    <s v="Q3"/>
    <n v="4156"/>
    <n v="17627"/>
    <n v="14472"/>
    <n v="473177"/>
    <n v="3.32"/>
    <n v="7"/>
    <n v="5.25"/>
    <n v="10.18"/>
    <n v="54.56"/>
    <n v="4.5"/>
    <n v="10285"/>
    <n v="5158"/>
    <n v="9"/>
    <n v="73257812"/>
    <n v="60618809"/>
    <n v="12639003"/>
    <n v="26.710941148872408"/>
    <n v="154.82115994648936"/>
    <x v="1"/>
  </r>
  <r>
    <s v="P0941"/>
    <s v="Model_258"/>
    <x v="0"/>
    <x v="1"/>
    <n v="2023"/>
    <s v="Q1"/>
    <n v="3375"/>
    <n v="7156"/>
    <n v="10784"/>
    <n v="455818"/>
    <n v="5.71"/>
    <n v="6"/>
    <n v="1.0900000000000001"/>
    <n v="16.940000000000001"/>
    <n v="81.52"/>
    <n v="2.4"/>
    <n v="16401"/>
    <n v="1409"/>
    <n v="12"/>
    <n v="24151500"/>
    <n v="36851818"/>
    <n v="-12700318"/>
    <n v="-27.862695198522218"/>
    <n v="52.984963296754408"/>
    <x v="0"/>
  </r>
  <r>
    <s v="P0942"/>
    <s v="Model_705"/>
    <x v="2"/>
    <x v="2"/>
    <n v="2023"/>
    <s v="Q2"/>
    <n v="2969"/>
    <n v="10484"/>
    <n v="10102"/>
    <n v="168474"/>
    <n v="12.13"/>
    <n v="0"/>
    <n v="2.0299999999999998"/>
    <n v="5.67"/>
    <n v="87.95"/>
    <n v="2.5"/>
    <n v="4780"/>
    <n v="7721"/>
    <n v="14"/>
    <n v="31126996"/>
    <n v="30161312"/>
    <n v="965684"/>
    <n v="5.7319467692344217"/>
    <n v="184.75845531061174"/>
    <x v="3"/>
  </r>
  <r>
    <s v="P0943"/>
    <s v="Model_864"/>
    <x v="0"/>
    <x v="2"/>
    <n v="2024"/>
    <s v="Q1"/>
    <n v="2647"/>
    <n v="9786"/>
    <n v="4805"/>
    <n v="321400"/>
    <n v="12.35"/>
    <n v="15"/>
    <n v="9.98"/>
    <n v="15.05"/>
    <n v="13.7"/>
    <n v="2.7"/>
    <n v="3712"/>
    <n v="5029"/>
    <n v="8"/>
    <n v="25903542"/>
    <n v="13040235"/>
    <n v="12863307"/>
    <n v="40.02273490976976"/>
    <n v="80.595961418792783"/>
    <x v="1"/>
  </r>
  <r>
    <s v="P0944"/>
    <s v="Model_839"/>
    <x v="2"/>
    <x v="1"/>
    <n v="2024"/>
    <s v="Q1"/>
    <n v="3255"/>
    <n v="7401"/>
    <n v="8229"/>
    <n v="293588"/>
    <n v="5.77"/>
    <n v="5"/>
    <n v="5.41"/>
    <n v="17.440000000000001"/>
    <n v="38.46"/>
    <n v="3.2"/>
    <n v="16713"/>
    <n v="9622"/>
    <n v="3"/>
    <n v="24090255"/>
    <n v="27078983"/>
    <n v="-2988728"/>
    <n v="-10.180007357248934"/>
    <n v="82.054630979467831"/>
    <x v="0"/>
  </r>
  <r>
    <s v="P0945"/>
    <s v="Model_265"/>
    <x v="1"/>
    <x v="3"/>
    <n v="2024"/>
    <s v="Q4"/>
    <n v="4857"/>
    <n v="6417"/>
    <n v="3061"/>
    <n v="84681"/>
    <n v="6.89"/>
    <n v="6"/>
    <n v="2.84"/>
    <n v="2.2599999999999998"/>
    <n v="27.03"/>
    <n v="3.2"/>
    <n v="9578"/>
    <n v="8802"/>
    <n v="6"/>
    <n v="31167369"/>
    <n v="14951958"/>
    <n v="16215411"/>
    <n v="191.4881850710313"/>
    <n v="368.05622276543733"/>
    <x v="2"/>
  </r>
  <r>
    <s v="P0946"/>
    <s v="Model_974"/>
    <x v="0"/>
    <x v="0"/>
    <n v="2023"/>
    <s v="Q3"/>
    <n v="864"/>
    <n v="9929"/>
    <n v="4536"/>
    <n v="141328"/>
    <n v="4.55"/>
    <n v="11"/>
    <n v="9.9499999999999993"/>
    <n v="12.44"/>
    <n v="70.48"/>
    <n v="3"/>
    <n v="17436"/>
    <n v="8783"/>
    <n v="7"/>
    <n v="8578656"/>
    <n v="4060432"/>
    <n v="4518224"/>
    <n v="31.96977244424318"/>
    <n v="60.700328314276014"/>
    <x v="1"/>
  </r>
  <r>
    <s v="P0947"/>
    <s v="Model_714"/>
    <x v="2"/>
    <x v="1"/>
    <n v="2023"/>
    <s v="Q3"/>
    <n v="395"/>
    <n v="16216"/>
    <n v="12785"/>
    <n v="268512"/>
    <n v="13.99"/>
    <n v="8"/>
    <n v="9.67"/>
    <n v="6.58"/>
    <n v="61.22"/>
    <n v="2.2000000000000002"/>
    <n v="18497"/>
    <n v="1717"/>
    <n v="13"/>
    <n v="6405320"/>
    <n v="5318587"/>
    <n v="1086733"/>
    <n v="4.0472418364914793"/>
    <n v="23.854874270051244"/>
    <x v="3"/>
  </r>
  <r>
    <s v="P0948"/>
    <s v="Model_360"/>
    <x v="1"/>
    <x v="1"/>
    <n v="2024"/>
    <s v="Q3"/>
    <n v="2399"/>
    <n v="17295"/>
    <n v="10928"/>
    <n v="355505"/>
    <n v="1.78"/>
    <n v="10"/>
    <n v="4.41"/>
    <n v="18.11"/>
    <n v="19.59"/>
    <n v="4.7"/>
    <n v="15774"/>
    <n v="1620"/>
    <n v="11"/>
    <n v="41490705"/>
    <n v="26571777"/>
    <n v="14918928"/>
    <n v="41.965451962700946"/>
    <n v="116.70920240221656"/>
    <x v="1"/>
  </r>
  <r>
    <s v="P0949"/>
    <s v="Model_674"/>
    <x v="1"/>
    <x v="2"/>
    <n v="2023"/>
    <s v="Q1"/>
    <n v="412"/>
    <n v="12638"/>
    <n v="7516"/>
    <n v="84540"/>
    <n v="14.01"/>
    <n v="9"/>
    <n v="2.6"/>
    <n v="4.74"/>
    <n v="48.68"/>
    <n v="3.4"/>
    <n v="2368"/>
    <n v="7992"/>
    <n v="5"/>
    <n v="5206856"/>
    <n v="3181132"/>
    <n v="2025724"/>
    <n v="23.961722261651289"/>
    <n v="61.590442394132957"/>
    <x v="1"/>
  </r>
  <r>
    <s v="P0950"/>
    <s v="Model_907"/>
    <x v="2"/>
    <x v="3"/>
    <n v="2023"/>
    <s v="Q3"/>
    <n v="2493"/>
    <n v="4030"/>
    <n v="5675"/>
    <n v="207608"/>
    <n v="10.26"/>
    <n v="0"/>
    <n v="8.3800000000000008"/>
    <n v="22.31"/>
    <n v="64.84"/>
    <n v="2.6"/>
    <n v="18695"/>
    <n v="1683"/>
    <n v="14"/>
    <n v="10046790"/>
    <n v="14355383"/>
    <n v="-4308593"/>
    <n v="-20.753501791838463"/>
    <n v="48.393077338060188"/>
    <x v="0"/>
  </r>
  <r>
    <s v="P0951"/>
    <s v="Model_605"/>
    <x v="1"/>
    <x v="3"/>
    <n v="2024"/>
    <s v="Q2"/>
    <n v="2315"/>
    <n v="19844"/>
    <n v="13349"/>
    <n v="134700"/>
    <n v="7.97"/>
    <n v="17"/>
    <n v="7.16"/>
    <n v="10.77"/>
    <n v="72.319999999999993"/>
    <n v="3.6"/>
    <n v="17542"/>
    <n v="6804"/>
    <n v="11"/>
    <n v="45938860"/>
    <n v="31037635"/>
    <n v="14901225"/>
    <n v="110.62527839643653"/>
    <n v="341.04573125463992"/>
    <x v="2"/>
  </r>
  <r>
    <s v="P0952"/>
    <s v="Model_693"/>
    <x v="1"/>
    <x v="1"/>
    <n v="2024"/>
    <s v="Q3"/>
    <n v="2238"/>
    <n v="18932"/>
    <n v="9721"/>
    <n v="390676"/>
    <n v="0.49"/>
    <n v="3"/>
    <n v="6.87"/>
    <n v="4.95"/>
    <n v="11.6"/>
    <n v="4.0999999999999996"/>
    <n v="16907"/>
    <n v="8088"/>
    <n v="6"/>
    <n v="42369816"/>
    <n v="22146274"/>
    <n v="20223542"/>
    <n v="51.765509015142982"/>
    <n v="108.45256939254011"/>
    <x v="1"/>
  </r>
  <r>
    <s v="P0953"/>
    <s v="Model_765"/>
    <x v="2"/>
    <x v="2"/>
    <n v="2023"/>
    <s v="Q2"/>
    <n v="3055"/>
    <n v="7272"/>
    <n v="5178"/>
    <n v="237647"/>
    <n v="7.13"/>
    <n v="4"/>
    <n v="8.93"/>
    <n v="10.95"/>
    <n v="81.239999999999995"/>
    <n v="4.8"/>
    <n v="17754"/>
    <n v="6683"/>
    <n v="10"/>
    <n v="22215960"/>
    <n v="16056437"/>
    <n v="6159523"/>
    <n v="25.918791316532506"/>
    <n v="93.48302313936216"/>
    <x v="1"/>
  </r>
  <r>
    <s v="P0954"/>
    <s v="Model_742"/>
    <x v="1"/>
    <x v="2"/>
    <n v="2023"/>
    <s v="Q3"/>
    <n v="3331"/>
    <n v="16976"/>
    <n v="8615"/>
    <n v="439770"/>
    <n v="6.12"/>
    <n v="8"/>
    <n v="6.89"/>
    <n v="10.220000000000001"/>
    <n v="55.54"/>
    <n v="3"/>
    <n v="3244"/>
    <n v="1675"/>
    <n v="12"/>
    <n v="56547056"/>
    <n v="29136335"/>
    <n v="27410721"/>
    <n v="62.329674602633197"/>
    <n v="128.5832503354026"/>
    <x v="1"/>
  </r>
  <r>
    <s v="P0955"/>
    <s v="Model_155"/>
    <x v="2"/>
    <x v="3"/>
    <n v="2024"/>
    <s v="Q1"/>
    <n v="1034"/>
    <n v="17251"/>
    <n v="14578"/>
    <n v="446087"/>
    <n v="2.42"/>
    <n v="16"/>
    <n v="2.84"/>
    <n v="10.72"/>
    <n v="74.95"/>
    <n v="1.4"/>
    <n v="3756"/>
    <n v="7035"/>
    <n v="8"/>
    <n v="17837534"/>
    <n v="15519739"/>
    <n v="2317795"/>
    <n v="5.1958362382225891"/>
    <n v="39.986670761533063"/>
    <x v="3"/>
  </r>
  <r>
    <s v="P0956"/>
    <s v="Model_967"/>
    <x v="2"/>
    <x v="0"/>
    <n v="2023"/>
    <s v="Q4"/>
    <n v="1689"/>
    <n v="4464"/>
    <n v="4251"/>
    <n v="96002"/>
    <n v="9.85"/>
    <n v="2"/>
    <n v="6.94"/>
    <n v="14.64"/>
    <n v="74.64"/>
    <n v="2.8"/>
    <n v="13359"/>
    <n v="6276"/>
    <n v="3"/>
    <n v="7539696"/>
    <n v="7275941"/>
    <n v="263755"/>
    <n v="2.7473906793608465"/>
    <n v="78.536863815337185"/>
    <x v="3"/>
  </r>
  <r>
    <s v="P0957"/>
    <s v="Model_456"/>
    <x v="1"/>
    <x v="1"/>
    <n v="2023"/>
    <s v="Q3"/>
    <n v="877"/>
    <n v="8637"/>
    <n v="13449"/>
    <n v="99812"/>
    <n v="14.57"/>
    <n v="15"/>
    <n v="3.06"/>
    <n v="13.03"/>
    <n v="25.19"/>
    <n v="2.9"/>
    <n v="6923"/>
    <n v="9338"/>
    <n v="12"/>
    <n v="7574649"/>
    <n v="11894585"/>
    <n v="-4319936"/>
    <n v="-43.280727768204223"/>
    <n v="75.889161623852843"/>
    <x v="0"/>
  </r>
  <r>
    <s v="P0958"/>
    <s v="Model_924"/>
    <x v="1"/>
    <x v="3"/>
    <n v="2023"/>
    <s v="Q2"/>
    <n v="2780"/>
    <n v="18847"/>
    <n v="8416"/>
    <n v="465842"/>
    <n v="8.43"/>
    <n v="4"/>
    <n v="7.59"/>
    <n v="3.74"/>
    <n v="18.809999999999999"/>
    <n v="4.5999999999999996"/>
    <n v="6589"/>
    <n v="2713"/>
    <n v="2"/>
    <n v="52394660"/>
    <n v="23862322"/>
    <n v="28532338"/>
    <n v="61.248959947793459"/>
    <n v="112.47302733544851"/>
    <x v="1"/>
  </r>
  <r>
    <s v="P0959"/>
    <s v="Model_760"/>
    <x v="0"/>
    <x v="3"/>
    <n v="2023"/>
    <s v="Q1"/>
    <n v="3581"/>
    <n v="18420"/>
    <n v="13528"/>
    <n v="241051"/>
    <n v="10.72"/>
    <n v="15"/>
    <n v="6.2"/>
    <n v="1.64"/>
    <n v="67.7"/>
    <n v="2.6"/>
    <n v="8108"/>
    <n v="3992"/>
    <n v="3"/>
    <n v="65962020"/>
    <n v="48684819"/>
    <n v="17277201"/>
    <n v="71.67446308042696"/>
    <n v="273.64341985720864"/>
    <x v="2"/>
  </r>
  <r>
    <s v="P0960"/>
    <s v="Model_286"/>
    <x v="1"/>
    <x v="1"/>
    <n v="2024"/>
    <s v="Q2"/>
    <n v="4501"/>
    <n v="15391"/>
    <n v="11132"/>
    <n v="307906"/>
    <n v="1.03"/>
    <n v="2"/>
    <n v="0.77"/>
    <n v="18.239999999999998"/>
    <n v="22.51"/>
    <n v="4.8"/>
    <n v="11217"/>
    <n v="8753"/>
    <n v="4"/>
    <n v="69274891"/>
    <n v="50413038"/>
    <n v="18861853"/>
    <n v="61.258478236864498"/>
    <n v="224.98714217975615"/>
    <x v="1"/>
  </r>
  <r>
    <s v="P0961"/>
    <s v="Model_499"/>
    <x v="1"/>
    <x v="2"/>
    <n v="2024"/>
    <s v="Q2"/>
    <n v="2985"/>
    <n v="8840"/>
    <n v="10636"/>
    <n v="158946"/>
    <n v="6.27"/>
    <n v="19"/>
    <n v="5.13"/>
    <n v="13.99"/>
    <n v="77.989999999999995"/>
    <n v="2.9"/>
    <n v="19353"/>
    <n v="6833"/>
    <n v="12"/>
    <n v="26387400"/>
    <n v="31907406"/>
    <n v="-5520006"/>
    <n v="-34.728813559322035"/>
    <n v="166.0148729757276"/>
    <x v="0"/>
  </r>
  <r>
    <s v="P0962"/>
    <s v="Model_708"/>
    <x v="2"/>
    <x v="0"/>
    <n v="2024"/>
    <s v="Q4"/>
    <n v="3926"/>
    <n v="9467"/>
    <n v="3600"/>
    <n v="116668"/>
    <n v="1.75"/>
    <n v="14"/>
    <n v="3.43"/>
    <n v="8.98"/>
    <n v="68.099999999999994"/>
    <n v="4.9000000000000004"/>
    <n v="20559"/>
    <n v="4531"/>
    <n v="3"/>
    <n v="37167442"/>
    <n v="14250268"/>
    <n v="22917174"/>
    <n v="196.4306750779991"/>
    <n v="318.57443343504644"/>
    <x v="2"/>
  </r>
  <r>
    <s v="P0963"/>
    <s v="Model_153"/>
    <x v="1"/>
    <x v="2"/>
    <n v="2023"/>
    <s v="Q2"/>
    <n v="176"/>
    <n v="13915"/>
    <n v="13954"/>
    <n v="149003"/>
    <n v="9.19"/>
    <n v="2"/>
    <n v="3.29"/>
    <n v="20.21"/>
    <n v="77.349999999999994"/>
    <n v="1"/>
    <n v="19397"/>
    <n v="8212"/>
    <n v="12"/>
    <n v="2449040"/>
    <n v="2604907"/>
    <n v="-155867"/>
    <n v="-1.0460661865868472"/>
    <n v="16.436179137332804"/>
    <x v="0"/>
  </r>
  <r>
    <s v="P0964"/>
    <s v="Model_991"/>
    <x v="2"/>
    <x v="2"/>
    <n v="2023"/>
    <s v="Q2"/>
    <n v="3227"/>
    <n v="13371"/>
    <n v="14535"/>
    <n v="261142"/>
    <n v="14.08"/>
    <n v="19"/>
    <n v="6.02"/>
    <n v="9.6999999999999993"/>
    <n v="33.92"/>
    <n v="4.5999999999999996"/>
    <n v="6376"/>
    <n v="1481"/>
    <n v="4"/>
    <n v="43148217"/>
    <n v="47165587"/>
    <n v="-4017370"/>
    <n v="-15.383852463410712"/>
    <n v="165.22894440572563"/>
    <x v="0"/>
  </r>
  <r>
    <s v="P0965"/>
    <s v="Model_717"/>
    <x v="0"/>
    <x v="1"/>
    <n v="2023"/>
    <s v="Q1"/>
    <n v="3106"/>
    <n v="13416"/>
    <n v="9133"/>
    <n v="270462"/>
    <n v="9.93"/>
    <n v="13"/>
    <n v="3.22"/>
    <n v="19.899999999999999"/>
    <n v="35.33"/>
    <n v="4.7"/>
    <n v="19335"/>
    <n v="9437"/>
    <n v="11"/>
    <n v="41670096"/>
    <n v="28637560"/>
    <n v="13032536"/>
    <n v="48.186199909784001"/>
    <n v="154.07005790092509"/>
    <x v="1"/>
  </r>
  <r>
    <s v="P0966"/>
    <s v="Model_341"/>
    <x v="0"/>
    <x v="0"/>
    <n v="2024"/>
    <s v="Q1"/>
    <n v="653"/>
    <n v="10234"/>
    <n v="6210"/>
    <n v="355142"/>
    <n v="1.1499999999999999"/>
    <n v="15"/>
    <n v="7.77"/>
    <n v="7.64"/>
    <n v="63.7"/>
    <n v="4.8"/>
    <n v="4507"/>
    <n v="3615"/>
    <n v="12"/>
    <n v="6682802"/>
    <n v="4410272"/>
    <n v="2272530"/>
    <n v="6.3989333843927216"/>
    <n v="18.817267459213497"/>
    <x v="3"/>
  </r>
  <r>
    <s v="P0967"/>
    <s v="Model_667"/>
    <x v="2"/>
    <x v="2"/>
    <n v="2024"/>
    <s v="Q2"/>
    <n v="3499"/>
    <n v="2345"/>
    <n v="2255"/>
    <n v="244886"/>
    <n v="5.32"/>
    <n v="16"/>
    <n v="0.71"/>
    <n v="1.82"/>
    <n v="12.52"/>
    <n v="1.1000000000000001"/>
    <n v="15825"/>
    <n v="4554"/>
    <n v="12"/>
    <n v="8205155"/>
    <n v="8135131"/>
    <n v="70024"/>
    <n v="0.28594529699533661"/>
    <n v="33.506019127267379"/>
    <x v="3"/>
  </r>
  <r>
    <s v="P0968"/>
    <s v="Model_791"/>
    <x v="0"/>
    <x v="1"/>
    <n v="2024"/>
    <s v="Q3"/>
    <n v="4196"/>
    <n v="3994"/>
    <n v="7692"/>
    <n v="154601"/>
    <n v="8.26"/>
    <n v="19"/>
    <n v="6.6"/>
    <n v="23.32"/>
    <n v="68.12"/>
    <n v="1.7"/>
    <n v="4624"/>
    <n v="7869"/>
    <n v="13"/>
    <n v="16758824"/>
    <n v="32430233"/>
    <n v="-15671409"/>
    <n v="-101.36680228459066"/>
    <n v="108.40048900071798"/>
    <x v="0"/>
  </r>
  <r>
    <s v="P0969"/>
    <s v="Model_983"/>
    <x v="1"/>
    <x v="0"/>
    <n v="2023"/>
    <s v="Q1"/>
    <n v="3583"/>
    <n v="14177"/>
    <n v="14963"/>
    <n v="488823"/>
    <n v="6.05"/>
    <n v="17"/>
    <n v="8.09"/>
    <n v="9.86"/>
    <n v="76.86"/>
    <n v="3.6"/>
    <n v="3253"/>
    <n v="6589"/>
    <n v="13"/>
    <n v="50796191"/>
    <n v="54101252"/>
    <n v="-3305061"/>
    <n v="-6.7612632793465117"/>
    <n v="103.91530472175"/>
    <x v="0"/>
  </r>
  <r>
    <s v="P0970"/>
    <s v="Model_526"/>
    <x v="0"/>
    <x v="3"/>
    <n v="2024"/>
    <s v="Q1"/>
    <n v="3417"/>
    <n v="19768"/>
    <n v="14935"/>
    <n v="319956"/>
    <n v="12.5"/>
    <n v="17"/>
    <n v="6.73"/>
    <n v="19.82"/>
    <n v="43.21"/>
    <n v="1.1000000000000001"/>
    <n v="19496"/>
    <n v="8484"/>
    <n v="10"/>
    <n v="67547256"/>
    <n v="51352851"/>
    <n v="16194405"/>
    <n v="50.614475115328361"/>
    <n v="211.11420320294042"/>
    <x v="1"/>
  </r>
  <r>
    <s v="P0971"/>
    <s v="Model_861"/>
    <x v="0"/>
    <x v="0"/>
    <n v="2024"/>
    <s v="Q2"/>
    <n v="3418"/>
    <n v="13830"/>
    <n v="6608"/>
    <n v="111844"/>
    <n v="12.22"/>
    <n v="13"/>
    <n v="4.97"/>
    <n v="6.98"/>
    <n v="71.19"/>
    <n v="1.3"/>
    <n v="4775"/>
    <n v="3634"/>
    <n v="5"/>
    <n v="47270940"/>
    <n v="22697988"/>
    <n v="24572952"/>
    <n v="219.70737813382925"/>
    <n v="422.65065627123494"/>
    <x v="2"/>
  </r>
  <r>
    <s v="P0972"/>
    <s v="Model_956"/>
    <x v="1"/>
    <x v="0"/>
    <n v="2023"/>
    <s v="Q2"/>
    <n v="3847"/>
    <n v="6679"/>
    <n v="7596"/>
    <n v="251165"/>
    <n v="9.18"/>
    <n v="17"/>
    <n v="9.5"/>
    <n v="16.16"/>
    <n v="23.97"/>
    <n v="1.9"/>
    <n v="10247"/>
    <n v="855"/>
    <n v="13"/>
    <n v="25694113"/>
    <n v="29472977"/>
    <n v="-3778864"/>
    <n v="-15.04534469372723"/>
    <n v="102.29973523381044"/>
    <x v="0"/>
  </r>
  <r>
    <s v="P0973"/>
    <s v="Model_538"/>
    <x v="2"/>
    <x v="3"/>
    <n v="2023"/>
    <s v="Q4"/>
    <n v="1842"/>
    <n v="8110"/>
    <n v="5596"/>
    <n v="445395"/>
    <n v="5.6"/>
    <n v="14"/>
    <n v="3"/>
    <n v="21.83"/>
    <n v="35.78"/>
    <n v="3"/>
    <n v="13943"/>
    <n v="9976"/>
    <n v="10"/>
    <n v="14938620"/>
    <n v="10753227"/>
    <n v="4185393"/>
    <n v="9.3970363385309668"/>
    <n v="33.540160980702524"/>
    <x v="3"/>
  </r>
  <r>
    <s v="P0974"/>
    <s v="Model_312"/>
    <x v="0"/>
    <x v="0"/>
    <n v="2024"/>
    <s v="Q1"/>
    <n v="2911"/>
    <n v="7930"/>
    <n v="5893"/>
    <n v="224870"/>
    <n v="3.83"/>
    <n v="14"/>
    <n v="0.19"/>
    <n v="1.04"/>
    <n v="87.94"/>
    <n v="3.2"/>
    <n v="19933"/>
    <n v="2625"/>
    <n v="12"/>
    <n v="23084230"/>
    <n v="17379393"/>
    <n v="5704837"/>
    <n v="25.36948903811091"/>
    <n v="102.65589006981811"/>
    <x v="1"/>
  </r>
  <r>
    <s v="P0975"/>
    <s v="Model_149"/>
    <x v="0"/>
    <x v="3"/>
    <n v="2023"/>
    <s v="Q1"/>
    <n v="3526"/>
    <n v="8654"/>
    <n v="11088"/>
    <n v="124601"/>
    <n v="1.59"/>
    <n v="5"/>
    <n v="4.32"/>
    <n v="20.77"/>
    <n v="88.91"/>
    <n v="1.1000000000000001"/>
    <n v="2324"/>
    <n v="927"/>
    <n v="4"/>
    <n v="30514004"/>
    <n v="39220889"/>
    <n v="-8706885"/>
    <n v="-69.878130994133272"/>
    <n v="244.89373279508189"/>
    <x v="0"/>
  </r>
  <r>
    <s v="P0976"/>
    <s v="Model_137"/>
    <x v="1"/>
    <x v="2"/>
    <n v="2023"/>
    <s v="Q4"/>
    <n v="3467"/>
    <n v="15328"/>
    <n v="2125"/>
    <n v="451491"/>
    <n v="5.32"/>
    <n v="14"/>
    <n v="0.33"/>
    <n v="14.28"/>
    <n v="51.01"/>
    <n v="1.7"/>
    <n v="15380"/>
    <n v="9181"/>
    <n v="13"/>
    <n v="53142176"/>
    <n v="7818866"/>
    <n v="45323310"/>
    <n v="100.38585486753888"/>
    <n v="117.70373274328836"/>
    <x v="2"/>
  </r>
  <r>
    <s v="P0977"/>
    <s v="Model_299"/>
    <x v="2"/>
    <x v="0"/>
    <n v="2024"/>
    <s v="Q3"/>
    <n v="1695"/>
    <n v="11645"/>
    <n v="5776"/>
    <n v="493790"/>
    <n v="6.2"/>
    <n v="17"/>
    <n v="9.5399999999999991"/>
    <n v="15.19"/>
    <n v="84.74"/>
    <n v="3"/>
    <n v="12541"/>
    <n v="4848"/>
    <n v="2"/>
    <n v="19738275"/>
    <n v="10284110"/>
    <n v="9454165"/>
    <n v="19.146124870896536"/>
    <n v="39.973014844367036"/>
    <x v="1"/>
  </r>
  <r>
    <s v="P0978"/>
    <s v="Model_288"/>
    <x v="1"/>
    <x v="3"/>
    <n v="2024"/>
    <s v="Q3"/>
    <n v="1255"/>
    <n v="7988"/>
    <n v="10205"/>
    <n v="360001"/>
    <n v="10.14"/>
    <n v="3"/>
    <n v="2.1"/>
    <n v="13.08"/>
    <n v="51.82"/>
    <n v="3.4"/>
    <n v="20914"/>
    <n v="2433"/>
    <n v="12"/>
    <n v="10024940"/>
    <n v="13167276"/>
    <n v="-3142336"/>
    <n v="-8.7286868647587088"/>
    <n v="27.846978202838326"/>
    <x v="0"/>
  </r>
  <r>
    <s v="P0979"/>
    <s v="Model_123"/>
    <x v="1"/>
    <x v="2"/>
    <n v="2024"/>
    <s v="Q1"/>
    <n v="3080"/>
    <n v="5350"/>
    <n v="1959"/>
    <n v="437699"/>
    <n v="9.8699999999999992"/>
    <n v="7"/>
    <n v="7.89"/>
    <n v="21.86"/>
    <n v="33.33"/>
    <n v="1.6"/>
    <n v="2581"/>
    <n v="5046"/>
    <n v="6"/>
    <n v="16478000"/>
    <n v="6471419"/>
    <n v="10006581"/>
    <n v="22.861786296061904"/>
    <n v="37.646876049522618"/>
    <x v="1"/>
  </r>
  <r>
    <s v="P0980"/>
    <s v="Model_159"/>
    <x v="0"/>
    <x v="2"/>
    <n v="2023"/>
    <s v="Q2"/>
    <n v="2922"/>
    <n v="18573"/>
    <n v="5450"/>
    <n v="332844"/>
    <n v="1.05"/>
    <n v="14"/>
    <n v="7.75"/>
    <n v="1.0900000000000001"/>
    <n v="31.35"/>
    <n v="2.6"/>
    <n v="13017"/>
    <n v="8402"/>
    <n v="11"/>
    <n v="54270306"/>
    <n v="16257744"/>
    <n v="38012562"/>
    <n v="114.20533943829541"/>
    <n v="163.05027580488158"/>
    <x v="2"/>
  </r>
  <r>
    <s v="P0981"/>
    <s v="Model_370"/>
    <x v="0"/>
    <x v="2"/>
    <n v="2024"/>
    <s v="Q4"/>
    <n v="3122"/>
    <n v="15064"/>
    <n v="13491"/>
    <n v="307927"/>
    <n v="5.93"/>
    <n v="2"/>
    <n v="2.1800000000000002"/>
    <n v="6.53"/>
    <n v="84.36"/>
    <n v="4.5999999999999996"/>
    <n v="18376"/>
    <n v="8146"/>
    <n v="11"/>
    <n v="47029808"/>
    <n v="42426829"/>
    <n v="4602979"/>
    <n v="14.948279949468542"/>
    <n v="152.73038090196704"/>
    <x v="3"/>
  </r>
  <r>
    <s v="P0982"/>
    <s v="Model_145"/>
    <x v="0"/>
    <x v="0"/>
    <n v="2024"/>
    <s v="Q3"/>
    <n v="1904"/>
    <n v="6578"/>
    <n v="5787"/>
    <n v="482680"/>
    <n v="2.73"/>
    <n v="14"/>
    <n v="6.21"/>
    <n v="21.89"/>
    <n v="23.8"/>
    <n v="5"/>
    <n v="6264"/>
    <n v="9084"/>
    <n v="3"/>
    <n v="12524512"/>
    <n v="11501128"/>
    <n v="1023384"/>
    <n v="2.1202121488356673"/>
    <n v="25.947857793983591"/>
    <x v="3"/>
  </r>
  <r>
    <s v="P0983"/>
    <s v="Model_138"/>
    <x v="0"/>
    <x v="2"/>
    <n v="2024"/>
    <s v="Q2"/>
    <n v="4071"/>
    <n v="13668"/>
    <n v="5497"/>
    <n v="223423"/>
    <n v="2.35"/>
    <n v="12"/>
    <n v="0.48"/>
    <n v="18.809999999999999"/>
    <n v="56.37"/>
    <n v="4.9000000000000004"/>
    <n v="9766"/>
    <n v="7281"/>
    <n v="5"/>
    <n v="55642428"/>
    <n v="22601710"/>
    <n v="33040718"/>
    <n v="147.88413905461837"/>
    <n v="249.04521020664836"/>
    <x v="2"/>
  </r>
  <r>
    <s v="P0984"/>
    <s v="Model_357"/>
    <x v="1"/>
    <x v="2"/>
    <n v="2024"/>
    <s v="Q2"/>
    <n v="4712"/>
    <n v="6948"/>
    <n v="14918"/>
    <n v="143330"/>
    <n v="12.41"/>
    <n v="8"/>
    <n v="4.84"/>
    <n v="0.44"/>
    <n v="54.44"/>
    <n v="4.5"/>
    <n v="12683"/>
    <n v="3514"/>
    <n v="3"/>
    <n v="32738976"/>
    <n v="70436946"/>
    <n v="-37697970"/>
    <n v="-263.01520965603851"/>
    <n v="228.41677248308099"/>
    <x v="0"/>
  </r>
  <r>
    <s v="P0985"/>
    <s v="Model_700"/>
    <x v="2"/>
    <x v="1"/>
    <n v="2024"/>
    <s v="Q3"/>
    <n v="2758"/>
    <n v="19063"/>
    <n v="1140"/>
    <n v="275391"/>
    <n v="0.63"/>
    <n v="1"/>
    <n v="0.15"/>
    <n v="12.93"/>
    <n v="69.17"/>
    <n v="2.6"/>
    <n v="18212"/>
    <n v="9601"/>
    <n v="3"/>
    <n v="52575754"/>
    <n v="3419511"/>
    <n v="49156243"/>
    <n v="178.49618542363405"/>
    <n v="190.91311626015374"/>
    <x v="2"/>
  </r>
  <r>
    <s v="P0986"/>
    <s v="Model_924"/>
    <x v="1"/>
    <x v="2"/>
    <n v="2023"/>
    <s v="Q2"/>
    <n v="3552"/>
    <n v="10574"/>
    <n v="4628"/>
    <n v="263606"/>
    <n v="6.29"/>
    <n v="7"/>
    <n v="9.2100000000000009"/>
    <n v="13.24"/>
    <n v="49.94"/>
    <n v="3.7"/>
    <n v="14377"/>
    <n v="6557"/>
    <n v="14"/>
    <n v="37558848"/>
    <n v="16702262"/>
    <n v="20856586"/>
    <n v="79.120300751879697"/>
    <n v="142.4810057434201"/>
    <x v="2"/>
  </r>
  <r>
    <s v="P0987"/>
    <s v="Model_565"/>
    <x v="2"/>
    <x v="1"/>
    <n v="2024"/>
    <s v="Q1"/>
    <n v="1382"/>
    <n v="7906"/>
    <n v="2768"/>
    <n v="457085"/>
    <n v="2.52"/>
    <n v="19"/>
    <n v="9.76"/>
    <n v="10.02"/>
    <n v="31.78"/>
    <n v="2.7"/>
    <n v="11482"/>
    <n v="6849"/>
    <n v="4"/>
    <n v="10926092"/>
    <n v="4282461"/>
    <n v="6643631"/>
    <n v="14.534782370893817"/>
    <n v="23.903851581215747"/>
    <x v="3"/>
  </r>
  <r>
    <s v="P0988"/>
    <s v="Model_732"/>
    <x v="1"/>
    <x v="0"/>
    <n v="2024"/>
    <s v="Q2"/>
    <n v="251"/>
    <n v="10300"/>
    <n v="1503"/>
    <n v="241387"/>
    <n v="13.19"/>
    <n v="16"/>
    <n v="2.2200000000000002"/>
    <n v="7.43"/>
    <n v="23.55"/>
    <n v="3.6"/>
    <n v="10468"/>
    <n v="396"/>
    <n v="6"/>
    <n v="2585300"/>
    <n v="618640"/>
    <n v="1966660"/>
    <n v="8.1473318778558905"/>
    <n v="10.710187375459325"/>
    <x v="3"/>
  </r>
  <r>
    <s v="P0989"/>
    <s v="Model_356"/>
    <x v="0"/>
    <x v="1"/>
    <n v="2023"/>
    <s v="Q4"/>
    <n v="3557"/>
    <n v="15583"/>
    <n v="13405"/>
    <n v="291133"/>
    <n v="8.36"/>
    <n v="12"/>
    <n v="2.08"/>
    <n v="17.04"/>
    <n v="59.67"/>
    <n v="2.2000000000000002"/>
    <n v="16139"/>
    <n v="9921"/>
    <n v="5"/>
    <n v="55428731"/>
    <n v="47972718"/>
    <n v="7456013"/>
    <n v="25.610332734523396"/>
    <n v="190.38972222317634"/>
    <x v="1"/>
  </r>
  <r>
    <s v="P0990"/>
    <s v="Model_524"/>
    <x v="1"/>
    <x v="2"/>
    <n v="2023"/>
    <s v="Q4"/>
    <n v="4262"/>
    <n v="3138"/>
    <n v="6282"/>
    <n v="464170"/>
    <n v="3.47"/>
    <n v="0"/>
    <n v="7.54"/>
    <n v="5.19"/>
    <n v="67.52"/>
    <n v="3.4"/>
    <n v="6174"/>
    <n v="668"/>
    <n v="3"/>
    <n v="13374156"/>
    <n v="27238054"/>
    <n v="-13863898"/>
    <n v="-29.868147445978845"/>
    <n v="28.813055561539954"/>
    <x v="0"/>
  </r>
  <r>
    <s v="P0991"/>
    <s v="Model_414"/>
    <x v="2"/>
    <x v="3"/>
    <n v="2024"/>
    <s v="Q3"/>
    <n v="624"/>
    <n v="11840"/>
    <n v="11421"/>
    <n v="212627"/>
    <n v="7.54"/>
    <n v="1"/>
    <n v="2.5299999999999998"/>
    <n v="19.97"/>
    <n v="55.56"/>
    <n v="3.1"/>
    <n v="5816"/>
    <n v="5383"/>
    <n v="12"/>
    <n v="7388160"/>
    <n v="7339331"/>
    <n v="48829"/>
    <n v="0.22964628198676557"/>
    <n v="34.747045295282348"/>
    <x v="3"/>
  </r>
  <r>
    <s v="P0992"/>
    <s v="Model_830"/>
    <x v="1"/>
    <x v="1"/>
    <n v="2024"/>
    <s v="Q4"/>
    <n v="586"/>
    <n v="2882"/>
    <n v="7176"/>
    <n v="375497"/>
    <n v="10.97"/>
    <n v="14"/>
    <n v="8.9499999999999993"/>
    <n v="20.079999999999998"/>
    <n v="69.069999999999993"/>
    <n v="1.1000000000000001"/>
    <n v="16814"/>
    <n v="7764"/>
    <n v="11"/>
    <n v="1688852"/>
    <n v="4580633"/>
    <n v="-2891781"/>
    <n v="-7.701209330567222"/>
    <n v="4.4976444552153545"/>
    <x v="0"/>
  </r>
  <r>
    <s v="P0993"/>
    <s v="Model_146"/>
    <x v="1"/>
    <x v="0"/>
    <n v="2024"/>
    <s v="Q1"/>
    <n v="1675"/>
    <n v="2903"/>
    <n v="2600"/>
    <n v="488242"/>
    <n v="14.37"/>
    <n v="11"/>
    <n v="5.74"/>
    <n v="10.38"/>
    <n v="21.32"/>
    <n v="4.2"/>
    <n v="11195"/>
    <n v="7611"/>
    <n v="3"/>
    <n v="4862525"/>
    <n v="4843242"/>
    <n v="19283"/>
    <n v="3.9494758746687092E-2"/>
    <n v="9.9592517644938372"/>
    <x v="3"/>
  </r>
  <r>
    <s v="P0994"/>
    <s v="Model_377"/>
    <x v="2"/>
    <x v="2"/>
    <n v="2023"/>
    <s v="Q1"/>
    <n v="2172"/>
    <n v="10511"/>
    <n v="6263"/>
    <n v="412916"/>
    <n v="3.31"/>
    <n v="13"/>
    <n v="3.51"/>
    <n v="7.09"/>
    <n v="80.599999999999994"/>
    <n v="1"/>
    <n v="17314"/>
    <n v="5565"/>
    <n v="7"/>
    <n v="22829892"/>
    <n v="14016152"/>
    <n v="8813740"/>
    <n v="21.345116197967624"/>
    <n v="55.289434170630344"/>
    <x v="1"/>
  </r>
  <r>
    <s v="P0995"/>
    <s v="Model_775"/>
    <x v="0"/>
    <x v="3"/>
    <n v="2024"/>
    <s v="Q4"/>
    <n v="435"/>
    <n v="4792"/>
    <n v="14660"/>
    <n v="228048"/>
    <n v="13.29"/>
    <n v="1"/>
    <n v="8.33"/>
    <n v="7.1"/>
    <n v="56.59"/>
    <n v="2.2000000000000002"/>
    <n v="9879"/>
    <n v="8363"/>
    <n v="8"/>
    <n v="2084520"/>
    <n v="6605148"/>
    <n v="-4520628"/>
    <n v="-19.823142496316564"/>
    <n v="9.1407072195327306"/>
    <x v="0"/>
  </r>
  <r>
    <s v="P0996"/>
    <s v="Model_562"/>
    <x v="2"/>
    <x v="3"/>
    <n v="2024"/>
    <s v="Q2"/>
    <n v="3331"/>
    <n v="10511"/>
    <n v="5712"/>
    <n v="403646"/>
    <n v="14.01"/>
    <n v="17"/>
    <n v="4.93"/>
    <n v="12.06"/>
    <n v="20.149999999999999"/>
    <n v="1"/>
    <n v="2714"/>
    <n v="4482"/>
    <n v="13"/>
    <n v="35012141"/>
    <n v="19430318"/>
    <n v="15581823"/>
    <n v="38.60269394469411"/>
    <n v="86.739719952631759"/>
    <x v="1"/>
  </r>
  <r>
    <s v="P0997"/>
    <s v="Model_765"/>
    <x v="0"/>
    <x v="3"/>
    <n v="2023"/>
    <s v="Q2"/>
    <n v="524"/>
    <n v="1919"/>
    <n v="5448"/>
    <n v="426087"/>
    <n v="13.75"/>
    <n v="6"/>
    <n v="9.1199999999999992"/>
    <n v="17.989999999999998"/>
    <n v="46.95"/>
    <n v="2.5"/>
    <n v="13138"/>
    <n v="165"/>
    <n v="11"/>
    <n v="1005556"/>
    <n v="3280839"/>
    <n v="-2275283"/>
    <n v="-5.3399493530663928"/>
    <n v="2.3599781265328441"/>
    <x v="0"/>
  </r>
  <r>
    <s v="P0998"/>
    <s v="Model_514"/>
    <x v="0"/>
    <x v="1"/>
    <n v="2024"/>
    <s v="Q1"/>
    <n v="467"/>
    <n v="13911"/>
    <n v="1655"/>
    <n v="421994"/>
    <n v="9.5299999999999994"/>
    <n v="5"/>
    <n v="9.2799999999999994"/>
    <n v="8.9700000000000006"/>
    <n v="77.58"/>
    <n v="1.3"/>
    <n v="12213"/>
    <n v="979"/>
    <n v="7"/>
    <n v="6496437"/>
    <n v="1194879"/>
    <n v="5301558"/>
    <n v="12.563112271738461"/>
    <n v="15.394619354777555"/>
    <x v="3"/>
  </r>
  <r>
    <s v="P0999"/>
    <s v="Model_271"/>
    <x v="0"/>
    <x v="0"/>
    <n v="2023"/>
    <s v="Q3"/>
    <n v="3650"/>
    <n v="6017"/>
    <n v="10804"/>
    <n v="95095"/>
    <n v="9.4499999999999993"/>
    <n v="13"/>
    <n v="1.65"/>
    <n v="15.25"/>
    <n v="81.8"/>
    <n v="4.7"/>
    <n v="17477"/>
    <n v="8359"/>
    <n v="8"/>
    <n v="21962050"/>
    <n v="39529695"/>
    <n v="-17567645"/>
    <n v="-184.73784110626215"/>
    <n v="230.94852515905148"/>
    <x v="0"/>
  </r>
  <r>
    <s v="P1000"/>
    <s v="Model_210"/>
    <x v="2"/>
    <x v="0"/>
    <n v="2024"/>
    <s v="Q3"/>
    <n v="1004"/>
    <n v="16922"/>
    <n v="3666"/>
    <n v="195342"/>
    <n v="6.05"/>
    <n v="7"/>
    <n v="0.02"/>
    <n v="9.56"/>
    <n v="31.17"/>
    <n v="2.7"/>
    <n v="13571"/>
    <n v="9508"/>
    <n v="2"/>
    <n v="16989688"/>
    <n v="3876006"/>
    <n v="13113682"/>
    <n v="67.131912235975875"/>
    <n v="86.974065997071804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4">
  <r>
    <s v="P0001"/>
    <s v="Model_567"/>
    <n v="6471"/>
    <n v="5888610"/>
    <x v="0"/>
    <n v="-4154208"/>
  </r>
  <r>
    <s v="P0003"/>
    <s v="Model_677"/>
    <n v="19089"/>
    <n v="59977638"/>
    <x v="1"/>
    <n v="39215154"/>
  </r>
  <r>
    <s v="P0004"/>
    <s v="Model_344"/>
    <n v="14451"/>
    <n v="7456716"/>
    <x v="1"/>
    <n v="6267352"/>
  </r>
  <r>
    <s v="P0019"/>
    <s v="Model_208"/>
    <n v="5743"/>
    <n v="16964822"/>
    <x v="2"/>
    <n v="7535853"/>
  </r>
  <r>
    <s v="P0021"/>
    <s v="Model_819"/>
    <n v="11484"/>
    <n v="12999888"/>
    <x v="1"/>
    <n v="3070812"/>
  </r>
  <r>
    <s v="P0022"/>
    <s v="Model_308"/>
    <n v="3259"/>
    <n v="8499472"/>
    <x v="2"/>
    <n v="-22250484"/>
  </r>
  <r>
    <s v="P0024"/>
    <s v="Model_779"/>
    <n v="3982"/>
    <n v="11137654"/>
    <x v="2"/>
    <n v="-12713351"/>
  </r>
  <r>
    <s v="P0025"/>
    <s v="Model_343"/>
    <n v="2451"/>
    <n v="2512275"/>
    <x v="2"/>
    <n v="-6966198"/>
  </r>
  <r>
    <s v="P0026"/>
    <s v="Model_179"/>
    <n v="3579"/>
    <n v="6642624"/>
    <x v="2"/>
    <n v="-6298492"/>
  </r>
  <r>
    <s v="P0030"/>
    <s v="Model_793"/>
    <n v="19949"/>
    <n v="93919892"/>
    <x v="1"/>
    <n v="60045051"/>
  </r>
  <r>
    <s v="P0034"/>
    <s v="Model_854"/>
    <n v="8145"/>
    <n v="26487540"/>
    <x v="0"/>
    <n v="15870166"/>
  </r>
  <r>
    <s v="P0037"/>
    <s v="Model_396"/>
    <n v="7297"/>
    <n v="5078712"/>
    <x v="0"/>
    <n v="4191572"/>
  </r>
  <r>
    <s v="P0040"/>
    <s v="Model_886"/>
    <n v="17502"/>
    <n v="11376300"/>
    <x v="1"/>
    <n v="7668238"/>
  </r>
  <r>
    <s v="P0044"/>
    <s v="Model_402"/>
    <n v="11593"/>
    <n v="24240963"/>
    <x v="1"/>
    <n v="9858676"/>
  </r>
  <r>
    <s v="P0047"/>
    <s v="Model_720"/>
    <n v="9143"/>
    <n v="12919059"/>
    <x v="0"/>
    <n v="-6138089"/>
  </r>
  <r>
    <s v="P0048"/>
    <s v="Model_404"/>
    <n v="17208"/>
    <n v="26293824"/>
    <x v="1"/>
    <n v="4998637"/>
  </r>
  <r>
    <s v="P0053"/>
    <s v="Model_366"/>
    <n v="15795"/>
    <n v="50575590"/>
    <x v="1"/>
    <n v="3437001"/>
  </r>
  <r>
    <s v="P0055"/>
    <s v="Model_403"/>
    <n v="17880"/>
    <n v="29233800"/>
    <x v="1"/>
    <n v="7985239"/>
  </r>
  <r>
    <s v="P0056"/>
    <s v="Model_664"/>
    <n v="10019"/>
    <n v="40005867"/>
    <x v="0"/>
    <n v="34029362"/>
  </r>
  <r>
    <s v="P0057"/>
    <s v="Model_521"/>
    <n v="4800"/>
    <n v="14990400"/>
    <x v="2"/>
    <n v="-2949056"/>
  </r>
  <r>
    <s v="P0058"/>
    <s v="Model_264"/>
    <n v="8222"/>
    <n v="8805762"/>
    <x v="0"/>
    <n v="-457637"/>
  </r>
  <r>
    <s v="P0060"/>
    <s v="Model_349"/>
    <n v="4554"/>
    <n v="12127302"/>
    <x v="2"/>
    <n v="-22148604"/>
  </r>
  <r>
    <s v="P0061"/>
    <s v="Model_306"/>
    <n v="15075"/>
    <n v="58686975"/>
    <x v="1"/>
    <n v="17543640"/>
  </r>
  <r>
    <s v="P0062"/>
    <s v="Model_171"/>
    <n v="9470"/>
    <n v="14678500"/>
    <x v="0"/>
    <n v="7650856"/>
  </r>
  <r>
    <s v="P0065"/>
    <s v="Model_794"/>
    <n v="16649"/>
    <n v="72373203"/>
    <x v="1"/>
    <n v="22262647"/>
  </r>
  <r>
    <s v="P0066"/>
    <s v="Model_970"/>
    <n v="13675"/>
    <n v="27773925"/>
    <x v="1"/>
    <n v="20295260"/>
  </r>
  <r>
    <s v="P0070"/>
    <s v="Model_271"/>
    <n v="18827"/>
    <n v="86623027"/>
    <x v="1"/>
    <n v="80832687"/>
  </r>
  <r>
    <s v="P0072"/>
    <s v="Model_898"/>
    <n v="7650"/>
    <n v="10136250"/>
    <x v="0"/>
    <n v="383512"/>
  </r>
  <r>
    <s v="P0076"/>
    <s v="Model_493"/>
    <n v="4952"/>
    <n v="5575952"/>
    <x v="2"/>
    <n v="-5966182"/>
  </r>
  <r>
    <s v="P0077"/>
    <s v="Model_635"/>
    <n v="10606"/>
    <n v="52361822"/>
    <x v="1"/>
    <n v="12751682"/>
  </r>
  <r>
    <s v="P0081"/>
    <s v="Model_780"/>
    <n v="11612"/>
    <n v="6293704"/>
    <x v="1"/>
    <n v="1085236"/>
  </r>
  <r>
    <s v="P0086"/>
    <s v="Model_578"/>
    <n v="12882"/>
    <n v="26755914"/>
    <x v="1"/>
    <n v="-2189331"/>
  </r>
  <r>
    <s v="P0088"/>
    <s v="Model_536"/>
    <n v="16096"/>
    <n v="24868320"/>
    <x v="1"/>
    <n v="22181898"/>
  </r>
  <r>
    <s v="P0094"/>
    <s v="Model_275"/>
    <n v="12593"/>
    <n v="39655357"/>
    <x v="1"/>
    <n v="11476541"/>
  </r>
  <r>
    <s v="P0098"/>
    <s v="Model_506"/>
    <n v="3606"/>
    <n v="16760688"/>
    <x v="2"/>
    <n v="-21286809"/>
  </r>
  <r>
    <s v="P0100"/>
    <s v="Model_384"/>
    <n v="6331"/>
    <n v="23393045"/>
    <x v="0"/>
    <n v="-6121748"/>
  </r>
  <r>
    <s v="P0102"/>
    <s v="Model_690"/>
    <n v="4073"/>
    <n v="11327013"/>
    <x v="2"/>
    <n v="-19912271"/>
  </r>
  <r>
    <s v="P0107"/>
    <s v="Model_574"/>
    <n v="2804"/>
    <n v="3022712"/>
    <x v="2"/>
    <n v="-11529396"/>
  </r>
  <r>
    <s v="P0108"/>
    <s v="Model_240"/>
    <n v="19185"/>
    <n v="10590120"/>
    <x v="1"/>
    <n v="8183347"/>
  </r>
  <r>
    <s v="P0112"/>
    <s v="Model_951"/>
    <n v="10496"/>
    <n v="2686976"/>
    <x v="0"/>
    <n v="90381"/>
  </r>
  <r>
    <s v="P0116"/>
    <s v="Model_428"/>
    <n v="14375"/>
    <n v="8811875"/>
    <x v="1"/>
    <n v="7974543"/>
  </r>
  <r>
    <s v="P0119"/>
    <s v="Model_774"/>
    <n v="9541"/>
    <n v="16486848"/>
    <x v="0"/>
    <n v="-5871371"/>
  </r>
  <r>
    <s v="P0120"/>
    <s v="Model_184"/>
    <n v="18225"/>
    <n v="59996700"/>
    <x v="1"/>
    <n v="23569945"/>
  </r>
  <r>
    <s v="P0121"/>
    <s v="Model_715"/>
    <n v="19958"/>
    <n v="93523188"/>
    <x v="1"/>
    <n v="87840077"/>
  </r>
  <r>
    <s v="P0122"/>
    <s v="Model_936"/>
    <n v="9492"/>
    <n v="10526628"/>
    <x v="0"/>
    <n v="-1714237"/>
  </r>
  <r>
    <s v="P0124"/>
    <s v="Model_651"/>
    <n v="18529"/>
    <n v="62331556"/>
    <x v="1"/>
    <n v="16699418"/>
  </r>
  <r>
    <s v="P0125"/>
    <s v="Model_366"/>
    <n v="5763"/>
    <n v="18481941"/>
    <x v="2"/>
    <n v="-1305972"/>
  </r>
  <r>
    <s v="P0126"/>
    <s v="Model_301"/>
    <n v="15560"/>
    <n v="41623000"/>
    <x v="1"/>
    <n v="24510283"/>
  </r>
  <r>
    <s v="P0128"/>
    <s v="Model_816"/>
    <n v="10146"/>
    <n v="16710462"/>
    <x v="0"/>
    <n v="608568"/>
  </r>
  <r>
    <s v="P0130"/>
    <s v="Model_899"/>
    <n v="4469"/>
    <n v="12258467"/>
    <x v="2"/>
    <n v="-19366195"/>
  </r>
  <r>
    <s v="P0131"/>
    <s v="Model_295"/>
    <n v="4528"/>
    <n v="22372848"/>
    <x v="2"/>
    <n v="-48704638"/>
  </r>
  <r>
    <s v="P0132"/>
    <s v="Model_482"/>
    <n v="5129"/>
    <n v="18859333"/>
    <x v="2"/>
    <n v="-17288014"/>
  </r>
  <r>
    <s v="P0134"/>
    <s v="Model_819"/>
    <n v="7441"/>
    <n v="15112671"/>
    <x v="0"/>
    <n v="-7675141"/>
  </r>
  <r>
    <s v="P0143"/>
    <s v="Model_106"/>
    <n v="9215"/>
    <n v="12274380"/>
    <x v="0"/>
    <n v="729633"/>
  </r>
  <r>
    <s v="P0144"/>
    <s v="Model_135"/>
    <n v="10442"/>
    <n v="7925478"/>
    <x v="0"/>
    <n v="6253761"/>
  </r>
  <r>
    <s v="P0150"/>
    <s v="Model_457"/>
    <n v="14152"/>
    <n v="28983296"/>
    <x v="1"/>
    <n v="20929950"/>
  </r>
  <r>
    <s v="P0151"/>
    <s v="Model_570"/>
    <n v="7622"/>
    <n v="26638890"/>
    <x v="0"/>
    <n v="-15544089"/>
  </r>
  <r>
    <s v="P0154"/>
    <s v="Model_420"/>
    <n v="1653"/>
    <n v="5544162"/>
    <x v="2"/>
    <n v="-3334093"/>
  </r>
  <r>
    <s v="P0155"/>
    <s v="Model_569"/>
    <n v="9117"/>
    <n v="34763121"/>
    <x v="0"/>
    <n v="4787639"/>
  </r>
  <r>
    <s v="P0157"/>
    <s v="Model_539"/>
    <n v="3620"/>
    <n v="17046580"/>
    <x v="2"/>
    <n v="-33113522"/>
  </r>
  <r>
    <s v="P0160"/>
    <s v="Model_693"/>
    <n v="6636"/>
    <n v="23272452"/>
    <x v="0"/>
    <n v="-9991108"/>
  </r>
  <r>
    <s v="P0168"/>
    <s v="Model_439"/>
    <n v="2752"/>
    <n v="13173824"/>
    <x v="2"/>
    <n v="-33245776"/>
  </r>
  <r>
    <s v="P0171"/>
    <s v="Model_244"/>
    <n v="17814"/>
    <n v="31299198"/>
    <x v="1"/>
    <n v="28343955"/>
  </r>
  <r>
    <s v="P0173"/>
    <s v="Model_420"/>
    <n v="8460"/>
    <n v="15084180"/>
    <x v="0"/>
    <n v="12211296"/>
  </r>
  <r>
    <s v="P0178"/>
    <s v="Model_703"/>
    <n v="13355"/>
    <n v="56999140"/>
    <x v="1"/>
    <n v="4084201"/>
  </r>
  <r>
    <s v="P0182"/>
    <s v="Model_523"/>
    <n v="12844"/>
    <n v="30530188"/>
    <x v="1"/>
    <n v="-2690062"/>
  </r>
  <r>
    <s v="P0188"/>
    <s v="Model_602"/>
    <n v="13418"/>
    <n v="44574596"/>
    <x v="1"/>
    <n v="22222106"/>
  </r>
  <r>
    <s v="P0191"/>
    <s v="Model_762"/>
    <n v="6306"/>
    <n v="21736782"/>
    <x v="0"/>
    <n v="1689121"/>
  </r>
  <r>
    <s v="P0194"/>
    <s v="Model_453"/>
    <n v="18274"/>
    <n v="12956266"/>
    <x v="1"/>
    <n v="3526665"/>
  </r>
  <r>
    <s v="P0198"/>
    <s v="Model_958"/>
    <n v="5732"/>
    <n v="1123472"/>
    <x v="2"/>
    <n v="-2018617"/>
  </r>
  <r>
    <s v="P0199"/>
    <s v="Model_230"/>
    <n v="12622"/>
    <n v="41261318"/>
    <x v="1"/>
    <n v="962715"/>
  </r>
  <r>
    <s v="P0204"/>
    <s v="Model_421"/>
    <n v="3000"/>
    <n v="9078000"/>
    <x v="2"/>
    <n v="-30257516"/>
  </r>
  <r>
    <s v="P0205"/>
    <s v="Model_955"/>
    <n v="8237"/>
    <n v="16548133"/>
    <x v="0"/>
    <n v="-9767167"/>
  </r>
  <r>
    <s v="P0206"/>
    <s v="Model_216"/>
    <n v="4794"/>
    <n v="11673390"/>
    <x v="2"/>
    <n v="-14508725"/>
  </r>
  <r>
    <s v="P0215"/>
    <s v="Model_414"/>
    <n v="14151"/>
    <n v="52259643"/>
    <x v="1"/>
    <n v="5868801"/>
  </r>
  <r>
    <s v="P0217"/>
    <s v="Model_911"/>
    <n v="8140"/>
    <n v="30712220"/>
    <x v="0"/>
    <n v="-13815179"/>
  </r>
  <r>
    <s v="P0218"/>
    <s v="Model_566"/>
    <n v="13279"/>
    <n v="61056842"/>
    <x v="1"/>
    <n v="55713132"/>
  </r>
  <r>
    <s v="P0221"/>
    <s v="Model_639"/>
    <n v="9064"/>
    <n v="19088784"/>
    <x v="0"/>
    <n v="15756981"/>
  </r>
  <r>
    <s v="P0222"/>
    <s v="Model_108"/>
    <n v="17020"/>
    <n v="54804400"/>
    <x v="1"/>
    <n v="10043923"/>
  </r>
  <r>
    <s v="P0223"/>
    <s v="Model_849"/>
    <n v="15237"/>
    <n v="26390484"/>
    <x v="1"/>
    <n v="7609093"/>
  </r>
  <r>
    <s v="P0225"/>
    <s v="Model_388"/>
    <n v="16729"/>
    <n v="20141716"/>
    <x v="1"/>
    <n v="8150108"/>
  </r>
  <r>
    <s v="P0228"/>
    <s v="Model_941"/>
    <n v="2045"/>
    <n v="3570570"/>
    <x v="2"/>
    <n v="-14700994"/>
  </r>
  <r>
    <s v="P0229"/>
    <s v="Model_529"/>
    <n v="5846"/>
    <n v="23623686"/>
    <x v="2"/>
    <n v="-23531400"/>
  </r>
  <r>
    <s v="P0232"/>
    <s v="Model_316"/>
    <n v="15419"/>
    <n v="26181462"/>
    <x v="1"/>
    <n v="18418256"/>
  </r>
  <r>
    <s v="P0238"/>
    <s v="Model_818"/>
    <n v="19916"/>
    <n v="51921012"/>
    <x v="1"/>
    <n v="18593123"/>
  </r>
  <r>
    <s v="P0242"/>
    <s v="Model_903"/>
    <n v="19655"/>
    <n v="88113365"/>
    <x v="1"/>
    <n v="65594032"/>
  </r>
  <r>
    <s v="P0244"/>
    <s v="Model_393"/>
    <n v="5861"/>
    <n v="17108259"/>
    <x v="0"/>
    <n v="-10707150"/>
  </r>
  <r>
    <s v="P0250"/>
    <s v="Model_281"/>
    <n v="3550"/>
    <n v="16127650"/>
    <x v="2"/>
    <n v="-37581975"/>
  </r>
  <r>
    <s v="P0252"/>
    <s v="Model_162"/>
    <n v="2665"/>
    <n v="13221065"/>
    <x v="2"/>
    <n v="-35344739"/>
  </r>
  <r>
    <s v="P0257"/>
    <s v="Model_139"/>
    <n v="15786"/>
    <n v="75536010"/>
    <x v="1"/>
    <n v="7762847"/>
  </r>
  <r>
    <s v="P0258"/>
    <s v="Model_157"/>
    <n v="4132"/>
    <n v="13032328"/>
    <x v="2"/>
    <n v="-8258238"/>
  </r>
  <r>
    <s v="P0261"/>
    <s v="Model_874"/>
    <n v="10655"/>
    <n v="10697620"/>
    <x v="1"/>
    <n v="2349748"/>
  </r>
  <r>
    <s v="P0264"/>
    <s v="Model_144"/>
    <n v="3328"/>
    <n v="3644160"/>
    <x v="2"/>
    <n v="-4439708"/>
  </r>
  <r>
    <s v="P0268"/>
    <s v="Model_815"/>
    <n v="2306"/>
    <n v="5845710"/>
    <x v="2"/>
    <n v="-12307577"/>
  </r>
  <r>
    <s v="P0273"/>
    <s v="Model_502"/>
    <n v="16399"/>
    <n v="75402602"/>
    <x v="1"/>
    <n v="43866461"/>
  </r>
  <r>
    <s v="P0279"/>
    <s v="Model_699"/>
    <n v="2889"/>
    <n v="190674"/>
    <x v="2"/>
    <n v="-1068452"/>
  </r>
  <r>
    <s v="P0281"/>
    <s v="Model_135"/>
    <n v="8774"/>
    <n v="19785370"/>
    <x v="0"/>
    <n v="10813668"/>
  </r>
  <r>
    <s v="P0293"/>
    <s v="Model_998"/>
    <n v="19797"/>
    <n v="14827953"/>
    <x v="1"/>
    <n v="6055473"/>
  </r>
  <r>
    <s v="P0294"/>
    <s v="Model_590"/>
    <n v="11606"/>
    <n v="13799534"/>
    <x v="1"/>
    <n v="9640989"/>
  </r>
  <r>
    <s v="P0307"/>
    <s v="Model_268"/>
    <n v="14739"/>
    <n v="41018637"/>
    <x v="1"/>
    <n v="16712336"/>
  </r>
  <r>
    <s v="P0308"/>
    <s v="Model_449"/>
    <n v="12374"/>
    <n v="48419462"/>
    <x v="1"/>
    <n v="24794301"/>
  </r>
  <r>
    <s v="P0311"/>
    <s v="Model_689"/>
    <n v="15274"/>
    <n v="45073574"/>
    <x v="1"/>
    <n v="20521919"/>
  </r>
  <r>
    <s v="P0316"/>
    <s v="Model_643"/>
    <n v="2474"/>
    <n v="3609566"/>
    <x v="2"/>
    <n v="-5610050"/>
  </r>
  <r>
    <s v="P0317"/>
    <s v="Model_257"/>
    <n v="5633"/>
    <n v="23134731"/>
    <x v="2"/>
    <n v="-18393612"/>
  </r>
  <r>
    <s v="P0321"/>
    <s v="Model_194"/>
    <n v="15413"/>
    <n v="44019528"/>
    <x v="1"/>
    <n v="20631889"/>
  </r>
  <r>
    <s v="P0324"/>
    <s v="Model_504"/>
    <n v="11403"/>
    <n v="28564515"/>
    <x v="1"/>
    <n v="12475982"/>
  </r>
  <r>
    <s v="P0326"/>
    <s v="Model_258"/>
    <n v="10487"/>
    <n v="31461000"/>
    <x v="0"/>
    <n v="22518398"/>
  </r>
  <r>
    <s v="P0327"/>
    <s v="Model_783"/>
    <n v="14380"/>
    <n v="60122780"/>
    <x v="1"/>
    <n v="35778842"/>
  </r>
  <r>
    <s v="P0329"/>
    <s v="Model_124"/>
    <n v="11016"/>
    <n v="45881640"/>
    <x v="1"/>
    <n v="-504475"/>
  </r>
  <r>
    <s v="P0332"/>
    <s v="Model_125"/>
    <n v="3896"/>
    <n v="17707320"/>
    <x v="2"/>
    <n v="8828386"/>
  </r>
  <r>
    <s v="P0333"/>
    <s v="Model_427"/>
    <n v="3091"/>
    <n v="8503341"/>
    <x v="2"/>
    <n v="-7607637"/>
  </r>
  <r>
    <s v="P0334"/>
    <s v="Model_759"/>
    <n v="12803"/>
    <n v="13071863"/>
    <x v="1"/>
    <n v="1050697"/>
  </r>
  <r>
    <s v="P0335"/>
    <s v="Model_692"/>
    <n v="7683"/>
    <n v="9342528"/>
    <x v="0"/>
    <n v="-5703827"/>
  </r>
  <r>
    <s v="P0339"/>
    <s v="Model_595"/>
    <n v="16188"/>
    <n v="14617764"/>
    <x v="1"/>
    <n v="2149787"/>
  </r>
  <r>
    <s v="P0340"/>
    <s v="Model_912"/>
    <n v="19588"/>
    <n v="82191248"/>
    <x v="1"/>
    <n v="63689136"/>
  </r>
  <r>
    <s v="P0342"/>
    <s v="Model_131"/>
    <n v="1862"/>
    <n v="7110978"/>
    <x v="2"/>
    <n v="-22464180"/>
  </r>
  <r>
    <s v="P0343"/>
    <s v="Model_397"/>
    <n v="14981"/>
    <n v="9348144"/>
    <x v="1"/>
    <n v="188400"/>
  </r>
  <r>
    <s v="P0348"/>
    <s v="Model_103"/>
    <n v="10517"/>
    <n v="52406211"/>
    <x v="1"/>
    <n v="-5433445"/>
  </r>
  <r>
    <s v="P0353"/>
    <s v="Model_243"/>
    <n v="9061"/>
    <n v="28098161"/>
    <x v="0"/>
    <n v="-9351363"/>
  </r>
  <r>
    <s v="P0356"/>
    <s v="Model_539"/>
    <n v="5241"/>
    <n v="4853166"/>
    <x v="2"/>
    <n v="-1909590"/>
  </r>
  <r>
    <s v="P0357"/>
    <s v="Model_774"/>
    <n v="11266"/>
    <n v="11727906"/>
    <x v="1"/>
    <n v="4206547"/>
  </r>
  <r>
    <s v="P0358"/>
    <s v="Model_306"/>
    <n v="5498"/>
    <n v="23047616"/>
    <x v="2"/>
    <n v="-33746988"/>
  </r>
  <r>
    <s v="P0359"/>
    <s v="Model_363"/>
    <n v="17577"/>
    <n v="77584878"/>
    <x v="1"/>
    <n v="70987094"/>
  </r>
  <r>
    <s v="P0360"/>
    <s v="Model_506"/>
    <n v="1794"/>
    <n v="8099910"/>
    <x v="2"/>
    <n v="-37974013"/>
  </r>
  <r>
    <s v="P0363"/>
    <s v="Model_562"/>
    <n v="2636"/>
    <n v="4565552"/>
    <x v="2"/>
    <n v="-6529881"/>
  </r>
  <r>
    <s v="P0367"/>
    <s v="Model_113"/>
    <n v="6043"/>
    <n v="22510175"/>
    <x v="0"/>
    <n v="15820710"/>
  </r>
  <r>
    <s v="P0368"/>
    <s v="Model_640"/>
    <n v="2507"/>
    <n v="3557433"/>
    <x v="2"/>
    <n v="-12302194"/>
  </r>
  <r>
    <s v="P0369"/>
    <s v="Model_553"/>
    <n v="6945"/>
    <n v="5486550"/>
    <x v="0"/>
    <n v="-2026957"/>
  </r>
  <r>
    <s v="P0380"/>
    <s v="Model_350"/>
    <n v="15007"/>
    <n v="9139263"/>
    <x v="1"/>
    <n v="6832120"/>
  </r>
  <r>
    <s v="P0381"/>
    <s v="Model_406"/>
    <n v="8559"/>
    <n v="31856598"/>
    <x v="0"/>
    <n v="-3646720"/>
  </r>
  <r>
    <s v="P0382"/>
    <s v="Model_260"/>
    <n v="19771"/>
    <n v="91599043"/>
    <x v="1"/>
    <n v="36616716"/>
  </r>
  <r>
    <s v="P0385"/>
    <s v="Model_236"/>
    <n v="8991"/>
    <n v="43597359"/>
    <x v="0"/>
    <n v="34649186"/>
  </r>
  <r>
    <s v="P0386"/>
    <s v="Model_502"/>
    <n v="16027"/>
    <n v="24361040"/>
    <x v="1"/>
    <n v="14750431"/>
  </r>
  <r>
    <s v="P0387"/>
    <s v="Model_736"/>
    <n v="18924"/>
    <n v="11922120"/>
    <x v="1"/>
    <n v="4777833"/>
  </r>
  <r>
    <s v="P0388"/>
    <s v="Model_833"/>
    <n v="16359"/>
    <n v="38345496"/>
    <x v="1"/>
    <n v="7157423"/>
  </r>
  <r>
    <s v="P0390"/>
    <s v="Model_918"/>
    <n v="10577"/>
    <n v="45470523"/>
    <x v="1"/>
    <n v="-12080275"/>
  </r>
  <r>
    <s v="P0393"/>
    <s v="Model_211"/>
    <n v="3853"/>
    <n v="10765282"/>
    <x v="2"/>
    <n v="-31218022"/>
  </r>
  <r>
    <s v="P0394"/>
    <s v="Model_100"/>
    <n v="6299"/>
    <n v="21454394"/>
    <x v="0"/>
    <n v="-27146522"/>
  </r>
  <r>
    <s v="P0395"/>
    <s v="Model_437"/>
    <n v="18570"/>
    <n v="76044150"/>
    <x v="1"/>
    <n v="64323336"/>
  </r>
  <r>
    <s v="P0403"/>
    <s v="Model_613"/>
    <n v="14525"/>
    <n v="36733725"/>
    <x v="1"/>
    <n v="25765443"/>
  </r>
  <r>
    <s v="P0406"/>
    <s v="Model_626"/>
    <n v="8040"/>
    <n v="14528280"/>
    <x v="0"/>
    <n v="-2683347"/>
  </r>
  <r>
    <s v="P0407"/>
    <s v="Model_521"/>
    <n v="17922"/>
    <n v="80684844"/>
    <x v="1"/>
    <n v="14420724"/>
  </r>
  <r>
    <s v="P0408"/>
    <s v="Model_393"/>
    <n v="4842"/>
    <n v="10265040"/>
    <x v="2"/>
    <n v="-9551787"/>
  </r>
  <r>
    <s v="P0412"/>
    <s v="Model_800"/>
    <n v="18982"/>
    <n v="48195298"/>
    <x v="1"/>
    <n v="10300285"/>
  </r>
  <r>
    <s v="P0422"/>
    <s v="Model_255"/>
    <n v="17835"/>
    <n v="16854075"/>
    <x v="1"/>
    <n v="4145268"/>
  </r>
  <r>
    <s v="P0429"/>
    <s v="Model_288"/>
    <n v="18817"/>
    <n v="30445906"/>
    <x v="1"/>
    <n v="19068046"/>
  </r>
  <r>
    <s v="P0434"/>
    <s v="Model_394"/>
    <n v="18675"/>
    <n v="20841300"/>
    <x v="1"/>
    <n v="8052449"/>
  </r>
  <r>
    <s v="P0435"/>
    <s v="Model_865"/>
    <n v="17383"/>
    <n v="77006690"/>
    <x v="1"/>
    <n v="29580429"/>
  </r>
  <r>
    <s v="P0437"/>
    <s v="Model_854"/>
    <n v="3107"/>
    <n v="12915799"/>
    <x v="2"/>
    <n v="-44248792"/>
  </r>
  <r>
    <s v="P0439"/>
    <s v="Model_397"/>
    <n v="18868"/>
    <n v="75830492"/>
    <x v="1"/>
    <n v="51696320"/>
  </r>
  <r>
    <s v="P0441"/>
    <s v="Model_559"/>
    <n v="5176"/>
    <n v="4156328"/>
    <x v="2"/>
    <n v="-7154455"/>
  </r>
  <r>
    <s v="P0442"/>
    <s v="Model_204"/>
    <n v="4880"/>
    <n v="10404160"/>
    <x v="2"/>
    <n v="2359081"/>
  </r>
  <r>
    <s v="P0447"/>
    <s v="Model_103"/>
    <n v="7842"/>
    <n v="13135350"/>
    <x v="0"/>
    <n v="-10865775"/>
  </r>
  <r>
    <s v="P0450"/>
    <s v="Model_441"/>
    <n v="10384"/>
    <n v="1702976"/>
    <x v="0"/>
    <n v="25122"/>
  </r>
  <r>
    <s v="P0451"/>
    <s v="Model_763"/>
    <n v="7155"/>
    <n v="4765230"/>
    <x v="0"/>
    <n v="1261465"/>
  </r>
  <r>
    <s v="P0457"/>
    <s v="Model_869"/>
    <n v="13036"/>
    <n v="6022632"/>
    <x v="1"/>
    <n v="-689966"/>
  </r>
  <r>
    <s v="P0459"/>
    <s v="Model_105"/>
    <n v="19759"/>
    <n v="67141082"/>
    <x v="1"/>
    <n v="59219546"/>
  </r>
  <r>
    <s v="P0462"/>
    <s v="Model_915"/>
    <n v="7297"/>
    <n v="25648955"/>
    <x v="0"/>
    <n v="-15067148"/>
  </r>
  <r>
    <s v="P0463"/>
    <s v="Model_995"/>
    <n v="10708"/>
    <n v="27348232"/>
    <x v="1"/>
    <n v="693209"/>
  </r>
  <r>
    <s v="P0474"/>
    <s v="Model_592"/>
    <n v="18662"/>
    <n v="71214192"/>
    <x v="1"/>
    <n v="60041895"/>
  </r>
  <r>
    <s v="P0475"/>
    <s v="Model_824"/>
    <n v="1713"/>
    <n v="4070088"/>
    <x v="2"/>
    <n v="-21455897"/>
  </r>
  <r>
    <s v="P0476"/>
    <s v="Model_780"/>
    <n v="5262"/>
    <n v="15596568"/>
    <x v="2"/>
    <n v="-10317947"/>
  </r>
  <r>
    <s v="P0478"/>
    <s v="Model_289"/>
    <n v="11268"/>
    <n v="7267860"/>
    <x v="1"/>
    <n v="5932310"/>
  </r>
  <r>
    <s v="P0482"/>
    <s v="Model_881"/>
    <n v="17322"/>
    <n v="12956856"/>
    <x v="1"/>
    <n v="8145907"/>
  </r>
  <r>
    <s v="P0487"/>
    <s v="Model_744"/>
    <n v="10405"/>
    <n v="19446945"/>
    <x v="0"/>
    <n v="13593909"/>
  </r>
  <r>
    <s v="P0491"/>
    <s v="Model_418"/>
    <n v="15556"/>
    <n v="56421612"/>
    <x v="1"/>
    <n v="38840478"/>
  </r>
  <r>
    <s v="P0494"/>
    <s v="Model_328"/>
    <n v="15951"/>
    <n v="72433491"/>
    <x v="1"/>
    <n v="65516230"/>
  </r>
  <r>
    <s v="P0504"/>
    <s v="Model_527"/>
    <n v="10578"/>
    <n v="50552262"/>
    <x v="1"/>
    <n v="27582520"/>
  </r>
  <r>
    <s v="P0509"/>
    <s v="Model_186"/>
    <n v="3425"/>
    <n v="3435275"/>
    <x v="2"/>
    <n v="-137030"/>
  </r>
  <r>
    <s v="P0511"/>
    <s v="Model_390"/>
    <n v="8417"/>
    <n v="28398958"/>
    <x v="0"/>
    <n v="-19592462"/>
  </r>
  <r>
    <s v="P0516"/>
    <s v="Model_647"/>
    <n v="3930"/>
    <n v="10732830"/>
    <x v="2"/>
    <n v="-20610739"/>
  </r>
  <r>
    <s v="P0519"/>
    <s v="Model_595"/>
    <n v="1707"/>
    <n v="5609202"/>
    <x v="2"/>
    <n v="-16995795"/>
  </r>
  <r>
    <s v="P0520"/>
    <s v="Model_748"/>
    <n v="2399"/>
    <n v="5843964"/>
    <x v="2"/>
    <n v="-28579828"/>
  </r>
  <r>
    <s v="P0528"/>
    <s v="Model_534"/>
    <n v="16813"/>
    <n v="73338306"/>
    <x v="1"/>
    <n v="35130709"/>
  </r>
  <r>
    <s v="P0529"/>
    <s v="Model_680"/>
    <n v="16849"/>
    <n v="23150526"/>
    <x v="1"/>
    <n v="9082319"/>
  </r>
  <r>
    <s v="P0531"/>
    <s v="Model_884"/>
    <n v="11826"/>
    <n v="22197402"/>
    <x v="1"/>
    <n v="19291129"/>
  </r>
  <r>
    <s v="P0532"/>
    <s v="Model_655"/>
    <n v="13287"/>
    <n v="42398817"/>
    <x v="1"/>
    <n v="30006167"/>
  </r>
  <r>
    <s v="P0533"/>
    <s v="Model_892"/>
    <n v="3060"/>
    <n v="10820160"/>
    <x v="2"/>
    <n v="-521082"/>
  </r>
  <r>
    <s v="P0535"/>
    <s v="Model_136"/>
    <n v="19150"/>
    <n v="56932950"/>
    <x v="1"/>
    <n v="24949827"/>
  </r>
  <r>
    <s v="P0536"/>
    <s v="Model_714"/>
    <n v="6280"/>
    <n v="14217920"/>
    <x v="0"/>
    <n v="10801718"/>
  </r>
  <r>
    <s v="P0537"/>
    <s v="Model_761"/>
    <n v="19811"/>
    <n v="83919396"/>
    <x v="1"/>
    <n v="48222631"/>
  </r>
  <r>
    <s v="P0544"/>
    <s v="Model_295"/>
    <n v="17582"/>
    <n v="86134218"/>
    <x v="1"/>
    <n v="20924115"/>
  </r>
  <r>
    <s v="P0546"/>
    <s v="Model_743"/>
    <n v="6144"/>
    <n v="23095296"/>
    <x v="0"/>
    <n v="13507791"/>
  </r>
  <r>
    <s v="P0552"/>
    <s v="Model_731"/>
    <n v="14232"/>
    <n v="28577856"/>
    <x v="1"/>
    <n v="305012"/>
  </r>
  <r>
    <s v="P0554"/>
    <s v="Model_802"/>
    <n v="17809"/>
    <n v="36437214"/>
    <x v="1"/>
    <n v="31513590"/>
  </r>
  <r>
    <s v="P0555"/>
    <s v="Model_564"/>
    <n v="15018"/>
    <n v="65103030"/>
    <x v="1"/>
    <n v="3589990"/>
  </r>
  <r>
    <s v="P0557"/>
    <s v="Model_249"/>
    <n v="8505"/>
    <n v="10750320"/>
    <x v="0"/>
    <n v="470055"/>
  </r>
  <r>
    <s v="P0561"/>
    <s v="Model_144"/>
    <n v="3571"/>
    <n v="3492438"/>
    <x v="2"/>
    <n v="-9925330"/>
  </r>
  <r>
    <s v="P0565"/>
    <s v="Model_392"/>
    <n v="4953"/>
    <n v="23922990"/>
    <x v="2"/>
    <n v="-42398295"/>
  </r>
  <r>
    <s v="P0567"/>
    <s v="Model_643"/>
    <n v="2455"/>
    <n v="12176800"/>
    <x v="2"/>
    <n v="-32766976"/>
  </r>
  <r>
    <s v="P0569"/>
    <s v="Model_144"/>
    <n v="17421"/>
    <n v="51966843"/>
    <x v="1"/>
    <n v="33272442"/>
  </r>
  <r>
    <s v="P0572"/>
    <s v="Model_845"/>
    <n v="6203"/>
    <n v="17746783"/>
    <x v="0"/>
    <n v="10264596"/>
  </r>
  <r>
    <s v="P0574"/>
    <s v="Model_168"/>
    <n v="13503"/>
    <n v="48097686"/>
    <x v="1"/>
    <n v="38315783"/>
  </r>
  <r>
    <s v="P0575"/>
    <s v="Model_764"/>
    <n v="12317"/>
    <n v="16086002"/>
    <x v="1"/>
    <n v="518832"/>
  </r>
  <r>
    <s v="P0577"/>
    <s v="Model_106"/>
    <n v="14082"/>
    <n v="49793952"/>
    <x v="1"/>
    <n v="10267900"/>
  </r>
  <r>
    <s v="P0578"/>
    <s v="Model_403"/>
    <n v="13701"/>
    <n v="49789434"/>
    <x v="1"/>
    <n v="37998937"/>
  </r>
  <r>
    <s v="P0581"/>
    <s v="Model_385"/>
    <n v="10961"/>
    <n v="37048180"/>
    <x v="1"/>
    <n v="2764563"/>
  </r>
  <r>
    <s v="P0585"/>
    <s v="Model_281"/>
    <n v="15410"/>
    <n v="43656530"/>
    <x v="1"/>
    <n v="22804889"/>
  </r>
  <r>
    <s v="P0588"/>
    <s v="Model_624"/>
    <n v="2025"/>
    <n v="6214725"/>
    <x v="2"/>
    <n v="-29728995"/>
  </r>
  <r>
    <s v="P0589"/>
    <s v="Model_208"/>
    <n v="17885"/>
    <n v="12823545"/>
    <x v="1"/>
    <n v="11533729"/>
  </r>
  <r>
    <s v="P0592"/>
    <s v="Model_506"/>
    <n v="6148"/>
    <n v="26036780"/>
    <x v="0"/>
    <n v="-6564124"/>
  </r>
  <r>
    <s v="P0594"/>
    <s v="Model_643"/>
    <n v="19409"/>
    <n v="54248155"/>
    <x v="1"/>
    <n v="40853404"/>
  </r>
  <r>
    <s v="P0600"/>
    <s v="Model_446"/>
    <n v="4655"/>
    <n v="11907490"/>
    <x v="2"/>
    <n v="-25100021"/>
  </r>
  <r>
    <s v="P0603"/>
    <s v="Model_571"/>
    <n v="14625"/>
    <n v="43962750"/>
    <x v="1"/>
    <n v="13654588"/>
  </r>
  <r>
    <s v="P0606"/>
    <s v="Model_347"/>
    <n v="11738"/>
    <n v="53231830"/>
    <x v="1"/>
    <n v="7690298"/>
  </r>
  <r>
    <s v="P0610"/>
    <s v="Model_439"/>
    <n v="7930"/>
    <n v="15812420"/>
    <x v="0"/>
    <n v="381144"/>
  </r>
  <r>
    <s v="P0620"/>
    <s v="Model_542"/>
    <n v="17135"/>
    <n v="85640730"/>
    <x v="1"/>
    <n v="81232709"/>
  </r>
  <r>
    <s v="P0621"/>
    <s v="Model_632"/>
    <n v="7395"/>
    <n v="31118160"/>
    <x v="0"/>
    <n v="-6777173"/>
  </r>
  <r>
    <s v="P0622"/>
    <s v="Model_166"/>
    <n v="15494"/>
    <n v="61588650"/>
    <x v="1"/>
    <n v="47956786"/>
  </r>
  <r>
    <s v="P0624"/>
    <s v="Model_981"/>
    <n v="18459"/>
    <n v="74758950"/>
    <x v="1"/>
    <n v="49255083"/>
  </r>
  <r>
    <s v="P0628"/>
    <s v="Model_975"/>
    <n v="7616"/>
    <n v="3305344"/>
    <x v="0"/>
    <n v="-340223"/>
  </r>
  <r>
    <s v="P0632"/>
    <s v="Model_107"/>
    <n v="15635"/>
    <n v="32051750"/>
    <x v="1"/>
    <n v="17643784"/>
  </r>
  <r>
    <s v="P0634"/>
    <s v="Model_808"/>
    <n v="3242"/>
    <n v="5569756"/>
    <x v="2"/>
    <n v="-4969123"/>
  </r>
  <r>
    <s v="P0636"/>
    <s v="Model_448"/>
    <n v="2119"/>
    <n v="7810634"/>
    <x v="2"/>
    <n v="-20945779"/>
  </r>
  <r>
    <s v="P0641"/>
    <s v="Model_664"/>
    <n v="2468"/>
    <n v="10355728"/>
    <x v="2"/>
    <n v="-14082216"/>
  </r>
  <r>
    <s v="P0642"/>
    <s v="Model_316"/>
    <n v="16346"/>
    <n v="78951180"/>
    <x v="1"/>
    <n v="43215004"/>
  </r>
  <r>
    <s v="P0649"/>
    <s v="Model_498"/>
    <n v="8480"/>
    <n v="13771520"/>
    <x v="0"/>
    <n v="1362799"/>
  </r>
  <r>
    <s v="P0650"/>
    <s v="Model_687"/>
    <n v="10700"/>
    <n v="3199300"/>
    <x v="1"/>
    <n v="-642798"/>
  </r>
  <r>
    <s v="P0651"/>
    <s v="Model_245"/>
    <n v="2729"/>
    <n v="1973067"/>
    <x v="2"/>
    <n v="-6503806"/>
  </r>
  <r>
    <s v="P0668"/>
    <s v="Model_207"/>
    <n v="7257"/>
    <n v="9448614"/>
    <x v="0"/>
    <n v="-7867452"/>
  </r>
  <r>
    <s v="P0670"/>
    <s v="Model_343"/>
    <n v="3469"/>
    <n v="16384087"/>
    <x v="2"/>
    <n v="-12470336"/>
  </r>
  <r>
    <s v="P0672"/>
    <s v="Model_245"/>
    <n v="18775"/>
    <n v="85989500"/>
    <x v="1"/>
    <n v="35743451"/>
  </r>
  <r>
    <s v="P0673"/>
    <s v="Model_356"/>
    <n v="5970"/>
    <n v="13134000"/>
    <x v="0"/>
    <n v="-230987"/>
  </r>
  <r>
    <s v="P0675"/>
    <s v="Model_350"/>
    <n v="11056"/>
    <n v="15246224"/>
    <x v="1"/>
    <n v="13007156"/>
  </r>
  <r>
    <s v="P0685"/>
    <s v="Model_284"/>
    <n v="6738"/>
    <n v="33043152"/>
    <x v="0"/>
    <n v="10515490"/>
  </r>
  <r>
    <s v="P0690"/>
    <s v="Model_809"/>
    <n v="13644"/>
    <n v="2551428"/>
    <x v="1"/>
    <n v="97347"/>
  </r>
  <r>
    <s v="P0691"/>
    <s v="Model_894"/>
    <n v="18870"/>
    <n v="66460140"/>
    <x v="1"/>
    <n v="49928182"/>
  </r>
  <r>
    <s v="P0694"/>
    <s v="Model_934"/>
    <n v="4572"/>
    <n v="14086332"/>
    <x v="2"/>
    <n v="-12623181"/>
  </r>
  <r>
    <s v="P0696"/>
    <s v="Model_144"/>
    <n v="15787"/>
    <n v="41725041"/>
    <x v="1"/>
    <n v="21220586"/>
  </r>
  <r>
    <s v="P0698"/>
    <s v="Model_750"/>
    <n v="11019"/>
    <n v="42621492"/>
    <x v="1"/>
    <n v="-6356063"/>
  </r>
  <r>
    <s v="P0701"/>
    <s v="Model_243"/>
    <n v="9625"/>
    <n v="39385500"/>
    <x v="0"/>
    <n v="-12196204"/>
  </r>
  <r>
    <s v="P0702"/>
    <s v="Model_126"/>
    <n v="4791"/>
    <n v="9371196"/>
    <x v="2"/>
    <n v="-19443838"/>
  </r>
  <r>
    <s v="P0704"/>
    <s v="Model_914"/>
    <n v="6605"/>
    <n v="23084475"/>
    <x v="0"/>
    <n v="-6191915"/>
  </r>
  <r>
    <s v="P0705"/>
    <s v="Model_197"/>
    <n v="18587"/>
    <n v="17639063"/>
    <x v="1"/>
    <n v="3638243"/>
  </r>
  <r>
    <s v="P0706"/>
    <s v="Model_776"/>
    <n v="9633"/>
    <n v="43396665"/>
    <x v="0"/>
    <n v="14502312"/>
  </r>
  <r>
    <s v="P0713"/>
    <s v="Model_996"/>
    <n v="8614"/>
    <n v="6167624"/>
    <x v="0"/>
    <n v="-4229232"/>
  </r>
  <r>
    <s v="P0715"/>
    <s v="Model_911"/>
    <n v="4673"/>
    <n v="3369233"/>
    <x v="2"/>
    <n v="2064611"/>
  </r>
  <r>
    <s v="P0716"/>
    <s v="Model_772"/>
    <n v="3167"/>
    <n v="6394173"/>
    <x v="2"/>
    <n v="-21216267"/>
  </r>
  <r>
    <s v="P0717"/>
    <s v="Model_554"/>
    <n v="5614"/>
    <n v="23612484"/>
    <x v="2"/>
    <n v="-22007300"/>
  </r>
  <r>
    <s v="P0719"/>
    <s v="Model_757"/>
    <n v="9261"/>
    <n v="43980489"/>
    <x v="0"/>
    <n v="20390990"/>
  </r>
  <r>
    <s v="P0721"/>
    <s v="Model_105"/>
    <n v="17138"/>
    <n v="67695100"/>
    <x v="1"/>
    <n v="39511281"/>
  </r>
  <r>
    <s v="P0722"/>
    <s v="Model_623"/>
    <n v="19272"/>
    <n v="11042856"/>
    <x v="1"/>
    <n v="8252028"/>
  </r>
  <r>
    <s v="P0723"/>
    <s v="Model_103"/>
    <n v="6950"/>
    <n v="16978850"/>
    <x v="0"/>
    <n v="-8363644"/>
  </r>
  <r>
    <s v="P0726"/>
    <s v="Model_811"/>
    <n v="9689"/>
    <n v="19552402"/>
    <x v="0"/>
    <n v="-724641"/>
  </r>
  <r>
    <s v="P0728"/>
    <s v="Model_242"/>
    <n v="18338"/>
    <n v="43020948"/>
    <x v="1"/>
    <n v="37021691"/>
  </r>
  <r>
    <s v="P0737"/>
    <s v="Model_629"/>
    <n v="14092"/>
    <n v="67218840"/>
    <x v="1"/>
    <n v="52048491"/>
  </r>
  <r>
    <s v="P0738"/>
    <s v="Model_154"/>
    <n v="10427"/>
    <n v="13826202"/>
    <x v="0"/>
    <n v="-2710066"/>
  </r>
  <r>
    <s v="P0739"/>
    <s v="Model_883"/>
    <n v="15937"/>
    <n v="44878592"/>
    <x v="1"/>
    <n v="16925585"/>
  </r>
  <r>
    <s v="P0743"/>
    <s v="Model_309"/>
    <n v="4489"/>
    <n v="21865919"/>
    <x v="2"/>
    <n v="9657017"/>
  </r>
  <r>
    <s v="P0745"/>
    <s v="Model_105"/>
    <n v="10718"/>
    <n v="49506442"/>
    <x v="1"/>
    <n v="8862951"/>
  </r>
  <r>
    <s v="P0747"/>
    <s v="Model_868"/>
    <n v="4363"/>
    <n v="9489525"/>
    <x v="2"/>
    <n v="-19893252"/>
  </r>
  <r>
    <s v="P0748"/>
    <s v="Model_972"/>
    <n v="12193"/>
    <n v="40688041"/>
    <x v="1"/>
    <n v="7879702"/>
  </r>
  <r>
    <s v="P0750"/>
    <s v="Model_812"/>
    <n v="6260"/>
    <n v="29240460"/>
    <x v="0"/>
    <n v="-2914907"/>
  </r>
  <r>
    <s v="P0751"/>
    <s v="Model_940"/>
    <n v="1511"/>
    <n v="2562656"/>
    <x v="2"/>
    <n v="-999705"/>
  </r>
  <r>
    <s v="P0757"/>
    <s v="Model_196"/>
    <n v="9734"/>
    <n v="30525824"/>
    <x v="0"/>
    <n v="21438281"/>
  </r>
  <r>
    <s v="P0758"/>
    <s v="Model_775"/>
    <n v="17673"/>
    <n v="81825990"/>
    <x v="1"/>
    <n v="28353413"/>
  </r>
  <r>
    <s v="P0759"/>
    <s v="Model_547"/>
    <n v="14678"/>
    <n v="31190750"/>
    <x v="1"/>
    <n v="15512280"/>
  </r>
  <r>
    <s v="P0761"/>
    <s v="Model_195"/>
    <n v="1906"/>
    <n v="2119472"/>
    <x v="2"/>
    <n v="-12870403"/>
  </r>
  <r>
    <s v="P0762"/>
    <s v="Model_227"/>
    <n v="10706"/>
    <n v="21690356"/>
    <x v="1"/>
    <n v="7497594"/>
  </r>
  <r>
    <s v="P0764"/>
    <s v="Model_783"/>
    <n v="8042"/>
    <n v="1407350"/>
    <x v="0"/>
    <n v="120044"/>
  </r>
  <r>
    <s v="P0772"/>
    <s v="Model_327"/>
    <n v="15613"/>
    <n v="19032247"/>
    <x v="1"/>
    <n v="435039"/>
  </r>
  <r>
    <s v="P0774"/>
    <s v="Model_791"/>
    <n v="7512"/>
    <n v="31971072"/>
    <x v="0"/>
    <n v="-3049917"/>
  </r>
  <r>
    <s v="P0784"/>
    <s v="Model_194"/>
    <n v="13708"/>
    <n v="33063696"/>
    <x v="1"/>
    <n v="12622287"/>
  </r>
  <r>
    <s v="P0785"/>
    <s v="Model_739"/>
    <n v="12328"/>
    <n v="11415728"/>
    <x v="1"/>
    <n v="6164615"/>
  </r>
  <r>
    <s v="P0788"/>
    <s v="Model_208"/>
    <n v="17210"/>
    <n v="23440020"/>
    <x v="1"/>
    <n v="19781823"/>
  </r>
  <r>
    <s v="P0789"/>
    <s v="Model_942"/>
    <n v="12871"/>
    <n v="19435210"/>
    <x v="1"/>
    <n v="-2066951"/>
  </r>
  <r>
    <s v="P0790"/>
    <s v="Model_629"/>
    <n v="17445"/>
    <n v="48130755"/>
    <x v="1"/>
    <n v="25292893"/>
  </r>
  <r>
    <s v="P0795"/>
    <s v="Model_689"/>
    <n v="7941"/>
    <n v="27563211"/>
    <x v="0"/>
    <n v="-1318216"/>
  </r>
  <r>
    <s v="P0798"/>
    <s v="Model_906"/>
    <n v="3298"/>
    <n v="12482930"/>
    <x v="2"/>
    <n v="-27444177"/>
  </r>
  <r>
    <s v="P0799"/>
    <s v="Model_310"/>
    <n v="11100"/>
    <n v="32412000"/>
    <x v="1"/>
    <n v="19254611"/>
  </r>
  <r>
    <s v="P0800"/>
    <s v="Model_276"/>
    <n v="6995"/>
    <n v="8463950"/>
    <x v="0"/>
    <n v="5450168"/>
  </r>
  <r>
    <s v="P0801"/>
    <s v="Model_392"/>
    <n v="11400"/>
    <n v="55905600"/>
    <x v="1"/>
    <n v="18633226"/>
  </r>
  <r>
    <s v="P0806"/>
    <s v="Model_784"/>
    <n v="10935"/>
    <n v="28923075"/>
    <x v="1"/>
    <n v="2826553"/>
  </r>
  <r>
    <s v="P0808"/>
    <s v="Model_731"/>
    <n v="17893"/>
    <n v="984115"/>
    <x v="1"/>
    <n v="-271943"/>
  </r>
  <r>
    <s v="P0810"/>
    <s v="Model_953"/>
    <n v="7252"/>
    <n v="30603440"/>
    <x v="0"/>
    <n v="1118317"/>
  </r>
  <r>
    <s v="P0812"/>
    <s v="Model_610"/>
    <n v="7795"/>
    <n v="5417525"/>
    <x v="0"/>
    <n v="746111"/>
  </r>
  <r>
    <s v="P0814"/>
    <s v="Model_975"/>
    <n v="4725"/>
    <n v="14071050"/>
    <x v="2"/>
    <n v="-18474391"/>
  </r>
  <r>
    <s v="P0815"/>
    <s v="Model_843"/>
    <n v="2816"/>
    <n v="7324416"/>
    <x v="2"/>
    <n v="-16950098"/>
  </r>
  <r>
    <s v="P0816"/>
    <s v="Model_546"/>
    <n v="13837"/>
    <n v="60038743"/>
    <x v="1"/>
    <n v="54628036"/>
  </r>
  <r>
    <s v="P0821"/>
    <s v="Model_986"/>
    <n v="1645"/>
    <n v="1271585"/>
    <x v="2"/>
    <n v="-3186887"/>
  </r>
  <r>
    <s v="P0823"/>
    <s v="Model_956"/>
    <n v="17535"/>
    <n v="82011195"/>
    <x v="1"/>
    <n v="59040785"/>
  </r>
  <r>
    <s v="P0831"/>
    <s v="Model_708"/>
    <n v="10353"/>
    <n v="20364351"/>
    <x v="0"/>
    <n v="8407002"/>
  </r>
  <r>
    <s v="P0834"/>
    <s v="Model_714"/>
    <n v="17514"/>
    <n v="66448116"/>
    <x v="1"/>
    <n v="35497764"/>
  </r>
  <r>
    <s v="P0835"/>
    <s v="Model_554"/>
    <n v="2487"/>
    <n v="2365137"/>
    <x v="2"/>
    <n v="-9234470"/>
  </r>
  <r>
    <s v="P0837"/>
    <s v="Model_605"/>
    <n v="10660"/>
    <n v="22268740"/>
    <x v="1"/>
    <n v="-8343528"/>
  </r>
  <r>
    <s v="P0839"/>
    <s v="Model_215"/>
    <n v="8152"/>
    <n v="2527120"/>
    <x v="0"/>
    <n v="1368617"/>
  </r>
  <r>
    <s v="P0841"/>
    <s v="Model_904"/>
    <n v="2269"/>
    <n v="5148361"/>
    <x v="2"/>
    <n v="-3888174"/>
  </r>
  <r>
    <s v="P0842"/>
    <s v="Model_798"/>
    <n v="19227"/>
    <n v="40568970"/>
    <x v="1"/>
    <n v="23309831"/>
  </r>
  <r>
    <s v="P0843"/>
    <s v="Model_542"/>
    <n v="15614"/>
    <n v="58755482"/>
    <x v="1"/>
    <n v="38659534"/>
  </r>
  <r>
    <s v="P0847"/>
    <s v="Model_679"/>
    <n v="19125"/>
    <n v="46397250"/>
    <x v="1"/>
    <n v="9837024"/>
  </r>
  <r>
    <s v="P0853"/>
    <s v="Model_840"/>
    <n v="15552"/>
    <n v="55054080"/>
    <x v="1"/>
    <n v="27625404"/>
  </r>
  <r>
    <s v="P0857"/>
    <s v="Model_721"/>
    <n v="17956"/>
    <n v="73206612"/>
    <x v="1"/>
    <n v="16051769"/>
  </r>
  <r>
    <s v="P0858"/>
    <s v="Model_924"/>
    <n v="11606"/>
    <n v="3307710"/>
    <x v="1"/>
    <n v="2311336"/>
  </r>
  <r>
    <s v="P0862"/>
    <s v="Model_622"/>
    <n v="19688"/>
    <n v="8367400"/>
    <x v="1"/>
    <n v="7662065"/>
  </r>
  <r>
    <s v="P0866"/>
    <s v="Model_688"/>
    <n v="12256"/>
    <n v="31988160"/>
    <x v="1"/>
    <n v="-7331668"/>
  </r>
  <r>
    <s v="P0867"/>
    <s v="Model_708"/>
    <n v="3975"/>
    <n v="13677975"/>
    <x v="2"/>
    <n v="-16402917"/>
  </r>
  <r>
    <s v="P0870"/>
    <s v="Model_873"/>
    <n v="15984"/>
    <n v="62337600"/>
    <x v="1"/>
    <n v="11493817"/>
  </r>
  <r>
    <s v="P0874"/>
    <s v="Model_950"/>
    <n v="3928"/>
    <n v="19129360"/>
    <x v="2"/>
    <n v="-8302703"/>
  </r>
  <r>
    <s v="P0886"/>
    <s v="Model_744"/>
    <n v="12026"/>
    <n v="57255786"/>
    <x v="1"/>
    <n v="-14040189"/>
  </r>
  <r>
    <s v="P0889"/>
    <s v="Model_904"/>
    <n v="4165"/>
    <n v="19658800"/>
    <x v="2"/>
    <n v="-48514289"/>
  </r>
  <r>
    <s v="P0891"/>
    <s v="Model_930"/>
    <n v="4583"/>
    <n v="4775486"/>
    <x v="2"/>
    <n v="-9186337"/>
  </r>
  <r>
    <s v="P0894"/>
    <s v="Model_269"/>
    <n v="8623"/>
    <n v="11192654"/>
    <x v="0"/>
    <n v="657281"/>
  </r>
  <r>
    <s v="P0910"/>
    <s v="Model_712"/>
    <n v="11215"/>
    <n v="14624360"/>
    <x v="1"/>
    <n v="4856772"/>
  </r>
  <r>
    <s v="P0915"/>
    <s v="Model_221"/>
    <n v="16596"/>
    <n v="19417320"/>
    <x v="1"/>
    <n v="3183745"/>
  </r>
  <r>
    <s v="P0917"/>
    <s v="Model_594"/>
    <n v="11417"/>
    <n v="11417000"/>
    <x v="1"/>
    <n v="-2932866"/>
  </r>
  <r>
    <s v="P0918"/>
    <s v="Model_474"/>
    <n v="19573"/>
    <n v="46701178"/>
    <x v="1"/>
    <n v="28273424"/>
  </r>
  <r>
    <s v="P0921"/>
    <s v="Model_357"/>
    <n v="19326"/>
    <n v="36854682"/>
    <x v="1"/>
    <n v="16243953"/>
  </r>
  <r>
    <s v="P0922"/>
    <s v="Model_187"/>
    <n v="11882"/>
    <n v="55393884"/>
    <x v="1"/>
    <n v="-14266639"/>
  </r>
  <r>
    <s v="P0924"/>
    <s v="Model_468"/>
    <n v="6935"/>
    <n v="20541470"/>
    <x v="0"/>
    <n v="6651782"/>
  </r>
  <r>
    <s v="P0926"/>
    <s v="Model_955"/>
    <n v="2060"/>
    <n v="10217600"/>
    <x v="2"/>
    <n v="-55444380"/>
  </r>
  <r>
    <s v="P0927"/>
    <s v="Model_868"/>
    <n v="13829"/>
    <n v="45331462"/>
    <x v="1"/>
    <n v="36501263"/>
  </r>
  <r>
    <s v="P0931"/>
    <s v="Model_165"/>
    <n v="9129"/>
    <n v="26848389"/>
    <x v="0"/>
    <n v="8132753"/>
  </r>
  <r>
    <s v="P0936"/>
    <s v="Model_114"/>
    <n v="15216"/>
    <n v="30508080"/>
    <x v="1"/>
    <n v="24674244"/>
  </r>
  <r>
    <s v="P0939"/>
    <s v="Model_292"/>
    <n v="7407"/>
    <n v="16043562"/>
    <x v="0"/>
    <n v="-10205984"/>
  </r>
  <r>
    <s v="P0941"/>
    <s v="Model_258"/>
    <n v="7156"/>
    <n v="24151500"/>
    <x v="0"/>
    <n v="-12700318"/>
  </r>
  <r>
    <s v="P0943"/>
    <s v="Model_864"/>
    <n v="9786"/>
    <n v="25903542"/>
    <x v="0"/>
    <n v="12863307"/>
  </r>
  <r>
    <s v="P0946"/>
    <s v="Model_974"/>
    <n v="9929"/>
    <n v="8578656"/>
    <x v="0"/>
    <n v="4518224"/>
  </r>
  <r>
    <s v="P0959"/>
    <s v="Model_760"/>
    <n v="18420"/>
    <n v="65962020"/>
    <x v="1"/>
    <n v="17277201"/>
  </r>
  <r>
    <s v="P0965"/>
    <s v="Model_717"/>
    <n v="13416"/>
    <n v="41670096"/>
    <x v="1"/>
    <n v="13032536"/>
  </r>
  <r>
    <s v="P0966"/>
    <s v="Model_341"/>
    <n v="10234"/>
    <n v="6682802"/>
    <x v="0"/>
    <n v="2272530"/>
  </r>
  <r>
    <s v="P0968"/>
    <s v="Model_791"/>
    <n v="3994"/>
    <n v="16758824"/>
    <x v="2"/>
    <n v="-15671409"/>
  </r>
  <r>
    <s v="P0970"/>
    <s v="Model_526"/>
    <n v="19768"/>
    <n v="67547256"/>
    <x v="1"/>
    <n v="16194405"/>
  </r>
  <r>
    <s v="P0971"/>
    <s v="Model_861"/>
    <n v="13830"/>
    <n v="47270940"/>
    <x v="1"/>
    <n v="24572952"/>
  </r>
  <r>
    <s v="P0974"/>
    <s v="Model_312"/>
    <n v="7930"/>
    <n v="23084230"/>
    <x v="0"/>
    <n v="5704837"/>
  </r>
  <r>
    <s v="P0975"/>
    <s v="Model_149"/>
    <n v="8654"/>
    <n v="30514004"/>
    <x v="0"/>
    <n v="-8706885"/>
  </r>
  <r>
    <s v="P0980"/>
    <s v="Model_159"/>
    <n v="18573"/>
    <n v="54270306"/>
    <x v="1"/>
    <n v="38012562"/>
  </r>
  <r>
    <s v="P0981"/>
    <s v="Model_370"/>
    <n v="15064"/>
    <n v="47029808"/>
    <x v="1"/>
    <n v="4602979"/>
  </r>
  <r>
    <s v="P0982"/>
    <s v="Model_145"/>
    <n v="6578"/>
    <n v="12524512"/>
    <x v="0"/>
    <n v="1023384"/>
  </r>
  <r>
    <s v="P0983"/>
    <s v="Model_138"/>
    <n v="13668"/>
    <n v="55642428"/>
    <x v="1"/>
    <n v="33040718"/>
  </r>
  <r>
    <s v="P0989"/>
    <s v="Model_356"/>
    <n v="15583"/>
    <n v="55428731"/>
    <x v="1"/>
    <n v="7456013"/>
  </r>
  <r>
    <s v="P0995"/>
    <s v="Model_775"/>
    <n v="4792"/>
    <n v="2084520"/>
    <x v="2"/>
    <n v="-4520628"/>
  </r>
  <r>
    <s v="P0997"/>
    <s v="Model_765"/>
    <n v="1919"/>
    <n v="1005556"/>
    <x v="2"/>
    <n v="-2275283"/>
  </r>
  <r>
    <s v="P0998"/>
    <s v="Model_514"/>
    <n v="13911"/>
    <n v="6496437"/>
    <x v="1"/>
    <n v="5301558"/>
  </r>
  <r>
    <s v="P0999"/>
    <s v="Model_271"/>
    <n v="6017"/>
    <n v="21962050"/>
    <x v="0"/>
    <n v="-175676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8">
  <r>
    <s v="P0005"/>
    <s v="Model_433"/>
    <n v="13812"/>
    <n v="61822512"/>
    <x v="0"/>
    <n v="49020714"/>
  </r>
  <r>
    <s v="P0006"/>
    <s v="Model_349"/>
    <n v="3490"/>
    <n v="12194060"/>
    <x v="1"/>
    <n v="-26817682"/>
  </r>
  <r>
    <s v="P0007"/>
    <s v="Model_740"/>
    <n v="6799"/>
    <n v="21899579"/>
    <x v="2"/>
    <n v="-16892269"/>
  </r>
  <r>
    <s v="P0009"/>
    <s v="Model_910"/>
    <n v="14972"/>
    <n v="2694960"/>
    <x v="0"/>
    <n v="627326"/>
  </r>
  <r>
    <s v="P0010"/>
    <s v="Model_504"/>
    <n v="5880"/>
    <n v="10201800"/>
    <x v="1"/>
    <n v="-2041558"/>
  </r>
  <r>
    <s v="P0012"/>
    <s v="Model_789"/>
    <n v="11895"/>
    <n v="29035695"/>
    <x v="0"/>
    <n v="17647214"/>
  </r>
  <r>
    <s v="P0013"/>
    <s v="Model_372"/>
    <n v="17741"/>
    <n v="44050903"/>
    <x v="0"/>
    <n v="10055700"/>
  </r>
  <r>
    <s v="P0017"/>
    <s v="Model_844"/>
    <n v="14895"/>
    <n v="62067465"/>
    <x v="0"/>
    <n v="25764689"/>
  </r>
  <r>
    <s v="P0018"/>
    <s v="Model_757"/>
    <n v="18572"/>
    <n v="90872796"/>
    <x v="0"/>
    <n v="54824669"/>
  </r>
  <r>
    <s v="P0023"/>
    <s v="Model_409"/>
    <n v="10681"/>
    <n v="22398057"/>
    <x v="0"/>
    <n v="6222340"/>
  </r>
  <r>
    <s v="P0029"/>
    <s v="Model_358"/>
    <n v="8811"/>
    <n v="26917605"/>
    <x v="2"/>
    <n v="-10254938"/>
  </r>
  <r>
    <s v="P0031"/>
    <s v="Model_341"/>
    <n v="2268"/>
    <n v="4420332"/>
    <x v="1"/>
    <n v="-17414109"/>
  </r>
  <r>
    <s v="P0032"/>
    <s v="Model_579"/>
    <n v="6990"/>
    <n v="9205830"/>
    <x v="2"/>
    <n v="-3434630"/>
  </r>
  <r>
    <s v="P0033"/>
    <s v="Model_360"/>
    <n v="17034"/>
    <n v="26879652"/>
    <x v="0"/>
    <n v="13545652"/>
  </r>
  <r>
    <s v="P0035"/>
    <s v="Model_326"/>
    <n v="6732"/>
    <n v="24275592"/>
    <x v="2"/>
    <n v="5827331"/>
  </r>
  <r>
    <s v="P0036"/>
    <s v="Model_908"/>
    <n v="12985"/>
    <n v="51160900"/>
    <x v="0"/>
    <n v="45131195"/>
  </r>
  <r>
    <s v="P0038"/>
    <s v="Model_876"/>
    <n v="13842"/>
    <n v="40667796"/>
    <x v="0"/>
    <n v="12507662"/>
  </r>
  <r>
    <s v="P0039"/>
    <s v="Model_455"/>
    <n v="9538"/>
    <n v="23701930"/>
    <x v="2"/>
    <n v="-6387392"/>
  </r>
  <r>
    <s v="P0041"/>
    <s v="Model_412"/>
    <n v="14587"/>
    <n v="35198431"/>
    <x v="0"/>
    <n v="21580285"/>
  </r>
  <r>
    <s v="P0045"/>
    <s v="Model_414"/>
    <n v="15922"/>
    <n v="45759828"/>
    <x v="0"/>
    <n v="36428377"/>
  </r>
  <r>
    <s v="P0046"/>
    <s v="Model_133"/>
    <n v="17938"/>
    <n v="47750956"/>
    <x v="0"/>
    <n v="29634274"/>
  </r>
  <r>
    <s v="P0049"/>
    <s v="Model_496"/>
    <n v="12771"/>
    <n v="33281226"/>
    <x v="0"/>
    <n v="10252011"/>
  </r>
  <r>
    <s v="P0050"/>
    <s v="Model_900"/>
    <n v="18716"/>
    <n v="15440700"/>
    <x v="0"/>
    <n v="5633765"/>
  </r>
  <r>
    <s v="P0052"/>
    <s v="Model_781"/>
    <n v="12498"/>
    <n v="1049832"/>
    <x v="0"/>
    <n v="188073"/>
  </r>
  <r>
    <s v="P0054"/>
    <s v="Model_237"/>
    <n v="12182"/>
    <n v="24424910"/>
    <x v="0"/>
    <n v="12968240"/>
  </r>
  <r>
    <s v="P0064"/>
    <s v="Model_743"/>
    <n v="11003"/>
    <n v="2321633"/>
    <x v="0"/>
    <n v="372377"/>
  </r>
  <r>
    <s v="P0068"/>
    <s v="Model_931"/>
    <n v="16570"/>
    <n v="82203770"/>
    <x v="0"/>
    <n v="77677768"/>
  </r>
  <r>
    <s v="P0069"/>
    <s v="Model_522"/>
    <n v="2322"/>
    <n v="7876224"/>
    <x v="1"/>
    <n v="-5852378"/>
  </r>
  <r>
    <s v="P0075"/>
    <s v="Model_416"/>
    <n v="3698"/>
    <n v="3431744"/>
    <x v="1"/>
    <n v="-3194120"/>
  </r>
  <r>
    <s v="P0078"/>
    <s v="Model_364"/>
    <n v="15359"/>
    <n v="62096437"/>
    <x v="0"/>
    <n v="24307048"/>
  </r>
  <r>
    <s v="P0080"/>
    <s v="Model_697"/>
    <n v="10205"/>
    <n v="4377945"/>
    <x v="2"/>
    <n v="-1542831"/>
  </r>
  <r>
    <s v="P0083"/>
    <s v="Model_721"/>
    <n v="16858"/>
    <n v="66319372"/>
    <x v="0"/>
    <n v="27432776"/>
  </r>
  <r>
    <s v="P0084"/>
    <s v="Model_784"/>
    <n v="2909"/>
    <n v="331626"/>
    <x v="1"/>
    <n v="-820433"/>
  </r>
  <r>
    <s v="P0085"/>
    <s v="Model_158"/>
    <n v="6066"/>
    <n v="15880788"/>
    <x v="1"/>
    <n v="-9743746"/>
  </r>
  <r>
    <s v="P0092"/>
    <s v="Model_232"/>
    <n v="14692"/>
    <n v="53052812"/>
    <x v="0"/>
    <n v="24424769"/>
  </r>
  <r>
    <s v="P0093"/>
    <s v="Model_486"/>
    <n v="8583"/>
    <n v="19981224"/>
    <x v="2"/>
    <n v="17884958"/>
  </r>
  <r>
    <s v="P0096"/>
    <s v="Model_361"/>
    <n v="14380"/>
    <n v="70821500"/>
    <x v="0"/>
    <n v="47274978"/>
  </r>
  <r>
    <s v="P0097"/>
    <s v="Model_145"/>
    <n v="17017"/>
    <n v="53671618"/>
    <x v="0"/>
    <n v="22234502"/>
  </r>
  <r>
    <s v="P0103"/>
    <s v="Model_461"/>
    <n v="14308"/>
    <n v="40391484"/>
    <x v="0"/>
    <n v="11927549"/>
  </r>
  <r>
    <s v="P0109"/>
    <s v="Model_902"/>
    <n v="19935"/>
    <n v="90564705"/>
    <x v="0"/>
    <n v="51399298"/>
  </r>
  <r>
    <s v="P0118"/>
    <s v="Model_674"/>
    <n v="17488"/>
    <n v="31600816"/>
    <x v="0"/>
    <n v="7158746"/>
  </r>
  <r>
    <s v="P0127"/>
    <s v="Model_607"/>
    <n v="16656"/>
    <n v="46287024"/>
    <x v="0"/>
    <n v="14133164"/>
  </r>
  <r>
    <s v="P0129"/>
    <s v="Model_719"/>
    <n v="13164"/>
    <n v="40940040"/>
    <x v="0"/>
    <n v="1516286"/>
  </r>
  <r>
    <s v="P0135"/>
    <s v="Model_409"/>
    <n v="19270"/>
    <n v="33009510"/>
    <x v="0"/>
    <n v="11446861"/>
  </r>
  <r>
    <s v="P0136"/>
    <s v="Model_821"/>
    <n v="13055"/>
    <n v="20613845"/>
    <x v="0"/>
    <n v="1983363"/>
  </r>
  <r>
    <s v="P0138"/>
    <s v="Model_167"/>
    <n v="8319"/>
    <n v="27885288"/>
    <x v="2"/>
    <n v="-7706971"/>
  </r>
  <r>
    <s v="P0139"/>
    <s v="Model_641"/>
    <n v="12546"/>
    <n v="28692702"/>
    <x v="0"/>
    <n v="-587172"/>
  </r>
  <r>
    <s v="P0142"/>
    <s v="Model_288"/>
    <n v="6353"/>
    <n v="17311925"/>
    <x v="1"/>
    <n v="-16573059"/>
  </r>
  <r>
    <s v="P0146"/>
    <s v="Model_390"/>
    <n v="17326"/>
    <n v="77325938"/>
    <x v="0"/>
    <n v="56218234"/>
  </r>
  <r>
    <s v="P0147"/>
    <s v="Model_741"/>
    <n v="3262"/>
    <n v="12389076"/>
    <x v="1"/>
    <n v="-23459478"/>
  </r>
  <r>
    <s v="P0152"/>
    <s v="Model_962"/>
    <n v="1981"/>
    <n v="7513933"/>
    <x v="1"/>
    <n v="-30409550"/>
  </r>
  <r>
    <s v="P0153"/>
    <s v="Model_858"/>
    <n v="16036"/>
    <n v="24775620"/>
    <x v="0"/>
    <n v="4919017"/>
  </r>
  <r>
    <s v="P0162"/>
    <s v="Model_354"/>
    <n v="1560"/>
    <n v="5843760"/>
    <x v="1"/>
    <n v="-13513514"/>
  </r>
  <r>
    <s v="P0163"/>
    <s v="Model_831"/>
    <n v="10630"/>
    <n v="32410870"/>
    <x v="0"/>
    <n v="8579816"/>
  </r>
  <r>
    <s v="P0167"/>
    <s v="Model_892"/>
    <n v="13918"/>
    <n v="57717946"/>
    <x v="0"/>
    <n v="38417392"/>
  </r>
  <r>
    <s v="P0169"/>
    <s v="Model_831"/>
    <n v="9863"/>
    <n v="8916152"/>
    <x v="2"/>
    <n v="2647265"/>
  </r>
  <r>
    <s v="P0174"/>
    <s v="Model_777"/>
    <n v="4504"/>
    <n v="22434424"/>
    <x v="1"/>
    <n v="-31167016"/>
  </r>
  <r>
    <s v="P0177"/>
    <s v="Model_637"/>
    <n v="2841"/>
    <n v="9389505"/>
    <x v="1"/>
    <n v="-25016413"/>
  </r>
  <r>
    <s v="P0183"/>
    <s v="Model_353"/>
    <n v="3250"/>
    <n v="9688250"/>
    <x v="1"/>
    <n v="-24303753"/>
  </r>
  <r>
    <s v="P0184"/>
    <s v="Model_382"/>
    <n v="3921"/>
    <n v="968487"/>
    <x v="1"/>
    <n v="-1787075"/>
  </r>
  <r>
    <s v="P0186"/>
    <s v="Model_105"/>
    <n v="6819"/>
    <n v="24766608"/>
    <x v="2"/>
    <n v="-16049293"/>
  </r>
  <r>
    <s v="P0187"/>
    <s v="Model_695"/>
    <n v="17396"/>
    <n v="11446568"/>
    <x v="0"/>
    <n v="2512275"/>
  </r>
  <r>
    <s v="P0189"/>
    <s v="Model_772"/>
    <n v="15349"/>
    <n v="18372753"/>
    <x v="0"/>
    <n v="11676103"/>
  </r>
  <r>
    <s v="P0195"/>
    <s v="Model_572"/>
    <n v="13545"/>
    <n v="38752245"/>
    <x v="0"/>
    <n v="4743878"/>
  </r>
  <r>
    <s v="P0196"/>
    <s v="Model_774"/>
    <n v="5930"/>
    <n v="8414670"/>
    <x v="1"/>
    <n v="-10438855"/>
  </r>
  <r>
    <s v="P0197"/>
    <s v="Model_348"/>
    <n v="10320"/>
    <n v="21011520"/>
    <x v="2"/>
    <n v="14063535"/>
  </r>
  <r>
    <s v="P0200"/>
    <s v="Model_371"/>
    <n v="16523"/>
    <n v="48924603"/>
    <x v="0"/>
    <n v="12170051"/>
  </r>
  <r>
    <s v="P0201"/>
    <s v="Model_799"/>
    <n v="9507"/>
    <n v="16960488"/>
    <x v="2"/>
    <n v="14046084"/>
  </r>
  <r>
    <s v="P0203"/>
    <s v="Model_337"/>
    <n v="10518"/>
    <n v="5658684"/>
    <x v="2"/>
    <n v="1190683"/>
  </r>
  <r>
    <s v="P0207"/>
    <s v="Model_216"/>
    <n v="5997"/>
    <n v="17805093"/>
    <x v="1"/>
    <n v="-631781"/>
  </r>
  <r>
    <s v="P0210"/>
    <s v="Model_943"/>
    <n v="10874"/>
    <n v="44703014"/>
    <x v="0"/>
    <n v="20923529"/>
  </r>
  <r>
    <s v="P0211"/>
    <s v="Model_938"/>
    <n v="4167"/>
    <n v="14246973"/>
    <x v="1"/>
    <n v="7148709"/>
  </r>
  <r>
    <s v="P0213"/>
    <s v="Model_475"/>
    <n v="18014"/>
    <n v="12123422"/>
    <x v="0"/>
    <n v="6031281"/>
  </r>
  <r>
    <s v="P0220"/>
    <s v="Model_814"/>
    <n v="18804"/>
    <n v="77848560"/>
    <x v="0"/>
    <n v="47901573"/>
  </r>
  <r>
    <s v="P0224"/>
    <s v="Model_934"/>
    <n v="10823"/>
    <n v="24947015"/>
    <x v="0"/>
    <n v="-5886316"/>
  </r>
  <r>
    <s v="P0226"/>
    <s v="Model_893"/>
    <n v="13213"/>
    <n v="60105937"/>
    <x v="0"/>
    <n v="15735376"/>
  </r>
  <r>
    <s v="P0227"/>
    <s v="Model_347"/>
    <n v="10002"/>
    <n v="32416482"/>
    <x v="2"/>
    <n v="15737800"/>
  </r>
  <r>
    <s v="P0231"/>
    <s v="Model_796"/>
    <n v="17275"/>
    <n v="81745300"/>
    <x v="0"/>
    <n v="20579807"/>
  </r>
  <r>
    <s v="P0233"/>
    <s v="Model_366"/>
    <n v="5310"/>
    <n v="7938450"/>
    <x v="1"/>
    <n v="-12964335"/>
  </r>
  <r>
    <s v="P0234"/>
    <s v="Model_917"/>
    <n v="8706"/>
    <n v="36991794"/>
    <x v="2"/>
    <n v="-19777096"/>
  </r>
  <r>
    <s v="P0235"/>
    <s v="Model_325"/>
    <n v="10505"/>
    <n v="41736365"/>
    <x v="2"/>
    <n v="20348933"/>
  </r>
  <r>
    <s v="P0240"/>
    <s v="Model_215"/>
    <n v="14484"/>
    <n v="32589000"/>
    <x v="0"/>
    <n v="21366546"/>
  </r>
  <r>
    <s v="P0243"/>
    <s v="Model_952"/>
    <n v="12116"/>
    <n v="46367932"/>
    <x v="0"/>
    <n v="-7853593"/>
  </r>
  <r>
    <s v="P0245"/>
    <s v="Model_727"/>
    <n v="8569"/>
    <n v="28140596"/>
    <x v="2"/>
    <n v="-9156734"/>
  </r>
  <r>
    <s v="P0249"/>
    <s v="Model_189"/>
    <n v="12316"/>
    <n v="2586360"/>
    <x v="0"/>
    <n v="1959781"/>
  </r>
  <r>
    <s v="P0254"/>
    <s v="Model_456"/>
    <n v="1645"/>
    <n v="2594165"/>
    <x v="1"/>
    <n v="-2319193"/>
  </r>
  <r>
    <s v="P0255"/>
    <s v="Model_223"/>
    <n v="15769"/>
    <n v="19995092"/>
    <x v="0"/>
    <n v="18584874"/>
  </r>
  <r>
    <s v="P0256"/>
    <s v="Model_160"/>
    <n v="9332"/>
    <n v="42423272"/>
    <x v="2"/>
    <n v="27515540"/>
  </r>
  <r>
    <s v="P0260"/>
    <s v="Model_546"/>
    <n v="16652"/>
    <n v="76682460"/>
    <x v="0"/>
    <n v="29024386"/>
  </r>
  <r>
    <s v="P0262"/>
    <s v="Model_788"/>
    <n v="11926"/>
    <n v="55038490"/>
    <x v="0"/>
    <n v="35749278"/>
  </r>
  <r>
    <s v="P0263"/>
    <s v="Model_553"/>
    <n v="11733"/>
    <n v="41018568"/>
    <x v="0"/>
    <n v="-9098778"/>
  </r>
  <r>
    <s v="P0266"/>
    <s v="Model_654"/>
    <n v="10630"/>
    <n v="37056180"/>
    <x v="0"/>
    <n v="8509857"/>
  </r>
  <r>
    <s v="P0275"/>
    <s v="Model_992"/>
    <n v="17434"/>
    <n v="15080410"/>
    <x v="0"/>
    <n v="9363803"/>
  </r>
  <r>
    <s v="P0277"/>
    <s v="Model_197"/>
    <n v="10576"/>
    <n v="49622592"/>
    <x v="0"/>
    <n v="-16172199"/>
  </r>
  <r>
    <s v="P0278"/>
    <s v="Model_864"/>
    <n v="5064"/>
    <n v="16052880"/>
    <x v="1"/>
    <n v="-12351895"/>
  </r>
  <r>
    <s v="P0282"/>
    <s v="Model_358"/>
    <n v="18708"/>
    <n v="48154392"/>
    <x v="0"/>
    <n v="42237308"/>
  </r>
  <r>
    <s v="P0283"/>
    <s v="Model_710"/>
    <n v="18820"/>
    <n v="21059580"/>
    <x v="0"/>
    <n v="15257249"/>
  </r>
  <r>
    <s v="P0285"/>
    <s v="Model_250"/>
    <n v="15699"/>
    <n v="41052885"/>
    <x v="0"/>
    <n v="1927203"/>
  </r>
  <r>
    <s v="P0286"/>
    <s v="Model_426"/>
    <n v="17376"/>
    <n v="19287360"/>
    <x v="0"/>
    <n v="7835974"/>
  </r>
  <r>
    <s v="P0290"/>
    <s v="Model_520"/>
    <n v="2226"/>
    <n v="9629676"/>
    <x v="1"/>
    <n v="-53209417"/>
  </r>
  <r>
    <s v="P0295"/>
    <s v="Model_749"/>
    <n v="9157"/>
    <n v="2197680"/>
    <x v="2"/>
    <n v="-176608"/>
  </r>
  <r>
    <s v="P0296"/>
    <s v="Model_669"/>
    <n v="16051"/>
    <n v="37719850"/>
    <x v="0"/>
    <n v="10003677"/>
  </r>
  <r>
    <s v="P0297"/>
    <s v="Model_221"/>
    <n v="9406"/>
    <n v="9688180"/>
    <x v="2"/>
    <n v="5592591"/>
  </r>
  <r>
    <s v="P0298"/>
    <s v="Model_555"/>
    <n v="8787"/>
    <n v="26580675"/>
    <x v="2"/>
    <n v="-7560618"/>
  </r>
  <r>
    <s v="P0300"/>
    <s v="Model_205"/>
    <n v="11722"/>
    <n v="39585194"/>
    <x v="0"/>
    <n v="-10566089"/>
  </r>
  <r>
    <s v="P0301"/>
    <s v="Model_841"/>
    <n v="6175"/>
    <n v="21266700"/>
    <x v="1"/>
    <n v="6431491"/>
  </r>
  <r>
    <s v="P0303"/>
    <s v="Model_988"/>
    <n v="19264"/>
    <n v="40743360"/>
    <x v="0"/>
    <n v="22920726"/>
  </r>
  <r>
    <s v="P0310"/>
    <s v="Model_682"/>
    <n v="6516"/>
    <n v="26481024"/>
    <x v="2"/>
    <n v="-26282406"/>
  </r>
  <r>
    <s v="P0318"/>
    <s v="Model_144"/>
    <n v="16163"/>
    <n v="13479942"/>
    <x v="0"/>
    <n v="10870934"/>
  </r>
  <r>
    <s v="P0319"/>
    <s v="Model_323"/>
    <n v="5472"/>
    <n v="17647200"/>
    <x v="1"/>
    <n v="11568105"/>
  </r>
  <r>
    <s v="P0322"/>
    <s v="Model_947"/>
    <n v="10605"/>
    <n v="6225135"/>
    <x v="0"/>
    <n v="4564155"/>
  </r>
  <r>
    <s v="P0328"/>
    <s v="Model_381"/>
    <n v="6733"/>
    <n v="32520390"/>
    <x v="2"/>
    <n v="-22917743"/>
  </r>
  <r>
    <s v="P0336"/>
    <s v="Model_934"/>
    <n v="2812"/>
    <n v="14000948"/>
    <x v="1"/>
    <n v="-44218996"/>
  </r>
  <r>
    <s v="P0341"/>
    <s v="Model_676"/>
    <n v="8424"/>
    <n v="31893264"/>
    <x v="2"/>
    <n v="11938531"/>
  </r>
  <r>
    <s v="P0344"/>
    <s v="Model_708"/>
    <n v="5238"/>
    <n v="17343018"/>
    <x v="1"/>
    <n v="-7615283"/>
  </r>
  <r>
    <s v="P0345"/>
    <s v="Model_166"/>
    <n v="3969"/>
    <n v="4754862"/>
    <x v="1"/>
    <n v="-9791452"/>
  </r>
  <r>
    <s v="P0350"/>
    <s v="Model_425"/>
    <n v="17870"/>
    <n v="45407670"/>
    <x v="0"/>
    <n v="41777547"/>
  </r>
  <r>
    <s v="P0351"/>
    <s v="Model_755"/>
    <n v="16370"/>
    <n v="44362700"/>
    <x v="0"/>
    <n v="10932485"/>
  </r>
  <r>
    <s v="P0352"/>
    <s v="Model_108"/>
    <n v="14213"/>
    <n v="45112062"/>
    <x v="0"/>
    <n v="3049514"/>
  </r>
  <r>
    <s v="P0361"/>
    <s v="Model_476"/>
    <n v="11677"/>
    <n v="7998745"/>
    <x v="0"/>
    <n v="-1868791"/>
  </r>
  <r>
    <s v="P0365"/>
    <s v="Model_701"/>
    <n v="8509"/>
    <n v="1438021"/>
    <x v="2"/>
    <n v="-1153428"/>
  </r>
  <r>
    <s v="P0366"/>
    <s v="Model_214"/>
    <n v="14487"/>
    <n v="12748560"/>
    <x v="0"/>
    <n v="1950710"/>
  </r>
  <r>
    <s v="P0372"/>
    <s v="Model_891"/>
    <n v="13218"/>
    <n v="15861600"/>
    <x v="0"/>
    <n v="-452493"/>
  </r>
  <r>
    <s v="P0374"/>
    <s v="Model_851"/>
    <n v="14781"/>
    <n v="15697422"/>
    <x v="0"/>
    <n v="4503851"/>
  </r>
  <r>
    <s v="P0375"/>
    <s v="Model_787"/>
    <n v="2935"/>
    <n v="5030590"/>
    <x v="1"/>
    <n v="-15175517"/>
  </r>
  <r>
    <s v="P0377"/>
    <s v="Model_211"/>
    <n v="3882"/>
    <n v="18552078"/>
    <x v="1"/>
    <n v="10397277"/>
  </r>
  <r>
    <s v="P0384"/>
    <s v="Model_135"/>
    <n v="19149"/>
    <n v="78893880"/>
    <x v="0"/>
    <n v="20634966"/>
  </r>
  <r>
    <s v="P0389"/>
    <s v="Model_533"/>
    <n v="9573"/>
    <n v="30604881"/>
    <x v="2"/>
    <n v="-6448991"/>
  </r>
  <r>
    <s v="P0391"/>
    <s v="Model_978"/>
    <n v="12883"/>
    <n v="22274707"/>
    <x v="0"/>
    <n v="18349466"/>
  </r>
  <r>
    <s v="P0392"/>
    <s v="Model_835"/>
    <n v="17878"/>
    <n v="63574168"/>
    <x v="0"/>
    <n v="58194006"/>
  </r>
  <r>
    <s v="P0396"/>
    <s v="Model_906"/>
    <n v="13439"/>
    <n v="17376627"/>
    <x v="0"/>
    <n v="4782377"/>
  </r>
  <r>
    <s v="P0397"/>
    <s v="Model_220"/>
    <n v="3928"/>
    <n v="12443904"/>
    <x v="1"/>
    <n v="4112450"/>
  </r>
  <r>
    <s v="P0399"/>
    <s v="Model_788"/>
    <n v="9313"/>
    <n v="28954117"/>
    <x v="2"/>
    <n v="19593064"/>
  </r>
  <r>
    <s v="P0404"/>
    <s v="Model_202"/>
    <n v="4856"/>
    <n v="22803776"/>
    <x v="1"/>
    <n v="-23799023"/>
  </r>
  <r>
    <s v="P0409"/>
    <s v="Model_195"/>
    <n v="10578"/>
    <n v="30665622"/>
    <x v="0"/>
    <n v="21860321"/>
  </r>
  <r>
    <s v="P0410"/>
    <s v="Model_319"/>
    <n v="4344"/>
    <n v="14339544"/>
    <x v="1"/>
    <n v="-35174051"/>
  </r>
  <r>
    <s v="P0411"/>
    <s v="Model_769"/>
    <n v="11896"/>
    <n v="44966880"/>
    <x v="0"/>
    <n v="22589730"/>
  </r>
  <r>
    <s v="P0414"/>
    <s v="Model_159"/>
    <n v="15498"/>
    <n v="44417268"/>
    <x v="0"/>
    <n v="12854578"/>
  </r>
  <r>
    <s v="P0417"/>
    <s v="Model_287"/>
    <n v="13222"/>
    <n v="61627742"/>
    <x v="0"/>
    <n v="39315729"/>
  </r>
  <r>
    <s v="P0421"/>
    <s v="Model_572"/>
    <n v="7946"/>
    <n v="36885332"/>
    <x v="2"/>
    <n v="729470"/>
  </r>
  <r>
    <s v="P0423"/>
    <s v="Model_154"/>
    <n v="17633"/>
    <n v="63408268"/>
    <x v="0"/>
    <n v="54988910"/>
  </r>
  <r>
    <s v="P0424"/>
    <s v="Model_186"/>
    <n v="3182"/>
    <n v="2866982"/>
    <x v="1"/>
    <n v="-6026171"/>
  </r>
  <r>
    <s v="P0426"/>
    <s v="Model_297"/>
    <n v="8924"/>
    <n v="17678444"/>
    <x v="2"/>
    <n v="-9489733"/>
  </r>
  <r>
    <s v="P0431"/>
    <s v="Model_641"/>
    <n v="3480"/>
    <n v="9702240"/>
    <x v="1"/>
    <n v="1359791"/>
  </r>
  <r>
    <s v="P0436"/>
    <s v="Model_305"/>
    <n v="6890"/>
    <n v="17183660"/>
    <x v="2"/>
    <n v="6759634"/>
  </r>
  <r>
    <s v="P0443"/>
    <s v="Model_826"/>
    <n v="10211"/>
    <n v="28835864"/>
    <x v="2"/>
    <n v="16734407"/>
  </r>
  <r>
    <s v="P0444"/>
    <s v="Model_131"/>
    <n v="10282"/>
    <n v="30290772"/>
    <x v="2"/>
    <n v="-4194115"/>
  </r>
  <r>
    <s v="P0446"/>
    <s v="Model_746"/>
    <n v="15497"/>
    <n v="12785025"/>
    <x v="0"/>
    <n v="2783261"/>
  </r>
  <r>
    <s v="P0454"/>
    <s v="Model_810"/>
    <n v="2026"/>
    <n v="1772750"/>
    <x v="1"/>
    <n v="-709136"/>
  </r>
  <r>
    <s v="P0455"/>
    <s v="Model_303"/>
    <n v="4724"/>
    <n v="7397784"/>
    <x v="1"/>
    <n v="-16024928"/>
  </r>
  <r>
    <s v="P0460"/>
    <s v="Model_447"/>
    <n v="3263"/>
    <n v="9325654"/>
    <x v="1"/>
    <n v="-19254280"/>
  </r>
  <r>
    <s v="P0461"/>
    <s v="Model_660"/>
    <n v="10212"/>
    <n v="7403700"/>
    <x v="2"/>
    <n v="3226839"/>
  </r>
  <r>
    <s v="P0465"/>
    <s v="Model_227"/>
    <n v="18000"/>
    <n v="51048000"/>
    <x v="0"/>
    <n v="34126060"/>
  </r>
  <r>
    <s v="P0466"/>
    <s v="Model_426"/>
    <n v="3933"/>
    <n v="4609476"/>
    <x v="1"/>
    <n v="3004472"/>
  </r>
  <r>
    <s v="P0469"/>
    <s v="Model_232"/>
    <n v="19273"/>
    <n v="42265689"/>
    <x v="0"/>
    <n v="21519988"/>
  </r>
  <r>
    <s v="P0470"/>
    <s v="Model_298"/>
    <n v="9857"/>
    <n v="17121609"/>
    <x v="2"/>
    <n v="14161996"/>
  </r>
  <r>
    <s v="P0471"/>
    <s v="Model_765"/>
    <n v="7654"/>
    <n v="32009028"/>
    <x v="2"/>
    <n v="24550008"/>
  </r>
  <r>
    <s v="P0472"/>
    <s v="Model_693"/>
    <n v="10420"/>
    <n v="40648420"/>
    <x v="2"/>
    <n v="-8158005"/>
  </r>
  <r>
    <s v="P0477"/>
    <s v="Model_125"/>
    <n v="14899"/>
    <n v="59625798"/>
    <x v="0"/>
    <n v="55437527"/>
  </r>
  <r>
    <s v="P0479"/>
    <s v="Model_331"/>
    <n v="12140"/>
    <n v="9444920"/>
    <x v="0"/>
    <n v="4332135"/>
  </r>
  <r>
    <s v="P0480"/>
    <s v="Model_834"/>
    <n v="8231"/>
    <n v="11646865"/>
    <x v="2"/>
    <n v="-2315574"/>
  </r>
  <r>
    <s v="P0486"/>
    <s v="Model_938"/>
    <n v="4220"/>
    <n v="10769440"/>
    <x v="1"/>
    <n v="-12183004"/>
  </r>
  <r>
    <s v="P0489"/>
    <s v="Model_642"/>
    <n v="17885"/>
    <n v="50650320"/>
    <x v="0"/>
    <n v="32542699"/>
  </r>
  <r>
    <s v="P0490"/>
    <s v="Model_783"/>
    <n v="7868"/>
    <n v="39308528"/>
    <x v="2"/>
    <n v="31576767"/>
  </r>
  <r>
    <s v="P0492"/>
    <s v="Model_600"/>
    <n v="13736"/>
    <n v="2651048"/>
    <x v="0"/>
    <n v="-86992"/>
  </r>
  <r>
    <s v="P0493"/>
    <s v="Model_931"/>
    <n v="19833"/>
    <n v="63267270"/>
    <x v="0"/>
    <n v="29766006"/>
  </r>
  <r>
    <s v="P0495"/>
    <s v="Model_962"/>
    <n v="18801"/>
    <n v="56177388"/>
    <x v="0"/>
    <n v="29717842"/>
  </r>
  <r>
    <s v="P0501"/>
    <s v="Model_596"/>
    <n v="17869"/>
    <n v="39419014"/>
    <x v="0"/>
    <n v="34260999"/>
  </r>
  <r>
    <s v="P0502"/>
    <s v="Model_373"/>
    <n v="4541"/>
    <n v="13768312"/>
    <x v="1"/>
    <n v="-25044801"/>
  </r>
  <r>
    <s v="P0506"/>
    <s v="Model_508"/>
    <n v="7590"/>
    <n v="5935380"/>
    <x v="2"/>
    <n v="298756"/>
  </r>
  <r>
    <s v="P0507"/>
    <s v="Model_134"/>
    <n v="7582"/>
    <n v="33209160"/>
    <x v="2"/>
    <n v="5593840"/>
  </r>
  <r>
    <s v="P0508"/>
    <s v="Model_729"/>
    <n v="18518"/>
    <n v="90664128"/>
    <x v="0"/>
    <n v="65398464"/>
  </r>
  <r>
    <s v="P0510"/>
    <s v="Model_563"/>
    <n v="19940"/>
    <n v="51624660"/>
    <x v="0"/>
    <n v="33170664"/>
  </r>
  <r>
    <s v="P0513"/>
    <s v="Model_363"/>
    <n v="5411"/>
    <n v="8614312"/>
    <x v="1"/>
    <n v="1358991"/>
  </r>
  <r>
    <s v="P0514"/>
    <s v="Model_127"/>
    <n v="4889"/>
    <n v="6067249"/>
    <x v="1"/>
    <n v="2601332"/>
  </r>
  <r>
    <s v="P0515"/>
    <s v="Model_822"/>
    <n v="15129"/>
    <n v="46037547"/>
    <x v="0"/>
    <n v="18479734"/>
  </r>
  <r>
    <s v="P0521"/>
    <s v="Model_224"/>
    <n v="13153"/>
    <n v="49573657"/>
    <x v="0"/>
    <n v="-1538676"/>
  </r>
  <r>
    <s v="P0525"/>
    <s v="Model_652"/>
    <n v="2014"/>
    <n v="1105686"/>
    <x v="1"/>
    <n v="-3010687"/>
  </r>
  <r>
    <s v="P0530"/>
    <s v="Model_889"/>
    <n v="8679"/>
    <n v="10458195"/>
    <x v="2"/>
    <n v="1083164"/>
  </r>
  <r>
    <s v="P0538"/>
    <s v="Model_667"/>
    <n v="13394"/>
    <n v="10219622"/>
    <x v="0"/>
    <n v="4714106"/>
  </r>
  <r>
    <s v="P0540"/>
    <s v="Model_739"/>
    <n v="6290"/>
    <n v="26317360"/>
    <x v="1"/>
    <n v="14062050"/>
  </r>
  <r>
    <s v="P0541"/>
    <s v="Model_948"/>
    <n v="18190"/>
    <n v="64974680"/>
    <x v="0"/>
    <n v="11651292"/>
  </r>
  <r>
    <s v="P0542"/>
    <s v="Model_773"/>
    <n v="11681"/>
    <n v="50438558"/>
    <x v="0"/>
    <n v="18490952"/>
  </r>
  <r>
    <s v="P0543"/>
    <s v="Model_171"/>
    <n v="8557"/>
    <n v="41056486"/>
    <x v="2"/>
    <n v="-19874288"/>
  </r>
  <r>
    <s v="P0545"/>
    <s v="Model_508"/>
    <n v="2161"/>
    <n v="2794173"/>
    <x v="1"/>
    <n v="-4651982"/>
  </r>
  <r>
    <s v="P0548"/>
    <s v="Model_166"/>
    <n v="4420"/>
    <n v="2232100"/>
    <x v="1"/>
    <n v="771999"/>
  </r>
  <r>
    <s v="P0549"/>
    <s v="Model_574"/>
    <n v="17502"/>
    <n v="87054948"/>
    <x v="0"/>
    <n v="20892917"/>
  </r>
  <r>
    <s v="P0550"/>
    <s v="Model_190"/>
    <n v="15525"/>
    <n v="14655600"/>
    <x v="0"/>
    <n v="3370906"/>
  </r>
  <r>
    <s v="P0551"/>
    <s v="Model_127"/>
    <n v="10446"/>
    <n v="14979564"/>
    <x v="2"/>
    <n v="8380931"/>
  </r>
  <r>
    <s v="P0556"/>
    <s v="Model_620"/>
    <n v="1852"/>
    <n v="1026008"/>
    <x v="1"/>
    <n v="-1490712"/>
  </r>
  <r>
    <s v="P0562"/>
    <s v="Model_429"/>
    <n v="10095"/>
    <n v="1847385"/>
    <x v="2"/>
    <n v="-812645"/>
  </r>
  <r>
    <s v="P0563"/>
    <s v="Model_612"/>
    <n v="16640"/>
    <n v="35859200"/>
    <x v="0"/>
    <n v="25988578"/>
  </r>
  <r>
    <s v="P0564"/>
    <s v="Model_155"/>
    <n v="14303"/>
    <n v="52592131"/>
    <x v="0"/>
    <n v="7578318"/>
  </r>
  <r>
    <s v="P0566"/>
    <s v="Model_392"/>
    <n v="8175"/>
    <n v="15548850"/>
    <x v="2"/>
    <n v="-2617290"/>
  </r>
  <r>
    <s v="P0571"/>
    <s v="Model_413"/>
    <n v="16782"/>
    <n v="72968136"/>
    <x v="0"/>
    <n v="66449955"/>
  </r>
  <r>
    <s v="P0573"/>
    <s v="Model_371"/>
    <n v="8063"/>
    <n v="10481900"/>
    <x v="2"/>
    <n v="-4313056"/>
  </r>
  <r>
    <s v="P0576"/>
    <s v="Model_116"/>
    <n v="12671"/>
    <n v="43410846"/>
    <x v="0"/>
    <n v="23033630"/>
  </r>
  <r>
    <s v="P0583"/>
    <s v="Model_183"/>
    <n v="2029"/>
    <n v="1055080"/>
    <x v="1"/>
    <n v="-6409883"/>
  </r>
  <r>
    <s v="P0586"/>
    <s v="Model_796"/>
    <n v="13061"/>
    <n v="37628741"/>
    <x v="0"/>
    <n v="3382784"/>
  </r>
  <r>
    <s v="P0590"/>
    <s v="Model_213"/>
    <n v="1874"/>
    <n v="8466732"/>
    <x v="1"/>
    <n v="-29535001"/>
  </r>
  <r>
    <s v="P0593"/>
    <s v="Model_178"/>
    <n v="3865"/>
    <n v="14567185"/>
    <x v="1"/>
    <n v="3251976"/>
  </r>
  <r>
    <s v="P0595"/>
    <s v="Model_203"/>
    <n v="3146"/>
    <n v="1852994"/>
    <x v="1"/>
    <n v="-2907140"/>
  </r>
  <r>
    <s v="P0597"/>
    <s v="Model_909"/>
    <n v="6099"/>
    <n v="25530414"/>
    <x v="1"/>
    <n v="-31328954"/>
  </r>
  <r>
    <s v="P0598"/>
    <s v="Model_866"/>
    <n v="3778"/>
    <n v="18455530"/>
    <x v="1"/>
    <n v="4063810"/>
  </r>
  <r>
    <s v="P0601"/>
    <s v="Model_102"/>
    <n v="9821"/>
    <n v="27783609"/>
    <x v="2"/>
    <n v="13895712"/>
  </r>
  <r>
    <s v="P0602"/>
    <s v="Model_813"/>
    <n v="5314"/>
    <n v="5175836"/>
    <x v="1"/>
    <n v="-5863070"/>
  </r>
  <r>
    <s v="P0604"/>
    <s v="Model_553"/>
    <n v="4716"/>
    <n v="7691796"/>
    <x v="1"/>
    <n v="-5562977"/>
  </r>
  <r>
    <s v="P0607"/>
    <s v="Model_812"/>
    <n v="15260"/>
    <n v="4654300"/>
    <x v="0"/>
    <n v="3631957"/>
  </r>
  <r>
    <s v="P0608"/>
    <s v="Model_314"/>
    <n v="14088"/>
    <n v="68383152"/>
    <x v="0"/>
    <n v="40633586"/>
  </r>
  <r>
    <s v="P0609"/>
    <s v="Model_310"/>
    <n v="4874"/>
    <n v="9202112"/>
    <x v="1"/>
    <n v="-11670579"/>
  </r>
  <r>
    <s v="P0613"/>
    <s v="Model_740"/>
    <n v="18153"/>
    <n v="15375591"/>
    <x v="0"/>
    <n v="9893024"/>
  </r>
  <r>
    <s v="P0615"/>
    <s v="Model_411"/>
    <n v="7224"/>
    <n v="13537776"/>
    <x v="2"/>
    <n v="-11630715"/>
  </r>
  <r>
    <s v="P0617"/>
    <s v="Model_301"/>
    <n v="14649"/>
    <n v="46671714"/>
    <x v="0"/>
    <n v="35823310"/>
  </r>
  <r>
    <s v="P0618"/>
    <s v="Model_571"/>
    <n v="10972"/>
    <n v="24610196"/>
    <x v="0"/>
    <n v="8076402"/>
  </r>
  <r>
    <s v="P0619"/>
    <s v="Model_905"/>
    <n v="7776"/>
    <n v="2122848"/>
    <x v="2"/>
    <n v="-1534955"/>
  </r>
  <r>
    <s v="P0623"/>
    <s v="Model_731"/>
    <n v="12052"/>
    <n v="58259368"/>
    <x v="0"/>
    <n v="51725591"/>
  </r>
  <r>
    <s v="P0625"/>
    <s v="Model_575"/>
    <n v="7599"/>
    <n v="12789117"/>
    <x v="2"/>
    <n v="-6425267"/>
  </r>
  <r>
    <s v="P0627"/>
    <s v="Model_676"/>
    <n v="4678"/>
    <n v="2619680"/>
    <x v="1"/>
    <n v="-2248640"/>
  </r>
  <r>
    <s v="P0629"/>
    <s v="Model_768"/>
    <n v="17063"/>
    <n v="7746602"/>
    <x v="0"/>
    <n v="5002454"/>
  </r>
  <r>
    <s v="P0637"/>
    <s v="Model_562"/>
    <n v="19158"/>
    <n v="53144292"/>
    <x v="0"/>
    <n v="15435588"/>
  </r>
  <r>
    <s v="P0638"/>
    <s v="Model_679"/>
    <n v="18840"/>
    <n v="91543560"/>
    <x v="0"/>
    <n v="70345213"/>
  </r>
  <r>
    <s v="P0643"/>
    <s v="Model_762"/>
    <n v="1781"/>
    <n v="1364246"/>
    <x v="1"/>
    <n v="-8062343"/>
  </r>
  <r>
    <s v="P0645"/>
    <s v="Model_807"/>
    <n v="7762"/>
    <n v="35961346"/>
    <x v="2"/>
    <n v="30861831"/>
  </r>
  <r>
    <s v="P0647"/>
    <s v="Model_369"/>
    <n v="12224"/>
    <n v="26049344"/>
    <x v="0"/>
    <n v="20110818"/>
  </r>
  <r>
    <s v="P0648"/>
    <s v="Model_134"/>
    <n v="6678"/>
    <n v="23165982"/>
    <x v="2"/>
    <n v="5563472"/>
  </r>
  <r>
    <s v="P0653"/>
    <s v="Model_994"/>
    <n v="3789"/>
    <n v="8392635"/>
    <x v="1"/>
    <n v="-4979455"/>
  </r>
  <r>
    <s v="P0655"/>
    <s v="Model_397"/>
    <n v="6870"/>
    <n v="27562440"/>
    <x v="2"/>
    <n v="21680403"/>
  </r>
  <r>
    <s v="P0659"/>
    <s v="Model_863"/>
    <n v="16898"/>
    <n v="4815930"/>
    <x v="0"/>
    <n v="3521627"/>
  </r>
  <r>
    <s v="P0662"/>
    <s v="Model_919"/>
    <n v="4749"/>
    <n v="23308092"/>
    <x v="1"/>
    <n v="-12837941"/>
  </r>
  <r>
    <s v="P0663"/>
    <s v="Model_753"/>
    <n v="10610"/>
    <n v="20137780"/>
    <x v="0"/>
    <n v="-797454"/>
  </r>
  <r>
    <s v="P0666"/>
    <s v="Model_967"/>
    <n v="13615"/>
    <n v="46617760"/>
    <x v="0"/>
    <n v="6266293"/>
  </r>
  <r>
    <s v="P0667"/>
    <s v="Model_509"/>
    <n v="7794"/>
    <n v="25938432"/>
    <x v="2"/>
    <n v="-22991711"/>
  </r>
  <r>
    <s v="P0669"/>
    <s v="Model_588"/>
    <n v="14095"/>
    <n v="56816945"/>
    <x v="0"/>
    <n v="24249088"/>
  </r>
  <r>
    <s v="P0677"/>
    <s v="Model_190"/>
    <n v="11491"/>
    <n v="29095212"/>
    <x v="0"/>
    <n v="8071759"/>
  </r>
  <r>
    <s v="P0678"/>
    <s v="Model_799"/>
    <n v="9019"/>
    <n v="41415248"/>
    <x v="2"/>
    <n v="31728758"/>
  </r>
  <r>
    <s v="P0679"/>
    <s v="Model_700"/>
    <n v="15169"/>
    <n v="31354323"/>
    <x v="0"/>
    <n v="27691508"/>
  </r>
  <r>
    <s v="P0680"/>
    <s v="Model_130"/>
    <n v="6112"/>
    <n v="8440672"/>
    <x v="1"/>
    <n v="5617850"/>
  </r>
  <r>
    <s v="P0686"/>
    <s v="Model_164"/>
    <n v="17077"/>
    <n v="55107479"/>
    <x v="0"/>
    <n v="26233308"/>
  </r>
  <r>
    <s v="P0687"/>
    <s v="Model_501"/>
    <n v="17004"/>
    <n v="37034712"/>
    <x v="0"/>
    <n v="13709881"/>
  </r>
  <r>
    <s v="P0688"/>
    <s v="Model_558"/>
    <n v="5219"/>
    <n v="11638370"/>
    <x v="1"/>
    <n v="-4597774"/>
  </r>
  <r>
    <s v="P0689"/>
    <s v="Model_348"/>
    <n v="1802"/>
    <n v="8905484"/>
    <x v="1"/>
    <n v="-47473116"/>
  </r>
  <r>
    <s v="P0692"/>
    <s v="Model_230"/>
    <n v="11555"/>
    <n v="33301510"/>
    <x v="0"/>
    <n v="1678807"/>
  </r>
  <r>
    <s v="P0697"/>
    <s v="Model_590"/>
    <n v="15465"/>
    <n v="67272750"/>
    <x v="0"/>
    <n v="62713043"/>
  </r>
  <r>
    <s v="P0711"/>
    <s v="Model_515"/>
    <n v="8424"/>
    <n v="16317288"/>
    <x v="2"/>
    <n v="-6960628"/>
  </r>
  <r>
    <s v="P0714"/>
    <s v="Model_183"/>
    <n v="17240"/>
    <n v="73063120"/>
    <x v="0"/>
    <n v="29773519"/>
  </r>
  <r>
    <s v="P0718"/>
    <s v="Model_511"/>
    <n v="5053"/>
    <n v="16028116"/>
    <x v="1"/>
    <n v="-15894108"/>
  </r>
  <r>
    <s v="P0725"/>
    <s v="Model_887"/>
    <n v="2867"/>
    <n v="7577481"/>
    <x v="1"/>
    <n v="-30903893"/>
  </r>
  <r>
    <s v="P0727"/>
    <s v="Model_395"/>
    <n v="10513"/>
    <n v="18954939"/>
    <x v="2"/>
    <n v="-605121"/>
  </r>
  <r>
    <s v="P0735"/>
    <s v="Model_743"/>
    <n v="7092"/>
    <n v="31786344"/>
    <x v="2"/>
    <n v="22809869"/>
  </r>
  <r>
    <s v="P0736"/>
    <s v="Model_831"/>
    <n v="19324"/>
    <n v="40677020"/>
    <x v="0"/>
    <n v="23669089"/>
  </r>
  <r>
    <s v="P0741"/>
    <s v="Model_192"/>
    <n v="8510"/>
    <n v="5854880"/>
    <x v="2"/>
    <n v="140667"/>
  </r>
  <r>
    <s v="P0744"/>
    <s v="Model_163"/>
    <n v="13540"/>
    <n v="7785500"/>
    <x v="0"/>
    <n v="722895"/>
  </r>
  <r>
    <s v="P0746"/>
    <s v="Model_704"/>
    <n v="7971"/>
    <n v="33262983"/>
    <x v="2"/>
    <n v="-8330254"/>
  </r>
  <r>
    <s v="P0749"/>
    <s v="Model_597"/>
    <n v="2677"/>
    <n v="1108278"/>
    <x v="1"/>
    <n v="-4307579"/>
  </r>
  <r>
    <s v="P0753"/>
    <s v="Model_745"/>
    <n v="13056"/>
    <n v="37170432"/>
    <x v="0"/>
    <n v="8637803"/>
  </r>
  <r>
    <s v="P0754"/>
    <s v="Model_974"/>
    <n v="13063"/>
    <n v="20652603"/>
    <x v="0"/>
    <n v="2388756"/>
  </r>
  <r>
    <s v="P0755"/>
    <s v="Model_963"/>
    <n v="15551"/>
    <n v="52795645"/>
    <x v="0"/>
    <n v="49122824"/>
  </r>
  <r>
    <s v="P0760"/>
    <s v="Model_599"/>
    <n v="8070"/>
    <n v="6157410"/>
    <x v="2"/>
    <n v="818483"/>
  </r>
  <r>
    <s v="P0763"/>
    <s v="Model_922"/>
    <n v="5931"/>
    <n v="7983126"/>
    <x v="1"/>
    <n v="-154888"/>
  </r>
  <r>
    <s v="P0769"/>
    <s v="Model_144"/>
    <n v="14576"/>
    <n v="1690816"/>
    <x v="0"/>
    <n v="751583"/>
  </r>
  <r>
    <s v="P0770"/>
    <s v="Model_220"/>
    <n v="18024"/>
    <n v="5082768"/>
    <x v="0"/>
    <n v="4607355"/>
  </r>
  <r>
    <s v="P0771"/>
    <s v="Model_948"/>
    <n v="6382"/>
    <n v="14078692"/>
    <x v="1"/>
    <n v="-1079338"/>
  </r>
  <r>
    <s v="P0773"/>
    <s v="Model_262"/>
    <n v="15145"/>
    <n v="33440160"/>
    <x v="0"/>
    <n v="18198856"/>
  </r>
  <r>
    <s v="P0775"/>
    <s v="Model_662"/>
    <n v="18847"/>
    <n v="29080921"/>
    <x v="0"/>
    <n v="20357292"/>
  </r>
  <r>
    <s v="P0778"/>
    <s v="Model_296"/>
    <n v="11384"/>
    <n v="28710448"/>
    <x v="0"/>
    <n v="-3627161"/>
  </r>
  <r>
    <s v="P0779"/>
    <s v="Model_998"/>
    <n v="8394"/>
    <n v="22747740"/>
    <x v="2"/>
    <n v="17835728"/>
  </r>
  <r>
    <s v="P0781"/>
    <s v="Model_731"/>
    <n v="17989"/>
    <n v="32578079"/>
    <x v="0"/>
    <n v="16154110"/>
  </r>
  <r>
    <s v="P0783"/>
    <s v="Model_691"/>
    <n v="13789"/>
    <n v="27922725"/>
    <x v="0"/>
    <n v="25288187"/>
  </r>
  <r>
    <s v="P0786"/>
    <s v="Model_681"/>
    <n v="3637"/>
    <n v="14046094"/>
    <x v="1"/>
    <n v="8954605"/>
  </r>
  <r>
    <s v="P0791"/>
    <s v="Model_923"/>
    <n v="8552"/>
    <n v="20302448"/>
    <x v="2"/>
    <n v="-6581235"/>
  </r>
  <r>
    <s v="P0792"/>
    <s v="Model_800"/>
    <n v="5154"/>
    <n v="9189582"/>
    <x v="1"/>
    <n v="5394908"/>
  </r>
  <r>
    <s v="P0794"/>
    <s v="Model_820"/>
    <n v="10136"/>
    <n v="26485368"/>
    <x v="2"/>
    <n v="11760858"/>
  </r>
  <r>
    <s v="P0796"/>
    <s v="Model_464"/>
    <n v="11167"/>
    <n v="39832689"/>
    <x v="0"/>
    <n v="13889126"/>
  </r>
  <r>
    <s v="P0797"/>
    <s v="Model_480"/>
    <n v="13649"/>
    <n v="33399103"/>
    <x v="0"/>
    <n v="25085300"/>
  </r>
  <r>
    <s v="P0803"/>
    <s v="Model_939"/>
    <n v="12630"/>
    <n v="33343200"/>
    <x v="0"/>
    <n v="30450558"/>
  </r>
  <r>
    <s v="P0809"/>
    <s v="Model_261"/>
    <n v="12117"/>
    <n v="6264489"/>
    <x v="0"/>
    <n v="2649662"/>
  </r>
  <r>
    <s v="P0811"/>
    <s v="Model_929"/>
    <n v="11352"/>
    <n v="601656"/>
    <x v="0"/>
    <n v="-225865"/>
  </r>
  <r>
    <s v="P0813"/>
    <s v="Model_516"/>
    <n v="18956"/>
    <n v="3165652"/>
    <x v="0"/>
    <n v="1291059"/>
  </r>
  <r>
    <s v="P0820"/>
    <s v="Model_866"/>
    <n v="4773"/>
    <n v="8877780"/>
    <x v="1"/>
    <n v="4056452"/>
  </r>
  <r>
    <s v="P0822"/>
    <s v="Model_565"/>
    <n v="6510"/>
    <n v="1783740"/>
    <x v="2"/>
    <n v="700571"/>
  </r>
  <r>
    <s v="P0826"/>
    <s v="Model_741"/>
    <n v="18366"/>
    <n v="38531868"/>
    <x v="0"/>
    <n v="30374257"/>
  </r>
  <r>
    <s v="P0827"/>
    <s v="Model_835"/>
    <n v="19133"/>
    <n v="91819267"/>
    <x v="0"/>
    <n v="41435773"/>
  </r>
  <r>
    <s v="P0833"/>
    <s v="Model_225"/>
    <n v="4352"/>
    <n v="9034752"/>
    <x v="1"/>
    <n v="-17635782"/>
  </r>
  <r>
    <s v="P0836"/>
    <s v="Model_571"/>
    <n v="9122"/>
    <n v="44104870"/>
    <x v="2"/>
    <n v="-27483437"/>
  </r>
  <r>
    <s v="P0838"/>
    <s v="Model_355"/>
    <n v="18984"/>
    <n v="1120056"/>
    <x v="0"/>
    <n v="-98134"/>
  </r>
  <r>
    <s v="P0840"/>
    <s v="Model_268"/>
    <n v="8921"/>
    <n v="15370883"/>
    <x v="2"/>
    <n v="-8707784"/>
  </r>
  <r>
    <s v="P0844"/>
    <s v="Model_277"/>
    <n v="5858"/>
    <n v="9777002"/>
    <x v="1"/>
    <n v="-7378012"/>
  </r>
  <r>
    <s v="P0846"/>
    <s v="Model_401"/>
    <n v="7199"/>
    <n v="10021008"/>
    <x v="2"/>
    <n v="6537572"/>
  </r>
  <r>
    <s v="P0848"/>
    <s v="Model_890"/>
    <n v="2625"/>
    <n v="7565250"/>
    <x v="1"/>
    <n v="-2898256"/>
  </r>
  <r>
    <s v="P0850"/>
    <s v="Model_740"/>
    <n v="8264"/>
    <n v="16891616"/>
    <x v="2"/>
    <n v="14327668"/>
  </r>
  <r>
    <s v="P0851"/>
    <s v="Model_563"/>
    <n v="13823"/>
    <n v="41579584"/>
    <x v="0"/>
    <n v="38103174"/>
  </r>
  <r>
    <s v="P0856"/>
    <s v="Model_146"/>
    <n v="15710"/>
    <n v="25984340"/>
    <x v="0"/>
    <n v="2208903"/>
  </r>
  <r>
    <s v="P0861"/>
    <s v="Model_228"/>
    <n v="18591"/>
    <n v="36401178"/>
    <x v="0"/>
    <n v="14225887"/>
  </r>
  <r>
    <s v="P0872"/>
    <s v="Model_354"/>
    <n v="9758"/>
    <n v="12704916"/>
    <x v="2"/>
    <n v="7361627"/>
  </r>
  <r>
    <s v="P0875"/>
    <s v="Model_163"/>
    <n v="13845"/>
    <n v="40815060"/>
    <x v="0"/>
    <n v="17153216"/>
  </r>
  <r>
    <s v="P0876"/>
    <s v="Model_273"/>
    <n v="8926"/>
    <n v="1133602"/>
    <x v="2"/>
    <n v="314922"/>
  </r>
  <r>
    <s v="P0877"/>
    <s v="Model_607"/>
    <n v="10033"/>
    <n v="26798143"/>
    <x v="2"/>
    <n v="-190125"/>
  </r>
  <r>
    <s v="P0880"/>
    <s v="Model_935"/>
    <n v="15609"/>
    <n v="17404035"/>
    <x v="0"/>
    <n v="4546539"/>
  </r>
  <r>
    <s v="P0883"/>
    <s v="Model_364"/>
    <n v="16288"/>
    <n v="38977184"/>
    <x v="0"/>
    <n v="6056993"/>
  </r>
  <r>
    <s v="P0885"/>
    <s v="Model_212"/>
    <n v="17336"/>
    <n v="23715648"/>
    <x v="0"/>
    <n v="20401465"/>
  </r>
  <r>
    <s v="P0888"/>
    <s v="Model_626"/>
    <n v="1707"/>
    <n v="6507084"/>
    <x v="1"/>
    <n v="-1867131"/>
  </r>
  <r>
    <s v="P0890"/>
    <s v="Model_947"/>
    <n v="2132"/>
    <n v="4775680"/>
    <x v="1"/>
    <n v="-18477254"/>
  </r>
  <r>
    <s v="P0892"/>
    <s v="Model_295"/>
    <n v="15211"/>
    <n v="42012782"/>
    <x v="0"/>
    <n v="11435803"/>
  </r>
  <r>
    <s v="P0897"/>
    <s v="Model_965"/>
    <n v="17401"/>
    <n v="71048283"/>
    <x v="0"/>
    <n v="53139061"/>
  </r>
  <r>
    <s v="P0898"/>
    <s v="Model_997"/>
    <n v="1736"/>
    <n v="3553592"/>
    <x v="1"/>
    <n v="-26390593"/>
  </r>
  <r>
    <s v="P0901"/>
    <s v="Model_829"/>
    <n v="16963"/>
    <n v="37335563"/>
    <x v="0"/>
    <n v="25382463"/>
  </r>
  <r>
    <s v="P0903"/>
    <s v="Model_840"/>
    <n v="18169"/>
    <n v="57414040"/>
    <x v="0"/>
    <n v="20923305"/>
  </r>
  <r>
    <s v="P0904"/>
    <s v="Model_982"/>
    <n v="1648"/>
    <n v="3328960"/>
    <x v="1"/>
    <n v="-21632518"/>
  </r>
  <r>
    <s v="P0905"/>
    <s v="Model_484"/>
    <n v="14895"/>
    <n v="3679065"/>
    <x v="0"/>
    <n v="-276786"/>
  </r>
  <r>
    <s v="P0906"/>
    <s v="Model_419"/>
    <n v="6395"/>
    <n v="17113020"/>
    <x v="1"/>
    <n v="-5117989"/>
  </r>
  <r>
    <s v="P0908"/>
    <s v="Model_626"/>
    <n v="12523"/>
    <n v="26110455"/>
    <x v="0"/>
    <n v="21176676"/>
  </r>
  <r>
    <s v="P0909"/>
    <s v="Model_902"/>
    <n v="12199"/>
    <n v="6428873"/>
    <x v="0"/>
    <n v="279260"/>
  </r>
  <r>
    <s v="P0912"/>
    <s v="Model_441"/>
    <n v="7282"/>
    <n v="3415258"/>
    <x v="2"/>
    <n v="-58359"/>
  </r>
  <r>
    <s v="P0916"/>
    <s v="Model_957"/>
    <n v="6799"/>
    <n v="21199282"/>
    <x v="2"/>
    <n v="-13459513"/>
  </r>
  <r>
    <s v="P0920"/>
    <s v="Model_244"/>
    <n v="5906"/>
    <n v="15916670"/>
    <x v="1"/>
    <n v="-7937910"/>
  </r>
  <r>
    <s v="P0923"/>
    <s v="Model_986"/>
    <n v="5937"/>
    <n v="11369355"/>
    <x v="1"/>
    <n v="-14990618"/>
  </r>
  <r>
    <s v="P0928"/>
    <s v="Model_259"/>
    <n v="3326"/>
    <n v="12535694"/>
    <x v="1"/>
    <n v="3501740"/>
  </r>
  <r>
    <s v="P0933"/>
    <s v="Model_455"/>
    <n v="9193"/>
    <n v="39300075"/>
    <x v="2"/>
    <n v="-11774885"/>
  </r>
  <r>
    <s v="P0934"/>
    <s v="Model_623"/>
    <n v="9764"/>
    <n v="1406016"/>
    <x v="2"/>
    <n v="-810048"/>
  </r>
  <r>
    <s v="P0935"/>
    <s v="Model_670"/>
    <n v="14186"/>
    <n v="38642664"/>
    <x v="0"/>
    <n v="35610171"/>
  </r>
  <r>
    <s v="P0942"/>
    <s v="Model_705"/>
    <n v="10484"/>
    <n v="31126996"/>
    <x v="2"/>
    <n v="965684"/>
  </r>
  <r>
    <s v="P0944"/>
    <s v="Model_839"/>
    <n v="7401"/>
    <n v="24090255"/>
    <x v="2"/>
    <n v="-2988728"/>
  </r>
  <r>
    <s v="P0947"/>
    <s v="Model_714"/>
    <n v="16216"/>
    <n v="6405320"/>
    <x v="0"/>
    <n v="1086733"/>
  </r>
  <r>
    <s v="P0950"/>
    <s v="Model_907"/>
    <n v="4030"/>
    <n v="10046790"/>
    <x v="1"/>
    <n v="-4308593"/>
  </r>
  <r>
    <s v="P0953"/>
    <s v="Model_765"/>
    <n v="7272"/>
    <n v="22215960"/>
    <x v="2"/>
    <n v="6159523"/>
  </r>
  <r>
    <s v="P0955"/>
    <s v="Model_155"/>
    <n v="17251"/>
    <n v="17837534"/>
    <x v="0"/>
    <n v="2317795"/>
  </r>
  <r>
    <s v="P0956"/>
    <s v="Model_967"/>
    <n v="4464"/>
    <n v="7539696"/>
    <x v="1"/>
    <n v="263755"/>
  </r>
  <r>
    <s v="P0962"/>
    <s v="Model_708"/>
    <n v="9467"/>
    <n v="37167442"/>
    <x v="2"/>
    <n v="22917174"/>
  </r>
  <r>
    <s v="P0964"/>
    <s v="Model_991"/>
    <n v="13371"/>
    <n v="43148217"/>
    <x v="0"/>
    <n v="-4017370"/>
  </r>
  <r>
    <s v="P0967"/>
    <s v="Model_667"/>
    <n v="2345"/>
    <n v="8205155"/>
    <x v="1"/>
    <n v="70024"/>
  </r>
  <r>
    <s v="P0973"/>
    <s v="Model_538"/>
    <n v="8110"/>
    <n v="14938620"/>
    <x v="2"/>
    <n v="4185393"/>
  </r>
  <r>
    <s v="P0977"/>
    <s v="Model_299"/>
    <n v="11645"/>
    <n v="19738275"/>
    <x v="0"/>
    <n v="9454165"/>
  </r>
  <r>
    <s v="P0985"/>
    <s v="Model_700"/>
    <n v="19063"/>
    <n v="52575754"/>
    <x v="0"/>
    <n v="49156243"/>
  </r>
  <r>
    <s v="P0987"/>
    <s v="Model_565"/>
    <n v="7906"/>
    <n v="10926092"/>
    <x v="2"/>
    <n v="6643631"/>
  </r>
  <r>
    <s v="P0991"/>
    <s v="Model_414"/>
    <n v="11840"/>
    <n v="7388160"/>
    <x v="0"/>
    <n v="48829"/>
  </r>
  <r>
    <s v="P0994"/>
    <s v="Model_377"/>
    <n v="10511"/>
    <n v="22829892"/>
    <x v="2"/>
    <n v="8813740"/>
  </r>
  <r>
    <s v="P0996"/>
    <s v="Model_562"/>
    <n v="10511"/>
    <n v="35012141"/>
    <x v="2"/>
    <n v="15581823"/>
  </r>
  <r>
    <s v="P1000"/>
    <s v="Model_210"/>
    <n v="16922"/>
    <n v="16989688"/>
    <x v="0"/>
    <n v="1311368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8">
  <r>
    <s v="P0002"/>
    <s v="Model_264"/>
    <n v="14990"/>
    <n v="57291780"/>
    <x v="0"/>
    <n v="23728298"/>
  </r>
  <r>
    <s v="P0008"/>
    <s v="Model_777"/>
    <n v="14497"/>
    <n v="43041593"/>
    <x v="0"/>
    <n v="35786519"/>
  </r>
  <r>
    <s v="P0011"/>
    <s v="Model_189"/>
    <n v="6257"/>
    <n v="5124483"/>
    <x v="1"/>
    <n v="-4539496"/>
  </r>
  <r>
    <s v="P0014"/>
    <s v="Model_314"/>
    <n v="7088"/>
    <n v="8746592"/>
    <x v="1"/>
    <n v="-9134716"/>
  </r>
  <r>
    <s v="P0015"/>
    <s v="Model_972"/>
    <n v="18850"/>
    <n v="86804250"/>
    <x v="0"/>
    <n v="61997830"/>
  </r>
  <r>
    <s v="P0016"/>
    <s v="Model_585"/>
    <n v="6444"/>
    <n v="22135140"/>
    <x v="1"/>
    <n v="-28681014"/>
  </r>
  <r>
    <s v="P0020"/>
    <s v="Model_249"/>
    <n v="11416"/>
    <n v="5981984"/>
    <x v="0"/>
    <n v="2899917"/>
  </r>
  <r>
    <s v="P0027"/>
    <s v="Model_887"/>
    <n v="4217"/>
    <n v="1007863"/>
    <x v="2"/>
    <n v="-753036"/>
  </r>
  <r>
    <s v="P0028"/>
    <s v="Model_698"/>
    <n v="11192"/>
    <n v="31158528"/>
    <x v="1"/>
    <n v="3120586"/>
  </r>
  <r>
    <s v="P0042"/>
    <s v="Model_273"/>
    <n v="6373"/>
    <n v="13453403"/>
    <x v="1"/>
    <n v="-11019292"/>
  </r>
  <r>
    <s v="P0043"/>
    <s v="Model_739"/>
    <n v="2981"/>
    <n v="867471"/>
    <x v="2"/>
    <n v="-1251500"/>
  </r>
  <r>
    <s v="P0051"/>
    <s v="Model_371"/>
    <n v="14100"/>
    <n v="57302400"/>
    <x v="0"/>
    <n v="30285730"/>
  </r>
  <r>
    <s v="P0059"/>
    <s v="Model_432"/>
    <n v="8718"/>
    <n v="30608898"/>
    <x v="1"/>
    <n v="-21755896"/>
  </r>
  <r>
    <s v="P0063"/>
    <s v="Model_171"/>
    <n v="3643"/>
    <n v="17661264"/>
    <x v="2"/>
    <n v="-38925169"/>
  </r>
  <r>
    <s v="P0067"/>
    <s v="Model_998"/>
    <n v="9856"/>
    <n v="10299520"/>
    <x v="1"/>
    <n v="4579655"/>
  </r>
  <r>
    <s v="P0071"/>
    <s v="Model_988"/>
    <n v="15789"/>
    <n v="60756072"/>
    <x v="0"/>
    <n v="24136523"/>
  </r>
  <r>
    <s v="P0073"/>
    <s v="Model_279"/>
    <n v="5925"/>
    <n v="6316050"/>
    <x v="2"/>
    <n v="4465503"/>
  </r>
  <r>
    <s v="P0074"/>
    <s v="Model_339"/>
    <n v="17532"/>
    <n v="6784884"/>
    <x v="0"/>
    <n v="4955887"/>
  </r>
  <r>
    <s v="P0079"/>
    <s v="Model_416"/>
    <n v="19192"/>
    <n v="94213528"/>
    <x v="0"/>
    <n v="70693200"/>
  </r>
  <r>
    <s v="P0082"/>
    <s v="Model_998"/>
    <n v="6341"/>
    <n v="13392192"/>
    <x v="1"/>
    <n v="6777276"/>
  </r>
  <r>
    <s v="P0087"/>
    <s v="Model_333"/>
    <n v="19439"/>
    <n v="53360055"/>
    <x v="0"/>
    <n v="20581905"/>
  </r>
  <r>
    <s v="P0089"/>
    <s v="Model_946"/>
    <n v="2304"/>
    <n v="1016064"/>
    <x v="2"/>
    <n v="-5059803"/>
  </r>
  <r>
    <s v="P0090"/>
    <s v="Model_595"/>
    <n v="14721"/>
    <n v="67186644"/>
    <x v="0"/>
    <n v="31885560"/>
  </r>
  <r>
    <s v="P0091"/>
    <s v="Model_199"/>
    <n v="2779"/>
    <n v="12572196"/>
    <x v="2"/>
    <n v="-1422173"/>
  </r>
  <r>
    <s v="P0095"/>
    <s v="Model_681"/>
    <n v="19271"/>
    <n v="4817750"/>
    <x v="0"/>
    <n v="2613490"/>
  </r>
  <r>
    <s v="P0099"/>
    <s v="Model_232"/>
    <n v="17586"/>
    <n v="44035344"/>
    <x v="0"/>
    <n v="7178276"/>
  </r>
  <r>
    <s v="P0101"/>
    <s v="Model_444"/>
    <n v="4686"/>
    <n v="4001844"/>
    <x v="2"/>
    <n v="-2220285"/>
  </r>
  <r>
    <s v="P0104"/>
    <s v="Model_270"/>
    <n v="4099"/>
    <n v="6640380"/>
    <x v="2"/>
    <n v="-2944860"/>
  </r>
  <r>
    <s v="P0105"/>
    <s v="Model_692"/>
    <n v="5533"/>
    <n v="15160420"/>
    <x v="2"/>
    <n v="3751826"/>
  </r>
  <r>
    <s v="P0106"/>
    <s v="Model_157"/>
    <n v="9928"/>
    <n v="38619920"/>
    <x v="1"/>
    <n v="-10632327"/>
  </r>
  <r>
    <s v="P0110"/>
    <s v="Model_875"/>
    <n v="10133"/>
    <n v="9322360"/>
    <x v="1"/>
    <n v="-2498460"/>
  </r>
  <r>
    <s v="P0111"/>
    <s v="Model_140"/>
    <n v="12872"/>
    <n v="58413136"/>
    <x v="0"/>
    <n v="15561888"/>
  </r>
  <r>
    <s v="P0113"/>
    <s v="Model_639"/>
    <n v="17958"/>
    <n v="27547572"/>
    <x v="0"/>
    <n v="21682214"/>
  </r>
  <r>
    <s v="P0114"/>
    <s v="Model_806"/>
    <n v="6975"/>
    <n v="6368175"/>
    <x v="1"/>
    <n v="-4942361"/>
  </r>
  <r>
    <s v="P0115"/>
    <s v="Model_407"/>
    <n v="8684"/>
    <n v="24662560"/>
    <x v="1"/>
    <n v="17435580"/>
  </r>
  <r>
    <s v="P0117"/>
    <s v="Model_868"/>
    <n v="3122"/>
    <n v="13240402"/>
    <x v="2"/>
    <n v="-17621739"/>
  </r>
  <r>
    <s v="P0123"/>
    <s v="Model_720"/>
    <n v="17146"/>
    <n v="30382712"/>
    <x v="0"/>
    <n v="20737250"/>
  </r>
  <r>
    <s v="P0133"/>
    <s v="Model_385"/>
    <n v="4567"/>
    <n v="6453171"/>
    <x v="2"/>
    <n v="-4342829"/>
  </r>
  <r>
    <s v="P0137"/>
    <s v="Model_278"/>
    <n v="14581"/>
    <n v="30445128"/>
    <x v="0"/>
    <n v="17284541"/>
  </r>
  <r>
    <s v="P0140"/>
    <s v="Model_572"/>
    <n v="19217"/>
    <n v="26058252"/>
    <x v="0"/>
    <n v="6677617"/>
  </r>
  <r>
    <s v="P0141"/>
    <s v="Model_569"/>
    <n v="4211"/>
    <n v="17176669"/>
    <x v="2"/>
    <n v="-12871706"/>
  </r>
  <r>
    <s v="P0145"/>
    <s v="Model_288"/>
    <n v="17007"/>
    <n v="81531558"/>
    <x v="0"/>
    <n v="20112476"/>
  </r>
  <r>
    <s v="P0148"/>
    <s v="Model_574"/>
    <n v="17350"/>
    <n v="83783150"/>
    <x v="0"/>
    <n v="15864070"/>
  </r>
  <r>
    <s v="P0149"/>
    <s v="Model_647"/>
    <n v="13612"/>
    <n v="9705356"/>
    <x v="0"/>
    <n v="7215617"/>
  </r>
  <r>
    <s v="P0156"/>
    <s v="Model_975"/>
    <n v="3024"/>
    <n v="5754672"/>
    <x v="2"/>
    <n v="-14596877"/>
  </r>
  <r>
    <s v="P0158"/>
    <s v="Model_957"/>
    <n v="16548"/>
    <n v="22190868"/>
    <x v="0"/>
    <n v="6867774"/>
  </r>
  <r>
    <s v="P0159"/>
    <s v="Model_147"/>
    <n v="3843"/>
    <n v="13953933"/>
    <x v="2"/>
    <n v="-34807845"/>
  </r>
  <r>
    <s v="P0161"/>
    <s v="Model_271"/>
    <n v="2740"/>
    <n v="4619640"/>
    <x v="2"/>
    <n v="-17874246"/>
  </r>
  <r>
    <s v="P0164"/>
    <s v="Model_838"/>
    <n v="19523"/>
    <n v="62512646"/>
    <x v="0"/>
    <n v="32086741"/>
  </r>
  <r>
    <s v="P0165"/>
    <s v="Model_597"/>
    <n v="13812"/>
    <n v="10331376"/>
    <x v="0"/>
    <n v="-1140592"/>
  </r>
  <r>
    <s v="P0166"/>
    <s v="Model_348"/>
    <n v="14850"/>
    <n v="32818500"/>
    <x v="0"/>
    <n v="25805957"/>
  </r>
  <r>
    <s v="P0170"/>
    <s v="Model_431"/>
    <n v="11150"/>
    <n v="39292600"/>
    <x v="1"/>
    <n v="16569292"/>
  </r>
  <r>
    <s v="P0172"/>
    <s v="Model_650"/>
    <n v="5590"/>
    <n v="15802930"/>
    <x v="2"/>
    <n v="-16691208"/>
  </r>
  <r>
    <s v="P0175"/>
    <s v="Model_666"/>
    <n v="18213"/>
    <n v="64838280"/>
    <x v="0"/>
    <n v="39065967"/>
  </r>
  <r>
    <s v="P0176"/>
    <s v="Model_725"/>
    <n v="5140"/>
    <n v="1295280"/>
    <x v="2"/>
    <n v="-360321"/>
  </r>
  <r>
    <s v="P0179"/>
    <s v="Model_543"/>
    <n v="1838"/>
    <n v="8355548"/>
    <x v="2"/>
    <n v="-57231344"/>
  </r>
  <r>
    <s v="P0180"/>
    <s v="Model_295"/>
    <n v="7395"/>
    <n v="6034320"/>
    <x v="1"/>
    <n v="-2003938"/>
  </r>
  <r>
    <s v="P0181"/>
    <s v="Model_109"/>
    <n v="13754"/>
    <n v="61054006"/>
    <x v="0"/>
    <n v="55019181"/>
  </r>
  <r>
    <s v="P0185"/>
    <s v="Model_961"/>
    <n v="8619"/>
    <n v="17065620"/>
    <x v="1"/>
    <n v="206254"/>
  </r>
  <r>
    <s v="P0190"/>
    <s v="Model_869"/>
    <n v="6373"/>
    <n v="27607836"/>
    <x v="1"/>
    <n v="-2042630"/>
  </r>
  <r>
    <s v="P0192"/>
    <s v="Model_545"/>
    <n v="10092"/>
    <n v="25845612"/>
    <x v="1"/>
    <n v="7539536"/>
  </r>
  <r>
    <s v="P0193"/>
    <s v="Model_143"/>
    <n v="13682"/>
    <n v="25229608"/>
    <x v="0"/>
    <n v="10148467"/>
  </r>
  <r>
    <s v="P0202"/>
    <s v="Model_269"/>
    <n v="19405"/>
    <n v="36733665"/>
    <x v="0"/>
    <n v="30927261"/>
  </r>
  <r>
    <s v="P0208"/>
    <s v="Model_832"/>
    <n v="19350"/>
    <n v="92609100"/>
    <x v="0"/>
    <n v="88386957"/>
  </r>
  <r>
    <s v="P0209"/>
    <s v="Model_927"/>
    <n v="2114"/>
    <n v="3915128"/>
    <x v="2"/>
    <n v="-17702291"/>
  </r>
  <r>
    <s v="P0212"/>
    <s v="Model_973"/>
    <n v="14909"/>
    <n v="4651608"/>
    <x v="0"/>
    <n v="575708"/>
  </r>
  <r>
    <s v="P0214"/>
    <s v="Model_466"/>
    <n v="4483"/>
    <n v="4778878"/>
    <x v="2"/>
    <n v="1252460"/>
  </r>
  <r>
    <s v="P0216"/>
    <s v="Model_174"/>
    <n v="9730"/>
    <n v="20423270"/>
    <x v="1"/>
    <n v="3246546"/>
  </r>
  <r>
    <s v="P0219"/>
    <s v="Model_998"/>
    <n v="16817"/>
    <n v="53108086"/>
    <x v="0"/>
    <n v="26701920"/>
  </r>
  <r>
    <s v="P0230"/>
    <s v="Model_992"/>
    <n v="11496"/>
    <n v="54870408"/>
    <x v="0"/>
    <n v="17568133"/>
  </r>
  <r>
    <s v="P0236"/>
    <s v="Model_601"/>
    <n v="17871"/>
    <n v="5414913"/>
    <x v="0"/>
    <n v="2754763"/>
  </r>
  <r>
    <s v="P0237"/>
    <s v="Model_485"/>
    <n v="13816"/>
    <n v="44667128"/>
    <x v="0"/>
    <n v="14493645"/>
  </r>
  <r>
    <s v="P0239"/>
    <s v="Model_135"/>
    <n v="9936"/>
    <n v="1470528"/>
    <x v="1"/>
    <n v="-256276"/>
  </r>
  <r>
    <s v="P0241"/>
    <s v="Model_732"/>
    <n v="1771"/>
    <n v="5332481"/>
    <x v="2"/>
    <n v="-38632682"/>
  </r>
  <r>
    <s v="P0246"/>
    <s v="Model_331"/>
    <n v="18804"/>
    <n v="72226164"/>
    <x v="0"/>
    <n v="54461510"/>
  </r>
  <r>
    <s v="P0247"/>
    <s v="Model_317"/>
    <n v="4930"/>
    <n v="4959580"/>
    <x v="2"/>
    <n v="-6619318"/>
  </r>
  <r>
    <s v="P0248"/>
    <s v="Model_884"/>
    <n v="14176"/>
    <n v="58362592"/>
    <x v="0"/>
    <n v="47527710"/>
  </r>
  <r>
    <s v="P0251"/>
    <s v="Model_115"/>
    <n v="13192"/>
    <n v="17809200"/>
    <x v="0"/>
    <n v="4826169"/>
  </r>
  <r>
    <s v="P0253"/>
    <s v="Model_383"/>
    <n v="3533"/>
    <n v="14262721"/>
    <x v="2"/>
    <n v="4153009"/>
  </r>
  <r>
    <s v="P0259"/>
    <s v="Model_221"/>
    <n v="5994"/>
    <n v="16693290"/>
    <x v="2"/>
    <n v="-3138100"/>
  </r>
  <r>
    <s v="P0265"/>
    <s v="Model_656"/>
    <n v="13760"/>
    <n v="23983680"/>
    <x v="0"/>
    <n v="7312088"/>
  </r>
  <r>
    <s v="P0267"/>
    <s v="Model_386"/>
    <n v="6305"/>
    <n v="3858660"/>
    <x v="1"/>
    <n v="860224"/>
  </r>
  <r>
    <s v="P0269"/>
    <s v="Model_698"/>
    <n v="9702"/>
    <n v="33025608"/>
    <x v="1"/>
    <n v="9609147"/>
  </r>
  <r>
    <s v="P0270"/>
    <s v="Model_599"/>
    <n v="3368"/>
    <n v="926200"/>
    <x v="2"/>
    <n v="-2034454"/>
  </r>
  <r>
    <s v="P0271"/>
    <s v="Model_313"/>
    <n v="16061"/>
    <n v="79389523"/>
    <x v="0"/>
    <n v="72766433"/>
  </r>
  <r>
    <s v="P0272"/>
    <s v="Model_509"/>
    <n v="17012"/>
    <n v="17165108"/>
    <x v="0"/>
    <n v="15705853"/>
  </r>
  <r>
    <s v="P0274"/>
    <s v="Model_317"/>
    <n v="17720"/>
    <n v="55233240"/>
    <x v="0"/>
    <n v="9613354"/>
  </r>
  <r>
    <s v="P0276"/>
    <s v="Model_872"/>
    <n v="6929"/>
    <n v="33286916"/>
    <x v="1"/>
    <n v="-19169644"/>
  </r>
  <r>
    <s v="P0280"/>
    <s v="Model_596"/>
    <n v="13093"/>
    <n v="16929249"/>
    <x v="0"/>
    <n v="12379643"/>
  </r>
  <r>
    <s v="P0284"/>
    <s v="Model_468"/>
    <n v="12245"/>
    <n v="42784030"/>
    <x v="0"/>
    <n v="17131435"/>
  </r>
  <r>
    <s v="P0287"/>
    <s v="Model_128"/>
    <n v="19680"/>
    <n v="46779360"/>
    <x v="0"/>
    <n v="17485916"/>
  </r>
  <r>
    <s v="P0288"/>
    <s v="Model_114"/>
    <n v="9745"/>
    <n v="33815150"/>
    <x v="1"/>
    <n v="23421399"/>
  </r>
  <r>
    <s v="P0289"/>
    <s v="Model_125"/>
    <n v="8714"/>
    <n v="3058614"/>
    <x v="1"/>
    <n v="767102"/>
  </r>
  <r>
    <s v="P0291"/>
    <s v="Model_927"/>
    <n v="15332"/>
    <n v="10057792"/>
    <x v="0"/>
    <n v="7363254"/>
  </r>
  <r>
    <s v="P0292"/>
    <s v="Model_641"/>
    <n v="12862"/>
    <n v="41415640"/>
    <x v="0"/>
    <n v="29171174"/>
  </r>
  <r>
    <s v="P0299"/>
    <s v="Model_589"/>
    <n v="2392"/>
    <n v="2951728"/>
    <x v="2"/>
    <n v="474109"/>
  </r>
  <r>
    <s v="P0302"/>
    <s v="Model_883"/>
    <n v="3433"/>
    <n v="607641"/>
    <x v="2"/>
    <n v="-996285"/>
  </r>
  <r>
    <s v="P0304"/>
    <s v="Model_572"/>
    <n v="13373"/>
    <n v="24954018"/>
    <x v="0"/>
    <n v="18130965"/>
  </r>
  <r>
    <s v="P0305"/>
    <s v="Model_751"/>
    <n v="19174"/>
    <n v="11868706"/>
    <x v="0"/>
    <n v="8727678"/>
  </r>
  <r>
    <s v="P0306"/>
    <s v="Model_209"/>
    <n v="19524"/>
    <n v="37974180"/>
    <x v="0"/>
    <n v="32718887"/>
  </r>
  <r>
    <s v="P0309"/>
    <s v="Model_652"/>
    <n v="19102"/>
    <n v="91135642"/>
    <x v="0"/>
    <n v="62417052"/>
  </r>
  <r>
    <s v="P0312"/>
    <s v="Model_273"/>
    <n v="11252"/>
    <n v="19533472"/>
    <x v="1"/>
    <n v="15777613"/>
  </r>
  <r>
    <s v="P0313"/>
    <s v="Model_722"/>
    <n v="18838"/>
    <n v="57625442"/>
    <x v="0"/>
    <n v="52923314"/>
  </r>
  <r>
    <s v="P0314"/>
    <s v="Model_722"/>
    <n v="17085"/>
    <n v="3485340"/>
    <x v="0"/>
    <n v="2406344"/>
  </r>
  <r>
    <s v="P0315"/>
    <s v="Model_287"/>
    <n v="8791"/>
    <n v="22742317"/>
    <x v="1"/>
    <n v="-4587092"/>
  </r>
  <r>
    <s v="P0320"/>
    <s v="Model_331"/>
    <n v="6795"/>
    <n v="29836845"/>
    <x v="1"/>
    <n v="25088453"/>
  </r>
  <r>
    <s v="P0323"/>
    <s v="Model_321"/>
    <n v="9728"/>
    <n v="18395648"/>
    <x v="1"/>
    <n v="1509839"/>
  </r>
  <r>
    <s v="P0325"/>
    <s v="Model_282"/>
    <n v="4520"/>
    <n v="2594480"/>
    <x v="2"/>
    <n v="-5475590"/>
  </r>
  <r>
    <s v="P0330"/>
    <s v="Model_166"/>
    <n v="16059"/>
    <n v="38830662"/>
    <x v="0"/>
    <n v="22187525"/>
  </r>
  <r>
    <s v="P0331"/>
    <s v="Model_821"/>
    <n v="18201"/>
    <n v="70929297"/>
    <x v="0"/>
    <n v="19128268"/>
  </r>
  <r>
    <s v="P0337"/>
    <s v="Model_892"/>
    <n v="8814"/>
    <n v="24890736"/>
    <x v="1"/>
    <n v="15159142"/>
  </r>
  <r>
    <s v="P0338"/>
    <s v="Model_559"/>
    <n v="3639"/>
    <n v="7394448"/>
    <x v="2"/>
    <n v="-1121071"/>
  </r>
  <r>
    <s v="P0346"/>
    <s v="Model_114"/>
    <n v="17606"/>
    <n v="31074590"/>
    <x v="0"/>
    <n v="22216667"/>
  </r>
  <r>
    <s v="P0347"/>
    <s v="Model_978"/>
    <n v="18440"/>
    <n v="89009880"/>
    <x v="0"/>
    <n v="31874906"/>
  </r>
  <r>
    <s v="P0349"/>
    <s v="Model_558"/>
    <n v="4308"/>
    <n v="16818432"/>
    <x v="2"/>
    <n v="12674526"/>
  </r>
  <r>
    <s v="P0354"/>
    <s v="Model_334"/>
    <n v="4219"/>
    <n v="227826"/>
    <x v="2"/>
    <n v="-639362"/>
  </r>
  <r>
    <s v="P0355"/>
    <s v="Model_879"/>
    <n v="13200"/>
    <n v="64930800"/>
    <x v="0"/>
    <n v="44027490"/>
  </r>
  <r>
    <s v="P0362"/>
    <s v="Model_714"/>
    <n v="11382"/>
    <n v="19838826"/>
    <x v="0"/>
    <n v="17293288"/>
  </r>
  <r>
    <s v="P0364"/>
    <s v="Model_502"/>
    <n v="3564"/>
    <n v="17114328"/>
    <x v="2"/>
    <n v="-11663262"/>
  </r>
  <r>
    <s v="P0370"/>
    <s v="Model_616"/>
    <n v="12206"/>
    <n v="2026196"/>
    <x v="0"/>
    <n v="-472471"/>
  </r>
  <r>
    <s v="P0371"/>
    <s v="Model_669"/>
    <n v="16249"/>
    <n v="46927112"/>
    <x v="0"/>
    <n v="28352081"/>
  </r>
  <r>
    <s v="P0373"/>
    <s v="Model_595"/>
    <n v="10939"/>
    <n v="21670159"/>
    <x v="1"/>
    <n v="7379803"/>
  </r>
  <r>
    <s v="P0376"/>
    <s v="Model_215"/>
    <n v="2071"/>
    <n v="2342301"/>
    <x v="2"/>
    <n v="-77654"/>
  </r>
  <r>
    <s v="P0378"/>
    <s v="Model_893"/>
    <n v="6584"/>
    <n v="3700208"/>
    <x v="1"/>
    <n v="2191304"/>
  </r>
  <r>
    <s v="P0379"/>
    <s v="Model_570"/>
    <n v="18161"/>
    <n v="52648739"/>
    <x v="0"/>
    <n v="46936428"/>
  </r>
  <r>
    <s v="P0383"/>
    <s v="Model_168"/>
    <n v="14271"/>
    <n v="48421503"/>
    <x v="0"/>
    <n v="13043763"/>
  </r>
  <r>
    <s v="P0398"/>
    <s v="Model_593"/>
    <n v="12796"/>
    <n v="28036036"/>
    <x v="0"/>
    <n v="-4276290"/>
  </r>
  <r>
    <s v="P0400"/>
    <s v="Model_333"/>
    <n v="15914"/>
    <n v="73172572"/>
    <x v="0"/>
    <n v="59419187"/>
  </r>
  <r>
    <s v="P0401"/>
    <s v="Model_430"/>
    <n v="13301"/>
    <n v="40022709"/>
    <x v="0"/>
    <n v="12352500"/>
  </r>
  <r>
    <s v="P0402"/>
    <s v="Model_575"/>
    <n v="13245"/>
    <n v="30662175"/>
    <x v="0"/>
    <n v="-1085928"/>
  </r>
  <r>
    <s v="P0405"/>
    <s v="Model_391"/>
    <n v="15788"/>
    <n v="26602780"/>
    <x v="0"/>
    <n v="15293964"/>
  </r>
  <r>
    <s v="P0413"/>
    <s v="Model_978"/>
    <n v="19707"/>
    <n v="33127467"/>
    <x v="0"/>
    <n v="11524149"/>
  </r>
  <r>
    <s v="P0415"/>
    <s v="Model_158"/>
    <n v="14761"/>
    <n v="15720465"/>
    <x v="0"/>
    <n v="7984379"/>
  </r>
  <r>
    <s v="P0416"/>
    <s v="Model_453"/>
    <n v="4593"/>
    <n v="6421014"/>
    <x v="2"/>
    <n v="1344139"/>
  </r>
  <r>
    <s v="P0418"/>
    <s v="Model_364"/>
    <n v="13145"/>
    <n v="41235865"/>
    <x v="0"/>
    <n v="12686128"/>
  </r>
  <r>
    <s v="P0419"/>
    <s v="Model_880"/>
    <n v="16583"/>
    <n v="47908287"/>
    <x v="0"/>
    <n v="39935872"/>
  </r>
  <r>
    <s v="P0420"/>
    <s v="Model_581"/>
    <n v="2488"/>
    <n v="957880"/>
    <x v="2"/>
    <n v="-413575"/>
  </r>
  <r>
    <s v="P0425"/>
    <s v="Model_157"/>
    <n v="7126"/>
    <n v="12377862"/>
    <x v="1"/>
    <n v="2068339"/>
  </r>
  <r>
    <s v="P0427"/>
    <s v="Model_416"/>
    <n v="14357"/>
    <n v="54499172"/>
    <x v="0"/>
    <n v="-473943"/>
  </r>
  <r>
    <s v="P0428"/>
    <s v="Model_814"/>
    <n v="13655"/>
    <n v="33823435"/>
    <x v="0"/>
    <n v="11916924"/>
  </r>
  <r>
    <s v="P0430"/>
    <s v="Model_430"/>
    <n v="12925"/>
    <n v="52346250"/>
    <x v="0"/>
    <n v="7756293"/>
  </r>
  <r>
    <s v="P0432"/>
    <s v="Model_488"/>
    <n v="17022"/>
    <n v="60394056"/>
    <x v="0"/>
    <n v="25786904"/>
  </r>
  <r>
    <s v="P0433"/>
    <s v="Model_443"/>
    <n v="10484"/>
    <n v="41548092"/>
    <x v="1"/>
    <n v="12743483"/>
  </r>
  <r>
    <s v="P0438"/>
    <s v="Model_986"/>
    <n v="8073"/>
    <n v="27633879"/>
    <x v="1"/>
    <n v="-840468"/>
  </r>
  <r>
    <s v="P0440"/>
    <s v="Model_323"/>
    <n v="7276"/>
    <n v="18888496"/>
    <x v="1"/>
    <n v="8843037"/>
  </r>
  <r>
    <s v="P0445"/>
    <s v="Model_497"/>
    <n v="18934"/>
    <n v="80185490"/>
    <x v="0"/>
    <n v="34056850"/>
  </r>
  <r>
    <s v="P0448"/>
    <s v="Model_326"/>
    <n v="18843"/>
    <n v="58771317"/>
    <x v="0"/>
    <n v="53862372"/>
  </r>
  <r>
    <s v="P0449"/>
    <s v="Model_445"/>
    <n v="7559"/>
    <n v="3530053"/>
    <x v="1"/>
    <n v="-3859463"/>
  </r>
  <r>
    <s v="P0452"/>
    <s v="Model_278"/>
    <n v="13591"/>
    <n v="54690184"/>
    <x v="0"/>
    <n v="20142626"/>
  </r>
  <r>
    <s v="P0453"/>
    <s v="Model_963"/>
    <n v="16751"/>
    <n v="55563067"/>
    <x v="0"/>
    <n v="27161544"/>
  </r>
  <r>
    <s v="P0456"/>
    <s v="Model_815"/>
    <n v="16569"/>
    <n v="52954524"/>
    <x v="0"/>
    <n v="7697335"/>
  </r>
  <r>
    <s v="P0458"/>
    <s v="Model_839"/>
    <n v="15047"/>
    <n v="11706566"/>
    <x v="0"/>
    <n v="5667080"/>
  </r>
  <r>
    <s v="P0464"/>
    <s v="Model_399"/>
    <n v="6609"/>
    <n v="19939353"/>
    <x v="1"/>
    <n v="-11416062"/>
  </r>
  <r>
    <s v="P0467"/>
    <s v="Model_390"/>
    <n v="18467"/>
    <n v="76250243"/>
    <x v="0"/>
    <n v="64624139"/>
  </r>
  <r>
    <s v="P0468"/>
    <s v="Model_562"/>
    <n v="5667"/>
    <n v="9186207"/>
    <x v="2"/>
    <n v="2393028"/>
  </r>
  <r>
    <s v="P0473"/>
    <s v="Model_202"/>
    <n v="19927"/>
    <n v="69545230"/>
    <x v="0"/>
    <n v="26721847"/>
  </r>
  <r>
    <s v="P0481"/>
    <s v="Model_765"/>
    <n v="7291"/>
    <n v="33115722"/>
    <x v="1"/>
    <n v="-34862303"/>
  </r>
  <r>
    <s v="P0483"/>
    <s v="Model_677"/>
    <n v="10283"/>
    <n v="4575935"/>
    <x v="1"/>
    <n v="-607463"/>
  </r>
  <r>
    <s v="P0484"/>
    <s v="Model_550"/>
    <n v="15121"/>
    <n v="63825741"/>
    <x v="0"/>
    <n v="1453102"/>
  </r>
  <r>
    <s v="P0485"/>
    <s v="Model_371"/>
    <n v="17519"/>
    <n v="77258790"/>
    <x v="0"/>
    <n v="61917653"/>
  </r>
  <r>
    <s v="P0488"/>
    <s v="Model_585"/>
    <n v="10627"/>
    <n v="8150909"/>
    <x v="1"/>
    <n v="6588777"/>
  </r>
  <r>
    <s v="P0496"/>
    <s v="Model_209"/>
    <n v="11933"/>
    <n v="43985038"/>
    <x v="0"/>
    <n v="36351717"/>
  </r>
  <r>
    <s v="P0497"/>
    <s v="Model_728"/>
    <n v="17025"/>
    <n v="55705800"/>
    <x v="0"/>
    <n v="34542255"/>
  </r>
  <r>
    <s v="P0498"/>
    <s v="Model_193"/>
    <n v="1589"/>
    <n v="1933813"/>
    <x v="2"/>
    <n v="-13930900"/>
  </r>
  <r>
    <s v="P0499"/>
    <s v="Model_139"/>
    <n v="19593"/>
    <n v="52234938"/>
    <x v="0"/>
    <n v="25462806"/>
  </r>
  <r>
    <s v="P0500"/>
    <s v="Model_586"/>
    <n v="11861"/>
    <n v="13189432"/>
    <x v="0"/>
    <n v="4792075"/>
  </r>
  <r>
    <s v="P0503"/>
    <s v="Model_909"/>
    <n v="1605"/>
    <n v="5367120"/>
    <x v="2"/>
    <n v="-6053031"/>
  </r>
  <r>
    <s v="P0505"/>
    <s v="Model_232"/>
    <n v="19779"/>
    <n v="23853474"/>
    <x v="0"/>
    <n v="6760138"/>
  </r>
  <r>
    <s v="P0512"/>
    <s v="Model_357"/>
    <n v="2052"/>
    <n v="6876252"/>
    <x v="2"/>
    <n v="-35864544"/>
  </r>
  <r>
    <s v="P0517"/>
    <s v="Model_655"/>
    <n v="1958"/>
    <n v="2480786"/>
    <x v="2"/>
    <n v="-1238035"/>
  </r>
  <r>
    <s v="P0518"/>
    <s v="Model_437"/>
    <n v="14895"/>
    <n v="23683050"/>
    <x v="0"/>
    <n v="8309497"/>
  </r>
  <r>
    <s v="P0522"/>
    <s v="Model_287"/>
    <n v="17905"/>
    <n v="25747390"/>
    <x v="0"/>
    <n v="9927565"/>
  </r>
  <r>
    <s v="P0523"/>
    <s v="Model_278"/>
    <n v="10101"/>
    <n v="19252506"/>
    <x v="1"/>
    <n v="4910283"/>
  </r>
  <r>
    <s v="P0524"/>
    <s v="Model_748"/>
    <n v="2394"/>
    <n v="3387510"/>
    <x v="2"/>
    <n v="-10139642"/>
  </r>
  <r>
    <s v="P0526"/>
    <s v="Model_291"/>
    <n v="5609"/>
    <n v="9703570"/>
    <x v="2"/>
    <n v="-4518091"/>
  </r>
  <r>
    <s v="P0527"/>
    <s v="Model_390"/>
    <n v="14758"/>
    <n v="8264480"/>
    <x v="0"/>
    <n v="278680"/>
  </r>
  <r>
    <s v="P0534"/>
    <s v="Model_695"/>
    <n v="15112"/>
    <n v="28108320"/>
    <x v="0"/>
    <n v="2581118"/>
  </r>
  <r>
    <s v="P0539"/>
    <s v="Model_326"/>
    <n v="3856"/>
    <n v="14082112"/>
    <x v="2"/>
    <n v="-15217157"/>
  </r>
  <r>
    <s v="P0547"/>
    <s v="Model_414"/>
    <n v="17211"/>
    <n v="19465641"/>
    <x v="0"/>
    <n v="3280638"/>
  </r>
  <r>
    <s v="P0553"/>
    <s v="Model_590"/>
    <n v="7736"/>
    <n v="24151792"/>
    <x v="1"/>
    <n v="-15497480"/>
  </r>
  <r>
    <s v="P0558"/>
    <s v="Model_898"/>
    <n v="15536"/>
    <n v="24562416"/>
    <x v="0"/>
    <n v="22760261"/>
  </r>
  <r>
    <s v="P0559"/>
    <s v="Model_410"/>
    <n v="18042"/>
    <n v="62966580"/>
    <x v="0"/>
    <n v="19957776"/>
  </r>
  <r>
    <s v="P0560"/>
    <s v="Model_709"/>
    <n v="2456"/>
    <n v="2144088"/>
    <x v="2"/>
    <n v="-11340915"/>
  </r>
  <r>
    <s v="P0568"/>
    <s v="Model_568"/>
    <n v="7795"/>
    <n v="32933875"/>
    <x v="1"/>
    <n v="-5087079"/>
  </r>
  <r>
    <s v="P0570"/>
    <s v="Model_315"/>
    <n v="19596"/>
    <n v="65333064"/>
    <x v="0"/>
    <n v="47005380"/>
  </r>
  <r>
    <s v="P0579"/>
    <s v="Model_612"/>
    <n v="19278"/>
    <n v="27875988"/>
    <x v="0"/>
    <n v="7824802"/>
  </r>
  <r>
    <s v="P0580"/>
    <s v="Model_798"/>
    <n v="13973"/>
    <n v="51518451"/>
    <x v="0"/>
    <n v="13695696"/>
  </r>
  <r>
    <s v="P0582"/>
    <s v="Model_477"/>
    <n v="17096"/>
    <n v="47065288"/>
    <x v="0"/>
    <n v="5695996"/>
  </r>
  <r>
    <s v="P0584"/>
    <s v="Model_884"/>
    <n v="14265"/>
    <n v="20013795"/>
    <x v="0"/>
    <n v="10321658"/>
  </r>
  <r>
    <s v="P0587"/>
    <s v="Model_937"/>
    <n v="10631"/>
    <n v="4326817"/>
    <x v="1"/>
    <n v="3172319"/>
  </r>
  <r>
    <s v="P0591"/>
    <s v="Model_709"/>
    <n v="13697"/>
    <n v="16367915"/>
    <x v="0"/>
    <n v="1807009"/>
  </r>
  <r>
    <s v="P0596"/>
    <s v="Model_598"/>
    <n v="1513"/>
    <n v="4280277"/>
    <x v="2"/>
    <n v="-12399535"/>
  </r>
  <r>
    <s v="P0599"/>
    <s v="Model_127"/>
    <n v="15796"/>
    <n v="60419700"/>
    <x v="0"/>
    <n v="34795871"/>
  </r>
  <r>
    <s v="P0605"/>
    <s v="Model_694"/>
    <n v="3613"/>
    <n v="12190262"/>
    <x v="2"/>
    <n v="4001683"/>
  </r>
  <r>
    <s v="P0611"/>
    <s v="Model_227"/>
    <n v="13470"/>
    <n v="794730"/>
    <x v="0"/>
    <n v="184560"/>
  </r>
  <r>
    <s v="P0612"/>
    <s v="Model_435"/>
    <n v="2129"/>
    <n v="6218809"/>
    <x v="2"/>
    <n v="-35784124"/>
  </r>
  <r>
    <s v="P0614"/>
    <s v="Model_652"/>
    <n v="12331"/>
    <n v="13132515"/>
    <x v="0"/>
    <n v="4585095"/>
  </r>
  <r>
    <s v="P0616"/>
    <s v="Model_586"/>
    <n v="12583"/>
    <n v="56862577"/>
    <x v="0"/>
    <n v="-5938764"/>
  </r>
  <r>
    <s v="P0626"/>
    <s v="Model_648"/>
    <n v="10999"/>
    <n v="24219798"/>
    <x v="1"/>
    <n v="3241385"/>
  </r>
  <r>
    <s v="P0630"/>
    <s v="Model_145"/>
    <n v="5068"/>
    <n v="23632084"/>
    <x v="2"/>
    <n v="-2090809"/>
  </r>
  <r>
    <s v="P0631"/>
    <s v="Model_807"/>
    <n v="11347"/>
    <n v="52434487"/>
    <x v="1"/>
    <n v="11195175"/>
  </r>
  <r>
    <s v="P0633"/>
    <s v="Model_499"/>
    <n v="19274"/>
    <n v="54082844"/>
    <x v="0"/>
    <n v="45109977"/>
  </r>
  <r>
    <s v="P0635"/>
    <s v="Model_968"/>
    <n v="19809"/>
    <n v="29911590"/>
    <x v="0"/>
    <n v="7787804"/>
  </r>
  <r>
    <s v="P0639"/>
    <s v="Model_276"/>
    <n v="3439"/>
    <n v="14540092"/>
    <x v="2"/>
    <n v="-37886601"/>
  </r>
  <r>
    <s v="P0640"/>
    <s v="Model_101"/>
    <n v="17501"/>
    <n v="36717098"/>
    <x v="0"/>
    <n v="28875073"/>
  </r>
  <r>
    <s v="P0644"/>
    <s v="Model_548"/>
    <n v="16860"/>
    <n v="77454840"/>
    <x v="0"/>
    <n v="72264045"/>
  </r>
  <r>
    <s v="P0646"/>
    <s v="Model_935"/>
    <n v="2558"/>
    <n v="4791134"/>
    <x v="2"/>
    <n v="-23035304"/>
  </r>
  <r>
    <s v="P0652"/>
    <s v="Model_354"/>
    <n v="9967"/>
    <n v="45678761"/>
    <x v="1"/>
    <n v="27113876"/>
  </r>
  <r>
    <s v="P0654"/>
    <s v="Model_781"/>
    <n v="2739"/>
    <n v="2245980"/>
    <x v="2"/>
    <n v="-4594763"/>
  </r>
  <r>
    <s v="P0656"/>
    <s v="Model_434"/>
    <n v="17670"/>
    <n v="77977710"/>
    <x v="0"/>
    <n v="71049304"/>
  </r>
  <r>
    <s v="P0657"/>
    <s v="Model_854"/>
    <n v="1625"/>
    <n v="3305250"/>
    <x v="2"/>
    <n v="-6032569"/>
  </r>
  <r>
    <s v="P0658"/>
    <s v="Model_612"/>
    <n v="14004"/>
    <n v="15782508"/>
    <x v="0"/>
    <n v="4895972"/>
  </r>
  <r>
    <s v="P0660"/>
    <s v="Model_874"/>
    <n v="8138"/>
    <n v="3564444"/>
    <x v="1"/>
    <n v="-92683"/>
  </r>
  <r>
    <s v="P0661"/>
    <s v="Model_254"/>
    <n v="8070"/>
    <n v="24912090"/>
    <x v="1"/>
    <n v="-12474682"/>
  </r>
  <r>
    <s v="P0664"/>
    <s v="Model_895"/>
    <n v="9095"/>
    <n v="43374055"/>
    <x v="1"/>
    <n v="10929618"/>
  </r>
  <r>
    <s v="P0665"/>
    <s v="Model_157"/>
    <n v="15105"/>
    <n v="43260720"/>
    <x v="0"/>
    <n v="33134234"/>
  </r>
  <r>
    <s v="P0671"/>
    <s v="Model_760"/>
    <n v="12485"/>
    <n v="27117420"/>
    <x v="0"/>
    <n v="6081593"/>
  </r>
  <r>
    <s v="P0674"/>
    <s v="Model_104"/>
    <n v="11725"/>
    <n v="57558025"/>
    <x v="0"/>
    <n v="35622779"/>
  </r>
  <r>
    <s v="P0676"/>
    <s v="Model_701"/>
    <n v="10706"/>
    <n v="15074048"/>
    <x v="1"/>
    <n v="7315196"/>
  </r>
  <r>
    <s v="P0681"/>
    <s v="Model_707"/>
    <n v="13873"/>
    <n v="60957962"/>
    <x v="0"/>
    <n v="50425784"/>
  </r>
  <r>
    <s v="P0682"/>
    <s v="Model_555"/>
    <n v="19082"/>
    <n v="82262502"/>
    <x v="0"/>
    <n v="17824675"/>
  </r>
  <r>
    <s v="P0683"/>
    <s v="Model_356"/>
    <n v="17052"/>
    <n v="24009216"/>
    <x v="0"/>
    <n v="8630796"/>
  </r>
  <r>
    <s v="P0684"/>
    <s v="Model_366"/>
    <n v="16146"/>
    <n v="75676302"/>
    <x v="0"/>
    <n v="31984623"/>
  </r>
  <r>
    <s v="P0693"/>
    <s v="Model_891"/>
    <n v="5940"/>
    <n v="21556260"/>
    <x v="2"/>
    <n v="-29675532"/>
  </r>
  <r>
    <s v="P0695"/>
    <s v="Model_112"/>
    <n v="15098"/>
    <n v="63622972"/>
    <x v="0"/>
    <n v="12596753"/>
  </r>
  <r>
    <s v="P0699"/>
    <s v="Model_232"/>
    <n v="14880"/>
    <n v="62317440"/>
    <x v="0"/>
    <n v="57624668"/>
  </r>
  <r>
    <s v="P0700"/>
    <s v="Model_675"/>
    <n v="13365"/>
    <n v="51762645"/>
    <x v="0"/>
    <n v="11069615"/>
  </r>
  <r>
    <s v="P0703"/>
    <s v="Model_314"/>
    <n v="5533"/>
    <n v="4481730"/>
    <x v="2"/>
    <n v="2811517"/>
  </r>
  <r>
    <s v="P0707"/>
    <s v="Model_616"/>
    <n v="18458"/>
    <n v="55318626"/>
    <x v="0"/>
    <n v="43530957"/>
  </r>
  <r>
    <s v="P0708"/>
    <s v="Model_546"/>
    <n v="7204"/>
    <n v="12743876"/>
    <x v="1"/>
    <n v="-12916825"/>
  </r>
  <r>
    <s v="P0709"/>
    <s v="Model_422"/>
    <n v="9348"/>
    <n v="3084840"/>
    <x v="1"/>
    <n v="-779101"/>
  </r>
  <r>
    <s v="P0710"/>
    <s v="Model_777"/>
    <n v="14475"/>
    <n v="47999100"/>
    <x v="0"/>
    <n v="36703286"/>
  </r>
  <r>
    <s v="P0712"/>
    <s v="Model_905"/>
    <n v="1988"/>
    <n v="6592208"/>
    <x v="2"/>
    <n v="-41027435"/>
  </r>
  <r>
    <s v="P0720"/>
    <s v="Model_758"/>
    <n v="2500"/>
    <n v="12067500"/>
    <x v="2"/>
    <n v="-8007100"/>
  </r>
  <r>
    <s v="P0724"/>
    <s v="Model_660"/>
    <n v="5212"/>
    <n v="16506404"/>
    <x v="2"/>
    <n v="-12672251"/>
  </r>
  <r>
    <s v="P0729"/>
    <s v="Model_826"/>
    <n v="5226"/>
    <n v="12077286"/>
    <x v="2"/>
    <n v="-14983732"/>
  </r>
  <r>
    <s v="P0730"/>
    <s v="Model_458"/>
    <n v="6306"/>
    <n v="14730816"/>
    <x v="1"/>
    <n v="-16098409"/>
  </r>
  <r>
    <s v="P0731"/>
    <s v="Model_636"/>
    <n v="3690"/>
    <n v="15689880"/>
    <x v="2"/>
    <n v="-15601943"/>
  </r>
  <r>
    <s v="P0732"/>
    <s v="Model_882"/>
    <n v="10608"/>
    <n v="31060224"/>
    <x v="1"/>
    <n v="-10487800"/>
  </r>
  <r>
    <s v="P0733"/>
    <s v="Model_746"/>
    <n v="13678"/>
    <n v="57351854"/>
    <x v="0"/>
    <n v="911895"/>
  </r>
  <r>
    <s v="P0734"/>
    <s v="Model_827"/>
    <n v="4375"/>
    <n v="16161250"/>
    <x v="2"/>
    <n v="-7056432"/>
  </r>
  <r>
    <s v="P0740"/>
    <s v="Model_796"/>
    <n v="13030"/>
    <n v="4586560"/>
    <x v="0"/>
    <n v="1809621"/>
  </r>
  <r>
    <s v="P0742"/>
    <s v="Model_155"/>
    <n v="12707"/>
    <n v="1334235"/>
    <x v="0"/>
    <n v="145824"/>
  </r>
  <r>
    <s v="P0752"/>
    <s v="Model_685"/>
    <n v="17853"/>
    <n v="17281704"/>
    <x v="0"/>
    <n v="11666894"/>
  </r>
  <r>
    <s v="P0756"/>
    <s v="Model_751"/>
    <n v="12522"/>
    <n v="24493032"/>
    <x v="0"/>
    <n v="4574937"/>
  </r>
  <r>
    <s v="P0765"/>
    <s v="Model_294"/>
    <n v="10406"/>
    <n v="48720892"/>
    <x v="1"/>
    <n v="2539490"/>
  </r>
  <r>
    <s v="P0766"/>
    <s v="Model_436"/>
    <n v="5646"/>
    <n v="20585316"/>
    <x v="2"/>
    <n v="-14602401"/>
  </r>
  <r>
    <s v="P0767"/>
    <s v="Model_879"/>
    <n v="13546"/>
    <n v="45148818"/>
    <x v="0"/>
    <n v="7412103"/>
  </r>
  <r>
    <s v="P0768"/>
    <s v="Model_455"/>
    <n v="14111"/>
    <n v="23325483"/>
    <x v="0"/>
    <n v="5337402"/>
  </r>
  <r>
    <s v="P0776"/>
    <s v="Model_301"/>
    <n v="8651"/>
    <n v="41247968"/>
    <x v="1"/>
    <n v="6869303"/>
  </r>
  <r>
    <s v="P0777"/>
    <s v="Model_421"/>
    <n v="5110"/>
    <n v="20731270"/>
    <x v="2"/>
    <n v="-21589842"/>
  </r>
  <r>
    <s v="P0780"/>
    <s v="Model_789"/>
    <n v="14967"/>
    <n v="41742963"/>
    <x v="0"/>
    <n v="6938895"/>
  </r>
  <r>
    <s v="P0782"/>
    <s v="Model_300"/>
    <n v="11373"/>
    <n v="40533372"/>
    <x v="1"/>
    <n v="15659678"/>
  </r>
  <r>
    <s v="P0787"/>
    <s v="Model_756"/>
    <n v="2786"/>
    <n v="9745428"/>
    <x v="2"/>
    <n v="-35842974"/>
  </r>
  <r>
    <s v="P0793"/>
    <s v="Model_846"/>
    <n v="17100"/>
    <n v="28300500"/>
    <x v="0"/>
    <n v="6813183"/>
  </r>
  <r>
    <s v="P0802"/>
    <s v="Model_547"/>
    <n v="15173"/>
    <n v="4430516"/>
    <x v="0"/>
    <n v="3059155"/>
  </r>
  <r>
    <s v="P0804"/>
    <s v="Model_176"/>
    <n v="16722"/>
    <n v="18611586"/>
    <x v="0"/>
    <n v="14280650"/>
  </r>
  <r>
    <s v="P0805"/>
    <s v="Model_761"/>
    <n v="2800"/>
    <n v="12247200"/>
    <x v="2"/>
    <n v="-11705453"/>
  </r>
  <r>
    <s v="P0807"/>
    <s v="Model_871"/>
    <n v="6116"/>
    <n v="5926404"/>
    <x v="1"/>
    <n v="-6682057"/>
  </r>
  <r>
    <s v="P0817"/>
    <s v="Model_906"/>
    <n v="8307"/>
    <n v="7443072"/>
    <x v="1"/>
    <n v="260117"/>
  </r>
  <r>
    <s v="P0818"/>
    <s v="Model_345"/>
    <n v="5183"/>
    <n v="14574596"/>
    <x v="2"/>
    <n v="-23276419"/>
  </r>
  <r>
    <s v="P0819"/>
    <s v="Model_876"/>
    <n v="8727"/>
    <n v="10393857"/>
    <x v="1"/>
    <n v="4091325"/>
  </r>
  <r>
    <s v="P0824"/>
    <s v="Model_171"/>
    <n v="4540"/>
    <n v="19331320"/>
    <x v="2"/>
    <n v="-2202999"/>
  </r>
  <r>
    <s v="P0825"/>
    <s v="Model_324"/>
    <n v="11154"/>
    <n v="52468416"/>
    <x v="1"/>
    <n v="11722337"/>
  </r>
  <r>
    <s v="P0828"/>
    <s v="Model_575"/>
    <n v="18514"/>
    <n v="82665010"/>
    <x v="0"/>
    <n v="54885398"/>
  </r>
  <r>
    <s v="P0829"/>
    <s v="Model_337"/>
    <n v="16496"/>
    <n v="26773008"/>
    <x v="0"/>
    <n v="12357775"/>
  </r>
  <r>
    <s v="P0830"/>
    <s v="Model_577"/>
    <n v="17836"/>
    <n v="33496008"/>
    <x v="0"/>
    <n v="11843049"/>
  </r>
  <r>
    <s v="P0832"/>
    <s v="Model_395"/>
    <n v="13195"/>
    <n v="56527380"/>
    <x v="0"/>
    <n v="8439721"/>
  </r>
  <r>
    <s v="P0845"/>
    <s v="Model_244"/>
    <n v="13043"/>
    <n v="4825910"/>
    <x v="0"/>
    <n v="3937473"/>
  </r>
  <r>
    <s v="P0849"/>
    <s v="Model_206"/>
    <n v="12293"/>
    <n v="35330082"/>
    <x v="0"/>
    <n v="1796369"/>
  </r>
  <r>
    <s v="P0852"/>
    <s v="Model_343"/>
    <n v="14531"/>
    <n v="30340728"/>
    <x v="0"/>
    <n v="6296870"/>
  </r>
  <r>
    <s v="P0854"/>
    <s v="Model_897"/>
    <n v="14140"/>
    <n v="52699780"/>
    <x v="0"/>
    <n v="6221196"/>
  </r>
  <r>
    <s v="P0855"/>
    <s v="Model_602"/>
    <n v="9343"/>
    <n v="10912624"/>
    <x v="1"/>
    <n v="-6438641"/>
  </r>
  <r>
    <s v="P0859"/>
    <s v="Model_803"/>
    <n v="6689"/>
    <n v="13505091"/>
    <x v="1"/>
    <n v="-11265678"/>
  </r>
  <r>
    <s v="P0860"/>
    <s v="Model_898"/>
    <n v="3972"/>
    <n v="17790588"/>
    <x v="2"/>
    <n v="-33600494"/>
  </r>
  <r>
    <s v="P0863"/>
    <s v="Model_268"/>
    <n v="8204"/>
    <n v="29370320"/>
    <x v="1"/>
    <n v="5323305"/>
  </r>
  <r>
    <s v="P0864"/>
    <s v="Model_693"/>
    <n v="5213"/>
    <n v="13996905"/>
    <x v="2"/>
    <n v="-10487596"/>
  </r>
  <r>
    <s v="P0865"/>
    <s v="Model_228"/>
    <n v="6551"/>
    <n v="10612620"/>
    <x v="1"/>
    <n v="7217718"/>
  </r>
  <r>
    <s v="P0868"/>
    <s v="Model_625"/>
    <n v="5110"/>
    <n v="15406650"/>
    <x v="2"/>
    <n v="-10977643"/>
  </r>
  <r>
    <s v="P0869"/>
    <s v="Model_207"/>
    <n v="5755"/>
    <n v="21253215"/>
    <x v="2"/>
    <n v="-3228181"/>
  </r>
  <r>
    <s v="P0871"/>
    <s v="Model_119"/>
    <n v="3235"/>
    <n v="2982670"/>
    <x v="2"/>
    <n v="-10786057"/>
  </r>
  <r>
    <s v="P0873"/>
    <s v="Model_195"/>
    <n v="9479"/>
    <n v="12929356"/>
    <x v="1"/>
    <n v="4009416"/>
  </r>
  <r>
    <s v="P0878"/>
    <s v="Model_894"/>
    <n v="6749"/>
    <n v="28865473"/>
    <x v="1"/>
    <n v="14379954"/>
  </r>
  <r>
    <s v="P0879"/>
    <s v="Model_128"/>
    <n v="11186"/>
    <n v="7270900"/>
    <x v="1"/>
    <n v="136423"/>
  </r>
  <r>
    <s v="P0881"/>
    <s v="Model_326"/>
    <n v="2161"/>
    <n v="4723946"/>
    <x v="2"/>
    <n v="-8509347"/>
  </r>
  <r>
    <s v="P0882"/>
    <s v="Model_613"/>
    <n v="13575"/>
    <n v="33923925"/>
    <x v="0"/>
    <n v="29648649"/>
  </r>
  <r>
    <s v="P0884"/>
    <s v="Model_153"/>
    <n v="11560"/>
    <n v="22114280"/>
    <x v="0"/>
    <n v="1674875"/>
  </r>
  <r>
    <s v="P0887"/>
    <s v="Model_508"/>
    <n v="4874"/>
    <n v="17775478"/>
    <x v="2"/>
    <n v="12337631"/>
  </r>
  <r>
    <s v="P0893"/>
    <s v="Model_120"/>
    <n v="11623"/>
    <n v="26058766"/>
    <x v="0"/>
    <n v="6345358"/>
  </r>
  <r>
    <s v="P0895"/>
    <s v="Model_340"/>
    <n v="12254"/>
    <n v="38036416"/>
    <x v="0"/>
    <n v="28815446"/>
  </r>
  <r>
    <s v="P0896"/>
    <s v="Model_980"/>
    <n v="3179"/>
    <n v="14775992"/>
    <x v="2"/>
    <n v="-23472692"/>
  </r>
  <r>
    <s v="P0899"/>
    <s v="Model_818"/>
    <n v="8946"/>
    <n v="44425836"/>
    <x v="1"/>
    <n v="-5861340"/>
  </r>
  <r>
    <s v="P0900"/>
    <s v="Model_343"/>
    <n v="5943"/>
    <n v="22208991"/>
    <x v="2"/>
    <n v="-15496938"/>
  </r>
  <r>
    <s v="P0902"/>
    <s v="Model_120"/>
    <n v="10055"/>
    <n v="40903740"/>
    <x v="1"/>
    <n v="34355944"/>
  </r>
  <r>
    <s v="P0907"/>
    <s v="Model_861"/>
    <n v="18896"/>
    <n v="23657792"/>
    <x v="0"/>
    <n v="21787366"/>
  </r>
  <r>
    <s v="P0911"/>
    <s v="Model_563"/>
    <n v="17663"/>
    <n v="17168436"/>
    <x v="0"/>
    <n v="4374874"/>
  </r>
  <r>
    <s v="P0913"/>
    <s v="Model_689"/>
    <n v="18224"/>
    <n v="41076896"/>
    <x v="0"/>
    <n v="37747466"/>
  </r>
  <r>
    <s v="P0914"/>
    <s v="Model_667"/>
    <n v="4317"/>
    <n v="11427099"/>
    <x v="2"/>
    <n v="-17452608"/>
  </r>
  <r>
    <s v="P0919"/>
    <s v="Model_886"/>
    <n v="4767"/>
    <n v="10930731"/>
    <x v="2"/>
    <n v="8113970"/>
  </r>
  <r>
    <s v="P0925"/>
    <s v="Model_552"/>
    <n v="5607"/>
    <n v="16277121"/>
    <x v="2"/>
    <n v="-22599742"/>
  </r>
  <r>
    <s v="P0929"/>
    <s v="Model_325"/>
    <n v="12921"/>
    <n v="42355038"/>
    <x v="0"/>
    <n v="4729530"/>
  </r>
  <r>
    <s v="P0930"/>
    <s v="Model_500"/>
    <n v="13765"/>
    <n v="33325065"/>
    <x v="0"/>
    <n v="29142889"/>
  </r>
  <r>
    <s v="P0932"/>
    <s v="Model_468"/>
    <n v="9825"/>
    <n v="37393950"/>
    <x v="1"/>
    <n v="475154"/>
  </r>
  <r>
    <s v="P0937"/>
    <s v="Model_535"/>
    <n v="8221"/>
    <n v="6930303"/>
    <x v="1"/>
    <n v="5094456"/>
  </r>
  <r>
    <s v="P0938"/>
    <s v="Model_598"/>
    <n v="8873"/>
    <n v="16716732"/>
    <x v="1"/>
    <n v="10619137"/>
  </r>
  <r>
    <s v="P0940"/>
    <s v="Model_764"/>
    <n v="17627"/>
    <n v="73257812"/>
    <x v="0"/>
    <n v="12639003"/>
  </r>
  <r>
    <s v="P0945"/>
    <s v="Model_265"/>
    <n v="6417"/>
    <n v="31167369"/>
    <x v="1"/>
    <n v="16215411"/>
  </r>
  <r>
    <s v="P0948"/>
    <s v="Model_360"/>
    <n v="17295"/>
    <n v="41490705"/>
    <x v="0"/>
    <n v="14918928"/>
  </r>
  <r>
    <s v="P0949"/>
    <s v="Model_674"/>
    <n v="12638"/>
    <n v="5206856"/>
    <x v="0"/>
    <n v="2025724"/>
  </r>
  <r>
    <s v="P0951"/>
    <s v="Model_605"/>
    <n v="19844"/>
    <n v="45938860"/>
    <x v="0"/>
    <n v="14901225"/>
  </r>
  <r>
    <s v="P0952"/>
    <s v="Model_693"/>
    <n v="18932"/>
    <n v="42369816"/>
    <x v="0"/>
    <n v="20223542"/>
  </r>
  <r>
    <s v="P0954"/>
    <s v="Model_742"/>
    <n v="16976"/>
    <n v="56547056"/>
    <x v="0"/>
    <n v="27410721"/>
  </r>
  <r>
    <s v="P0957"/>
    <s v="Model_456"/>
    <n v="8637"/>
    <n v="7574649"/>
    <x v="1"/>
    <n v="-4319936"/>
  </r>
  <r>
    <s v="P0958"/>
    <s v="Model_924"/>
    <n v="18847"/>
    <n v="52394660"/>
    <x v="0"/>
    <n v="28532338"/>
  </r>
  <r>
    <s v="P0960"/>
    <s v="Model_286"/>
    <n v="15391"/>
    <n v="69274891"/>
    <x v="0"/>
    <n v="18861853"/>
  </r>
  <r>
    <s v="P0961"/>
    <s v="Model_499"/>
    <n v="8840"/>
    <n v="26387400"/>
    <x v="1"/>
    <n v="-5520006"/>
  </r>
  <r>
    <s v="P0963"/>
    <s v="Model_153"/>
    <n v="13915"/>
    <n v="2449040"/>
    <x v="0"/>
    <n v="-155867"/>
  </r>
  <r>
    <s v="P0969"/>
    <s v="Model_983"/>
    <n v="14177"/>
    <n v="50796191"/>
    <x v="0"/>
    <n v="-3305061"/>
  </r>
  <r>
    <s v="P0972"/>
    <s v="Model_956"/>
    <n v="6679"/>
    <n v="25694113"/>
    <x v="1"/>
    <n v="-3778864"/>
  </r>
  <r>
    <s v="P0976"/>
    <s v="Model_137"/>
    <n v="15328"/>
    <n v="53142176"/>
    <x v="0"/>
    <n v="45323310"/>
  </r>
  <r>
    <s v="P0978"/>
    <s v="Model_288"/>
    <n v="7988"/>
    <n v="10024940"/>
    <x v="1"/>
    <n v="-3142336"/>
  </r>
  <r>
    <s v="P0979"/>
    <s v="Model_123"/>
    <n v="5350"/>
    <n v="16478000"/>
    <x v="2"/>
    <n v="10006581"/>
  </r>
  <r>
    <s v="P0984"/>
    <s v="Model_357"/>
    <n v="6948"/>
    <n v="32738976"/>
    <x v="1"/>
    <n v="-37697970"/>
  </r>
  <r>
    <s v="P0986"/>
    <s v="Model_924"/>
    <n v="10574"/>
    <n v="37558848"/>
    <x v="1"/>
    <n v="20856586"/>
  </r>
  <r>
    <s v="P0988"/>
    <s v="Model_732"/>
    <n v="10300"/>
    <n v="2585300"/>
    <x v="1"/>
    <n v="1966660"/>
  </r>
  <r>
    <s v="P0990"/>
    <s v="Model_524"/>
    <n v="3138"/>
    <n v="13374156"/>
    <x v="2"/>
    <n v="-13863898"/>
  </r>
  <r>
    <s v="P0992"/>
    <s v="Model_830"/>
    <n v="2882"/>
    <n v="1688852"/>
    <x v="2"/>
    <n v="-2891781"/>
  </r>
  <r>
    <s v="P0993"/>
    <s v="Model_146"/>
    <n v="2903"/>
    <n v="4862525"/>
    <x v="2"/>
    <n v="1928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P0001"/>
    <s v="Model_567"/>
    <x v="0"/>
    <x v="0"/>
    <n v="2024"/>
    <s v="Q3"/>
    <n v="910"/>
    <n v="6471"/>
    <n v="10500"/>
    <n v="487818"/>
    <n v="4.9800000000000004"/>
    <n v="9"/>
    <n v="3.97"/>
    <n v="24.6"/>
    <n v="34.36"/>
    <n v="3.8"/>
    <n v="2476"/>
    <n v="8822"/>
    <n v="8"/>
    <n v="5888610"/>
    <n v="9555000"/>
    <n v="-3666390"/>
    <x v="0"/>
  </r>
  <r>
    <s v="P0002"/>
    <s v="Model_264"/>
    <x v="1"/>
    <x v="1"/>
    <n v="2023"/>
    <s v="Q3"/>
    <n v="3822"/>
    <n v="14990"/>
    <n v="8670"/>
    <n v="426742"/>
    <n v="10.4"/>
    <n v="5"/>
    <n v="4.74"/>
    <n v="22.65"/>
    <n v="11.99"/>
    <n v="1.4"/>
    <n v="20164"/>
    <n v="9362"/>
    <n v="5"/>
    <n v="57291780"/>
    <n v="33136740"/>
    <n v="24155040"/>
    <x v="1"/>
  </r>
  <r>
    <s v="P0003"/>
    <s v="Model_677"/>
    <x v="0"/>
    <x v="2"/>
    <n v="2024"/>
    <s v="Q3"/>
    <n v="3142"/>
    <n v="19089"/>
    <n v="6493"/>
    <n v="361478"/>
    <n v="11.57"/>
    <n v="17"/>
    <n v="4.51"/>
    <n v="1.39"/>
    <n v="10.31"/>
    <n v="1.1000000000000001"/>
    <n v="7397"/>
    <n v="3236"/>
    <n v="12"/>
    <n v="59977638"/>
    <n v="20401006"/>
    <n v="39576632"/>
    <x v="1"/>
  </r>
  <r>
    <s v="P0004"/>
    <s v="Model_344"/>
    <x v="0"/>
    <x v="2"/>
    <n v="2023"/>
    <s v="Q2"/>
    <n v="516"/>
    <n v="14451"/>
    <n v="1567"/>
    <n v="380792"/>
    <n v="9.82"/>
    <n v="17"/>
    <n v="8.69"/>
    <n v="20.83"/>
    <n v="28.18"/>
    <n v="3.2"/>
    <n v="17457"/>
    <n v="9254"/>
    <n v="9"/>
    <n v="7456716"/>
    <n v="808572"/>
    <n v="6648144"/>
    <x v="2"/>
  </r>
  <r>
    <s v="P0005"/>
    <s v="Model_433"/>
    <x v="2"/>
    <x v="0"/>
    <n v="2024"/>
    <s v="Q1"/>
    <n v="4476"/>
    <n v="13812"/>
    <n v="2844"/>
    <n v="72054"/>
    <n v="2.27"/>
    <n v="4"/>
    <n v="5.3"/>
    <n v="11.45"/>
    <n v="42.51"/>
    <n v="3.8"/>
    <n v="16859"/>
    <n v="6718"/>
    <n v="10"/>
    <n v="61822512"/>
    <n v="12729744"/>
    <n v="49092768"/>
    <x v="1"/>
  </r>
  <r>
    <s v="P0006"/>
    <s v="Model_349"/>
    <x v="2"/>
    <x v="3"/>
    <n v="2024"/>
    <s v="Q1"/>
    <n v="3494"/>
    <n v="3490"/>
    <n v="11131"/>
    <n v="120028"/>
    <n v="13.14"/>
    <n v="6"/>
    <n v="4.68"/>
    <n v="6.47"/>
    <n v="78.099999999999994"/>
    <n v="4.2"/>
    <n v="14740"/>
    <n v="5365"/>
    <n v="13"/>
    <n v="12194060"/>
    <n v="38891714"/>
    <n v="-26697654"/>
    <x v="0"/>
  </r>
  <r>
    <s v="P0007"/>
    <s v="Model_740"/>
    <x v="2"/>
    <x v="2"/>
    <n v="2024"/>
    <s v="Q4"/>
    <n v="3221"/>
    <n v="6799"/>
    <n v="12021"/>
    <n v="72207"/>
    <n v="8.09"/>
    <n v="1"/>
    <n v="4.1100000000000003"/>
    <n v="21.97"/>
    <n v="73.88"/>
    <n v="2.4"/>
    <n v="1607"/>
    <n v="7189"/>
    <n v="10"/>
    <n v="21899579"/>
    <n v="38719641"/>
    <n v="-16820062"/>
    <x v="0"/>
  </r>
  <r>
    <s v="P0008"/>
    <s v="Model_777"/>
    <x v="1"/>
    <x v="1"/>
    <n v="2023"/>
    <s v="Q1"/>
    <n v="2969"/>
    <n v="14497"/>
    <n v="2349"/>
    <n v="280893"/>
    <n v="4.24"/>
    <n v="10"/>
    <n v="8.18"/>
    <n v="4.92"/>
    <n v="31.37"/>
    <n v="1"/>
    <n v="17024"/>
    <n v="8065"/>
    <n v="4"/>
    <n v="43041593"/>
    <n v="6974181"/>
    <n v="36067412"/>
    <x v="1"/>
  </r>
  <r>
    <s v="P0009"/>
    <s v="Model_910"/>
    <x v="2"/>
    <x v="3"/>
    <n v="2024"/>
    <s v="Q1"/>
    <n v="180"/>
    <n v="14972"/>
    <n v="10756"/>
    <n v="131554"/>
    <n v="6.38"/>
    <n v="12"/>
    <n v="8.9499999999999993"/>
    <n v="23.68"/>
    <n v="29.56"/>
    <n v="2.9"/>
    <n v="3126"/>
    <n v="9697"/>
    <n v="6"/>
    <n v="2694960"/>
    <n v="1936080"/>
    <n v="758880"/>
    <x v="0"/>
  </r>
  <r>
    <s v="P0010"/>
    <s v="Model_504"/>
    <x v="2"/>
    <x v="1"/>
    <n v="2024"/>
    <s v="Q1"/>
    <n v="1735"/>
    <n v="5880"/>
    <n v="6940"/>
    <n v="202458"/>
    <n v="0.56000000000000005"/>
    <n v="4"/>
    <n v="8.5299999999999994"/>
    <n v="5.14"/>
    <n v="28.19"/>
    <n v="1.1000000000000001"/>
    <n v="7729"/>
    <n v="8808"/>
    <n v="7"/>
    <n v="10201800"/>
    <n v="12040900"/>
    <n v="-1839100"/>
    <x v="0"/>
  </r>
  <r>
    <s v="P0011"/>
    <s v="Model_189"/>
    <x v="1"/>
    <x v="1"/>
    <n v="2024"/>
    <s v="Q2"/>
    <n v="819"/>
    <n v="6257"/>
    <n v="11637"/>
    <n v="133276"/>
    <n v="1.92"/>
    <n v="5"/>
    <n v="6.74"/>
    <n v="15.34"/>
    <n v="37.14"/>
    <n v="1.4"/>
    <n v="8377"/>
    <n v="6669"/>
    <n v="7"/>
    <n v="5124483"/>
    <n v="9530703"/>
    <n v="-4406220"/>
    <x v="0"/>
  </r>
  <r>
    <s v="P0012"/>
    <s v="Model_789"/>
    <x v="2"/>
    <x v="0"/>
    <n v="2023"/>
    <s v="Q1"/>
    <n v="2441"/>
    <n v="11895"/>
    <n v="4516"/>
    <n v="364925"/>
    <n v="11.48"/>
    <n v="13"/>
    <n v="1.37"/>
    <n v="5.58"/>
    <n v="49.86"/>
    <n v="2.2999999999999998"/>
    <n v="2374"/>
    <n v="1591"/>
    <n v="11"/>
    <n v="29035695"/>
    <n v="11023556"/>
    <n v="18012139"/>
    <x v="1"/>
  </r>
  <r>
    <s v="P0013"/>
    <s v="Model_372"/>
    <x v="2"/>
    <x v="1"/>
    <n v="2024"/>
    <s v="Q2"/>
    <n v="2483"/>
    <n v="17741"/>
    <n v="13597"/>
    <n v="233852"/>
    <n v="0"/>
    <n v="11"/>
    <n v="2.77"/>
    <n v="13.64"/>
    <n v="45.09"/>
    <n v="2.7"/>
    <n v="7043"/>
    <n v="5313"/>
    <n v="9"/>
    <n v="44050903"/>
    <n v="33761351"/>
    <n v="10289552"/>
    <x v="1"/>
  </r>
  <r>
    <s v="P0014"/>
    <s v="Model_314"/>
    <x v="1"/>
    <x v="1"/>
    <n v="2023"/>
    <s v="Q4"/>
    <n v="1234"/>
    <n v="7088"/>
    <n v="14294"/>
    <n v="242512"/>
    <n v="6.25"/>
    <n v="3"/>
    <n v="0.46"/>
    <n v="17.100000000000001"/>
    <n v="27.46"/>
    <n v="2.1"/>
    <n v="5309"/>
    <n v="4328"/>
    <n v="7"/>
    <n v="8746592"/>
    <n v="17638796"/>
    <n v="-8892204"/>
    <x v="0"/>
  </r>
  <r>
    <s v="P0015"/>
    <s v="Model_972"/>
    <x v="1"/>
    <x v="1"/>
    <n v="2024"/>
    <s v="Q1"/>
    <n v="4605"/>
    <n v="18850"/>
    <n v="5281"/>
    <n v="487415"/>
    <n v="7.84"/>
    <n v="5"/>
    <n v="9.31"/>
    <n v="4.76"/>
    <n v="20.440000000000001"/>
    <n v="3.3"/>
    <n v="12103"/>
    <n v="7608"/>
    <n v="7"/>
    <n v="86804250"/>
    <n v="24319005"/>
    <n v="62485245"/>
    <x v="1"/>
  </r>
  <r>
    <s v="P0016"/>
    <s v="Model_585"/>
    <x v="1"/>
    <x v="3"/>
    <n v="2023"/>
    <s v="Q4"/>
    <n v="3435"/>
    <n v="6444"/>
    <n v="14685"/>
    <n v="373179"/>
    <n v="0.82"/>
    <n v="9"/>
    <n v="6.61"/>
    <n v="13.02"/>
    <n v="11.01"/>
    <n v="1.2"/>
    <n v="3607"/>
    <n v="4509"/>
    <n v="5"/>
    <n v="22135140"/>
    <n v="50442975"/>
    <n v="-28307835"/>
    <x v="0"/>
  </r>
  <r>
    <s v="P0017"/>
    <s v="Model_844"/>
    <x v="2"/>
    <x v="2"/>
    <n v="2024"/>
    <s v="Q1"/>
    <n v="4167"/>
    <n v="14895"/>
    <n v="8698"/>
    <n v="58210"/>
    <n v="14.6"/>
    <n v="17"/>
    <n v="7.46"/>
    <n v="11.73"/>
    <n v="22.32"/>
    <n v="1.6"/>
    <n v="13245"/>
    <n v="690"/>
    <n v="8"/>
    <n v="62067465"/>
    <n v="36244566"/>
    <n v="25822899"/>
    <x v="1"/>
  </r>
  <r>
    <s v="P0018"/>
    <s v="Model_757"/>
    <x v="2"/>
    <x v="0"/>
    <n v="2024"/>
    <s v="Q4"/>
    <n v="4893"/>
    <n v="18572"/>
    <n v="7348"/>
    <n v="94363"/>
    <n v="3.39"/>
    <n v="14"/>
    <n v="3.12"/>
    <n v="1.78"/>
    <n v="66.430000000000007"/>
    <n v="3.8"/>
    <n v="10965"/>
    <n v="7479"/>
    <n v="9"/>
    <n v="90872796"/>
    <n v="35953764"/>
    <n v="54919032"/>
    <x v="1"/>
  </r>
  <r>
    <s v="P0019"/>
    <s v="Model_208"/>
    <x v="0"/>
    <x v="1"/>
    <n v="2024"/>
    <s v="Q1"/>
    <n v="2954"/>
    <n v="5743"/>
    <n v="3093"/>
    <n v="292247"/>
    <n v="4.5599999999999996"/>
    <n v="7"/>
    <n v="8.4600000000000009"/>
    <n v="20.46"/>
    <n v="29.49"/>
    <n v="1.6"/>
    <n v="2059"/>
    <n v="9835"/>
    <n v="4"/>
    <n v="16964822"/>
    <n v="9136722"/>
    <n v="7828100"/>
    <x v="2"/>
  </r>
  <r>
    <s v="P0020"/>
    <s v="Model_249"/>
    <x v="1"/>
    <x v="0"/>
    <n v="2024"/>
    <s v="Q3"/>
    <n v="524"/>
    <n v="11416"/>
    <n v="5637"/>
    <n v="128279"/>
    <n v="4.5599999999999996"/>
    <n v="8"/>
    <n v="2.6"/>
    <n v="8.39"/>
    <n v="47.49"/>
    <n v="3.6"/>
    <n v="9808"/>
    <n v="3156"/>
    <n v="8"/>
    <n v="5981984"/>
    <n v="2953788"/>
    <n v="3028196"/>
    <x v="0"/>
  </r>
  <r>
    <s v="P0021"/>
    <s v="Model_819"/>
    <x v="0"/>
    <x v="3"/>
    <n v="2023"/>
    <s v="Q1"/>
    <n v="1132"/>
    <n v="11484"/>
    <n v="8558"/>
    <n v="241420"/>
    <n v="3.46"/>
    <n v="4"/>
    <n v="0.02"/>
    <n v="14.36"/>
    <n v="57.3"/>
    <n v="1.2"/>
    <n v="16750"/>
    <n v="2306"/>
    <n v="4"/>
    <n v="12999888"/>
    <n v="9687656"/>
    <n v="3312232"/>
    <x v="0"/>
  </r>
  <r>
    <s v="P0022"/>
    <s v="Model_308"/>
    <x v="0"/>
    <x v="3"/>
    <n v="2024"/>
    <s v="Q1"/>
    <n v="2608"/>
    <n v="3259"/>
    <n v="11700"/>
    <n v="236356"/>
    <n v="0.02"/>
    <n v="9"/>
    <n v="3.76"/>
    <n v="12.87"/>
    <n v="80.95"/>
    <n v="2.6"/>
    <n v="14755"/>
    <n v="2808"/>
    <n v="9"/>
    <n v="8499472"/>
    <n v="30513600"/>
    <n v="-22014128"/>
    <x v="0"/>
  </r>
  <r>
    <s v="P0023"/>
    <s v="Model_409"/>
    <x v="2"/>
    <x v="0"/>
    <n v="2023"/>
    <s v="Q2"/>
    <n v="2097"/>
    <n v="10681"/>
    <n v="7593"/>
    <n v="253196"/>
    <n v="10.94"/>
    <n v="19"/>
    <n v="5.71"/>
    <n v="12.83"/>
    <n v="81.11"/>
    <n v="1.7"/>
    <n v="4546"/>
    <n v="6081"/>
    <n v="2"/>
    <n v="22398057"/>
    <n v="15922521"/>
    <n v="6475536"/>
    <x v="1"/>
  </r>
  <r>
    <s v="P0024"/>
    <s v="Model_779"/>
    <x v="0"/>
    <x v="0"/>
    <n v="2023"/>
    <s v="Q3"/>
    <n v="2797"/>
    <n v="3982"/>
    <n v="8438"/>
    <n v="249919"/>
    <n v="14.5"/>
    <n v="5"/>
    <n v="4.79"/>
    <n v="2.68"/>
    <n v="69.66"/>
    <n v="1.4"/>
    <n v="15356"/>
    <n v="5822"/>
    <n v="2"/>
    <n v="11137654"/>
    <n v="23601086"/>
    <n v="-12463432"/>
    <x v="0"/>
  </r>
  <r>
    <s v="P0025"/>
    <s v="Model_343"/>
    <x v="0"/>
    <x v="1"/>
    <n v="2023"/>
    <s v="Q3"/>
    <n v="1025"/>
    <n v="2451"/>
    <n v="8793"/>
    <n v="465648"/>
    <n v="3.36"/>
    <n v="15"/>
    <n v="8.6199999999999992"/>
    <n v="10.59"/>
    <n v="12.81"/>
    <n v="3.3"/>
    <n v="17927"/>
    <n v="847"/>
    <n v="7"/>
    <n v="2512275"/>
    <n v="9012825"/>
    <n v="-6500550"/>
    <x v="0"/>
  </r>
  <r>
    <s v="P0026"/>
    <s v="Model_179"/>
    <x v="0"/>
    <x v="0"/>
    <n v="2023"/>
    <s v="Q4"/>
    <n v="1856"/>
    <n v="3579"/>
    <n v="6807"/>
    <n v="307324"/>
    <n v="9.9499999999999993"/>
    <n v="2"/>
    <n v="1.05"/>
    <n v="11.31"/>
    <n v="56.01"/>
    <n v="4.7"/>
    <n v="2008"/>
    <n v="9092"/>
    <n v="11"/>
    <n v="6642624"/>
    <n v="12633792"/>
    <n v="-5991168"/>
    <x v="0"/>
  </r>
  <r>
    <s v="P0027"/>
    <s v="Model_887"/>
    <x v="1"/>
    <x v="2"/>
    <n v="2023"/>
    <s v="Q1"/>
    <n v="239"/>
    <n v="4217"/>
    <n v="6342"/>
    <n v="245161"/>
    <n v="11.13"/>
    <n v="9"/>
    <n v="5.54"/>
    <n v="18.34"/>
    <n v="72.930000000000007"/>
    <n v="1.2"/>
    <n v="7607"/>
    <n v="6653"/>
    <n v="10"/>
    <n v="1007863"/>
    <n v="1515738"/>
    <n v="-507875"/>
    <x v="0"/>
  </r>
  <r>
    <s v="P0028"/>
    <s v="Model_698"/>
    <x v="1"/>
    <x v="0"/>
    <n v="2023"/>
    <s v="Q2"/>
    <n v="2784"/>
    <n v="11192"/>
    <n v="9892"/>
    <n v="498614"/>
    <n v="12.73"/>
    <n v="10"/>
    <n v="5.13"/>
    <n v="21"/>
    <n v="11.38"/>
    <n v="2.7"/>
    <n v="14976"/>
    <n v="1597"/>
    <n v="13"/>
    <n v="31158528"/>
    <n v="27539328"/>
    <n v="3619200"/>
    <x v="3"/>
  </r>
  <r>
    <s v="P0029"/>
    <s v="Model_358"/>
    <x v="2"/>
    <x v="1"/>
    <n v="2023"/>
    <s v="Q1"/>
    <n v="3055"/>
    <n v="8811"/>
    <n v="12076"/>
    <n v="280363"/>
    <n v="6.34"/>
    <n v="10"/>
    <n v="2.81"/>
    <n v="13.62"/>
    <n v="53.97"/>
    <n v="3.8"/>
    <n v="4939"/>
    <n v="1479"/>
    <n v="5"/>
    <n v="26917605"/>
    <n v="36892180"/>
    <n v="-9974575"/>
    <x v="3"/>
  </r>
  <r>
    <s v="P0030"/>
    <s v="Model_793"/>
    <x v="0"/>
    <x v="2"/>
    <n v="2023"/>
    <s v="Q4"/>
    <n v="4708"/>
    <n v="19949"/>
    <n v="7156"/>
    <n v="184393"/>
    <n v="4.54"/>
    <n v="16"/>
    <n v="8.2200000000000006"/>
    <n v="2.17"/>
    <n v="78.62"/>
    <n v="2.9"/>
    <n v="14636"/>
    <n v="8971"/>
    <n v="7"/>
    <n v="93919892"/>
    <n v="33690448"/>
    <n v="60229444"/>
    <x v="1"/>
  </r>
  <r>
    <s v="P0031"/>
    <s v="Model_341"/>
    <x v="2"/>
    <x v="0"/>
    <n v="2023"/>
    <s v="Q4"/>
    <n v="1949"/>
    <n v="2268"/>
    <n v="11001"/>
    <n v="393492"/>
    <n v="4.88"/>
    <n v="3"/>
    <n v="7.53"/>
    <n v="5.92"/>
    <n v="47.93"/>
    <n v="4.2"/>
    <n v="15667"/>
    <n v="7460"/>
    <n v="13"/>
    <n v="4420332"/>
    <n v="21440949"/>
    <n v="-17020617"/>
    <x v="0"/>
  </r>
  <r>
    <s v="P0032"/>
    <s v="Model_579"/>
    <x v="2"/>
    <x v="2"/>
    <n v="2024"/>
    <s v="Q2"/>
    <n v="1317"/>
    <n v="6990"/>
    <n v="9233"/>
    <n v="480599"/>
    <n v="10.69"/>
    <n v="3"/>
    <n v="7.33"/>
    <n v="4.12"/>
    <n v="10.33"/>
    <n v="1.7"/>
    <n v="18800"/>
    <n v="3870"/>
    <n v="6"/>
    <n v="9205830"/>
    <n v="12159861"/>
    <n v="-2954031"/>
    <x v="0"/>
  </r>
  <r>
    <s v="P0033"/>
    <s v="Model_360"/>
    <x v="2"/>
    <x v="3"/>
    <n v="2023"/>
    <s v="Q4"/>
    <n v="1578"/>
    <n v="17034"/>
    <n v="8180"/>
    <n v="425960"/>
    <n v="12.25"/>
    <n v="16"/>
    <n v="8.76"/>
    <n v="3.12"/>
    <n v="10.88"/>
    <n v="4.8"/>
    <n v="18682"/>
    <n v="3442"/>
    <n v="13"/>
    <n v="26879652"/>
    <n v="12908040"/>
    <n v="13971612"/>
    <x v="1"/>
  </r>
  <r>
    <s v="P0034"/>
    <s v="Model_854"/>
    <x v="0"/>
    <x v="2"/>
    <n v="2024"/>
    <s v="Q4"/>
    <n v="3252"/>
    <n v="8145"/>
    <n v="3185"/>
    <n v="259754"/>
    <n v="2.72"/>
    <n v="8"/>
    <n v="7.23"/>
    <n v="9.15"/>
    <n v="43.33"/>
    <n v="2.5"/>
    <n v="6471"/>
    <n v="9188"/>
    <n v="2"/>
    <n v="26487540"/>
    <n v="10357620"/>
    <n v="16129920"/>
    <x v="1"/>
  </r>
  <r>
    <s v="P0035"/>
    <s v="Model_326"/>
    <x v="2"/>
    <x v="0"/>
    <n v="2024"/>
    <s v="Q2"/>
    <n v="3606"/>
    <n v="6732"/>
    <n v="5068"/>
    <n v="173053"/>
    <n v="5.56"/>
    <n v="18"/>
    <n v="2.3199999999999998"/>
    <n v="5.73"/>
    <n v="22.4"/>
    <n v="2.4"/>
    <n v="19644"/>
    <n v="1646"/>
    <n v="7"/>
    <n v="24275592"/>
    <n v="18275208"/>
    <n v="6000384"/>
    <x v="1"/>
  </r>
  <r>
    <s v="P0036"/>
    <s v="Model_908"/>
    <x v="2"/>
    <x v="2"/>
    <n v="2024"/>
    <s v="Q1"/>
    <n v="3940"/>
    <n v="12985"/>
    <n v="1471"/>
    <n v="233965"/>
    <n v="13.53"/>
    <n v="4"/>
    <n v="7.06"/>
    <n v="5.46"/>
    <n v="63.16"/>
    <n v="4.5"/>
    <n v="17383"/>
    <n v="3226"/>
    <n v="10"/>
    <n v="51160900"/>
    <n v="5795740"/>
    <n v="45365160"/>
    <x v="1"/>
  </r>
  <r>
    <s v="P0037"/>
    <s v="Model_396"/>
    <x v="0"/>
    <x v="1"/>
    <n v="2023"/>
    <s v="Q2"/>
    <n v="696"/>
    <n v="7297"/>
    <n v="963"/>
    <n v="216892"/>
    <n v="12.1"/>
    <n v="5"/>
    <n v="3.08"/>
    <n v="1.37"/>
    <n v="66.7"/>
    <n v="3.3"/>
    <n v="2318"/>
    <n v="5989"/>
    <n v="13"/>
    <n v="5078712"/>
    <n v="670248"/>
    <n v="4408464"/>
    <x v="0"/>
  </r>
  <r>
    <s v="P0038"/>
    <s v="Model_876"/>
    <x v="2"/>
    <x v="0"/>
    <n v="2024"/>
    <s v="Q1"/>
    <n v="2938"/>
    <n v="13842"/>
    <n v="9456"/>
    <n v="378406"/>
    <n v="14.77"/>
    <n v="2"/>
    <n v="2.42"/>
    <n v="0.44"/>
    <n v="24.23"/>
    <n v="3.1"/>
    <n v="11860"/>
    <n v="6308"/>
    <n v="4"/>
    <n v="40667796"/>
    <n v="27781728"/>
    <n v="12886068"/>
    <x v="1"/>
  </r>
  <r>
    <s v="P0039"/>
    <s v="Model_455"/>
    <x v="2"/>
    <x v="1"/>
    <n v="2024"/>
    <s v="Q2"/>
    <n v="2485"/>
    <n v="9538"/>
    <n v="12034"/>
    <n v="184832"/>
    <n v="11.31"/>
    <n v="0"/>
    <n v="0.73"/>
    <n v="2.57"/>
    <n v="81.08"/>
    <n v="3.9"/>
    <n v="13427"/>
    <n v="8975"/>
    <n v="12"/>
    <n v="23701930"/>
    <n v="29904490"/>
    <n v="-6202560"/>
    <x v="3"/>
  </r>
  <r>
    <s v="P0040"/>
    <s v="Model_886"/>
    <x v="0"/>
    <x v="2"/>
    <n v="2023"/>
    <s v="Q1"/>
    <n v="650"/>
    <n v="17502"/>
    <n v="5392"/>
    <n v="203262"/>
    <n v="5.9"/>
    <n v="19"/>
    <n v="7.44"/>
    <n v="4.3"/>
    <n v="45.35"/>
    <n v="3.3"/>
    <n v="17523"/>
    <n v="1395"/>
    <n v="4"/>
    <n v="11376300"/>
    <n v="3504800"/>
    <n v="7871500"/>
    <x v="2"/>
  </r>
  <r>
    <s v="P0041"/>
    <s v="Model_412"/>
    <x v="2"/>
    <x v="3"/>
    <n v="2023"/>
    <s v="Q1"/>
    <n v="2413"/>
    <n v="14587"/>
    <n v="5595"/>
    <n v="117411"/>
    <n v="8.86"/>
    <n v="15"/>
    <n v="7.11"/>
    <n v="10.77"/>
    <n v="21.43"/>
    <n v="1.7"/>
    <n v="4565"/>
    <n v="1485"/>
    <n v="3"/>
    <n v="35198431"/>
    <n v="13500735"/>
    <n v="21697696"/>
    <x v="1"/>
  </r>
  <r>
    <s v="P0042"/>
    <s v="Model_273"/>
    <x v="1"/>
    <x v="3"/>
    <n v="2023"/>
    <s v="Q3"/>
    <n v="2111"/>
    <n v="6373"/>
    <n v="11434"/>
    <n v="335521"/>
    <n v="9.92"/>
    <n v="10"/>
    <n v="2.34"/>
    <n v="12.76"/>
    <n v="71.14"/>
    <n v="3.7"/>
    <n v="4759"/>
    <n v="1042"/>
    <n v="14"/>
    <n v="13453403"/>
    <n v="24137174"/>
    <n v="-10683771"/>
    <x v="0"/>
  </r>
  <r>
    <s v="P0043"/>
    <s v="Model_739"/>
    <x v="1"/>
    <x v="3"/>
    <n v="2023"/>
    <s v="Q2"/>
    <n v="291"/>
    <n v="2981"/>
    <n v="5598"/>
    <n v="489953"/>
    <n v="1.18"/>
    <n v="12"/>
    <n v="7.49"/>
    <n v="3.51"/>
    <n v="73.2"/>
    <n v="1.5"/>
    <n v="18790"/>
    <n v="3380"/>
    <n v="5"/>
    <n v="867471"/>
    <n v="1629018"/>
    <n v="-761547"/>
    <x v="0"/>
  </r>
  <r>
    <s v="P0044"/>
    <s v="Model_402"/>
    <x v="0"/>
    <x v="1"/>
    <n v="2023"/>
    <s v="Q2"/>
    <n v="2091"/>
    <n v="11593"/>
    <n v="6836"/>
    <n v="88211"/>
    <n v="8.17"/>
    <n v="9"/>
    <n v="9.18"/>
    <n v="10.62"/>
    <n v="61.14"/>
    <n v="4.2"/>
    <n v="13800"/>
    <n v="1133"/>
    <n v="11"/>
    <n v="24240963"/>
    <n v="14294076"/>
    <n v="9946887"/>
    <x v="1"/>
  </r>
  <r>
    <s v="P0045"/>
    <s v="Model_414"/>
    <x v="2"/>
    <x v="1"/>
    <n v="2024"/>
    <s v="Q1"/>
    <n v="2874"/>
    <n v="15922"/>
    <n v="3155"/>
    <n v="263981"/>
    <n v="10.64"/>
    <n v="2"/>
    <n v="1.08"/>
    <n v="8.5399999999999991"/>
    <n v="78.28"/>
    <n v="5"/>
    <n v="2102"/>
    <n v="2886"/>
    <n v="4"/>
    <n v="45759828"/>
    <n v="9067470"/>
    <n v="36692358"/>
    <x v="1"/>
  </r>
  <r>
    <s v="P0046"/>
    <s v="Model_133"/>
    <x v="2"/>
    <x v="3"/>
    <n v="2023"/>
    <s v="Q2"/>
    <n v="2662"/>
    <n v="17938"/>
    <n v="6687"/>
    <n v="315888"/>
    <n v="2.5099999999999998"/>
    <n v="8"/>
    <n v="2.33"/>
    <n v="4.59"/>
    <n v="68.989999999999995"/>
    <n v="2.5"/>
    <n v="5795"/>
    <n v="2333"/>
    <n v="13"/>
    <n v="47750956"/>
    <n v="17800794"/>
    <n v="29950162"/>
    <x v="1"/>
  </r>
  <r>
    <s v="P0047"/>
    <s v="Model_720"/>
    <x v="0"/>
    <x v="3"/>
    <n v="2024"/>
    <s v="Q4"/>
    <n v="1413"/>
    <n v="9143"/>
    <n v="13270"/>
    <n v="306638"/>
    <n v="11.71"/>
    <n v="11"/>
    <n v="7.5"/>
    <n v="0.17"/>
    <n v="80.58"/>
    <n v="2.8"/>
    <n v="11483"/>
    <n v="1720"/>
    <n v="3"/>
    <n v="12919059"/>
    <n v="18750510"/>
    <n v="-5831451"/>
    <x v="0"/>
  </r>
  <r>
    <s v="P0048"/>
    <s v="Model_404"/>
    <x v="0"/>
    <x v="0"/>
    <n v="2023"/>
    <s v="Q2"/>
    <n v="1528"/>
    <n v="17208"/>
    <n v="13716"/>
    <n v="337139"/>
    <n v="8.76"/>
    <n v="13"/>
    <n v="2.75"/>
    <n v="11.68"/>
    <n v="44.71"/>
    <n v="1.2"/>
    <n v="5027"/>
    <n v="3635"/>
    <n v="2"/>
    <n v="26293824"/>
    <n v="20958048"/>
    <n v="5335776"/>
    <x v="1"/>
  </r>
  <r>
    <s v="P0049"/>
    <s v="Model_496"/>
    <x v="2"/>
    <x v="0"/>
    <n v="2024"/>
    <s v="Q2"/>
    <n v="2606"/>
    <n v="12771"/>
    <n v="8761"/>
    <n v="198049"/>
    <n v="14.28"/>
    <n v="0"/>
    <n v="6.25"/>
    <n v="17.14"/>
    <n v="69.81"/>
    <n v="1.1000000000000001"/>
    <n v="3311"/>
    <n v="3305"/>
    <n v="4"/>
    <n v="33281226"/>
    <n v="22831166"/>
    <n v="10450060"/>
    <x v="1"/>
  </r>
  <r>
    <s v="P0050"/>
    <s v="Model_900"/>
    <x v="2"/>
    <x v="1"/>
    <n v="2023"/>
    <s v="Q2"/>
    <n v="825"/>
    <n v="18716"/>
    <n v="11549"/>
    <n v="279010"/>
    <n v="0.64"/>
    <n v="17"/>
    <n v="0.81"/>
    <n v="5.66"/>
    <n v="89.98"/>
    <n v="4.7"/>
    <n v="13603"/>
    <n v="2982"/>
    <n v="11"/>
    <n v="15440700"/>
    <n v="9527925"/>
    <n v="5912775"/>
    <x v="2"/>
  </r>
  <r>
    <s v="P0051"/>
    <s v="Model_371"/>
    <x v="1"/>
    <x v="1"/>
    <n v="2023"/>
    <s v="Q3"/>
    <n v="4064"/>
    <n v="14100"/>
    <n v="6627"/>
    <n v="84542"/>
    <n v="3.98"/>
    <n v="16"/>
    <n v="4.5199999999999996"/>
    <n v="3.3"/>
    <n v="67.989999999999995"/>
    <n v="1.5"/>
    <n v="10532"/>
    <n v="270"/>
    <n v="7"/>
    <n v="57302400"/>
    <n v="26932128"/>
    <n v="30370272"/>
    <x v="1"/>
  </r>
  <r>
    <s v="P0052"/>
    <s v="Model_781"/>
    <x v="2"/>
    <x v="1"/>
    <n v="2023"/>
    <s v="Q2"/>
    <n v="84"/>
    <n v="12498"/>
    <n v="9537"/>
    <n v="60651"/>
    <n v="9.02"/>
    <n v="8"/>
    <n v="7.39"/>
    <n v="22.18"/>
    <n v="19.13"/>
    <n v="2.8"/>
    <n v="14377"/>
    <n v="8240"/>
    <n v="10"/>
    <n v="1049832"/>
    <n v="801108"/>
    <n v="248724"/>
    <x v="0"/>
  </r>
  <r>
    <s v="P0053"/>
    <s v="Model_366"/>
    <x v="0"/>
    <x v="1"/>
    <n v="2023"/>
    <s v="Q3"/>
    <n v="3202"/>
    <n v="15795"/>
    <n v="14675"/>
    <n v="149239"/>
    <n v="4.45"/>
    <n v="8"/>
    <n v="6.87"/>
    <n v="6.88"/>
    <n v="51.47"/>
    <n v="4.3"/>
    <n v="9463"/>
    <n v="9845"/>
    <n v="12"/>
    <n v="50575590"/>
    <n v="46989350"/>
    <n v="3586240"/>
    <x v="3"/>
  </r>
  <r>
    <s v="P0054"/>
    <s v="Model_237"/>
    <x v="2"/>
    <x v="1"/>
    <n v="2023"/>
    <s v="Q2"/>
    <n v="2005"/>
    <n v="12182"/>
    <n v="5519"/>
    <n v="391075"/>
    <n v="10.72"/>
    <n v="9"/>
    <n v="8.15"/>
    <n v="5.59"/>
    <n v="56.99"/>
    <n v="4.5999999999999996"/>
    <n v="16724"/>
    <n v="3997"/>
    <n v="6"/>
    <n v="24424910"/>
    <n v="11065595"/>
    <n v="13359315"/>
    <x v="1"/>
  </r>
  <r>
    <s v="P0055"/>
    <s v="Model_403"/>
    <x v="0"/>
    <x v="0"/>
    <n v="2023"/>
    <s v="Q1"/>
    <n v="1635"/>
    <n v="17880"/>
    <n v="12827"/>
    <n v="276416"/>
    <n v="11.39"/>
    <n v="18"/>
    <n v="8.77"/>
    <n v="21.43"/>
    <n v="23.94"/>
    <n v="3.1"/>
    <n v="10416"/>
    <n v="9887"/>
    <n v="4"/>
    <n v="29233800"/>
    <n v="20972145"/>
    <n v="8261655"/>
    <x v="1"/>
  </r>
  <r>
    <s v="P0056"/>
    <s v="Model_664"/>
    <x v="0"/>
    <x v="1"/>
    <n v="2023"/>
    <s v="Q3"/>
    <n v="3993"/>
    <n v="10019"/>
    <n v="1393"/>
    <n v="414256"/>
    <n v="1.54"/>
    <n v="14"/>
    <n v="7.73"/>
    <n v="20.43"/>
    <n v="87.03"/>
    <n v="3.3"/>
    <n v="8266"/>
    <n v="9915"/>
    <n v="6"/>
    <n v="40005867"/>
    <n v="5562249"/>
    <n v="34443618"/>
    <x v="1"/>
  </r>
  <r>
    <s v="P0057"/>
    <s v="Model_521"/>
    <x v="0"/>
    <x v="0"/>
    <n v="2023"/>
    <s v="Q1"/>
    <n v="3123"/>
    <n v="4800"/>
    <n v="5639"/>
    <n v="328859"/>
    <n v="7.71"/>
    <n v="4"/>
    <n v="6.72"/>
    <n v="11.21"/>
    <n v="24.05"/>
    <n v="3.7"/>
    <n v="18686"/>
    <n v="4222"/>
    <n v="6"/>
    <n v="14990400"/>
    <n v="17610597"/>
    <n v="-2620197"/>
    <x v="0"/>
  </r>
  <r>
    <s v="P0058"/>
    <s v="Model_264"/>
    <x v="0"/>
    <x v="1"/>
    <n v="2023"/>
    <s v="Q4"/>
    <n v="1071"/>
    <n v="8222"/>
    <n v="8194"/>
    <n v="487625"/>
    <n v="7.63"/>
    <n v="14"/>
    <n v="0.32"/>
    <n v="12.23"/>
    <n v="24.2"/>
    <n v="4.8"/>
    <n v="20466"/>
    <n v="5209"/>
    <n v="6"/>
    <n v="8805762"/>
    <n v="8775774"/>
    <n v="29988"/>
    <x v="0"/>
  </r>
  <r>
    <s v="P0059"/>
    <s v="Model_432"/>
    <x v="1"/>
    <x v="1"/>
    <n v="2024"/>
    <s v="Q1"/>
    <n v="3511"/>
    <n v="8718"/>
    <n v="14856"/>
    <n v="205378"/>
    <n v="5.54"/>
    <n v="19"/>
    <n v="5.35"/>
    <n v="5.44"/>
    <n v="83.21"/>
    <n v="3.4"/>
    <n v="3165"/>
    <n v="9383"/>
    <n v="13"/>
    <n v="30608898"/>
    <n v="52159416"/>
    <n v="-21550518"/>
    <x v="3"/>
  </r>
  <r>
    <s v="P0060"/>
    <s v="Model_349"/>
    <x v="0"/>
    <x v="3"/>
    <n v="2024"/>
    <s v="Q3"/>
    <n v="2663"/>
    <n v="4554"/>
    <n v="12796"/>
    <n v="200158"/>
    <n v="13.99"/>
    <n v="1"/>
    <n v="0.38"/>
    <n v="1.96"/>
    <n v="47.22"/>
    <n v="3.2"/>
    <n v="17432"/>
    <n v="2937"/>
    <n v="13"/>
    <n v="12127302"/>
    <n v="34075748"/>
    <n v="-21948446"/>
    <x v="0"/>
  </r>
  <r>
    <s v="P0061"/>
    <s v="Model_306"/>
    <x v="0"/>
    <x v="1"/>
    <n v="2023"/>
    <s v="Q3"/>
    <n v="3893"/>
    <n v="15075"/>
    <n v="10451"/>
    <n v="457592"/>
    <n v="12.41"/>
    <n v="12"/>
    <n v="8.08"/>
    <n v="14.34"/>
    <n v="15.06"/>
    <n v="1.1000000000000001"/>
    <n v="8475"/>
    <n v="8699"/>
    <n v="8"/>
    <n v="58686975"/>
    <n v="40685743"/>
    <n v="18001232"/>
    <x v="1"/>
  </r>
  <r>
    <s v="P0062"/>
    <s v="Model_171"/>
    <x v="0"/>
    <x v="2"/>
    <n v="2024"/>
    <s v="Q4"/>
    <n v="1550"/>
    <n v="9470"/>
    <n v="4293"/>
    <n v="373494"/>
    <n v="10.46"/>
    <n v="15"/>
    <n v="3.21"/>
    <n v="2.46"/>
    <n v="57.85"/>
    <n v="1.3"/>
    <n v="4052"/>
    <n v="5328"/>
    <n v="6"/>
    <n v="14678500"/>
    <n v="6654150"/>
    <n v="8024350"/>
    <x v="2"/>
  </r>
  <r>
    <s v="P0063"/>
    <s v="Model_171"/>
    <x v="1"/>
    <x v="1"/>
    <n v="2024"/>
    <s v="Q1"/>
    <n v="4848"/>
    <n v="3643"/>
    <n v="11593"/>
    <n v="383569"/>
    <n v="10.71"/>
    <n v="14"/>
    <n v="5.62"/>
    <n v="11.23"/>
    <n v="58.15"/>
    <n v="3.3"/>
    <n v="14719"/>
    <n v="4269"/>
    <n v="8"/>
    <n v="17661264"/>
    <n v="56202864"/>
    <n v="-38541600"/>
    <x v="0"/>
  </r>
  <r>
    <s v="P0064"/>
    <s v="Model_743"/>
    <x v="2"/>
    <x v="0"/>
    <n v="2024"/>
    <s v="Q3"/>
    <n v="211"/>
    <n v="11003"/>
    <n v="6964"/>
    <n v="479852"/>
    <n v="6.93"/>
    <n v="9"/>
    <n v="2.79"/>
    <n v="23.51"/>
    <n v="15.16"/>
    <n v="4.7"/>
    <n v="15774"/>
    <n v="6821"/>
    <n v="10"/>
    <n v="2321633"/>
    <n v="1469404"/>
    <n v="852229"/>
    <x v="0"/>
  </r>
  <r>
    <s v="P0065"/>
    <s v="Model_794"/>
    <x v="0"/>
    <x v="3"/>
    <n v="2023"/>
    <s v="Q4"/>
    <n v="4347"/>
    <n v="16649"/>
    <n v="11436"/>
    <n v="398264"/>
    <n v="13.81"/>
    <n v="13"/>
    <n v="7.83"/>
    <n v="23.82"/>
    <n v="87.8"/>
    <n v="4.5"/>
    <n v="14112"/>
    <n v="779"/>
    <n v="6"/>
    <n v="72373203"/>
    <n v="49712292"/>
    <n v="22660911"/>
    <x v="1"/>
  </r>
  <r>
    <s v="P0066"/>
    <s v="Model_970"/>
    <x v="0"/>
    <x v="2"/>
    <n v="2023"/>
    <s v="Q2"/>
    <n v="2031"/>
    <n v="13675"/>
    <n v="3472"/>
    <n v="427033"/>
    <n v="10.42"/>
    <n v="9"/>
    <n v="8.8699999999999992"/>
    <n v="5.98"/>
    <n v="53.52"/>
    <n v="4.9000000000000004"/>
    <n v="4308"/>
    <n v="7529"/>
    <n v="3"/>
    <n v="27773925"/>
    <n v="7051632"/>
    <n v="20722293"/>
    <x v="1"/>
  </r>
  <r>
    <s v="P0067"/>
    <s v="Model_998"/>
    <x v="1"/>
    <x v="3"/>
    <n v="2024"/>
    <s v="Q3"/>
    <n v="1045"/>
    <n v="9856"/>
    <n v="5000"/>
    <n v="494865"/>
    <n v="10.93"/>
    <n v="13"/>
    <n v="3.99"/>
    <n v="15.6"/>
    <n v="54.78"/>
    <n v="3.1"/>
    <n v="12590"/>
    <n v="5587"/>
    <n v="6"/>
    <n v="10299520"/>
    <n v="5225000"/>
    <n v="5074520"/>
    <x v="2"/>
  </r>
  <r>
    <s v="P0068"/>
    <s v="Model_931"/>
    <x v="2"/>
    <x v="0"/>
    <n v="2023"/>
    <s v="Q3"/>
    <n v="4961"/>
    <n v="16570"/>
    <n v="816"/>
    <n v="477826"/>
    <n v="12.93"/>
    <n v="8"/>
    <n v="8.6300000000000008"/>
    <n v="11.85"/>
    <n v="51.61"/>
    <n v="4.2"/>
    <n v="13760"/>
    <n v="336"/>
    <n v="9"/>
    <n v="82203770"/>
    <n v="4048176"/>
    <n v="78155594"/>
    <x v="1"/>
  </r>
  <r>
    <s v="P0069"/>
    <s v="Model_522"/>
    <x v="2"/>
    <x v="0"/>
    <n v="2024"/>
    <s v="Q1"/>
    <n v="3392"/>
    <n v="2322"/>
    <n v="3991"/>
    <n v="191130"/>
    <n v="4.1100000000000003"/>
    <n v="13"/>
    <n v="2.67"/>
    <n v="21.89"/>
    <n v="58.86"/>
    <n v="4.4000000000000004"/>
    <n v="16795"/>
    <n v="6904"/>
    <n v="13"/>
    <n v="7876224"/>
    <n v="13537472"/>
    <n v="-5661248"/>
    <x v="0"/>
  </r>
  <r>
    <s v="P0070"/>
    <s v="Model_271"/>
    <x v="0"/>
    <x v="1"/>
    <n v="2024"/>
    <s v="Q4"/>
    <n v="4601"/>
    <n v="18827"/>
    <n v="1192"/>
    <n v="305948"/>
    <n v="12.11"/>
    <n v="2"/>
    <n v="5.35"/>
    <n v="6.79"/>
    <n v="31.14"/>
    <n v="3.6"/>
    <n v="16337"/>
    <n v="2523"/>
    <n v="5"/>
    <n v="86623027"/>
    <n v="5484392"/>
    <n v="81138635"/>
    <x v="1"/>
  </r>
  <r>
    <s v="P0071"/>
    <s v="Model_988"/>
    <x v="1"/>
    <x v="2"/>
    <n v="2024"/>
    <s v="Q3"/>
    <n v="3848"/>
    <n v="15789"/>
    <n v="9416"/>
    <n v="386781"/>
    <n v="2.93"/>
    <n v="19"/>
    <n v="8.59"/>
    <n v="0.09"/>
    <n v="32.979999999999997"/>
    <n v="2.4"/>
    <n v="16169"/>
    <n v="1132"/>
    <n v="3"/>
    <n v="60756072"/>
    <n v="36232768"/>
    <n v="24523304"/>
    <x v="1"/>
  </r>
  <r>
    <s v="P0072"/>
    <s v="Model_898"/>
    <x v="0"/>
    <x v="0"/>
    <n v="2024"/>
    <s v="Q4"/>
    <n v="1325"/>
    <n v="7650"/>
    <n v="7072"/>
    <n v="382338"/>
    <n v="5.18"/>
    <n v="15"/>
    <n v="3.26"/>
    <n v="4.0599999999999996"/>
    <n v="50.91"/>
    <n v="2.9"/>
    <n v="12023"/>
    <n v="6439"/>
    <n v="11"/>
    <n v="10136250"/>
    <n v="9370400"/>
    <n v="765850"/>
    <x v="0"/>
  </r>
  <r>
    <s v="P0073"/>
    <s v="Model_279"/>
    <x v="1"/>
    <x v="0"/>
    <n v="2024"/>
    <s v="Q3"/>
    <n v="1066"/>
    <n v="5925"/>
    <n v="1371"/>
    <n v="389061"/>
    <n v="5.03"/>
    <n v="1"/>
    <n v="9.5399999999999991"/>
    <n v="8.74"/>
    <n v="74.53"/>
    <n v="4.4000000000000004"/>
    <n v="14262"/>
    <n v="3040"/>
    <n v="4"/>
    <n v="6316050"/>
    <n v="1461486"/>
    <n v="4854564"/>
    <x v="2"/>
  </r>
  <r>
    <s v="P0074"/>
    <s v="Model_339"/>
    <x v="1"/>
    <x v="1"/>
    <n v="2024"/>
    <s v="Q2"/>
    <n v="387"/>
    <n v="17532"/>
    <n v="4431"/>
    <n v="114200"/>
    <n v="14.68"/>
    <n v="9"/>
    <n v="1.22"/>
    <n v="7.89"/>
    <n v="13.99"/>
    <n v="2.2000000000000002"/>
    <n v="15269"/>
    <n v="5509"/>
    <n v="10"/>
    <n v="6784884"/>
    <n v="1714797"/>
    <n v="5070087"/>
    <x v="2"/>
  </r>
  <r>
    <s v="P0075"/>
    <s v="Model_416"/>
    <x v="2"/>
    <x v="0"/>
    <n v="2024"/>
    <s v="Q4"/>
    <n v="928"/>
    <n v="3698"/>
    <n v="6972"/>
    <n v="155848"/>
    <n v="12.85"/>
    <n v="2"/>
    <n v="0.18"/>
    <n v="19.78"/>
    <n v="58.27"/>
    <n v="4.7"/>
    <n v="15231"/>
    <n v="3232"/>
    <n v="10"/>
    <n v="3431744"/>
    <n v="6470016"/>
    <n v="-3038272"/>
    <x v="0"/>
  </r>
  <r>
    <s v="P0076"/>
    <s v="Model_493"/>
    <x v="0"/>
    <x v="1"/>
    <n v="2023"/>
    <s v="Q2"/>
    <n v="1126"/>
    <n v="4952"/>
    <n v="10112"/>
    <n v="156022"/>
    <n v="10.52"/>
    <n v="10"/>
    <n v="9.0399999999999991"/>
    <n v="17.010000000000002"/>
    <n v="74.540000000000006"/>
    <n v="1.9"/>
    <n v="13377"/>
    <n v="7180"/>
    <n v="9"/>
    <n v="5575952"/>
    <n v="11386112"/>
    <n v="-5810160"/>
    <x v="0"/>
  </r>
  <r>
    <s v="P0077"/>
    <s v="Model_635"/>
    <x v="0"/>
    <x v="3"/>
    <n v="2023"/>
    <s v="Q1"/>
    <n v="4937"/>
    <n v="10606"/>
    <n v="7977"/>
    <n v="227691"/>
    <n v="10.91"/>
    <n v="10"/>
    <n v="0.69"/>
    <n v="7.49"/>
    <n v="22.55"/>
    <n v="4"/>
    <n v="3956"/>
    <n v="5042"/>
    <n v="9"/>
    <n v="52361822"/>
    <n v="39382449"/>
    <n v="12979373"/>
    <x v="1"/>
  </r>
  <r>
    <s v="P0078"/>
    <s v="Model_364"/>
    <x v="2"/>
    <x v="0"/>
    <n v="2023"/>
    <s v="Q1"/>
    <n v="4043"/>
    <n v="15359"/>
    <n v="9233"/>
    <n v="460370"/>
    <n v="8.43"/>
    <n v="12"/>
    <n v="9.92"/>
    <n v="11.44"/>
    <n v="11.2"/>
    <n v="3.5"/>
    <n v="6923"/>
    <n v="7061"/>
    <n v="9"/>
    <n v="62096437"/>
    <n v="37329019"/>
    <n v="24767418"/>
    <x v="1"/>
  </r>
  <r>
    <s v="P0079"/>
    <s v="Model_416"/>
    <x v="1"/>
    <x v="2"/>
    <n v="2023"/>
    <s v="Q4"/>
    <n v="4909"/>
    <n v="19192"/>
    <n v="4697"/>
    <n v="462755"/>
    <n v="14.21"/>
    <n v="6"/>
    <n v="9.51"/>
    <n v="2.39"/>
    <n v="35.020000000000003"/>
    <n v="4"/>
    <n v="15746"/>
    <n v="7830"/>
    <n v="9"/>
    <n v="94213528"/>
    <n v="23057573"/>
    <n v="71155955"/>
    <x v="1"/>
  </r>
  <r>
    <s v="P0080"/>
    <s v="Model_697"/>
    <x v="2"/>
    <x v="2"/>
    <n v="2024"/>
    <s v="Q3"/>
    <n v="429"/>
    <n v="10205"/>
    <n v="13087"/>
    <n v="306453"/>
    <n v="7.44"/>
    <n v="16"/>
    <n v="1.37"/>
    <n v="22.45"/>
    <n v="57.05"/>
    <n v="2.7"/>
    <n v="14346"/>
    <n v="733"/>
    <n v="9"/>
    <n v="4377945"/>
    <n v="5614323"/>
    <n v="-1236378"/>
    <x v="0"/>
  </r>
  <r>
    <s v="P0081"/>
    <s v="Model_780"/>
    <x v="0"/>
    <x v="0"/>
    <n v="2023"/>
    <s v="Q3"/>
    <n v="542"/>
    <n v="11612"/>
    <n v="8923"/>
    <n v="372202"/>
    <n v="5.71"/>
    <n v="1"/>
    <n v="5.38"/>
    <n v="23.39"/>
    <n v="21.06"/>
    <n v="4.7"/>
    <n v="5817"/>
    <n v="6922"/>
    <n v="2"/>
    <n v="6293704"/>
    <n v="4836266"/>
    <n v="1457438"/>
    <x v="0"/>
  </r>
  <r>
    <s v="P0082"/>
    <s v="Model_998"/>
    <x v="1"/>
    <x v="0"/>
    <n v="2023"/>
    <s v="Q1"/>
    <n v="2112"/>
    <n v="6341"/>
    <n v="3079"/>
    <n v="112068"/>
    <n v="2.4500000000000002"/>
    <n v="11"/>
    <n v="1.85"/>
    <n v="24.5"/>
    <n v="44.09"/>
    <n v="3.5"/>
    <n v="19440"/>
    <n v="4203"/>
    <n v="7"/>
    <n v="13392192"/>
    <n v="6502848"/>
    <n v="6889344"/>
    <x v="2"/>
  </r>
  <r>
    <s v="P0083"/>
    <s v="Model_721"/>
    <x v="2"/>
    <x v="0"/>
    <n v="2023"/>
    <s v="Q1"/>
    <n v="3934"/>
    <n v="16858"/>
    <n v="9780"/>
    <n v="412076"/>
    <n v="11.79"/>
    <n v="9"/>
    <n v="4.28"/>
    <n v="21.71"/>
    <n v="54.19"/>
    <n v="2.2000000000000002"/>
    <n v="20089"/>
    <n v="9684"/>
    <n v="13"/>
    <n v="66319372"/>
    <n v="38474520"/>
    <n v="27844852"/>
    <x v="1"/>
  </r>
  <r>
    <s v="P0084"/>
    <s v="Model_784"/>
    <x v="2"/>
    <x v="2"/>
    <n v="2023"/>
    <s v="Q1"/>
    <n v="114"/>
    <n v="2909"/>
    <n v="8251"/>
    <n v="211445"/>
    <n v="11.02"/>
    <n v="17"/>
    <n v="0.61"/>
    <n v="4.3499999999999996"/>
    <n v="57.91"/>
    <n v="3.6"/>
    <n v="14135"/>
    <n v="6587"/>
    <n v="10"/>
    <n v="331626"/>
    <n v="940614"/>
    <n v="-608988"/>
    <x v="0"/>
  </r>
  <r>
    <s v="P0085"/>
    <s v="Model_158"/>
    <x v="2"/>
    <x v="2"/>
    <n v="2024"/>
    <s v="Q3"/>
    <n v="2618"/>
    <n v="6066"/>
    <n v="9706"/>
    <n v="214226"/>
    <n v="5.77"/>
    <n v="10"/>
    <n v="2.2400000000000002"/>
    <n v="1.1499999999999999"/>
    <n v="31.95"/>
    <n v="2.1"/>
    <n v="14970"/>
    <n v="3546"/>
    <n v="9"/>
    <n v="15880788"/>
    <n v="25410308"/>
    <n v="-9529520"/>
    <x v="0"/>
  </r>
  <r>
    <s v="P0086"/>
    <s v="Model_578"/>
    <x v="0"/>
    <x v="3"/>
    <n v="2023"/>
    <s v="Q2"/>
    <n v="2077"/>
    <n v="12882"/>
    <n v="13846"/>
    <n v="187103"/>
    <n v="0.38"/>
    <n v="15"/>
    <n v="3.63"/>
    <n v="14.49"/>
    <n v="42"/>
    <n v="2.2000000000000002"/>
    <n v="14676"/>
    <n v="5838"/>
    <n v="4"/>
    <n v="26755914"/>
    <n v="28758142"/>
    <n v="-2002228"/>
    <x v="3"/>
  </r>
  <r>
    <s v="P0087"/>
    <s v="Model_333"/>
    <x v="1"/>
    <x v="0"/>
    <n v="2023"/>
    <s v="Q1"/>
    <n v="2745"/>
    <n v="19439"/>
    <n v="11841"/>
    <n v="274605"/>
    <n v="12.58"/>
    <n v="16"/>
    <n v="4.3899999999999997"/>
    <n v="22.82"/>
    <n v="72.27"/>
    <n v="2.6"/>
    <n v="10613"/>
    <n v="3198"/>
    <n v="12"/>
    <n v="53360055"/>
    <n v="32503545"/>
    <n v="20856510"/>
    <x v="1"/>
  </r>
  <r>
    <s v="P0088"/>
    <s v="Model_536"/>
    <x v="0"/>
    <x v="2"/>
    <n v="2023"/>
    <s v="Q1"/>
    <n v="1545"/>
    <n v="16096"/>
    <n v="1575"/>
    <n v="253047"/>
    <n v="0.17"/>
    <n v="18"/>
    <n v="9.77"/>
    <n v="4.43"/>
    <n v="85.3"/>
    <n v="4.4000000000000004"/>
    <n v="15046"/>
    <n v="8197"/>
    <n v="2"/>
    <n v="24868320"/>
    <n v="2433375"/>
    <n v="22434945"/>
    <x v="1"/>
  </r>
  <r>
    <s v="P0089"/>
    <s v="Model_946"/>
    <x v="1"/>
    <x v="0"/>
    <n v="2024"/>
    <s v="Q1"/>
    <n v="441"/>
    <n v="2304"/>
    <n v="13018"/>
    <n v="334929"/>
    <n v="10.56"/>
    <n v="17"/>
    <n v="8.08"/>
    <n v="0.18"/>
    <n v="78.95"/>
    <n v="3"/>
    <n v="8305"/>
    <n v="5576"/>
    <n v="3"/>
    <n v="1016064"/>
    <n v="5740938"/>
    <n v="-4724874"/>
    <x v="0"/>
  </r>
  <r>
    <s v="P0090"/>
    <s v="Model_595"/>
    <x v="1"/>
    <x v="0"/>
    <n v="2024"/>
    <s v="Q1"/>
    <n v="4564"/>
    <n v="14721"/>
    <n v="7669"/>
    <n v="299768"/>
    <n v="14.55"/>
    <n v="2"/>
    <n v="7.37"/>
    <n v="20.14"/>
    <n v="55.14"/>
    <n v="3.7"/>
    <n v="18288"/>
    <n v="8353"/>
    <n v="12"/>
    <n v="67186644"/>
    <n v="35001316"/>
    <n v="32185328"/>
    <x v="1"/>
  </r>
  <r>
    <s v="P0091"/>
    <s v="Model_199"/>
    <x v="1"/>
    <x v="0"/>
    <n v="2024"/>
    <s v="Q2"/>
    <n v="4524"/>
    <n v="2779"/>
    <n v="3047"/>
    <n v="209741"/>
    <n v="6.56"/>
    <n v="15"/>
    <n v="5.37"/>
    <n v="1.92"/>
    <n v="42.82"/>
    <n v="2.6"/>
    <n v="19504"/>
    <n v="5281"/>
    <n v="3"/>
    <n v="12572196"/>
    <n v="13784628"/>
    <n v="-1212432"/>
    <x v="0"/>
  </r>
  <r>
    <s v="P0092"/>
    <s v="Model_232"/>
    <x v="2"/>
    <x v="1"/>
    <n v="2023"/>
    <s v="Q3"/>
    <n v="3611"/>
    <n v="14692"/>
    <n v="7888"/>
    <n v="144475"/>
    <n v="3.52"/>
    <n v="5"/>
    <n v="8.4"/>
    <n v="10.34"/>
    <n v="36.64"/>
    <n v="2.1"/>
    <n v="20836"/>
    <n v="1917"/>
    <n v="8"/>
    <n v="53052812"/>
    <n v="28483568"/>
    <n v="24569244"/>
    <x v="1"/>
  </r>
  <r>
    <s v="P0093"/>
    <s v="Model_486"/>
    <x v="2"/>
    <x v="1"/>
    <n v="2024"/>
    <s v="Q2"/>
    <n v="2328"/>
    <n v="8583"/>
    <n v="878"/>
    <n v="52282"/>
    <n v="10.57"/>
    <n v="11"/>
    <n v="3.39"/>
    <n v="16.97"/>
    <n v="20"/>
    <n v="4.8"/>
    <n v="9580"/>
    <n v="8924"/>
    <n v="13"/>
    <n v="19981224"/>
    <n v="2043984"/>
    <n v="17937240"/>
    <x v="2"/>
  </r>
  <r>
    <s v="P0094"/>
    <s v="Model_275"/>
    <x v="0"/>
    <x v="1"/>
    <n v="2024"/>
    <s v="Q2"/>
    <n v="3149"/>
    <n v="12593"/>
    <n v="8880"/>
    <n v="215696"/>
    <n v="12.26"/>
    <n v="10"/>
    <n v="7.09"/>
    <n v="5.92"/>
    <n v="18.52"/>
    <n v="3.4"/>
    <n v="4618"/>
    <n v="4987"/>
    <n v="7"/>
    <n v="39655357"/>
    <n v="27963120"/>
    <n v="11692237"/>
    <x v="1"/>
  </r>
  <r>
    <s v="P0095"/>
    <s v="Model_681"/>
    <x v="1"/>
    <x v="2"/>
    <n v="2023"/>
    <s v="Q4"/>
    <n v="250"/>
    <n v="19271"/>
    <n v="7899"/>
    <n v="229510"/>
    <n v="8.1999999999999993"/>
    <n v="14"/>
    <n v="9.94"/>
    <n v="2.1"/>
    <n v="65.069999999999993"/>
    <n v="4.7"/>
    <n v="8130"/>
    <n v="2698"/>
    <n v="12"/>
    <n v="4817750"/>
    <n v="1974750"/>
    <n v="2843000"/>
    <x v="0"/>
  </r>
  <r>
    <s v="P0096"/>
    <s v="Model_361"/>
    <x v="2"/>
    <x v="0"/>
    <n v="2023"/>
    <s v="Q3"/>
    <n v="4925"/>
    <n v="14380"/>
    <n v="4726"/>
    <n v="270972"/>
    <n v="14.51"/>
    <n v="14"/>
    <n v="3.15"/>
    <n v="19.25"/>
    <n v="30.78"/>
    <n v="1.8"/>
    <n v="2065"/>
    <n v="9592"/>
    <n v="3"/>
    <n v="70821500"/>
    <n v="23275550"/>
    <n v="47545950"/>
    <x v="1"/>
  </r>
  <r>
    <s v="P0097"/>
    <s v="Model_145"/>
    <x v="2"/>
    <x v="3"/>
    <n v="2023"/>
    <s v="Q1"/>
    <n v="3154"/>
    <n v="17017"/>
    <n v="9847"/>
    <n v="379678"/>
    <n v="0.78"/>
    <n v="15"/>
    <n v="6.74"/>
    <n v="15.75"/>
    <n v="30.37"/>
    <n v="1.6"/>
    <n v="17201"/>
    <n v="2753"/>
    <n v="9"/>
    <n v="53671618"/>
    <n v="31057438"/>
    <n v="22614180"/>
    <x v="1"/>
  </r>
  <r>
    <s v="P0098"/>
    <s v="Model_506"/>
    <x v="0"/>
    <x v="3"/>
    <n v="2023"/>
    <s v="Q3"/>
    <n v="4648"/>
    <n v="3606"/>
    <n v="8140"/>
    <n v="212777"/>
    <n v="7.57"/>
    <n v="9"/>
    <n v="8.44"/>
    <n v="24.71"/>
    <n v="89.86"/>
    <n v="4.4000000000000004"/>
    <n v="16359"/>
    <n v="1554"/>
    <n v="10"/>
    <n v="16760688"/>
    <n v="37834720"/>
    <n v="-21074032"/>
    <x v="0"/>
  </r>
  <r>
    <s v="P0099"/>
    <s v="Model_232"/>
    <x v="1"/>
    <x v="3"/>
    <n v="2024"/>
    <s v="Q1"/>
    <n v="2504"/>
    <n v="17586"/>
    <n v="14527"/>
    <n v="481460"/>
    <n v="10.78"/>
    <n v="11"/>
    <n v="9.16"/>
    <n v="8.61"/>
    <n v="25.03"/>
    <n v="3.7"/>
    <n v="9170"/>
    <n v="1238"/>
    <n v="8"/>
    <n v="44035344"/>
    <n v="36375608"/>
    <n v="7659736"/>
    <x v="1"/>
  </r>
  <r>
    <s v="P0100"/>
    <s v="Model_384"/>
    <x v="0"/>
    <x v="1"/>
    <n v="2023"/>
    <s v="Q3"/>
    <n v="3695"/>
    <n v="6331"/>
    <n v="7883"/>
    <n v="387108"/>
    <n v="12.94"/>
    <n v="12"/>
    <n v="7.18"/>
    <n v="1.54"/>
    <n v="21.84"/>
    <n v="1.7"/>
    <n v="20752"/>
    <n v="5907"/>
    <n v="5"/>
    <n v="23393045"/>
    <n v="29127685"/>
    <n v="-5734640"/>
    <x v="3"/>
  </r>
  <r>
    <s v="P0101"/>
    <s v="Model_444"/>
    <x v="1"/>
    <x v="1"/>
    <n v="2024"/>
    <s v="Q3"/>
    <n v="854"/>
    <n v="4686"/>
    <n v="7030"/>
    <n v="218509"/>
    <n v="2.69"/>
    <n v="3"/>
    <n v="2.84"/>
    <n v="18.36"/>
    <n v="17.89"/>
    <n v="2.1"/>
    <n v="10976"/>
    <n v="3292"/>
    <n v="14"/>
    <n v="4001844"/>
    <n v="6003620"/>
    <n v="-2001776"/>
    <x v="0"/>
  </r>
  <r>
    <s v="P0102"/>
    <s v="Model_690"/>
    <x v="0"/>
    <x v="3"/>
    <n v="2023"/>
    <s v="Q2"/>
    <n v="2781"/>
    <n v="4073"/>
    <n v="11140"/>
    <n v="258944"/>
    <n v="12"/>
    <n v="6"/>
    <n v="3.26"/>
    <n v="13.04"/>
    <n v="56.38"/>
    <n v="4.2"/>
    <n v="10276"/>
    <n v="6216"/>
    <n v="14"/>
    <n v="11327013"/>
    <n v="30980340"/>
    <n v="-19653327"/>
    <x v="0"/>
  </r>
  <r>
    <s v="P0103"/>
    <s v="Model_461"/>
    <x v="2"/>
    <x v="2"/>
    <n v="2024"/>
    <s v="Q4"/>
    <n v="2823"/>
    <n v="14308"/>
    <n v="10023"/>
    <n v="169006"/>
    <n v="8.2899999999999991"/>
    <n v="1"/>
    <n v="0.21"/>
    <n v="5.33"/>
    <n v="60.23"/>
    <n v="2.8"/>
    <n v="16521"/>
    <n v="3859"/>
    <n v="2"/>
    <n v="40391484"/>
    <n v="28294929"/>
    <n v="12096555"/>
    <x v="1"/>
  </r>
  <r>
    <s v="P0104"/>
    <s v="Model_270"/>
    <x v="1"/>
    <x v="2"/>
    <n v="2024"/>
    <s v="Q3"/>
    <n v="1620"/>
    <n v="4099"/>
    <n v="5740"/>
    <n v="286440"/>
    <n v="5.95"/>
    <n v="14"/>
    <n v="7.61"/>
    <n v="19.54"/>
    <n v="39.22"/>
    <n v="3.7"/>
    <n v="5827"/>
    <n v="3129"/>
    <n v="5"/>
    <n v="6640380"/>
    <n v="9298800"/>
    <n v="-2658420"/>
    <x v="0"/>
  </r>
  <r>
    <s v="P0105"/>
    <s v="Model_692"/>
    <x v="1"/>
    <x v="1"/>
    <n v="2024"/>
    <s v="Q2"/>
    <n v="2740"/>
    <n v="5533"/>
    <n v="4071"/>
    <n v="254054"/>
    <n v="1.98"/>
    <n v="7"/>
    <n v="0.43"/>
    <n v="5.09"/>
    <n v="52.83"/>
    <n v="2.2999999999999998"/>
    <n v="16775"/>
    <n v="9652"/>
    <n v="5"/>
    <n v="15160420"/>
    <n v="11154540"/>
    <n v="4005880"/>
    <x v="0"/>
  </r>
  <r>
    <s v="P0106"/>
    <s v="Model_157"/>
    <x v="1"/>
    <x v="0"/>
    <n v="2024"/>
    <s v="Q2"/>
    <n v="3890"/>
    <n v="9928"/>
    <n v="12568"/>
    <n v="362727"/>
    <n v="12.98"/>
    <n v="6"/>
    <n v="8.65"/>
    <n v="6.52"/>
    <n v="73.069999999999993"/>
    <n v="2.5"/>
    <n v="9114"/>
    <n v="5195"/>
    <n v="9"/>
    <n v="38619920"/>
    <n v="48889520"/>
    <n v="-10269600"/>
    <x v="3"/>
  </r>
  <r>
    <s v="P0107"/>
    <s v="Model_574"/>
    <x v="0"/>
    <x v="1"/>
    <n v="2023"/>
    <s v="Q1"/>
    <n v="1078"/>
    <n v="2804"/>
    <n v="13174"/>
    <n v="350536"/>
    <n v="2.36"/>
    <n v="14"/>
    <n v="1.19"/>
    <n v="2.31"/>
    <n v="75.45"/>
    <n v="5"/>
    <n v="2745"/>
    <n v="163"/>
    <n v="5"/>
    <n v="3022712"/>
    <n v="14201572"/>
    <n v="-11178860"/>
    <x v="0"/>
  </r>
  <r>
    <s v="P0108"/>
    <s v="Model_240"/>
    <x v="0"/>
    <x v="3"/>
    <n v="2023"/>
    <s v="Q3"/>
    <n v="552"/>
    <n v="19185"/>
    <n v="4256"/>
    <n v="57461"/>
    <n v="4.6500000000000004"/>
    <n v="13"/>
    <n v="1.72"/>
    <n v="9.99"/>
    <n v="86.63"/>
    <n v="2"/>
    <n v="9743"/>
    <n v="1445"/>
    <n v="5"/>
    <n v="10590120"/>
    <n v="2349312"/>
    <n v="8240808"/>
    <x v="2"/>
  </r>
  <r>
    <s v="P0109"/>
    <s v="Model_902"/>
    <x v="2"/>
    <x v="2"/>
    <n v="2023"/>
    <s v="Q1"/>
    <n v="4543"/>
    <n v="19935"/>
    <n v="8588"/>
    <n v="150123"/>
    <n v="4.3499999999999996"/>
    <n v="7"/>
    <n v="4.7699999999999996"/>
    <n v="10.47"/>
    <n v="75.94"/>
    <n v="3"/>
    <n v="11855"/>
    <n v="1074"/>
    <n v="14"/>
    <n v="90564705"/>
    <n v="39015284"/>
    <n v="51549421"/>
    <x v="1"/>
  </r>
  <r>
    <s v="P0110"/>
    <s v="Model_875"/>
    <x v="1"/>
    <x v="1"/>
    <n v="2023"/>
    <s v="Q1"/>
    <n v="920"/>
    <n v="10133"/>
    <n v="12498"/>
    <n v="322660"/>
    <n v="13.07"/>
    <n v="11"/>
    <n v="7.38"/>
    <n v="12.86"/>
    <n v="55.19"/>
    <n v="4.4000000000000004"/>
    <n v="2037"/>
    <n v="4261"/>
    <n v="3"/>
    <n v="9322360"/>
    <n v="11498160"/>
    <n v="-2175800"/>
    <x v="0"/>
  </r>
  <r>
    <s v="P0111"/>
    <s v="Model_140"/>
    <x v="1"/>
    <x v="0"/>
    <n v="2023"/>
    <s v="Q3"/>
    <n v="4538"/>
    <n v="12872"/>
    <n v="9399"/>
    <n v="198586"/>
    <n v="10.09"/>
    <n v="12"/>
    <n v="1.39"/>
    <n v="17.72"/>
    <n v="24.37"/>
    <n v="2"/>
    <n v="17424"/>
    <n v="6062"/>
    <n v="13"/>
    <n v="58413136"/>
    <n v="42652662"/>
    <n v="15760474"/>
    <x v="1"/>
  </r>
  <r>
    <s v="P0112"/>
    <s v="Model_951"/>
    <x v="0"/>
    <x v="1"/>
    <n v="2023"/>
    <s v="Q2"/>
    <n v="256"/>
    <n v="10496"/>
    <n v="8450"/>
    <n v="433395"/>
    <n v="11.95"/>
    <n v="10"/>
    <n v="4.4000000000000004"/>
    <n v="22.65"/>
    <n v="17.98"/>
    <n v="2.7"/>
    <n v="17736"/>
    <n v="9914"/>
    <n v="11"/>
    <n v="2686976"/>
    <n v="2163200"/>
    <n v="523776"/>
    <x v="0"/>
  </r>
  <r>
    <s v="P0113"/>
    <s v="Model_639"/>
    <x v="1"/>
    <x v="2"/>
    <n v="2023"/>
    <s v="Q2"/>
    <n v="1534"/>
    <n v="17958"/>
    <n v="3511"/>
    <n v="479484"/>
    <n v="3.76"/>
    <n v="16"/>
    <n v="4.83"/>
    <n v="3.44"/>
    <n v="14.36"/>
    <n v="3.5"/>
    <n v="18424"/>
    <n v="8749"/>
    <n v="8"/>
    <n v="27547572"/>
    <n v="5385874"/>
    <n v="22161698"/>
    <x v="1"/>
  </r>
  <r>
    <s v="P0114"/>
    <s v="Model_806"/>
    <x v="1"/>
    <x v="3"/>
    <n v="2023"/>
    <s v="Q1"/>
    <n v="913"/>
    <n v="6975"/>
    <n v="12080"/>
    <n v="281496"/>
    <n v="9.3699999999999992"/>
    <n v="16"/>
    <n v="2.12"/>
    <n v="1.36"/>
    <n v="63.32"/>
    <n v="2.9"/>
    <n v="18698"/>
    <n v="6696"/>
    <n v="5"/>
    <n v="6368175"/>
    <n v="11029040"/>
    <n v="-4660865"/>
    <x v="0"/>
  </r>
  <r>
    <s v="P0115"/>
    <s v="Model_407"/>
    <x v="1"/>
    <x v="0"/>
    <n v="2024"/>
    <s v="Q4"/>
    <n v="2840"/>
    <n v="8684"/>
    <n v="2468"/>
    <n v="217860"/>
    <n v="8.58"/>
    <n v="3"/>
    <n v="1.1599999999999999"/>
    <n v="0.46"/>
    <n v="74.599999999999994"/>
    <n v="2.8"/>
    <n v="2915"/>
    <n v="3430"/>
    <n v="12"/>
    <n v="24662560"/>
    <n v="7009120"/>
    <n v="17653440"/>
    <x v="1"/>
  </r>
  <r>
    <s v="P0116"/>
    <s v="Model_428"/>
    <x v="0"/>
    <x v="0"/>
    <n v="2023"/>
    <s v="Q3"/>
    <n v="613"/>
    <n v="14375"/>
    <n v="947"/>
    <n v="256821"/>
    <n v="12.49"/>
    <n v="7"/>
    <n v="8.36"/>
    <n v="3.59"/>
    <n v="50.69"/>
    <n v="2.5"/>
    <n v="12530"/>
    <n v="1840"/>
    <n v="7"/>
    <n v="8811875"/>
    <n v="580511"/>
    <n v="8231364"/>
    <x v="2"/>
  </r>
  <r>
    <s v="P0117"/>
    <s v="Model_868"/>
    <x v="1"/>
    <x v="3"/>
    <n v="2024"/>
    <s v="Q1"/>
    <n v="4241"/>
    <n v="3122"/>
    <n v="7220"/>
    <n v="242121"/>
    <n v="13.59"/>
    <n v="4"/>
    <n v="5.0199999999999996"/>
    <n v="16.45"/>
    <n v="14.38"/>
    <n v="3.3"/>
    <n v="3152"/>
    <n v="6155"/>
    <n v="4"/>
    <n v="13240402"/>
    <n v="30620020"/>
    <n v="-17379618"/>
    <x v="0"/>
  </r>
  <r>
    <s v="P0118"/>
    <s v="Model_674"/>
    <x v="2"/>
    <x v="3"/>
    <n v="2023"/>
    <s v="Q1"/>
    <n v="1807"/>
    <n v="17488"/>
    <n v="13319"/>
    <n v="374637"/>
    <n v="0.18"/>
    <n v="15"/>
    <n v="0.14000000000000001"/>
    <n v="18.190000000000001"/>
    <n v="52.84"/>
    <n v="3.5"/>
    <n v="12357"/>
    <n v="6421"/>
    <n v="8"/>
    <n v="31600816"/>
    <n v="24067433"/>
    <n v="7533383"/>
    <x v="1"/>
  </r>
  <r>
    <s v="P0119"/>
    <s v="Model_774"/>
    <x v="0"/>
    <x v="1"/>
    <n v="2024"/>
    <s v="Q3"/>
    <n v="1728"/>
    <n v="9541"/>
    <n v="12889"/>
    <n v="86027"/>
    <n v="10.11"/>
    <n v="3"/>
    <n v="8.0299999999999994"/>
    <n v="19.66"/>
    <n v="84.86"/>
    <n v="3.6"/>
    <n v="20240"/>
    <n v="2054"/>
    <n v="7"/>
    <n v="16486848"/>
    <n v="22272192"/>
    <n v="-5785344"/>
    <x v="0"/>
  </r>
  <r>
    <s v="P0120"/>
    <s v="Model_184"/>
    <x v="0"/>
    <x v="1"/>
    <n v="2023"/>
    <s v="Q1"/>
    <n v="3292"/>
    <n v="18225"/>
    <n v="10942"/>
    <n v="405691"/>
    <n v="0.78"/>
    <n v="14"/>
    <n v="9.81"/>
    <n v="6.09"/>
    <n v="57.81"/>
    <n v="1.3"/>
    <n v="5310"/>
    <n v="379"/>
    <n v="4"/>
    <n v="59996700"/>
    <n v="36021064"/>
    <n v="23975636"/>
    <x v="1"/>
  </r>
  <r>
    <s v="P0121"/>
    <s v="Model_715"/>
    <x v="0"/>
    <x v="1"/>
    <n v="2024"/>
    <s v="Q4"/>
    <n v="4686"/>
    <n v="19958"/>
    <n v="1165"/>
    <n v="223921"/>
    <n v="8.23"/>
    <n v="11"/>
    <n v="6.06"/>
    <n v="7.65"/>
    <n v="74.75"/>
    <n v="3.5"/>
    <n v="18069"/>
    <n v="2491"/>
    <n v="5"/>
    <n v="93523188"/>
    <n v="5459190"/>
    <n v="88063998"/>
    <x v="1"/>
  </r>
  <r>
    <s v="P0122"/>
    <s v="Model_936"/>
    <x v="0"/>
    <x v="2"/>
    <n v="2023"/>
    <s v="Q3"/>
    <n v="1109"/>
    <n v="9492"/>
    <n v="10666"/>
    <n v="412271"/>
    <n v="4.3099999999999996"/>
    <n v="4"/>
    <n v="5.04"/>
    <n v="12.08"/>
    <n v="74.010000000000005"/>
    <n v="4.8"/>
    <n v="3051"/>
    <n v="9332"/>
    <n v="11"/>
    <n v="10526628"/>
    <n v="11828594"/>
    <n v="-1301966"/>
    <x v="0"/>
  </r>
  <r>
    <s v="P0123"/>
    <s v="Model_720"/>
    <x v="1"/>
    <x v="0"/>
    <n v="2023"/>
    <s v="Q2"/>
    <n v="1772"/>
    <n v="17146"/>
    <n v="5331"/>
    <n v="198930"/>
    <n v="4.5999999999999996"/>
    <n v="15"/>
    <n v="8.7799999999999994"/>
    <n v="1.58"/>
    <n v="84.57"/>
    <n v="3.2"/>
    <n v="15084"/>
    <n v="6539"/>
    <n v="6"/>
    <n v="30382712"/>
    <n v="9446532"/>
    <n v="20936180"/>
    <x v="1"/>
  </r>
  <r>
    <s v="P0124"/>
    <s v="Model_651"/>
    <x v="0"/>
    <x v="2"/>
    <n v="2023"/>
    <s v="Q3"/>
    <n v="3364"/>
    <n v="18529"/>
    <n v="13486"/>
    <n v="265234"/>
    <n v="5.29"/>
    <n v="13"/>
    <n v="9.5299999999999994"/>
    <n v="15.28"/>
    <n v="71.62"/>
    <n v="3.9"/>
    <n v="2261"/>
    <n v="1061"/>
    <n v="10"/>
    <n v="62331556"/>
    <n v="45366904"/>
    <n v="16964652"/>
    <x v="1"/>
  </r>
  <r>
    <s v="P0125"/>
    <s v="Model_366"/>
    <x v="0"/>
    <x v="0"/>
    <n v="2023"/>
    <s v="Q2"/>
    <n v="3207"/>
    <n v="5763"/>
    <n v="6130"/>
    <n v="129003"/>
    <n v="9.32"/>
    <n v="9"/>
    <n v="7.55"/>
    <n v="24.59"/>
    <n v="69.819999999999993"/>
    <n v="3.2"/>
    <n v="14011"/>
    <n v="6927"/>
    <n v="7"/>
    <n v="18481941"/>
    <n v="19658910"/>
    <n v="-1176969"/>
    <x v="0"/>
  </r>
  <r>
    <s v="P0126"/>
    <s v="Model_301"/>
    <x v="0"/>
    <x v="0"/>
    <n v="2023"/>
    <s v="Q3"/>
    <n v="2675"/>
    <n v="15560"/>
    <n v="6310"/>
    <n v="233467"/>
    <n v="5.01"/>
    <n v="6"/>
    <n v="4.45"/>
    <n v="9.02"/>
    <n v="28.73"/>
    <n v="4.4000000000000004"/>
    <n v="10971"/>
    <n v="1317"/>
    <n v="14"/>
    <n v="41623000"/>
    <n v="16879250"/>
    <n v="24743750"/>
    <x v="1"/>
  </r>
  <r>
    <s v="P0127"/>
    <s v="Model_607"/>
    <x v="2"/>
    <x v="3"/>
    <n v="2023"/>
    <s v="Q4"/>
    <n v="2779"/>
    <n v="16656"/>
    <n v="11538"/>
    <n v="89758"/>
    <n v="10.99"/>
    <n v="12"/>
    <n v="5.92"/>
    <n v="18.82"/>
    <n v="14.79"/>
    <n v="4.7"/>
    <n v="13967"/>
    <n v="8666"/>
    <n v="5"/>
    <n v="46287024"/>
    <n v="32064102"/>
    <n v="14222922"/>
    <x v="1"/>
  </r>
  <r>
    <s v="P0128"/>
    <s v="Model_816"/>
    <x v="0"/>
    <x v="1"/>
    <n v="2023"/>
    <s v="Q1"/>
    <n v="1647"/>
    <n v="10146"/>
    <n v="9554"/>
    <n v="366456"/>
    <n v="6.07"/>
    <n v="19"/>
    <n v="7.01"/>
    <n v="12.5"/>
    <n v="51.41"/>
    <n v="1.7"/>
    <n v="7663"/>
    <n v="6107"/>
    <n v="12"/>
    <n v="16710462"/>
    <n v="15735438"/>
    <n v="975024"/>
    <x v="0"/>
  </r>
  <r>
    <s v="P0129"/>
    <s v="Model_719"/>
    <x v="2"/>
    <x v="0"/>
    <n v="2023"/>
    <s v="Q4"/>
    <n v="3110"/>
    <n v="13164"/>
    <n v="12554"/>
    <n v="380814"/>
    <n v="1.03"/>
    <n v="4"/>
    <n v="1.94"/>
    <n v="3.2"/>
    <n v="19.95"/>
    <n v="2.7"/>
    <n v="17565"/>
    <n v="4230"/>
    <n v="12"/>
    <n v="40940040"/>
    <n v="39042940"/>
    <n v="1897100"/>
    <x v="3"/>
  </r>
  <r>
    <s v="P0130"/>
    <s v="Model_899"/>
    <x v="0"/>
    <x v="0"/>
    <n v="2024"/>
    <s v="Q4"/>
    <n v="2743"/>
    <n v="4469"/>
    <n v="11481"/>
    <n v="132279"/>
    <n v="11.76"/>
    <n v="2"/>
    <n v="4.47"/>
    <n v="14.56"/>
    <n v="86.98"/>
    <n v="2.6"/>
    <n v="13386"/>
    <n v="1492"/>
    <n v="8"/>
    <n v="12258467"/>
    <n v="31492383"/>
    <n v="-19233916"/>
    <x v="0"/>
  </r>
  <r>
    <s v="P0131"/>
    <s v="Model_295"/>
    <x v="0"/>
    <x v="3"/>
    <n v="2023"/>
    <s v="Q2"/>
    <n v="4941"/>
    <n v="4528"/>
    <n v="14372"/>
    <n v="65434"/>
    <n v="4.29"/>
    <n v="14"/>
    <n v="8.3000000000000007"/>
    <n v="7.5"/>
    <n v="33.19"/>
    <n v="2.6"/>
    <n v="19420"/>
    <n v="2176"/>
    <n v="3"/>
    <n v="22372848"/>
    <n v="71012052"/>
    <n v="-48639204"/>
    <x v="3"/>
  </r>
  <r>
    <s v="P0132"/>
    <s v="Model_482"/>
    <x v="0"/>
    <x v="0"/>
    <n v="2023"/>
    <s v="Q1"/>
    <n v="3677"/>
    <n v="5129"/>
    <n v="9764"/>
    <n v="245119"/>
    <n v="6.49"/>
    <n v="3"/>
    <n v="6.55"/>
    <n v="0.86"/>
    <n v="78.239999999999995"/>
    <n v="1.5"/>
    <n v="7701"/>
    <n v="9066"/>
    <n v="5"/>
    <n v="18859333"/>
    <n v="35902228"/>
    <n v="-17042895"/>
    <x v="0"/>
  </r>
  <r>
    <s v="P0133"/>
    <s v="Model_385"/>
    <x v="1"/>
    <x v="3"/>
    <n v="2024"/>
    <s v="Q1"/>
    <n v="1413"/>
    <n v="4567"/>
    <n v="7293"/>
    <n v="490991"/>
    <n v="10.28"/>
    <n v="14"/>
    <n v="4.1100000000000003"/>
    <n v="15.87"/>
    <n v="41.01"/>
    <n v="4.3"/>
    <n v="17080"/>
    <n v="4416"/>
    <n v="6"/>
    <n v="6453171"/>
    <n v="10305009"/>
    <n v="-3851838"/>
    <x v="0"/>
  </r>
  <r>
    <s v="P0134"/>
    <s v="Model_819"/>
    <x v="0"/>
    <x v="1"/>
    <n v="2024"/>
    <s v="Q4"/>
    <n v="2031"/>
    <n v="7441"/>
    <n v="11029"/>
    <n v="387913"/>
    <n v="4.99"/>
    <n v="13"/>
    <n v="6.63"/>
    <n v="21.47"/>
    <n v="35.86"/>
    <n v="1.1000000000000001"/>
    <n v="20654"/>
    <n v="6296"/>
    <n v="5"/>
    <n v="15112671"/>
    <n v="22399899"/>
    <n v="-7287228"/>
    <x v="0"/>
  </r>
  <r>
    <s v="P0135"/>
    <s v="Model_409"/>
    <x v="2"/>
    <x v="2"/>
    <n v="2024"/>
    <s v="Q1"/>
    <n v="1713"/>
    <n v="19270"/>
    <n v="12415"/>
    <n v="295754"/>
    <n v="0.85"/>
    <n v="19"/>
    <n v="1.18"/>
    <n v="8.6199999999999992"/>
    <n v="84.81"/>
    <n v="3.1"/>
    <n v="8899"/>
    <n v="4689"/>
    <n v="5"/>
    <n v="33009510"/>
    <n v="21266895"/>
    <n v="11742615"/>
    <x v="1"/>
  </r>
  <r>
    <s v="P0136"/>
    <s v="Model_821"/>
    <x v="2"/>
    <x v="2"/>
    <n v="2024"/>
    <s v="Q1"/>
    <n v="1579"/>
    <n v="13055"/>
    <n v="11559"/>
    <n v="378821"/>
    <n v="5.61"/>
    <n v="18"/>
    <n v="4.01"/>
    <n v="9.76"/>
    <n v="39.07"/>
    <n v="3.6"/>
    <n v="18445"/>
    <n v="8242"/>
    <n v="12"/>
    <n v="20613845"/>
    <n v="18251661"/>
    <n v="2362184"/>
    <x v="0"/>
  </r>
  <r>
    <s v="P0137"/>
    <s v="Model_278"/>
    <x v="1"/>
    <x v="2"/>
    <n v="2023"/>
    <s v="Q4"/>
    <n v="2088"/>
    <n v="14581"/>
    <n v="6239"/>
    <n v="133555"/>
    <n v="14.17"/>
    <n v="12"/>
    <n v="7.93"/>
    <n v="22.28"/>
    <n v="41.22"/>
    <n v="1.8"/>
    <n v="9123"/>
    <n v="6360"/>
    <n v="14"/>
    <n v="30445128"/>
    <n v="13027032"/>
    <n v="17418096"/>
    <x v="1"/>
  </r>
  <r>
    <s v="P0138"/>
    <s v="Model_167"/>
    <x v="2"/>
    <x v="1"/>
    <n v="2023"/>
    <s v="Q1"/>
    <n v="3352"/>
    <n v="8319"/>
    <n v="10565"/>
    <n v="178379"/>
    <n v="9.6300000000000008"/>
    <n v="9"/>
    <n v="2.21"/>
    <n v="20.34"/>
    <n v="18.489999999999998"/>
    <n v="4.5999999999999996"/>
    <n v="11827"/>
    <n v="8571"/>
    <n v="10"/>
    <n v="27885288"/>
    <n v="35413880"/>
    <n v="-7528592"/>
    <x v="3"/>
  </r>
  <r>
    <s v="P0139"/>
    <s v="Model_641"/>
    <x v="2"/>
    <x v="0"/>
    <n v="2024"/>
    <s v="Q2"/>
    <n v="2287"/>
    <n v="12546"/>
    <n v="12686"/>
    <n v="266992"/>
    <n v="10.07"/>
    <n v="4"/>
    <n v="1.86"/>
    <n v="17.87"/>
    <n v="63.64"/>
    <n v="4.4000000000000004"/>
    <n v="8687"/>
    <n v="7997"/>
    <n v="12"/>
    <n v="28692702"/>
    <n v="29012882"/>
    <n v="-320180"/>
    <x v="3"/>
  </r>
  <r>
    <s v="P0140"/>
    <s v="Model_572"/>
    <x v="1"/>
    <x v="1"/>
    <n v="2024"/>
    <s v="Q3"/>
    <n v="1356"/>
    <n v="19217"/>
    <n v="14079"/>
    <n v="289511"/>
    <n v="9.48"/>
    <n v="19"/>
    <n v="9.51"/>
    <n v="6.22"/>
    <n v="33.11"/>
    <n v="2.9"/>
    <n v="3680"/>
    <n v="4941"/>
    <n v="14"/>
    <n v="26058252"/>
    <n v="19091124"/>
    <n v="6967128"/>
    <x v="1"/>
  </r>
  <r>
    <s v="P0141"/>
    <s v="Model_569"/>
    <x v="1"/>
    <x v="1"/>
    <n v="2024"/>
    <s v="Q2"/>
    <n v="4079"/>
    <n v="4211"/>
    <n v="7311"/>
    <n v="226806"/>
    <n v="2.98"/>
    <n v="19"/>
    <n v="2.1"/>
    <n v="22.76"/>
    <n v="56.85"/>
    <n v="2.6"/>
    <n v="3460"/>
    <n v="7261"/>
    <n v="3"/>
    <n v="17176669"/>
    <n v="29821569"/>
    <n v="-12644900"/>
    <x v="0"/>
  </r>
  <r>
    <s v="P0142"/>
    <s v="Model_288"/>
    <x v="2"/>
    <x v="3"/>
    <n v="2024"/>
    <s v="Q4"/>
    <n v="2725"/>
    <n v="6353"/>
    <n v="12283"/>
    <n v="413809"/>
    <n v="6.28"/>
    <n v="5"/>
    <n v="2.61"/>
    <n v="3.86"/>
    <n v="57.31"/>
    <n v="1.9"/>
    <n v="6653"/>
    <n v="9766"/>
    <n v="7"/>
    <n v="17311925"/>
    <n v="33471175"/>
    <n v="-16159250"/>
    <x v="0"/>
  </r>
  <r>
    <s v="P0143"/>
    <s v="Model_106"/>
    <x v="0"/>
    <x v="3"/>
    <n v="2023"/>
    <s v="Q3"/>
    <n v="1332"/>
    <n v="9215"/>
    <n v="8304"/>
    <n v="483819"/>
    <n v="11.26"/>
    <n v="3"/>
    <n v="9.6999999999999993"/>
    <n v="15.67"/>
    <n v="67.540000000000006"/>
    <n v="3.9"/>
    <n v="8535"/>
    <n v="1159"/>
    <n v="9"/>
    <n v="12274380"/>
    <n v="11060928"/>
    <n v="1213452"/>
    <x v="0"/>
  </r>
  <r>
    <s v="P0144"/>
    <s v="Model_135"/>
    <x v="0"/>
    <x v="3"/>
    <n v="2023"/>
    <s v="Q3"/>
    <n v="759"/>
    <n v="10442"/>
    <n v="2046"/>
    <n v="118803"/>
    <n v="1.52"/>
    <n v="1"/>
    <n v="7.35"/>
    <n v="0.72"/>
    <n v="69.62"/>
    <n v="1.5"/>
    <n v="12971"/>
    <n v="2022"/>
    <n v="9"/>
    <n v="7925478"/>
    <n v="1552914"/>
    <n v="6372564"/>
    <x v="2"/>
  </r>
  <r>
    <s v="P0145"/>
    <s v="Model_288"/>
    <x v="1"/>
    <x v="1"/>
    <n v="2024"/>
    <s v="Q3"/>
    <n v="4794"/>
    <n v="17007"/>
    <n v="12711"/>
    <n v="482548"/>
    <n v="4.17"/>
    <n v="15"/>
    <n v="7"/>
    <n v="16.09"/>
    <n v="51.16"/>
    <n v="3.7"/>
    <n v="2082"/>
    <n v="6201"/>
    <n v="12"/>
    <n v="81531558"/>
    <n v="60936534"/>
    <n v="20595024"/>
    <x v="1"/>
  </r>
  <r>
    <s v="P0146"/>
    <s v="Model_390"/>
    <x v="2"/>
    <x v="3"/>
    <n v="2024"/>
    <s v="Q2"/>
    <n v="4463"/>
    <n v="17326"/>
    <n v="4639"/>
    <n v="403847"/>
    <n v="4.1399999999999997"/>
    <n v="17"/>
    <n v="8.5299999999999994"/>
    <n v="6.93"/>
    <n v="36.479999999999997"/>
    <n v="4.4000000000000004"/>
    <n v="17014"/>
    <n v="4692"/>
    <n v="8"/>
    <n v="77325938"/>
    <n v="20703857"/>
    <n v="56622081"/>
    <x v="1"/>
  </r>
  <r>
    <s v="P0147"/>
    <s v="Model_741"/>
    <x v="2"/>
    <x v="1"/>
    <n v="2023"/>
    <s v="Q1"/>
    <n v="3798"/>
    <n v="3262"/>
    <n v="9351"/>
    <n v="333456"/>
    <n v="6.48"/>
    <n v="4"/>
    <n v="1.1599999999999999"/>
    <n v="11.24"/>
    <n v="77"/>
    <n v="1.9"/>
    <n v="17031"/>
    <n v="6449"/>
    <n v="11"/>
    <n v="12389076"/>
    <n v="35515098"/>
    <n v="-23126022"/>
    <x v="0"/>
  </r>
  <r>
    <s v="P0148"/>
    <s v="Model_574"/>
    <x v="1"/>
    <x v="0"/>
    <n v="2024"/>
    <s v="Q2"/>
    <n v="4829"/>
    <n v="17350"/>
    <n v="14008"/>
    <n v="274448"/>
    <n v="14.71"/>
    <n v="3"/>
    <n v="7.06"/>
    <n v="8.6300000000000008"/>
    <n v="34.79"/>
    <n v="4.5"/>
    <n v="18172"/>
    <n v="2573"/>
    <n v="12"/>
    <n v="83783150"/>
    <n v="67644632"/>
    <n v="16138518"/>
    <x v="1"/>
  </r>
  <r>
    <s v="P0149"/>
    <s v="Model_647"/>
    <x v="1"/>
    <x v="0"/>
    <n v="2023"/>
    <s v="Q3"/>
    <n v="713"/>
    <n v="13612"/>
    <n v="3176"/>
    <n v="225251"/>
    <n v="1.01"/>
    <n v="12"/>
    <n v="5.04"/>
    <n v="4.32"/>
    <n v="50.6"/>
    <n v="1.1000000000000001"/>
    <n v="9479"/>
    <n v="8208"/>
    <n v="5"/>
    <n v="9705356"/>
    <n v="2264488"/>
    <n v="7440868"/>
    <x v="2"/>
  </r>
  <r>
    <s v="P0150"/>
    <s v="Model_457"/>
    <x v="0"/>
    <x v="3"/>
    <n v="2023"/>
    <s v="Q4"/>
    <n v="2048"/>
    <n v="14152"/>
    <n v="3809"/>
    <n v="252514"/>
    <n v="7.78"/>
    <n v="18"/>
    <n v="8.2899999999999991"/>
    <n v="15.55"/>
    <n v="42.1"/>
    <n v="4.7"/>
    <n v="4560"/>
    <n v="8196"/>
    <n v="8"/>
    <n v="28983296"/>
    <n v="7800832"/>
    <n v="21182464"/>
    <x v="1"/>
  </r>
  <r>
    <s v="P0151"/>
    <s v="Model_570"/>
    <x v="0"/>
    <x v="0"/>
    <n v="2023"/>
    <s v="Q1"/>
    <n v="3495"/>
    <n v="7622"/>
    <n v="11985"/>
    <n v="295404"/>
    <n v="2.69"/>
    <n v="1"/>
    <n v="5.08"/>
    <n v="22.05"/>
    <n v="78.41"/>
    <n v="1.5"/>
    <n v="15231"/>
    <n v="6848"/>
    <n v="14"/>
    <n v="26638890"/>
    <n v="41887575"/>
    <n v="-15248685"/>
    <x v="3"/>
  </r>
  <r>
    <s v="P0152"/>
    <s v="Model_962"/>
    <x v="2"/>
    <x v="1"/>
    <n v="2024"/>
    <s v="Q4"/>
    <n v="3793"/>
    <n v="1981"/>
    <n v="9954"/>
    <n v="167961"/>
    <n v="14.56"/>
    <n v="12"/>
    <n v="6.2"/>
    <n v="23.98"/>
    <n v="44.55"/>
    <n v="3.6"/>
    <n v="13794"/>
    <n v="4649"/>
    <n v="11"/>
    <n v="7513933"/>
    <n v="37755522"/>
    <n v="-30241589"/>
    <x v="0"/>
  </r>
  <r>
    <s v="P0153"/>
    <s v="Model_858"/>
    <x v="2"/>
    <x v="1"/>
    <n v="2024"/>
    <s v="Q3"/>
    <n v="1545"/>
    <n v="16036"/>
    <n v="12624"/>
    <n v="352523"/>
    <n v="1.7"/>
    <n v="10"/>
    <n v="4.78"/>
    <n v="4.8099999999999996"/>
    <n v="40.89"/>
    <n v="2"/>
    <n v="19067"/>
    <n v="694"/>
    <n v="7"/>
    <n v="24775620"/>
    <n v="19504080"/>
    <n v="5271540"/>
    <x v="1"/>
  </r>
  <r>
    <s v="P0154"/>
    <s v="Model_420"/>
    <x v="0"/>
    <x v="0"/>
    <n v="2023"/>
    <s v="Q2"/>
    <n v="3354"/>
    <n v="1653"/>
    <n v="2627"/>
    <n v="67297"/>
    <n v="6.05"/>
    <n v="3"/>
    <n v="4.78"/>
    <n v="17.93"/>
    <n v="65.19"/>
    <n v="4.3"/>
    <n v="15774"/>
    <n v="5552"/>
    <n v="12"/>
    <n v="5544162"/>
    <n v="8810958"/>
    <n v="-3266796"/>
    <x v="0"/>
  </r>
  <r>
    <s v="P0155"/>
    <s v="Model_569"/>
    <x v="0"/>
    <x v="3"/>
    <n v="2024"/>
    <s v="Q1"/>
    <n v="3813"/>
    <n v="9117"/>
    <n v="7779"/>
    <n v="314155"/>
    <n v="11.07"/>
    <n v="19"/>
    <n v="7.68"/>
    <n v="16.61"/>
    <n v="58.2"/>
    <n v="3"/>
    <n v="19330"/>
    <n v="606"/>
    <n v="7"/>
    <n v="34763121"/>
    <n v="29661327"/>
    <n v="5101794"/>
    <x v="1"/>
  </r>
  <r>
    <s v="P0156"/>
    <s v="Model_975"/>
    <x v="1"/>
    <x v="2"/>
    <n v="2024"/>
    <s v="Q3"/>
    <n v="1903"/>
    <n v="3024"/>
    <n v="10605"/>
    <n v="170234"/>
    <n v="10.57"/>
    <n v="19"/>
    <n v="6.29"/>
    <n v="8.58"/>
    <n v="18.579999999999998"/>
    <n v="1.5"/>
    <n v="17848"/>
    <n v="4989"/>
    <n v="3"/>
    <n v="5754672"/>
    <n v="20181315"/>
    <n v="-14426643"/>
    <x v="0"/>
  </r>
  <r>
    <s v="P0157"/>
    <s v="Model_539"/>
    <x v="0"/>
    <x v="0"/>
    <n v="2024"/>
    <s v="Q4"/>
    <n v="4709"/>
    <n v="3620"/>
    <n v="10632"/>
    <n v="94014"/>
    <n v="6.34"/>
    <n v="14"/>
    <n v="6.33"/>
    <n v="0.48"/>
    <n v="50.65"/>
    <n v="3.3"/>
    <n v="3403"/>
    <n v="7737"/>
    <n v="9"/>
    <n v="17046580"/>
    <n v="50066088"/>
    <n v="-33019508"/>
    <x v="0"/>
  </r>
  <r>
    <s v="P0158"/>
    <s v="Model_957"/>
    <x v="1"/>
    <x v="3"/>
    <n v="2024"/>
    <s v="Q3"/>
    <n v="1341"/>
    <n v="16548"/>
    <n v="11208"/>
    <n v="293166"/>
    <n v="5.2"/>
    <n v="3"/>
    <n v="4.5"/>
    <n v="17.239999999999998"/>
    <n v="68.84"/>
    <n v="2.6"/>
    <n v="16051"/>
    <n v="8312"/>
    <n v="9"/>
    <n v="22190868"/>
    <n v="15029928"/>
    <n v="7160940"/>
    <x v="2"/>
  </r>
  <r>
    <s v="P0159"/>
    <s v="Model_147"/>
    <x v="1"/>
    <x v="2"/>
    <n v="2024"/>
    <s v="Q4"/>
    <n v="3631"/>
    <n v="3843"/>
    <n v="13304"/>
    <n v="454954"/>
    <n v="5.96"/>
    <n v="8"/>
    <n v="5.31"/>
    <n v="23.64"/>
    <n v="89.37"/>
    <n v="3.6"/>
    <n v="16641"/>
    <n v="1499"/>
    <n v="12"/>
    <n v="13953933"/>
    <n v="48306824"/>
    <n v="-34352891"/>
    <x v="0"/>
  </r>
  <r>
    <s v="P0160"/>
    <s v="Model_693"/>
    <x v="0"/>
    <x v="2"/>
    <n v="2024"/>
    <s v="Q3"/>
    <n v="3507"/>
    <n v="6636"/>
    <n v="9369"/>
    <n v="406477"/>
    <n v="3.96"/>
    <n v="6"/>
    <n v="7.46"/>
    <n v="15.8"/>
    <n v="60.33"/>
    <n v="4.5"/>
    <n v="3877"/>
    <n v="3301"/>
    <n v="8"/>
    <n v="23272452"/>
    <n v="32857083"/>
    <n v="-9584631"/>
    <x v="3"/>
  </r>
  <r>
    <s v="P0161"/>
    <s v="Model_271"/>
    <x v="1"/>
    <x v="3"/>
    <n v="2023"/>
    <s v="Q3"/>
    <n v="1686"/>
    <n v="2740"/>
    <n v="13206"/>
    <n v="228570"/>
    <n v="3.08"/>
    <n v="18"/>
    <n v="8.26"/>
    <n v="10.88"/>
    <n v="39.619999999999997"/>
    <n v="2.6"/>
    <n v="2347"/>
    <n v="7954"/>
    <n v="12"/>
    <n v="4619640"/>
    <n v="22265316"/>
    <n v="-17645676"/>
    <x v="0"/>
  </r>
  <r>
    <s v="P0162"/>
    <s v="Model_354"/>
    <x v="2"/>
    <x v="0"/>
    <n v="2024"/>
    <s v="Q1"/>
    <n v="3746"/>
    <n v="1560"/>
    <n v="5085"/>
    <n v="308864"/>
    <n v="7.25"/>
    <n v="18"/>
    <n v="6.97"/>
    <n v="13.13"/>
    <n v="28.09"/>
    <n v="2.2000000000000002"/>
    <n v="15880"/>
    <n v="6863"/>
    <n v="10"/>
    <n v="5843760"/>
    <n v="19048410"/>
    <n v="-13204650"/>
    <x v="0"/>
  </r>
  <r>
    <s v="P0163"/>
    <s v="Model_831"/>
    <x v="2"/>
    <x v="2"/>
    <n v="2023"/>
    <s v="Q2"/>
    <n v="3049"/>
    <n v="10630"/>
    <n v="7710"/>
    <n v="323264"/>
    <n v="4.03"/>
    <n v="5"/>
    <n v="9.24"/>
    <n v="4.99"/>
    <n v="79.83"/>
    <n v="1.1000000000000001"/>
    <n v="19123"/>
    <n v="8062"/>
    <n v="9"/>
    <n v="32410870"/>
    <n v="23507790"/>
    <n v="8903080"/>
    <x v="1"/>
  </r>
  <r>
    <s v="P0164"/>
    <s v="Model_838"/>
    <x v="1"/>
    <x v="0"/>
    <n v="2024"/>
    <s v="Q4"/>
    <n v="3202"/>
    <n v="19523"/>
    <n v="9361"/>
    <n v="451983"/>
    <n v="4.3099999999999996"/>
    <n v="5"/>
    <n v="8.1999999999999993"/>
    <n v="18.760000000000002"/>
    <n v="75.17"/>
    <n v="3.3"/>
    <n v="11024"/>
    <n v="5290"/>
    <n v="10"/>
    <n v="62512646"/>
    <n v="29973922"/>
    <n v="32538724"/>
    <x v="1"/>
  </r>
  <r>
    <s v="P0165"/>
    <s v="Model_597"/>
    <x v="1"/>
    <x v="3"/>
    <n v="2023"/>
    <s v="Q3"/>
    <n v="748"/>
    <n v="13812"/>
    <n v="14889"/>
    <n v="334996"/>
    <n v="9.85"/>
    <n v="19"/>
    <n v="5.62"/>
    <n v="18.66"/>
    <n v="28.71"/>
    <n v="2.6"/>
    <n v="16731"/>
    <n v="5781"/>
    <n v="10"/>
    <n v="10331376"/>
    <n v="11136972"/>
    <n v="-805596"/>
    <x v="0"/>
  </r>
  <r>
    <s v="P0166"/>
    <s v="Model_348"/>
    <x v="1"/>
    <x v="3"/>
    <n v="2024"/>
    <s v="Q1"/>
    <n v="2210"/>
    <n v="14850"/>
    <n v="2996"/>
    <n v="391383"/>
    <n v="14.53"/>
    <n v="14"/>
    <n v="6.71"/>
    <n v="3.64"/>
    <n v="26.05"/>
    <n v="2.5"/>
    <n v="13198"/>
    <n v="3778"/>
    <n v="7"/>
    <n v="32818500"/>
    <n v="6621160"/>
    <n v="26197340"/>
    <x v="1"/>
  </r>
  <r>
    <s v="P0167"/>
    <s v="Model_892"/>
    <x v="2"/>
    <x v="3"/>
    <n v="2024"/>
    <s v="Q2"/>
    <n v="4147"/>
    <n v="13918"/>
    <n v="4547"/>
    <n v="444145"/>
    <n v="9.0500000000000007"/>
    <n v="14"/>
    <n v="9.26"/>
    <n v="21.95"/>
    <n v="67.209999999999994"/>
    <n v="1.7"/>
    <n v="12071"/>
    <n v="436"/>
    <n v="3"/>
    <n v="57717946"/>
    <n v="18856409"/>
    <n v="38861537"/>
    <x v="1"/>
  </r>
  <r>
    <s v="P0168"/>
    <s v="Model_439"/>
    <x v="0"/>
    <x v="2"/>
    <n v="2024"/>
    <s v="Q3"/>
    <n v="4787"/>
    <n v="2752"/>
    <n v="9643"/>
    <n v="258559"/>
    <n v="1.1499999999999999"/>
    <n v="19"/>
    <n v="6.19"/>
    <n v="6.73"/>
    <n v="35.200000000000003"/>
    <n v="2.7"/>
    <n v="13814"/>
    <n v="1767"/>
    <n v="13"/>
    <n v="13173824"/>
    <n v="46161041"/>
    <n v="-32987217"/>
    <x v="0"/>
  </r>
  <r>
    <s v="P0169"/>
    <s v="Model_831"/>
    <x v="2"/>
    <x v="2"/>
    <n v="2024"/>
    <s v="Q3"/>
    <n v="904"/>
    <n v="9863"/>
    <n v="6778"/>
    <n v="141575"/>
    <n v="1.1299999999999999"/>
    <n v="8"/>
    <n v="8.25"/>
    <n v="24.56"/>
    <n v="34.51"/>
    <n v="4.9000000000000004"/>
    <n v="12929"/>
    <n v="1009"/>
    <n v="8"/>
    <n v="8916152"/>
    <n v="6127312"/>
    <n v="2788840"/>
    <x v="0"/>
  </r>
  <r>
    <s v="P0170"/>
    <s v="Model_431"/>
    <x v="1"/>
    <x v="0"/>
    <n v="2024"/>
    <s v="Q3"/>
    <n v="3524"/>
    <n v="11150"/>
    <n v="6407"/>
    <n v="145040"/>
    <n v="14.27"/>
    <n v="3"/>
    <n v="6.89"/>
    <n v="9.57"/>
    <n v="22.18"/>
    <n v="2.2000000000000002"/>
    <n v="3865"/>
    <n v="8567"/>
    <n v="4"/>
    <n v="39292600"/>
    <n v="22578268"/>
    <n v="16714332"/>
    <x v="1"/>
  </r>
  <r>
    <s v="P0171"/>
    <s v="Model_244"/>
    <x v="0"/>
    <x v="3"/>
    <n v="2023"/>
    <s v="Q1"/>
    <n v="1757"/>
    <n v="17814"/>
    <n v="1569"/>
    <n v="198510"/>
    <n v="4.46"/>
    <n v="17"/>
    <n v="5.52"/>
    <n v="4.45"/>
    <n v="31.12"/>
    <n v="3.4"/>
    <n v="12104"/>
    <n v="9183"/>
    <n v="14"/>
    <n v="31299198"/>
    <n v="2756733"/>
    <n v="28542465"/>
    <x v="1"/>
  </r>
  <r>
    <s v="P0172"/>
    <s v="Model_650"/>
    <x v="1"/>
    <x v="2"/>
    <n v="2023"/>
    <s v="Q4"/>
    <n v="2827"/>
    <n v="5590"/>
    <n v="11413"/>
    <n v="229587"/>
    <n v="1.38"/>
    <n v="17"/>
    <n v="2.42"/>
    <n v="8.7899999999999991"/>
    <n v="44.2"/>
    <n v="4.0999999999999996"/>
    <n v="12866"/>
    <n v="8304"/>
    <n v="8"/>
    <n v="15802930"/>
    <n v="32264551"/>
    <n v="-16461621"/>
    <x v="0"/>
  </r>
  <r>
    <s v="P0173"/>
    <s v="Model_420"/>
    <x v="0"/>
    <x v="1"/>
    <n v="2024"/>
    <s v="Q2"/>
    <n v="1783"/>
    <n v="8460"/>
    <n v="1580"/>
    <n v="55744"/>
    <n v="8.99"/>
    <n v="4"/>
    <n v="4.26"/>
    <n v="11"/>
    <n v="68.63"/>
    <n v="4"/>
    <n v="6555"/>
    <n v="5222"/>
    <n v="10"/>
    <n v="15084180"/>
    <n v="2817140"/>
    <n v="12267040"/>
    <x v="2"/>
  </r>
  <r>
    <s v="P0174"/>
    <s v="Model_777"/>
    <x v="2"/>
    <x v="0"/>
    <n v="2023"/>
    <s v="Q2"/>
    <n v="4981"/>
    <n v="4504"/>
    <n v="10708"/>
    <n v="264892"/>
    <n v="9.35"/>
    <n v="19"/>
    <n v="9.68"/>
    <n v="1.73"/>
    <n v="36.9"/>
    <n v="2.2999999999999998"/>
    <n v="7122"/>
    <n v="8253"/>
    <n v="11"/>
    <n v="22434424"/>
    <n v="53336548"/>
    <n v="-30902124"/>
    <x v="3"/>
  </r>
  <r>
    <s v="P0175"/>
    <s v="Model_666"/>
    <x v="1"/>
    <x v="3"/>
    <n v="2024"/>
    <s v="Q2"/>
    <n v="3560"/>
    <n v="18213"/>
    <n v="7103"/>
    <n v="485633"/>
    <n v="9.73"/>
    <n v="10"/>
    <n v="6.58"/>
    <n v="14.46"/>
    <n v="36.29"/>
    <n v="3.4"/>
    <n v="18256"/>
    <n v="1073"/>
    <n v="11"/>
    <n v="64838280"/>
    <n v="25286680"/>
    <n v="39551600"/>
    <x v="1"/>
  </r>
  <r>
    <s v="P0176"/>
    <s v="Model_725"/>
    <x v="1"/>
    <x v="0"/>
    <n v="2023"/>
    <s v="Q1"/>
    <n v="252"/>
    <n v="5140"/>
    <n v="4783"/>
    <n v="450285"/>
    <n v="4.01"/>
    <n v="4"/>
    <n v="5.64"/>
    <n v="14.94"/>
    <n v="32.79"/>
    <n v="4.5"/>
    <n v="9283"/>
    <n v="4370"/>
    <n v="3"/>
    <n v="1295280"/>
    <n v="1205316"/>
    <n v="89964"/>
    <x v="0"/>
  </r>
  <r>
    <s v="P0177"/>
    <s v="Model_637"/>
    <x v="2"/>
    <x v="0"/>
    <n v="2024"/>
    <s v="Q4"/>
    <n v="3305"/>
    <n v="2841"/>
    <n v="10303"/>
    <n v="354503"/>
    <n v="0.23"/>
    <n v="3"/>
    <n v="9.33"/>
    <n v="18.47"/>
    <n v="48.26"/>
    <n v="1.1000000000000001"/>
    <n v="3449"/>
    <n v="1508"/>
    <n v="14"/>
    <n v="9389505"/>
    <n v="34051415"/>
    <n v="-24661910"/>
    <x v="0"/>
  </r>
  <r>
    <s v="P0178"/>
    <s v="Model_703"/>
    <x v="0"/>
    <x v="3"/>
    <n v="2023"/>
    <s v="Q4"/>
    <n v="4268"/>
    <n v="13355"/>
    <n v="12351"/>
    <n v="200871"/>
    <n v="14.48"/>
    <n v="11"/>
    <n v="5.87"/>
    <n v="0.73"/>
    <n v="24.45"/>
    <n v="2.7"/>
    <n v="18128"/>
    <n v="2388"/>
    <n v="7"/>
    <n v="56999140"/>
    <n v="52714068"/>
    <n v="4285072"/>
    <x v="3"/>
  </r>
  <r>
    <s v="P0179"/>
    <s v="Model_543"/>
    <x v="1"/>
    <x v="1"/>
    <n v="2023"/>
    <s v="Q2"/>
    <n v="4546"/>
    <n v="1838"/>
    <n v="14337"/>
    <n v="410890"/>
    <n v="3.76"/>
    <n v="1"/>
    <n v="5.26"/>
    <n v="13.53"/>
    <n v="48.85"/>
    <n v="1.9"/>
    <n v="11532"/>
    <n v="8838"/>
    <n v="14"/>
    <n v="8355548"/>
    <n v="65176002"/>
    <n v="-56820454"/>
    <x v="0"/>
  </r>
  <r>
    <s v="P0180"/>
    <s v="Model_295"/>
    <x v="1"/>
    <x v="3"/>
    <n v="2024"/>
    <s v="Q3"/>
    <n v="816"/>
    <n v="7395"/>
    <n v="9514"/>
    <n v="274834"/>
    <n v="10.14"/>
    <n v="12"/>
    <n v="7.59"/>
    <n v="1.32"/>
    <n v="66.33"/>
    <n v="2.6"/>
    <n v="13119"/>
    <n v="1318"/>
    <n v="7"/>
    <n v="6034320"/>
    <n v="7763424"/>
    <n v="-1729104"/>
    <x v="0"/>
  </r>
  <r>
    <s v="P0181"/>
    <s v="Model_109"/>
    <x v="1"/>
    <x v="2"/>
    <n v="2024"/>
    <s v="Q4"/>
    <n v="4439"/>
    <n v="13754"/>
    <n v="1321"/>
    <n v="170906"/>
    <n v="10.6"/>
    <n v="9"/>
    <n v="7.13"/>
    <n v="17.53"/>
    <n v="12.38"/>
    <n v="2.7"/>
    <n v="18008"/>
    <n v="1520"/>
    <n v="10"/>
    <n v="61054006"/>
    <n v="5863919"/>
    <n v="55190087"/>
    <x v="1"/>
  </r>
  <r>
    <s v="P0182"/>
    <s v="Model_523"/>
    <x v="0"/>
    <x v="0"/>
    <n v="2023"/>
    <s v="Q2"/>
    <n v="2377"/>
    <n v="12844"/>
    <n v="13870"/>
    <n v="251260"/>
    <n v="9.15"/>
    <n v="8"/>
    <n v="1.93"/>
    <n v="1.39"/>
    <n v="10.78"/>
    <n v="4"/>
    <n v="14324"/>
    <n v="9746"/>
    <n v="14"/>
    <n v="30530188"/>
    <n v="32968990"/>
    <n v="-2438802"/>
    <x v="3"/>
  </r>
  <r>
    <s v="P0183"/>
    <s v="Model_353"/>
    <x v="2"/>
    <x v="2"/>
    <n v="2023"/>
    <s v="Q1"/>
    <n v="2981"/>
    <n v="3250"/>
    <n v="11312"/>
    <n v="270931"/>
    <n v="4.6900000000000004"/>
    <n v="9"/>
    <n v="4.71"/>
    <n v="22.79"/>
    <n v="16.010000000000002"/>
    <n v="1.4"/>
    <n v="12445"/>
    <n v="3477"/>
    <n v="10"/>
    <n v="9688250"/>
    <n v="33721072"/>
    <n v="-24032822"/>
    <x v="0"/>
  </r>
  <r>
    <s v="P0184"/>
    <s v="Model_382"/>
    <x v="2"/>
    <x v="2"/>
    <n v="2023"/>
    <s v="Q4"/>
    <n v="247"/>
    <n v="3921"/>
    <n v="9927"/>
    <n v="303593"/>
    <n v="4.07"/>
    <n v="6"/>
    <n v="4.7300000000000004"/>
    <n v="17.55"/>
    <n v="52.85"/>
    <n v="3.1"/>
    <n v="3419"/>
    <n v="7601"/>
    <n v="14"/>
    <n v="968487"/>
    <n v="2451969"/>
    <n v="-1483482"/>
    <x v="0"/>
  </r>
  <r>
    <s v="P0185"/>
    <s v="Model_961"/>
    <x v="1"/>
    <x v="1"/>
    <n v="2023"/>
    <s v="Q3"/>
    <n v="1980"/>
    <n v="8619"/>
    <n v="8369"/>
    <n v="288746"/>
    <n v="8.9700000000000006"/>
    <n v="3"/>
    <n v="3.78"/>
    <n v="12.68"/>
    <n v="78.36"/>
    <n v="3.3"/>
    <n v="11327"/>
    <n v="4198"/>
    <n v="6"/>
    <n v="17065620"/>
    <n v="16570620"/>
    <n v="495000"/>
    <x v="0"/>
  </r>
  <r>
    <s v="P0186"/>
    <s v="Model_105"/>
    <x v="2"/>
    <x v="2"/>
    <n v="2024"/>
    <s v="Q4"/>
    <n v="3632"/>
    <n v="6819"/>
    <n v="11222"/>
    <n v="57597"/>
    <n v="12.99"/>
    <n v="18"/>
    <n v="5.17"/>
    <n v="11.04"/>
    <n v="10.39"/>
    <n v="3"/>
    <n v="11117"/>
    <n v="2838"/>
    <n v="6"/>
    <n v="24766608"/>
    <n v="40758304"/>
    <n v="-15991696"/>
    <x v="3"/>
  </r>
  <r>
    <s v="P0187"/>
    <s v="Model_695"/>
    <x v="2"/>
    <x v="0"/>
    <n v="2024"/>
    <s v="Q2"/>
    <n v="658"/>
    <n v="17396"/>
    <n v="13032"/>
    <n v="359237"/>
    <n v="14.2"/>
    <n v="9"/>
    <n v="4.13"/>
    <n v="3.27"/>
    <n v="84.93"/>
    <n v="3.9"/>
    <n v="11232"/>
    <n v="7719"/>
    <n v="10"/>
    <n v="11446568"/>
    <n v="8575056"/>
    <n v="2871512"/>
    <x v="0"/>
  </r>
  <r>
    <s v="P0188"/>
    <s v="Model_602"/>
    <x v="0"/>
    <x v="0"/>
    <n v="2024"/>
    <s v="Q4"/>
    <n v="3322"/>
    <n v="13418"/>
    <n v="6584"/>
    <n v="480442"/>
    <n v="1.59"/>
    <n v="2"/>
    <n v="1.99"/>
    <n v="7.27"/>
    <n v="18.5"/>
    <n v="2.5"/>
    <n v="2030"/>
    <n v="1942"/>
    <n v="9"/>
    <n v="44574596"/>
    <n v="21872048"/>
    <n v="22702548"/>
    <x v="1"/>
  </r>
  <r>
    <s v="P0189"/>
    <s v="Model_772"/>
    <x v="2"/>
    <x v="3"/>
    <n v="2024"/>
    <s v="Q3"/>
    <n v="1197"/>
    <n v="15349"/>
    <n v="5383"/>
    <n v="253199"/>
    <n v="2.3199999999999998"/>
    <n v="18"/>
    <n v="4.12"/>
    <n v="21.72"/>
    <n v="77.36"/>
    <n v="4.8"/>
    <n v="9349"/>
    <n v="9038"/>
    <n v="8"/>
    <n v="18372753"/>
    <n v="6443451"/>
    <n v="11929302"/>
    <x v="2"/>
  </r>
  <r>
    <s v="P0190"/>
    <s v="Model_869"/>
    <x v="1"/>
    <x v="0"/>
    <n v="2024"/>
    <s v="Q4"/>
    <n v="4332"/>
    <n v="6373"/>
    <n v="6746"/>
    <n v="426794"/>
    <n v="14.17"/>
    <n v="1"/>
    <n v="0.72"/>
    <n v="22.61"/>
    <n v="48.63"/>
    <n v="2.9"/>
    <n v="8429"/>
    <n v="2916"/>
    <n v="9"/>
    <n v="27607836"/>
    <n v="29223672"/>
    <n v="-1615836"/>
    <x v="3"/>
  </r>
  <r>
    <s v="P0191"/>
    <s v="Model_762"/>
    <x v="0"/>
    <x v="2"/>
    <n v="2024"/>
    <s v="Q4"/>
    <n v="3447"/>
    <n v="6306"/>
    <n v="5741"/>
    <n v="258434"/>
    <n v="11.05"/>
    <n v="19"/>
    <n v="5.76"/>
    <n v="0.02"/>
    <n v="62.75"/>
    <n v="3.3"/>
    <n v="5849"/>
    <n v="9163"/>
    <n v="7"/>
    <n v="21736782"/>
    <n v="19789227"/>
    <n v="1947555"/>
    <x v="0"/>
  </r>
  <r>
    <s v="P0192"/>
    <s v="Model_545"/>
    <x v="1"/>
    <x v="0"/>
    <n v="2024"/>
    <s v="Q2"/>
    <n v="2561"/>
    <n v="10092"/>
    <n v="7067"/>
    <n v="207489"/>
    <n v="13.24"/>
    <n v="9"/>
    <n v="8.5399999999999991"/>
    <n v="14.85"/>
    <n v="50.85"/>
    <n v="4.3"/>
    <n v="15956"/>
    <n v="594"/>
    <n v="4"/>
    <n v="25845612"/>
    <n v="18098587"/>
    <n v="7747025"/>
    <x v="1"/>
  </r>
  <r>
    <s v="P0193"/>
    <s v="Model_143"/>
    <x v="1"/>
    <x v="2"/>
    <n v="2023"/>
    <s v="Q1"/>
    <n v="1844"/>
    <n v="13682"/>
    <n v="7928"/>
    <n v="461909"/>
    <n v="3.04"/>
    <n v="1"/>
    <n v="7.25"/>
    <n v="17.98"/>
    <n v="48.16"/>
    <n v="2.1"/>
    <n v="12795"/>
    <n v="6660"/>
    <n v="8"/>
    <n v="25229608"/>
    <n v="14619232"/>
    <n v="10610376"/>
    <x v="1"/>
  </r>
  <r>
    <s v="P0194"/>
    <s v="Model_453"/>
    <x v="0"/>
    <x v="0"/>
    <n v="2023"/>
    <s v="Q1"/>
    <n v="709"/>
    <n v="18274"/>
    <n v="12689"/>
    <n v="433100"/>
    <n v="8.81"/>
    <n v="1"/>
    <n v="3.6"/>
    <n v="15.47"/>
    <n v="76.790000000000006"/>
    <n v="1.3"/>
    <n v="19685"/>
    <n v="5610"/>
    <n v="9"/>
    <n v="12956266"/>
    <n v="8996501"/>
    <n v="3959765"/>
    <x v="0"/>
  </r>
  <r>
    <s v="P0195"/>
    <s v="Model_572"/>
    <x v="2"/>
    <x v="3"/>
    <n v="2023"/>
    <s v="Q4"/>
    <n v="2861"/>
    <n v="13545"/>
    <n v="11829"/>
    <n v="165598"/>
    <n v="10.52"/>
    <n v="16"/>
    <n v="0.87"/>
    <n v="2.04"/>
    <n v="70.47"/>
    <n v="3.8"/>
    <n v="6656"/>
    <n v="3544"/>
    <n v="9"/>
    <n v="38752245"/>
    <n v="33842769"/>
    <n v="4909476"/>
    <x v="1"/>
  </r>
  <r>
    <s v="P0196"/>
    <s v="Model_774"/>
    <x v="2"/>
    <x v="3"/>
    <n v="2023"/>
    <s v="Q4"/>
    <n v="1419"/>
    <n v="5930"/>
    <n v="13075"/>
    <n v="300100"/>
    <n v="10.199999999999999"/>
    <n v="15"/>
    <n v="2.02"/>
    <n v="5.44"/>
    <n v="48.67"/>
    <n v="2.9"/>
    <n v="10728"/>
    <n v="9367"/>
    <n v="2"/>
    <n v="8414670"/>
    <n v="18553425"/>
    <n v="-10138755"/>
    <x v="0"/>
  </r>
  <r>
    <s v="P0197"/>
    <s v="Model_348"/>
    <x v="2"/>
    <x v="3"/>
    <n v="2023"/>
    <s v="Q3"/>
    <n v="2036"/>
    <n v="10320"/>
    <n v="3261"/>
    <n v="308589"/>
    <n v="6.12"/>
    <n v="15"/>
    <n v="5.45"/>
    <n v="6.26"/>
    <n v="18.93"/>
    <n v="4.5999999999999996"/>
    <n v="13420"/>
    <n v="7643"/>
    <n v="8"/>
    <n v="21011520"/>
    <n v="6639396"/>
    <n v="14372124"/>
    <x v="2"/>
  </r>
  <r>
    <s v="P0198"/>
    <s v="Model_958"/>
    <x v="0"/>
    <x v="2"/>
    <n v="2024"/>
    <s v="Q2"/>
    <n v="196"/>
    <n v="5732"/>
    <n v="14836"/>
    <n v="234233"/>
    <n v="0.23"/>
    <n v="13"/>
    <n v="2.0699999999999998"/>
    <n v="20.79"/>
    <n v="19.23"/>
    <n v="4.9000000000000004"/>
    <n v="8932"/>
    <n v="7662"/>
    <n v="4"/>
    <n v="1123472"/>
    <n v="2907856"/>
    <n v="-1784384"/>
    <x v="0"/>
  </r>
  <r>
    <s v="P0199"/>
    <s v="Model_230"/>
    <x v="0"/>
    <x v="1"/>
    <n v="2024"/>
    <s v="Q2"/>
    <n v="3269"/>
    <n v="12622"/>
    <n v="12235"/>
    <n v="302388"/>
    <n v="8.74"/>
    <n v="6"/>
    <n v="5.44"/>
    <n v="11.58"/>
    <n v="74.12"/>
    <n v="2.6"/>
    <n v="13703"/>
    <n v="4094"/>
    <n v="3"/>
    <n v="41261318"/>
    <n v="39996215"/>
    <n v="1265103"/>
    <x v="3"/>
  </r>
  <r>
    <s v="P0200"/>
    <s v="Model_371"/>
    <x v="2"/>
    <x v="2"/>
    <n v="2024"/>
    <s v="Q3"/>
    <n v="2961"/>
    <n v="16523"/>
    <n v="12351"/>
    <n v="183241"/>
    <n v="3.8"/>
    <n v="10"/>
    <n v="2.3199999999999998"/>
    <n v="12.17"/>
    <n v="52.35"/>
    <n v="2.7"/>
    <n v="7689"/>
    <n v="7353"/>
    <n v="3"/>
    <n v="48924603"/>
    <n v="36571311"/>
    <n v="12353292"/>
    <x v="1"/>
  </r>
  <r>
    <s v="P0201"/>
    <s v="Model_799"/>
    <x v="2"/>
    <x v="3"/>
    <n v="2024"/>
    <s v="Q2"/>
    <n v="1784"/>
    <n v="9507"/>
    <n v="1485"/>
    <n v="265164"/>
    <n v="6.75"/>
    <n v="0"/>
    <n v="8.49"/>
    <n v="23.37"/>
    <n v="48.53"/>
    <n v="2.6"/>
    <n v="2642"/>
    <n v="145"/>
    <n v="9"/>
    <n v="16960488"/>
    <n v="2649240"/>
    <n v="14311248"/>
    <x v="2"/>
  </r>
  <r>
    <s v="P0202"/>
    <s v="Model_269"/>
    <x v="1"/>
    <x v="2"/>
    <n v="2023"/>
    <s v="Q4"/>
    <n v="1893"/>
    <n v="19405"/>
    <n v="2960"/>
    <n v="203124"/>
    <n v="14.36"/>
    <n v="10"/>
    <n v="3.97"/>
    <n v="15.93"/>
    <n v="64.45"/>
    <n v="2.2999999999999998"/>
    <n v="9114"/>
    <n v="2157"/>
    <n v="10"/>
    <n v="36733665"/>
    <n v="5603280"/>
    <n v="31130385"/>
    <x v="1"/>
  </r>
  <r>
    <s v="P0203"/>
    <s v="Model_337"/>
    <x v="2"/>
    <x v="2"/>
    <n v="2023"/>
    <s v="Q3"/>
    <n v="538"/>
    <n v="10518"/>
    <n v="7831"/>
    <n v="254923"/>
    <n v="5.99"/>
    <n v="3"/>
    <n v="2.46"/>
    <n v="22.47"/>
    <n v="78.709999999999994"/>
    <n v="4.0999999999999996"/>
    <n v="15753"/>
    <n v="763"/>
    <n v="4"/>
    <n v="5658684"/>
    <n v="4213078"/>
    <n v="1445606"/>
    <x v="0"/>
  </r>
  <r>
    <s v="P0204"/>
    <s v="Model_421"/>
    <x v="0"/>
    <x v="3"/>
    <n v="2024"/>
    <s v="Q2"/>
    <n v="3026"/>
    <n v="3000"/>
    <n v="12980"/>
    <n v="58036"/>
    <n v="12.6"/>
    <n v="6"/>
    <n v="8.1199999999999992"/>
    <n v="11.41"/>
    <n v="60.31"/>
    <n v="4"/>
    <n v="19513"/>
    <n v="4768"/>
    <n v="4"/>
    <n v="9078000"/>
    <n v="39277480"/>
    <n v="-30199480"/>
    <x v="0"/>
  </r>
  <r>
    <s v="P0205"/>
    <s v="Model_955"/>
    <x v="0"/>
    <x v="1"/>
    <n v="2024"/>
    <s v="Q1"/>
    <n v="2009"/>
    <n v="8237"/>
    <n v="13058"/>
    <n v="81778"/>
    <n v="2.83"/>
    <n v="14"/>
    <n v="3.43"/>
    <n v="3.74"/>
    <n v="71.03"/>
    <n v="2.9"/>
    <n v="18646"/>
    <n v="2129"/>
    <n v="7"/>
    <n v="16548133"/>
    <n v="26233522"/>
    <n v="-9685389"/>
    <x v="0"/>
  </r>
  <r>
    <s v="P0206"/>
    <s v="Model_216"/>
    <x v="0"/>
    <x v="2"/>
    <n v="2023"/>
    <s v="Q3"/>
    <n v="2435"/>
    <n v="4794"/>
    <n v="10559"/>
    <n v="470950"/>
    <n v="10.09"/>
    <n v="17"/>
    <n v="1.1100000000000001"/>
    <n v="23.25"/>
    <n v="71.22"/>
    <n v="1.2"/>
    <n v="8405"/>
    <n v="5817"/>
    <n v="12"/>
    <n v="11673390"/>
    <n v="25711165"/>
    <n v="-14037775"/>
    <x v="0"/>
  </r>
  <r>
    <s v="P0207"/>
    <s v="Model_216"/>
    <x v="2"/>
    <x v="1"/>
    <n v="2023"/>
    <s v="Q1"/>
    <n v="2969"/>
    <n v="5997"/>
    <n v="6141"/>
    <n v="204245"/>
    <n v="14.66"/>
    <n v="11"/>
    <n v="5.7"/>
    <n v="11.47"/>
    <n v="38.5"/>
    <n v="2.2000000000000002"/>
    <n v="6389"/>
    <n v="2796"/>
    <n v="11"/>
    <n v="17805093"/>
    <n v="18232629"/>
    <n v="-427536"/>
    <x v="0"/>
  </r>
  <r>
    <s v="P0208"/>
    <s v="Model_832"/>
    <x v="1"/>
    <x v="1"/>
    <n v="2023"/>
    <s v="Q1"/>
    <n v="4786"/>
    <n v="19350"/>
    <n v="838"/>
    <n v="211475"/>
    <n v="1.53"/>
    <n v="16"/>
    <n v="5.82"/>
    <n v="4.54"/>
    <n v="31.93"/>
    <n v="2.2000000000000002"/>
    <n v="6339"/>
    <n v="8931"/>
    <n v="2"/>
    <n v="92609100"/>
    <n v="4010668"/>
    <n v="88598432"/>
    <x v="1"/>
  </r>
  <r>
    <s v="P0209"/>
    <s v="Model_927"/>
    <x v="1"/>
    <x v="1"/>
    <n v="2024"/>
    <s v="Q1"/>
    <n v="1852"/>
    <n v="2114"/>
    <n v="11536"/>
    <n v="252747"/>
    <n v="0.12"/>
    <n v="0"/>
    <n v="7.15"/>
    <n v="7.56"/>
    <n v="74.09"/>
    <n v="4.2"/>
    <n v="5457"/>
    <n v="2763"/>
    <n v="7"/>
    <n v="3915128"/>
    <n v="21364672"/>
    <n v="-17449544"/>
    <x v="0"/>
  </r>
  <r>
    <s v="P0210"/>
    <s v="Model_943"/>
    <x v="2"/>
    <x v="0"/>
    <n v="2023"/>
    <s v="Q1"/>
    <n v="4111"/>
    <n v="10874"/>
    <n v="5675"/>
    <n v="449560"/>
    <n v="6.5"/>
    <n v="10"/>
    <n v="2.4"/>
    <n v="1.27"/>
    <n v="40.17"/>
    <n v="1.4"/>
    <n v="2057"/>
    <n v="2845"/>
    <n v="13"/>
    <n v="44703014"/>
    <n v="23329925"/>
    <n v="21373089"/>
    <x v="1"/>
  </r>
  <r>
    <s v="P0211"/>
    <s v="Model_938"/>
    <x v="2"/>
    <x v="3"/>
    <n v="2024"/>
    <s v="Q4"/>
    <n v="3419"/>
    <n v="4167"/>
    <n v="2056"/>
    <n v="68800"/>
    <n v="1.39"/>
    <n v="0"/>
    <n v="4.4400000000000004"/>
    <n v="11.71"/>
    <n v="82.27"/>
    <n v="4.2"/>
    <n v="6121"/>
    <n v="5104"/>
    <n v="4"/>
    <n v="14246973"/>
    <n v="7029464"/>
    <n v="7217509"/>
    <x v="2"/>
  </r>
  <r>
    <s v="P0212"/>
    <s v="Model_973"/>
    <x v="1"/>
    <x v="3"/>
    <n v="2023"/>
    <s v="Q4"/>
    <n v="312"/>
    <n v="14909"/>
    <n v="11982"/>
    <n v="337516"/>
    <n v="11.23"/>
    <n v="14"/>
    <n v="2.82"/>
    <n v="21.33"/>
    <n v="15.58"/>
    <n v="3.7"/>
    <n v="16432"/>
    <n v="6421"/>
    <n v="12"/>
    <n v="4651608"/>
    <n v="3738384"/>
    <n v="913224"/>
    <x v="0"/>
  </r>
  <r>
    <s v="P0213"/>
    <s v="Model_475"/>
    <x v="2"/>
    <x v="2"/>
    <n v="2023"/>
    <s v="Q1"/>
    <n v="673"/>
    <n v="18014"/>
    <n v="8497"/>
    <n v="373660"/>
    <n v="13.72"/>
    <n v="9"/>
    <n v="0.81"/>
    <n v="23.34"/>
    <n v="14.66"/>
    <n v="3.9"/>
    <n v="2339"/>
    <n v="5225"/>
    <n v="5"/>
    <n v="12123422"/>
    <n v="5718481"/>
    <n v="6404941"/>
    <x v="2"/>
  </r>
  <r>
    <s v="P0214"/>
    <s v="Model_466"/>
    <x v="1"/>
    <x v="1"/>
    <n v="2023"/>
    <s v="Q4"/>
    <n v="1066"/>
    <n v="4483"/>
    <n v="2996"/>
    <n v="332682"/>
    <n v="6.51"/>
    <n v="6"/>
    <n v="8.77"/>
    <n v="23.32"/>
    <n v="84.16"/>
    <n v="2.7"/>
    <n v="10743"/>
    <n v="5048"/>
    <n v="10"/>
    <n v="4778878"/>
    <n v="3193736"/>
    <n v="1585142"/>
    <x v="0"/>
  </r>
  <r>
    <s v="P0215"/>
    <s v="Model_414"/>
    <x v="0"/>
    <x v="3"/>
    <n v="2024"/>
    <s v="Q3"/>
    <n v="3693"/>
    <n v="14151"/>
    <n v="12460"/>
    <n v="376062"/>
    <n v="3.88"/>
    <n v="1"/>
    <n v="7.29"/>
    <n v="3.13"/>
    <n v="61.88"/>
    <n v="3.7"/>
    <n v="11096"/>
    <n v="4502"/>
    <n v="4"/>
    <n v="52259643"/>
    <n v="46014780"/>
    <n v="6244863"/>
    <x v="1"/>
  </r>
  <r>
    <s v="P0216"/>
    <s v="Model_174"/>
    <x v="1"/>
    <x v="2"/>
    <n v="2024"/>
    <s v="Q1"/>
    <n v="2099"/>
    <n v="9730"/>
    <n v="7965"/>
    <n v="458189"/>
    <n v="6.52"/>
    <n v="9"/>
    <n v="3.01"/>
    <n v="9.5500000000000007"/>
    <n v="40.369999999999997"/>
    <n v="3.4"/>
    <n v="8498"/>
    <n v="3527"/>
    <n v="2"/>
    <n v="20423270"/>
    <n v="16718535"/>
    <n v="3704735"/>
    <x v="0"/>
  </r>
  <r>
    <s v="P0217"/>
    <s v="Model_911"/>
    <x v="0"/>
    <x v="1"/>
    <n v="2024"/>
    <s v="Q3"/>
    <n v="3773"/>
    <n v="8140"/>
    <n v="11700"/>
    <n v="383299"/>
    <n v="10.85"/>
    <n v="3"/>
    <n v="5.99"/>
    <n v="0.71"/>
    <n v="70.400000000000006"/>
    <n v="4.0999999999999996"/>
    <n v="11629"/>
    <n v="6012"/>
    <n v="4"/>
    <n v="30712220"/>
    <n v="44144100"/>
    <n v="-13431880"/>
    <x v="3"/>
  </r>
  <r>
    <s v="P0218"/>
    <s v="Model_566"/>
    <x v="0"/>
    <x v="3"/>
    <n v="2024"/>
    <s v="Q4"/>
    <n v="4598"/>
    <n v="13279"/>
    <n v="1101"/>
    <n v="281312"/>
    <n v="0.14000000000000001"/>
    <n v="11"/>
    <n v="2.0099999999999998"/>
    <n v="21.38"/>
    <n v="63.79"/>
    <n v="2.8"/>
    <n v="2010"/>
    <n v="494"/>
    <n v="8"/>
    <n v="61056842"/>
    <n v="5062398"/>
    <n v="55994444"/>
    <x v="1"/>
  </r>
  <r>
    <s v="P0219"/>
    <s v="Model_998"/>
    <x v="1"/>
    <x v="1"/>
    <n v="2024"/>
    <s v="Q2"/>
    <n v="3158"/>
    <n v="16817"/>
    <n v="8327"/>
    <n v="109500"/>
    <n v="8.84"/>
    <n v="18"/>
    <n v="8.9"/>
    <n v="8.9700000000000006"/>
    <n v="52.5"/>
    <n v="2.9"/>
    <n v="13096"/>
    <n v="3697"/>
    <n v="14"/>
    <n v="53108086"/>
    <n v="26296666"/>
    <n v="26811420"/>
    <x v="1"/>
  </r>
  <r>
    <s v="P0220"/>
    <s v="Model_814"/>
    <x v="2"/>
    <x v="0"/>
    <n v="2024"/>
    <s v="Q4"/>
    <n v="4140"/>
    <n v="18804"/>
    <n v="7181"/>
    <n v="217647"/>
    <n v="9.1999999999999993"/>
    <n v="10"/>
    <n v="1.1499999999999999"/>
    <n v="15.78"/>
    <n v="17.91"/>
    <n v="3.6"/>
    <n v="14474"/>
    <n v="429"/>
    <n v="8"/>
    <n v="77848560"/>
    <n v="29729340"/>
    <n v="48119220"/>
    <x v="1"/>
  </r>
  <r>
    <s v="P0221"/>
    <s v="Model_639"/>
    <x v="0"/>
    <x v="2"/>
    <n v="2023"/>
    <s v="Q1"/>
    <n v="2106"/>
    <n v="9064"/>
    <n v="1446"/>
    <n v="286527"/>
    <n v="9.57"/>
    <n v="7"/>
    <n v="0.04"/>
    <n v="17.87"/>
    <n v="74.97"/>
    <n v="1.4"/>
    <n v="2637"/>
    <n v="872"/>
    <n v="12"/>
    <n v="19088784"/>
    <n v="3045276"/>
    <n v="16043508"/>
    <x v="2"/>
  </r>
  <r>
    <s v="P0222"/>
    <s v="Model_108"/>
    <x v="0"/>
    <x v="2"/>
    <n v="2023"/>
    <s v="Q3"/>
    <n v="3220"/>
    <n v="17020"/>
    <n v="13750"/>
    <n v="485477"/>
    <n v="3.63"/>
    <n v="17"/>
    <n v="5.0199999999999996"/>
    <n v="10.75"/>
    <n v="79.28"/>
    <n v="2.7"/>
    <n v="15200"/>
    <n v="8235"/>
    <n v="6"/>
    <n v="54804400"/>
    <n v="44275000"/>
    <n v="10529400"/>
    <x v="1"/>
  </r>
  <r>
    <s v="P0223"/>
    <s v="Model_849"/>
    <x v="0"/>
    <x v="3"/>
    <n v="2023"/>
    <s v="Q3"/>
    <n v="1732"/>
    <n v="15237"/>
    <n v="10751"/>
    <n v="160659"/>
    <n v="10.71"/>
    <n v="10"/>
    <n v="5.83"/>
    <n v="7.66"/>
    <n v="23.77"/>
    <n v="4.9000000000000004"/>
    <n v="6166"/>
    <n v="1745"/>
    <n v="2"/>
    <n v="26390484"/>
    <n v="18620732"/>
    <n v="7769752"/>
    <x v="1"/>
  </r>
  <r>
    <s v="P0224"/>
    <s v="Model_934"/>
    <x v="2"/>
    <x v="1"/>
    <n v="2023"/>
    <s v="Q4"/>
    <n v="2305"/>
    <n v="10823"/>
    <n v="13343"/>
    <n v="77716"/>
    <n v="1.37"/>
    <n v="10"/>
    <n v="5.79"/>
    <n v="24.06"/>
    <n v="78.040000000000006"/>
    <n v="1.2"/>
    <n v="10406"/>
    <n v="1887"/>
    <n v="12"/>
    <n v="24947015"/>
    <n v="30755615"/>
    <n v="-5808600"/>
    <x v="3"/>
  </r>
  <r>
    <s v="P0225"/>
    <s v="Model_388"/>
    <x v="0"/>
    <x v="2"/>
    <n v="2023"/>
    <s v="Q1"/>
    <n v="1204"/>
    <n v="16729"/>
    <n v="9589"/>
    <n v="446452"/>
    <n v="2.99"/>
    <n v="12"/>
    <n v="0.55000000000000004"/>
    <n v="24.11"/>
    <n v="80.23"/>
    <n v="2.2999999999999998"/>
    <n v="11978"/>
    <n v="9915"/>
    <n v="9"/>
    <n v="20141716"/>
    <n v="11545156"/>
    <n v="8596560"/>
    <x v="2"/>
  </r>
  <r>
    <s v="P0226"/>
    <s v="Model_893"/>
    <x v="2"/>
    <x v="1"/>
    <n v="2023"/>
    <s v="Q3"/>
    <n v="4549"/>
    <n v="13213"/>
    <n v="9653"/>
    <n v="459064"/>
    <n v="13.16"/>
    <n v="2"/>
    <n v="3.14"/>
    <n v="7.24"/>
    <n v="53.95"/>
    <n v="2.2999999999999998"/>
    <n v="4154"/>
    <n v="1099"/>
    <n v="11"/>
    <n v="60105937"/>
    <n v="43911497"/>
    <n v="16194440"/>
    <x v="1"/>
  </r>
  <r>
    <s v="P0227"/>
    <s v="Model_347"/>
    <x v="2"/>
    <x v="1"/>
    <n v="2024"/>
    <s v="Q1"/>
    <n v="3241"/>
    <n v="10002"/>
    <n v="5130"/>
    <n v="52352"/>
    <n v="11.08"/>
    <n v="11"/>
    <n v="4.99"/>
    <n v="11.99"/>
    <n v="62.49"/>
    <n v="3.5"/>
    <n v="2490"/>
    <n v="1948"/>
    <n v="9"/>
    <n v="32416482"/>
    <n v="16626330"/>
    <n v="15790152"/>
    <x v="1"/>
  </r>
  <r>
    <s v="P0228"/>
    <s v="Model_941"/>
    <x v="0"/>
    <x v="2"/>
    <n v="2023"/>
    <s v="Q4"/>
    <n v="1746"/>
    <n v="2045"/>
    <n v="10360"/>
    <n v="183004"/>
    <n v="0.21"/>
    <n v="2"/>
    <n v="2.17"/>
    <n v="24.32"/>
    <n v="40.58"/>
    <n v="1.4"/>
    <n v="3660"/>
    <n v="1661"/>
    <n v="11"/>
    <n v="3570570"/>
    <n v="18088560"/>
    <n v="-14517990"/>
    <x v="0"/>
  </r>
  <r>
    <s v="P0229"/>
    <s v="Model_529"/>
    <x v="0"/>
    <x v="0"/>
    <n v="2024"/>
    <s v="Q1"/>
    <n v="4041"/>
    <n v="5846"/>
    <n v="11573"/>
    <n v="388593"/>
    <n v="3.73"/>
    <n v="9"/>
    <n v="8.73"/>
    <n v="0.12"/>
    <n v="32.54"/>
    <n v="3.5"/>
    <n v="16636"/>
    <n v="873"/>
    <n v="13"/>
    <n v="23623686"/>
    <n v="46766493"/>
    <n v="-23142807"/>
    <x v="3"/>
  </r>
  <r>
    <s v="P0230"/>
    <s v="Model_992"/>
    <x v="1"/>
    <x v="1"/>
    <n v="2023"/>
    <s v="Q3"/>
    <n v="4773"/>
    <n v="11496"/>
    <n v="7803"/>
    <n v="58556"/>
    <n v="3.22"/>
    <n v="16"/>
    <n v="0.87"/>
    <n v="10.32"/>
    <n v="67.760000000000005"/>
    <n v="1.4"/>
    <n v="11836"/>
    <n v="7411"/>
    <n v="11"/>
    <n v="54870408"/>
    <n v="37243719"/>
    <n v="17626689"/>
    <x v="1"/>
  </r>
  <r>
    <s v="P0231"/>
    <s v="Model_796"/>
    <x v="2"/>
    <x v="2"/>
    <n v="2023"/>
    <s v="Q4"/>
    <n v="4732"/>
    <n v="17275"/>
    <n v="12860"/>
    <n v="311973"/>
    <n v="4.0599999999999996"/>
    <n v="1"/>
    <n v="4.87"/>
    <n v="2.5099999999999998"/>
    <n v="78.95"/>
    <n v="1.4"/>
    <n v="15769"/>
    <n v="5279"/>
    <n v="14"/>
    <n v="81745300"/>
    <n v="60853520"/>
    <n v="20891780"/>
    <x v="1"/>
  </r>
  <r>
    <s v="P0232"/>
    <s v="Model_316"/>
    <x v="0"/>
    <x v="3"/>
    <n v="2023"/>
    <s v="Q1"/>
    <n v="1698"/>
    <n v="15419"/>
    <n v="4337"/>
    <n v="398980"/>
    <n v="3.71"/>
    <n v="16"/>
    <n v="6.91"/>
    <n v="12.73"/>
    <n v="62.33"/>
    <n v="3.9"/>
    <n v="17706"/>
    <n v="1903"/>
    <n v="11"/>
    <n v="26181462"/>
    <n v="7364226"/>
    <n v="18817236"/>
    <x v="1"/>
  </r>
  <r>
    <s v="P0233"/>
    <s v="Model_366"/>
    <x v="2"/>
    <x v="1"/>
    <n v="2024"/>
    <s v="Q4"/>
    <n v="1495"/>
    <n v="5310"/>
    <n v="13857"/>
    <n v="186570"/>
    <n v="0.94"/>
    <n v="15"/>
    <n v="2.62"/>
    <n v="0.62"/>
    <n v="50.93"/>
    <n v="2.2999999999999998"/>
    <n v="3563"/>
    <n v="9390"/>
    <n v="3"/>
    <n v="7938450"/>
    <n v="20716215"/>
    <n v="-12777765"/>
    <x v="0"/>
  </r>
  <r>
    <s v="P0234"/>
    <s v="Model_917"/>
    <x v="2"/>
    <x v="2"/>
    <n v="2023"/>
    <s v="Q3"/>
    <n v="4249"/>
    <n v="8706"/>
    <n v="13300"/>
    <n v="257190"/>
    <n v="6.88"/>
    <n v="1"/>
    <n v="6.24"/>
    <n v="10.17"/>
    <n v="22.71"/>
    <n v="4.9000000000000004"/>
    <n v="12295"/>
    <n v="2150"/>
    <n v="11"/>
    <n v="36991794"/>
    <n v="56511700"/>
    <n v="-19519906"/>
    <x v="3"/>
  </r>
  <r>
    <s v="P0235"/>
    <s v="Model_325"/>
    <x v="2"/>
    <x v="3"/>
    <n v="2024"/>
    <s v="Q4"/>
    <n v="3973"/>
    <n v="10505"/>
    <n v="5358"/>
    <n v="100098"/>
    <n v="10.99"/>
    <n v="19"/>
    <n v="8.2899999999999991"/>
    <n v="5.52"/>
    <n v="14.28"/>
    <n v="1.1000000000000001"/>
    <n v="19861"/>
    <n v="9890"/>
    <n v="4"/>
    <n v="41736365"/>
    <n v="21287334"/>
    <n v="20449031"/>
    <x v="1"/>
  </r>
  <r>
    <s v="P0236"/>
    <s v="Model_601"/>
    <x v="1"/>
    <x v="3"/>
    <n v="2023"/>
    <s v="Q3"/>
    <n v="303"/>
    <n v="17871"/>
    <n v="7379"/>
    <n v="424313"/>
    <n v="9.1"/>
    <n v="5"/>
    <n v="1.9"/>
    <n v="13.33"/>
    <n v="45.66"/>
    <n v="2.8"/>
    <n v="10067"/>
    <n v="847"/>
    <n v="5"/>
    <n v="5414913"/>
    <n v="2235837"/>
    <n v="3179076"/>
    <x v="0"/>
  </r>
  <r>
    <s v="P0237"/>
    <s v="Model_485"/>
    <x v="1"/>
    <x v="0"/>
    <n v="2023"/>
    <s v="Q4"/>
    <n v="3233"/>
    <n v="13816"/>
    <n v="9274"/>
    <n v="190641"/>
    <n v="10.09"/>
    <n v="9"/>
    <n v="9.17"/>
    <n v="24.9"/>
    <n v="13.95"/>
    <n v="1.5"/>
    <n v="10433"/>
    <n v="8225"/>
    <n v="2"/>
    <n v="44667128"/>
    <n v="29982842"/>
    <n v="14684286"/>
    <x v="1"/>
  </r>
  <r>
    <s v="P0238"/>
    <s v="Model_818"/>
    <x v="0"/>
    <x v="1"/>
    <n v="2023"/>
    <s v="Q3"/>
    <n v="2607"/>
    <n v="19916"/>
    <n v="12670"/>
    <n v="297199"/>
    <n v="1.22"/>
    <n v="9"/>
    <n v="5.54"/>
    <n v="20.010000000000002"/>
    <n v="55.55"/>
    <n v="2.4"/>
    <n v="20551"/>
    <n v="5960"/>
    <n v="5"/>
    <n v="51921012"/>
    <n v="33030690"/>
    <n v="18890322"/>
    <x v="1"/>
  </r>
  <r>
    <s v="P0239"/>
    <s v="Model_135"/>
    <x v="1"/>
    <x v="3"/>
    <n v="2023"/>
    <s v="Q4"/>
    <n v="148"/>
    <n v="9936"/>
    <n v="10478"/>
    <n v="176060"/>
    <n v="14.27"/>
    <n v="7"/>
    <n v="2.99"/>
    <n v="21.14"/>
    <n v="40.619999999999997"/>
    <n v="5"/>
    <n v="17119"/>
    <n v="4073"/>
    <n v="6"/>
    <n v="1470528"/>
    <n v="1550744"/>
    <n v="-80216"/>
    <x v="0"/>
  </r>
  <r>
    <s v="P0240"/>
    <s v="Model_215"/>
    <x v="2"/>
    <x v="2"/>
    <n v="2024"/>
    <s v="Q4"/>
    <n v="2250"/>
    <n v="14484"/>
    <n v="4882"/>
    <n v="237954"/>
    <n v="12.58"/>
    <n v="0"/>
    <n v="4.3099999999999996"/>
    <n v="15.88"/>
    <n v="70.58"/>
    <n v="4.5999999999999996"/>
    <n v="6419"/>
    <n v="9845"/>
    <n v="4"/>
    <n v="32589000"/>
    <n v="10984500"/>
    <n v="21604500"/>
    <x v="1"/>
  </r>
  <r>
    <s v="P0241"/>
    <s v="Model_732"/>
    <x v="1"/>
    <x v="1"/>
    <n v="2024"/>
    <s v="Q1"/>
    <n v="3011"/>
    <n v="1771"/>
    <n v="14518"/>
    <n v="251465"/>
    <n v="12.08"/>
    <n v="12"/>
    <n v="3.12"/>
    <n v="1.04"/>
    <n v="34.450000000000003"/>
    <n v="1.2"/>
    <n v="13241"/>
    <n v="1715"/>
    <n v="12"/>
    <n v="5332481"/>
    <n v="43713698"/>
    <n v="-38381217"/>
    <x v="0"/>
  </r>
  <r>
    <s v="P0242"/>
    <s v="Model_903"/>
    <x v="0"/>
    <x v="2"/>
    <n v="2023"/>
    <s v="Q4"/>
    <n v="4483"/>
    <n v="19655"/>
    <n v="4983"/>
    <n v="180544"/>
    <n v="12.34"/>
    <n v="8"/>
    <n v="7.25"/>
    <n v="5.17"/>
    <n v="57.44"/>
    <n v="3.3"/>
    <n v="10298"/>
    <n v="3854"/>
    <n v="11"/>
    <n v="88113365"/>
    <n v="22338789"/>
    <n v="65774576"/>
    <x v="1"/>
  </r>
  <r>
    <s v="P0243"/>
    <s v="Model_952"/>
    <x v="2"/>
    <x v="2"/>
    <n v="2024"/>
    <s v="Q1"/>
    <n v="3827"/>
    <n v="12116"/>
    <n v="14155"/>
    <n v="50340"/>
    <n v="13.99"/>
    <n v="9"/>
    <n v="7.96"/>
    <n v="23.13"/>
    <n v="53.01"/>
    <n v="3.6"/>
    <n v="18427"/>
    <n v="5606"/>
    <n v="3"/>
    <n v="46367932"/>
    <n v="54171185"/>
    <n v="-7803253"/>
    <x v="3"/>
  </r>
  <r>
    <s v="P0244"/>
    <s v="Model_393"/>
    <x v="0"/>
    <x v="3"/>
    <n v="2024"/>
    <s v="Q4"/>
    <n v="2919"/>
    <n v="5861"/>
    <n v="9452"/>
    <n v="225021"/>
    <n v="8.16"/>
    <n v="14"/>
    <n v="8.33"/>
    <n v="9.15"/>
    <n v="10.38"/>
    <n v="1.8"/>
    <n v="16066"/>
    <n v="4321"/>
    <n v="14"/>
    <n v="17108259"/>
    <n v="27590388"/>
    <n v="-10482129"/>
    <x v="0"/>
  </r>
  <r>
    <s v="P0245"/>
    <s v="Model_727"/>
    <x v="2"/>
    <x v="2"/>
    <n v="2024"/>
    <s v="Q2"/>
    <n v="3284"/>
    <n v="8569"/>
    <n v="11317"/>
    <n v="132302"/>
    <n v="3"/>
    <n v="4"/>
    <n v="9.86"/>
    <n v="2.59"/>
    <n v="15.79"/>
    <n v="1.6"/>
    <n v="2383"/>
    <n v="5391"/>
    <n v="7"/>
    <n v="28140596"/>
    <n v="37165028"/>
    <n v="-9024432"/>
    <x v="3"/>
  </r>
  <r>
    <s v="P0246"/>
    <s v="Model_331"/>
    <x v="1"/>
    <x v="0"/>
    <n v="2023"/>
    <s v="Q4"/>
    <n v="3841"/>
    <n v="18804"/>
    <n v="4554"/>
    <n v="272740"/>
    <n v="9.25"/>
    <n v="15"/>
    <n v="7.91"/>
    <n v="17.559999999999999"/>
    <n v="33.229999999999997"/>
    <n v="4.5999999999999996"/>
    <n v="10915"/>
    <n v="5954"/>
    <n v="9"/>
    <n v="72226164"/>
    <n v="17491914"/>
    <n v="54734250"/>
    <x v="1"/>
  </r>
  <r>
    <s v="P0247"/>
    <s v="Model_317"/>
    <x v="1"/>
    <x v="0"/>
    <n v="2023"/>
    <s v="Q2"/>
    <n v="1006"/>
    <n v="4930"/>
    <n v="11460"/>
    <n v="50138"/>
    <n v="11.14"/>
    <n v="12"/>
    <n v="6.01"/>
    <n v="7.49"/>
    <n v="80.58"/>
    <n v="4.9000000000000004"/>
    <n v="12585"/>
    <n v="316"/>
    <n v="8"/>
    <n v="4959580"/>
    <n v="11528760"/>
    <n v="-6569180"/>
    <x v="0"/>
  </r>
  <r>
    <s v="P0248"/>
    <s v="Model_884"/>
    <x v="1"/>
    <x v="0"/>
    <n v="2024"/>
    <s v="Q2"/>
    <n v="4117"/>
    <n v="14176"/>
    <n v="2524"/>
    <n v="443574"/>
    <n v="11.07"/>
    <n v="19"/>
    <n v="3.39"/>
    <n v="6.72"/>
    <n v="21.76"/>
    <n v="5"/>
    <n v="16508"/>
    <n v="1459"/>
    <n v="12"/>
    <n v="58362592"/>
    <n v="10391308"/>
    <n v="47971284"/>
    <x v="1"/>
  </r>
  <r>
    <s v="P0249"/>
    <s v="Model_189"/>
    <x v="2"/>
    <x v="3"/>
    <n v="2023"/>
    <s v="Q3"/>
    <n v="210"/>
    <n v="12316"/>
    <n v="2176"/>
    <n v="169619"/>
    <n v="7.82"/>
    <n v="17"/>
    <n v="5.45"/>
    <n v="24.95"/>
    <n v="66.87"/>
    <n v="4.2"/>
    <n v="19952"/>
    <n v="3874"/>
    <n v="2"/>
    <n v="2586360"/>
    <n v="456960"/>
    <n v="2129400"/>
    <x v="0"/>
  </r>
  <r>
    <s v="P0250"/>
    <s v="Model_281"/>
    <x v="0"/>
    <x v="3"/>
    <n v="2023"/>
    <s v="Q1"/>
    <n v="4543"/>
    <n v="3550"/>
    <n v="11735"/>
    <n v="397520"/>
    <n v="1.03"/>
    <n v="10"/>
    <n v="0.41"/>
    <n v="21.45"/>
    <n v="87.87"/>
    <n v="3.7"/>
    <n v="9620"/>
    <n v="5517"/>
    <n v="5"/>
    <n v="16127650"/>
    <n v="53312105"/>
    <n v="-37184455"/>
    <x v="0"/>
  </r>
  <r>
    <s v="P0251"/>
    <s v="Model_115"/>
    <x v="1"/>
    <x v="0"/>
    <n v="2024"/>
    <s v="Q4"/>
    <n v="1350"/>
    <n v="13192"/>
    <n v="9506"/>
    <n v="149931"/>
    <n v="5.57"/>
    <n v="8"/>
    <n v="7.45"/>
    <n v="10.199999999999999"/>
    <n v="73.25"/>
    <n v="2.4"/>
    <n v="9320"/>
    <n v="5027"/>
    <n v="4"/>
    <n v="17809200"/>
    <n v="12833100"/>
    <n v="4976100"/>
    <x v="2"/>
  </r>
  <r>
    <s v="P0252"/>
    <s v="Model_162"/>
    <x v="0"/>
    <x v="3"/>
    <n v="2024"/>
    <s v="Q1"/>
    <n v="4961"/>
    <n v="2665"/>
    <n v="9694"/>
    <n v="473870"/>
    <n v="13.81"/>
    <n v="15"/>
    <n v="4.46"/>
    <n v="24.51"/>
    <n v="29.44"/>
    <n v="1.7"/>
    <n v="13401"/>
    <n v="4529"/>
    <n v="7"/>
    <n v="13221065"/>
    <n v="48091934"/>
    <n v="-34870869"/>
    <x v="0"/>
  </r>
  <r>
    <s v="P0253"/>
    <s v="Model_383"/>
    <x v="1"/>
    <x v="1"/>
    <n v="2024"/>
    <s v="Q4"/>
    <n v="4037"/>
    <n v="3533"/>
    <n v="2453"/>
    <n v="206951"/>
    <n v="8.77"/>
    <n v="1"/>
    <n v="0.2"/>
    <n v="16.25"/>
    <n v="82.67"/>
    <n v="1.3"/>
    <n v="19670"/>
    <n v="4706"/>
    <n v="10"/>
    <n v="14262721"/>
    <n v="9902761"/>
    <n v="4359960"/>
    <x v="0"/>
  </r>
  <r>
    <s v="P0254"/>
    <s v="Model_456"/>
    <x v="2"/>
    <x v="0"/>
    <n v="2024"/>
    <s v="Q2"/>
    <n v="1577"/>
    <n v="1645"/>
    <n v="2866"/>
    <n v="393676"/>
    <n v="8.07"/>
    <n v="1"/>
    <n v="0.63"/>
    <n v="18.55"/>
    <n v="17.45"/>
    <n v="3.8"/>
    <n v="17759"/>
    <n v="4578"/>
    <n v="10"/>
    <n v="2594165"/>
    <n v="4519682"/>
    <n v="-1925517"/>
    <x v="0"/>
  </r>
  <r>
    <s v="P0255"/>
    <s v="Model_223"/>
    <x v="2"/>
    <x v="3"/>
    <n v="2023"/>
    <s v="Q2"/>
    <n v="1268"/>
    <n v="15769"/>
    <n v="822"/>
    <n v="367922"/>
    <n v="4.03"/>
    <n v="11"/>
    <n v="3.87"/>
    <n v="0.79"/>
    <n v="47.45"/>
    <n v="4.0999999999999996"/>
    <n v="11149"/>
    <n v="1996"/>
    <n v="8"/>
    <n v="19995092"/>
    <n v="1042296"/>
    <n v="18952796"/>
    <x v="2"/>
  </r>
  <r>
    <s v="P0256"/>
    <s v="Model_160"/>
    <x v="2"/>
    <x v="0"/>
    <n v="2024"/>
    <s v="Q3"/>
    <n v="4546"/>
    <n v="9332"/>
    <n v="3260"/>
    <n v="87772"/>
    <n v="5.53"/>
    <n v="7"/>
    <n v="5.83"/>
    <n v="3.04"/>
    <n v="81"/>
    <n v="4.3"/>
    <n v="9769"/>
    <n v="7466"/>
    <n v="13"/>
    <n v="42423272"/>
    <n v="14819960"/>
    <n v="27603312"/>
    <x v="1"/>
  </r>
  <r>
    <s v="P0257"/>
    <s v="Model_139"/>
    <x v="0"/>
    <x v="1"/>
    <n v="2024"/>
    <s v="Q1"/>
    <n v="4785"/>
    <n v="15786"/>
    <n v="14141"/>
    <n v="108478"/>
    <n v="13.43"/>
    <n v="8"/>
    <n v="4.6399999999999997"/>
    <n v="15.83"/>
    <n v="61.3"/>
    <n v="4.7"/>
    <n v="13305"/>
    <n v="4527"/>
    <n v="10"/>
    <n v="75536010"/>
    <n v="67664685"/>
    <n v="7871325"/>
    <x v="1"/>
  </r>
  <r>
    <s v="P0258"/>
    <s v="Model_157"/>
    <x v="0"/>
    <x v="0"/>
    <n v="2023"/>
    <s v="Q2"/>
    <n v="3154"/>
    <n v="4132"/>
    <n v="6726"/>
    <n v="76762"/>
    <n v="10"/>
    <n v="11"/>
    <n v="6.19"/>
    <n v="22.48"/>
    <n v="43.09"/>
    <n v="4.5"/>
    <n v="19192"/>
    <n v="5461"/>
    <n v="9"/>
    <n v="13032328"/>
    <n v="21213804"/>
    <n v="-8181476"/>
    <x v="0"/>
  </r>
  <r>
    <s v="P0259"/>
    <s v="Model_221"/>
    <x v="1"/>
    <x v="0"/>
    <n v="2023"/>
    <s v="Q1"/>
    <n v="2785"/>
    <n v="5994"/>
    <n v="7051"/>
    <n v="194355"/>
    <n v="11.81"/>
    <n v="8"/>
    <n v="4.8"/>
    <n v="15.59"/>
    <n v="33.43"/>
    <n v="5"/>
    <n v="11879"/>
    <n v="9191"/>
    <n v="6"/>
    <n v="16693290"/>
    <n v="19637035"/>
    <n v="-2943745"/>
    <x v="0"/>
  </r>
  <r>
    <s v="P0260"/>
    <s v="Model_546"/>
    <x v="2"/>
    <x v="2"/>
    <n v="2023"/>
    <s v="Q1"/>
    <n v="4605"/>
    <n v="16652"/>
    <n v="10296"/>
    <n v="244994"/>
    <n v="6.82"/>
    <n v="9"/>
    <n v="6.62"/>
    <n v="3.35"/>
    <n v="40.01"/>
    <n v="2"/>
    <n v="10244"/>
    <n v="741"/>
    <n v="10"/>
    <n v="76682460"/>
    <n v="47413080"/>
    <n v="29269380"/>
    <x v="1"/>
  </r>
  <r>
    <s v="P0261"/>
    <s v="Model_874"/>
    <x v="0"/>
    <x v="2"/>
    <n v="2024"/>
    <s v="Q4"/>
    <n v="1004"/>
    <n v="10655"/>
    <n v="8095"/>
    <n v="220492"/>
    <n v="9.4499999999999993"/>
    <n v="1"/>
    <n v="2.19"/>
    <n v="2.89"/>
    <n v="50.72"/>
    <n v="4.0999999999999996"/>
    <n v="14785"/>
    <n v="5446"/>
    <n v="8"/>
    <n v="10697620"/>
    <n v="8127380"/>
    <n v="2570240"/>
    <x v="0"/>
  </r>
  <r>
    <s v="P0262"/>
    <s v="Model_788"/>
    <x v="2"/>
    <x v="1"/>
    <n v="2024"/>
    <s v="Q4"/>
    <n v="4615"/>
    <n v="11926"/>
    <n v="4100"/>
    <n v="367712"/>
    <n v="3.73"/>
    <n v="15"/>
    <n v="1.1299999999999999"/>
    <n v="21.1"/>
    <n v="35.520000000000003"/>
    <n v="3.3"/>
    <n v="9973"/>
    <n v="4829"/>
    <n v="6"/>
    <n v="55038490"/>
    <n v="18921500"/>
    <n v="36116990"/>
    <x v="1"/>
  </r>
  <r>
    <s v="P0263"/>
    <s v="Model_553"/>
    <x v="2"/>
    <x v="3"/>
    <n v="2024"/>
    <s v="Q2"/>
    <n v="3496"/>
    <n v="11733"/>
    <n v="14222"/>
    <n v="397234"/>
    <n v="10.58"/>
    <n v="19"/>
    <n v="5.96"/>
    <n v="3.48"/>
    <n v="87.52"/>
    <n v="2"/>
    <n v="12179"/>
    <n v="3727"/>
    <n v="9"/>
    <n v="41018568"/>
    <n v="49720112"/>
    <n v="-8701544"/>
    <x v="3"/>
  </r>
  <r>
    <s v="P0264"/>
    <s v="Model_144"/>
    <x v="0"/>
    <x v="2"/>
    <n v="2023"/>
    <s v="Q3"/>
    <n v="1095"/>
    <n v="3328"/>
    <n v="7079"/>
    <n v="332363"/>
    <n v="6.41"/>
    <n v="6"/>
    <n v="4.8499999999999996"/>
    <n v="13.01"/>
    <n v="84.65"/>
    <n v="4.9000000000000004"/>
    <n v="16105"/>
    <n v="6694"/>
    <n v="8"/>
    <n v="3644160"/>
    <n v="7751505"/>
    <n v="-4107345"/>
    <x v="0"/>
  </r>
  <r>
    <s v="P0265"/>
    <s v="Model_656"/>
    <x v="1"/>
    <x v="0"/>
    <n v="2024"/>
    <s v="Q4"/>
    <n v="1743"/>
    <n v="13760"/>
    <n v="9353"/>
    <n v="369313"/>
    <n v="6.64"/>
    <n v="1"/>
    <n v="0.27"/>
    <n v="0.93"/>
    <n v="79.650000000000006"/>
    <n v="4.5999999999999996"/>
    <n v="12485"/>
    <n v="8487"/>
    <n v="10"/>
    <n v="23983680"/>
    <n v="16302279"/>
    <n v="7681401"/>
    <x v="1"/>
  </r>
  <r>
    <s v="P0266"/>
    <s v="Model_654"/>
    <x v="2"/>
    <x v="2"/>
    <n v="2024"/>
    <s v="Q3"/>
    <n v="3486"/>
    <n v="10630"/>
    <n v="8153"/>
    <n v="124965"/>
    <n v="9.74"/>
    <n v="0"/>
    <n v="3.8"/>
    <n v="2.02"/>
    <n v="43.75"/>
    <n v="1.5"/>
    <n v="13891"/>
    <n v="3375"/>
    <n v="11"/>
    <n v="37056180"/>
    <n v="28421358"/>
    <n v="8634822"/>
    <x v="1"/>
  </r>
  <r>
    <s v="P0267"/>
    <s v="Model_386"/>
    <x v="1"/>
    <x v="1"/>
    <n v="2024"/>
    <s v="Q3"/>
    <n v="612"/>
    <n v="6305"/>
    <n v="4527"/>
    <n v="227912"/>
    <n v="14.04"/>
    <n v="18"/>
    <n v="1.06"/>
    <n v="16.809999999999999"/>
    <n v="65.3"/>
    <n v="1.1000000000000001"/>
    <n v="6361"/>
    <n v="4150"/>
    <n v="2"/>
    <n v="3858660"/>
    <n v="2770524"/>
    <n v="1088136"/>
    <x v="0"/>
  </r>
  <r>
    <s v="P0268"/>
    <s v="Model_815"/>
    <x v="0"/>
    <x v="3"/>
    <n v="2023"/>
    <s v="Q3"/>
    <n v="2535"/>
    <n v="2306"/>
    <n v="7072"/>
    <n v="225767"/>
    <n v="0.96"/>
    <n v="3"/>
    <n v="5.31"/>
    <n v="17.23"/>
    <n v="82.23"/>
    <n v="3.8"/>
    <n v="20660"/>
    <n v="4653"/>
    <n v="14"/>
    <n v="5845710"/>
    <n v="17927520"/>
    <n v="-12081810"/>
    <x v="0"/>
  </r>
  <r>
    <s v="P0269"/>
    <s v="Model_698"/>
    <x v="1"/>
    <x v="1"/>
    <n v="2023"/>
    <s v="Q1"/>
    <n v="3404"/>
    <n v="9702"/>
    <n v="6795"/>
    <n v="286281"/>
    <n v="12.37"/>
    <n v="1"/>
    <n v="3.96"/>
    <n v="8.5399999999999991"/>
    <n v="78.03"/>
    <n v="3.4"/>
    <n v="3096"/>
    <n v="5025"/>
    <n v="10"/>
    <n v="33025608"/>
    <n v="23130180"/>
    <n v="9895428"/>
    <x v="1"/>
  </r>
  <r>
    <s v="P0270"/>
    <s v="Model_599"/>
    <x v="1"/>
    <x v="1"/>
    <n v="2024"/>
    <s v="Q4"/>
    <n v="275"/>
    <n v="3368"/>
    <n v="10276"/>
    <n v="134754"/>
    <n v="4.3899999999999997"/>
    <n v="13"/>
    <n v="6.13"/>
    <n v="5.39"/>
    <n v="43.15"/>
    <n v="4.7"/>
    <n v="18363"/>
    <n v="2404"/>
    <n v="8"/>
    <n v="926200"/>
    <n v="2825900"/>
    <n v="-1899700"/>
    <x v="0"/>
  </r>
  <r>
    <s v="P0271"/>
    <s v="Model_313"/>
    <x v="1"/>
    <x v="1"/>
    <n v="2024"/>
    <s v="Q3"/>
    <n v="4943"/>
    <n v="16061"/>
    <n v="1314"/>
    <n v="127988"/>
    <n v="6.66"/>
    <n v="1"/>
    <n v="8.06"/>
    <n v="20.34"/>
    <n v="18.989999999999998"/>
    <n v="1.9"/>
    <n v="11655"/>
    <n v="3443"/>
    <n v="2"/>
    <n v="79389523"/>
    <n v="6495102"/>
    <n v="72894421"/>
    <x v="1"/>
  </r>
  <r>
    <s v="P0272"/>
    <s v="Model_509"/>
    <x v="1"/>
    <x v="0"/>
    <n v="2024"/>
    <s v="Q1"/>
    <n v="1009"/>
    <n v="17012"/>
    <n v="1248"/>
    <n v="200023"/>
    <n v="0.33"/>
    <n v="14"/>
    <n v="3"/>
    <n v="5.43"/>
    <n v="16.05"/>
    <n v="1.3"/>
    <n v="9419"/>
    <n v="2156"/>
    <n v="2"/>
    <n v="17165108"/>
    <n v="1259232"/>
    <n v="15905876"/>
    <x v="2"/>
  </r>
  <r>
    <s v="P0273"/>
    <s v="Model_502"/>
    <x v="0"/>
    <x v="0"/>
    <n v="2023"/>
    <s v="Q3"/>
    <n v="4598"/>
    <n v="16399"/>
    <n v="6819"/>
    <n v="182379"/>
    <n v="4.5199999999999996"/>
    <n v="11"/>
    <n v="9.6199999999999992"/>
    <n v="13.55"/>
    <n v="56.17"/>
    <n v="2"/>
    <n v="11834"/>
    <n v="2908"/>
    <n v="6"/>
    <n v="75402602"/>
    <n v="31353762"/>
    <n v="44048840"/>
    <x v="1"/>
  </r>
  <r>
    <s v="P0274"/>
    <s v="Model_317"/>
    <x v="1"/>
    <x v="2"/>
    <n v="2023"/>
    <s v="Q2"/>
    <n v="3117"/>
    <n v="17720"/>
    <n v="14594"/>
    <n v="130388"/>
    <n v="7.54"/>
    <n v="4"/>
    <n v="5.36"/>
    <n v="24.21"/>
    <n v="61.41"/>
    <n v="1.1000000000000001"/>
    <n v="16128"/>
    <n v="7192"/>
    <n v="9"/>
    <n v="55233240"/>
    <n v="45489498"/>
    <n v="9743742"/>
    <x v="1"/>
  </r>
  <r>
    <s v="P0275"/>
    <s v="Model_992"/>
    <x v="2"/>
    <x v="0"/>
    <n v="2023"/>
    <s v="Q3"/>
    <n v="865"/>
    <n v="17434"/>
    <n v="6143"/>
    <n v="402912"/>
    <n v="0.84"/>
    <n v="19"/>
    <n v="6.18"/>
    <n v="3.7"/>
    <n v="77.989999999999995"/>
    <n v="1.1000000000000001"/>
    <n v="3572"/>
    <n v="9516"/>
    <n v="10"/>
    <n v="15080410"/>
    <n v="5313695"/>
    <n v="9766715"/>
    <x v="2"/>
  </r>
  <r>
    <s v="P0276"/>
    <s v="Model_872"/>
    <x v="1"/>
    <x v="1"/>
    <n v="2024"/>
    <s v="Q4"/>
    <n v="4804"/>
    <n v="6929"/>
    <n v="10847"/>
    <n v="347572"/>
    <n v="7.37"/>
    <n v="6"/>
    <n v="6.81"/>
    <n v="23.52"/>
    <n v="33.4"/>
    <n v="4.7"/>
    <n v="10987"/>
    <n v="7326"/>
    <n v="13"/>
    <n v="33286916"/>
    <n v="52108988"/>
    <n v="-18822072"/>
    <x v="3"/>
  </r>
  <r>
    <s v="P0277"/>
    <s v="Model_197"/>
    <x v="2"/>
    <x v="3"/>
    <n v="2023"/>
    <s v="Q4"/>
    <n v="4692"/>
    <n v="10576"/>
    <n v="13961"/>
    <n v="289779"/>
    <n v="13.91"/>
    <n v="9"/>
    <n v="6.67"/>
    <n v="4.57"/>
    <n v="23.4"/>
    <n v="2.4"/>
    <n v="7124"/>
    <n v="986"/>
    <n v="7"/>
    <n v="49622592"/>
    <n v="65505012"/>
    <n v="-15882420"/>
    <x v="3"/>
  </r>
  <r>
    <s v="P0278"/>
    <s v="Model_864"/>
    <x v="2"/>
    <x v="0"/>
    <n v="2023"/>
    <s v="Q1"/>
    <n v="3170"/>
    <n v="5064"/>
    <n v="8833"/>
    <n v="404165"/>
    <n v="1.58"/>
    <n v="13"/>
    <n v="5.1100000000000003"/>
    <n v="14.19"/>
    <n v="40.32"/>
    <n v="2.6"/>
    <n v="2438"/>
    <n v="8684"/>
    <n v="13"/>
    <n v="16052880"/>
    <n v="28000610"/>
    <n v="-11947730"/>
    <x v="0"/>
  </r>
  <r>
    <s v="P0279"/>
    <s v="Model_699"/>
    <x v="0"/>
    <x v="1"/>
    <n v="2024"/>
    <s v="Q1"/>
    <n v="66"/>
    <n v="2889"/>
    <n v="12554"/>
    <n v="430562"/>
    <n v="11.47"/>
    <n v="13"/>
    <n v="4.29"/>
    <n v="9.43"/>
    <n v="38.29"/>
    <n v="1.1000000000000001"/>
    <n v="9676"/>
    <n v="9967"/>
    <n v="14"/>
    <n v="190674"/>
    <n v="828564"/>
    <n v="-637890"/>
    <x v="0"/>
  </r>
  <r>
    <s v="P0280"/>
    <s v="Model_596"/>
    <x v="1"/>
    <x v="1"/>
    <n v="2023"/>
    <s v="Q2"/>
    <n v="1293"/>
    <n v="13093"/>
    <n v="3320"/>
    <n v="256846"/>
    <n v="6.15"/>
    <n v="4"/>
    <n v="0.54"/>
    <n v="24.12"/>
    <n v="20.6"/>
    <n v="2.1"/>
    <n v="2261"/>
    <n v="7820"/>
    <n v="11"/>
    <n v="16929249"/>
    <n v="4292760"/>
    <n v="12636489"/>
    <x v="2"/>
  </r>
  <r>
    <s v="P0281"/>
    <s v="Model_135"/>
    <x v="0"/>
    <x v="0"/>
    <n v="2024"/>
    <s v="Q4"/>
    <n v="2255"/>
    <n v="8774"/>
    <n v="3881"/>
    <n v="220047"/>
    <n v="9.83"/>
    <n v="17"/>
    <n v="0.22"/>
    <n v="6.84"/>
    <n v="63.78"/>
    <n v="4.2"/>
    <n v="14441"/>
    <n v="2546"/>
    <n v="13"/>
    <n v="19785370"/>
    <n v="8751655"/>
    <n v="11033715"/>
    <x v="2"/>
  </r>
  <r>
    <s v="P0282"/>
    <s v="Model_358"/>
    <x v="2"/>
    <x v="2"/>
    <n v="2023"/>
    <s v="Q3"/>
    <n v="2574"/>
    <n v="18708"/>
    <n v="2228"/>
    <n v="182212"/>
    <n v="3.9"/>
    <n v="13"/>
    <n v="3.58"/>
    <n v="9.99"/>
    <n v="50.7"/>
    <n v="3.5"/>
    <n v="3169"/>
    <n v="4005"/>
    <n v="9"/>
    <n v="48154392"/>
    <n v="5734872"/>
    <n v="42419520"/>
    <x v="1"/>
  </r>
  <r>
    <s v="P0283"/>
    <s v="Model_710"/>
    <x v="2"/>
    <x v="0"/>
    <n v="2024"/>
    <s v="Q2"/>
    <n v="1119"/>
    <n v="18820"/>
    <n v="4767"/>
    <n v="468058"/>
    <n v="2.39"/>
    <n v="1"/>
    <n v="3.34"/>
    <n v="24.57"/>
    <n v="67.69"/>
    <n v="4"/>
    <n v="8628"/>
    <n v="6574"/>
    <n v="7"/>
    <n v="21059580"/>
    <n v="5334273"/>
    <n v="15725307"/>
    <x v="2"/>
  </r>
  <r>
    <s v="P0284"/>
    <s v="Model_468"/>
    <x v="1"/>
    <x v="3"/>
    <n v="2023"/>
    <s v="Q2"/>
    <n v="3494"/>
    <n v="12245"/>
    <n v="7245"/>
    <n v="338565"/>
    <n v="2.41"/>
    <n v="11"/>
    <n v="3.88"/>
    <n v="13.41"/>
    <n v="38.22"/>
    <n v="2.8"/>
    <n v="20569"/>
    <n v="3691"/>
    <n v="12"/>
    <n v="42784030"/>
    <n v="25314030"/>
    <n v="17470000"/>
    <x v="1"/>
  </r>
  <r>
    <s v="P0285"/>
    <s v="Model_250"/>
    <x v="2"/>
    <x v="1"/>
    <n v="2023"/>
    <s v="Q3"/>
    <n v="2615"/>
    <n v="15699"/>
    <n v="14842"/>
    <n v="313852"/>
    <n v="1.06"/>
    <n v="5"/>
    <n v="1.38"/>
    <n v="12.57"/>
    <n v="36.06"/>
    <n v="2.2000000000000002"/>
    <n v="13591"/>
    <n v="2281"/>
    <n v="7"/>
    <n v="41052885"/>
    <n v="38811830"/>
    <n v="2241055"/>
    <x v="3"/>
  </r>
  <r>
    <s v="P0286"/>
    <s v="Model_426"/>
    <x v="2"/>
    <x v="1"/>
    <n v="2024"/>
    <s v="Q1"/>
    <n v="1110"/>
    <n v="17376"/>
    <n v="9914"/>
    <n v="446846"/>
    <n v="2.78"/>
    <n v="3"/>
    <n v="7.38"/>
    <n v="6.44"/>
    <n v="47.81"/>
    <n v="2.9"/>
    <n v="19815"/>
    <n v="5111"/>
    <n v="5"/>
    <n v="19287360"/>
    <n v="11004540"/>
    <n v="8282820"/>
    <x v="2"/>
  </r>
  <r>
    <s v="P0287"/>
    <s v="Model_128"/>
    <x v="1"/>
    <x v="0"/>
    <n v="2023"/>
    <s v="Q4"/>
    <n v="2377"/>
    <n v="19680"/>
    <n v="12129"/>
    <n v="462811"/>
    <n v="9.9600000000000009"/>
    <n v="12"/>
    <n v="8.57"/>
    <n v="17.53"/>
    <n v="80.19"/>
    <n v="2.2999999999999998"/>
    <n v="8808"/>
    <n v="5130"/>
    <n v="12"/>
    <n v="46779360"/>
    <n v="28830633"/>
    <n v="17948727"/>
    <x v="1"/>
  </r>
  <r>
    <s v="P0288"/>
    <s v="Model_114"/>
    <x v="1"/>
    <x v="1"/>
    <n v="2023"/>
    <s v="Q2"/>
    <n v="3470"/>
    <n v="9745"/>
    <n v="2959"/>
    <n v="126021"/>
    <n v="13.23"/>
    <n v="3"/>
    <n v="9.39"/>
    <n v="0.36"/>
    <n v="13.22"/>
    <n v="4.4000000000000004"/>
    <n v="2626"/>
    <n v="454"/>
    <n v="6"/>
    <n v="33815150"/>
    <n v="10267730"/>
    <n v="23547420"/>
    <x v="1"/>
  </r>
  <r>
    <s v="P0289"/>
    <s v="Model_125"/>
    <x v="1"/>
    <x v="0"/>
    <n v="2024"/>
    <s v="Q3"/>
    <n v="351"/>
    <n v="8714"/>
    <n v="5932"/>
    <n v="209380"/>
    <n v="12.21"/>
    <n v="13"/>
    <n v="4.92"/>
    <n v="1.24"/>
    <n v="74.39"/>
    <n v="2.2000000000000002"/>
    <n v="7521"/>
    <n v="2731"/>
    <n v="3"/>
    <n v="3058614"/>
    <n v="2082132"/>
    <n v="976482"/>
    <x v="0"/>
  </r>
  <r>
    <s v="P0290"/>
    <s v="Model_520"/>
    <x v="2"/>
    <x v="1"/>
    <n v="2024"/>
    <s v="Q3"/>
    <n v="4326"/>
    <n v="2226"/>
    <n v="14504"/>
    <n v="94789"/>
    <n v="10.28"/>
    <n v="15"/>
    <n v="7.01"/>
    <n v="14.98"/>
    <n v="39.520000000000003"/>
    <n v="3.6"/>
    <n v="7937"/>
    <n v="1621"/>
    <n v="4"/>
    <n v="9629676"/>
    <n v="62744304"/>
    <n v="-53114628"/>
    <x v="0"/>
  </r>
  <r>
    <s v="P0291"/>
    <s v="Model_927"/>
    <x v="1"/>
    <x v="0"/>
    <n v="2024"/>
    <s v="Q4"/>
    <n v="656"/>
    <n v="15332"/>
    <n v="3347"/>
    <n v="498906"/>
    <n v="1.66"/>
    <n v="3"/>
    <n v="8.56"/>
    <n v="8.5399999999999991"/>
    <n v="78.37"/>
    <n v="1.5"/>
    <n v="8539"/>
    <n v="2772"/>
    <n v="4"/>
    <n v="10057792"/>
    <n v="2195632"/>
    <n v="7862160"/>
    <x v="2"/>
  </r>
  <r>
    <s v="P0292"/>
    <s v="Model_641"/>
    <x v="1"/>
    <x v="0"/>
    <n v="2023"/>
    <s v="Q1"/>
    <n v="3220"/>
    <n v="12862"/>
    <n v="3779"/>
    <n v="76086"/>
    <n v="4.34"/>
    <n v="0"/>
    <n v="4.18"/>
    <n v="23.83"/>
    <n v="74.180000000000007"/>
    <n v="3.7"/>
    <n v="19087"/>
    <n v="2437"/>
    <n v="13"/>
    <n v="41415640"/>
    <n v="12168380"/>
    <n v="29247260"/>
    <x v="1"/>
  </r>
  <r>
    <s v="P0293"/>
    <s v="Model_998"/>
    <x v="0"/>
    <x v="0"/>
    <n v="2023"/>
    <s v="Q3"/>
    <n v="749"/>
    <n v="19797"/>
    <n v="11273"/>
    <n v="329003"/>
    <n v="4.6500000000000004"/>
    <n v="12"/>
    <n v="3.09"/>
    <n v="22.58"/>
    <n v="37.9"/>
    <n v="4.7"/>
    <n v="5635"/>
    <n v="7068"/>
    <n v="12"/>
    <n v="14827953"/>
    <n v="8443477"/>
    <n v="6384476"/>
    <x v="2"/>
  </r>
  <r>
    <s v="P0294"/>
    <s v="Model_590"/>
    <x v="0"/>
    <x v="0"/>
    <n v="2023"/>
    <s v="Q3"/>
    <n v="1189"/>
    <n v="11606"/>
    <n v="3449"/>
    <n v="57684"/>
    <n v="3.75"/>
    <n v="3"/>
    <n v="9.3699999999999992"/>
    <n v="17.84"/>
    <n v="65.510000000000005"/>
    <n v="3.4"/>
    <n v="16611"/>
    <n v="728"/>
    <n v="6"/>
    <n v="13799534"/>
    <n v="4100861"/>
    <n v="9698673"/>
    <x v="2"/>
  </r>
  <r>
    <s v="P0295"/>
    <s v="Model_749"/>
    <x v="2"/>
    <x v="0"/>
    <n v="2024"/>
    <s v="Q1"/>
    <n v="240"/>
    <n v="9157"/>
    <n v="9305"/>
    <n v="141088"/>
    <n v="7.73"/>
    <n v="19"/>
    <n v="5.16"/>
    <n v="20.45"/>
    <n v="22.77"/>
    <n v="3.2"/>
    <n v="13464"/>
    <n v="7262"/>
    <n v="6"/>
    <n v="2197680"/>
    <n v="2233200"/>
    <n v="-35520"/>
    <x v="0"/>
  </r>
  <r>
    <s v="P0296"/>
    <s v="Model_669"/>
    <x v="2"/>
    <x v="2"/>
    <n v="2023"/>
    <s v="Q1"/>
    <n v="2350"/>
    <n v="16051"/>
    <n v="11605"/>
    <n v="444423"/>
    <n v="8.0299999999999994"/>
    <n v="17"/>
    <n v="4.97"/>
    <n v="16.68"/>
    <n v="81.7"/>
    <n v="4.8"/>
    <n v="10211"/>
    <n v="2779"/>
    <n v="7"/>
    <n v="37719850"/>
    <n v="27271750"/>
    <n v="10448100"/>
    <x v="1"/>
  </r>
  <r>
    <s v="P0297"/>
    <s v="Model_221"/>
    <x v="2"/>
    <x v="1"/>
    <n v="2024"/>
    <s v="Q3"/>
    <n v="1030"/>
    <n v="9406"/>
    <n v="3883"/>
    <n v="96099"/>
    <n v="5.35"/>
    <n v="5"/>
    <n v="1.78"/>
    <n v="3.14"/>
    <n v="42.36"/>
    <n v="3.5"/>
    <n v="9404"/>
    <n v="5366"/>
    <n v="6"/>
    <n v="9688180"/>
    <n v="3999490"/>
    <n v="5688690"/>
    <x v="2"/>
  </r>
  <r>
    <s v="P0298"/>
    <s v="Model_555"/>
    <x v="2"/>
    <x v="3"/>
    <n v="2023"/>
    <s v="Q2"/>
    <n v="3025"/>
    <n v="8787"/>
    <n v="11248"/>
    <n v="116093"/>
    <n v="5.31"/>
    <n v="2"/>
    <n v="1.08"/>
    <n v="19.14"/>
    <n v="46.45"/>
    <n v="2"/>
    <n v="3783"/>
    <n v="4522"/>
    <n v="13"/>
    <n v="26580675"/>
    <n v="34025200"/>
    <n v="-7444525"/>
    <x v="3"/>
  </r>
  <r>
    <s v="P0299"/>
    <s v="Model_589"/>
    <x v="1"/>
    <x v="3"/>
    <n v="2023"/>
    <s v="Q3"/>
    <n v="1234"/>
    <n v="2392"/>
    <n v="1837"/>
    <n v="210761"/>
    <n v="12.43"/>
    <n v="12"/>
    <n v="8.42"/>
    <n v="5.25"/>
    <n v="66.459999999999994"/>
    <n v="2.2000000000000002"/>
    <n v="3977"/>
    <n v="9730"/>
    <n v="7"/>
    <n v="2951728"/>
    <n v="2266858"/>
    <n v="684870"/>
    <x v="0"/>
  </r>
  <r>
    <s v="P0300"/>
    <s v="Model_205"/>
    <x v="2"/>
    <x v="1"/>
    <n v="2024"/>
    <s v="Q2"/>
    <n v="3377"/>
    <n v="11722"/>
    <n v="14744"/>
    <n v="360795"/>
    <n v="11.84"/>
    <n v="15"/>
    <n v="6.14"/>
    <n v="8.09"/>
    <n v="75.67"/>
    <n v="3.8"/>
    <n v="4593"/>
    <n v="7563"/>
    <n v="9"/>
    <n v="39585194"/>
    <n v="49790488"/>
    <n v="-10205294"/>
    <x v="3"/>
  </r>
  <r>
    <s v="P0301"/>
    <s v="Model_841"/>
    <x v="2"/>
    <x v="0"/>
    <n v="2024"/>
    <s v="Q4"/>
    <n v="3444"/>
    <n v="6175"/>
    <n v="4289"/>
    <n v="63893"/>
    <n v="4.62"/>
    <n v="4"/>
    <n v="3.26"/>
    <n v="20.48"/>
    <n v="28.91"/>
    <n v="3.9"/>
    <n v="8707"/>
    <n v="9713"/>
    <n v="3"/>
    <n v="21266700"/>
    <n v="14771316"/>
    <n v="6495384"/>
    <x v="2"/>
  </r>
  <r>
    <s v="P0302"/>
    <s v="Model_883"/>
    <x v="1"/>
    <x v="3"/>
    <n v="2024"/>
    <s v="Q2"/>
    <n v="177"/>
    <n v="3433"/>
    <n v="8404"/>
    <n v="116418"/>
    <n v="13.71"/>
    <n v="3"/>
    <n v="1.92"/>
    <n v="13.41"/>
    <n v="62.91"/>
    <n v="2.2000000000000002"/>
    <n v="10894"/>
    <n v="1226"/>
    <n v="5"/>
    <n v="607641"/>
    <n v="1487508"/>
    <n v="-879867"/>
    <x v="0"/>
  </r>
  <r>
    <s v="P0303"/>
    <s v="Model_988"/>
    <x v="2"/>
    <x v="2"/>
    <n v="2024"/>
    <s v="Q3"/>
    <n v="2115"/>
    <n v="19264"/>
    <n v="8344"/>
    <n v="175074"/>
    <n v="14.29"/>
    <n v="7"/>
    <n v="5.55"/>
    <n v="21.5"/>
    <n v="41.36"/>
    <n v="2.4"/>
    <n v="16341"/>
    <n v="1880"/>
    <n v="14"/>
    <n v="40743360"/>
    <n v="17647560"/>
    <n v="23095800"/>
    <x v="1"/>
  </r>
  <r>
    <s v="P0304"/>
    <s v="Model_572"/>
    <x v="1"/>
    <x v="1"/>
    <n v="2023"/>
    <s v="Q4"/>
    <n v="1866"/>
    <n v="13373"/>
    <n v="3434"/>
    <n v="415209"/>
    <n v="4.9000000000000004"/>
    <n v="18"/>
    <n v="5.84"/>
    <n v="5.33"/>
    <n v="39.5"/>
    <n v="5"/>
    <n v="7727"/>
    <n v="9823"/>
    <n v="7"/>
    <n v="24954018"/>
    <n v="6407844"/>
    <n v="18546174"/>
    <x v="1"/>
  </r>
  <r>
    <s v="P0305"/>
    <s v="Model_751"/>
    <x v="1"/>
    <x v="0"/>
    <n v="2023"/>
    <s v="Q1"/>
    <n v="619"/>
    <n v="19174"/>
    <n v="4783"/>
    <n v="180351"/>
    <n v="5.32"/>
    <n v="13"/>
    <n v="2.0699999999999998"/>
    <n v="15.19"/>
    <n v="65.2"/>
    <n v="1.4"/>
    <n v="14780"/>
    <n v="9524"/>
    <n v="13"/>
    <n v="11868706"/>
    <n v="2960677"/>
    <n v="8908029"/>
    <x v="2"/>
  </r>
  <r>
    <s v="P0306"/>
    <s v="Model_209"/>
    <x v="1"/>
    <x v="1"/>
    <n v="2024"/>
    <s v="Q4"/>
    <n v="1945"/>
    <n v="19524"/>
    <n v="2578"/>
    <n v="241083"/>
    <n v="7.58"/>
    <n v="6"/>
    <n v="8.51"/>
    <n v="2.09"/>
    <n v="40.97"/>
    <n v="2.6"/>
    <n v="5035"/>
    <n v="6671"/>
    <n v="6"/>
    <n v="37974180"/>
    <n v="5014210"/>
    <n v="32959970"/>
    <x v="1"/>
  </r>
  <r>
    <s v="P0307"/>
    <s v="Model_268"/>
    <x v="0"/>
    <x v="2"/>
    <n v="2023"/>
    <s v="Q1"/>
    <n v="2783"/>
    <n v="14739"/>
    <n v="8702"/>
    <n v="88635"/>
    <n v="14.12"/>
    <n v="13"/>
    <n v="0.84"/>
    <n v="16.079999999999998"/>
    <n v="37.69"/>
    <n v="1.2"/>
    <n v="12082"/>
    <n v="8684"/>
    <n v="2"/>
    <n v="41018637"/>
    <n v="24217666"/>
    <n v="16800971"/>
    <x v="1"/>
  </r>
  <r>
    <s v="P0308"/>
    <s v="Model_449"/>
    <x v="0"/>
    <x v="3"/>
    <n v="2023"/>
    <s v="Q4"/>
    <n v="3913"/>
    <n v="12374"/>
    <n v="5910"/>
    <n v="499331"/>
    <n v="13.14"/>
    <n v="5"/>
    <n v="3.56"/>
    <n v="19.059999999999999"/>
    <n v="76.87"/>
    <n v="4.3"/>
    <n v="4413"/>
    <n v="925"/>
    <n v="10"/>
    <n v="48419462"/>
    <n v="23125830"/>
    <n v="25293632"/>
    <x v="1"/>
  </r>
  <r>
    <s v="P0309"/>
    <s v="Model_652"/>
    <x v="1"/>
    <x v="3"/>
    <n v="2024"/>
    <s v="Q1"/>
    <n v="4771"/>
    <n v="19102"/>
    <n v="5989"/>
    <n v="145071"/>
    <n v="1.54"/>
    <n v="11"/>
    <n v="6.8"/>
    <n v="14.62"/>
    <n v="18.100000000000001"/>
    <n v="1.4"/>
    <n v="3840"/>
    <n v="7376"/>
    <n v="4"/>
    <n v="91135642"/>
    <n v="28573519"/>
    <n v="62562123"/>
    <x v="1"/>
  </r>
  <r>
    <s v="P0310"/>
    <s v="Model_682"/>
    <x v="2"/>
    <x v="3"/>
    <n v="2024"/>
    <s v="Q3"/>
    <n v="4064"/>
    <n v="6516"/>
    <n v="12887"/>
    <n v="390662"/>
    <n v="5.89"/>
    <n v="15"/>
    <n v="2.74"/>
    <n v="6.66"/>
    <n v="64.069999999999993"/>
    <n v="3.7"/>
    <n v="6789"/>
    <n v="2495"/>
    <n v="3"/>
    <n v="26481024"/>
    <n v="52372768"/>
    <n v="-25891744"/>
    <x v="3"/>
  </r>
  <r>
    <s v="P0311"/>
    <s v="Model_689"/>
    <x v="0"/>
    <x v="1"/>
    <n v="2024"/>
    <s v="Q3"/>
    <n v="2951"/>
    <n v="15274"/>
    <n v="8178"/>
    <n v="418377"/>
    <n v="8.3000000000000007"/>
    <n v="16"/>
    <n v="8.2799999999999994"/>
    <n v="0.78"/>
    <n v="29.9"/>
    <n v="1.2"/>
    <n v="2097"/>
    <n v="4245"/>
    <n v="10"/>
    <n v="45073574"/>
    <n v="24133278"/>
    <n v="20940296"/>
    <x v="1"/>
  </r>
  <r>
    <s v="P0312"/>
    <s v="Model_273"/>
    <x v="1"/>
    <x v="0"/>
    <n v="2024"/>
    <s v="Q1"/>
    <n v="1736"/>
    <n v="11252"/>
    <n v="1924"/>
    <n v="415795"/>
    <n v="7.55"/>
    <n v="12"/>
    <n v="7.4"/>
    <n v="2.99"/>
    <n v="11.24"/>
    <n v="3.7"/>
    <n v="16525"/>
    <n v="7159"/>
    <n v="8"/>
    <n v="19533472"/>
    <n v="3340064"/>
    <n v="16193408"/>
    <x v="2"/>
  </r>
  <r>
    <s v="P0313"/>
    <s v="Model_722"/>
    <x v="1"/>
    <x v="3"/>
    <n v="2023"/>
    <s v="Q3"/>
    <n v="3059"/>
    <n v="18838"/>
    <n v="1497"/>
    <n v="122805"/>
    <n v="2.91"/>
    <n v="13"/>
    <n v="7.89"/>
    <n v="15.56"/>
    <n v="23.34"/>
    <n v="4.4000000000000004"/>
    <n v="8645"/>
    <n v="5592"/>
    <n v="6"/>
    <n v="57625442"/>
    <n v="4579323"/>
    <n v="53046119"/>
    <x v="1"/>
  </r>
  <r>
    <s v="P0314"/>
    <s v="Model_722"/>
    <x v="1"/>
    <x v="3"/>
    <n v="2023"/>
    <s v="Q3"/>
    <n v="204"/>
    <n v="17085"/>
    <n v="2979"/>
    <n v="471280"/>
    <n v="12.88"/>
    <n v="6"/>
    <n v="1.19"/>
    <n v="23.36"/>
    <n v="58.53"/>
    <n v="2.6"/>
    <n v="4402"/>
    <n v="7211"/>
    <n v="13"/>
    <n v="3485340"/>
    <n v="607716"/>
    <n v="2877624"/>
    <x v="0"/>
  </r>
  <r>
    <s v="P0315"/>
    <s v="Model_287"/>
    <x v="1"/>
    <x v="1"/>
    <n v="2024"/>
    <s v="Q4"/>
    <n v="2587"/>
    <n v="8791"/>
    <n v="10396"/>
    <n v="434957"/>
    <n v="10.15"/>
    <n v="13"/>
    <n v="1.41"/>
    <n v="5.16"/>
    <n v="66.73"/>
    <n v="3.1"/>
    <n v="10455"/>
    <n v="6892"/>
    <n v="7"/>
    <n v="22742317"/>
    <n v="26894452"/>
    <n v="-4152135"/>
    <x v="3"/>
  </r>
  <r>
    <s v="P0316"/>
    <s v="Model_643"/>
    <x v="0"/>
    <x v="1"/>
    <n v="2023"/>
    <s v="Q1"/>
    <n v="1459"/>
    <n v="2474"/>
    <n v="6051"/>
    <n v="391207"/>
    <n v="12.57"/>
    <n v="14"/>
    <n v="2.86"/>
    <n v="18.38"/>
    <n v="11.68"/>
    <n v="2.6"/>
    <n v="9194"/>
    <n v="9655"/>
    <n v="13"/>
    <n v="3609566"/>
    <n v="8828409"/>
    <n v="-5218843"/>
    <x v="0"/>
  </r>
  <r>
    <s v="P0317"/>
    <s v="Model_257"/>
    <x v="0"/>
    <x v="0"/>
    <n v="2023"/>
    <s v="Q1"/>
    <n v="4107"/>
    <n v="5633"/>
    <n v="10035"/>
    <n v="314598"/>
    <n v="12.88"/>
    <n v="11"/>
    <n v="5.18"/>
    <n v="21.66"/>
    <n v="12.91"/>
    <n v="2.2000000000000002"/>
    <n v="6330"/>
    <n v="3651"/>
    <n v="12"/>
    <n v="23134731"/>
    <n v="41213745"/>
    <n v="-18079014"/>
    <x v="3"/>
  </r>
  <r>
    <s v="P0318"/>
    <s v="Model_144"/>
    <x v="2"/>
    <x v="3"/>
    <n v="2024"/>
    <s v="Q1"/>
    <n v="834"/>
    <n v="16163"/>
    <n v="2729"/>
    <n v="333022"/>
    <n v="11.23"/>
    <n v="16"/>
    <n v="7.48"/>
    <n v="13.02"/>
    <n v="82.2"/>
    <n v="4.2"/>
    <n v="11334"/>
    <n v="7811"/>
    <n v="5"/>
    <n v="13479942"/>
    <n v="2275986"/>
    <n v="11203956"/>
    <x v="2"/>
  </r>
  <r>
    <s v="P0319"/>
    <s v="Model_323"/>
    <x v="2"/>
    <x v="0"/>
    <n v="2024"/>
    <s v="Q4"/>
    <n v="3225"/>
    <n v="5472"/>
    <n v="1813"/>
    <n v="232170"/>
    <n v="6.59"/>
    <n v="8"/>
    <n v="8.3699999999999992"/>
    <n v="16.73"/>
    <n v="15.86"/>
    <n v="2.1"/>
    <n v="11989"/>
    <n v="3728"/>
    <n v="2"/>
    <n v="17647200"/>
    <n v="5846925"/>
    <n v="11800275"/>
    <x v="2"/>
  </r>
  <r>
    <s v="P0320"/>
    <s v="Model_331"/>
    <x v="1"/>
    <x v="0"/>
    <n v="2024"/>
    <s v="Q1"/>
    <n v="4391"/>
    <n v="6795"/>
    <n v="1026"/>
    <n v="243226"/>
    <n v="9.16"/>
    <n v="14"/>
    <n v="7.04"/>
    <n v="20.38"/>
    <n v="81.53"/>
    <n v="3.9"/>
    <n v="17268"/>
    <n v="1665"/>
    <n v="5"/>
    <n v="29836845"/>
    <n v="4505166"/>
    <n v="25331679"/>
    <x v="1"/>
  </r>
  <r>
    <s v="P0321"/>
    <s v="Model_194"/>
    <x v="0"/>
    <x v="1"/>
    <n v="2024"/>
    <s v="Q4"/>
    <n v="2856"/>
    <n v="15413"/>
    <n v="8121"/>
    <n v="194063"/>
    <n v="2.41"/>
    <n v="11"/>
    <n v="9.2899999999999991"/>
    <n v="6.52"/>
    <n v="28.25"/>
    <n v="1.8"/>
    <n v="11864"/>
    <n v="3767"/>
    <n v="10"/>
    <n v="44019528"/>
    <n v="23193576"/>
    <n v="20825952"/>
    <x v="1"/>
  </r>
  <r>
    <s v="P0322"/>
    <s v="Model_947"/>
    <x v="2"/>
    <x v="0"/>
    <n v="2023"/>
    <s v="Q4"/>
    <n v="587"/>
    <n v="10605"/>
    <n v="2628"/>
    <n v="118344"/>
    <n v="10.1"/>
    <n v="1"/>
    <n v="7.39"/>
    <n v="7.42"/>
    <n v="69.2"/>
    <n v="2"/>
    <n v="3660"/>
    <n v="6559"/>
    <n v="2"/>
    <n v="6225135"/>
    <n v="1542636"/>
    <n v="4682499"/>
    <x v="2"/>
  </r>
  <r>
    <s v="P0323"/>
    <s v="Model_321"/>
    <x v="1"/>
    <x v="0"/>
    <n v="2024"/>
    <s v="Q3"/>
    <n v="1891"/>
    <n v="9728"/>
    <n v="8709"/>
    <n v="417090"/>
    <n v="2.69"/>
    <n v="4"/>
    <n v="3.06"/>
    <n v="0.02"/>
    <n v="34.78"/>
    <n v="2.2999999999999998"/>
    <n v="14768"/>
    <n v="4196"/>
    <n v="11"/>
    <n v="18395648"/>
    <n v="16468719"/>
    <n v="1926929"/>
    <x v="0"/>
  </r>
  <r>
    <s v="P0324"/>
    <s v="Model_504"/>
    <x v="0"/>
    <x v="1"/>
    <n v="2024"/>
    <s v="Q3"/>
    <n v="2505"/>
    <n v="11403"/>
    <n v="6388"/>
    <n v="86593"/>
    <n v="10.41"/>
    <n v="12"/>
    <n v="2.65"/>
    <n v="24.08"/>
    <n v="78.7"/>
    <n v="3.4"/>
    <n v="15985"/>
    <n v="1119"/>
    <n v="4"/>
    <n v="28564515"/>
    <n v="16001940"/>
    <n v="12562575"/>
    <x v="1"/>
  </r>
  <r>
    <s v="P0325"/>
    <s v="Model_282"/>
    <x v="1"/>
    <x v="0"/>
    <n v="2023"/>
    <s v="Q3"/>
    <n v="574"/>
    <n v="4520"/>
    <n v="13909"/>
    <n v="86304"/>
    <n v="3.44"/>
    <n v="19"/>
    <n v="6.96"/>
    <n v="22.94"/>
    <n v="66.040000000000006"/>
    <n v="2.8"/>
    <n v="4422"/>
    <n v="8028"/>
    <n v="6"/>
    <n v="2594480"/>
    <n v="7983766"/>
    <n v="-5389286"/>
    <x v="0"/>
  </r>
  <r>
    <s v="P0326"/>
    <s v="Model_258"/>
    <x v="0"/>
    <x v="2"/>
    <n v="2023"/>
    <s v="Q3"/>
    <n v="3000"/>
    <n v="10487"/>
    <n v="2823"/>
    <n v="473602"/>
    <n v="1.76"/>
    <n v="7"/>
    <n v="1.93"/>
    <n v="19.11"/>
    <n v="42.15"/>
    <n v="4"/>
    <n v="5304"/>
    <n v="9576"/>
    <n v="8"/>
    <n v="31461000"/>
    <n v="8469000"/>
    <n v="22992000"/>
    <x v="1"/>
  </r>
  <r>
    <s v="P0327"/>
    <s v="Model_783"/>
    <x v="0"/>
    <x v="1"/>
    <n v="2023"/>
    <s v="Q2"/>
    <n v="4181"/>
    <n v="14380"/>
    <n v="5766"/>
    <n v="236292"/>
    <n v="2.48"/>
    <n v="13"/>
    <n v="0.93"/>
    <n v="1.98"/>
    <n v="16.100000000000001"/>
    <n v="1.9"/>
    <n v="3868"/>
    <n v="8354"/>
    <n v="10"/>
    <n v="60122780"/>
    <n v="24107646"/>
    <n v="36015134"/>
    <x v="1"/>
  </r>
  <r>
    <s v="P0328"/>
    <s v="Model_381"/>
    <x v="2"/>
    <x v="0"/>
    <n v="2023"/>
    <s v="Q2"/>
    <n v="4830"/>
    <n v="6733"/>
    <n v="11444"/>
    <n v="163613"/>
    <n v="0.03"/>
    <n v="14"/>
    <n v="5.32"/>
    <n v="11.19"/>
    <n v="68.62"/>
    <n v="1"/>
    <n v="16657"/>
    <n v="6065"/>
    <n v="7"/>
    <n v="32520390"/>
    <n v="55274520"/>
    <n v="-22754130"/>
    <x v="3"/>
  </r>
  <r>
    <s v="P0329"/>
    <s v="Model_124"/>
    <x v="0"/>
    <x v="1"/>
    <n v="2024"/>
    <s v="Q2"/>
    <n v="4165"/>
    <n v="11016"/>
    <n v="11077"/>
    <n v="250410"/>
    <n v="10.78"/>
    <n v="10"/>
    <n v="8.2200000000000006"/>
    <n v="2.5499999999999998"/>
    <n v="59.35"/>
    <n v="4.0999999999999996"/>
    <n v="9593"/>
    <n v="2369"/>
    <n v="4"/>
    <n v="45881640"/>
    <n v="46135705"/>
    <n v="-254065"/>
    <x v="3"/>
  </r>
  <r>
    <s v="P0330"/>
    <s v="Model_166"/>
    <x v="1"/>
    <x v="0"/>
    <n v="2023"/>
    <s v="Q1"/>
    <n v="2418"/>
    <n v="16059"/>
    <n v="6691"/>
    <n v="464299"/>
    <n v="10.99"/>
    <n v="0"/>
    <n v="1.01"/>
    <n v="0.4"/>
    <n v="10.23"/>
    <n v="4.3"/>
    <n v="5432"/>
    <n v="8935"/>
    <n v="14"/>
    <n v="38830662"/>
    <n v="16178838"/>
    <n v="22651824"/>
    <x v="1"/>
  </r>
  <r>
    <s v="P0331"/>
    <s v="Model_821"/>
    <x v="1"/>
    <x v="1"/>
    <n v="2023"/>
    <s v="Q1"/>
    <n v="3897"/>
    <n v="18201"/>
    <n v="13275"/>
    <n v="68354"/>
    <n v="7.72"/>
    <n v="2"/>
    <n v="7.92"/>
    <n v="15.4"/>
    <n v="10.75"/>
    <n v="1.2"/>
    <n v="13052"/>
    <n v="4821"/>
    <n v="8"/>
    <n v="70929297"/>
    <n v="51732675"/>
    <n v="19196622"/>
    <x v="1"/>
  </r>
  <r>
    <s v="P0332"/>
    <s v="Model_125"/>
    <x v="0"/>
    <x v="0"/>
    <n v="2024"/>
    <s v="Q2"/>
    <n v="4545"/>
    <n v="3896"/>
    <n v="1880"/>
    <n v="334334"/>
    <n v="2.42"/>
    <n v="16"/>
    <n v="8.1199999999999992"/>
    <n v="24.02"/>
    <n v="74.7"/>
    <n v="3.4"/>
    <n v="7108"/>
    <n v="8508"/>
    <n v="5"/>
    <n v="17707320"/>
    <n v="8544600"/>
    <n v="9162720"/>
    <x v="2"/>
  </r>
  <r>
    <s v="P0333"/>
    <s v="Model_427"/>
    <x v="0"/>
    <x v="2"/>
    <n v="2024"/>
    <s v="Q1"/>
    <n v="2751"/>
    <n v="3091"/>
    <n v="5836"/>
    <n v="56142"/>
    <n v="1.25"/>
    <n v="18"/>
    <n v="4.82"/>
    <n v="22.57"/>
    <n v="30.75"/>
    <n v="2.5"/>
    <n v="14399"/>
    <n v="295"/>
    <n v="4"/>
    <n v="8503341"/>
    <n v="16054836"/>
    <n v="-7551495"/>
    <x v="0"/>
  </r>
  <r>
    <s v="P0334"/>
    <s v="Model_759"/>
    <x v="0"/>
    <x v="3"/>
    <n v="2023"/>
    <s v="Q4"/>
    <n v="1021"/>
    <n v="12803"/>
    <n v="11312"/>
    <n v="471614"/>
    <n v="0.28999999999999998"/>
    <n v="13"/>
    <n v="0.56999999999999995"/>
    <n v="17.420000000000002"/>
    <n v="60.89"/>
    <n v="4.2"/>
    <n v="10792"/>
    <n v="3373"/>
    <n v="8"/>
    <n v="13071863"/>
    <n v="11549552"/>
    <n v="1522311"/>
    <x v="0"/>
  </r>
  <r>
    <s v="P0335"/>
    <s v="Model_692"/>
    <x v="0"/>
    <x v="3"/>
    <n v="2024"/>
    <s v="Q1"/>
    <n v="1216"/>
    <n v="7683"/>
    <n v="12182"/>
    <n v="233043"/>
    <n v="2.4900000000000002"/>
    <n v="7"/>
    <n v="1.75"/>
    <n v="2.42"/>
    <n v="46.34"/>
    <n v="4.5"/>
    <n v="11362"/>
    <n v="5210"/>
    <n v="12"/>
    <n v="9342528"/>
    <n v="14813312"/>
    <n v="-5470784"/>
    <x v="0"/>
  </r>
  <r>
    <s v="P0336"/>
    <s v="Model_934"/>
    <x v="2"/>
    <x v="2"/>
    <n v="2024"/>
    <s v="Q1"/>
    <n v="4979"/>
    <n v="2812"/>
    <n v="11622"/>
    <n v="354006"/>
    <n v="13.36"/>
    <n v="12"/>
    <n v="7.07"/>
    <n v="6.85"/>
    <n v="79.069999999999993"/>
    <n v="4.4000000000000004"/>
    <n v="7031"/>
    <n v="7501"/>
    <n v="12"/>
    <n v="14000948"/>
    <n v="57865938"/>
    <n v="-43864990"/>
    <x v="0"/>
  </r>
  <r>
    <s v="P0337"/>
    <s v="Model_892"/>
    <x v="1"/>
    <x v="2"/>
    <n v="2024"/>
    <s v="Q3"/>
    <n v="2824"/>
    <n v="8814"/>
    <n v="3363"/>
    <n v="234482"/>
    <n v="3.62"/>
    <n v="19"/>
    <n v="7.12"/>
    <n v="8"/>
    <n v="83.36"/>
    <n v="4.0999999999999996"/>
    <n v="11912"/>
    <n v="3312"/>
    <n v="8"/>
    <n v="24890736"/>
    <n v="9497112"/>
    <n v="15393624"/>
    <x v="1"/>
  </r>
  <r>
    <s v="P0338"/>
    <s v="Model_559"/>
    <x v="1"/>
    <x v="1"/>
    <n v="2023"/>
    <s v="Q4"/>
    <n v="2032"/>
    <n v="3639"/>
    <n v="4092"/>
    <n v="200575"/>
    <n v="5.31"/>
    <n v="2"/>
    <n v="8.98"/>
    <n v="19.079999999999998"/>
    <n v="89.74"/>
    <n v="2.1"/>
    <n v="7844"/>
    <n v="2855"/>
    <n v="5"/>
    <n v="7394448"/>
    <n v="8314944"/>
    <n v="-920496"/>
    <x v="0"/>
  </r>
  <r>
    <s v="P0339"/>
    <s v="Model_595"/>
    <x v="0"/>
    <x v="2"/>
    <n v="2024"/>
    <s v="Q2"/>
    <n v="903"/>
    <n v="16188"/>
    <n v="13613"/>
    <n v="175438"/>
    <n v="1.58"/>
    <n v="4"/>
    <n v="5.83"/>
    <n v="20.059999999999999"/>
    <n v="22.29"/>
    <n v="4.2"/>
    <n v="18259"/>
    <n v="1621"/>
    <n v="13"/>
    <n v="14617764"/>
    <n v="12292539"/>
    <n v="2325225"/>
    <x v="0"/>
  </r>
  <r>
    <s v="P0340"/>
    <s v="Model_912"/>
    <x v="0"/>
    <x v="3"/>
    <n v="2024"/>
    <s v="Q4"/>
    <n v="4196"/>
    <n v="19588"/>
    <n v="4386"/>
    <n v="98456"/>
    <n v="3.34"/>
    <n v="8"/>
    <n v="1.24"/>
    <n v="9.6300000000000008"/>
    <n v="79.040000000000006"/>
    <n v="3.1"/>
    <n v="9387"/>
    <n v="5774"/>
    <n v="8"/>
    <n v="82191248"/>
    <n v="18403656"/>
    <n v="63787592"/>
    <x v="1"/>
  </r>
  <r>
    <s v="P0341"/>
    <s v="Model_676"/>
    <x v="2"/>
    <x v="2"/>
    <n v="2024"/>
    <s v="Q4"/>
    <n v="3786"/>
    <n v="8424"/>
    <n v="5231"/>
    <n v="150167"/>
    <n v="7.79"/>
    <n v="5"/>
    <n v="1.21"/>
    <n v="10.45"/>
    <n v="31.28"/>
    <n v="1.2"/>
    <n v="19493"/>
    <n v="1180"/>
    <n v="12"/>
    <n v="31893264"/>
    <n v="19804566"/>
    <n v="12088698"/>
    <x v="1"/>
  </r>
  <r>
    <s v="P0342"/>
    <s v="Model_131"/>
    <x v="0"/>
    <x v="2"/>
    <n v="2024"/>
    <s v="Q4"/>
    <n v="3819"/>
    <n v="1862"/>
    <n v="7641"/>
    <n v="394179"/>
    <n v="9.1199999999999992"/>
    <n v="1"/>
    <n v="7.21"/>
    <n v="1.1100000000000001"/>
    <n v="57.27"/>
    <n v="2.8"/>
    <n v="17658"/>
    <n v="5723"/>
    <n v="3"/>
    <n v="7110978"/>
    <n v="29180979"/>
    <n v="-22070001"/>
    <x v="0"/>
  </r>
  <r>
    <s v="P0343"/>
    <s v="Model_397"/>
    <x v="0"/>
    <x v="2"/>
    <n v="2024"/>
    <s v="Q1"/>
    <n v="624"/>
    <n v="14981"/>
    <n v="14166"/>
    <n v="320160"/>
    <n v="3.68"/>
    <n v="12"/>
    <n v="1.84"/>
    <n v="7.23"/>
    <n v="50.46"/>
    <n v="4.8"/>
    <n v="20823"/>
    <n v="821"/>
    <n v="2"/>
    <n v="9348144"/>
    <n v="8839584"/>
    <n v="508560"/>
    <x v="0"/>
  </r>
  <r>
    <s v="P0344"/>
    <s v="Model_708"/>
    <x v="2"/>
    <x v="3"/>
    <n v="2023"/>
    <s v="Q2"/>
    <n v="3311"/>
    <n v="5238"/>
    <n v="7443"/>
    <n v="314528"/>
    <n v="0.87"/>
    <n v="4"/>
    <n v="3.28"/>
    <n v="11.28"/>
    <n v="11.44"/>
    <n v="4.5999999999999996"/>
    <n v="19497"/>
    <n v="1662"/>
    <n v="13"/>
    <n v="17343018"/>
    <n v="24643773"/>
    <n v="-7300755"/>
    <x v="0"/>
  </r>
  <r>
    <s v="P0345"/>
    <s v="Model_166"/>
    <x v="2"/>
    <x v="2"/>
    <n v="2023"/>
    <s v="Q3"/>
    <n v="1198"/>
    <n v="3969"/>
    <n v="11939"/>
    <n v="243392"/>
    <n v="5.87"/>
    <n v="7"/>
    <n v="4.87"/>
    <n v="2.92"/>
    <n v="84.62"/>
    <n v="1.4"/>
    <n v="5179"/>
    <n v="739"/>
    <n v="3"/>
    <n v="4754862"/>
    <n v="14302922"/>
    <n v="-9548060"/>
    <x v="0"/>
  </r>
  <r>
    <s v="P0346"/>
    <s v="Model_114"/>
    <x v="1"/>
    <x v="1"/>
    <n v="2023"/>
    <s v="Q2"/>
    <n v="1765"/>
    <n v="17606"/>
    <n v="4759"/>
    <n v="458288"/>
    <n v="3.51"/>
    <n v="0"/>
    <n v="0.25"/>
    <n v="11.33"/>
    <n v="16.27"/>
    <n v="4"/>
    <n v="9040"/>
    <n v="4360"/>
    <n v="5"/>
    <n v="31074590"/>
    <n v="8399635"/>
    <n v="22674955"/>
    <x v="1"/>
  </r>
  <r>
    <s v="P0347"/>
    <s v="Model_978"/>
    <x v="1"/>
    <x v="3"/>
    <n v="2024"/>
    <s v="Q2"/>
    <n v="4827"/>
    <n v="18440"/>
    <n v="11805"/>
    <n v="152239"/>
    <n v="3.29"/>
    <n v="19"/>
    <n v="2.4900000000000002"/>
    <n v="21.33"/>
    <n v="65.06"/>
    <n v="4.2"/>
    <n v="10988"/>
    <n v="5290"/>
    <n v="9"/>
    <n v="89009880"/>
    <n v="56982735"/>
    <n v="32027145"/>
    <x v="1"/>
  </r>
  <r>
    <s v="P0348"/>
    <s v="Model_103"/>
    <x v="0"/>
    <x v="0"/>
    <n v="2023"/>
    <s v="Q2"/>
    <n v="4983"/>
    <n v="10517"/>
    <n v="11575"/>
    <n v="161431"/>
    <n v="14.4"/>
    <n v="11"/>
    <n v="4.08"/>
    <n v="14.53"/>
    <n v="72.8"/>
    <n v="2.1"/>
    <n v="8574"/>
    <n v="3836"/>
    <n v="4"/>
    <n v="52406211"/>
    <n v="57678225"/>
    <n v="-5272014"/>
    <x v="3"/>
  </r>
  <r>
    <s v="P0349"/>
    <s v="Model_558"/>
    <x v="1"/>
    <x v="3"/>
    <n v="2023"/>
    <s v="Q4"/>
    <n v="3904"/>
    <n v="4308"/>
    <n v="961"/>
    <n v="392162"/>
    <n v="9.24"/>
    <n v="10"/>
    <n v="2.8"/>
    <n v="1.97"/>
    <n v="73.62"/>
    <n v="2.9"/>
    <n v="5496"/>
    <n v="7846"/>
    <n v="11"/>
    <n v="16818432"/>
    <n v="3751744"/>
    <n v="13066688"/>
    <x v="2"/>
  </r>
  <r>
    <s v="P0350"/>
    <s v="Model_425"/>
    <x v="2"/>
    <x v="1"/>
    <n v="2023"/>
    <s v="Q3"/>
    <n v="2541"/>
    <n v="17870"/>
    <n v="1393"/>
    <n v="90510"/>
    <n v="8.35"/>
    <n v="6"/>
    <n v="1.36"/>
    <n v="4.79"/>
    <n v="20.84"/>
    <n v="3.8"/>
    <n v="7195"/>
    <n v="189"/>
    <n v="7"/>
    <n v="45407670"/>
    <n v="3539613"/>
    <n v="41868057"/>
    <x v="1"/>
  </r>
  <r>
    <s v="P0351"/>
    <s v="Model_755"/>
    <x v="2"/>
    <x v="3"/>
    <n v="2023"/>
    <s v="Q2"/>
    <n v="2710"/>
    <n v="16370"/>
    <n v="12251"/>
    <n v="230005"/>
    <n v="6.24"/>
    <n v="14"/>
    <n v="7.28"/>
    <n v="11.86"/>
    <n v="45.81"/>
    <n v="2.8"/>
    <n v="15735"/>
    <n v="1351"/>
    <n v="7"/>
    <n v="44362700"/>
    <n v="33200210"/>
    <n v="11162490"/>
    <x v="1"/>
  </r>
  <r>
    <s v="P0352"/>
    <s v="Model_108"/>
    <x v="2"/>
    <x v="3"/>
    <n v="2023"/>
    <s v="Q2"/>
    <n v="3174"/>
    <n v="14213"/>
    <n v="13147"/>
    <n v="333970"/>
    <n v="6.43"/>
    <n v="10"/>
    <n v="8.1300000000000008"/>
    <n v="9.0399999999999991"/>
    <n v="76.349999999999994"/>
    <n v="1.5"/>
    <n v="3866"/>
    <n v="9394"/>
    <n v="14"/>
    <n v="45112062"/>
    <n v="41728578"/>
    <n v="3383484"/>
    <x v="3"/>
  </r>
  <r>
    <s v="P0353"/>
    <s v="Model_243"/>
    <x v="0"/>
    <x v="0"/>
    <n v="2024"/>
    <s v="Q2"/>
    <n v="3101"/>
    <n v="9061"/>
    <n v="11954"/>
    <n v="380170"/>
    <n v="8.11"/>
    <n v="15"/>
    <n v="2.57"/>
    <n v="8.9700000000000006"/>
    <n v="34.21"/>
    <n v="3.8"/>
    <n v="15664"/>
    <n v="4803"/>
    <n v="10"/>
    <n v="28098161"/>
    <n v="37069354"/>
    <n v="-8971193"/>
    <x v="3"/>
  </r>
  <r>
    <s v="P0354"/>
    <s v="Model_334"/>
    <x v="1"/>
    <x v="3"/>
    <n v="2024"/>
    <s v="Q1"/>
    <n v="54"/>
    <n v="4219"/>
    <n v="12880"/>
    <n v="171668"/>
    <n v="10.45"/>
    <n v="2"/>
    <n v="7.74"/>
    <n v="13.23"/>
    <n v="47.42"/>
    <n v="4.5999999999999996"/>
    <n v="8264"/>
    <n v="448"/>
    <n v="10"/>
    <n v="227826"/>
    <n v="695520"/>
    <n v="-467694"/>
    <x v="0"/>
  </r>
  <r>
    <s v="P0355"/>
    <s v="Model_879"/>
    <x v="1"/>
    <x v="0"/>
    <n v="2024"/>
    <s v="Q4"/>
    <n v="4919"/>
    <n v="13200"/>
    <n v="4190"/>
    <n v="292700"/>
    <n v="10.53"/>
    <n v="19"/>
    <n v="3.86"/>
    <n v="14.61"/>
    <n v="31.82"/>
    <n v="3.6"/>
    <n v="17027"/>
    <n v="4152"/>
    <n v="5"/>
    <n v="64930800"/>
    <n v="20610610"/>
    <n v="44320190"/>
    <x v="1"/>
  </r>
  <r>
    <s v="P0356"/>
    <s v="Model_539"/>
    <x v="0"/>
    <x v="2"/>
    <n v="2023"/>
    <s v="Q4"/>
    <n v="926"/>
    <n v="5241"/>
    <n v="6797"/>
    <n v="468734"/>
    <n v="2.58"/>
    <n v="13"/>
    <n v="5.07"/>
    <n v="19.920000000000002"/>
    <n v="47.08"/>
    <n v="4.0999999999999996"/>
    <n v="17792"/>
    <n v="3041"/>
    <n v="10"/>
    <n v="4853166"/>
    <n v="6294022"/>
    <n v="-1440856"/>
    <x v="0"/>
  </r>
  <r>
    <s v="P0357"/>
    <s v="Model_774"/>
    <x v="0"/>
    <x v="1"/>
    <n v="2023"/>
    <s v="Q2"/>
    <n v="1041"/>
    <n v="11266"/>
    <n v="7154"/>
    <n v="74045"/>
    <n v="7.5"/>
    <n v="2"/>
    <n v="8.56"/>
    <n v="8.52"/>
    <n v="81.03"/>
    <n v="2.4"/>
    <n v="3114"/>
    <n v="8537"/>
    <n v="14"/>
    <n v="11727906"/>
    <n v="7447314"/>
    <n v="4280592"/>
    <x v="0"/>
  </r>
  <r>
    <s v="P0358"/>
    <s v="Model_306"/>
    <x v="0"/>
    <x v="3"/>
    <n v="2023"/>
    <s v="Q3"/>
    <n v="4192"/>
    <n v="5498"/>
    <n v="13493"/>
    <n v="231948"/>
    <n v="6.18"/>
    <n v="0"/>
    <n v="7.5"/>
    <n v="20.14"/>
    <n v="46.41"/>
    <n v="1.7"/>
    <n v="15896"/>
    <n v="371"/>
    <n v="7"/>
    <n v="23047616"/>
    <n v="56562656"/>
    <n v="-33515040"/>
    <x v="3"/>
  </r>
  <r>
    <s v="P0359"/>
    <s v="Model_363"/>
    <x v="0"/>
    <x v="3"/>
    <n v="2023"/>
    <s v="Q2"/>
    <n v="4414"/>
    <n v="17577"/>
    <n v="1463"/>
    <n v="140102"/>
    <n v="13.06"/>
    <n v="14"/>
    <n v="8.0500000000000007"/>
    <n v="8.4700000000000006"/>
    <n v="54.47"/>
    <n v="3.6"/>
    <n v="20300"/>
    <n v="2130"/>
    <n v="3"/>
    <n v="77584878"/>
    <n v="6457682"/>
    <n v="71127196"/>
    <x v="1"/>
  </r>
  <r>
    <s v="P0360"/>
    <s v="Model_506"/>
    <x v="0"/>
    <x v="0"/>
    <n v="2023"/>
    <s v="Q3"/>
    <n v="4515"/>
    <n v="1794"/>
    <n v="10124"/>
    <n v="364063"/>
    <n v="9.4700000000000006"/>
    <n v="0"/>
    <n v="1.37"/>
    <n v="1.39"/>
    <n v="42.32"/>
    <n v="2.2999999999999998"/>
    <n v="18380"/>
    <n v="7936"/>
    <n v="11"/>
    <n v="8099910"/>
    <n v="45709860"/>
    <n v="-37609950"/>
    <x v="0"/>
  </r>
  <r>
    <s v="P0361"/>
    <s v="Model_476"/>
    <x v="2"/>
    <x v="3"/>
    <n v="2024"/>
    <s v="Q2"/>
    <n v="685"/>
    <n v="11677"/>
    <n v="14187"/>
    <n v="149441"/>
    <n v="7.99"/>
    <n v="16"/>
    <n v="0.7"/>
    <n v="13.85"/>
    <n v="46.81"/>
    <n v="4.4000000000000004"/>
    <n v="18388"/>
    <n v="9757"/>
    <n v="12"/>
    <n v="7998745"/>
    <n v="9718095"/>
    <n v="-1719350"/>
    <x v="0"/>
  </r>
  <r>
    <s v="P0362"/>
    <s v="Model_714"/>
    <x v="1"/>
    <x v="1"/>
    <n v="2024"/>
    <s v="Q1"/>
    <n v="1743"/>
    <n v="11382"/>
    <n v="1341"/>
    <n v="208175"/>
    <n v="1.73"/>
    <n v="1"/>
    <n v="8.93"/>
    <n v="14.7"/>
    <n v="11.21"/>
    <n v="1.5"/>
    <n v="7233"/>
    <n v="9487"/>
    <n v="7"/>
    <n v="19838826"/>
    <n v="2337363"/>
    <n v="17501463"/>
    <x v="2"/>
  </r>
  <r>
    <s v="P0363"/>
    <s v="Model_562"/>
    <x v="0"/>
    <x v="0"/>
    <n v="2024"/>
    <s v="Q1"/>
    <n v="1732"/>
    <n v="2636"/>
    <n v="6233"/>
    <n v="299877"/>
    <n v="9.08"/>
    <n v="19"/>
    <n v="3.88"/>
    <n v="23.36"/>
    <n v="32.700000000000003"/>
    <n v="2.7"/>
    <n v="4716"/>
    <n v="7141"/>
    <n v="3"/>
    <n v="4565552"/>
    <n v="10795556"/>
    <n v="-6230004"/>
    <x v="0"/>
  </r>
  <r>
    <s v="P0364"/>
    <s v="Model_502"/>
    <x v="1"/>
    <x v="1"/>
    <n v="2023"/>
    <s v="Q3"/>
    <n v="4802"/>
    <n v="3564"/>
    <n v="5893"/>
    <n v="479404"/>
    <n v="1.76"/>
    <n v="5"/>
    <n v="2.88"/>
    <n v="18.149999999999999"/>
    <n v="44.93"/>
    <n v="2.6"/>
    <n v="5864"/>
    <n v="5275"/>
    <n v="9"/>
    <n v="17114328"/>
    <n v="28298186"/>
    <n v="-11183858"/>
    <x v="0"/>
  </r>
  <r>
    <s v="P0365"/>
    <s v="Model_701"/>
    <x v="2"/>
    <x v="1"/>
    <n v="2023"/>
    <s v="Q2"/>
    <n v="169"/>
    <n v="8509"/>
    <n v="14228"/>
    <n v="186917"/>
    <n v="5.0599999999999996"/>
    <n v="7"/>
    <n v="7.25"/>
    <n v="22.94"/>
    <n v="60.7"/>
    <n v="4.8"/>
    <n v="13769"/>
    <n v="9906"/>
    <n v="5"/>
    <n v="1438021"/>
    <n v="2404532"/>
    <n v="-966511"/>
    <x v="0"/>
  </r>
  <r>
    <s v="P0366"/>
    <s v="Model_214"/>
    <x v="2"/>
    <x v="0"/>
    <n v="2023"/>
    <s v="Q3"/>
    <n v="880"/>
    <n v="14487"/>
    <n v="11966"/>
    <n v="267770"/>
    <n v="2.14"/>
    <n v="15"/>
    <n v="8.36"/>
    <n v="22.71"/>
    <n v="46"/>
    <n v="1.6"/>
    <n v="19361"/>
    <n v="1226"/>
    <n v="6"/>
    <n v="12748560"/>
    <n v="10530080"/>
    <n v="2218480"/>
    <x v="0"/>
  </r>
  <r>
    <s v="P0367"/>
    <s v="Model_113"/>
    <x v="0"/>
    <x v="0"/>
    <n v="2023"/>
    <s v="Q1"/>
    <n v="3725"/>
    <n v="6043"/>
    <n v="1667"/>
    <n v="479890"/>
    <n v="10.38"/>
    <n v="18"/>
    <n v="8.6199999999999992"/>
    <n v="15.11"/>
    <n v="37.03"/>
    <n v="1"/>
    <n v="15329"/>
    <n v="4479"/>
    <n v="9"/>
    <n v="22510175"/>
    <n v="6209575"/>
    <n v="16300600"/>
    <x v="1"/>
  </r>
  <r>
    <s v="P0368"/>
    <s v="Model_640"/>
    <x v="0"/>
    <x v="0"/>
    <n v="2024"/>
    <s v="Q4"/>
    <n v="1419"/>
    <n v="2507"/>
    <n v="11058"/>
    <n v="168325"/>
    <n v="3.09"/>
    <n v="0"/>
    <n v="3.16"/>
    <n v="13.19"/>
    <n v="41.05"/>
    <n v="2"/>
    <n v="6460"/>
    <n v="8808"/>
    <n v="12"/>
    <n v="3557433"/>
    <n v="15691302"/>
    <n v="-12133869"/>
    <x v="0"/>
  </r>
  <r>
    <s v="P0369"/>
    <s v="Model_553"/>
    <x v="0"/>
    <x v="3"/>
    <n v="2024"/>
    <s v="Q4"/>
    <n v="790"/>
    <n v="6945"/>
    <n v="9423"/>
    <n v="69337"/>
    <n v="5.88"/>
    <n v="2"/>
    <n v="8.52"/>
    <n v="13.94"/>
    <n v="29.38"/>
    <n v="4.3"/>
    <n v="20281"/>
    <n v="9593"/>
    <n v="9"/>
    <n v="5486550"/>
    <n v="7444170"/>
    <n v="-1957620"/>
    <x v="0"/>
  </r>
  <r>
    <s v="P0370"/>
    <s v="Model_616"/>
    <x v="1"/>
    <x v="2"/>
    <n v="2023"/>
    <s v="Q1"/>
    <n v="166"/>
    <n v="12206"/>
    <n v="13827"/>
    <n v="203385"/>
    <n v="13.44"/>
    <n v="2"/>
    <n v="0.41"/>
    <n v="24.46"/>
    <n v="83.96"/>
    <n v="1.8"/>
    <n v="9801"/>
    <n v="8152"/>
    <n v="13"/>
    <n v="2026196"/>
    <n v="2295282"/>
    <n v="-269086"/>
    <x v="0"/>
  </r>
  <r>
    <s v="P0371"/>
    <s v="Model_669"/>
    <x v="1"/>
    <x v="0"/>
    <n v="2024"/>
    <s v="Q4"/>
    <n v="2888"/>
    <n v="16249"/>
    <n v="6269"/>
    <n v="470159"/>
    <n v="3.06"/>
    <n v="4"/>
    <n v="0.5"/>
    <n v="19.329999999999998"/>
    <n v="51.74"/>
    <n v="2"/>
    <n v="10341"/>
    <n v="711"/>
    <n v="13"/>
    <n v="46927112"/>
    <n v="18104872"/>
    <n v="28822240"/>
    <x v="1"/>
  </r>
  <r>
    <s v="P0372"/>
    <s v="Model_891"/>
    <x v="2"/>
    <x v="3"/>
    <n v="2024"/>
    <s v="Q2"/>
    <n v="1200"/>
    <n v="13218"/>
    <n v="13270"/>
    <n v="390093"/>
    <n v="7.62"/>
    <n v="11"/>
    <n v="6.24"/>
    <n v="2.66"/>
    <n v="11.07"/>
    <n v="1.5"/>
    <n v="9230"/>
    <n v="849"/>
    <n v="7"/>
    <n v="15861600"/>
    <n v="15924000"/>
    <n v="-62400"/>
    <x v="0"/>
  </r>
  <r>
    <s v="P0373"/>
    <s v="Model_595"/>
    <x v="1"/>
    <x v="1"/>
    <n v="2023"/>
    <s v="Q3"/>
    <n v="1981"/>
    <n v="10939"/>
    <n v="7056"/>
    <n v="312420"/>
    <n v="6.29"/>
    <n v="11"/>
    <n v="0.63"/>
    <n v="19.46"/>
    <n v="11.56"/>
    <n v="3.9"/>
    <n v="19383"/>
    <n v="1956"/>
    <n v="5"/>
    <n v="21670159"/>
    <n v="13977936"/>
    <n v="7692223"/>
    <x v="2"/>
  </r>
  <r>
    <s v="P0374"/>
    <s v="Model_851"/>
    <x v="2"/>
    <x v="3"/>
    <n v="2024"/>
    <s v="Q2"/>
    <n v="1062"/>
    <n v="14781"/>
    <n v="10198"/>
    <n v="363295"/>
    <n v="0.27"/>
    <n v="19"/>
    <n v="3.25"/>
    <n v="4.26"/>
    <n v="87.84"/>
    <n v="1.3"/>
    <n v="18479"/>
    <n v="8691"/>
    <n v="2"/>
    <n v="15697422"/>
    <n v="10830276"/>
    <n v="4867146"/>
    <x v="2"/>
  </r>
  <r>
    <s v="P0375"/>
    <s v="Model_787"/>
    <x v="2"/>
    <x v="1"/>
    <n v="2024"/>
    <s v="Q1"/>
    <n v="1714"/>
    <n v="2935"/>
    <n v="11520"/>
    <n v="460827"/>
    <n v="11.89"/>
    <n v="12"/>
    <n v="6.73"/>
    <n v="11.18"/>
    <n v="27.72"/>
    <n v="2.2999999999999998"/>
    <n v="2478"/>
    <n v="1626"/>
    <n v="13"/>
    <n v="5030590"/>
    <n v="19745280"/>
    <n v="-14714690"/>
    <x v="0"/>
  </r>
  <r>
    <s v="P0376"/>
    <s v="Model_215"/>
    <x v="1"/>
    <x v="1"/>
    <n v="2023"/>
    <s v="Q4"/>
    <n v="1131"/>
    <n v="2071"/>
    <n v="1969"/>
    <n v="193016"/>
    <n v="1.04"/>
    <n v="19"/>
    <n v="3.37"/>
    <n v="5.26"/>
    <n v="74.45"/>
    <n v="2.1"/>
    <n v="2230"/>
    <n v="6329"/>
    <n v="8"/>
    <n v="2342301"/>
    <n v="2226939"/>
    <n v="115362"/>
    <x v="0"/>
  </r>
  <r>
    <s v="P0377"/>
    <s v="Model_211"/>
    <x v="2"/>
    <x v="3"/>
    <n v="2023"/>
    <s v="Q1"/>
    <n v="4779"/>
    <n v="3882"/>
    <n v="1630"/>
    <n v="365031"/>
    <n v="7.11"/>
    <n v="8"/>
    <n v="1.8"/>
    <n v="17.239999999999998"/>
    <n v="14.66"/>
    <n v="3.2"/>
    <n v="1556"/>
    <n v="8611"/>
    <n v="9"/>
    <n v="18552078"/>
    <n v="7789770"/>
    <n v="10762308"/>
    <x v="2"/>
  </r>
  <r>
    <s v="P0378"/>
    <s v="Model_893"/>
    <x v="1"/>
    <x v="0"/>
    <n v="2024"/>
    <s v="Q2"/>
    <n v="562"/>
    <n v="6584"/>
    <n v="2451"/>
    <n v="131442"/>
    <n v="8.41"/>
    <n v="6"/>
    <n v="2.81"/>
    <n v="21.93"/>
    <n v="83.69"/>
    <n v="3.9"/>
    <n v="3743"/>
    <n v="8627"/>
    <n v="10"/>
    <n v="3700208"/>
    <n v="1377462"/>
    <n v="2322746"/>
    <x v="0"/>
  </r>
  <r>
    <s v="P0379"/>
    <s v="Model_570"/>
    <x v="1"/>
    <x v="1"/>
    <n v="2023"/>
    <s v="Q1"/>
    <n v="2899"/>
    <n v="18161"/>
    <n v="1936"/>
    <n v="99847"/>
    <n v="9.43"/>
    <n v="3"/>
    <n v="4.58"/>
    <n v="7.26"/>
    <n v="79.95"/>
    <n v="3.1"/>
    <n v="3201"/>
    <n v="2198"/>
    <n v="3"/>
    <n v="52648739"/>
    <n v="5612464"/>
    <n v="47036275"/>
    <x v="1"/>
  </r>
  <r>
    <s v="P0380"/>
    <s v="Model_350"/>
    <x v="0"/>
    <x v="3"/>
    <n v="2024"/>
    <s v="Q1"/>
    <n v="609"/>
    <n v="15007"/>
    <n v="3610"/>
    <n v="108653"/>
    <n v="10.33"/>
    <n v="18"/>
    <n v="4.75"/>
    <n v="2.0499999999999998"/>
    <n v="55.69"/>
    <n v="4.7"/>
    <n v="19170"/>
    <n v="7965"/>
    <n v="2"/>
    <n v="9139263"/>
    <n v="2198490"/>
    <n v="6940773"/>
    <x v="2"/>
  </r>
  <r>
    <s v="P0381"/>
    <s v="Model_406"/>
    <x v="0"/>
    <x v="3"/>
    <n v="2024"/>
    <s v="Q2"/>
    <n v="3722"/>
    <n v="8559"/>
    <n v="9467"/>
    <n v="267144"/>
    <n v="3.8"/>
    <n v="18"/>
    <n v="7.83"/>
    <n v="7.46"/>
    <n v="10.72"/>
    <n v="4.8"/>
    <n v="9803"/>
    <n v="273"/>
    <n v="5"/>
    <n v="31856598"/>
    <n v="35236174"/>
    <n v="-3379576"/>
    <x v="3"/>
  </r>
  <r>
    <s v="P0382"/>
    <s v="Model_260"/>
    <x v="0"/>
    <x v="1"/>
    <n v="2023"/>
    <s v="Q2"/>
    <n v="4633"/>
    <n v="19771"/>
    <n v="11802"/>
    <n v="303661"/>
    <n v="0.15"/>
    <n v="5"/>
    <n v="7.5"/>
    <n v="16.809999999999999"/>
    <n v="30.62"/>
    <n v="2.4"/>
    <n v="16600"/>
    <n v="9933"/>
    <n v="14"/>
    <n v="91599043"/>
    <n v="54678666"/>
    <n v="36920377"/>
    <x v="1"/>
  </r>
  <r>
    <s v="P0383"/>
    <s v="Model_168"/>
    <x v="1"/>
    <x v="0"/>
    <n v="2024"/>
    <s v="Q2"/>
    <n v="3393"/>
    <n v="14271"/>
    <n v="10318"/>
    <n v="368766"/>
    <n v="10.85"/>
    <n v="12"/>
    <n v="4.57"/>
    <n v="8.2200000000000006"/>
    <n v="42.55"/>
    <n v="4.0999999999999996"/>
    <n v="14498"/>
    <n v="600"/>
    <n v="6"/>
    <n v="48421503"/>
    <n v="35008974"/>
    <n v="13412529"/>
    <x v="1"/>
  </r>
  <r>
    <s v="P0384"/>
    <s v="Model_135"/>
    <x v="2"/>
    <x v="0"/>
    <n v="2023"/>
    <s v="Q1"/>
    <n v="4120"/>
    <n v="19149"/>
    <n v="14058"/>
    <n v="339954"/>
    <n v="8.0299999999999994"/>
    <n v="10"/>
    <n v="8.4600000000000009"/>
    <n v="6.95"/>
    <n v="46.81"/>
    <n v="4"/>
    <n v="10893"/>
    <n v="3746"/>
    <n v="11"/>
    <n v="78893880"/>
    <n v="57918960"/>
    <n v="20974920"/>
    <x v="1"/>
  </r>
  <r>
    <s v="P0385"/>
    <s v="Model_236"/>
    <x v="0"/>
    <x v="3"/>
    <n v="2023"/>
    <s v="Q2"/>
    <n v="4849"/>
    <n v="8991"/>
    <n v="1819"/>
    <n v="127842"/>
    <n v="12.54"/>
    <n v="12"/>
    <n v="1.1399999999999999"/>
    <n v="4.6100000000000003"/>
    <n v="33.81"/>
    <n v="4.5999999999999996"/>
    <n v="2447"/>
    <n v="6319"/>
    <n v="13"/>
    <n v="43597359"/>
    <n v="8820331"/>
    <n v="34777028"/>
    <x v="1"/>
  </r>
  <r>
    <s v="P0386"/>
    <s v="Model_502"/>
    <x v="0"/>
    <x v="1"/>
    <n v="2024"/>
    <s v="Q4"/>
    <n v="1520"/>
    <n v="16027"/>
    <n v="6037"/>
    <n v="434369"/>
    <n v="12.32"/>
    <n v="12"/>
    <n v="2.5499999999999998"/>
    <n v="12.44"/>
    <n v="12.64"/>
    <n v="2.8"/>
    <n v="8053"/>
    <n v="2463"/>
    <n v="2"/>
    <n v="24361040"/>
    <n v="9176240"/>
    <n v="15184800"/>
    <x v="1"/>
  </r>
  <r>
    <s v="P0387"/>
    <s v="Model_736"/>
    <x v="0"/>
    <x v="1"/>
    <n v="2023"/>
    <s v="Q2"/>
    <n v="630"/>
    <n v="18924"/>
    <n v="10828"/>
    <n v="322647"/>
    <n v="12.65"/>
    <n v="19"/>
    <n v="8.2799999999999994"/>
    <n v="6.9"/>
    <n v="57.21"/>
    <n v="3.1"/>
    <n v="2257"/>
    <n v="7640"/>
    <n v="6"/>
    <n v="11922120"/>
    <n v="6821640"/>
    <n v="5100480"/>
    <x v="2"/>
  </r>
  <r>
    <s v="P0388"/>
    <s v="Model_833"/>
    <x v="0"/>
    <x v="0"/>
    <n v="2023"/>
    <s v="Q2"/>
    <n v="2344"/>
    <n v="16359"/>
    <n v="13248"/>
    <n v="134761"/>
    <n v="7.28"/>
    <n v="14"/>
    <n v="3.78"/>
    <n v="18.28"/>
    <n v="51.93"/>
    <n v="2.7"/>
    <n v="16366"/>
    <n v="1996"/>
    <n v="7"/>
    <n v="38345496"/>
    <n v="31053312"/>
    <n v="7292184"/>
    <x v="1"/>
  </r>
  <r>
    <s v="P0389"/>
    <s v="Model_533"/>
    <x v="2"/>
    <x v="3"/>
    <n v="2023"/>
    <s v="Q4"/>
    <n v="3197"/>
    <n v="9573"/>
    <n v="11440"/>
    <n v="480192"/>
    <n v="5"/>
    <n v="12"/>
    <n v="9.81"/>
    <n v="1.92"/>
    <n v="32.64"/>
    <n v="4.4000000000000004"/>
    <n v="13080"/>
    <n v="5859"/>
    <n v="4"/>
    <n v="30604881"/>
    <n v="36573680"/>
    <n v="-5968799"/>
    <x v="3"/>
  </r>
  <r>
    <s v="P0390"/>
    <s v="Model_918"/>
    <x v="0"/>
    <x v="3"/>
    <n v="2023"/>
    <s v="Q1"/>
    <n v="4299"/>
    <n v="10577"/>
    <n v="13285"/>
    <n v="438583"/>
    <n v="11.87"/>
    <n v="10"/>
    <n v="4.66"/>
    <n v="16.600000000000001"/>
    <n v="13.04"/>
    <n v="1.9"/>
    <n v="7151"/>
    <n v="1878"/>
    <n v="13"/>
    <n v="45470523"/>
    <n v="57112215"/>
    <n v="-11641692"/>
    <x v="3"/>
  </r>
  <r>
    <s v="P0391"/>
    <s v="Model_978"/>
    <x v="2"/>
    <x v="0"/>
    <n v="2023"/>
    <s v="Q3"/>
    <n v="1729"/>
    <n v="12883"/>
    <n v="2083"/>
    <n v="323734"/>
    <n v="6.77"/>
    <n v="18"/>
    <n v="7.92"/>
    <n v="5.94"/>
    <n v="89.57"/>
    <n v="2"/>
    <n v="8773"/>
    <n v="3157"/>
    <n v="8"/>
    <n v="22274707"/>
    <n v="3601507"/>
    <n v="18673200"/>
    <x v="1"/>
  </r>
  <r>
    <s v="P0392"/>
    <s v="Model_835"/>
    <x v="2"/>
    <x v="2"/>
    <n v="2023"/>
    <s v="Q2"/>
    <n v="3556"/>
    <n v="17878"/>
    <n v="1459"/>
    <n v="191958"/>
    <n v="2.75"/>
    <n v="7"/>
    <n v="4.0199999999999996"/>
    <n v="12.23"/>
    <n v="48.56"/>
    <n v="2.5"/>
    <n v="11533"/>
    <n v="5290"/>
    <n v="7"/>
    <n v="63574168"/>
    <n v="5188204"/>
    <n v="58385964"/>
    <x v="1"/>
  </r>
  <r>
    <s v="P0393"/>
    <s v="Model_211"/>
    <x v="0"/>
    <x v="3"/>
    <n v="2023"/>
    <s v="Q2"/>
    <n v="2794"/>
    <n v="3853"/>
    <n v="14863"/>
    <n v="456082"/>
    <n v="12.82"/>
    <n v="19"/>
    <n v="4.25"/>
    <n v="7.15"/>
    <n v="70.48"/>
    <n v="1.9"/>
    <n v="5035"/>
    <n v="7097"/>
    <n v="5"/>
    <n v="10765282"/>
    <n v="41527222"/>
    <n v="-30761940"/>
    <x v="0"/>
  </r>
  <r>
    <s v="P0394"/>
    <s v="Model_100"/>
    <x v="0"/>
    <x v="3"/>
    <n v="2024"/>
    <s v="Q3"/>
    <n v="3406"/>
    <n v="6299"/>
    <n v="14158"/>
    <n v="378768"/>
    <n v="13.24"/>
    <n v="7"/>
    <n v="3.83"/>
    <n v="18.07"/>
    <n v="46.19"/>
    <n v="3.2"/>
    <n v="20177"/>
    <n v="4847"/>
    <n v="4"/>
    <n v="21454394"/>
    <n v="48222148"/>
    <n v="-26767754"/>
    <x v="0"/>
  </r>
  <r>
    <s v="P0395"/>
    <s v="Model_437"/>
    <x v="0"/>
    <x v="2"/>
    <n v="2023"/>
    <s v="Q4"/>
    <n v="4095"/>
    <n v="18570"/>
    <n v="2810"/>
    <n v="213864"/>
    <n v="6.99"/>
    <n v="9"/>
    <n v="7.19"/>
    <n v="23.63"/>
    <n v="13.45"/>
    <n v="1.5"/>
    <n v="18988"/>
    <n v="9386"/>
    <n v="6"/>
    <n v="76044150"/>
    <n v="11506950"/>
    <n v="64537200"/>
    <x v="1"/>
  </r>
  <r>
    <s v="P0396"/>
    <s v="Model_906"/>
    <x v="2"/>
    <x v="0"/>
    <n v="2023"/>
    <s v="Q4"/>
    <n v="1293"/>
    <n v="13439"/>
    <n v="9390"/>
    <n v="452980"/>
    <n v="1.1399999999999999"/>
    <n v="15"/>
    <n v="5.48"/>
    <n v="22.93"/>
    <n v="34.770000000000003"/>
    <n v="2.2999999999999998"/>
    <n v="10353"/>
    <n v="145"/>
    <n v="4"/>
    <n v="17376627"/>
    <n v="12141270"/>
    <n v="5235357"/>
    <x v="2"/>
  </r>
  <r>
    <s v="P0397"/>
    <s v="Model_220"/>
    <x v="2"/>
    <x v="0"/>
    <n v="2023"/>
    <s v="Q4"/>
    <n v="3168"/>
    <n v="3928"/>
    <n v="2533"/>
    <n v="306910"/>
    <n v="5.82"/>
    <n v="18"/>
    <n v="9.44"/>
    <n v="14.59"/>
    <n v="35.61"/>
    <n v="4.7"/>
    <n v="2408"/>
    <n v="7858"/>
    <n v="11"/>
    <n v="12443904"/>
    <n v="8024544"/>
    <n v="4419360"/>
    <x v="0"/>
  </r>
  <r>
    <s v="P0398"/>
    <s v="Model_593"/>
    <x v="1"/>
    <x v="1"/>
    <n v="2024"/>
    <s v="Q3"/>
    <n v="2191"/>
    <n v="12796"/>
    <n v="14670"/>
    <n v="170356"/>
    <n v="12.05"/>
    <n v="10"/>
    <n v="2.5099999999999998"/>
    <n v="11.57"/>
    <n v="77.069999999999993"/>
    <n v="2.6"/>
    <n v="6117"/>
    <n v="9737"/>
    <n v="10"/>
    <n v="28036036"/>
    <n v="32141970"/>
    <n v="-4105934"/>
    <x v="3"/>
  </r>
  <r>
    <s v="P0399"/>
    <s v="Model_788"/>
    <x v="2"/>
    <x v="0"/>
    <n v="2024"/>
    <s v="Q3"/>
    <n v="3109"/>
    <n v="9313"/>
    <n v="2925"/>
    <n v="267228"/>
    <n v="13.53"/>
    <n v="12"/>
    <n v="1.01"/>
    <n v="20.46"/>
    <n v="62.34"/>
    <n v="4"/>
    <n v="11548"/>
    <n v="7153"/>
    <n v="10"/>
    <n v="28954117"/>
    <n v="9093825"/>
    <n v="19860292"/>
    <x v="1"/>
  </r>
  <r>
    <s v="P0400"/>
    <s v="Model_333"/>
    <x v="1"/>
    <x v="3"/>
    <n v="2023"/>
    <s v="Q1"/>
    <n v="4598"/>
    <n v="15914"/>
    <n v="2971"/>
    <n v="92727"/>
    <n v="3.05"/>
    <n v="8"/>
    <n v="3.93"/>
    <n v="17.079999999999998"/>
    <n v="32.03"/>
    <n v="1.5"/>
    <n v="3811"/>
    <n v="3301"/>
    <n v="7"/>
    <n v="73172572"/>
    <n v="13660658"/>
    <n v="59511914"/>
    <x v="1"/>
  </r>
  <r>
    <s v="P0401"/>
    <s v="Model_430"/>
    <x v="1"/>
    <x v="3"/>
    <n v="2024"/>
    <s v="Q2"/>
    <n v="3009"/>
    <n v="13301"/>
    <n v="9066"/>
    <n v="390615"/>
    <n v="1"/>
    <n v="19"/>
    <n v="6.17"/>
    <n v="4.59"/>
    <n v="87.42"/>
    <n v="2"/>
    <n v="17520"/>
    <n v="555"/>
    <n v="14"/>
    <n v="40022709"/>
    <n v="27279594"/>
    <n v="12743115"/>
    <x v="1"/>
  </r>
  <r>
    <s v="P0402"/>
    <s v="Model_575"/>
    <x v="1"/>
    <x v="3"/>
    <n v="2024"/>
    <s v="Q4"/>
    <n v="2315"/>
    <n v="13245"/>
    <n v="13689"/>
    <n v="58068"/>
    <n v="13.16"/>
    <n v="18"/>
    <n v="8.61"/>
    <n v="20.52"/>
    <n v="35.72"/>
    <n v="4.2"/>
    <n v="18673"/>
    <n v="9954"/>
    <n v="12"/>
    <n v="30662175"/>
    <n v="31690035"/>
    <n v="-1027860"/>
    <x v="3"/>
  </r>
  <r>
    <s v="P0403"/>
    <s v="Model_613"/>
    <x v="0"/>
    <x v="1"/>
    <n v="2023"/>
    <s v="Q1"/>
    <n v="2529"/>
    <n v="14525"/>
    <n v="4271"/>
    <n v="166923"/>
    <n v="5.84"/>
    <n v="15"/>
    <n v="3.46"/>
    <n v="10.72"/>
    <n v="89.86"/>
    <n v="4.0999999999999996"/>
    <n v="15085"/>
    <n v="3024"/>
    <n v="7"/>
    <n v="36733725"/>
    <n v="10801359"/>
    <n v="25932366"/>
    <x v="1"/>
  </r>
  <r>
    <s v="P0404"/>
    <s v="Model_202"/>
    <x v="2"/>
    <x v="2"/>
    <n v="2024"/>
    <s v="Q3"/>
    <n v="4696"/>
    <n v="4856"/>
    <n v="9828"/>
    <n v="450511"/>
    <n v="8.1300000000000008"/>
    <n v="6"/>
    <n v="6.54"/>
    <n v="4.72"/>
    <n v="89.69"/>
    <n v="2.5"/>
    <n v="15517"/>
    <n v="7898"/>
    <n v="13"/>
    <n v="22803776"/>
    <n v="46152288"/>
    <n v="-23348512"/>
    <x v="3"/>
  </r>
  <r>
    <s v="P0405"/>
    <s v="Model_391"/>
    <x v="1"/>
    <x v="1"/>
    <n v="2024"/>
    <s v="Q4"/>
    <n v="1685"/>
    <n v="15788"/>
    <n v="6424"/>
    <n v="484376"/>
    <n v="14.52"/>
    <n v="18"/>
    <n v="3.5"/>
    <n v="7.04"/>
    <n v="25.3"/>
    <n v="4.8"/>
    <n v="18055"/>
    <n v="1065"/>
    <n v="5"/>
    <n v="26602780"/>
    <n v="10824440"/>
    <n v="15778340"/>
    <x v="1"/>
  </r>
  <r>
    <s v="P0406"/>
    <s v="Model_626"/>
    <x v="0"/>
    <x v="3"/>
    <n v="2024"/>
    <s v="Q4"/>
    <n v="1807"/>
    <n v="8040"/>
    <n v="9491"/>
    <n v="61390"/>
    <n v="1"/>
    <n v="11"/>
    <n v="6.17"/>
    <n v="6.69"/>
    <n v="35.020000000000003"/>
    <n v="4.5999999999999996"/>
    <n v="14052"/>
    <n v="5064"/>
    <n v="5"/>
    <n v="14528280"/>
    <n v="17150237"/>
    <n v="-2621957"/>
    <x v="0"/>
  </r>
  <r>
    <s v="P0407"/>
    <s v="Model_521"/>
    <x v="0"/>
    <x v="3"/>
    <n v="2024"/>
    <s v="Q1"/>
    <n v="4502"/>
    <n v="17922"/>
    <n v="14684"/>
    <n v="156752"/>
    <n v="9.7200000000000006"/>
    <n v="14"/>
    <n v="8.85"/>
    <n v="12.98"/>
    <n v="48.88"/>
    <n v="4.8"/>
    <n v="14837"/>
    <n v="1628"/>
    <n v="3"/>
    <n v="80684844"/>
    <n v="66107368"/>
    <n v="14577476"/>
    <x v="1"/>
  </r>
  <r>
    <s v="P0408"/>
    <s v="Model_393"/>
    <x v="0"/>
    <x v="0"/>
    <n v="2024"/>
    <s v="Q2"/>
    <n v="2120"/>
    <n v="4842"/>
    <n v="9129"/>
    <n v="463347"/>
    <n v="1.1100000000000001"/>
    <n v="13"/>
    <n v="2.31"/>
    <n v="5.86"/>
    <n v="63.13"/>
    <n v="2.7"/>
    <n v="3385"/>
    <n v="3076"/>
    <n v="11"/>
    <n v="10265040"/>
    <n v="19353480"/>
    <n v="-9088440"/>
    <x v="0"/>
  </r>
  <r>
    <s v="P0409"/>
    <s v="Model_195"/>
    <x v="2"/>
    <x v="2"/>
    <n v="2024"/>
    <s v="Q1"/>
    <n v="2899"/>
    <n v="10578"/>
    <n v="2897"/>
    <n v="406898"/>
    <n v="5.63"/>
    <n v="10"/>
    <n v="4.04"/>
    <n v="3.09"/>
    <n v="52.24"/>
    <n v="1.8"/>
    <n v="2549"/>
    <n v="3171"/>
    <n v="5"/>
    <n v="30665622"/>
    <n v="8398403"/>
    <n v="22267219"/>
    <x v="1"/>
  </r>
  <r>
    <s v="P0410"/>
    <s v="Model_319"/>
    <x v="2"/>
    <x v="1"/>
    <n v="2023"/>
    <s v="Q3"/>
    <n v="3301"/>
    <n v="4344"/>
    <n v="14882"/>
    <n v="388113"/>
    <n v="12.06"/>
    <n v="9"/>
    <n v="9.93"/>
    <n v="3.09"/>
    <n v="87.56"/>
    <n v="3.5"/>
    <n v="12003"/>
    <n v="4969"/>
    <n v="9"/>
    <n v="14339544"/>
    <n v="49125482"/>
    <n v="-34785938"/>
    <x v="0"/>
  </r>
  <r>
    <s v="P0411"/>
    <s v="Model_769"/>
    <x v="2"/>
    <x v="3"/>
    <n v="2023"/>
    <s v="Q3"/>
    <n v="3780"/>
    <n v="11896"/>
    <n v="5868"/>
    <n v="196110"/>
    <n v="6.5"/>
    <n v="10"/>
    <n v="8.69"/>
    <n v="14.58"/>
    <n v="67.92"/>
    <n v="3.7"/>
    <n v="2661"/>
    <n v="6487"/>
    <n v="14"/>
    <n v="44966880"/>
    <n v="22181040"/>
    <n v="22785840"/>
    <x v="1"/>
  </r>
  <r>
    <s v="P0412"/>
    <s v="Model_800"/>
    <x v="0"/>
    <x v="2"/>
    <n v="2023"/>
    <s v="Q3"/>
    <n v="2539"/>
    <n v="18982"/>
    <n v="14730"/>
    <n v="495543"/>
    <n v="14.96"/>
    <n v="5"/>
    <n v="5.65"/>
    <n v="18.37"/>
    <n v="26.96"/>
    <n v="1.5"/>
    <n v="2315"/>
    <n v="2621"/>
    <n v="11"/>
    <n v="48195298"/>
    <n v="37399470"/>
    <n v="10795828"/>
    <x v="1"/>
  </r>
  <r>
    <s v="P0413"/>
    <s v="Model_978"/>
    <x v="1"/>
    <x v="1"/>
    <n v="2023"/>
    <s v="Q2"/>
    <n v="1681"/>
    <n v="19707"/>
    <n v="12688"/>
    <n v="274790"/>
    <n v="8.39"/>
    <n v="1"/>
    <n v="5.17"/>
    <n v="8.0399999999999991"/>
    <n v="18.41"/>
    <n v="4.0999999999999996"/>
    <n v="5266"/>
    <n v="6625"/>
    <n v="3"/>
    <n v="33127467"/>
    <n v="21328528"/>
    <n v="11798939"/>
    <x v="1"/>
  </r>
  <r>
    <s v="P0414"/>
    <s v="Model_159"/>
    <x v="2"/>
    <x v="1"/>
    <n v="2023"/>
    <s v="Q2"/>
    <n v="2866"/>
    <n v="15498"/>
    <n v="10877"/>
    <n v="389208"/>
    <n v="4.82"/>
    <n v="10"/>
    <n v="2.85"/>
    <n v="0.87"/>
    <n v="65.069999999999993"/>
    <n v="1.1000000000000001"/>
    <n v="4739"/>
    <n v="1226"/>
    <n v="10"/>
    <n v="44417268"/>
    <n v="31173482"/>
    <n v="13243786"/>
    <x v="1"/>
  </r>
  <r>
    <s v="P0415"/>
    <s v="Model_158"/>
    <x v="1"/>
    <x v="0"/>
    <n v="2023"/>
    <s v="Q1"/>
    <n v="1065"/>
    <n v="14761"/>
    <n v="7197"/>
    <n v="71281"/>
    <n v="3.3"/>
    <n v="18"/>
    <n v="5.17"/>
    <n v="3.18"/>
    <n v="22.68"/>
    <n v="2.9"/>
    <n v="15442"/>
    <n v="6732"/>
    <n v="2"/>
    <n v="15720465"/>
    <n v="7664805"/>
    <n v="8055660"/>
    <x v="2"/>
  </r>
  <r>
    <s v="P0416"/>
    <s v="Model_453"/>
    <x v="1"/>
    <x v="1"/>
    <n v="2023"/>
    <s v="Q4"/>
    <n v="1398"/>
    <n v="4593"/>
    <n v="3557"/>
    <n v="104189"/>
    <n v="5.26"/>
    <n v="5"/>
    <n v="8.48"/>
    <n v="22.87"/>
    <n v="73.010000000000005"/>
    <n v="2.2999999999999998"/>
    <n v="9772"/>
    <n v="5873"/>
    <n v="14"/>
    <n v="6421014"/>
    <n v="4972686"/>
    <n v="1448328"/>
    <x v="0"/>
  </r>
  <r>
    <s v="P0417"/>
    <s v="Model_287"/>
    <x v="2"/>
    <x v="3"/>
    <n v="2024"/>
    <s v="Q3"/>
    <n v="4661"/>
    <n v="13222"/>
    <n v="4720"/>
    <n v="312093"/>
    <n v="5.59"/>
    <n v="13"/>
    <n v="6.85"/>
    <n v="12.34"/>
    <n v="34.880000000000003"/>
    <n v="4"/>
    <n v="20688"/>
    <n v="7816"/>
    <n v="3"/>
    <n v="61627742"/>
    <n v="21999920"/>
    <n v="39627822"/>
    <x v="1"/>
  </r>
  <r>
    <s v="P0418"/>
    <s v="Model_364"/>
    <x v="1"/>
    <x v="1"/>
    <n v="2023"/>
    <s v="Q1"/>
    <n v="3137"/>
    <n v="13145"/>
    <n v="8986"/>
    <n v="360655"/>
    <n v="1.03"/>
    <n v="19"/>
    <n v="2.9"/>
    <n v="11.34"/>
    <n v="36.15"/>
    <n v="2.2999999999999998"/>
    <n v="2369"/>
    <n v="3504"/>
    <n v="3"/>
    <n v="41235865"/>
    <n v="28189082"/>
    <n v="13046783"/>
    <x v="1"/>
  </r>
  <r>
    <s v="P0419"/>
    <s v="Model_880"/>
    <x v="1"/>
    <x v="3"/>
    <n v="2024"/>
    <s v="Q3"/>
    <n v="2889"/>
    <n v="16583"/>
    <n v="2700"/>
    <n v="172115"/>
    <n v="5.54"/>
    <n v="5"/>
    <n v="2.0099999999999998"/>
    <n v="0.95"/>
    <n v="10.86"/>
    <n v="4.3"/>
    <n v="7026"/>
    <n v="4592"/>
    <n v="12"/>
    <n v="47908287"/>
    <n v="7800300"/>
    <n v="40107987"/>
    <x v="1"/>
  </r>
  <r>
    <s v="P0420"/>
    <s v="Model_581"/>
    <x v="1"/>
    <x v="2"/>
    <n v="2023"/>
    <s v="Q2"/>
    <n v="385"/>
    <n v="2488"/>
    <n v="3410"/>
    <n v="58605"/>
    <n v="6.96"/>
    <n v="16"/>
    <n v="2.65"/>
    <n v="18.22"/>
    <n v="66.08"/>
    <n v="3.4"/>
    <n v="9241"/>
    <n v="2443"/>
    <n v="14"/>
    <n v="957880"/>
    <n v="1312850"/>
    <n v="-354970"/>
    <x v="0"/>
  </r>
  <r>
    <s v="P0421"/>
    <s v="Model_572"/>
    <x v="2"/>
    <x v="0"/>
    <n v="2023"/>
    <s v="Q2"/>
    <n v="4642"/>
    <n v="7946"/>
    <n v="7700"/>
    <n v="412462"/>
    <n v="10.84"/>
    <n v="9"/>
    <n v="1.7"/>
    <n v="13.2"/>
    <n v="19.059999999999999"/>
    <n v="4.2"/>
    <n v="6194"/>
    <n v="206"/>
    <n v="7"/>
    <n v="36885332"/>
    <n v="35743400"/>
    <n v="1141932"/>
    <x v="3"/>
  </r>
  <r>
    <s v="P0422"/>
    <s v="Model_255"/>
    <x v="0"/>
    <x v="0"/>
    <n v="2024"/>
    <s v="Q2"/>
    <n v="945"/>
    <n v="17835"/>
    <n v="12978"/>
    <n v="444597"/>
    <n v="9.85"/>
    <n v="0"/>
    <n v="0.96"/>
    <n v="5.05"/>
    <n v="71.83"/>
    <n v="5"/>
    <n v="3434"/>
    <n v="3254"/>
    <n v="8"/>
    <n v="16854075"/>
    <n v="12264210"/>
    <n v="4589865"/>
    <x v="2"/>
  </r>
  <r>
    <s v="P0423"/>
    <s v="Model_154"/>
    <x v="2"/>
    <x v="0"/>
    <n v="2024"/>
    <s v="Q3"/>
    <n v="3596"/>
    <n v="17633"/>
    <n v="2249"/>
    <n v="331954"/>
    <n v="10.63"/>
    <n v="2"/>
    <n v="4.1900000000000004"/>
    <n v="2.75"/>
    <n v="49.35"/>
    <n v="3.7"/>
    <n v="18587"/>
    <n v="4153"/>
    <n v="14"/>
    <n v="63408268"/>
    <n v="8087404"/>
    <n v="55320864"/>
    <x v="1"/>
  </r>
  <r>
    <s v="P0424"/>
    <s v="Model_186"/>
    <x v="2"/>
    <x v="0"/>
    <n v="2024"/>
    <s v="Q3"/>
    <n v="901"/>
    <n v="3182"/>
    <n v="9538"/>
    <n v="299415"/>
    <n v="0.13"/>
    <n v="7"/>
    <n v="1.1299999999999999"/>
    <n v="9.58"/>
    <n v="72.739999999999995"/>
    <n v="4.9000000000000004"/>
    <n v="17818"/>
    <n v="4901"/>
    <n v="4"/>
    <n v="2866982"/>
    <n v="8593738"/>
    <n v="-5726756"/>
    <x v="0"/>
  </r>
  <r>
    <s v="P0425"/>
    <s v="Model_157"/>
    <x v="1"/>
    <x v="1"/>
    <n v="2023"/>
    <s v="Q2"/>
    <n v="1737"/>
    <n v="7126"/>
    <n v="5817"/>
    <n v="205394"/>
    <n v="3.27"/>
    <n v="7"/>
    <n v="1.72"/>
    <n v="20.93"/>
    <n v="56.71"/>
    <n v="1.1000000000000001"/>
    <n v="20407"/>
    <n v="6239"/>
    <n v="12"/>
    <n v="12377862"/>
    <n v="10104129"/>
    <n v="2273733"/>
    <x v="0"/>
  </r>
  <r>
    <s v="P0426"/>
    <s v="Model_297"/>
    <x v="2"/>
    <x v="2"/>
    <n v="2024"/>
    <s v="Q4"/>
    <n v="1981"/>
    <n v="8924"/>
    <n v="13668"/>
    <n v="91869"/>
    <n v="9.93"/>
    <n v="19"/>
    <n v="5.47"/>
    <n v="21.63"/>
    <n v="16.59"/>
    <n v="2.4"/>
    <n v="20523"/>
    <n v="5680"/>
    <n v="10"/>
    <n v="17678444"/>
    <n v="27076308"/>
    <n v="-9397864"/>
    <x v="0"/>
  </r>
  <r>
    <s v="P0427"/>
    <s v="Model_416"/>
    <x v="1"/>
    <x v="3"/>
    <n v="2023"/>
    <s v="Q2"/>
    <n v="3796"/>
    <n v="14357"/>
    <n v="14460"/>
    <n v="82955"/>
    <n v="7.26"/>
    <n v="14"/>
    <n v="1.65"/>
    <n v="15.07"/>
    <n v="71.25"/>
    <n v="1.4"/>
    <n v="7659"/>
    <n v="314"/>
    <n v="6"/>
    <n v="54499172"/>
    <n v="54890160"/>
    <n v="-390988"/>
    <x v="3"/>
  </r>
  <r>
    <s v="P0428"/>
    <s v="Model_814"/>
    <x v="1"/>
    <x v="3"/>
    <n v="2024"/>
    <s v="Q3"/>
    <n v="2477"/>
    <n v="13655"/>
    <n v="8799"/>
    <n v="111388"/>
    <n v="0.08"/>
    <n v="6"/>
    <n v="0.64"/>
    <n v="18.190000000000001"/>
    <n v="15.58"/>
    <n v="2"/>
    <n v="17219"/>
    <n v="5500"/>
    <n v="6"/>
    <n v="33823435"/>
    <n v="21795123"/>
    <n v="12028312"/>
    <x v="1"/>
  </r>
  <r>
    <s v="P0429"/>
    <s v="Model_288"/>
    <x v="0"/>
    <x v="2"/>
    <n v="2024"/>
    <s v="Q1"/>
    <n v="1618"/>
    <n v="18817"/>
    <n v="6852"/>
    <n v="291324"/>
    <n v="12.07"/>
    <n v="10"/>
    <n v="3.17"/>
    <n v="2.88"/>
    <n v="48.3"/>
    <n v="4.4000000000000004"/>
    <n v="14493"/>
    <n v="6975"/>
    <n v="12"/>
    <n v="30445906"/>
    <n v="11086536"/>
    <n v="19359370"/>
    <x v="1"/>
  </r>
  <r>
    <s v="P0430"/>
    <s v="Model_430"/>
    <x v="1"/>
    <x v="3"/>
    <n v="2023"/>
    <s v="Q1"/>
    <n v="4050"/>
    <n v="12925"/>
    <n v="10995"/>
    <n v="60207"/>
    <n v="11.59"/>
    <n v="6"/>
    <n v="2.2000000000000002"/>
    <n v="14.7"/>
    <n v="23.79"/>
    <n v="1.1000000000000001"/>
    <n v="15313"/>
    <n v="4389"/>
    <n v="13"/>
    <n v="52346250"/>
    <n v="44529750"/>
    <n v="7816500"/>
    <x v="1"/>
  </r>
  <r>
    <s v="P0431"/>
    <s v="Model_641"/>
    <x v="2"/>
    <x v="3"/>
    <n v="2024"/>
    <s v="Q4"/>
    <n v="2788"/>
    <n v="3480"/>
    <n v="2896"/>
    <n v="268401"/>
    <n v="8.23"/>
    <n v="3"/>
    <n v="5.15"/>
    <n v="16.670000000000002"/>
    <n v="70.19"/>
    <n v="3.1"/>
    <n v="2664"/>
    <n v="4353"/>
    <n v="5"/>
    <n v="9702240"/>
    <n v="8074048"/>
    <n v="1628192"/>
    <x v="0"/>
  </r>
  <r>
    <s v="P0432"/>
    <s v="Model_488"/>
    <x v="1"/>
    <x v="0"/>
    <n v="2023"/>
    <s v="Q4"/>
    <n v="3548"/>
    <n v="17022"/>
    <n v="9695"/>
    <n v="209292"/>
    <n v="1"/>
    <n v="11"/>
    <n v="1.02"/>
    <n v="5.0199999999999996"/>
    <n v="82.93"/>
    <n v="3.3"/>
    <n v="2119"/>
    <n v="8756"/>
    <n v="10"/>
    <n v="60394056"/>
    <n v="34397860"/>
    <n v="25996196"/>
    <x v="1"/>
  </r>
  <r>
    <s v="P0433"/>
    <s v="Model_443"/>
    <x v="1"/>
    <x v="1"/>
    <n v="2024"/>
    <s v="Q3"/>
    <n v="3963"/>
    <n v="10484"/>
    <n v="7204"/>
    <n v="255157"/>
    <n v="11.5"/>
    <n v="5"/>
    <n v="7.52"/>
    <n v="22"/>
    <n v="54.33"/>
    <n v="3.2"/>
    <n v="9482"/>
    <n v="6347"/>
    <n v="9"/>
    <n v="41548092"/>
    <n v="28549452"/>
    <n v="12998640"/>
    <x v="1"/>
  </r>
  <r>
    <s v="P0434"/>
    <s v="Model_394"/>
    <x v="0"/>
    <x v="0"/>
    <n v="2023"/>
    <s v="Q1"/>
    <n v="1116"/>
    <n v="18675"/>
    <n v="11395"/>
    <n v="72031"/>
    <n v="8.76"/>
    <n v="13"/>
    <n v="9.06"/>
    <n v="4.87"/>
    <n v="52.17"/>
    <n v="2.9"/>
    <n v="4566"/>
    <n v="6277"/>
    <n v="13"/>
    <n v="20841300"/>
    <n v="12716820"/>
    <n v="8124480"/>
    <x v="2"/>
  </r>
  <r>
    <s v="P0435"/>
    <s v="Model_865"/>
    <x v="0"/>
    <x v="3"/>
    <n v="2024"/>
    <s v="Q4"/>
    <n v="4430"/>
    <n v="17383"/>
    <n v="10617"/>
    <n v="392951"/>
    <n v="11.73"/>
    <n v="11"/>
    <n v="7.43"/>
    <n v="7.84"/>
    <n v="71.12"/>
    <n v="4.2"/>
    <n v="10138"/>
    <n v="7369"/>
    <n v="5"/>
    <n v="77006690"/>
    <n v="47033310"/>
    <n v="29973380"/>
    <x v="1"/>
  </r>
  <r>
    <s v="P0436"/>
    <s v="Model_305"/>
    <x v="2"/>
    <x v="1"/>
    <n v="2024"/>
    <s v="Q4"/>
    <n v="2494"/>
    <n v="6890"/>
    <n v="4131"/>
    <n v="121312"/>
    <n v="11.28"/>
    <n v="10"/>
    <n v="5.33"/>
    <n v="15.51"/>
    <n v="10.41"/>
    <n v="1.5"/>
    <n v="3837"/>
    <n v="2472"/>
    <n v="5"/>
    <n v="17183660"/>
    <n v="10302714"/>
    <n v="6880946"/>
    <x v="2"/>
  </r>
  <r>
    <s v="P0437"/>
    <s v="Model_854"/>
    <x v="0"/>
    <x v="1"/>
    <n v="2023"/>
    <s v="Q1"/>
    <n v="4157"/>
    <n v="3107"/>
    <n v="13725"/>
    <n v="109766"/>
    <n v="12.05"/>
    <n v="18"/>
    <n v="8.61"/>
    <n v="15.96"/>
    <n v="83.42"/>
    <n v="2.2000000000000002"/>
    <n v="7094"/>
    <n v="6934"/>
    <n v="3"/>
    <n v="12915799"/>
    <n v="57054825"/>
    <n v="-44139026"/>
    <x v="0"/>
  </r>
  <r>
    <s v="P0438"/>
    <s v="Model_986"/>
    <x v="1"/>
    <x v="0"/>
    <n v="2024"/>
    <s v="Q4"/>
    <n v="3423"/>
    <n v="8073"/>
    <n v="8262"/>
    <n v="193521"/>
    <n v="7.77"/>
    <n v="4"/>
    <n v="6.95"/>
    <n v="17.48"/>
    <n v="25.8"/>
    <n v="3.5"/>
    <n v="3960"/>
    <n v="8883"/>
    <n v="10"/>
    <n v="27633879"/>
    <n v="28280826"/>
    <n v="-646947"/>
    <x v="3"/>
  </r>
  <r>
    <s v="P0439"/>
    <s v="Model_397"/>
    <x v="0"/>
    <x v="3"/>
    <n v="2023"/>
    <s v="Q1"/>
    <n v="4019"/>
    <n v="18868"/>
    <n v="5905"/>
    <n v="401977"/>
    <n v="2.1"/>
    <n v="13"/>
    <n v="0.11"/>
    <n v="2.8"/>
    <n v="88.73"/>
    <n v="3.8"/>
    <n v="8320"/>
    <n v="6717"/>
    <n v="4"/>
    <n v="75830492"/>
    <n v="23732195"/>
    <n v="52098297"/>
    <x v="1"/>
  </r>
  <r>
    <s v="P0440"/>
    <s v="Model_323"/>
    <x v="1"/>
    <x v="0"/>
    <n v="2024"/>
    <s v="Q3"/>
    <n v="2596"/>
    <n v="7276"/>
    <n v="3778"/>
    <n v="237771"/>
    <n v="10.07"/>
    <n v="15"/>
    <n v="3.94"/>
    <n v="21.24"/>
    <n v="68.900000000000006"/>
    <n v="2.6"/>
    <n v="4942"/>
    <n v="5250"/>
    <n v="5"/>
    <n v="18888496"/>
    <n v="9807688"/>
    <n v="9080808"/>
    <x v="2"/>
  </r>
  <r>
    <s v="P0441"/>
    <s v="Model_559"/>
    <x v="0"/>
    <x v="0"/>
    <n v="2023"/>
    <s v="Q2"/>
    <n v="803"/>
    <n v="5176"/>
    <n v="13728"/>
    <n v="287199"/>
    <n v="9.31"/>
    <n v="12"/>
    <n v="8.51"/>
    <n v="13.32"/>
    <n v="71.94"/>
    <n v="4.5"/>
    <n v="17691"/>
    <n v="9175"/>
    <n v="8"/>
    <n v="4156328"/>
    <n v="11023584"/>
    <n v="-6867256"/>
    <x v="0"/>
  </r>
  <r>
    <s v="P0442"/>
    <s v="Model_204"/>
    <x v="0"/>
    <x v="2"/>
    <n v="2023"/>
    <s v="Q3"/>
    <n v="2132"/>
    <n v="4880"/>
    <n v="3639"/>
    <n v="286731"/>
    <n v="11.13"/>
    <n v="19"/>
    <n v="3.46"/>
    <n v="11.78"/>
    <n v="62.5"/>
    <n v="2.7"/>
    <n v="20595"/>
    <n v="8202"/>
    <n v="11"/>
    <n v="10404160"/>
    <n v="7758348"/>
    <n v="2645812"/>
    <x v="0"/>
  </r>
  <r>
    <s v="P0443"/>
    <s v="Model_826"/>
    <x v="2"/>
    <x v="2"/>
    <n v="2024"/>
    <s v="Q1"/>
    <n v="2824"/>
    <n v="10211"/>
    <n v="4184"/>
    <n v="285841"/>
    <n v="2.5499999999999998"/>
    <n v="3"/>
    <n v="0.35"/>
    <n v="24.53"/>
    <n v="47.73"/>
    <n v="2.6"/>
    <n v="17826"/>
    <n v="4258"/>
    <n v="9"/>
    <n v="28835864"/>
    <n v="11815616"/>
    <n v="17020248"/>
    <x v="1"/>
  </r>
  <r>
    <s v="P0444"/>
    <s v="Model_131"/>
    <x v="2"/>
    <x v="2"/>
    <n v="2023"/>
    <s v="Q1"/>
    <n v="2946"/>
    <n v="10282"/>
    <n v="11651"/>
    <n v="161041"/>
    <n v="2.92"/>
    <n v="10"/>
    <n v="7.46"/>
    <n v="18.510000000000002"/>
    <n v="55.73"/>
    <n v="1.1000000000000001"/>
    <n v="12029"/>
    <n v="7827"/>
    <n v="9"/>
    <n v="30290772"/>
    <n v="34323846"/>
    <n v="-4033074"/>
    <x v="3"/>
  </r>
  <r>
    <s v="P0445"/>
    <s v="Model_497"/>
    <x v="1"/>
    <x v="1"/>
    <n v="2024"/>
    <s v="Q3"/>
    <n v="4235"/>
    <n v="18934"/>
    <n v="10853"/>
    <n v="166185"/>
    <n v="13.36"/>
    <n v="16"/>
    <n v="8.02"/>
    <n v="2.95"/>
    <n v="13.71"/>
    <n v="3.2"/>
    <n v="19175"/>
    <n v="5306"/>
    <n v="5"/>
    <n v="80185490"/>
    <n v="45962455"/>
    <n v="34223035"/>
    <x v="1"/>
  </r>
  <r>
    <s v="P0446"/>
    <s v="Model_746"/>
    <x v="2"/>
    <x v="3"/>
    <n v="2023"/>
    <s v="Q4"/>
    <n v="825"/>
    <n v="15497"/>
    <n v="11848"/>
    <n v="227164"/>
    <n v="11.25"/>
    <n v="6"/>
    <n v="1.61"/>
    <n v="18.91"/>
    <n v="59.92"/>
    <n v="3.8"/>
    <n v="11890"/>
    <n v="403"/>
    <n v="8"/>
    <n v="12785025"/>
    <n v="9774600"/>
    <n v="3010425"/>
    <x v="0"/>
  </r>
  <r>
    <s v="P0447"/>
    <s v="Model_103"/>
    <x v="0"/>
    <x v="3"/>
    <n v="2024"/>
    <s v="Q4"/>
    <n v="1675"/>
    <n v="7842"/>
    <n v="14293"/>
    <n v="60350"/>
    <n v="13.62"/>
    <n v="13"/>
    <n v="5.37"/>
    <n v="2.38"/>
    <n v="60.09"/>
    <n v="1.5"/>
    <n v="15530"/>
    <n v="433"/>
    <n v="11"/>
    <n v="13135350"/>
    <n v="23940775"/>
    <n v="-10805425"/>
    <x v="0"/>
  </r>
  <r>
    <s v="P0448"/>
    <s v="Model_326"/>
    <x v="1"/>
    <x v="2"/>
    <n v="2024"/>
    <s v="Q4"/>
    <n v="3119"/>
    <n v="18843"/>
    <n v="1485"/>
    <n v="277230"/>
    <n v="11.38"/>
    <n v="10"/>
    <n v="1.92"/>
    <n v="0.69"/>
    <n v="81.3"/>
    <n v="2.2000000000000002"/>
    <n v="6874"/>
    <n v="4606"/>
    <n v="2"/>
    <n v="58771317"/>
    <n v="4631715"/>
    <n v="54139602"/>
    <x v="1"/>
  </r>
  <r>
    <s v="P0449"/>
    <s v="Model_445"/>
    <x v="1"/>
    <x v="3"/>
    <n v="2023"/>
    <s v="Q4"/>
    <n v="467"/>
    <n v="7559"/>
    <n v="14939"/>
    <n v="413003"/>
    <n v="8.9600000000000009"/>
    <n v="8"/>
    <n v="7.19"/>
    <n v="10.09"/>
    <n v="50.45"/>
    <n v="4.0999999999999996"/>
    <n v="14642"/>
    <n v="2431"/>
    <n v="7"/>
    <n v="3530053"/>
    <n v="6976513"/>
    <n v="-3446460"/>
    <x v="0"/>
  </r>
  <r>
    <s v="P0450"/>
    <s v="Model_441"/>
    <x v="0"/>
    <x v="0"/>
    <n v="2024"/>
    <s v="Q1"/>
    <n v="164"/>
    <n v="10384"/>
    <n v="8331"/>
    <n v="311570"/>
    <n v="9.81"/>
    <n v="12"/>
    <n v="2.72"/>
    <n v="24.84"/>
    <n v="16.170000000000002"/>
    <n v="2.5"/>
    <n v="20539"/>
    <n v="4661"/>
    <n v="7"/>
    <n v="1702976"/>
    <n v="1366284"/>
    <n v="336692"/>
    <x v="0"/>
  </r>
  <r>
    <s v="P0451"/>
    <s v="Model_763"/>
    <x v="0"/>
    <x v="0"/>
    <n v="2024"/>
    <s v="Q1"/>
    <n v="666"/>
    <n v="7155"/>
    <n v="5083"/>
    <n v="118487"/>
    <n v="13.34"/>
    <n v="17"/>
    <n v="3.16"/>
    <n v="4.37"/>
    <n v="34.5"/>
    <n v="2"/>
    <n v="13704"/>
    <n v="179"/>
    <n v="7"/>
    <n v="4765230"/>
    <n v="3385278"/>
    <n v="1379952"/>
    <x v="0"/>
  </r>
  <r>
    <s v="P0452"/>
    <s v="Model_278"/>
    <x v="1"/>
    <x v="3"/>
    <n v="2024"/>
    <s v="Q3"/>
    <n v="4024"/>
    <n v="13591"/>
    <n v="8536"/>
    <n v="198694"/>
    <n v="8.68"/>
    <n v="10"/>
    <n v="8.4499999999999993"/>
    <n v="16.82"/>
    <n v="62.45"/>
    <n v="3.7"/>
    <n v="8894"/>
    <n v="3863"/>
    <n v="13"/>
    <n v="54690184"/>
    <n v="34348864"/>
    <n v="20341320"/>
    <x v="1"/>
  </r>
  <r>
    <s v="P0453"/>
    <s v="Model_963"/>
    <x v="1"/>
    <x v="2"/>
    <n v="2023"/>
    <s v="Q1"/>
    <n v="3317"/>
    <n v="16751"/>
    <n v="8510"/>
    <n v="173853"/>
    <n v="9.49"/>
    <n v="14"/>
    <n v="4.76"/>
    <n v="4.33"/>
    <n v="29.14"/>
    <n v="1.8"/>
    <n v="18588"/>
    <n v="5296"/>
    <n v="3"/>
    <n v="55563067"/>
    <n v="28227670"/>
    <n v="27335397"/>
    <x v="1"/>
  </r>
  <r>
    <s v="P0454"/>
    <s v="Model_810"/>
    <x v="2"/>
    <x v="0"/>
    <n v="2023"/>
    <s v="Q3"/>
    <n v="875"/>
    <n v="2026"/>
    <n v="2419"/>
    <n v="365261"/>
    <n v="2.35"/>
    <n v="18"/>
    <n v="6.7"/>
    <n v="18.12"/>
    <n v="32.44"/>
    <n v="4.5999999999999996"/>
    <n v="2325"/>
    <n v="832"/>
    <n v="9"/>
    <n v="1772750"/>
    <n v="2116625"/>
    <n v="-343875"/>
    <x v="0"/>
  </r>
  <r>
    <s v="P0455"/>
    <s v="Model_303"/>
    <x v="2"/>
    <x v="3"/>
    <n v="2024"/>
    <s v="Q2"/>
    <n v="1566"/>
    <n v="4724"/>
    <n v="14775"/>
    <n v="285062"/>
    <n v="7.11"/>
    <n v="0"/>
    <n v="4.0199999999999996"/>
    <n v="12.63"/>
    <n v="75.64"/>
    <n v="1.4"/>
    <n v="10696"/>
    <n v="4076"/>
    <n v="6"/>
    <n v="7397784"/>
    <n v="23137650"/>
    <n v="-15739866"/>
    <x v="0"/>
  </r>
  <r>
    <s v="P0456"/>
    <s v="Model_815"/>
    <x v="1"/>
    <x v="0"/>
    <n v="2024"/>
    <s v="Q3"/>
    <n v="3196"/>
    <n v="16569"/>
    <n v="14072"/>
    <n v="283077"/>
    <n v="10.75"/>
    <n v="3"/>
    <n v="2.98"/>
    <n v="17"/>
    <n v="56.75"/>
    <n v="3.8"/>
    <n v="13152"/>
    <n v="5759"/>
    <n v="6"/>
    <n v="52954524"/>
    <n v="44974112"/>
    <n v="7980412"/>
    <x v="1"/>
  </r>
  <r>
    <s v="P0457"/>
    <s v="Model_869"/>
    <x v="0"/>
    <x v="3"/>
    <n v="2023"/>
    <s v="Q1"/>
    <n v="462"/>
    <n v="13036"/>
    <n v="13635"/>
    <n v="413228"/>
    <n v="4.0599999999999996"/>
    <n v="13"/>
    <n v="6.25"/>
    <n v="5.07"/>
    <n v="50.68"/>
    <n v="3"/>
    <n v="18260"/>
    <n v="1484"/>
    <n v="3"/>
    <n v="6022632"/>
    <n v="6299370"/>
    <n v="-276738"/>
    <x v="0"/>
  </r>
  <r>
    <s v="P0458"/>
    <s v="Model_839"/>
    <x v="1"/>
    <x v="0"/>
    <n v="2024"/>
    <s v="Q3"/>
    <n v="778"/>
    <n v="15047"/>
    <n v="7668"/>
    <n v="73782"/>
    <n v="3.03"/>
    <n v="13"/>
    <n v="1.55"/>
    <n v="18.64"/>
    <n v="35.479999999999997"/>
    <n v="4.5"/>
    <n v="2472"/>
    <n v="2224"/>
    <n v="5"/>
    <n v="11706566"/>
    <n v="5965704"/>
    <n v="5740862"/>
    <x v="2"/>
  </r>
  <r>
    <s v="P0459"/>
    <s v="Model_105"/>
    <x v="0"/>
    <x v="2"/>
    <n v="2023"/>
    <s v="Q1"/>
    <n v="3398"/>
    <n v="19759"/>
    <n v="2231"/>
    <n v="340598"/>
    <n v="4.71"/>
    <n v="2"/>
    <n v="3.73"/>
    <n v="24.89"/>
    <n v="68.47"/>
    <n v="1.5"/>
    <n v="12768"/>
    <n v="6752"/>
    <n v="13"/>
    <n v="67141082"/>
    <n v="7580938"/>
    <n v="59560144"/>
    <x v="1"/>
  </r>
  <r>
    <s v="P0460"/>
    <s v="Model_447"/>
    <x v="2"/>
    <x v="3"/>
    <n v="2023"/>
    <s v="Q2"/>
    <n v="2858"/>
    <n v="3263"/>
    <n v="9867"/>
    <n v="380048"/>
    <n v="3.62"/>
    <n v="16"/>
    <n v="2.09"/>
    <n v="16.64"/>
    <n v="33.020000000000003"/>
    <n v="3.7"/>
    <n v="1943"/>
    <n v="5383"/>
    <n v="10"/>
    <n v="9325654"/>
    <n v="28199886"/>
    <n v="-18874232"/>
    <x v="0"/>
  </r>
  <r>
    <s v="P0461"/>
    <s v="Model_660"/>
    <x v="2"/>
    <x v="1"/>
    <n v="2023"/>
    <s v="Q1"/>
    <n v="725"/>
    <n v="10212"/>
    <n v="5513"/>
    <n v="179936"/>
    <n v="3.22"/>
    <n v="2"/>
    <n v="6.96"/>
    <n v="12.34"/>
    <n v="68.97"/>
    <n v="3.3"/>
    <n v="2254"/>
    <n v="7276"/>
    <n v="10"/>
    <n v="7403700"/>
    <n v="3996925"/>
    <n v="3406775"/>
    <x v="0"/>
  </r>
  <r>
    <s v="P0462"/>
    <s v="Model_915"/>
    <x v="0"/>
    <x v="0"/>
    <n v="2023"/>
    <s v="Q4"/>
    <n v="3515"/>
    <n v="7297"/>
    <n v="11453"/>
    <n v="458808"/>
    <n v="6.37"/>
    <n v="15"/>
    <n v="9.44"/>
    <n v="23.08"/>
    <n v="15.61"/>
    <n v="2.9"/>
    <n v="17523"/>
    <n v="9490"/>
    <n v="7"/>
    <n v="25648955"/>
    <n v="40257295"/>
    <n v="-14608340"/>
    <x v="3"/>
  </r>
  <r>
    <s v="P0463"/>
    <s v="Model_995"/>
    <x v="0"/>
    <x v="2"/>
    <n v="2024"/>
    <s v="Q1"/>
    <n v="2554"/>
    <n v="10708"/>
    <n v="10357"/>
    <n v="203245"/>
    <n v="13.62"/>
    <n v="13"/>
    <n v="9.9600000000000009"/>
    <n v="0.4"/>
    <n v="79.16"/>
    <n v="3"/>
    <n v="11863"/>
    <n v="6705"/>
    <n v="12"/>
    <n v="27348232"/>
    <n v="26451778"/>
    <n v="896454"/>
    <x v="3"/>
  </r>
  <r>
    <s v="P0464"/>
    <s v="Model_399"/>
    <x v="1"/>
    <x v="1"/>
    <n v="2024"/>
    <s v="Q2"/>
    <n v="3017"/>
    <n v="6609"/>
    <n v="10235"/>
    <n v="476420"/>
    <n v="7.61"/>
    <n v="19"/>
    <n v="4.5"/>
    <n v="18.25"/>
    <n v="49.97"/>
    <n v="3.9"/>
    <n v="12397"/>
    <n v="5807"/>
    <n v="10"/>
    <n v="19939353"/>
    <n v="30878995"/>
    <n v="-10939642"/>
    <x v="0"/>
  </r>
  <r>
    <s v="P0465"/>
    <s v="Model_227"/>
    <x v="2"/>
    <x v="3"/>
    <n v="2024"/>
    <s v="Q1"/>
    <n v="2836"/>
    <n v="18000"/>
    <n v="5798"/>
    <n v="478812"/>
    <n v="2.82"/>
    <n v="12"/>
    <n v="2.5299999999999998"/>
    <n v="22.22"/>
    <n v="45.08"/>
    <n v="4.8"/>
    <n v="6896"/>
    <n v="2392"/>
    <n v="5"/>
    <n v="51048000"/>
    <n v="16443128"/>
    <n v="34604872"/>
    <x v="1"/>
  </r>
  <r>
    <s v="P0466"/>
    <s v="Model_426"/>
    <x v="2"/>
    <x v="1"/>
    <n v="2023"/>
    <s v="Q3"/>
    <n v="1172"/>
    <n v="3933"/>
    <n v="962"/>
    <n v="477540"/>
    <n v="1.1499999999999999"/>
    <n v="14"/>
    <n v="4.43"/>
    <n v="1.54"/>
    <n v="58.88"/>
    <n v="1.4"/>
    <n v="4965"/>
    <n v="8476"/>
    <n v="12"/>
    <n v="4609476"/>
    <n v="1127464"/>
    <n v="3482012"/>
    <x v="0"/>
  </r>
  <r>
    <s v="P0467"/>
    <s v="Model_390"/>
    <x v="1"/>
    <x v="2"/>
    <n v="2024"/>
    <s v="Q4"/>
    <n v="4129"/>
    <n v="18467"/>
    <n v="2774"/>
    <n v="172258"/>
    <n v="10.44"/>
    <n v="13"/>
    <n v="8.4700000000000006"/>
    <n v="11.25"/>
    <n v="59.94"/>
    <n v="1.1000000000000001"/>
    <n v="4211"/>
    <n v="1097"/>
    <n v="2"/>
    <n v="76250243"/>
    <n v="11453846"/>
    <n v="64796397"/>
    <x v="1"/>
  </r>
  <r>
    <s v="P0468"/>
    <s v="Model_562"/>
    <x v="1"/>
    <x v="0"/>
    <n v="2024"/>
    <s v="Q2"/>
    <n v="1621"/>
    <n v="5667"/>
    <n v="4091"/>
    <n v="161668"/>
    <n v="5.74"/>
    <n v="18"/>
    <n v="2.06"/>
    <n v="5.12"/>
    <n v="20.56"/>
    <n v="4.2"/>
    <n v="20291"/>
    <n v="4764"/>
    <n v="3"/>
    <n v="9186207"/>
    <n v="6631511"/>
    <n v="2554696"/>
    <x v="0"/>
  </r>
  <r>
    <s v="P0469"/>
    <s v="Model_232"/>
    <x v="2"/>
    <x v="1"/>
    <n v="2024"/>
    <s v="Q3"/>
    <n v="2193"/>
    <n v="19273"/>
    <n v="9261"/>
    <n v="436328"/>
    <n v="12.33"/>
    <n v="5"/>
    <n v="9.52"/>
    <n v="14.16"/>
    <n v="70.5"/>
    <n v="1.4"/>
    <n v="7247"/>
    <n v="2457"/>
    <n v="14"/>
    <n v="42265689"/>
    <n v="20309373"/>
    <n v="21956316"/>
    <x v="1"/>
  </r>
  <r>
    <s v="P0470"/>
    <s v="Model_298"/>
    <x v="2"/>
    <x v="1"/>
    <n v="2024"/>
    <s v="Q1"/>
    <n v="1737"/>
    <n v="9857"/>
    <n v="1431"/>
    <n v="473966"/>
    <n v="9.89"/>
    <n v="9"/>
    <n v="3.42"/>
    <n v="16.239999999999998"/>
    <n v="32.07"/>
    <n v="4.9000000000000004"/>
    <n v="19607"/>
    <n v="5591"/>
    <n v="2"/>
    <n v="17121609"/>
    <n v="2485647"/>
    <n v="14635962"/>
    <x v="2"/>
  </r>
  <r>
    <s v="P0471"/>
    <s v="Model_765"/>
    <x v="2"/>
    <x v="2"/>
    <n v="2024"/>
    <s v="Q3"/>
    <n v="4182"/>
    <n v="7654"/>
    <n v="1705"/>
    <n v="328710"/>
    <n v="11.94"/>
    <n v="14"/>
    <n v="9.86"/>
    <n v="7.57"/>
    <n v="82.4"/>
    <n v="3.5"/>
    <n v="3419"/>
    <n v="1779"/>
    <n v="9"/>
    <n v="32009028"/>
    <n v="7130310"/>
    <n v="24878718"/>
    <x v="1"/>
  </r>
  <r>
    <s v="P0472"/>
    <s v="Model_693"/>
    <x v="2"/>
    <x v="2"/>
    <n v="2024"/>
    <s v="Q3"/>
    <n v="3901"/>
    <n v="10420"/>
    <n v="12463"/>
    <n v="188262"/>
    <n v="4.08"/>
    <n v="19"/>
    <n v="8.39"/>
    <n v="11.5"/>
    <n v="75.430000000000007"/>
    <n v="3.6"/>
    <n v="18802"/>
    <n v="5815"/>
    <n v="10"/>
    <n v="40648420"/>
    <n v="48618163"/>
    <n v="-7969743"/>
    <x v="3"/>
  </r>
  <r>
    <s v="P0473"/>
    <s v="Model_202"/>
    <x v="1"/>
    <x v="1"/>
    <n v="2024"/>
    <s v="Q2"/>
    <n v="3490"/>
    <n v="19927"/>
    <n v="12245"/>
    <n v="88333"/>
    <n v="10.39"/>
    <n v="5"/>
    <n v="8.09"/>
    <n v="6.98"/>
    <n v="37.700000000000003"/>
    <n v="1.8"/>
    <n v="14973"/>
    <n v="4986"/>
    <n v="11"/>
    <n v="69545230"/>
    <n v="42735050"/>
    <n v="26810180"/>
    <x v="1"/>
  </r>
  <r>
    <s v="P0474"/>
    <s v="Model_592"/>
    <x v="0"/>
    <x v="3"/>
    <n v="2024"/>
    <s v="Q1"/>
    <n v="3816"/>
    <n v="18662"/>
    <n v="2814"/>
    <n v="434073"/>
    <n v="3.96"/>
    <n v="9"/>
    <n v="3.18"/>
    <n v="9.23"/>
    <n v="74.62"/>
    <n v="2"/>
    <n v="18465"/>
    <n v="7540"/>
    <n v="13"/>
    <n v="71214192"/>
    <n v="10738224"/>
    <n v="60475968"/>
    <x v="1"/>
  </r>
  <r>
    <s v="P0475"/>
    <s v="Model_824"/>
    <x v="0"/>
    <x v="3"/>
    <n v="2023"/>
    <s v="Q1"/>
    <n v="2376"/>
    <n v="1713"/>
    <n v="10633"/>
    <n v="261977"/>
    <n v="14.09"/>
    <n v="6"/>
    <n v="0.09"/>
    <n v="3.99"/>
    <n v="38.51"/>
    <n v="3.6"/>
    <n v="15735"/>
    <n v="6921"/>
    <n v="7"/>
    <n v="4070088"/>
    <n v="25264008"/>
    <n v="-21193920"/>
    <x v="0"/>
  </r>
  <r>
    <s v="P0476"/>
    <s v="Model_780"/>
    <x v="0"/>
    <x v="1"/>
    <n v="2023"/>
    <s v="Q4"/>
    <n v="2964"/>
    <n v="5262"/>
    <n v="8696"/>
    <n v="139571"/>
    <n v="9.5500000000000007"/>
    <n v="16"/>
    <n v="3.82"/>
    <n v="22.14"/>
    <n v="18.079999999999998"/>
    <n v="4.5999999999999996"/>
    <n v="17210"/>
    <n v="3627"/>
    <n v="3"/>
    <n v="15596568"/>
    <n v="25774944"/>
    <n v="-10178376"/>
    <x v="0"/>
  </r>
  <r>
    <s v="P0477"/>
    <s v="Model_125"/>
    <x v="2"/>
    <x v="3"/>
    <n v="2024"/>
    <s v="Q4"/>
    <n v="4002"/>
    <n v="14899"/>
    <n v="1004"/>
    <n v="170263"/>
    <n v="4.87"/>
    <n v="17"/>
    <n v="3.02"/>
    <n v="0.25"/>
    <n v="86.95"/>
    <n v="4.9000000000000004"/>
    <n v="15934"/>
    <n v="6913"/>
    <n v="7"/>
    <n v="59625798"/>
    <n v="4018008"/>
    <n v="55607790"/>
    <x v="1"/>
  </r>
  <r>
    <s v="P0478"/>
    <s v="Model_289"/>
    <x v="0"/>
    <x v="0"/>
    <n v="2024"/>
    <s v="Q3"/>
    <n v="645"/>
    <n v="11268"/>
    <n v="1381"/>
    <n v="444805"/>
    <n v="4.04"/>
    <n v="16"/>
    <n v="0.37"/>
    <n v="22.06"/>
    <n v="62.21"/>
    <n v="1.8"/>
    <n v="14978"/>
    <n v="2845"/>
    <n v="10"/>
    <n v="7267860"/>
    <n v="890745"/>
    <n v="6377115"/>
    <x v="2"/>
  </r>
  <r>
    <s v="P0479"/>
    <s v="Model_331"/>
    <x v="2"/>
    <x v="0"/>
    <n v="2024"/>
    <s v="Q1"/>
    <n v="778"/>
    <n v="12140"/>
    <n v="6475"/>
    <n v="75235"/>
    <n v="2.86"/>
    <n v="8"/>
    <n v="5.05"/>
    <n v="14.29"/>
    <n v="46.49"/>
    <n v="1.5"/>
    <n v="5381"/>
    <n v="4190"/>
    <n v="13"/>
    <n v="9444920"/>
    <n v="5037550"/>
    <n v="4407370"/>
    <x v="0"/>
  </r>
  <r>
    <s v="P0480"/>
    <s v="Model_834"/>
    <x v="2"/>
    <x v="3"/>
    <n v="2023"/>
    <s v="Q2"/>
    <n v="1415"/>
    <n v="8231"/>
    <n v="9832"/>
    <n v="50159"/>
    <n v="10.42"/>
    <n v="9"/>
    <n v="4.03"/>
    <n v="8.2899999999999991"/>
    <n v="41.82"/>
    <n v="1.2"/>
    <n v="3499"/>
    <n v="6258"/>
    <n v="4"/>
    <n v="11646865"/>
    <n v="13912280"/>
    <n v="-2265415"/>
    <x v="0"/>
  </r>
  <r>
    <s v="P0481"/>
    <s v="Model_765"/>
    <x v="1"/>
    <x v="0"/>
    <n v="2023"/>
    <s v="Q2"/>
    <n v="4542"/>
    <n v="7291"/>
    <n v="14924"/>
    <n v="193217"/>
    <n v="3.28"/>
    <n v="9"/>
    <n v="6.35"/>
    <n v="18.079999999999998"/>
    <n v="35.979999999999997"/>
    <n v="4.5"/>
    <n v="16349"/>
    <n v="8661"/>
    <n v="10"/>
    <n v="33115722"/>
    <n v="67784808"/>
    <n v="-34669086"/>
    <x v="3"/>
  </r>
  <r>
    <s v="P0482"/>
    <s v="Model_881"/>
    <x v="0"/>
    <x v="1"/>
    <n v="2023"/>
    <s v="Q1"/>
    <n v="748"/>
    <n v="17322"/>
    <n v="6147"/>
    <n v="212993"/>
    <n v="8.93"/>
    <n v="6"/>
    <n v="6.21"/>
    <n v="12.69"/>
    <n v="88.52"/>
    <n v="2.2000000000000002"/>
    <n v="12403"/>
    <n v="7571"/>
    <n v="3"/>
    <n v="12956856"/>
    <n v="4597956"/>
    <n v="8358900"/>
    <x v="2"/>
  </r>
  <r>
    <s v="P0483"/>
    <s v="Model_677"/>
    <x v="1"/>
    <x v="3"/>
    <n v="2023"/>
    <s v="Q3"/>
    <n v="445"/>
    <n v="10283"/>
    <n v="10711"/>
    <n v="417003"/>
    <n v="3.97"/>
    <n v="15"/>
    <n v="1.21"/>
    <n v="12.48"/>
    <n v="20.78"/>
    <n v="1"/>
    <n v="18284"/>
    <n v="3843"/>
    <n v="12"/>
    <n v="4575935"/>
    <n v="4766395"/>
    <n v="-190460"/>
    <x v="0"/>
  </r>
  <r>
    <s v="P0484"/>
    <s v="Model_550"/>
    <x v="1"/>
    <x v="1"/>
    <n v="2023"/>
    <s v="Q4"/>
    <n v="4221"/>
    <n v="15121"/>
    <n v="14730"/>
    <n v="197309"/>
    <n v="9.93"/>
    <n v="17"/>
    <n v="9.77"/>
    <n v="2.75"/>
    <n v="35.18"/>
    <n v="1.9"/>
    <n v="16200"/>
    <n v="9995"/>
    <n v="6"/>
    <n v="63825741"/>
    <n v="62175330"/>
    <n v="1650411"/>
    <x v="3"/>
  </r>
  <r>
    <s v="P0485"/>
    <s v="Model_371"/>
    <x v="1"/>
    <x v="0"/>
    <n v="2024"/>
    <s v="Q4"/>
    <n v="4410"/>
    <n v="17519"/>
    <n v="3443"/>
    <n v="157507"/>
    <n v="12.22"/>
    <n v="5"/>
    <n v="1.87"/>
    <n v="9.74"/>
    <n v="48.84"/>
    <n v="2.4"/>
    <n v="6945"/>
    <n v="7108"/>
    <n v="12"/>
    <n v="77258790"/>
    <n v="15183630"/>
    <n v="62075160"/>
    <x v="1"/>
  </r>
  <r>
    <s v="P0486"/>
    <s v="Model_938"/>
    <x v="2"/>
    <x v="3"/>
    <n v="2023"/>
    <s v="Q2"/>
    <n v="2552"/>
    <n v="4220"/>
    <n v="8817"/>
    <n v="451460"/>
    <n v="11.67"/>
    <n v="19"/>
    <n v="4.45"/>
    <n v="6.03"/>
    <n v="48.24"/>
    <n v="5"/>
    <n v="4128"/>
    <n v="3424"/>
    <n v="3"/>
    <n v="10769440"/>
    <n v="22500984"/>
    <n v="-11731544"/>
    <x v="0"/>
  </r>
  <r>
    <s v="P0487"/>
    <s v="Model_744"/>
    <x v="0"/>
    <x v="1"/>
    <n v="2023"/>
    <s v="Q4"/>
    <n v="1869"/>
    <n v="10405"/>
    <n v="3097"/>
    <n v="64743"/>
    <n v="11.41"/>
    <n v="0"/>
    <n v="4.88"/>
    <n v="0.39"/>
    <n v="47.71"/>
    <n v="3.1"/>
    <n v="19540"/>
    <n v="8732"/>
    <n v="8"/>
    <n v="19446945"/>
    <n v="5788293"/>
    <n v="13658652"/>
    <x v="2"/>
  </r>
  <r>
    <s v="P0488"/>
    <s v="Model_585"/>
    <x v="1"/>
    <x v="0"/>
    <n v="2024"/>
    <s v="Q1"/>
    <n v="767"/>
    <n v="10627"/>
    <n v="1674"/>
    <n v="278174"/>
    <n v="2.82"/>
    <n v="0"/>
    <n v="8.1300000000000008"/>
    <n v="9"/>
    <n v="24.06"/>
    <n v="1.8"/>
    <n v="18504"/>
    <n v="3357"/>
    <n v="12"/>
    <n v="8150909"/>
    <n v="1283958"/>
    <n v="6866951"/>
    <x v="2"/>
  </r>
  <r>
    <s v="P0489"/>
    <s v="Model_642"/>
    <x v="2"/>
    <x v="3"/>
    <n v="2024"/>
    <s v="Q1"/>
    <n v="2832"/>
    <n v="17885"/>
    <n v="6360"/>
    <n v="96101"/>
    <n v="1.33"/>
    <n v="11"/>
    <n v="0.99"/>
    <n v="2.25"/>
    <n v="21.59"/>
    <n v="2.2999999999999998"/>
    <n v="1746"/>
    <n v="326"/>
    <n v="11"/>
    <n v="50650320"/>
    <n v="18011520"/>
    <n v="32638800"/>
    <x v="1"/>
  </r>
  <r>
    <s v="P0490"/>
    <s v="Model_783"/>
    <x v="2"/>
    <x v="2"/>
    <n v="2024"/>
    <s v="Q2"/>
    <n v="4996"/>
    <n v="7868"/>
    <n v="1489"/>
    <n v="292717"/>
    <n v="10.48"/>
    <n v="1"/>
    <n v="4.29"/>
    <n v="6.42"/>
    <n v="30.38"/>
    <n v="2.2999999999999998"/>
    <n v="6712"/>
    <n v="2501"/>
    <n v="10"/>
    <n v="39308528"/>
    <n v="7439044"/>
    <n v="31869484"/>
    <x v="1"/>
  </r>
  <r>
    <s v="P0491"/>
    <s v="Model_418"/>
    <x v="0"/>
    <x v="1"/>
    <n v="2024"/>
    <s v="Q1"/>
    <n v="3627"/>
    <n v="15556"/>
    <n v="4800"/>
    <n v="171534"/>
    <n v="5.53"/>
    <n v="3"/>
    <n v="6.29"/>
    <n v="2.31"/>
    <n v="83.16"/>
    <n v="1.1000000000000001"/>
    <n v="4839"/>
    <n v="4818"/>
    <n v="8"/>
    <n v="56421612"/>
    <n v="17409600"/>
    <n v="39012012"/>
    <x v="1"/>
  </r>
  <r>
    <s v="P0492"/>
    <s v="Model_600"/>
    <x v="2"/>
    <x v="1"/>
    <n v="2024"/>
    <s v="Q1"/>
    <n v="193"/>
    <n v="13736"/>
    <n v="12133"/>
    <n v="396371"/>
    <n v="6.49"/>
    <n v="16"/>
    <n v="2.15"/>
    <n v="2.52"/>
    <n v="19.04"/>
    <n v="1.5"/>
    <n v="20894"/>
    <n v="1124"/>
    <n v="13"/>
    <n v="2651048"/>
    <n v="2341669"/>
    <n v="309379"/>
    <x v="0"/>
  </r>
  <r>
    <s v="P0493"/>
    <s v="Model_931"/>
    <x v="2"/>
    <x v="1"/>
    <n v="2024"/>
    <s v="Q3"/>
    <n v="3190"/>
    <n v="19833"/>
    <n v="10414"/>
    <n v="280604"/>
    <n v="0.47"/>
    <n v="3"/>
    <n v="6.27"/>
    <n v="4.9800000000000004"/>
    <n v="70.59"/>
    <n v="3.8"/>
    <n v="3868"/>
    <n v="5772"/>
    <n v="6"/>
    <n v="63267270"/>
    <n v="33220660"/>
    <n v="30046610"/>
    <x v="1"/>
  </r>
  <r>
    <s v="P0494"/>
    <s v="Model_328"/>
    <x v="0"/>
    <x v="3"/>
    <n v="2023"/>
    <s v="Q2"/>
    <n v="4541"/>
    <n v="15951"/>
    <n v="1471"/>
    <n v="237450"/>
    <n v="3.89"/>
    <n v="10"/>
    <n v="9.24"/>
    <n v="25"/>
    <n v="70.599999999999994"/>
    <n v="1.5"/>
    <n v="13686"/>
    <n v="7827"/>
    <n v="5"/>
    <n v="72433491"/>
    <n v="6679811"/>
    <n v="65753680"/>
    <x v="1"/>
  </r>
  <r>
    <s v="P0495"/>
    <s v="Model_962"/>
    <x v="2"/>
    <x v="0"/>
    <n v="2024"/>
    <s v="Q1"/>
    <n v="2988"/>
    <n v="18801"/>
    <n v="8727"/>
    <n v="383270"/>
    <n v="0.51"/>
    <n v="3"/>
    <n v="9.98"/>
    <n v="0.05"/>
    <n v="74.78"/>
    <n v="1.9"/>
    <n v="3339"/>
    <n v="5380"/>
    <n v="13"/>
    <n v="56177388"/>
    <n v="26076276"/>
    <n v="30101112"/>
    <x v="1"/>
  </r>
  <r>
    <s v="P0496"/>
    <s v="Model_209"/>
    <x v="1"/>
    <x v="1"/>
    <n v="2024"/>
    <s v="Q1"/>
    <n v="3686"/>
    <n v="11933"/>
    <n v="1971"/>
    <n v="368215"/>
    <n v="13.19"/>
    <n v="0"/>
    <n v="0.32"/>
    <n v="15.97"/>
    <n v="80.930000000000007"/>
    <n v="2.4"/>
    <n v="20787"/>
    <n v="970"/>
    <n v="5"/>
    <n v="43985038"/>
    <n v="7265106"/>
    <n v="36719932"/>
    <x v="1"/>
  </r>
  <r>
    <s v="P0497"/>
    <s v="Model_728"/>
    <x v="1"/>
    <x v="2"/>
    <n v="2023"/>
    <s v="Q4"/>
    <n v="3272"/>
    <n v="17025"/>
    <n v="6391"/>
    <n v="252193"/>
    <n v="3.65"/>
    <n v="6"/>
    <n v="2.36"/>
    <n v="3.53"/>
    <n v="31.04"/>
    <n v="4"/>
    <n v="7705"/>
    <n v="3299"/>
    <n v="11"/>
    <n v="55705800"/>
    <n v="20911352"/>
    <n v="34794448"/>
    <x v="1"/>
  </r>
  <r>
    <s v="P0498"/>
    <s v="Model_193"/>
    <x v="1"/>
    <x v="0"/>
    <n v="2023"/>
    <s v="Q4"/>
    <n v="1217"/>
    <n v="1589"/>
    <n v="12718"/>
    <n v="386907"/>
    <n v="8.36"/>
    <n v="17"/>
    <n v="3.1"/>
    <n v="23.02"/>
    <n v="27.96"/>
    <n v="3.3"/>
    <n v="5895"/>
    <n v="1845"/>
    <n v="9"/>
    <n v="1933813"/>
    <n v="15477806"/>
    <n v="-13543993"/>
    <x v="0"/>
  </r>
  <r>
    <s v="P0499"/>
    <s v="Model_139"/>
    <x v="1"/>
    <x v="0"/>
    <n v="2023"/>
    <s v="Q3"/>
    <n v="2666"/>
    <n v="19593"/>
    <n v="9935"/>
    <n v="285422"/>
    <n v="0.57999999999999996"/>
    <n v="8"/>
    <n v="3.99"/>
    <n v="2.34"/>
    <n v="47.24"/>
    <n v="3.8"/>
    <n v="16790"/>
    <n v="5370"/>
    <n v="11"/>
    <n v="52234938"/>
    <n v="26486710"/>
    <n v="25748228"/>
    <x v="1"/>
  </r>
  <r>
    <s v="P0500"/>
    <s v="Model_586"/>
    <x v="1"/>
    <x v="1"/>
    <n v="2024"/>
    <s v="Q2"/>
    <n v="1112"/>
    <n v="11861"/>
    <n v="7142"/>
    <n v="455453"/>
    <n v="10"/>
    <n v="2"/>
    <n v="2.42"/>
    <n v="23.88"/>
    <n v="31.21"/>
    <n v="3.3"/>
    <n v="5191"/>
    <n v="8735"/>
    <n v="14"/>
    <n v="13189432"/>
    <n v="7941904"/>
    <n v="5247528"/>
    <x v="2"/>
  </r>
  <r>
    <s v="P0501"/>
    <s v="Model_596"/>
    <x v="2"/>
    <x v="3"/>
    <n v="2023"/>
    <s v="Q3"/>
    <n v="2206"/>
    <n v="17869"/>
    <n v="2249"/>
    <n v="196721"/>
    <n v="4.8499999999999996"/>
    <n v="7"/>
    <n v="2.0299999999999998"/>
    <n v="15.27"/>
    <n v="68.739999999999995"/>
    <n v="3.7"/>
    <n v="8970"/>
    <n v="5986"/>
    <n v="11"/>
    <n v="39419014"/>
    <n v="4961294"/>
    <n v="34457720"/>
    <x v="1"/>
  </r>
  <r>
    <s v="P0502"/>
    <s v="Model_373"/>
    <x v="2"/>
    <x v="0"/>
    <n v="2024"/>
    <s v="Q4"/>
    <n v="3032"/>
    <n v="4541"/>
    <n v="12729"/>
    <n v="218785"/>
    <n v="13.47"/>
    <n v="18"/>
    <n v="9.5500000000000007"/>
    <n v="0.03"/>
    <n v="60.88"/>
    <n v="1"/>
    <n v="5341"/>
    <n v="5690"/>
    <n v="11"/>
    <n v="13768312"/>
    <n v="38594328"/>
    <n v="-24826016"/>
    <x v="0"/>
  </r>
  <r>
    <s v="P0503"/>
    <s v="Model_909"/>
    <x v="1"/>
    <x v="0"/>
    <n v="2024"/>
    <s v="Q4"/>
    <n v="3344"/>
    <n v="1605"/>
    <n v="3339"/>
    <n v="254535"/>
    <n v="13.32"/>
    <n v="3"/>
    <n v="9.19"/>
    <n v="22.35"/>
    <n v="80"/>
    <n v="4.7"/>
    <n v="5848"/>
    <n v="7997"/>
    <n v="11"/>
    <n v="5367120"/>
    <n v="11165616"/>
    <n v="-5798496"/>
    <x v="0"/>
  </r>
  <r>
    <s v="P0504"/>
    <s v="Model_527"/>
    <x v="0"/>
    <x v="0"/>
    <n v="2024"/>
    <s v="Q3"/>
    <n v="4779"/>
    <n v="10578"/>
    <n v="4759"/>
    <n v="226481"/>
    <n v="4.88"/>
    <n v="17"/>
    <n v="0.47"/>
    <n v="13.04"/>
    <n v="16.62"/>
    <n v="1.4"/>
    <n v="19276"/>
    <n v="8764"/>
    <n v="11"/>
    <n v="50552262"/>
    <n v="22743261"/>
    <n v="27809001"/>
    <x v="1"/>
  </r>
  <r>
    <s v="P0505"/>
    <s v="Model_232"/>
    <x v="1"/>
    <x v="3"/>
    <n v="2024"/>
    <s v="Q2"/>
    <n v="1206"/>
    <n v="19779"/>
    <n v="13983"/>
    <n v="229838"/>
    <n v="13.51"/>
    <n v="19"/>
    <n v="3.39"/>
    <n v="6.57"/>
    <n v="83.21"/>
    <n v="2.6"/>
    <n v="7560"/>
    <n v="8371"/>
    <n v="2"/>
    <n v="23853474"/>
    <n v="16863498"/>
    <n v="6989976"/>
    <x v="1"/>
  </r>
  <r>
    <s v="P0506"/>
    <s v="Model_508"/>
    <x v="2"/>
    <x v="2"/>
    <n v="2024"/>
    <s v="Q4"/>
    <n v="782"/>
    <n v="7590"/>
    <n v="7085"/>
    <n v="96154"/>
    <n v="14.94"/>
    <n v="10"/>
    <n v="4.05"/>
    <n v="19.18"/>
    <n v="33.47"/>
    <n v="4.0999999999999996"/>
    <n v="17025"/>
    <n v="5258"/>
    <n v="6"/>
    <n v="5935380"/>
    <n v="5540470"/>
    <n v="394910"/>
    <x v="0"/>
  </r>
  <r>
    <s v="P0507"/>
    <s v="Model_134"/>
    <x v="2"/>
    <x v="0"/>
    <n v="2024"/>
    <s v="Q1"/>
    <n v="4380"/>
    <n v="7582"/>
    <n v="6232"/>
    <n v="319160"/>
    <n v="12.38"/>
    <n v="13"/>
    <n v="2.39"/>
    <n v="23.17"/>
    <n v="49.26"/>
    <n v="2.7"/>
    <n v="5800"/>
    <n v="8531"/>
    <n v="3"/>
    <n v="33209160"/>
    <n v="27296160"/>
    <n v="5913000"/>
    <x v="1"/>
  </r>
  <r>
    <s v="P0508"/>
    <s v="Model_729"/>
    <x v="2"/>
    <x v="3"/>
    <n v="2023"/>
    <s v="Q1"/>
    <n v="4896"/>
    <n v="18518"/>
    <n v="5060"/>
    <n v="491904"/>
    <n v="12.67"/>
    <n v="17"/>
    <n v="6.29"/>
    <n v="12.09"/>
    <n v="45.09"/>
    <n v="4.8"/>
    <n v="4838"/>
    <n v="689"/>
    <n v="14"/>
    <n v="90664128"/>
    <n v="24773760"/>
    <n v="65890368"/>
    <x v="1"/>
  </r>
  <r>
    <s v="P0509"/>
    <s v="Model_186"/>
    <x v="0"/>
    <x v="1"/>
    <n v="2023"/>
    <s v="Q2"/>
    <n v="1003"/>
    <n v="3425"/>
    <n v="3161"/>
    <n v="401822"/>
    <n v="3.74"/>
    <n v="15"/>
    <n v="6.4"/>
    <n v="7.89"/>
    <n v="70.819999999999993"/>
    <n v="2.9"/>
    <n v="6987"/>
    <n v="9652"/>
    <n v="12"/>
    <n v="3435275"/>
    <n v="3170483"/>
    <n v="264792"/>
    <x v="0"/>
  </r>
  <r>
    <s v="P0510"/>
    <s v="Model_563"/>
    <x v="2"/>
    <x v="2"/>
    <n v="2024"/>
    <s v="Q4"/>
    <n v="2589"/>
    <n v="19940"/>
    <n v="6964"/>
    <n v="424200"/>
    <n v="8.65"/>
    <n v="2"/>
    <n v="8.51"/>
    <n v="19.72"/>
    <n v="43.63"/>
    <n v="4.5"/>
    <n v="5014"/>
    <n v="1984"/>
    <n v="10"/>
    <n v="51624660"/>
    <n v="18029796"/>
    <n v="33594864"/>
    <x v="1"/>
  </r>
  <r>
    <s v="P0511"/>
    <s v="Model_390"/>
    <x v="0"/>
    <x v="2"/>
    <n v="2023"/>
    <s v="Q4"/>
    <n v="3374"/>
    <n v="8417"/>
    <n v="14193"/>
    <n v="104238"/>
    <n v="1.01"/>
    <n v="14"/>
    <n v="7.41"/>
    <n v="17.04"/>
    <n v="85.48"/>
    <n v="4.2"/>
    <n v="18643"/>
    <n v="5499"/>
    <n v="8"/>
    <n v="28398958"/>
    <n v="47887182"/>
    <n v="-19488224"/>
    <x v="3"/>
  </r>
  <r>
    <s v="P0512"/>
    <s v="Model_357"/>
    <x v="1"/>
    <x v="0"/>
    <n v="2023"/>
    <s v="Q2"/>
    <n v="3351"/>
    <n v="2052"/>
    <n v="12644"/>
    <n v="370752"/>
    <n v="1.42"/>
    <n v="3"/>
    <n v="5.43"/>
    <n v="22.22"/>
    <n v="82.2"/>
    <n v="4.9000000000000004"/>
    <n v="12780"/>
    <n v="8603"/>
    <n v="11"/>
    <n v="6876252"/>
    <n v="42370044"/>
    <n v="-35493792"/>
    <x v="0"/>
  </r>
  <r>
    <s v="P0513"/>
    <s v="Model_363"/>
    <x v="2"/>
    <x v="3"/>
    <n v="2024"/>
    <s v="Q3"/>
    <n v="1592"/>
    <n v="5411"/>
    <n v="4470"/>
    <n v="139081"/>
    <n v="14.98"/>
    <n v="4"/>
    <n v="6.54"/>
    <n v="17.309999999999999"/>
    <n v="79.77"/>
    <n v="4.7"/>
    <n v="11807"/>
    <n v="1176"/>
    <n v="9"/>
    <n v="8614312"/>
    <n v="7116240"/>
    <n v="1498072"/>
    <x v="0"/>
  </r>
  <r>
    <s v="P0514"/>
    <s v="Model_127"/>
    <x v="2"/>
    <x v="2"/>
    <n v="2024"/>
    <s v="Q3"/>
    <n v="1241"/>
    <n v="4889"/>
    <n v="2553"/>
    <n v="297644"/>
    <n v="4.9000000000000004"/>
    <n v="16"/>
    <n v="2.74"/>
    <n v="6.09"/>
    <n v="15.7"/>
    <n v="4.5999999999999996"/>
    <n v="11415"/>
    <n v="7335"/>
    <n v="7"/>
    <n v="6067249"/>
    <n v="3168273"/>
    <n v="2898976"/>
    <x v="0"/>
  </r>
  <r>
    <s v="P0515"/>
    <s v="Model_822"/>
    <x v="2"/>
    <x v="2"/>
    <n v="2023"/>
    <s v="Q3"/>
    <n v="3043"/>
    <n v="15129"/>
    <n v="8900"/>
    <n v="475113"/>
    <n v="11.22"/>
    <n v="6"/>
    <n v="5.93"/>
    <n v="23.29"/>
    <n v="78.34"/>
    <n v="3.9"/>
    <n v="12658"/>
    <n v="6937"/>
    <n v="10"/>
    <n v="46037547"/>
    <n v="27082700"/>
    <n v="18954847"/>
    <x v="1"/>
  </r>
  <r>
    <s v="P0516"/>
    <s v="Model_647"/>
    <x v="0"/>
    <x v="3"/>
    <n v="2024"/>
    <s v="Q2"/>
    <n v="2731"/>
    <n v="3930"/>
    <n v="11344"/>
    <n v="363105"/>
    <n v="12.1"/>
    <n v="15"/>
    <n v="4.8899999999999997"/>
    <n v="2.62"/>
    <n v="72.53"/>
    <n v="2.5"/>
    <n v="10121"/>
    <n v="133"/>
    <n v="7"/>
    <n v="10732830"/>
    <n v="30980464"/>
    <n v="-20247634"/>
    <x v="0"/>
  </r>
  <r>
    <s v="P0517"/>
    <s v="Model_655"/>
    <x v="1"/>
    <x v="0"/>
    <n v="2024"/>
    <s v="Q4"/>
    <n v="1267"/>
    <n v="1958"/>
    <n v="2738"/>
    <n v="249775"/>
    <n v="12.87"/>
    <n v="13"/>
    <n v="1.33"/>
    <n v="6.7"/>
    <n v="18.28"/>
    <n v="1.4"/>
    <n v="12047"/>
    <n v="1941"/>
    <n v="8"/>
    <n v="2480786"/>
    <n v="3469046"/>
    <n v="-988260"/>
    <x v="0"/>
  </r>
  <r>
    <s v="P0518"/>
    <s v="Model_437"/>
    <x v="1"/>
    <x v="0"/>
    <n v="2024"/>
    <s v="Q2"/>
    <n v="1590"/>
    <n v="14895"/>
    <n v="9362"/>
    <n v="487973"/>
    <n v="14.96"/>
    <n v="15"/>
    <n v="2.4300000000000002"/>
    <n v="13"/>
    <n v="18.59"/>
    <n v="3.8"/>
    <n v="14985"/>
    <n v="4581"/>
    <n v="8"/>
    <n v="23683050"/>
    <n v="14885580"/>
    <n v="8797470"/>
    <x v="1"/>
  </r>
  <r>
    <s v="P0519"/>
    <s v="Model_595"/>
    <x v="0"/>
    <x v="0"/>
    <n v="2024"/>
    <s v="Q4"/>
    <n v="3286"/>
    <n v="1707"/>
    <n v="6776"/>
    <n v="339061"/>
    <n v="3.62"/>
    <n v="6"/>
    <n v="2.92"/>
    <n v="14.14"/>
    <n v="18.09"/>
    <n v="4.9000000000000004"/>
    <n v="3959"/>
    <n v="8540"/>
    <n v="10"/>
    <n v="5609202"/>
    <n v="22265936"/>
    <n v="-16656734"/>
    <x v="0"/>
  </r>
  <r>
    <s v="P0520"/>
    <s v="Model_748"/>
    <x v="0"/>
    <x v="2"/>
    <n v="2024"/>
    <s v="Q4"/>
    <n v="2436"/>
    <n v="2399"/>
    <n v="13940"/>
    <n v="465952"/>
    <n v="0.61"/>
    <n v="8"/>
    <n v="9.24"/>
    <n v="0.38"/>
    <n v="10.91"/>
    <n v="3.9"/>
    <n v="6773"/>
    <n v="1234"/>
    <n v="12"/>
    <n v="5843964"/>
    <n v="33957840"/>
    <n v="-28113876"/>
    <x v="0"/>
  </r>
  <r>
    <s v="P0521"/>
    <s v="Model_224"/>
    <x v="2"/>
    <x v="3"/>
    <n v="2024"/>
    <s v="Q4"/>
    <n v="3769"/>
    <n v="13153"/>
    <n v="13471"/>
    <n v="340134"/>
    <n v="6.17"/>
    <n v="3"/>
    <n v="2.2999999999999998"/>
    <n v="19.510000000000002"/>
    <n v="53.89"/>
    <n v="4.7"/>
    <n v="19602"/>
    <n v="7361"/>
    <n v="9"/>
    <n v="49573657"/>
    <n v="50772199"/>
    <n v="-1198542"/>
    <x v="3"/>
  </r>
  <r>
    <s v="P0522"/>
    <s v="Model_287"/>
    <x v="1"/>
    <x v="2"/>
    <n v="2024"/>
    <s v="Q2"/>
    <n v="1438"/>
    <n v="17905"/>
    <n v="10923"/>
    <n v="112551"/>
    <n v="1.95"/>
    <n v="10"/>
    <n v="2.89"/>
    <n v="9.0399999999999991"/>
    <n v="87.87"/>
    <n v="4.2"/>
    <n v="10957"/>
    <n v="5398"/>
    <n v="14"/>
    <n v="25747390"/>
    <n v="15707274"/>
    <n v="10040116"/>
    <x v="1"/>
  </r>
  <r>
    <s v="P0523"/>
    <s v="Model_278"/>
    <x v="1"/>
    <x v="1"/>
    <n v="2024"/>
    <s v="Q4"/>
    <n v="1906"/>
    <n v="10101"/>
    <n v="7388"/>
    <n v="260695"/>
    <n v="0.34"/>
    <n v="1"/>
    <n v="3.69"/>
    <n v="10.16"/>
    <n v="45.09"/>
    <n v="1.7"/>
    <n v="6923"/>
    <n v="7117"/>
    <n v="2"/>
    <n v="19252506"/>
    <n v="14081528"/>
    <n v="5170978"/>
    <x v="2"/>
  </r>
  <r>
    <s v="P0524"/>
    <s v="Model_748"/>
    <x v="1"/>
    <x v="1"/>
    <n v="2024"/>
    <s v="Q4"/>
    <n v="1415"/>
    <n v="2394"/>
    <n v="9416"/>
    <n v="203512"/>
    <n v="5.41"/>
    <n v="11"/>
    <n v="6.64"/>
    <n v="20.23"/>
    <n v="53.26"/>
    <n v="2"/>
    <n v="19192"/>
    <n v="7871"/>
    <n v="5"/>
    <n v="3387510"/>
    <n v="13323640"/>
    <n v="-9936130"/>
    <x v="0"/>
  </r>
  <r>
    <s v="P0525"/>
    <s v="Model_652"/>
    <x v="2"/>
    <x v="2"/>
    <n v="2024"/>
    <s v="Q4"/>
    <n v="549"/>
    <n v="2014"/>
    <n v="7104"/>
    <n v="216277"/>
    <n v="11.76"/>
    <n v="11"/>
    <n v="1.18"/>
    <n v="9.48"/>
    <n v="87.44"/>
    <n v="2.4"/>
    <n v="18934"/>
    <n v="8667"/>
    <n v="8"/>
    <n v="1105686"/>
    <n v="3900096"/>
    <n v="-2794410"/>
    <x v="0"/>
  </r>
  <r>
    <s v="P0526"/>
    <s v="Model_291"/>
    <x v="1"/>
    <x v="2"/>
    <n v="2024"/>
    <s v="Q2"/>
    <n v="1730"/>
    <n v="5609"/>
    <n v="8145"/>
    <n v="130811"/>
    <n v="8.49"/>
    <n v="3"/>
    <n v="9.5399999999999991"/>
    <n v="1.18"/>
    <n v="30.41"/>
    <n v="1.7"/>
    <n v="6979"/>
    <n v="9015"/>
    <n v="12"/>
    <n v="9703570"/>
    <n v="14090850"/>
    <n v="-4387280"/>
    <x v="0"/>
  </r>
  <r>
    <s v="P0527"/>
    <s v="Model_390"/>
    <x v="1"/>
    <x v="2"/>
    <n v="2024"/>
    <s v="Q4"/>
    <n v="560"/>
    <n v="14758"/>
    <n v="13716"/>
    <n v="304840"/>
    <n v="4.6900000000000004"/>
    <n v="17"/>
    <n v="8.66"/>
    <n v="4.41"/>
    <n v="78.680000000000007"/>
    <n v="3.3"/>
    <n v="16919"/>
    <n v="2013"/>
    <n v="9"/>
    <n v="8264480"/>
    <n v="7680960"/>
    <n v="583520"/>
    <x v="0"/>
  </r>
  <r>
    <s v="P0528"/>
    <s v="Model_534"/>
    <x v="0"/>
    <x v="0"/>
    <n v="2023"/>
    <s v="Q2"/>
    <n v="4362"/>
    <n v="16813"/>
    <n v="8675"/>
    <n v="367247"/>
    <n v="9.82"/>
    <n v="6"/>
    <n v="5.77"/>
    <n v="23.9"/>
    <n v="53.71"/>
    <n v="4.9000000000000004"/>
    <n v="3749"/>
    <n v="4397"/>
    <n v="8"/>
    <n v="73338306"/>
    <n v="37840350"/>
    <n v="35497956"/>
    <x v="1"/>
  </r>
  <r>
    <s v="P0529"/>
    <s v="Model_680"/>
    <x v="0"/>
    <x v="3"/>
    <n v="2023"/>
    <s v="Q4"/>
    <n v="1374"/>
    <n v="16849"/>
    <n v="9886"/>
    <n v="484843"/>
    <n v="3.48"/>
    <n v="0"/>
    <n v="6.74"/>
    <n v="1.76"/>
    <n v="55.56"/>
    <n v="4"/>
    <n v="4309"/>
    <n v="2042"/>
    <n v="13"/>
    <n v="23150526"/>
    <n v="13583364"/>
    <n v="9567162"/>
    <x v="1"/>
  </r>
  <r>
    <s v="P0530"/>
    <s v="Model_889"/>
    <x v="2"/>
    <x v="2"/>
    <n v="2024"/>
    <s v="Q1"/>
    <n v="1205"/>
    <n v="8679"/>
    <n v="7433"/>
    <n v="418266"/>
    <n v="0.22"/>
    <n v="12"/>
    <n v="0.17"/>
    <n v="8.8699999999999992"/>
    <n v="37.450000000000003"/>
    <n v="2.7"/>
    <n v="4421"/>
    <n v="4104"/>
    <n v="4"/>
    <n v="10458195"/>
    <n v="8956765"/>
    <n v="1501430"/>
    <x v="0"/>
  </r>
  <r>
    <s v="P0531"/>
    <s v="Model_884"/>
    <x v="0"/>
    <x v="3"/>
    <n v="2023"/>
    <s v="Q1"/>
    <n v="1877"/>
    <n v="11826"/>
    <n v="1397"/>
    <n v="284104"/>
    <n v="11.47"/>
    <n v="5"/>
    <n v="3.39"/>
    <n v="12.58"/>
    <n v="54.93"/>
    <n v="1"/>
    <n v="6176"/>
    <n v="1431"/>
    <n v="5"/>
    <n v="22197402"/>
    <n v="2622169"/>
    <n v="19575233"/>
    <x v="2"/>
  </r>
  <r>
    <s v="P0532"/>
    <s v="Model_655"/>
    <x v="0"/>
    <x v="2"/>
    <n v="2023"/>
    <s v="Q2"/>
    <n v="3191"/>
    <n v="13287"/>
    <n v="3862"/>
    <n v="69008"/>
    <n v="9.36"/>
    <n v="5"/>
    <n v="7.96"/>
    <n v="12.33"/>
    <n v="15.85"/>
    <n v="2.2999999999999998"/>
    <n v="3917"/>
    <n v="7990"/>
    <n v="13"/>
    <n v="42398817"/>
    <n v="12323642"/>
    <n v="30075175"/>
    <x v="1"/>
  </r>
  <r>
    <s v="P0533"/>
    <s v="Model_892"/>
    <x v="0"/>
    <x v="3"/>
    <n v="2024"/>
    <s v="Q4"/>
    <n v="3536"/>
    <n v="3060"/>
    <n v="3136"/>
    <n v="252346"/>
    <n v="11.43"/>
    <n v="11"/>
    <n v="0.77"/>
    <n v="0.1"/>
    <n v="71.17"/>
    <n v="3.1"/>
    <n v="18416"/>
    <n v="4688"/>
    <n v="8"/>
    <n v="10820160"/>
    <n v="11088896"/>
    <n v="-268736"/>
    <x v="0"/>
  </r>
  <r>
    <s v="P0534"/>
    <s v="Model_695"/>
    <x v="1"/>
    <x v="0"/>
    <n v="2023"/>
    <s v="Q4"/>
    <n v="1860"/>
    <n v="15112"/>
    <n v="13680"/>
    <n v="82402"/>
    <n v="0.57999999999999996"/>
    <n v="7"/>
    <n v="2.82"/>
    <n v="12.53"/>
    <n v="32.78"/>
    <n v="2.2999999999999998"/>
    <n v="14963"/>
    <n v="437"/>
    <n v="9"/>
    <n v="28108320"/>
    <n v="25444800"/>
    <n v="2663520"/>
    <x v="3"/>
  </r>
  <r>
    <s v="P0535"/>
    <s v="Model_136"/>
    <x v="0"/>
    <x v="3"/>
    <n v="2024"/>
    <s v="Q4"/>
    <n v="2973"/>
    <n v="19150"/>
    <n v="10679"/>
    <n v="234456"/>
    <n v="12.56"/>
    <n v="18"/>
    <n v="5.85"/>
    <n v="9.59"/>
    <n v="81.010000000000005"/>
    <n v="1.4"/>
    <n v="9667"/>
    <n v="7166"/>
    <n v="8"/>
    <n v="56932950"/>
    <n v="31748667"/>
    <n v="25184283"/>
    <x v="1"/>
  </r>
  <r>
    <s v="P0536"/>
    <s v="Model_714"/>
    <x v="0"/>
    <x v="0"/>
    <n v="2023"/>
    <s v="Q4"/>
    <n v="2264"/>
    <n v="6280"/>
    <n v="1372"/>
    <n v="309994"/>
    <n v="9.2899999999999991"/>
    <n v="4"/>
    <n v="2.56"/>
    <n v="24.3"/>
    <n v="39.43"/>
    <n v="2.8"/>
    <n v="2969"/>
    <n v="7913"/>
    <n v="7"/>
    <n v="14217920"/>
    <n v="3106208"/>
    <n v="11111712"/>
    <x v="2"/>
  </r>
  <r>
    <s v="P0537"/>
    <s v="Model_761"/>
    <x v="0"/>
    <x v="2"/>
    <n v="2023"/>
    <s v="Q3"/>
    <n v="4236"/>
    <n v="19811"/>
    <n v="8321"/>
    <n v="449009"/>
    <n v="8.4499999999999993"/>
    <n v="17"/>
    <n v="9.34"/>
    <n v="3.98"/>
    <n v="21.43"/>
    <n v="2"/>
    <n v="8792"/>
    <n v="9083"/>
    <n v="10"/>
    <n v="83919396"/>
    <n v="35247756"/>
    <n v="48671640"/>
    <x v="1"/>
  </r>
  <r>
    <s v="P0538"/>
    <s v="Model_667"/>
    <x v="2"/>
    <x v="3"/>
    <n v="2023"/>
    <s v="Q2"/>
    <n v="763"/>
    <n v="13394"/>
    <n v="6971"/>
    <n v="186643"/>
    <n v="9.3699999999999992"/>
    <n v="4"/>
    <n v="1.31"/>
    <n v="8.85"/>
    <n v="65.67"/>
    <n v="4.5999999999999996"/>
    <n v="8431"/>
    <n v="3711"/>
    <n v="10"/>
    <n v="10219622"/>
    <n v="5318873"/>
    <n v="4900749"/>
    <x v="2"/>
  </r>
  <r>
    <s v="P0539"/>
    <s v="Model_326"/>
    <x v="1"/>
    <x v="0"/>
    <n v="2024"/>
    <s v="Q2"/>
    <n v="3652"/>
    <n v="3856"/>
    <n v="7897"/>
    <n v="459425"/>
    <n v="12.97"/>
    <n v="9"/>
    <n v="7.97"/>
    <n v="10.49"/>
    <n v="23.17"/>
    <n v="1.4"/>
    <n v="2591"/>
    <n v="3800"/>
    <n v="12"/>
    <n v="14082112"/>
    <n v="28839844"/>
    <n v="-14757732"/>
    <x v="0"/>
  </r>
  <r>
    <s v="P0540"/>
    <s v="Model_739"/>
    <x v="2"/>
    <x v="2"/>
    <n v="2023"/>
    <s v="Q3"/>
    <n v="4184"/>
    <n v="6290"/>
    <n v="2890"/>
    <n v="163550"/>
    <n v="8.8000000000000007"/>
    <n v="0"/>
    <n v="5.08"/>
    <n v="9.77"/>
    <n v="70.290000000000006"/>
    <n v="1.2"/>
    <n v="17863"/>
    <n v="9808"/>
    <n v="14"/>
    <n v="26317360"/>
    <n v="12091760"/>
    <n v="14225600"/>
    <x v="1"/>
  </r>
  <r>
    <s v="P0541"/>
    <s v="Model_948"/>
    <x v="2"/>
    <x v="2"/>
    <n v="2023"/>
    <s v="Q1"/>
    <n v="3572"/>
    <n v="18190"/>
    <n v="14792"/>
    <n v="486364"/>
    <n v="8.7100000000000009"/>
    <n v="9"/>
    <n v="7.5"/>
    <n v="16.649999999999999"/>
    <n v="87.45"/>
    <n v="1"/>
    <n v="1760"/>
    <n v="6218"/>
    <n v="8"/>
    <n v="64974680"/>
    <n v="52837024"/>
    <n v="12137656"/>
    <x v="1"/>
  </r>
  <r>
    <s v="P0542"/>
    <s v="Model_773"/>
    <x v="2"/>
    <x v="3"/>
    <n v="2023"/>
    <s v="Q1"/>
    <n v="4318"/>
    <n v="11681"/>
    <n v="7366"/>
    <n v="141218"/>
    <n v="14.86"/>
    <n v="4"/>
    <n v="3.11"/>
    <n v="5.39"/>
    <n v="72.36"/>
    <n v="2.2999999999999998"/>
    <n v="11956"/>
    <n v="7205"/>
    <n v="9"/>
    <n v="50438558"/>
    <n v="31806388"/>
    <n v="18632170"/>
    <x v="1"/>
  </r>
  <r>
    <s v="P0543"/>
    <s v="Model_171"/>
    <x v="2"/>
    <x v="0"/>
    <n v="2024"/>
    <s v="Q4"/>
    <n v="4798"/>
    <n v="8557"/>
    <n v="12661"/>
    <n v="183296"/>
    <n v="11.35"/>
    <n v="11"/>
    <n v="5.14"/>
    <n v="5.53"/>
    <n v="11.8"/>
    <n v="3.6"/>
    <n v="14935"/>
    <n v="2773"/>
    <n v="7"/>
    <n v="41056486"/>
    <n v="60747478"/>
    <n v="-19690992"/>
    <x v="3"/>
  </r>
  <r>
    <s v="P0544"/>
    <s v="Model_295"/>
    <x v="0"/>
    <x v="0"/>
    <n v="2023"/>
    <s v="Q1"/>
    <n v="4899"/>
    <n v="17582"/>
    <n v="13264"/>
    <n v="229767"/>
    <n v="6.63"/>
    <n v="6"/>
    <n v="8.57"/>
    <n v="18.23"/>
    <n v="57.99"/>
    <n v="3.9"/>
    <n v="10877"/>
    <n v="2222"/>
    <n v="2"/>
    <n v="86134218"/>
    <n v="64980336"/>
    <n v="21153882"/>
    <x v="1"/>
  </r>
  <r>
    <s v="P0545"/>
    <s v="Model_508"/>
    <x v="2"/>
    <x v="3"/>
    <n v="2023"/>
    <s v="Q2"/>
    <n v="1293"/>
    <n v="2161"/>
    <n v="5424"/>
    <n v="432923"/>
    <n v="10.61"/>
    <n v="8"/>
    <n v="4.67"/>
    <n v="12.51"/>
    <n v="65.63"/>
    <n v="2.8"/>
    <n v="17313"/>
    <n v="7182"/>
    <n v="2"/>
    <n v="2794173"/>
    <n v="7013232"/>
    <n v="-4219059"/>
    <x v="0"/>
  </r>
  <r>
    <s v="P0546"/>
    <s v="Model_743"/>
    <x v="0"/>
    <x v="2"/>
    <n v="2023"/>
    <s v="Q4"/>
    <n v="3759"/>
    <n v="6144"/>
    <n v="2433"/>
    <n v="441858"/>
    <n v="5.84"/>
    <n v="11"/>
    <n v="3.6"/>
    <n v="10.38"/>
    <n v="76.040000000000006"/>
    <n v="3.7"/>
    <n v="5801"/>
    <n v="8350"/>
    <n v="7"/>
    <n v="23095296"/>
    <n v="9145647"/>
    <n v="13949649"/>
    <x v="1"/>
  </r>
  <r>
    <s v="P0547"/>
    <s v="Model_414"/>
    <x v="1"/>
    <x v="0"/>
    <n v="2023"/>
    <s v="Q1"/>
    <n v="1131"/>
    <n v="17211"/>
    <n v="14053"/>
    <n v="291060"/>
    <n v="3.43"/>
    <n v="0"/>
    <n v="5.36"/>
    <n v="4.2300000000000004"/>
    <n v="14.48"/>
    <n v="2.4"/>
    <n v="8707"/>
    <n v="2162"/>
    <n v="3"/>
    <n v="19465641"/>
    <n v="15893943"/>
    <n v="3571698"/>
    <x v="0"/>
  </r>
  <r>
    <s v="P0548"/>
    <s v="Model_166"/>
    <x v="2"/>
    <x v="1"/>
    <n v="2023"/>
    <s v="Q1"/>
    <n v="505"/>
    <n v="4420"/>
    <n v="2317"/>
    <n v="290016"/>
    <n v="8.9499999999999993"/>
    <n v="10"/>
    <n v="7.17"/>
    <n v="4.6900000000000004"/>
    <n v="48.41"/>
    <n v="3.7"/>
    <n v="17976"/>
    <n v="1354"/>
    <n v="9"/>
    <n v="2232100"/>
    <n v="1170085"/>
    <n v="1062015"/>
    <x v="0"/>
  </r>
  <r>
    <s v="P0549"/>
    <s v="Model_574"/>
    <x v="2"/>
    <x v="0"/>
    <n v="2023"/>
    <s v="Q1"/>
    <n v="4974"/>
    <n v="17502"/>
    <n v="13285"/>
    <n v="82441"/>
    <n v="13.92"/>
    <n v="14"/>
    <n v="4.4400000000000004"/>
    <n v="0.26"/>
    <n v="52.83"/>
    <n v="1.2"/>
    <n v="10056"/>
    <n v="3788"/>
    <n v="2"/>
    <n v="87054948"/>
    <n v="66079590"/>
    <n v="20975358"/>
    <x v="1"/>
  </r>
  <r>
    <s v="P0550"/>
    <s v="Model_190"/>
    <x v="2"/>
    <x v="1"/>
    <n v="2024"/>
    <s v="Q3"/>
    <n v="944"/>
    <n v="15525"/>
    <n v="11649"/>
    <n v="288038"/>
    <n v="13.94"/>
    <n v="1"/>
    <n v="9.39"/>
    <n v="2.29"/>
    <n v="23.53"/>
    <n v="2.6"/>
    <n v="15295"/>
    <n v="3848"/>
    <n v="14"/>
    <n v="14655600"/>
    <n v="10996656"/>
    <n v="3658944"/>
    <x v="0"/>
  </r>
  <r>
    <s v="P0551"/>
    <s v="Model_127"/>
    <x v="2"/>
    <x v="0"/>
    <n v="2023"/>
    <s v="Q1"/>
    <n v="1434"/>
    <n v="10446"/>
    <n v="4448"/>
    <n v="220201"/>
    <n v="5.13"/>
    <n v="19"/>
    <n v="2.95"/>
    <n v="13.92"/>
    <n v="35.799999999999997"/>
    <n v="4.2"/>
    <n v="7625"/>
    <n v="6442"/>
    <n v="3"/>
    <n v="14979564"/>
    <n v="6378432"/>
    <n v="8601132"/>
    <x v="2"/>
  </r>
  <r>
    <s v="P0552"/>
    <s v="Model_731"/>
    <x v="0"/>
    <x v="1"/>
    <n v="2023"/>
    <s v="Q4"/>
    <n v="2008"/>
    <n v="14232"/>
    <n v="13940"/>
    <n v="281324"/>
    <n v="7.92"/>
    <n v="6"/>
    <n v="4.75"/>
    <n v="22.3"/>
    <n v="45.22"/>
    <n v="4.2"/>
    <n v="3424"/>
    <n v="4230"/>
    <n v="9"/>
    <n v="28577856"/>
    <n v="27991520"/>
    <n v="586336"/>
    <x v="3"/>
  </r>
  <r>
    <s v="P0553"/>
    <s v="Model_590"/>
    <x v="1"/>
    <x v="3"/>
    <n v="2024"/>
    <s v="Q3"/>
    <n v="3122"/>
    <n v="7736"/>
    <n v="12580"/>
    <n v="374512"/>
    <n v="3.17"/>
    <n v="11"/>
    <n v="7.57"/>
    <n v="7.18"/>
    <n v="76.66"/>
    <n v="3.9"/>
    <n v="20979"/>
    <n v="4357"/>
    <n v="13"/>
    <n v="24151792"/>
    <n v="39274760"/>
    <n v="-15122968"/>
    <x v="3"/>
  </r>
  <r>
    <s v="P0554"/>
    <s v="Model_802"/>
    <x v="0"/>
    <x v="1"/>
    <n v="2023"/>
    <s v="Q4"/>
    <n v="2046"/>
    <n v="17809"/>
    <n v="2337"/>
    <n v="142122"/>
    <n v="14.93"/>
    <n v="17"/>
    <n v="6.89"/>
    <n v="8.19"/>
    <n v="84.35"/>
    <n v="1.8"/>
    <n v="8183"/>
    <n v="3129"/>
    <n v="7"/>
    <n v="36437214"/>
    <n v="4781502"/>
    <n v="31655712"/>
    <x v="1"/>
  </r>
  <r>
    <s v="P0555"/>
    <s v="Model_564"/>
    <x v="0"/>
    <x v="3"/>
    <n v="2024"/>
    <s v="Q1"/>
    <n v="4335"/>
    <n v="15018"/>
    <n v="14168"/>
    <n v="94760"/>
    <n v="14.72"/>
    <n v="2"/>
    <n v="8.64"/>
    <n v="2.89"/>
    <n v="60.27"/>
    <n v="2"/>
    <n v="20422"/>
    <n v="2946"/>
    <n v="13"/>
    <n v="65103030"/>
    <n v="61418280"/>
    <n v="3684750"/>
    <x v="3"/>
  </r>
  <r>
    <s v="P0556"/>
    <s v="Model_620"/>
    <x v="2"/>
    <x v="1"/>
    <n v="2024"/>
    <s v="Q2"/>
    <n v="554"/>
    <n v="1852"/>
    <n v="3937"/>
    <n v="335622"/>
    <n v="9.74"/>
    <n v="6"/>
    <n v="9.9700000000000006"/>
    <n v="9.7200000000000006"/>
    <n v="41.6"/>
    <n v="5"/>
    <n v="20160"/>
    <n v="8762"/>
    <n v="11"/>
    <n v="1026008"/>
    <n v="2181098"/>
    <n v="-1155090"/>
    <x v="0"/>
  </r>
  <r>
    <s v="P0557"/>
    <s v="Model_249"/>
    <x v="0"/>
    <x v="0"/>
    <n v="2023"/>
    <s v="Q1"/>
    <n v="1264"/>
    <n v="8505"/>
    <n v="7785"/>
    <n v="440025"/>
    <n v="12.07"/>
    <n v="10"/>
    <n v="4.2699999999999996"/>
    <n v="0.93"/>
    <n v="30.32"/>
    <n v="1.4"/>
    <n v="14831"/>
    <n v="4135"/>
    <n v="3"/>
    <n v="10750320"/>
    <n v="9840240"/>
    <n v="910080"/>
    <x v="0"/>
  </r>
  <r>
    <s v="P0558"/>
    <s v="Model_898"/>
    <x v="1"/>
    <x v="2"/>
    <n v="2023"/>
    <s v="Q2"/>
    <n v="1581"/>
    <n v="15536"/>
    <n v="897"/>
    <n v="383998"/>
    <n v="10.73"/>
    <n v="17"/>
    <n v="1.1100000000000001"/>
    <n v="22.94"/>
    <n v="88.57"/>
    <n v="1.7"/>
    <n v="11445"/>
    <n v="2999"/>
    <n v="3"/>
    <n v="24562416"/>
    <n v="1418157"/>
    <n v="23144259"/>
    <x v="1"/>
  </r>
  <r>
    <s v="P0559"/>
    <s v="Model_410"/>
    <x v="1"/>
    <x v="0"/>
    <n v="2023"/>
    <s v="Q1"/>
    <n v="3490"/>
    <n v="18042"/>
    <n v="12207"/>
    <n v="406374"/>
    <n v="8.9"/>
    <n v="11"/>
    <n v="0.3"/>
    <n v="16.829999999999998"/>
    <n v="88.64"/>
    <n v="1.5"/>
    <n v="18794"/>
    <n v="9738"/>
    <n v="12"/>
    <n v="62966580"/>
    <n v="42602430"/>
    <n v="20364150"/>
    <x v="1"/>
  </r>
  <r>
    <s v="P0560"/>
    <s v="Model_709"/>
    <x v="1"/>
    <x v="1"/>
    <n v="2023"/>
    <s v="Q3"/>
    <n v="873"/>
    <n v="2456"/>
    <n v="14991"/>
    <n v="397860"/>
    <n v="0.8"/>
    <n v="5"/>
    <n v="7.27"/>
    <n v="24.77"/>
    <n v="84"/>
    <n v="2.2999999999999998"/>
    <n v="1806"/>
    <n v="4543"/>
    <n v="8"/>
    <n v="2144088"/>
    <n v="13087143"/>
    <n v="-10943055"/>
    <x v="0"/>
  </r>
  <r>
    <s v="P0561"/>
    <s v="Model_144"/>
    <x v="0"/>
    <x v="3"/>
    <n v="2023"/>
    <s v="Q3"/>
    <n v="978"/>
    <n v="3571"/>
    <n v="13522"/>
    <n v="193252"/>
    <n v="6.82"/>
    <n v="4"/>
    <n v="8.74"/>
    <n v="22.07"/>
    <n v="72.849999999999994"/>
    <n v="1.8"/>
    <n v="5731"/>
    <n v="4889"/>
    <n v="6"/>
    <n v="3492438"/>
    <n v="13224516"/>
    <n v="-9732078"/>
    <x v="0"/>
  </r>
  <r>
    <s v="P0562"/>
    <s v="Model_429"/>
    <x v="2"/>
    <x v="1"/>
    <n v="2024"/>
    <s v="Q4"/>
    <n v="183"/>
    <n v="10095"/>
    <n v="13724"/>
    <n v="148538"/>
    <n v="10.119999999999999"/>
    <n v="0"/>
    <n v="2.21"/>
    <n v="11.82"/>
    <n v="36.06"/>
    <n v="3"/>
    <n v="7528"/>
    <n v="1012"/>
    <n v="6"/>
    <n v="1847385"/>
    <n v="2511492"/>
    <n v="-664107"/>
    <x v="0"/>
  </r>
  <r>
    <s v="P0563"/>
    <s v="Model_612"/>
    <x v="2"/>
    <x v="1"/>
    <n v="2024"/>
    <s v="Q4"/>
    <n v="2155"/>
    <n v="16640"/>
    <n v="4550"/>
    <n v="65372"/>
    <n v="10.16"/>
    <n v="11"/>
    <n v="1.58"/>
    <n v="12.99"/>
    <n v="75.36"/>
    <n v="2.9"/>
    <n v="13707"/>
    <n v="4342"/>
    <n v="9"/>
    <n v="35859200"/>
    <n v="9805250"/>
    <n v="26053950"/>
    <x v="1"/>
  </r>
  <r>
    <s v="P0564"/>
    <s v="Model_155"/>
    <x v="2"/>
    <x v="0"/>
    <n v="2024"/>
    <s v="Q2"/>
    <n v="3677"/>
    <n v="14303"/>
    <n v="12149"/>
    <n v="341940"/>
    <n v="5.6"/>
    <n v="10"/>
    <n v="0.62"/>
    <n v="4.76"/>
    <n v="42.7"/>
    <n v="4.5999999999999996"/>
    <n v="8158"/>
    <n v="7641"/>
    <n v="13"/>
    <n v="52592131"/>
    <n v="44671873"/>
    <n v="7920258"/>
    <x v="1"/>
  </r>
  <r>
    <s v="P0565"/>
    <s v="Model_392"/>
    <x v="0"/>
    <x v="1"/>
    <n v="2024"/>
    <s v="Q2"/>
    <n v="4830"/>
    <n v="4953"/>
    <n v="13675"/>
    <n v="271035"/>
    <n v="14.13"/>
    <n v="3"/>
    <n v="8.23"/>
    <n v="11.55"/>
    <n v="36.14"/>
    <n v="1.1000000000000001"/>
    <n v="7836"/>
    <n v="1811"/>
    <n v="13"/>
    <n v="23922990"/>
    <n v="66050250"/>
    <n v="-42127260"/>
    <x v="3"/>
  </r>
  <r>
    <s v="P0566"/>
    <s v="Model_392"/>
    <x v="2"/>
    <x v="2"/>
    <n v="2023"/>
    <s v="Q1"/>
    <n v="1902"/>
    <n v="8175"/>
    <n v="9335"/>
    <n v="410970"/>
    <n v="2.5099999999999998"/>
    <n v="17"/>
    <n v="3.11"/>
    <n v="22.58"/>
    <n v="69.59"/>
    <n v="2.2999999999999998"/>
    <n v="15396"/>
    <n v="8966"/>
    <n v="8"/>
    <n v="15548850"/>
    <n v="17755170"/>
    <n v="-2206320"/>
    <x v="0"/>
  </r>
  <r>
    <s v="P0567"/>
    <s v="Model_643"/>
    <x v="0"/>
    <x v="2"/>
    <n v="2023"/>
    <s v="Q2"/>
    <n v="4960"/>
    <n v="2455"/>
    <n v="8974"/>
    <n v="432736"/>
    <n v="7.51"/>
    <n v="3"/>
    <n v="4.0199999999999996"/>
    <n v="1.27"/>
    <n v="16.37"/>
    <n v="3.4"/>
    <n v="11130"/>
    <n v="1539"/>
    <n v="13"/>
    <n v="12176800"/>
    <n v="44511040"/>
    <n v="-32334240"/>
    <x v="0"/>
  </r>
  <r>
    <s v="P0568"/>
    <s v="Model_568"/>
    <x v="1"/>
    <x v="3"/>
    <n v="2023"/>
    <s v="Q1"/>
    <n v="4225"/>
    <n v="7795"/>
    <n v="8903"/>
    <n v="405779"/>
    <n v="10.36"/>
    <n v="16"/>
    <n v="5.03"/>
    <n v="21.59"/>
    <n v="13.89"/>
    <n v="3.4"/>
    <n v="18756"/>
    <n v="5713"/>
    <n v="10"/>
    <n v="32933875"/>
    <n v="37615175"/>
    <n v="-4681300"/>
    <x v="3"/>
  </r>
  <r>
    <s v="P0569"/>
    <s v="Model_144"/>
    <x v="0"/>
    <x v="3"/>
    <n v="2024"/>
    <s v="Q4"/>
    <n v="2983"/>
    <n v="17421"/>
    <n v="6213"/>
    <n v="161022"/>
    <n v="10.46"/>
    <n v="1"/>
    <n v="8.39"/>
    <n v="8.52"/>
    <n v="45.84"/>
    <n v="2.9"/>
    <n v="2641"/>
    <n v="3730"/>
    <n v="5"/>
    <n v="51966843"/>
    <n v="18533379"/>
    <n v="33433464"/>
    <x v="1"/>
  </r>
  <r>
    <s v="P0570"/>
    <s v="Model_315"/>
    <x v="1"/>
    <x v="1"/>
    <n v="2024"/>
    <s v="Q2"/>
    <n v="3334"/>
    <n v="19596"/>
    <n v="5466"/>
    <n v="104040"/>
    <n v="9.73"/>
    <n v="1"/>
    <n v="6.51"/>
    <n v="22.49"/>
    <n v="45.65"/>
    <n v="4.3"/>
    <n v="18549"/>
    <n v="5475"/>
    <n v="11"/>
    <n v="65333064"/>
    <n v="18223644"/>
    <n v="47109420"/>
    <x v="1"/>
  </r>
  <r>
    <s v="P0571"/>
    <s v="Model_413"/>
    <x v="2"/>
    <x v="2"/>
    <n v="2023"/>
    <s v="Q3"/>
    <n v="4348"/>
    <n v="16782"/>
    <n v="1410"/>
    <n v="387501"/>
    <n v="4.13"/>
    <n v="11"/>
    <n v="6.15"/>
    <n v="23.52"/>
    <n v="81.650000000000006"/>
    <n v="1.3"/>
    <n v="9900"/>
    <n v="7203"/>
    <n v="5"/>
    <n v="72968136"/>
    <n v="6130680"/>
    <n v="66837456"/>
    <x v="1"/>
  </r>
  <r>
    <s v="P0572"/>
    <s v="Model_845"/>
    <x v="0"/>
    <x v="3"/>
    <n v="2023"/>
    <s v="Q4"/>
    <n v="2861"/>
    <n v="6203"/>
    <n v="2527"/>
    <n v="252440"/>
    <n v="2.34"/>
    <n v="5"/>
    <n v="1.76"/>
    <n v="16.77"/>
    <n v="20.09"/>
    <n v="4.3"/>
    <n v="2451"/>
    <n v="8977"/>
    <n v="3"/>
    <n v="17746783"/>
    <n v="7229747"/>
    <n v="10517036"/>
    <x v="2"/>
  </r>
  <r>
    <s v="P0573"/>
    <s v="Model_371"/>
    <x v="2"/>
    <x v="0"/>
    <n v="2023"/>
    <s v="Q3"/>
    <n v="1300"/>
    <n v="8063"/>
    <n v="11282"/>
    <n v="128356"/>
    <n v="9.5399999999999991"/>
    <n v="9"/>
    <n v="5.13"/>
    <n v="16.61"/>
    <n v="19.86"/>
    <n v="3"/>
    <n v="10749"/>
    <n v="9418"/>
    <n v="4"/>
    <n v="10481900"/>
    <n v="14666600"/>
    <n v="-4184700"/>
    <x v="0"/>
  </r>
  <r>
    <s v="P0574"/>
    <s v="Model_168"/>
    <x v="0"/>
    <x v="3"/>
    <n v="2023"/>
    <s v="Q2"/>
    <n v="3562"/>
    <n v="13503"/>
    <n v="2654"/>
    <n v="328355"/>
    <n v="8.99"/>
    <n v="15"/>
    <n v="7.15"/>
    <n v="11.32"/>
    <n v="21.8"/>
    <n v="1.5"/>
    <n v="14436"/>
    <n v="4316"/>
    <n v="2"/>
    <n v="48097686"/>
    <n v="9453548"/>
    <n v="38644138"/>
    <x v="1"/>
  </r>
  <r>
    <s v="P0575"/>
    <s v="Model_764"/>
    <x v="0"/>
    <x v="0"/>
    <n v="2024"/>
    <s v="Q4"/>
    <n v="1306"/>
    <n v="12317"/>
    <n v="11600"/>
    <n v="417570"/>
    <n v="2.69"/>
    <n v="13"/>
    <n v="9.73"/>
    <n v="20.89"/>
    <n v="12.38"/>
    <n v="4.5"/>
    <n v="15955"/>
    <n v="2566"/>
    <n v="2"/>
    <n v="16086002"/>
    <n v="15149600"/>
    <n v="936402"/>
    <x v="0"/>
  </r>
  <r>
    <s v="P0576"/>
    <s v="Model_116"/>
    <x v="2"/>
    <x v="3"/>
    <n v="2024"/>
    <s v="Q2"/>
    <n v="3426"/>
    <n v="12671"/>
    <n v="5855"/>
    <n v="317986"/>
    <n v="10.58"/>
    <n v="6"/>
    <n v="2.0099999999999998"/>
    <n v="24.04"/>
    <n v="15.74"/>
    <n v="3.6"/>
    <n v="6222"/>
    <n v="7924"/>
    <n v="8"/>
    <n v="43410846"/>
    <n v="20059230"/>
    <n v="23351616"/>
    <x v="1"/>
  </r>
  <r>
    <s v="P0577"/>
    <s v="Model_106"/>
    <x v="0"/>
    <x v="2"/>
    <n v="2023"/>
    <s v="Q4"/>
    <n v="3536"/>
    <n v="14082"/>
    <n v="11071"/>
    <n v="378996"/>
    <n v="6.83"/>
    <n v="18"/>
    <n v="0.1"/>
    <n v="19.38"/>
    <n v="62.79"/>
    <n v="1.7"/>
    <n v="14312"/>
    <n v="4224"/>
    <n v="6"/>
    <n v="49793952"/>
    <n v="39147056"/>
    <n v="10646896"/>
    <x v="1"/>
  </r>
  <r>
    <s v="P0578"/>
    <s v="Model_403"/>
    <x v="0"/>
    <x v="2"/>
    <n v="2024"/>
    <s v="Q2"/>
    <n v="3634"/>
    <n v="13701"/>
    <n v="3124"/>
    <n v="437881"/>
    <n v="10.02"/>
    <n v="16"/>
    <n v="0.75"/>
    <n v="15.55"/>
    <n v="44.53"/>
    <n v="1.1000000000000001"/>
    <n v="5508"/>
    <n v="1065"/>
    <n v="4"/>
    <n v="49789434"/>
    <n v="11352616"/>
    <n v="38436818"/>
    <x v="1"/>
  </r>
  <r>
    <s v="P0579"/>
    <s v="Model_612"/>
    <x v="1"/>
    <x v="0"/>
    <n v="2023"/>
    <s v="Q3"/>
    <n v="1446"/>
    <n v="19278"/>
    <n v="13619"/>
    <n v="358112"/>
    <n v="12.56"/>
    <n v="8"/>
    <n v="3.76"/>
    <n v="15.17"/>
    <n v="71.09"/>
    <n v="1.6"/>
    <n v="11560"/>
    <n v="7028"/>
    <n v="8"/>
    <n v="27875988"/>
    <n v="19693074"/>
    <n v="8182914"/>
    <x v="1"/>
  </r>
  <r>
    <s v="P0580"/>
    <s v="Model_798"/>
    <x v="1"/>
    <x v="1"/>
    <n v="2023"/>
    <s v="Q2"/>
    <n v="3687"/>
    <n v="13973"/>
    <n v="10169"/>
    <n v="329652"/>
    <n v="2.5499999999999998"/>
    <n v="12"/>
    <n v="8.2100000000000009"/>
    <n v="21.24"/>
    <n v="89.41"/>
    <n v="3.4"/>
    <n v="14556"/>
    <n v="6196"/>
    <n v="3"/>
    <n v="51518451"/>
    <n v="37493103"/>
    <n v="14025348"/>
    <x v="1"/>
  </r>
  <r>
    <s v="P0581"/>
    <s v="Model_385"/>
    <x v="0"/>
    <x v="3"/>
    <n v="2024"/>
    <s v="Q3"/>
    <n v="3380"/>
    <n v="10961"/>
    <n v="10083"/>
    <n v="203077"/>
    <n v="0.28999999999999998"/>
    <n v="4"/>
    <n v="7.0000000000000007E-2"/>
    <n v="13.53"/>
    <n v="62.72"/>
    <n v="1.7"/>
    <n v="8155"/>
    <n v="6257"/>
    <n v="4"/>
    <n v="37048180"/>
    <n v="34080540"/>
    <n v="2967640"/>
    <x v="3"/>
  </r>
  <r>
    <s v="P0582"/>
    <s v="Model_477"/>
    <x v="1"/>
    <x v="3"/>
    <n v="2024"/>
    <s v="Q4"/>
    <n v="2753"/>
    <n v="17096"/>
    <n v="14989"/>
    <n v="104575"/>
    <n v="11.69"/>
    <n v="4"/>
    <n v="4.57"/>
    <n v="20.100000000000001"/>
    <n v="14.04"/>
    <n v="1.9"/>
    <n v="18655"/>
    <n v="9211"/>
    <n v="2"/>
    <n v="47065288"/>
    <n v="41264717"/>
    <n v="5800571"/>
    <x v="1"/>
  </r>
  <r>
    <s v="P0583"/>
    <s v="Model_183"/>
    <x v="2"/>
    <x v="1"/>
    <n v="2023"/>
    <s v="Q4"/>
    <n v="520"/>
    <n v="2029"/>
    <n v="13971"/>
    <n v="200043"/>
    <n v="9.15"/>
    <n v="9"/>
    <n v="3.29"/>
    <n v="12.72"/>
    <n v="18.37"/>
    <n v="1.1000000000000001"/>
    <n v="14527"/>
    <n v="8220"/>
    <n v="9"/>
    <n v="1055080"/>
    <n v="7264920"/>
    <n v="-6209840"/>
    <x v="0"/>
  </r>
  <r>
    <s v="P0584"/>
    <s v="Model_884"/>
    <x v="1"/>
    <x v="0"/>
    <n v="2023"/>
    <s v="Q3"/>
    <n v="1403"/>
    <n v="14265"/>
    <n v="6574"/>
    <n v="468815"/>
    <n v="10.49"/>
    <n v="9"/>
    <n v="0.52"/>
    <n v="1.56"/>
    <n v="80.48"/>
    <n v="3.9"/>
    <n v="5530"/>
    <n v="1608"/>
    <n v="3"/>
    <n v="20013795"/>
    <n v="9223322"/>
    <n v="10790473"/>
    <x v="2"/>
  </r>
  <r>
    <s v="P0585"/>
    <s v="Model_281"/>
    <x v="0"/>
    <x v="2"/>
    <n v="2024"/>
    <s v="Q3"/>
    <n v="2833"/>
    <n v="15410"/>
    <n v="7319"/>
    <n v="116914"/>
    <n v="12.57"/>
    <n v="6"/>
    <n v="4.5"/>
    <n v="9.6"/>
    <n v="52.2"/>
    <n v="4.2"/>
    <n v="2021"/>
    <n v="9504"/>
    <n v="8"/>
    <n v="43656530"/>
    <n v="20734727"/>
    <n v="22921803"/>
    <x v="1"/>
  </r>
  <r>
    <s v="P0586"/>
    <s v="Model_796"/>
    <x v="2"/>
    <x v="3"/>
    <n v="2023"/>
    <s v="Q2"/>
    <n v="2881"/>
    <n v="13061"/>
    <n v="11783"/>
    <n v="299134"/>
    <n v="12.04"/>
    <n v="14"/>
    <n v="2.5499999999999998"/>
    <n v="11.11"/>
    <n v="75.989999999999995"/>
    <n v="4.2"/>
    <n v="2900"/>
    <n v="971"/>
    <n v="12"/>
    <n v="37628741"/>
    <n v="33946823"/>
    <n v="3681918"/>
    <x v="3"/>
  </r>
  <r>
    <s v="P0587"/>
    <s v="Model_937"/>
    <x v="1"/>
    <x v="0"/>
    <n v="2024"/>
    <s v="Q3"/>
    <n v="407"/>
    <n v="10631"/>
    <n v="2549"/>
    <n v="117055"/>
    <n v="14.41"/>
    <n v="6"/>
    <n v="3.52"/>
    <n v="3.54"/>
    <n v="78.53"/>
    <n v="1.5"/>
    <n v="13430"/>
    <n v="963"/>
    <n v="10"/>
    <n v="4326817"/>
    <n v="1037443"/>
    <n v="3289374"/>
    <x v="0"/>
  </r>
  <r>
    <s v="P0588"/>
    <s v="Model_624"/>
    <x v="0"/>
    <x v="0"/>
    <n v="2024"/>
    <s v="Q4"/>
    <n v="3069"/>
    <n v="2025"/>
    <n v="11667"/>
    <n v="137697"/>
    <n v="8.0399999999999991"/>
    <n v="14"/>
    <n v="7.06"/>
    <n v="2.56"/>
    <n v="84.21"/>
    <n v="4.5999999999999996"/>
    <n v="5223"/>
    <n v="3155"/>
    <n v="7"/>
    <n v="6214725"/>
    <n v="35806023"/>
    <n v="-29591298"/>
    <x v="0"/>
  </r>
  <r>
    <s v="P0589"/>
    <s v="Model_208"/>
    <x v="0"/>
    <x v="3"/>
    <n v="2024"/>
    <s v="Q4"/>
    <n v="717"/>
    <n v="17885"/>
    <n v="1581"/>
    <n v="156239"/>
    <n v="7.33"/>
    <n v="2"/>
    <n v="5.22"/>
    <n v="13.39"/>
    <n v="85.99"/>
    <n v="3.7"/>
    <n v="8079"/>
    <n v="5233"/>
    <n v="3"/>
    <n v="12823545"/>
    <n v="1133577"/>
    <n v="11689968"/>
    <x v="2"/>
  </r>
  <r>
    <s v="P0590"/>
    <s v="Model_213"/>
    <x v="2"/>
    <x v="3"/>
    <n v="2023"/>
    <s v="Q3"/>
    <n v="4518"/>
    <n v="1874"/>
    <n v="8348"/>
    <n v="285469"/>
    <n v="6.03"/>
    <n v="18"/>
    <n v="1.25"/>
    <n v="2.13"/>
    <n v="54.39"/>
    <n v="4.5999999999999996"/>
    <n v="19742"/>
    <n v="2782"/>
    <n v="3"/>
    <n v="8466732"/>
    <n v="37716264"/>
    <n v="-29249532"/>
    <x v="0"/>
  </r>
  <r>
    <s v="P0591"/>
    <s v="Model_709"/>
    <x v="1"/>
    <x v="0"/>
    <n v="2023"/>
    <s v="Q2"/>
    <n v="1195"/>
    <n v="13697"/>
    <n v="12040"/>
    <n v="173106"/>
    <n v="2.31"/>
    <n v="9"/>
    <n v="9.61"/>
    <n v="7.57"/>
    <n v="37.28"/>
    <n v="2.8"/>
    <n v="6281"/>
    <n v="5378"/>
    <n v="10"/>
    <n v="16367915"/>
    <n v="14387800"/>
    <n v="1980115"/>
    <x v="0"/>
  </r>
  <r>
    <s v="P0592"/>
    <s v="Model_506"/>
    <x v="0"/>
    <x v="3"/>
    <n v="2024"/>
    <s v="Q4"/>
    <n v="4235"/>
    <n v="6148"/>
    <n v="7623"/>
    <n v="317499"/>
    <n v="8.59"/>
    <n v="14"/>
    <n v="6.36"/>
    <n v="18.61"/>
    <n v="86.95"/>
    <n v="2.7"/>
    <n v="14373"/>
    <n v="5548"/>
    <n v="11"/>
    <n v="26036780"/>
    <n v="32283405"/>
    <n v="-6246625"/>
    <x v="3"/>
  </r>
  <r>
    <s v="P0593"/>
    <s v="Model_178"/>
    <x v="2"/>
    <x v="2"/>
    <n v="2023"/>
    <s v="Q1"/>
    <n v="3769"/>
    <n v="3865"/>
    <n v="2905"/>
    <n v="366264"/>
    <n v="4.16"/>
    <n v="2"/>
    <n v="7.66"/>
    <n v="24.11"/>
    <n v="53.79"/>
    <n v="4.0999999999999996"/>
    <n v="20282"/>
    <n v="713"/>
    <n v="9"/>
    <n v="14567185"/>
    <n v="10948945"/>
    <n v="3618240"/>
    <x v="0"/>
  </r>
  <r>
    <s v="P0594"/>
    <s v="Model_643"/>
    <x v="0"/>
    <x v="0"/>
    <n v="2023"/>
    <s v="Q4"/>
    <n v="2795"/>
    <n v="19409"/>
    <n v="4667"/>
    <n v="350486"/>
    <n v="13.82"/>
    <n v="5"/>
    <n v="0.79"/>
    <n v="17.95"/>
    <n v="15.14"/>
    <n v="1.4"/>
    <n v="18026"/>
    <n v="1972"/>
    <n v="10"/>
    <n v="54248155"/>
    <n v="13044265"/>
    <n v="41203890"/>
    <x v="1"/>
  </r>
  <r>
    <s v="P0595"/>
    <s v="Model_203"/>
    <x v="2"/>
    <x v="3"/>
    <n v="2024"/>
    <s v="Q2"/>
    <n v="589"/>
    <n v="3146"/>
    <n v="7993"/>
    <n v="52257"/>
    <n v="8.75"/>
    <n v="11"/>
    <n v="0.47"/>
    <n v="24.82"/>
    <n v="61.42"/>
    <n v="3.1"/>
    <n v="12543"/>
    <n v="7823"/>
    <n v="5"/>
    <n v="1852994"/>
    <n v="4707877"/>
    <n v="-2854883"/>
    <x v="0"/>
  </r>
  <r>
    <s v="P0596"/>
    <s v="Model_598"/>
    <x v="1"/>
    <x v="3"/>
    <n v="2023"/>
    <s v="Q1"/>
    <n v="2829"/>
    <n v="1513"/>
    <n v="5776"/>
    <n v="339508"/>
    <n v="8.89"/>
    <n v="14"/>
    <n v="0.19"/>
    <n v="17.46"/>
    <n v="57.01"/>
    <n v="4.3"/>
    <n v="17875"/>
    <n v="7289"/>
    <n v="5"/>
    <n v="4280277"/>
    <n v="16340304"/>
    <n v="-12060027"/>
    <x v="0"/>
  </r>
  <r>
    <s v="P0597"/>
    <s v="Model_909"/>
    <x v="2"/>
    <x v="2"/>
    <n v="2023"/>
    <s v="Q4"/>
    <n v="4186"/>
    <n v="6099"/>
    <n v="13534"/>
    <n v="206044"/>
    <n v="5.32"/>
    <n v="5"/>
    <n v="1.89"/>
    <n v="7.34"/>
    <n v="81.66"/>
    <n v="4.3"/>
    <n v="18601"/>
    <n v="5486"/>
    <n v="3"/>
    <n v="25530414"/>
    <n v="56653324"/>
    <n v="-31122910"/>
    <x v="3"/>
  </r>
  <r>
    <s v="P0598"/>
    <s v="Model_866"/>
    <x v="2"/>
    <x v="2"/>
    <n v="2024"/>
    <s v="Q3"/>
    <n v="4885"/>
    <n v="3778"/>
    <n v="2913"/>
    <n v="161715"/>
    <n v="0.78"/>
    <n v="12"/>
    <n v="4.1399999999999997"/>
    <n v="16.8"/>
    <n v="62.25"/>
    <n v="4.8"/>
    <n v="2142"/>
    <n v="7042"/>
    <n v="11"/>
    <n v="18455530"/>
    <n v="14230005"/>
    <n v="4225525"/>
    <x v="0"/>
  </r>
  <r>
    <s v="P0599"/>
    <s v="Model_127"/>
    <x v="1"/>
    <x v="2"/>
    <n v="2024"/>
    <s v="Q4"/>
    <n v="3825"/>
    <n v="15796"/>
    <n v="6679"/>
    <n v="76654"/>
    <n v="0.48"/>
    <n v="18"/>
    <n v="9.36"/>
    <n v="17.55"/>
    <n v="37.92"/>
    <n v="3.8"/>
    <n v="20432"/>
    <n v="8859"/>
    <n v="2"/>
    <n v="60419700"/>
    <n v="25547175"/>
    <n v="34872525"/>
    <x v="1"/>
  </r>
  <r>
    <s v="P0600"/>
    <s v="Model_446"/>
    <x v="0"/>
    <x v="1"/>
    <n v="2023"/>
    <s v="Q1"/>
    <n v="2558"/>
    <n v="4655"/>
    <n v="14365"/>
    <n v="261841"/>
    <n v="6.35"/>
    <n v="2"/>
    <n v="4.57"/>
    <n v="9.2899999999999991"/>
    <n v="87.3"/>
    <n v="1.8"/>
    <n v="13385"/>
    <n v="344"/>
    <n v="11"/>
    <n v="11907490"/>
    <n v="36745670"/>
    <n v="-24838180"/>
    <x v="0"/>
  </r>
  <r>
    <s v="P0601"/>
    <s v="Model_102"/>
    <x v="2"/>
    <x v="2"/>
    <n v="2024"/>
    <s v="Q4"/>
    <n v="2829"/>
    <n v="9821"/>
    <n v="4770"/>
    <n v="393567"/>
    <n v="1.27"/>
    <n v="7"/>
    <n v="2.9"/>
    <n v="0.44"/>
    <n v="74.13"/>
    <n v="1.1000000000000001"/>
    <n v="9049"/>
    <n v="120"/>
    <n v="14"/>
    <n v="27783609"/>
    <n v="13494330"/>
    <n v="14289279"/>
    <x v="1"/>
  </r>
  <r>
    <s v="P0602"/>
    <s v="Model_813"/>
    <x v="2"/>
    <x v="1"/>
    <n v="2023"/>
    <s v="Q1"/>
    <n v="974"/>
    <n v="5314"/>
    <n v="10983"/>
    <n v="341464"/>
    <n v="9.1"/>
    <n v="7"/>
    <n v="5.62"/>
    <n v="17.579999999999998"/>
    <n v="60.43"/>
    <n v="2.9"/>
    <n v="14897"/>
    <n v="8685"/>
    <n v="5"/>
    <n v="5175836"/>
    <n v="10697442"/>
    <n v="-5521606"/>
    <x v="0"/>
  </r>
  <r>
    <s v="P0603"/>
    <s v="Model_571"/>
    <x v="0"/>
    <x v="3"/>
    <n v="2024"/>
    <s v="Q4"/>
    <n v="3006"/>
    <n v="14625"/>
    <n v="10059"/>
    <n v="70808"/>
    <n v="13.21"/>
    <n v="19"/>
    <n v="1.1200000000000001"/>
    <n v="0.54"/>
    <n v="33.43"/>
    <n v="3.1"/>
    <n v="16574"/>
    <n v="5867"/>
    <n v="11"/>
    <n v="43962750"/>
    <n v="30237354"/>
    <n v="13725396"/>
    <x v="1"/>
  </r>
  <r>
    <s v="P0604"/>
    <s v="Model_553"/>
    <x v="2"/>
    <x v="0"/>
    <n v="2023"/>
    <s v="Q1"/>
    <n v="1631"/>
    <n v="4716"/>
    <n v="8064"/>
    <n v="102389"/>
    <n v="13.24"/>
    <n v="14"/>
    <n v="6.1"/>
    <n v="15.78"/>
    <n v="39.880000000000003"/>
    <n v="2"/>
    <n v="15271"/>
    <n v="3615"/>
    <n v="11"/>
    <n v="7691796"/>
    <n v="13152384"/>
    <n v="-5460588"/>
    <x v="0"/>
  </r>
  <r>
    <s v="P0605"/>
    <s v="Model_694"/>
    <x v="1"/>
    <x v="2"/>
    <n v="2024"/>
    <s v="Q1"/>
    <n v="3374"/>
    <n v="3613"/>
    <n v="2377"/>
    <n v="168581"/>
    <n v="9.89"/>
    <n v="3"/>
    <n v="5.68"/>
    <n v="4.09"/>
    <n v="63.6"/>
    <n v="1.5"/>
    <n v="2449"/>
    <n v="2010"/>
    <n v="12"/>
    <n v="12190262"/>
    <n v="8019998"/>
    <n v="4170264"/>
    <x v="0"/>
  </r>
  <r>
    <s v="P0606"/>
    <s v="Model_347"/>
    <x v="0"/>
    <x v="1"/>
    <n v="2023"/>
    <s v="Q4"/>
    <n v="4535"/>
    <n v="11738"/>
    <n v="10003"/>
    <n v="177927"/>
    <n v="3.17"/>
    <n v="18"/>
    <n v="7.92"/>
    <n v="14.14"/>
    <n v="15.76"/>
    <n v="3.3"/>
    <n v="18405"/>
    <n v="8581"/>
    <n v="9"/>
    <n v="53231830"/>
    <n v="45363605"/>
    <n v="7868225"/>
    <x v="1"/>
  </r>
  <r>
    <s v="P0607"/>
    <s v="Model_812"/>
    <x v="2"/>
    <x v="3"/>
    <n v="2024"/>
    <s v="Q1"/>
    <n v="305"/>
    <n v="15260"/>
    <n v="3074"/>
    <n v="84773"/>
    <n v="12.94"/>
    <n v="2"/>
    <n v="9.8699999999999992"/>
    <n v="12.6"/>
    <n v="30.53"/>
    <n v="4.0999999999999996"/>
    <n v="16232"/>
    <n v="5982"/>
    <n v="3"/>
    <n v="4654300"/>
    <n v="937570"/>
    <n v="3716730"/>
    <x v="0"/>
  </r>
  <r>
    <s v="P0608"/>
    <s v="Model_314"/>
    <x v="2"/>
    <x v="0"/>
    <n v="2024"/>
    <s v="Q4"/>
    <n v="4854"/>
    <n v="14088"/>
    <n v="5669"/>
    <n v="232240"/>
    <n v="13.29"/>
    <n v="12"/>
    <n v="2.5099999999999998"/>
    <n v="0.34"/>
    <n v="67.11"/>
    <n v="5"/>
    <n v="18238"/>
    <n v="8652"/>
    <n v="14"/>
    <n v="68383152"/>
    <n v="27517326"/>
    <n v="40865826"/>
    <x v="1"/>
  </r>
  <r>
    <s v="P0609"/>
    <s v="Model_310"/>
    <x v="2"/>
    <x v="0"/>
    <n v="2023"/>
    <s v="Q2"/>
    <n v="1888"/>
    <n v="4874"/>
    <n v="10806"/>
    <n v="470963"/>
    <n v="2.95"/>
    <n v="7"/>
    <n v="5.0999999999999996"/>
    <n v="9.07"/>
    <n v="48.4"/>
    <n v="4"/>
    <n v="19366"/>
    <n v="8176"/>
    <n v="13"/>
    <n v="9202112"/>
    <n v="20401728"/>
    <n v="-11199616"/>
    <x v="0"/>
  </r>
  <r>
    <s v="P0610"/>
    <s v="Model_439"/>
    <x v="0"/>
    <x v="2"/>
    <n v="2024"/>
    <s v="Q2"/>
    <n v="1994"/>
    <n v="7930"/>
    <n v="7544"/>
    <n v="388540"/>
    <n v="11.06"/>
    <n v="15"/>
    <n v="9.09"/>
    <n v="15.03"/>
    <n v="42.19"/>
    <n v="4.2"/>
    <n v="11339"/>
    <n v="1722"/>
    <n v="12"/>
    <n v="15812420"/>
    <n v="15042736"/>
    <n v="769684"/>
    <x v="0"/>
  </r>
  <r>
    <s v="P0611"/>
    <s v="Model_227"/>
    <x v="1"/>
    <x v="0"/>
    <n v="2023"/>
    <s v="Q1"/>
    <n v="59"/>
    <n v="13470"/>
    <n v="3226"/>
    <n v="419836"/>
    <n v="4.3"/>
    <n v="12"/>
    <n v="7.85"/>
    <n v="21.22"/>
    <n v="22.12"/>
    <n v="3.5"/>
    <n v="14323"/>
    <n v="4414"/>
    <n v="9"/>
    <n v="794730"/>
    <n v="190334"/>
    <n v="604396"/>
    <x v="0"/>
  </r>
  <r>
    <s v="P0612"/>
    <s v="Model_435"/>
    <x v="1"/>
    <x v="0"/>
    <n v="2023"/>
    <s v="Q1"/>
    <n v="2921"/>
    <n v="2129"/>
    <n v="14289"/>
    <n v="264764"/>
    <n v="12.04"/>
    <n v="2"/>
    <n v="4.87"/>
    <n v="22.22"/>
    <n v="45.35"/>
    <n v="4.9000000000000004"/>
    <n v="20099"/>
    <n v="2553"/>
    <n v="2"/>
    <n v="6218809"/>
    <n v="41738169"/>
    <n v="-35519360"/>
    <x v="0"/>
  </r>
  <r>
    <s v="P0613"/>
    <s v="Model_740"/>
    <x v="2"/>
    <x v="0"/>
    <n v="2024"/>
    <s v="Q4"/>
    <n v="847"/>
    <n v="18153"/>
    <n v="6346"/>
    <n v="107505"/>
    <n v="14.96"/>
    <n v="15"/>
    <n v="9.4499999999999993"/>
    <n v="12.1"/>
    <n v="71.66"/>
    <n v="3.6"/>
    <n v="20421"/>
    <n v="2115"/>
    <n v="2"/>
    <n v="15375591"/>
    <n v="5375062"/>
    <n v="10000529"/>
    <x v="2"/>
  </r>
  <r>
    <s v="P0614"/>
    <s v="Model_652"/>
    <x v="1"/>
    <x v="0"/>
    <n v="2023"/>
    <s v="Q4"/>
    <n v="1065"/>
    <n v="12331"/>
    <n v="7652"/>
    <n v="398040"/>
    <n v="0.45"/>
    <n v="8"/>
    <n v="0.56999999999999995"/>
    <n v="18.21"/>
    <n v="31.12"/>
    <n v="4.4000000000000004"/>
    <n v="16190"/>
    <n v="2900"/>
    <n v="5"/>
    <n v="13132515"/>
    <n v="8149380"/>
    <n v="4983135"/>
    <x v="2"/>
  </r>
  <r>
    <s v="P0615"/>
    <s v="Model_411"/>
    <x v="2"/>
    <x v="0"/>
    <n v="2023"/>
    <s v="Q1"/>
    <n v="1874"/>
    <n v="7224"/>
    <n v="13394"/>
    <n v="68135"/>
    <n v="13.46"/>
    <n v="13"/>
    <n v="9.31"/>
    <n v="7.91"/>
    <n v="10.43"/>
    <n v="4.8"/>
    <n v="7839"/>
    <n v="9123"/>
    <n v="8"/>
    <n v="13537776"/>
    <n v="25100356"/>
    <n v="-11562580"/>
    <x v="0"/>
  </r>
  <r>
    <s v="P0616"/>
    <s v="Model_586"/>
    <x v="1"/>
    <x v="2"/>
    <n v="2024"/>
    <s v="Q2"/>
    <n v="4519"/>
    <n v="12583"/>
    <n v="13866"/>
    <n v="140887"/>
    <n v="9.34"/>
    <n v="12"/>
    <n v="0.51"/>
    <n v="8.5500000000000007"/>
    <n v="63.48"/>
    <n v="4.7"/>
    <n v="12456"/>
    <n v="8872"/>
    <n v="10"/>
    <n v="56862577"/>
    <n v="62660454"/>
    <n v="-5797877"/>
    <x v="3"/>
  </r>
  <r>
    <s v="P0617"/>
    <s v="Model_301"/>
    <x v="2"/>
    <x v="2"/>
    <n v="2024"/>
    <s v="Q4"/>
    <n v="3186"/>
    <n v="14649"/>
    <n v="3351"/>
    <n v="172118"/>
    <n v="14.6"/>
    <n v="6"/>
    <n v="5.47"/>
    <n v="4.8600000000000003"/>
    <n v="87.81"/>
    <n v="2.5"/>
    <n v="5265"/>
    <n v="6852"/>
    <n v="6"/>
    <n v="46671714"/>
    <n v="10676286"/>
    <n v="35995428"/>
    <x v="1"/>
  </r>
  <r>
    <s v="P0618"/>
    <s v="Model_571"/>
    <x v="2"/>
    <x v="0"/>
    <n v="2024"/>
    <s v="Q4"/>
    <n v="2243"/>
    <n v="10972"/>
    <n v="7211"/>
    <n v="359521"/>
    <n v="6.98"/>
    <n v="14"/>
    <n v="8.9"/>
    <n v="14.05"/>
    <n v="58.55"/>
    <n v="1.3"/>
    <n v="4327"/>
    <n v="7553"/>
    <n v="3"/>
    <n v="24610196"/>
    <n v="16174273"/>
    <n v="8435923"/>
    <x v="1"/>
  </r>
  <r>
    <s v="P0619"/>
    <s v="Model_905"/>
    <x v="2"/>
    <x v="2"/>
    <n v="2024"/>
    <s v="Q1"/>
    <n v="273"/>
    <n v="7776"/>
    <n v="12649"/>
    <n v="204626"/>
    <n v="12.71"/>
    <n v="6"/>
    <n v="2.63"/>
    <n v="7.86"/>
    <n v="19.59"/>
    <n v="1.7"/>
    <n v="3558"/>
    <n v="2953"/>
    <n v="13"/>
    <n v="2122848"/>
    <n v="3453177"/>
    <n v="-1330329"/>
    <x v="0"/>
  </r>
  <r>
    <s v="P0620"/>
    <s v="Model_542"/>
    <x v="0"/>
    <x v="1"/>
    <n v="2023"/>
    <s v="Q3"/>
    <n v="4998"/>
    <n v="17135"/>
    <n v="807"/>
    <n v="374635"/>
    <n v="0.94"/>
    <n v="5"/>
    <n v="4.72"/>
    <n v="2.11"/>
    <n v="35.659999999999997"/>
    <n v="1.2"/>
    <n v="13019"/>
    <n v="2336"/>
    <n v="8"/>
    <n v="85640730"/>
    <n v="4033386"/>
    <n v="81607344"/>
    <x v="1"/>
  </r>
  <r>
    <s v="P0621"/>
    <s v="Model_632"/>
    <x v="0"/>
    <x v="3"/>
    <n v="2023"/>
    <s v="Q4"/>
    <n v="4208"/>
    <n v="7395"/>
    <n v="8887"/>
    <n v="498837"/>
    <n v="5.03"/>
    <n v="1"/>
    <n v="3.24"/>
    <n v="17.13"/>
    <n v="79.41"/>
    <n v="1.4"/>
    <n v="2230"/>
    <n v="4276"/>
    <n v="12"/>
    <n v="31118160"/>
    <n v="37396496"/>
    <n v="-6278336"/>
    <x v="3"/>
  </r>
  <r>
    <s v="P0622"/>
    <s v="Model_166"/>
    <x v="0"/>
    <x v="0"/>
    <n v="2023"/>
    <s v="Q3"/>
    <n v="3975"/>
    <n v="15494"/>
    <n v="3355"/>
    <n v="295739"/>
    <n v="1.01"/>
    <n v="8"/>
    <n v="9.52"/>
    <n v="17.690000000000001"/>
    <n v="28.61"/>
    <n v="1.7"/>
    <n v="3332"/>
    <n v="2255"/>
    <n v="3"/>
    <n v="61588650"/>
    <n v="13336125"/>
    <n v="48252525"/>
    <x v="1"/>
  </r>
  <r>
    <s v="P0623"/>
    <s v="Model_731"/>
    <x v="2"/>
    <x v="2"/>
    <n v="2024"/>
    <s v="Q3"/>
    <n v="4834"/>
    <n v="12052"/>
    <n v="1275"/>
    <n v="370427"/>
    <n v="14.63"/>
    <n v="16"/>
    <n v="8.24"/>
    <n v="9"/>
    <n v="58.62"/>
    <n v="2.4"/>
    <n v="10100"/>
    <n v="9636"/>
    <n v="10"/>
    <n v="58259368"/>
    <n v="6163350"/>
    <n v="52096018"/>
    <x v="1"/>
  </r>
  <r>
    <s v="P0624"/>
    <s v="Model_981"/>
    <x v="0"/>
    <x v="1"/>
    <n v="2024"/>
    <s v="Q4"/>
    <n v="4050"/>
    <n v="18459"/>
    <n v="6216"/>
    <n v="329067"/>
    <n v="12.25"/>
    <n v="4"/>
    <n v="7.09"/>
    <n v="1.92"/>
    <n v="42.21"/>
    <n v="3.2"/>
    <n v="17118"/>
    <n v="5798"/>
    <n v="10"/>
    <n v="74758950"/>
    <n v="25174800"/>
    <n v="49584150"/>
    <x v="1"/>
  </r>
  <r>
    <s v="P0625"/>
    <s v="Model_575"/>
    <x v="2"/>
    <x v="3"/>
    <n v="2024"/>
    <s v="Q2"/>
    <n v="1683"/>
    <n v="7599"/>
    <n v="11203"/>
    <n v="359735"/>
    <n v="12.79"/>
    <n v="11"/>
    <n v="5.88"/>
    <n v="10.66"/>
    <n v="26.63"/>
    <n v="3.8"/>
    <n v="8670"/>
    <n v="6929"/>
    <n v="4"/>
    <n v="12789117"/>
    <n v="18854649"/>
    <n v="-6065532"/>
    <x v="0"/>
  </r>
  <r>
    <s v="P0626"/>
    <s v="Model_648"/>
    <x v="1"/>
    <x v="1"/>
    <n v="2023"/>
    <s v="Q2"/>
    <n v="2202"/>
    <n v="10999"/>
    <n v="9476"/>
    <n v="112261"/>
    <n v="14.07"/>
    <n v="0"/>
    <n v="8.2100000000000009"/>
    <n v="11.06"/>
    <n v="75.069999999999993"/>
    <n v="1.8"/>
    <n v="5679"/>
    <n v="8637"/>
    <n v="14"/>
    <n v="24219798"/>
    <n v="20866152"/>
    <n v="3353646"/>
    <x v="3"/>
  </r>
  <r>
    <s v="P0627"/>
    <s v="Model_676"/>
    <x v="2"/>
    <x v="0"/>
    <n v="2024"/>
    <s v="Q3"/>
    <n v="560"/>
    <n v="4678"/>
    <n v="8039"/>
    <n v="366480"/>
    <n v="1.28"/>
    <n v="9"/>
    <n v="3.92"/>
    <n v="16.72"/>
    <n v="69.430000000000007"/>
    <n v="3.7"/>
    <n v="7799"/>
    <n v="1986"/>
    <n v="9"/>
    <n v="2619680"/>
    <n v="4501840"/>
    <n v="-1882160"/>
    <x v="0"/>
  </r>
  <r>
    <s v="P0628"/>
    <s v="Model_975"/>
    <x v="0"/>
    <x v="3"/>
    <n v="2024"/>
    <s v="Q2"/>
    <n v="434"/>
    <n v="7616"/>
    <n v="7510"/>
    <n v="386227"/>
    <n v="5.78"/>
    <n v="10"/>
    <n v="4.4800000000000004"/>
    <n v="7.89"/>
    <n v="62.93"/>
    <n v="3.8"/>
    <n v="9330"/>
    <n v="6571"/>
    <n v="12"/>
    <n v="3305344"/>
    <n v="3259340"/>
    <n v="46004"/>
    <x v="0"/>
  </r>
  <r>
    <s v="P0629"/>
    <s v="Model_768"/>
    <x v="2"/>
    <x v="3"/>
    <n v="2023"/>
    <s v="Q4"/>
    <n v="454"/>
    <n v="17063"/>
    <n v="5800"/>
    <n v="110948"/>
    <n v="1.07"/>
    <n v="15"/>
    <n v="7.3"/>
    <n v="17.059999999999999"/>
    <n v="28.91"/>
    <n v="3.2"/>
    <n v="12939"/>
    <n v="8846"/>
    <n v="5"/>
    <n v="7746602"/>
    <n v="2633200"/>
    <n v="5113402"/>
    <x v="2"/>
  </r>
  <r>
    <s v="P0630"/>
    <s v="Model_145"/>
    <x v="1"/>
    <x v="3"/>
    <n v="2024"/>
    <s v="Q1"/>
    <n v="4663"/>
    <n v="5068"/>
    <n v="5454"/>
    <n v="290891"/>
    <n v="3.16"/>
    <n v="13"/>
    <n v="3.58"/>
    <n v="21.79"/>
    <n v="17.829999999999998"/>
    <n v="4.5999999999999996"/>
    <n v="6302"/>
    <n v="3870"/>
    <n v="4"/>
    <n v="23632084"/>
    <n v="25432002"/>
    <n v="-1799918"/>
    <x v="3"/>
  </r>
  <r>
    <s v="P0631"/>
    <s v="Model_807"/>
    <x v="1"/>
    <x v="3"/>
    <n v="2024"/>
    <s v="Q1"/>
    <n v="4621"/>
    <n v="11347"/>
    <n v="8878"/>
    <n v="214074"/>
    <n v="3.44"/>
    <n v="7"/>
    <n v="0.64"/>
    <n v="5.94"/>
    <n v="56.09"/>
    <n v="1.4"/>
    <n v="8115"/>
    <n v="8491"/>
    <n v="2"/>
    <n v="52434487"/>
    <n v="41025238"/>
    <n v="11409249"/>
    <x v="1"/>
  </r>
  <r>
    <s v="P0632"/>
    <s v="Model_107"/>
    <x v="0"/>
    <x v="1"/>
    <n v="2024"/>
    <s v="Q3"/>
    <n v="2050"/>
    <n v="15635"/>
    <n v="6863"/>
    <n v="338816"/>
    <n v="7.04"/>
    <n v="16"/>
    <n v="0.74"/>
    <n v="24.47"/>
    <n v="54.29"/>
    <n v="1.7"/>
    <n v="8262"/>
    <n v="3040"/>
    <n v="6"/>
    <n v="32051750"/>
    <n v="14069150"/>
    <n v="17982600"/>
    <x v="1"/>
  </r>
  <r>
    <s v="P0633"/>
    <s v="Model_499"/>
    <x v="1"/>
    <x v="3"/>
    <n v="2023"/>
    <s v="Q1"/>
    <n v="2806"/>
    <n v="19274"/>
    <n v="3085"/>
    <n v="316357"/>
    <n v="4.03"/>
    <n v="17"/>
    <n v="1.1499999999999999"/>
    <n v="9.66"/>
    <n v="25.07"/>
    <n v="2.7"/>
    <n v="7043"/>
    <n v="3590"/>
    <n v="14"/>
    <n v="54082844"/>
    <n v="8656510"/>
    <n v="45426334"/>
    <x v="1"/>
  </r>
  <r>
    <s v="P0634"/>
    <s v="Model_808"/>
    <x v="0"/>
    <x v="3"/>
    <n v="2023"/>
    <s v="Q1"/>
    <n v="1718"/>
    <n v="3242"/>
    <n v="6023"/>
    <n v="191365"/>
    <n v="1.51"/>
    <n v="11"/>
    <n v="8.6999999999999993"/>
    <n v="6.68"/>
    <n v="14.5"/>
    <n v="1.5"/>
    <n v="6383"/>
    <n v="7999"/>
    <n v="12"/>
    <n v="5569756"/>
    <n v="10347514"/>
    <n v="-4777758"/>
    <x v="0"/>
  </r>
  <r>
    <s v="P0635"/>
    <s v="Model_968"/>
    <x v="1"/>
    <x v="0"/>
    <n v="2023"/>
    <s v="Q4"/>
    <n v="1510"/>
    <n v="19809"/>
    <n v="14321"/>
    <n v="499076"/>
    <n v="2.5099999999999998"/>
    <n v="16"/>
    <n v="4.72"/>
    <n v="10.54"/>
    <n v="16.46"/>
    <n v="3.3"/>
    <n v="17239"/>
    <n v="406"/>
    <n v="5"/>
    <n v="29911590"/>
    <n v="21624710"/>
    <n v="8286880"/>
    <x v="1"/>
  </r>
  <r>
    <s v="P0636"/>
    <s v="Model_448"/>
    <x v="0"/>
    <x v="2"/>
    <n v="2023"/>
    <s v="Q3"/>
    <n v="3686"/>
    <n v="2119"/>
    <n v="7771"/>
    <n v="112507"/>
    <n v="2.21"/>
    <n v="13"/>
    <n v="7.13"/>
    <n v="2.36"/>
    <n v="89.42"/>
    <n v="2.6"/>
    <n v="2166"/>
    <n v="3175"/>
    <n v="2"/>
    <n v="7810634"/>
    <n v="28643906"/>
    <n v="-20833272"/>
    <x v="0"/>
  </r>
  <r>
    <s v="P0637"/>
    <s v="Model_562"/>
    <x v="2"/>
    <x v="2"/>
    <n v="2024"/>
    <s v="Q3"/>
    <n v="2774"/>
    <n v="19158"/>
    <n v="13555"/>
    <n v="107134"/>
    <n v="14.6"/>
    <n v="15"/>
    <n v="3.93"/>
    <n v="3.14"/>
    <n v="72.69"/>
    <n v="2.1"/>
    <n v="1776"/>
    <n v="1756"/>
    <n v="11"/>
    <n v="53144292"/>
    <n v="37601570"/>
    <n v="15542722"/>
    <x v="1"/>
  </r>
  <r>
    <s v="P0638"/>
    <s v="Model_679"/>
    <x v="2"/>
    <x v="1"/>
    <n v="2023"/>
    <s v="Q3"/>
    <n v="4859"/>
    <n v="18840"/>
    <n v="4325"/>
    <n v="183172"/>
    <n v="11.39"/>
    <n v="13"/>
    <n v="2.59"/>
    <n v="10.36"/>
    <n v="83.76"/>
    <n v="1.7"/>
    <n v="15563"/>
    <n v="7344"/>
    <n v="9"/>
    <n v="91543560"/>
    <n v="21015175"/>
    <n v="70528385"/>
    <x v="1"/>
  </r>
  <r>
    <s v="P0639"/>
    <s v="Model_276"/>
    <x v="1"/>
    <x v="2"/>
    <n v="2023"/>
    <s v="Q2"/>
    <n v="4228"/>
    <n v="3439"/>
    <n v="12331"/>
    <n v="291225"/>
    <n v="14.52"/>
    <n v="8"/>
    <n v="3.47"/>
    <n v="19.059999999999999"/>
    <n v="25.6"/>
    <n v="2.2999999999999998"/>
    <n v="2381"/>
    <n v="6711"/>
    <n v="9"/>
    <n v="14540092"/>
    <n v="52135468"/>
    <n v="-37595376"/>
    <x v="0"/>
  </r>
  <r>
    <s v="P0640"/>
    <s v="Model_101"/>
    <x v="1"/>
    <x v="3"/>
    <n v="2023"/>
    <s v="Q1"/>
    <n v="2098"/>
    <n v="17501"/>
    <n v="3622"/>
    <n v="243069"/>
    <n v="6.6"/>
    <n v="3"/>
    <n v="7.94"/>
    <n v="22.51"/>
    <n v="86.85"/>
    <n v="3.4"/>
    <n v="3560"/>
    <n v="6422"/>
    <n v="14"/>
    <n v="36717098"/>
    <n v="7598956"/>
    <n v="29118142"/>
    <x v="1"/>
  </r>
  <r>
    <s v="P0641"/>
    <s v="Model_664"/>
    <x v="0"/>
    <x v="2"/>
    <n v="2024"/>
    <s v="Q1"/>
    <n v="4196"/>
    <n v="2468"/>
    <n v="5743"/>
    <n v="340316"/>
    <n v="4.18"/>
    <n v="10"/>
    <n v="6.25"/>
    <n v="16.62"/>
    <n v="21.41"/>
    <n v="3.3"/>
    <n v="16177"/>
    <n v="2792"/>
    <n v="9"/>
    <n v="10355728"/>
    <n v="24097628"/>
    <n v="-13741900"/>
    <x v="0"/>
  </r>
  <r>
    <s v="P0642"/>
    <s v="Model_316"/>
    <x v="0"/>
    <x v="2"/>
    <n v="2023"/>
    <s v="Q2"/>
    <n v="4830"/>
    <n v="16346"/>
    <n v="7330"/>
    <n v="332276"/>
    <n v="11.97"/>
    <n v="5"/>
    <n v="9.3800000000000008"/>
    <n v="2.63"/>
    <n v="50.73"/>
    <n v="1.7"/>
    <n v="19966"/>
    <n v="1864"/>
    <n v="4"/>
    <n v="78951180"/>
    <n v="35403900"/>
    <n v="43547280"/>
    <x v="1"/>
  </r>
  <r>
    <s v="P0643"/>
    <s v="Model_762"/>
    <x v="2"/>
    <x v="2"/>
    <n v="2023"/>
    <s v="Q2"/>
    <n v="766"/>
    <n v="1781"/>
    <n v="11916"/>
    <n v="298933"/>
    <n v="4.8899999999999997"/>
    <n v="14"/>
    <n v="6.8"/>
    <n v="16.8"/>
    <n v="76.38"/>
    <n v="1.5"/>
    <n v="8202"/>
    <n v="375"/>
    <n v="7"/>
    <n v="1364246"/>
    <n v="9127656"/>
    <n v="-7763410"/>
    <x v="0"/>
  </r>
  <r>
    <s v="P0644"/>
    <s v="Model_548"/>
    <x v="1"/>
    <x v="1"/>
    <n v="2024"/>
    <s v="Q4"/>
    <n v="4594"/>
    <n v="16860"/>
    <n v="1058"/>
    <n v="330343"/>
    <n v="4.49"/>
    <n v="4"/>
    <n v="5.7"/>
    <n v="15.89"/>
    <n v="37.979999999999997"/>
    <n v="1.1000000000000001"/>
    <n v="10929"/>
    <n v="5371"/>
    <n v="13"/>
    <n v="77454840"/>
    <n v="4860452"/>
    <n v="72594388"/>
    <x v="1"/>
  </r>
  <r>
    <s v="P0645"/>
    <s v="Model_807"/>
    <x v="2"/>
    <x v="1"/>
    <n v="2023"/>
    <s v="Q2"/>
    <n v="4633"/>
    <n v="7762"/>
    <n v="1082"/>
    <n v="86609"/>
    <n v="3.49"/>
    <n v="10"/>
    <n v="6.1"/>
    <n v="20.14"/>
    <n v="43.99"/>
    <n v="1"/>
    <n v="17353"/>
    <n v="7431"/>
    <n v="13"/>
    <n v="35961346"/>
    <n v="5012906"/>
    <n v="30948440"/>
    <x v="1"/>
  </r>
  <r>
    <s v="P0646"/>
    <s v="Model_935"/>
    <x v="1"/>
    <x v="3"/>
    <n v="2023"/>
    <s v="Q4"/>
    <n v="1873"/>
    <n v="2558"/>
    <n v="14737"/>
    <n v="224037"/>
    <n v="1.95"/>
    <n v="17"/>
    <n v="9.42"/>
    <n v="20.63"/>
    <n v="20.25"/>
    <n v="4.5"/>
    <n v="1658"/>
    <n v="9693"/>
    <n v="8"/>
    <n v="4791134"/>
    <n v="27602401"/>
    <n v="-22811267"/>
    <x v="0"/>
  </r>
  <r>
    <s v="P0647"/>
    <s v="Model_369"/>
    <x v="2"/>
    <x v="3"/>
    <n v="2023"/>
    <s v="Q1"/>
    <n v="2131"/>
    <n v="12224"/>
    <n v="2698"/>
    <n v="189088"/>
    <n v="3.85"/>
    <n v="12"/>
    <n v="7.88"/>
    <n v="21.71"/>
    <n v="19.829999999999998"/>
    <n v="1.2"/>
    <n v="17496"/>
    <n v="5125"/>
    <n v="10"/>
    <n v="26049344"/>
    <n v="5749438"/>
    <n v="20299906"/>
    <x v="1"/>
  </r>
  <r>
    <s v="P0648"/>
    <s v="Model_134"/>
    <x v="2"/>
    <x v="0"/>
    <n v="2023"/>
    <s v="Q2"/>
    <n v="3469"/>
    <n v="6678"/>
    <n v="4935"/>
    <n v="482995"/>
    <n v="5.33"/>
    <n v="10"/>
    <n v="0.24"/>
    <n v="10.35"/>
    <n v="59.57"/>
    <n v="3.9"/>
    <n v="6729"/>
    <n v="4150"/>
    <n v="6"/>
    <n v="23165982"/>
    <n v="17119515"/>
    <n v="6046467"/>
    <x v="1"/>
  </r>
  <r>
    <s v="P0649"/>
    <s v="Model_498"/>
    <x v="0"/>
    <x v="1"/>
    <n v="2023"/>
    <s v="Q1"/>
    <n v="1624"/>
    <n v="8480"/>
    <n v="7429"/>
    <n v="344025"/>
    <n v="10.11"/>
    <n v="13"/>
    <n v="5.34"/>
    <n v="17.45"/>
    <n v="64.040000000000006"/>
    <n v="4.5"/>
    <n v="9456"/>
    <n v="8180"/>
    <n v="10"/>
    <n v="13771520"/>
    <n v="12064696"/>
    <n v="1706824"/>
    <x v="0"/>
  </r>
  <r>
    <s v="P0650"/>
    <s v="Model_687"/>
    <x v="0"/>
    <x v="2"/>
    <n v="2024"/>
    <s v="Q1"/>
    <n v="299"/>
    <n v="10700"/>
    <n v="11968"/>
    <n v="263666"/>
    <n v="0.94"/>
    <n v="17"/>
    <n v="6.88"/>
    <n v="6.71"/>
    <n v="72.19"/>
    <n v="1.4"/>
    <n v="14066"/>
    <n v="3560"/>
    <n v="7"/>
    <n v="3199300"/>
    <n v="3578432"/>
    <n v="-379132"/>
    <x v="0"/>
  </r>
  <r>
    <s v="P0651"/>
    <s v="Model_245"/>
    <x v="0"/>
    <x v="0"/>
    <n v="2024"/>
    <s v="Q3"/>
    <n v="723"/>
    <n v="2729"/>
    <n v="11259"/>
    <n v="336616"/>
    <n v="3.16"/>
    <n v="18"/>
    <n v="7.49"/>
    <n v="24.98"/>
    <n v="54.53"/>
    <n v="2.7"/>
    <n v="4026"/>
    <n v="3935"/>
    <n v="11"/>
    <n v="1973067"/>
    <n v="8140257"/>
    <n v="-6167190"/>
    <x v="0"/>
  </r>
  <r>
    <s v="P0652"/>
    <s v="Model_354"/>
    <x v="1"/>
    <x v="2"/>
    <n v="2023"/>
    <s v="Q4"/>
    <n v="4583"/>
    <n v="9967"/>
    <n v="4000"/>
    <n v="232885"/>
    <n v="12.14"/>
    <n v="14"/>
    <n v="2.13"/>
    <n v="4.38"/>
    <n v="61.66"/>
    <n v="4.8"/>
    <n v="9303"/>
    <n v="4378"/>
    <n v="11"/>
    <n v="45678761"/>
    <n v="18332000"/>
    <n v="27346761"/>
    <x v="1"/>
  </r>
  <r>
    <s v="P0653"/>
    <s v="Model_994"/>
    <x v="2"/>
    <x v="0"/>
    <n v="2024"/>
    <s v="Q3"/>
    <n v="2215"/>
    <n v="3789"/>
    <n v="5910"/>
    <n v="281440"/>
    <n v="2.2000000000000002"/>
    <n v="8"/>
    <n v="8.67"/>
    <n v="0.25"/>
    <n v="11.08"/>
    <n v="4.3"/>
    <n v="8074"/>
    <n v="1944"/>
    <n v="11"/>
    <n v="8392635"/>
    <n v="13090650"/>
    <n v="-4698015"/>
    <x v="0"/>
  </r>
  <r>
    <s v="P0654"/>
    <s v="Model_781"/>
    <x v="1"/>
    <x v="1"/>
    <n v="2023"/>
    <s v="Q3"/>
    <n v="820"/>
    <n v="2739"/>
    <n v="7967"/>
    <n v="307803"/>
    <n v="5.14"/>
    <n v="7"/>
    <n v="9.56"/>
    <n v="3.72"/>
    <n v="22.97"/>
    <n v="3"/>
    <n v="10233"/>
    <n v="171"/>
    <n v="5"/>
    <n v="2245980"/>
    <n v="6532940"/>
    <n v="-4286960"/>
    <x v="0"/>
  </r>
  <r>
    <s v="P0655"/>
    <s v="Model_397"/>
    <x v="2"/>
    <x v="0"/>
    <n v="2023"/>
    <s v="Q2"/>
    <n v="4012"/>
    <n v="6870"/>
    <n v="1412"/>
    <n v="217093"/>
    <n v="12.97"/>
    <n v="19"/>
    <n v="2.37"/>
    <n v="19.399999999999999"/>
    <n v="88.79"/>
    <n v="4.0999999999999996"/>
    <n v="19022"/>
    <n v="7486"/>
    <n v="14"/>
    <n v="27562440"/>
    <n v="5664944"/>
    <n v="21897496"/>
    <x v="1"/>
  </r>
  <r>
    <s v="P0656"/>
    <s v="Model_434"/>
    <x v="1"/>
    <x v="2"/>
    <n v="2024"/>
    <s v="Q4"/>
    <n v="4413"/>
    <n v="17670"/>
    <n v="1487"/>
    <n v="366275"/>
    <n v="2.3199999999999998"/>
    <n v="0"/>
    <n v="8.83"/>
    <n v="11.17"/>
    <n v="16.079999999999998"/>
    <n v="4.3"/>
    <n v="8757"/>
    <n v="6962"/>
    <n v="2"/>
    <n v="77977710"/>
    <n v="6562131"/>
    <n v="71415579"/>
    <x v="1"/>
  </r>
  <r>
    <s v="P0657"/>
    <s v="Model_854"/>
    <x v="1"/>
    <x v="3"/>
    <n v="2024"/>
    <s v="Q3"/>
    <n v="2034"/>
    <n v="1625"/>
    <n v="4490"/>
    <n v="205159"/>
    <n v="1.24"/>
    <n v="3"/>
    <n v="0.97"/>
    <n v="11.19"/>
    <n v="64.3"/>
    <n v="2.4"/>
    <n v="4783"/>
    <n v="7440"/>
    <n v="2"/>
    <n v="3305250"/>
    <n v="9132660"/>
    <n v="-5827410"/>
    <x v="0"/>
  </r>
  <r>
    <s v="P0658"/>
    <s v="Model_612"/>
    <x v="1"/>
    <x v="0"/>
    <n v="2024"/>
    <s v="Q3"/>
    <n v="1127"/>
    <n v="14004"/>
    <n v="9604"/>
    <n v="62828"/>
    <n v="7.27"/>
    <n v="13"/>
    <n v="0.56000000000000005"/>
    <n v="23.88"/>
    <n v="24.09"/>
    <n v="4.5999999999999996"/>
    <n v="17409"/>
    <n v="9968"/>
    <n v="11"/>
    <n v="15782508"/>
    <n v="10823708"/>
    <n v="4958800"/>
    <x v="2"/>
  </r>
  <r>
    <s v="P0659"/>
    <s v="Model_863"/>
    <x v="2"/>
    <x v="3"/>
    <n v="2023"/>
    <s v="Q4"/>
    <n v="285"/>
    <n v="16898"/>
    <n v="3107"/>
    <n v="408808"/>
    <n v="4.54"/>
    <n v="1"/>
    <n v="1.29"/>
    <n v="22.99"/>
    <n v="67.34"/>
    <n v="2.9"/>
    <n v="13302"/>
    <n v="9587"/>
    <n v="6"/>
    <n v="4815930"/>
    <n v="885495"/>
    <n v="3930435"/>
    <x v="0"/>
  </r>
  <r>
    <s v="P0660"/>
    <s v="Model_874"/>
    <x v="1"/>
    <x v="3"/>
    <n v="2024"/>
    <s v="Q3"/>
    <n v="438"/>
    <n v="8138"/>
    <n v="7933"/>
    <n v="182473"/>
    <n v="8.4499999999999993"/>
    <n v="15"/>
    <n v="0.57999999999999996"/>
    <n v="7.78"/>
    <n v="66.48"/>
    <n v="3.1"/>
    <n v="9396"/>
    <n v="7735"/>
    <n v="14"/>
    <n v="3564444"/>
    <n v="3474654"/>
    <n v="89790"/>
    <x v="0"/>
  </r>
  <r>
    <s v="P0661"/>
    <s v="Model_254"/>
    <x v="1"/>
    <x v="3"/>
    <n v="2024"/>
    <s v="Q1"/>
    <n v="3087"/>
    <n v="8070"/>
    <n v="12005"/>
    <n v="327337"/>
    <n v="12.06"/>
    <n v="2"/>
    <n v="8.4499999999999993"/>
    <n v="5.23"/>
    <n v="28.74"/>
    <n v="5"/>
    <n v="20303"/>
    <n v="1143"/>
    <n v="4"/>
    <n v="24912090"/>
    <n v="37059435"/>
    <n v="-12147345"/>
    <x v="3"/>
  </r>
  <r>
    <s v="P0662"/>
    <s v="Model_919"/>
    <x v="2"/>
    <x v="3"/>
    <n v="2024"/>
    <s v="Q2"/>
    <n v="4908"/>
    <n v="4749"/>
    <n v="7309"/>
    <n v="273461"/>
    <n v="2.06"/>
    <n v="7"/>
    <n v="0.59"/>
    <n v="21.21"/>
    <n v="31.57"/>
    <n v="4.4000000000000004"/>
    <n v="15026"/>
    <n v="3142"/>
    <n v="6"/>
    <n v="23308092"/>
    <n v="35872572"/>
    <n v="-12564480"/>
    <x v="3"/>
  </r>
  <r>
    <s v="P0663"/>
    <s v="Model_753"/>
    <x v="2"/>
    <x v="3"/>
    <n v="2024"/>
    <s v="Q1"/>
    <n v="1898"/>
    <n v="10610"/>
    <n v="10773"/>
    <n v="488080"/>
    <n v="8.7100000000000009"/>
    <n v="5"/>
    <n v="2.72"/>
    <n v="22.65"/>
    <n v="62.38"/>
    <n v="2.4"/>
    <n v="19640"/>
    <n v="914"/>
    <n v="6"/>
    <n v="20137780"/>
    <n v="20447154"/>
    <n v="-309374"/>
    <x v="0"/>
  </r>
  <r>
    <s v="P0664"/>
    <s v="Model_895"/>
    <x v="1"/>
    <x v="0"/>
    <n v="2023"/>
    <s v="Q4"/>
    <n v="4769"/>
    <n v="9095"/>
    <n v="6706"/>
    <n v="463523"/>
    <n v="7.58"/>
    <n v="15"/>
    <n v="1.04"/>
    <n v="13.54"/>
    <n v="41.21"/>
    <n v="1"/>
    <n v="12778"/>
    <n v="5722"/>
    <n v="2"/>
    <n v="43374055"/>
    <n v="31980914"/>
    <n v="11393141"/>
    <x v="1"/>
  </r>
  <r>
    <s v="P0665"/>
    <s v="Model_157"/>
    <x v="1"/>
    <x v="0"/>
    <n v="2024"/>
    <s v="Q3"/>
    <n v="2864"/>
    <n v="15105"/>
    <n v="3391"/>
    <n v="414662"/>
    <n v="2.16"/>
    <n v="15"/>
    <n v="2.95"/>
    <n v="15.74"/>
    <n v="25.56"/>
    <n v="3.5"/>
    <n v="14742"/>
    <n v="7432"/>
    <n v="9"/>
    <n v="43260720"/>
    <n v="9711824"/>
    <n v="33548896"/>
    <x v="1"/>
  </r>
  <r>
    <s v="P0666"/>
    <s v="Model_967"/>
    <x v="2"/>
    <x v="3"/>
    <n v="2024"/>
    <s v="Q1"/>
    <n v="3424"/>
    <n v="13615"/>
    <n v="11688"/>
    <n v="331755"/>
    <n v="9.36"/>
    <n v="6"/>
    <n v="0.91"/>
    <n v="6.42"/>
    <n v="68.53"/>
    <n v="3.8"/>
    <n v="20190"/>
    <n v="409"/>
    <n v="6"/>
    <n v="46617760"/>
    <n v="40019712"/>
    <n v="6598048"/>
    <x v="1"/>
  </r>
  <r>
    <s v="P0667"/>
    <s v="Model_509"/>
    <x v="2"/>
    <x v="1"/>
    <n v="2024"/>
    <s v="Q1"/>
    <n v="3328"/>
    <n v="7794"/>
    <n v="14635"/>
    <n v="224863"/>
    <n v="4.0999999999999996"/>
    <n v="12"/>
    <n v="6.68"/>
    <n v="20.02"/>
    <n v="22.33"/>
    <n v="3.6"/>
    <n v="4070"/>
    <n v="6761"/>
    <n v="6"/>
    <n v="25938432"/>
    <n v="48705280"/>
    <n v="-22766848"/>
    <x v="3"/>
  </r>
  <r>
    <s v="P0668"/>
    <s v="Model_207"/>
    <x v="0"/>
    <x v="2"/>
    <n v="2023"/>
    <s v="Q1"/>
    <n v="1302"/>
    <n v="7257"/>
    <n v="12950"/>
    <n v="455166"/>
    <n v="7.32"/>
    <n v="12"/>
    <n v="1.33"/>
    <n v="15.8"/>
    <n v="78.45"/>
    <n v="4.9000000000000004"/>
    <n v="1824"/>
    <n v="4327"/>
    <n v="10"/>
    <n v="9448614"/>
    <n v="16860900"/>
    <n v="-7412286"/>
    <x v="0"/>
  </r>
  <r>
    <s v="P0669"/>
    <s v="Model_588"/>
    <x v="2"/>
    <x v="3"/>
    <n v="2024"/>
    <s v="Q4"/>
    <n v="4031"/>
    <n v="14095"/>
    <n v="7983"/>
    <n v="388384"/>
    <n v="1.23"/>
    <n v="4"/>
    <n v="8.52"/>
    <n v="12.59"/>
    <n v="51.17"/>
    <n v="4.5"/>
    <n v="11221"/>
    <n v="1977"/>
    <n v="9"/>
    <n v="56816945"/>
    <n v="32179473"/>
    <n v="24637472"/>
    <x v="1"/>
  </r>
  <r>
    <s v="P0670"/>
    <s v="Model_343"/>
    <x v="0"/>
    <x v="0"/>
    <n v="2023"/>
    <s v="Q1"/>
    <n v="4723"/>
    <n v="3469"/>
    <n v="6048"/>
    <n v="289719"/>
    <n v="6.89"/>
    <n v="19"/>
    <n v="8.17"/>
    <n v="1.5"/>
    <n v="18.46"/>
    <n v="2.8"/>
    <n v="7145"/>
    <n v="2586"/>
    <n v="14"/>
    <n v="16384087"/>
    <n v="28564704"/>
    <n v="-12180617"/>
    <x v="0"/>
  </r>
  <r>
    <s v="P0671"/>
    <s v="Model_760"/>
    <x v="1"/>
    <x v="0"/>
    <n v="2023"/>
    <s v="Q3"/>
    <n v="2172"/>
    <n v="12485"/>
    <n v="9566"/>
    <n v="258475"/>
    <n v="4.5999999999999996"/>
    <n v="17"/>
    <n v="0.14000000000000001"/>
    <n v="22.9"/>
    <n v="65.53"/>
    <n v="1.3"/>
    <n v="19829"/>
    <n v="6986"/>
    <n v="2"/>
    <n v="27117420"/>
    <n v="20777352"/>
    <n v="6340068"/>
    <x v="1"/>
  </r>
  <r>
    <s v="P0672"/>
    <s v="Model_245"/>
    <x v="0"/>
    <x v="0"/>
    <n v="2024"/>
    <s v="Q3"/>
    <n v="4580"/>
    <n v="18775"/>
    <n v="10902"/>
    <n v="314889"/>
    <n v="12.34"/>
    <n v="14"/>
    <n v="8.9600000000000009"/>
    <n v="15.39"/>
    <n v="51.53"/>
    <n v="2.9"/>
    <n v="15904"/>
    <n v="4935"/>
    <n v="4"/>
    <n v="85989500"/>
    <n v="49931160"/>
    <n v="36058340"/>
    <x v="1"/>
  </r>
  <r>
    <s v="P0673"/>
    <s v="Model_356"/>
    <x v="0"/>
    <x v="0"/>
    <n v="2023"/>
    <s v="Q1"/>
    <n v="2200"/>
    <n v="5970"/>
    <n v="5908"/>
    <n v="367387"/>
    <n v="0.85"/>
    <n v="17"/>
    <n v="0.28999999999999998"/>
    <n v="4.82"/>
    <n v="33.840000000000003"/>
    <n v="3.8"/>
    <n v="5986"/>
    <n v="894"/>
    <n v="13"/>
    <n v="13134000"/>
    <n v="12997600"/>
    <n v="136400"/>
    <x v="0"/>
  </r>
  <r>
    <s v="P0674"/>
    <s v="Model_104"/>
    <x v="1"/>
    <x v="3"/>
    <n v="2024"/>
    <s v="Q2"/>
    <n v="4909"/>
    <n v="11725"/>
    <n v="4404"/>
    <n v="316010"/>
    <n v="6.28"/>
    <n v="1"/>
    <n v="2.4"/>
    <n v="15.16"/>
    <n v="43.8"/>
    <n v="3.4"/>
    <n v="3930"/>
    <n v="6886"/>
    <n v="8"/>
    <n v="57558025"/>
    <n v="21619236"/>
    <n v="35938789"/>
    <x v="1"/>
  </r>
  <r>
    <s v="P0675"/>
    <s v="Model_350"/>
    <x v="0"/>
    <x v="0"/>
    <n v="2023"/>
    <s v="Q1"/>
    <n v="1379"/>
    <n v="11056"/>
    <n v="1469"/>
    <n v="213317"/>
    <n v="6.88"/>
    <n v="9"/>
    <n v="0.32"/>
    <n v="16.940000000000001"/>
    <n v="33.869999999999997"/>
    <n v="3.2"/>
    <n v="18729"/>
    <n v="4114"/>
    <n v="2"/>
    <n v="15246224"/>
    <n v="2025751"/>
    <n v="13220473"/>
    <x v="2"/>
  </r>
  <r>
    <s v="P0676"/>
    <s v="Model_701"/>
    <x v="1"/>
    <x v="0"/>
    <n v="2023"/>
    <s v="Q4"/>
    <n v="1408"/>
    <n v="10706"/>
    <n v="5164"/>
    <n v="487940"/>
    <n v="10.88"/>
    <n v="12"/>
    <n v="3.36"/>
    <n v="13.14"/>
    <n v="31.04"/>
    <n v="2.9"/>
    <n v="14656"/>
    <n v="7492"/>
    <n v="2"/>
    <n v="15074048"/>
    <n v="7270912"/>
    <n v="7803136"/>
    <x v="2"/>
  </r>
  <r>
    <s v="P0677"/>
    <s v="Model_190"/>
    <x v="2"/>
    <x v="2"/>
    <n v="2024"/>
    <s v="Q2"/>
    <n v="2532"/>
    <n v="11491"/>
    <n v="8129"/>
    <n v="440825"/>
    <n v="8.61"/>
    <n v="17"/>
    <n v="5.14"/>
    <n v="17.95"/>
    <n v="23.09"/>
    <n v="2.2000000000000002"/>
    <n v="2067"/>
    <n v="5453"/>
    <n v="6"/>
    <n v="29095212"/>
    <n v="20582628"/>
    <n v="8512584"/>
    <x v="1"/>
  </r>
  <r>
    <s v="P0678"/>
    <s v="Model_799"/>
    <x v="2"/>
    <x v="2"/>
    <n v="2024"/>
    <s v="Q4"/>
    <n v="4592"/>
    <n v="9019"/>
    <n v="2083"/>
    <n v="121354"/>
    <n v="10.01"/>
    <n v="14"/>
    <n v="7.97"/>
    <n v="14.54"/>
    <n v="39.020000000000003"/>
    <n v="2.1"/>
    <n v="3679"/>
    <n v="3507"/>
    <n v="10"/>
    <n v="41415248"/>
    <n v="9565136"/>
    <n v="31850112"/>
    <x v="1"/>
  </r>
  <r>
    <s v="P0679"/>
    <s v="Model_700"/>
    <x v="2"/>
    <x v="2"/>
    <n v="2023"/>
    <s v="Q4"/>
    <n v="2067"/>
    <n v="15169"/>
    <n v="1723"/>
    <n v="101374"/>
    <n v="11.66"/>
    <n v="11"/>
    <n v="3.38"/>
    <n v="23.69"/>
    <n v="30.08"/>
    <n v="3"/>
    <n v="3519"/>
    <n v="1074"/>
    <n v="7"/>
    <n v="31354323"/>
    <n v="3561441"/>
    <n v="27792882"/>
    <x v="1"/>
  </r>
  <r>
    <s v="P0680"/>
    <s v="Model_130"/>
    <x v="2"/>
    <x v="1"/>
    <n v="2024"/>
    <s v="Q3"/>
    <n v="1381"/>
    <n v="6112"/>
    <n v="1925"/>
    <n v="164397"/>
    <n v="12.93"/>
    <n v="14"/>
    <n v="7.05"/>
    <n v="1.34"/>
    <n v="64.67"/>
    <n v="1.6"/>
    <n v="17419"/>
    <n v="9339"/>
    <n v="11"/>
    <n v="8440672"/>
    <n v="2658425"/>
    <n v="5782247"/>
    <x v="2"/>
  </r>
  <r>
    <s v="P0681"/>
    <s v="Model_707"/>
    <x v="1"/>
    <x v="1"/>
    <n v="2024"/>
    <s v="Q4"/>
    <n v="4394"/>
    <n v="13873"/>
    <n v="2329"/>
    <n v="298552"/>
    <n v="4.71"/>
    <n v="12"/>
    <n v="1.88"/>
    <n v="2.66"/>
    <n v="64.709999999999994"/>
    <n v="2.4"/>
    <n v="20204"/>
    <n v="4337"/>
    <n v="3"/>
    <n v="60957962"/>
    <n v="10233626"/>
    <n v="50724336"/>
    <x v="1"/>
  </r>
  <r>
    <s v="P0682"/>
    <s v="Model_555"/>
    <x v="1"/>
    <x v="0"/>
    <n v="2023"/>
    <s v="Q1"/>
    <n v="4311"/>
    <n v="19082"/>
    <n v="14846"/>
    <n v="436721"/>
    <n v="8.07"/>
    <n v="17"/>
    <n v="7.51"/>
    <n v="4.34"/>
    <n v="50.15"/>
    <n v="2.2999999999999998"/>
    <n v="19530"/>
    <n v="7348"/>
    <n v="12"/>
    <n v="82262502"/>
    <n v="64001106"/>
    <n v="18261396"/>
    <x v="1"/>
  </r>
  <r>
    <s v="P0683"/>
    <s v="Model_356"/>
    <x v="1"/>
    <x v="1"/>
    <n v="2024"/>
    <s v="Q2"/>
    <n v="1408"/>
    <n v="17052"/>
    <n v="10586"/>
    <n v="473332"/>
    <n v="12.6"/>
    <n v="14"/>
    <n v="2.36"/>
    <n v="17.25"/>
    <n v="72.239999999999995"/>
    <n v="3.3"/>
    <n v="5409"/>
    <n v="4469"/>
    <n v="10"/>
    <n v="24009216"/>
    <n v="14905088"/>
    <n v="9104128"/>
    <x v="1"/>
  </r>
  <r>
    <s v="P0684"/>
    <s v="Model_366"/>
    <x v="1"/>
    <x v="1"/>
    <n v="2024"/>
    <s v="Q3"/>
    <n v="4687"/>
    <n v="16146"/>
    <n v="9238"/>
    <n v="393173"/>
    <n v="14.84"/>
    <n v="10"/>
    <n v="1.44"/>
    <n v="16.14"/>
    <n v="77.31"/>
    <n v="1.3"/>
    <n v="9515"/>
    <n v="8150"/>
    <n v="7"/>
    <n v="75676302"/>
    <n v="43298506"/>
    <n v="32377796"/>
    <x v="1"/>
  </r>
  <r>
    <s v="P0685"/>
    <s v="Model_284"/>
    <x v="0"/>
    <x v="3"/>
    <n v="2023"/>
    <s v="Q1"/>
    <n v="4904"/>
    <n v="6738"/>
    <n v="4511"/>
    <n v="405718"/>
    <n v="13.34"/>
    <n v="18"/>
    <n v="1.85"/>
    <n v="22.3"/>
    <n v="56.38"/>
    <n v="4.3"/>
    <n v="4920"/>
    <n v="564"/>
    <n v="6"/>
    <n v="33043152"/>
    <n v="22121944"/>
    <n v="10921208"/>
    <x v="1"/>
  </r>
  <r>
    <s v="P0686"/>
    <s v="Model_164"/>
    <x v="2"/>
    <x v="1"/>
    <n v="2023"/>
    <s v="Q1"/>
    <n v="3227"/>
    <n v="17077"/>
    <n v="8804"/>
    <n v="463663"/>
    <n v="5.57"/>
    <n v="2"/>
    <n v="1.82"/>
    <n v="18.32"/>
    <n v="59.51"/>
    <n v="3.2"/>
    <n v="16385"/>
    <n v="5427"/>
    <n v="6"/>
    <n v="55107479"/>
    <n v="28410508"/>
    <n v="26696971"/>
    <x v="1"/>
  </r>
  <r>
    <s v="P0687"/>
    <s v="Model_501"/>
    <x v="2"/>
    <x v="3"/>
    <n v="2024"/>
    <s v="Q2"/>
    <n v="2178"/>
    <n v="17004"/>
    <n v="10552"/>
    <n v="342575"/>
    <n v="2.93"/>
    <n v="6"/>
    <n v="5.13"/>
    <n v="12.71"/>
    <n v="32.630000000000003"/>
    <n v="3.7"/>
    <n v="18240"/>
    <n v="5515"/>
    <n v="13"/>
    <n v="37034712"/>
    <n v="22982256"/>
    <n v="14052456"/>
    <x v="1"/>
  </r>
  <r>
    <s v="P0688"/>
    <s v="Model_558"/>
    <x v="2"/>
    <x v="2"/>
    <n v="2023"/>
    <s v="Q3"/>
    <n v="2230"/>
    <n v="5219"/>
    <n v="7074"/>
    <n v="461124"/>
    <n v="7.34"/>
    <n v="13"/>
    <n v="8.4499999999999993"/>
    <n v="24.8"/>
    <n v="81.59"/>
    <n v="3.8"/>
    <n v="8985"/>
    <n v="8215"/>
    <n v="4"/>
    <n v="11638370"/>
    <n v="15775020"/>
    <n v="-4136650"/>
    <x v="0"/>
  </r>
  <r>
    <s v="P0689"/>
    <s v="Model_348"/>
    <x v="2"/>
    <x v="0"/>
    <n v="2024"/>
    <s v="Q2"/>
    <n v="4942"/>
    <n v="1802"/>
    <n v="11392"/>
    <n v="79336"/>
    <n v="11.12"/>
    <n v="13"/>
    <n v="0.8"/>
    <n v="6.65"/>
    <n v="11.94"/>
    <n v="2.2000000000000002"/>
    <n v="20965"/>
    <n v="387"/>
    <n v="7"/>
    <n v="8905484"/>
    <n v="56299264"/>
    <n v="-47393780"/>
    <x v="0"/>
  </r>
  <r>
    <s v="P0690"/>
    <s v="Model_809"/>
    <x v="0"/>
    <x v="1"/>
    <n v="2024"/>
    <s v="Q3"/>
    <n v="187"/>
    <n v="13644"/>
    <n v="11235"/>
    <n v="353136"/>
    <n v="7.39"/>
    <n v="12"/>
    <n v="7.07"/>
    <n v="20.83"/>
    <n v="37.89"/>
    <n v="2.9"/>
    <n v="20164"/>
    <n v="3295"/>
    <n v="14"/>
    <n v="2551428"/>
    <n v="2100945"/>
    <n v="450483"/>
    <x v="0"/>
  </r>
  <r>
    <s v="P0691"/>
    <s v="Model_894"/>
    <x v="0"/>
    <x v="0"/>
    <n v="2024"/>
    <s v="Q2"/>
    <n v="3522"/>
    <n v="18870"/>
    <n v="4664"/>
    <n v="105350"/>
    <n v="7.25"/>
    <n v="11"/>
    <n v="6.54"/>
    <n v="10.67"/>
    <n v="67.739999999999995"/>
    <n v="4.8"/>
    <n v="5631"/>
    <n v="9167"/>
    <n v="5"/>
    <n v="66460140"/>
    <n v="16426608"/>
    <n v="50033532"/>
    <x v="1"/>
  </r>
  <r>
    <s v="P0692"/>
    <s v="Model_230"/>
    <x v="2"/>
    <x v="0"/>
    <n v="2023"/>
    <s v="Q1"/>
    <n v="2882"/>
    <n v="11555"/>
    <n v="10931"/>
    <n v="119561"/>
    <n v="12.57"/>
    <n v="8"/>
    <n v="8.73"/>
    <n v="16.22"/>
    <n v="16.41"/>
    <n v="4.0999999999999996"/>
    <n v="12152"/>
    <n v="2092"/>
    <n v="14"/>
    <n v="33301510"/>
    <n v="31503142"/>
    <n v="1798368"/>
    <x v="3"/>
  </r>
  <r>
    <s v="P0693"/>
    <s v="Model_891"/>
    <x v="1"/>
    <x v="3"/>
    <n v="2024"/>
    <s v="Q3"/>
    <n v="3629"/>
    <n v="5940"/>
    <n v="14017"/>
    <n v="364099"/>
    <n v="5.42"/>
    <n v="0"/>
    <n v="2.44"/>
    <n v="18.18"/>
    <n v="24.65"/>
    <n v="4.9000000000000004"/>
    <n v="15879"/>
    <n v="7550"/>
    <n v="13"/>
    <n v="21556260"/>
    <n v="50867693"/>
    <n v="-29311433"/>
    <x v="0"/>
  </r>
  <r>
    <s v="P0694"/>
    <s v="Model_934"/>
    <x v="0"/>
    <x v="0"/>
    <n v="2024"/>
    <s v="Q4"/>
    <n v="3081"/>
    <n v="4572"/>
    <n v="8633"/>
    <n v="111240"/>
    <n v="12.9"/>
    <n v="18"/>
    <n v="4.5"/>
    <n v="15.84"/>
    <n v="57.14"/>
    <n v="4"/>
    <n v="16403"/>
    <n v="3025"/>
    <n v="11"/>
    <n v="14086332"/>
    <n v="26598273"/>
    <n v="-12511941"/>
    <x v="0"/>
  </r>
  <r>
    <s v="P0695"/>
    <s v="Model_112"/>
    <x v="1"/>
    <x v="2"/>
    <n v="2024"/>
    <s v="Q1"/>
    <n v="4214"/>
    <n v="15098"/>
    <n v="12061"/>
    <n v="201165"/>
    <n v="6.1"/>
    <n v="10"/>
    <n v="9.26"/>
    <n v="3.51"/>
    <n v="54.8"/>
    <n v="1.7"/>
    <n v="17413"/>
    <n v="1220"/>
    <n v="3"/>
    <n v="63622972"/>
    <n v="50825054"/>
    <n v="12797918"/>
    <x v="1"/>
  </r>
  <r>
    <s v="P0696"/>
    <s v="Model_144"/>
    <x v="0"/>
    <x v="3"/>
    <n v="2024"/>
    <s v="Q4"/>
    <n v="2643"/>
    <n v="15787"/>
    <n v="7588"/>
    <n v="449371"/>
    <n v="4.92"/>
    <n v="18"/>
    <n v="6.6"/>
    <n v="11.07"/>
    <n v="69.11"/>
    <n v="1.3"/>
    <n v="20671"/>
    <n v="5410"/>
    <n v="14"/>
    <n v="41725041"/>
    <n v="20055084"/>
    <n v="21669957"/>
    <x v="1"/>
  </r>
  <r>
    <s v="P0697"/>
    <s v="Model_590"/>
    <x v="2"/>
    <x v="2"/>
    <n v="2024"/>
    <s v="Q1"/>
    <n v="4350"/>
    <n v="15465"/>
    <n v="1026"/>
    <n v="96607"/>
    <n v="6.81"/>
    <n v="17"/>
    <n v="3.89"/>
    <n v="14.04"/>
    <n v="75.010000000000005"/>
    <n v="3.3"/>
    <n v="10970"/>
    <n v="546"/>
    <n v="4"/>
    <n v="67272750"/>
    <n v="4463100"/>
    <n v="62809650"/>
    <x v="1"/>
  </r>
  <r>
    <s v="P0698"/>
    <s v="Model_750"/>
    <x v="0"/>
    <x v="1"/>
    <n v="2024"/>
    <s v="Q3"/>
    <n v="3868"/>
    <n v="11019"/>
    <n v="12539"/>
    <n v="476703"/>
    <n v="11.44"/>
    <n v="11"/>
    <n v="1.31"/>
    <n v="21.23"/>
    <n v="20.29"/>
    <n v="2.4"/>
    <n v="18349"/>
    <n v="6727"/>
    <n v="10"/>
    <n v="42621492"/>
    <n v="48500852"/>
    <n v="-5879360"/>
    <x v="3"/>
  </r>
  <r>
    <s v="P0699"/>
    <s v="Model_232"/>
    <x v="1"/>
    <x v="3"/>
    <n v="2023"/>
    <s v="Q3"/>
    <n v="4188"/>
    <n v="14880"/>
    <n v="1064"/>
    <n v="236740"/>
    <n v="1.89"/>
    <n v="0"/>
    <n v="2.62"/>
    <n v="11.09"/>
    <n v="11.47"/>
    <n v="2.1"/>
    <n v="13040"/>
    <n v="2996"/>
    <n v="12"/>
    <n v="62317440"/>
    <n v="4456032"/>
    <n v="57861408"/>
    <x v="1"/>
  </r>
  <r>
    <s v="P0700"/>
    <s v="Model_675"/>
    <x v="1"/>
    <x v="2"/>
    <n v="2024"/>
    <s v="Q3"/>
    <n v="3873"/>
    <n v="13365"/>
    <n v="10387"/>
    <n v="464179"/>
    <n v="2.95"/>
    <n v="18"/>
    <n v="5.81"/>
    <n v="22.97"/>
    <n v="65.17"/>
    <n v="4.2"/>
    <n v="19371"/>
    <n v="821"/>
    <n v="12"/>
    <n v="51762645"/>
    <n v="40228851"/>
    <n v="11533794"/>
    <x v="1"/>
  </r>
  <r>
    <s v="P0701"/>
    <s v="Model_243"/>
    <x v="0"/>
    <x v="2"/>
    <n v="2023"/>
    <s v="Q3"/>
    <n v="4092"/>
    <n v="9625"/>
    <n v="12549"/>
    <n v="231196"/>
    <n v="14.27"/>
    <n v="19"/>
    <n v="7.18"/>
    <n v="11.01"/>
    <n v="34.11"/>
    <n v="2.5"/>
    <n v="6097"/>
    <n v="2263"/>
    <n v="10"/>
    <n v="39385500"/>
    <n v="51350508"/>
    <n v="-11965008"/>
    <x v="3"/>
  </r>
  <r>
    <s v="P0702"/>
    <s v="Model_126"/>
    <x v="0"/>
    <x v="3"/>
    <n v="2024"/>
    <s v="Q4"/>
    <n v="1956"/>
    <n v="4791"/>
    <n v="14545"/>
    <n v="365014"/>
    <n v="2.63"/>
    <n v="16"/>
    <n v="1.24"/>
    <n v="13.72"/>
    <n v="60.08"/>
    <n v="2.2999999999999998"/>
    <n v="6036"/>
    <n v="9643"/>
    <n v="7"/>
    <n v="9371196"/>
    <n v="28450020"/>
    <n v="-19078824"/>
    <x v="0"/>
  </r>
  <r>
    <s v="P0703"/>
    <s v="Model_314"/>
    <x v="1"/>
    <x v="3"/>
    <n v="2024"/>
    <s v="Q1"/>
    <n v="810"/>
    <n v="5533"/>
    <n v="1445"/>
    <n v="499763"/>
    <n v="8.52"/>
    <n v="4"/>
    <n v="6"/>
    <n v="19.91"/>
    <n v="22.04"/>
    <n v="4.4000000000000004"/>
    <n v="18209"/>
    <n v="4080"/>
    <n v="11"/>
    <n v="4481730"/>
    <n v="1170450"/>
    <n v="3311280"/>
    <x v="0"/>
  </r>
  <r>
    <s v="P0704"/>
    <s v="Model_914"/>
    <x v="0"/>
    <x v="2"/>
    <n v="2024"/>
    <s v="Q3"/>
    <n v="3495"/>
    <n v="6605"/>
    <n v="8344"/>
    <n v="114110"/>
    <n v="8.69"/>
    <n v="2"/>
    <n v="5.5"/>
    <n v="14.58"/>
    <n v="47.52"/>
    <n v="4.4000000000000004"/>
    <n v="11457"/>
    <n v="4602"/>
    <n v="11"/>
    <n v="23084475"/>
    <n v="29162280"/>
    <n v="-6077805"/>
    <x v="3"/>
  </r>
  <r>
    <s v="P0705"/>
    <s v="Model_197"/>
    <x v="0"/>
    <x v="2"/>
    <n v="2024"/>
    <s v="Q3"/>
    <n v="949"/>
    <n v="18587"/>
    <n v="14506"/>
    <n v="234626"/>
    <n v="7.34"/>
    <n v="1"/>
    <n v="5.14"/>
    <n v="24.01"/>
    <n v="50.35"/>
    <n v="2.4"/>
    <n v="5662"/>
    <n v="1825"/>
    <n v="10"/>
    <n v="17639063"/>
    <n v="13766194"/>
    <n v="3872869"/>
    <x v="0"/>
  </r>
  <r>
    <s v="P0706"/>
    <s v="Model_776"/>
    <x v="0"/>
    <x v="2"/>
    <n v="2024"/>
    <s v="Q1"/>
    <n v="4505"/>
    <n v="9633"/>
    <n v="6369"/>
    <n v="202008"/>
    <n v="9.67"/>
    <n v="2"/>
    <n v="6.9"/>
    <n v="16.510000000000002"/>
    <n v="56.81"/>
    <n v="4.3"/>
    <n v="1803"/>
    <n v="8985"/>
    <n v="5"/>
    <n v="43396665"/>
    <n v="28692345"/>
    <n v="14704320"/>
    <x v="1"/>
  </r>
  <r>
    <s v="P0707"/>
    <s v="Model_616"/>
    <x v="1"/>
    <x v="0"/>
    <n v="2023"/>
    <s v="Q1"/>
    <n v="2997"/>
    <n v="18458"/>
    <n v="3790"/>
    <n v="429039"/>
    <n v="3.45"/>
    <n v="7"/>
    <n v="8.3699999999999992"/>
    <n v="13.07"/>
    <n v="51.05"/>
    <n v="4.4000000000000004"/>
    <n v="6567"/>
    <n v="3513"/>
    <n v="12"/>
    <n v="55318626"/>
    <n v="11358630"/>
    <n v="43959996"/>
    <x v="1"/>
  </r>
  <r>
    <s v="P0708"/>
    <s v="Model_546"/>
    <x v="1"/>
    <x v="1"/>
    <n v="2023"/>
    <s v="Q4"/>
    <n v="1769"/>
    <n v="7204"/>
    <n v="14475"/>
    <n v="54426"/>
    <n v="8.2899999999999991"/>
    <n v="15"/>
    <n v="3.23"/>
    <n v="0.59"/>
    <n v="49.66"/>
    <n v="2.7"/>
    <n v="6524"/>
    <n v="594"/>
    <n v="6"/>
    <n v="12743876"/>
    <n v="25606275"/>
    <n v="-12862399"/>
    <x v="0"/>
  </r>
  <r>
    <s v="P0709"/>
    <s v="Model_422"/>
    <x v="1"/>
    <x v="0"/>
    <n v="2023"/>
    <s v="Q4"/>
    <n v="330"/>
    <n v="9348"/>
    <n v="10891"/>
    <n v="269911"/>
    <n v="5.58"/>
    <n v="5"/>
    <n v="8.89"/>
    <n v="10.34"/>
    <n v="36.619999999999997"/>
    <n v="1.3"/>
    <n v="9215"/>
    <n v="1047"/>
    <n v="11"/>
    <n v="3084840"/>
    <n v="3594030"/>
    <n v="-509190"/>
    <x v="0"/>
  </r>
  <r>
    <s v="P0710"/>
    <s v="Model_777"/>
    <x v="1"/>
    <x v="2"/>
    <n v="2024"/>
    <s v="Q4"/>
    <n v="3316"/>
    <n v="14475"/>
    <n v="3304"/>
    <n v="339750"/>
    <n v="9.93"/>
    <n v="12"/>
    <n v="1.61"/>
    <n v="7.48"/>
    <n v="15.69"/>
    <n v="1"/>
    <n v="12726"/>
    <n v="122"/>
    <n v="7"/>
    <n v="47999100"/>
    <n v="10956064"/>
    <n v="37043036"/>
    <x v="1"/>
  </r>
  <r>
    <s v="P0711"/>
    <s v="Model_515"/>
    <x v="2"/>
    <x v="2"/>
    <n v="2023"/>
    <s v="Q3"/>
    <n v="1937"/>
    <n v="8424"/>
    <n v="11764"/>
    <n v="491048"/>
    <n v="2.12"/>
    <n v="15"/>
    <n v="1.73"/>
    <n v="18.7"/>
    <n v="17.16"/>
    <n v="3.1"/>
    <n v="4131"/>
    <n v="1228"/>
    <n v="14"/>
    <n v="16317288"/>
    <n v="22786868"/>
    <n v="-6469580"/>
    <x v="0"/>
  </r>
  <r>
    <s v="P0712"/>
    <s v="Model_905"/>
    <x v="1"/>
    <x v="0"/>
    <n v="2023"/>
    <s v="Q4"/>
    <n v="3316"/>
    <n v="1988"/>
    <n v="14337"/>
    <n v="78151"/>
    <n v="8.56"/>
    <n v="15"/>
    <n v="2.67"/>
    <n v="5.21"/>
    <n v="44.7"/>
    <n v="2.4"/>
    <n v="14912"/>
    <n v="657"/>
    <n v="10"/>
    <n v="6592208"/>
    <n v="47541492"/>
    <n v="-40949284"/>
    <x v="0"/>
  </r>
  <r>
    <s v="P0713"/>
    <s v="Model_996"/>
    <x v="0"/>
    <x v="3"/>
    <n v="2024"/>
    <s v="Q3"/>
    <n v="716"/>
    <n v="8614"/>
    <n v="14069"/>
    <n v="323452"/>
    <n v="2.78"/>
    <n v="2"/>
    <n v="1.2"/>
    <n v="5.13"/>
    <n v="38.46"/>
    <n v="5"/>
    <n v="16537"/>
    <n v="9908"/>
    <n v="14"/>
    <n v="6167624"/>
    <n v="10073404"/>
    <n v="-3905780"/>
    <x v="0"/>
  </r>
  <r>
    <s v="P0714"/>
    <s v="Model_183"/>
    <x v="2"/>
    <x v="2"/>
    <n v="2024"/>
    <s v="Q4"/>
    <n v="4238"/>
    <n v="17240"/>
    <n v="10146"/>
    <n v="290853"/>
    <n v="4.18"/>
    <n v="12"/>
    <n v="2.2999999999999998"/>
    <n v="4.74"/>
    <n v="51.29"/>
    <n v="4.0999999999999996"/>
    <n v="13147"/>
    <n v="3830"/>
    <n v="6"/>
    <n v="73063120"/>
    <n v="42998748"/>
    <n v="30064372"/>
    <x v="1"/>
  </r>
  <r>
    <s v="P0715"/>
    <s v="Model_911"/>
    <x v="0"/>
    <x v="2"/>
    <n v="2023"/>
    <s v="Q3"/>
    <n v="721"/>
    <n v="4673"/>
    <n v="1387"/>
    <n v="304595"/>
    <n v="3.28"/>
    <n v="13"/>
    <n v="1.06"/>
    <n v="3.14"/>
    <n v="34.39"/>
    <n v="4"/>
    <n v="14069"/>
    <n v="5441"/>
    <n v="9"/>
    <n v="3369233"/>
    <n v="1000027"/>
    <n v="2369206"/>
    <x v="0"/>
  </r>
  <r>
    <s v="P0716"/>
    <s v="Model_772"/>
    <x v="0"/>
    <x v="3"/>
    <n v="2024"/>
    <s v="Q4"/>
    <n v="2019"/>
    <n v="3167"/>
    <n v="13563"/>
    <n v="226743"/>
    <n v="2.74"/>
    <n v="7"/>
    <n v="8.2200000000000006"/>
    <n v="7.78"/>
    <n v="65.03"/>
    <n v="4.8"/>
    <n v="3869"/>
    <n v="7098"/>
    <n v="12"/>
    <n v="6394173"/>
    <n v="27383697"/>
    <n v="-20989524"/>
    <x v="0"/>
  </r>
  <r>
    <s v="P0717"/>
    <s v="Model_554"/>
    <x v="0"/>
    <x v="0"/>
    <n v="2024"/>
    <s v="Q3"/>
    <n v="4206"/>
    <n v="5614"/>
    <n v="10813"/>
    <n v="140306"/>
    <n v="12.39"/>
    <n v="11"/>
    <n v="1.39"/>
    <n v="22.15"/>
    <n v="79.12"/>
    <n v="4.5999999999999996"/>
    <n v="13159"/>
    <n v="7282"/>
    <n v="2"/>
    <n v="23612484"/>
    <n v="45479478"/>
    <n v="-21866994"/>
    <x v="3"/>
  </r>
  <r>
    <s v="P0718"/>
    <s v="Model_511"/>
    <x v="2"/>
    <x v="0"/>
    <n v="2024"/>
    <s v="Q4"/>
    <n v="3172"/>
    <n v="5053"/>
    <n v="9977"/>
    <n v="275180"/>
    <n v="4.29"/>
    <n v="7"/>
    <n v="7.47"/>
    <n v="19.37"/>
    <n v="33.909999999999997"/>
    <n v="2.2999999999999998"/>
    <n v="2028"/>
    <n v="7134"/>
    <n v="6"/>
    <n v="16028116"/>
    <n v="31647044"/>
    <n v="-15618928"/>
    <x v="0"/>
  </r>
  <r>
    <s v="P0719"/>
    <s v="Model_757"/>
    <x v="0"/>
    <x v="0"/>
    <n v="2024"/>
    <s v="Q1"/>
    <n v="4749"/>
    <n v="9261"/>
    <n v="4879"/>
    <n v="419128"/>
    <n v="13.91"/>
    <n v="8"/>
    <n v="0.48"/>
    <n v="18.38"/>
    <n v="25.44"/>
    <n v="1.7"/>
    <n v="12002"/>
    <n v="1756"/>
    <n v="11"/>
    <n v="43980489"/>
    <n v="23170371"/>
    <n v="20810118"/>
    <x v="1"/>
  </r>
  <r>
    <s v="P0720"/>
    <s v="Model_758"/>
    <x v="1"/>
    <x v="0"/>
    <n v="2024"/>
    <s v="Q2"/>
    <n v="4827"/>
    <n v="2500"/>
    <n v="4148"/>
    <n v="52204"/>
    <n v="14.55"/>
    <n v="0"/>
    <n v="9.49"/>
    <n v="19.93"/>
    <n v="19.29"/>
    <n v="4"/>
    <n v="6175"/>
    <n v="4273"/>
    <n v="2"/>
    <n v="12067500"/>
    <n v="20022396"/>
    <n v="-7954896"/>
    <x v="0"/>
  </r>
  <r>
    <s v="P0721"/>
    <s v="Model_105"/>
    <x v="0"/>
    <x v="0"/>
    <n v="2024"/>
    <s v="Q1"/>
    <n v="3950"/>
    <n v="17138"/>
    <n v="7099"/>
    <n v="142769"/>
    <n v="8.57"/>
    <n v="5"/>
    <n v="7.11"/>
    <n v="6.74"/>
    <n v="59.3"/>
    <n v="2.5"/>
    <n v="19547"/>
    <n v="5541"/>
    <n v="11"/>
    <n v="67695100"/>
    <n v="28041050"/>
    <n v="39654050"/>
    <x v="1"/>
  </r>
  <r>
    <s v="P0722"/>
    <s v="Model_623"/>
    <x v="0"/>
    <x v="3"/>
    <n v="2024"/>
    <s v="Q4"/>
    <n v="573"/>
    <n v="19272"/>
    <n v="4631"/>
    <n v="137265"/>
    <n v="2.15"/>
    <n v="18"/>
    <n v="7.0000000000000007E-2"/>
    <n v="22.19"/>
    <n v="45.51"/>
    <n v="2.9"/>
    <n v="3841"/>
    <n v="9098"/>
    <n v="7"/>
    <n v="11042856"/>
    <n v="2653563"/>
    <n v="8389293"/>
    <x v="2"/>
  </r>
  <r>
    <s v="P0723"/>
    <s v="Model_103"/>
    <x v="0"/>
    <x v="1"/>
    <n v="2023"/>
    <s v="Q2"/>
    <n v="2443"/>
    <n v="6950"/>
    <n v="10233"/>
    <n v="343275"/>
    <n v="5.62"/>
    <n v="10"/>
    <n v="7.64"/>
    <n v="3.43"/>
    <n v="25.04"/>
    <n v="3.5"/>
    <n v="15419"/>
    <n v="3412"/>
    <n v="8"/>
    <n v="16978850"/>
    <n v="24999219"/>
    <n v="-8020369"/>
    <x v="0"/>
  </r>
  <r>
    <s v="P0724"/>
    <s v="Model_660"/>
    <x v="1"/>
    <x v="0"/>
    <n v="2023"/>
    <s v="Q4"/>
    <n v="3167"/>
    <n v="5212"/>
    <n v="9181"/>
    <n v="102428"/>
    <n v="11.97"/>
    <n v="10"/>
    <n v="5.14"/>
    <n v="8.41"/>
    <n v="62.25"/>
    <n v="4.5999999999999996"/>
    <n v="16230"/>
    <n v="8745"/>
    <n v="13"/>
    <n v="16506404"/>
    <n v="29076227"/>
    <n v="-12569823"/>
    <x v="0"/>
  </r>
  <r>
    <s v="P0725"/>
    <s v="Model_887"/>
    <x v="2"/>
    <x v="1"/>
    <n v="2023"/>
    <s v="Q2"/>
    <n v="2643"/>
    <n v="2867"/>
    <n v="14528"/>
    <n v="83870"/>
    <n v="5.51"/>
    <n v="12"/>
    <n v="7.79"/>
    <n v="14.67"/>
    <n v="21.88"/>
    <n v="2.7"/>
    <n v="16756"/>
    <n v="2424"/>
    <n v="6"/>
    <n v="7577481"/>
    <n v="38397504"/>
    <n v="-30820023"/>
    <x v="0"/>
  </r>
  <r>
    <s v="P0726"/>
    <s v="Model_811"/>
    <x v="0"/>
    <x v="2"/>
    <n v="2024"/>
    <s v="Q2"/>
    <n v="2018"/>
    <n v="9689"/>
    <n v="9972"/>
    <n v="153547"/>
    <n v="1.31"/>
    <n v="10"/>
    <n v="5.22"/>
    <n v="2.57"/>
    <n v="54.34"/>
    <n v="4.0999999999999996"/>
    <n v="6405"/>
    <n v="9739"/>
    <n v="2"/>
    <n v="19552402"/>
    <n v="20123496"/>
    <n v="-571094"/>
    <x v="0"/>
  </r>
  <r>
    <s v="P0727"/>
    <s v="Model_395"/>
    <x v="2"/>
    <x v="1"/>
    <n v="2023"/>
    <s v="Q3"/>
    <n v="1803"/>
    <n v="10513"/>
    <n v="10690"/>
    <n v="285990"/>
    <n v="8.35"/>
    <n v="17"/>
    <n v="6.41"/>
    <n v="18.25"/>
    <n v="52.17"/>
    <n v="2.1"/>
    <n v="17039"/>
    <n v="5695"/>
    <n v="7"/>
    <n v="18954939"/>
    <n v="19274070"/>
    <n v="-319131"/>
    <x v="0"/>
  </r>
  <r>
    <s v="P0728"/>
    <s v="Model_242"/>
    <x v="0"/>
    <x v="2"/>
    <n v="2023"/>
    <s v="Q2"/>
    <n v="2346"/>
    <n v="18338"/>
    <n v="2515"/>
    <n v="99067"/>
    <n v="12.68"/>
    <n v="14"/>
    <n v="7.86"/>
    <n v="9.68"/>
    <n v="68.739999999999995"/>
    <n v="3.8"/>
    <n v="16755"/>
    <n v="6084"/>
    <n v="11"/>
    <n v="43020948"/>
    <n v="5900190"/>
    <n v="37120758"/>
    <x v="1"/>
  </r>
  <r>
    <s v="P0729"/>
    <s v="Model_826"/>
    <x v="1"/>
    <x v="2"/>
    <n v="2023"/>
    <s v="Q1"/>
    <n v="2311"/>
    <n v="5226"/>
    <n v="11585"/>
    <n v="288083"/>
    <n v="11.94"/>
    <n v="0"/>
    <n v="4.05"/>
    <n v="19.61"/>
    <n v="14.41"/>
    <n v="1"/>
    <n v="10384"/>
    <n v="2611"/>
    <n v="6"/>
    <n v="12077286"/>
    <n v="26772935"/>
    <n v="-14695649"/>
    <x v="0"/>
  </r>
  <r>
    <s v="P0730"/>
    <s v="Model_458"/>
    <x v="1"/>
    <x v="3"/>
    <n v="2024"/>
    <s v="Q1"/>
    <n v="2336"/>
    <n v="6306"/>
    <n v="13128"/>
    <n v="162217"/>
    <n v="2.63"/>
    <n v="6"/>
    <n v="0.03"/>
    <n v="12.32"/>
    <n v="81.03"/>
    <n v="4.5"/>
    <n v="10643"/>
    <n v="462"/>
    <n v="7"/>
    <n v="14730816"/>
    <n v="30667008"/>
    <n v="-15936192"/>
    <x v="0"/>
  </r>
  <r>
    <s v="P0731"/>
    <s v="Model_636"/>
    <x v="1"/>
    <x v="2"/>
    <n v="2023"/>
    <s v="Q1"/>
    <n v="4252"/>
    <n v="3690"/>
    <n v="7250"/>
    <n v="464823"/>
    <n v="10.09"/>
    <n v="12"/>
    <n v="8.5"/>
    <n v="4.5199999999999996"/>
    <n v="66.239999999999995"/>
    <n v="1.1000000000000001"/>
    <n v="7450"/>
    <n v="3554"/>
    <n v="12"/>
    <n v="15689880"/>
    <n v="30827000"/>
    <n v="-15137120"/>
    <x v="0"/>
  </r>
  <r>
    <s v="P0732"/>
    <s v="Model_882"/>
    <x v="1"/>
    <x v="0"/>
    <n v="2023"/>
    <s v="Q3"/>
    <n v="2928"/>
    <n v="10608"/>
    <n v="14030"/>
    <n v="468184"/>
    <n v="3.31"/>
    <n v="11"/>
    <n v="3.81"/>
    <n v="18.37"/>
    <n v="27.29"/>
    <n v="3.9"/>
    <n v="2860"/>
    <n v="2898"/>
    <n v="11"/>
    <n v="31060224"/>
    <n v="41079840"/>
    <n v="-10019616"/>
    <x v="3"/>
  </r>
  <r>
    <s v="P0733"/>
    <s v="Model_746"/>
    <x v="1"/>
    <x v="2"/>
    <n v="2023"/>
    <s v="Q3"/>
    <n v="4193"/>
    <n v="13678"/>
    <n v="13425"/>
    <n v="148934"/>
    <n v="3.27"/>
    <n v="17"/>
    <n v="4.96"/>
    <n v="6.3"/>
    <n v="24.67"/>
    <n v="1.2"/>
    <n v="6627"/>
    <n v="4720"/>
    <n v="8"/>
    <n v="57351854"/>
    <n v="56291025"/>
    <n v="1060829"/>
    <x v="3"/>
  </r>
  <r>
    <s v="P0734"/>
    <s v="Model_827"/>
    <x v="1"/>
    <x v="2"/>
    <n v="2024"/>
    <s v="Q4"/>
    <n v="3694"/>
    <n v="4375"/>
    <n v="6233"/>
    <n v="192980"/>
    <n v="13.11"/>
    <n v="18"/>
    <n v="0.08"/>
    <n v="12.27"/>
    <n v="44.53"/>
    <n v="2.1"/>
    <n v="15752"/>
    <n v="3355"/>
    <n v="8"/>
    <n v="16161250"/>
    <n v="23024702"/>
    <n v="-6863452"/>
    <x v="0"/>
  </r>
  <r>
    <s v="P0735"/>
    <s v="Model_743"/>
    <x v="2"/>
    <x v="2"/>
    <n v="2023"/>
    <s v="Q4"/>
    <n v="4482"/>
    <n v="7092"/>
    <n v="1898"/>
    <n v="469639"/>
    <n v="3.75"/>
    <n v="14"/>
    <n v="4.92"/>
    <n v="1.89"/>
    <n v="75.41"/>
    <n v="3"/>
    <n v="10230"/>
    <n v="1317"/>
    <n v="3"/>
    <n v="31786344"/>
    <n v="8506836"/>
    <n v="23279508"/>
    <x v="1"/>
  </r>
  <r>
    <s v="P0736"/>
    <s v="Model_831"/>
    <x v="2"/>
    <x v="0"/>
    <n v="2023"/>
    <s v="Q3"/>
    <n v="2105"/>
    <n v="19324"/>
    <n v="7896"/>
    <n v="386851"/>
    <n v="3.95"/>
    <n v="7"/>
    <n v="9.86"/>
    <n v="15.45"/>
    <n v="77.44"/>
    <n v="2.7"/>
    <n v="5425"/>
    <n v="1585"/>
    <n v="13"/>
    <n v="40677020"/>
    <n v="16621080"/>
    <n v="24055940"/>
    <x v="1"/>
  </r>
  <r>
    <s v="P0737"/>
    <s v="Model_629"/>
    <x v="0"/>
    <x v="0"/>
    <n v="2024"/>
    <s v="Q3"/>
    <n v="4770"/>
    <n v="14092"/>
    <n v="3126"/>
    <n v="259329"/>
    <n v="0.01"/>
    <n v="18"/>
    <n v="2.78"/>
    <n v="16.649999999999999"/>
    <n v="51.64"/>
    <n v="1.8"/>
    <n v="9963"/>
    <n v="5449"/>
    <n v="4"/>
    <n v="67218840"/>
    <n v="14911020"/>
    <n v="52307820"/>
    <x v="1"/>
  </r>
  <r>
    <s v="P0738"/>
    <s v="Model_154"/>
    <x v="0"/>
    <x v="1"/>
    <n v="2024"/>
    <s v="Q3"/>
    <n v="1326"/>
    <n v="10427"/>
    <n v="12239"/>
    <n v="307354"/>
    <n v="13.06"/>
    <n v="9"/>
    <n v="3.95"/>
    <n v="9.4700000000000006"/>
    <n v="78.86"/>
    <n v="2.2999999999999998"/>
    <n v="18912"/>
    <n v="7295"/>
    <n v="13"/>
    <n v="13826202"/>
    <n v="16228914"/>
    <n v="-2402712"/>
    <x v="0"/>
  </r>
  <r>
    <s v="P0739"/>
    <s v="Model_883"/>
    <x v="0"/>
    <x v="1"/>
    <n v="2023"/>
    <s v="Q2"/>
    <n v="2816"/>
    <n v="15937"/>
    <n v="9887"/>
    <n v="111215"/>
    <n v="11.89"/>
    <n v="6"/>
    <n v="6.87"/>
    <n v="23.86"/>
    <n v="10.44"/>
    <n v="3.9"/>
    <n v="2742"/>
    <n v="7850"/>
    <n v="7"/>
    <n v="44878592"/>
    <n v="27841792"/>
    <n v="17036800"/>
    <x v="1"/>
  </r>
  <r>
    <s v="P0740"/>
    <s v="Model_796"/>
    <x v="1"/>
    <x v="2"/>
    <n v="2024"/>
    <s v="Q2"/>
    <n v="352"/>
    <n v="13030"/>
    <n v="7216"/>
    <n v="236907"/>
    <n v="9.41"/>
    <n v="17"/>
    <n v="8.15"/>
    <n v="21.85"/>
    <n v="12.81"/>
    <n v="3.7"/>
    <n v="10284"/>
    <n v="6179"/>
    <n v="4"/>
    <n v="4586560"/>
    <n v="2540032"/>
    <n v="2046528"/>
    <x v="0"/>
  </r>
  <r>
    <s v="P0741"/>
    <s v="Model_192"/>
    <x v="2"/>
    <x v="3"/>
    <n v="2023"/>
    <s v="Q2"/>
    <n v="688"/>
    <n v="8510"/>
    <n v="7780"/>
    <n v="361573"/>
    <n v="11.25"/>
    <n v="15"/>
    <n v="4.17"/>
    <n v="17.7"/>
    <n v="82.95"/>
    <n v="1.3"/>
    <n v="11297"/>
    <n v="9499"/>
    <n v="3"/>
    <n v="5854880"/>
    <n v="5352640"/>
    <n v="502240"/>
    <x v="0"/>
  </r>
  <r>
    <s v="P0742"/>
    <s v="Model_155"/>
    <x v="1"/>
    <x v="2"/>
    <n v="2024"/>
    <s v="Q1"/>
    <n v="105"/>
    <n v="12707"/>
    <n v="7563"/>
    <n v="394296"/>
    <n v="2.2799999999999998"/>
    <n v="19"/>
    <n v="3.1"/>
    <n v="17.84"/>
    <n v="72.03"/>
    <n v="4"/>
    <n v="7906"/>
    <n v="9740"/>
    <n v="5"/>
    <n v="1334235"/>
    <n v="794115"/>
    <n v="540120"/>
    <x v="0"/>
  </r>
  <r>
    <s v="P0743"/>
    <s v="Model_309"/>
    <x v="0"/>
    <x v="1"/>
    <n v="2023"/>
    <s v="Q1"/>
    <n v="4871"/>
    <n v="4489"/>
    <n v="2474"/>
    <n v="158048"/>
    <n v="6.87"/>
    <n v="5"/>
    <n v="9.3800000000000008"/>
    <n v="6.31"/>
    <n v="46.06"/>
    <n v="1.2"/>
    <n v="15465"/>
    <n v="8135"/>
    <n v="6"/>
    <n v="21865919"/>
    <n v="12050854"/>
    <n v="9815065"/>
    <x v="2"/>
  </r>
  <r>
    <s v="P0744"/>
    <s v="Model_163"/>
    <x v="2"/>
    <x v="0"/>
    <n v="2024"/>
    <s v="Q4"/>
    <n v="575"/>
    <n v="13540"/>
    <n v="11901"/>
    <n v="219530"/>
    <n v="5.27"/>
    <n v="8"/>
    <n v="6.77"/>
    <n v="16.420000000000002"/>
    <n v="70.290000000000006"/>
    <n v="3.2"/>
    <n v="15233"/>
    <n v="1607"/>
    <n v="12"/>
    <n v="7785500"/>
    <n v="6843075"/>
    <n v="942425"/>
    <x v="0"/>
  </r>
  <r>
    <s v="P0745"/>
    <s v="Model_105"/>
    <x v="0"/>
    <x v="2"/>
    <n v="2024"/>
    <s v="Q3"/>
    <n v="4619"/>
    <n v="10718"/>
    <n v="8750"/>
    <n v="227241"/>
    <n v="1.41"/>
    <n v="12"/>
    <n v="1.19"/>
    <n v="4.96"/>
    <n v="86.45"/>
    <n v="2"/>
    <n v="19324"/>
    <n v="1103"/>
    <n v="11"/>
    <n v="49506442"/>
    <n v="40416250"/>
    <n v="9090192"/>
    <x v="1"/>
  </r>
  <r>
    <s v="P0746"/>
    <s v="Model_704"/>
    <x v="2"/>
    <x v="0"/>
    <n v="2023"/>
    <s v="Q1"/>
    <n v="4173"/>
    <n v="7971"/>
    <n v="9922"/>
    <n v="188731"/>
    <n v="7.29"/>
    <n v="7"/>
    <n v="0.69"/>
    <n v="3.6"/>
    <n v="71.77"/>
    <n v="3.4"/>
    <n v="5126"/>
    <n v="6503"/>
    <n v="10"/>
    <n v="33262983"/>
    <n v="41404506"/>
    <n v="-8141523"/>
    <x v="3"/>
  </r>
  <r>
    <s v="P0747"/>
    <s v="Model_868"/>
    <x v="0"/>
    <x v="1"/>
    <n v="2023"/>
    <s v="Q1"/>
    <n v="2175"/>
    <n v="4363"/>
    <n v="13376"/>
    <n v="289977"/>
    <n v="13.81"/>
    <n v="15"/>
    <n v="4.84"/>
    <n v="24.99"/>
    <n v="77.39"/>
    <n v="2"/>
    <n v="11574"/>
    <n v="1025"/>
    <n v="4"/>
    <n v="9489525"/>
    <n v="29092800"/>
    <n v="-19603275"/>
    <x v="0"/>
  </r>
  <r>
    <s v="P0748"/>
    <s v="Model_972"/>
    <x v="0"/>
    <x v="0"/>
    <n v="2024"/>
    <s v="Q1"/>
    <n v="3337"/>
    <n v="12193"/>
    <n v="9715"/>
    <n v="389384"/>
    <n v="0.6"/>
    <n v="12"/>
    <n v="2.2000000000000002"/>
    <n v="15.56"/>
    <n v="70.849999999999994"/>
    <n v="4.9000000000000004"/>
    <n v="18068"/>
    <n v="8375"/>
    <n v="4"/>
    <n v="40688041"/>
    <n v="32418955"/>
    <n v="8269086"/>
    <x v="1"/>
  </r>
  <r>
    <s v="P0749"/>
    <s v="Model_597"/>
    <x v="2"/>
    <x v="3"/>
    <n v="2024"/>
    <s v="Q2"/>
    <n v="414"/>
    <n v="2677"/>
    <n v="11932"/>
    <n v="476009"/>
    <n v="4.37"/>
    <n v="12"/>
    <n v="2.54"/>
    <n v="10.77"/>
    <n v="23.46"/>
    <n v="2.2000000000000002"/>
    <n v="9531"/>
    <n v="6683"/>
    <n v="7"/>
    <n v="1108278"/>
    <n v="4939848"/>
    <n v="-3831570"/>
    <x v="0"/>
  </r>
  <r>
    <s v="P0750"/>
    <s v="Model_812"/>
    <x v="0"/>
    <x v="1"/>
    <n v="2023"/>
    <s v="Q4"/>
    <n v="4671"/>
    <n v="6260"/>
    <n v="6849"/>
    <n v="163688"/>
    <n v="3.11"/>
    <n v="16"/>
    <n v="8.7799999999999994"/>
    <n v="7.2"/>
    <n v="76.69"/>
    <n v="2"/>
    <n v="4688"/>
    <n v="4027"/>
    <n v="6"/>
    <n v="29240460"/>
    <n v="31991679"/>
    <n v="-2751219"/>
    <x v="3"/>
  </r>
  <r>
    <s v="P0751"/>
    <s v="Model_940"/>
    <x v="0"/>
    <x v="1"/>
    <n v="2024"/>
    <s v="Q4"/>
    <n v="1696"/>
    <n v="1511"/>
    <n v="1889"/>
    <n v="358617"/>
    <n v="3.57"/>
    <n v="19"/>
    <n v="0.9"/>
    <n v="15.1"/>
    <n v="25.61"/>
    <n v="2.1"/>
    <n v="4445"/>
    <n v="9834"/>
    <n v="7"/>
    <n v="2562656"/>
    <n v="3203744"/>
    <n v="-641088"/>
    <x v="0"/>
  </r>
  <r>
    <s v="P0752"/>
    <s v="Model_685"/>
    <x v="1"/>
    <x v="2"/>
    <n v="2023"/>
    <s v="Q1"/>
    <n v="968"/>
    <n v="17853"/>
    <n v="5378"/>
    <n v="408906"/>
    <n v="13.63"/>
    <n v="4"/>
    <n v="7.15"/>
    <n v="1.24"/>
    <n v="81.41"/>
    <n v="4.5999999999999996"/>
    <n v="8265"/>
    <n v="1085"/>
    <n v="8"/>
    <n v="17281704"/>
    <n v="5205904"/>
    <n v="12075800"/>
    <x v="2"/>
  </r>
  <r>
    <s v="P0753"/>
    <s v="Model_745"/>
    <x v="2"/>
    <x v="0"/>
    <n v="2023"/>
    <s v="Q2"/>
    <n v="2847"/>
    <n v="13056"/>
    <n v="9927"/>
    <n v="270460"/>
    <n v="7.02"/>
    <n v="16"/>
    <n v="2.71"/>
    <n v="2.37"/>
    <n v="46.69"/>
    <n v="3.5"/>
    <n v="20358"/>
    <n v="4331"/>
    <n v="12"/>
    <n v="37170432"/>
    <n v="28262169"/>
    <n v="8908263"/>
    <x v="1"/>
  </r>
  <r>
    <s v="P0754"/>
    <s v="Model_974"/>
    <x v="2"/>
    <x v="2"/>
    <n v="2023"/>
    <s v="Q1"/>
    <n v="1581"/>
    <n v="13063"/>
    <n v="11287"/>
    <n v="419100"/>
    <n v="6.99"/>
    <n v="8"/>
    <n v="7.6"/>
    <n v="0.82"/>
    <n v="64.16"/>
    <n v="3.9"/>
    <n v="12307"/>
    <n v="5402"/>
    <n v="4"/>
    <n v="20652603"/>
    <n v="17844747"/>
    <n v="2807856"/>
    <x v="0"/>
  </r>
  <r>
    <s v="P0755"/>
    <s v="Model_963"/>
    <x v="2"/>
    <x v="2"/>
    <n v="2024"/>
    <s v="Q1"/>
    <n v="3395"/>
    <n v="15551"/>
    <n v="955"/>
    <n v="430596"/>
    <n v="11.41"/>
    <n v="1"/>
    <n v="7.22"/>
    <n v="12.48"/>
    <n v="49.78"/>
    <n v="4.7"/>
    <n v="11704"/>
    <n v="5391"/>
    <n v="14"/>
    <n v="52795645"/>
    <n v="3242225"/>
    <n v="49553420"/>
    <x v="1"/>
  </r>
  <r>
    <s v="P0756"/>
    <s v="Model_751"/>
    <x v="1"/>
    <x v="2"/>
    <n v="2023"/>
    <s v="Q3"/>
    <n v="1956"/>
    <n v="12522"/>
    <n v="10062"/>
    <n v="236823"/>
    <n v="2.3199999999999998"/>
    <n v="17"/>
    <n v="7.0000000000000007E-2"/>
    <n v="15.02"/>
    <n v="17.52"/>
    <n v="4.5999999999999996"/>
    <n v="10852"/>
    <n v="1008"/>
    <n v="6"/>
    <n v="24493032"/>
    <n v="19681272"/>
    <n v="4811760"/>
    <x v="1"/>
  </r>
  <r>
    <s v="P0757"/>
    <s v="Model_196"/>
    <x v="0"/>
    <x v="2"/>
    <n v="2024"/>
    <s v="Q3"/>
    <n v="3136"/>
    <n v="9734"/>
    <n v="2758"/>
    <n v="438455"/>
    <n v="7.31"/>
    <n v="8"/>
    <n v="5.09"/>
    <n v="1.56"/>
    <n v="33.26"/>
    <n v="4"/>
    <n v="6099"/>
    <n v="5151"/>
    <n v="9"/>
    <n v="30525824"/>
    <n v="8649088"/>
    <n v="21876736"/>
    <x v="1"/>
  </r>
  <r>
    <s v="P0758"/>
    <s v="Model_775"/>
    <x v="0"/>
    <x v="0"/>
    <n v="2024"/>
    <s v="Q1"/>
    <n v="4630"/>
    <n v="17673"/>
    <n v="11493"/>
    <n v="259987"/>
    <n v="6.45"/>
    <n v="5"/>
    <n v="1.39"/>
    <n v="18.03"/>
    <n v="88.7"/>
    <n v="1.8"/>
    <n v="5813"/>
    <n v="2686"/>
    <n v="5"/>
    <n v="81825990"/>
    <n v="53212590"/>
    <n v="28613400"/>
    <x v="1"/>
  </r>
  <r>
    <s v="P0759"/>
    <s v="Model_547"/>
    <x v="0"/>
    <x v="2"/>
    <n v="2023"/>
    <s v="Q2"/>
    <n v="2125"/>
    <n v="14678"/>
    <n v="7144"/>
    <n v="497470"/>
    <n v="8.9499999999999993"/>
    <n v="10"/>
    <n v="8.66"/>
    <n v="5.76"/>
    <n v="86.86"/>
    <n v="4.4000000000000004"/>
    <n v="3718"/>
    <n v="9435"/>
    <n v="11"/>
    <n v="31190750"/>
    <n v="15181000"/>
    <n v="16009750"/>
    <x v="1"/>
  </r>
  <r>
    <s v="P0760"/>
    <s v="Model_599"/>
    <x v="2"/>
    <x v="0"/>
    <n v="2024"/>
    <s v="Q3"/>
    <n v="763"/>
    <n v="8070"/>
    <n v="6579"/>
    <n v="319150"/>
    <n v="14.99"/>
    <n v="5"/>
    <n v="8.7200000000000006"/>
    <n v="17.13"/>
    <n v="35.64"/>
    <n v="1.8"/>
    <n v="15286"/>
    <n v="1431"/>
    <n v="3"/>
    <n v="6157410"/>
    <n v="5019777"/>
    <n v="1137633"/>
    <x v="0"/>
  </r>
  <r>
    <s v="P0761"/>
    <s v="Model_195"/>
    <x v="0"/>
    <x v="2"/>
    <n v="2023"/>
    <s v="Q1"/>
    <n v="1112"/>
    <n v="1906"/>
    <n v="13211"/>
    <n v="299243"/>
    <n v="11.54"/>
    <n v="5"/>
    <n v="4.18"/>
    <n v="24.55"/>
    <n v="89.7"/>
    <n v="4"/>
    <n v="19036"/>
    <n v="6951"/>
    <n v="5"/>
    <n v="2119472"/>
    <n v="14690632"/>
    <n v="-12571160"/>
    <x v="0"/>
  </r>
  <r>
    <s v="P0762"/>
    <s v="Model_227"/>
    <x v="0"/>
    <x v="1"/>
    <n v="2023"/>
    <s v="Q1"/>
    <n v="2026"/>
    <n v="10706"/>
    <n v="6944"/>
    <n v="124218"/>
    <n v="5.97"/>
    <n v="12"/>
    <n v="4.4400000000000004"/>
    <n v="17.28"/>
    <n v="77.64"/>
    <n v="3.7"/>
    <n v="1556"/>
    <n v="9845"/>
    <n v="3"/>
    <n v="21690356"/>
    <n v="14068544"/>
    <n v="7621812"/>
    <x v="2"/>
  </r>
  <r>
    <s v="P0763"/>
    <s v="Model_922"/>
    <x v="2"/>
    <x v="1"/>
    <n v="2023"/>
    <s v="Q4"/>
    <n v="1346"/>
    <n v="5931"/>
    <n v="5863"/>
    <n v="246416"/>
    <n v="12.41"/>
    <n v="10"/>
    <n v="3.03"/>
    <n v="22.08"/>
    <n v="58.88"/>
    <n v="4"/>
    <n v="14033"/>
    <n v="1906"/>
    <n v="4"/>
    <n v="7983126"/>
    <n v="7891598"/>
    <n v="91528"/>
    <x v="0"/>
  </r>
  <r>
    <s v="P0764"/>
    <s v="Model_783"/>
    <x v="0"/>
    <x v="1"/>
    <n v="2023"/>
    <s v="Q1"/>
    <n v="175"/>
    <n v="8042"/>
    <n v="4630"/>
    <n v="477056"/>
    <n v="2.56"/>
    <n v="13"/>
    <n v="7.17"/>
    <n v="23.7"/>
    <n v="13.21"/>
    <n v="3.1"/>
    <n v="1643"/>
    <n v="905"/>
    <n v="5"/>
    <n v="1407350"/>
    <n v="810250"/>
    <n v="597100"/>
    <x v="0"/>
  </r>
  <r>
    <s v="P0765"/>
    <s v="Model_294"/>
    <x v="1"/>
    <x v="3"/>
    <n v="2023"/>
    <s v="Q3"/>
    <n v="4682"/>
    <n v="10406"/>
    <n v="9846"/>
    <n v="82430"/>
    <n v="0.46"/>
    <n v="1"/>
    <n v="3.59"/>
    <n v="12.17"/>
    <n v="82.12"/>
    <n v="3.6"/>
    <n v="8718"/>
    <n v="4247"/>
    <n v="5"/>
    <n v="48720892"/>
    <n v="46098972"/>
    <n v="2621920"/>
    <x v="3"/>
  </r>
  <r>
    <s v="P0766"/>
    <s v="Model_436"/>
    <x v="1"/>
    <x v="2"/>
    <n v="2023"/>
    <s v="Q1"/>
    <n v="3646"/>
    <n v="5646"/>
    <n v="9631"/>
    <n v="73091"/>
    <n v="3.07"/>
    <n v="7"/>
    <n v="2.68"/>
    <n v="17.559999999999999"/>
    <n v="54.59"/>
    <n v="4.8"/>
    <n v="10059"/>
    <n v="171"/>
    <n v="11"/>
    <n v="20585316"/>
    <n v="35114626"/>
    <n v="-14529310"/>
    <x v="0"/>
  </r>
  <r>
    <s v="P0767"/>
    <s v="Model_879"/>
    <x v="1"/>
    <x v="0"/>
    <n v="2023"/>
    <s v="Q1"/>
    <n v="3333"/>
    <n v="13546"/>
    <n v="11230"/>
    <n v="307125"/>
    <n v="5.1100000000000003"/>
    <n v="2"/>
    <n v="4.32"/>
    <n v="21.3"/>
    <n v="79.48"/>
    <n v="1.4"/>
    <n v="2115"/>
    <n v="127"/>
    <n v="10"/>
    <n v="45148818"/>
    <n v="37429590"/>
    <n v="7719228"/>
    <x v="1"/>
  </r>
  <r>
    <s v="P0768"/>
    <s v="Model_455"/>
    <x v="1"/>
    <x v="1"/>
    <n v="2023"/>
    <s v="Q1"/>
    <n v="1653"/>
    <n v="14111"/>
    <n v="10594"/>
    <n v="476199"/>
    <n v="7.66"/>
    <n v="2"/>
    <n v="0.91"/>
    <n v="8.92"/>
    <n v="76.75"/>
    <n v="2.2000000000000002"/>
    <n v="9562"/>
    <n v="8760"/>
    <n v="11"/>
    <n v="23325483"/>
    <n v="17511882"/>
    <n v="5813601"/>
    <x v="1"/>
  </r>
  <r>
    <s v="P0769"/>
    <s v="Model_144"/>
    <x v="2"/>
    <x v="2"/>
    <n v="2023"/>
    <s v="Q4"/>
    <n v="116"/>
    <n v="14576"/>
    <n v="7459"/>
    <n v="73989"/>
    <n v="9.23"/>
    <n v="0"/>
    <n v="7.47"/>
    <n v="6.53"/>
    <n v="76.64"/>
    <n v="3.4"/>
    <n v="13020"/>
    <n v="4083"/>
    <n v="7"/>
    <n v="1690816"/>
    <n v="865244"/>
    <n v="825572"/>
    <x v="0"/>
  </r>
  <r>
    <s v="P0770"/>
    <s v="Model_220"/>
    <x v="2"/>
    <x v="0"/>
    <n v="2023"/>
    <s v="Q1"/>
    <n v="282"/>
    <n v="18024"/>
    <n v="1241"/>
    <n v="125451"/>
    <n v="13.66"/>
    <n v="18"/>
    <n v="0.13"/>
    <n v="23.66"/>
    <n v="65.849999999999994"/>
    <n v="4.9000000000000004"/>
    <n v="7477"/>
    <n v="9055"/>
    <n v="10"/>
    <n v="5082768"/>
    <n v="349962"/>
    <n v="4732806"/>
    <x v="2"/>
  </r>
  <r>
    <s v="P0771"/>
    <s v="Model_948"/>
    <x v="2"/>
    <x v="0"/>
    <n v="2024"/>
    <s v="Q2"/>
    <n v="2206"/>
    <n v="6382"/>
    <n v="6840"/>
    <n v="68990"/>
    <n v="7.65"/>
    <n v="17"/>
    <n v="6.44"/>
    <n v="18.16"/>
    <n v="33.31"/>
    <n v="1.4"/>
    <n v="12919"/>
    <n v="7155"/>
    <n v="5"/>
    <n v="14078692"/>
    <n v="15089040"/>
    <n v="-1010348"/>
    <x v="0"/>
  </r>
  <r>
    <s v="P0772"/>
    <s v="Model_327"/>
    <x v="0"/>
    <x v="1"/>
    <n v="2024"/>
    <s v="Q1"/>
    <n v="1219"/>
    <n v="15613"/>
    <n v="14926"/>
    <n v="402414"/>
    <n v="7.52"/>
    <n v="16"/>
    <n v="1.83"/>
    <n v="5.49"/>
    <n v="36.89"/>
    <n v="1.1000000000000001"/>
    <n v="11280"/>
    <n v="6790"/>
    <n v="10"/>
    <n v="19032247"/>
    <n v="18194794"/>
    <n v="837453"/>
    <x v="0"/>
  </r>
  <r>
    <s v="P0773"/>
    <s v="Model_262"/>
    <x v="2"/>
    <x v="1"/>
    <n v="2023"/>
    <s v="Q1"/>
    <n v="2208"/>
    <n v="15145"/>
    <n v="6725"/>
    <n v="392504"/>
    <n v="0.75"/>
    <n v="19"/>
    <n v="2.3199999999999998"/>
    <n v="11.23"/>
    <n v="34.68"/>
    <n v="1.2"/>
    <n v="12181"/>
    <n v="9716"/>
    <n v="12"/>
    <n v="33440160"/>
    <n v="14848800"/>
    <n v="18591360"/>
    <x v="1"/>
  </r>
  <r>
    <s v="P0774"/>
    <s v="Model_791"/>
    <x v="0"/>
    <x v="0"/>
    <n v="2023"/>
    <s v="Q3"/>
    <n v="4256"/>
    <n v="7512"/>
    <n v="8158"/>
    <n v="300541"/>
    <n v="0.52"/>
    <n v="12"/>
    <n v="6.36"/>
    <n v="19.91"/>
    <n v="11.6"/>
    <n v="1.2"/>
    <n v="8484"/>
    <n v="3932"/>
    <n v="14"/>
    <n v="31971072"/>
    <n v="34720448"/>
    <n v="-2749376"/>
    <x v="3"/>
  </r>
  <r>
    <s v="P0775"/>
    <s v="Model_662"/>
    <x v="2"/>
    <x v="2"/>
    <n v="2024"/>
    <s v="Q2"/>
    <n v="1543"/>
    <n v="18847"/>
    <n v="5428"/>
    <n v="348225"/>
    <n v="8.27"/>
    <n v="2"/>
    <n v="9.93"/>
    <n v="13.68"/>
    <n v="56.61"/>
    <n v="4.5999999999999996"/>
    <n v="6471"/>
    <n v="9967"/>
    <n v="10"/>
    <n v="29080921"/>
    <n v="8375404"/>
    <n v="20705517"/>
    <x v="1"/>
  </r>
  <r>
    <s v="P0776"/>
    <s v="Model_301"/>
    <x v="1"/>
    <x v="0"/>
    <n v="2024"/>
    <s v="Q4"/>
    <n v="4768"/>
    <n v="8651"/>
    <n v="7170"/>
    <n v="192105"/>
    <n v="6.57"/>
    <n v="0"/>
    <n v="7.78"/>
    <n v="16.25"/>
    <n v="65.91"/>
    <n v="3.9"/>
    <n v="2444"/>
    <n v="659"/>
    <n v="7"/>
    <n v="41247968"/>
    <n v="34186560"/>
    <n v="7061408"/>
    <x v="1"/>
  </r>
  <r>
    <s v="P0777"/>
    <s v="Model_421"/>
    <x v="1"/>
    <x v="1"/>
    <n v="2023"/>
    <s v="Q1"/>
    <n v="4057"/>
    <n v="5110"/>
    <n v="10328"/>
    <n v="420416"/>
    <n v="12.59"/>
    <n v="3"/>
    <n v="2.2599999999999998"/>
    <n v="18.84"/>
    <n v="78.31"/>
    <n v="3.7"/>
    <n v="10614"/>
    <n v="8057"/>
    <n v="6"/>
    <n v="20731270"/>
    <n v="41900696"/>
    <n v="-21169426"/>
    <x v="0"/>
  </r>
  <r>
    <s v="P0778"/>
    <s v="Model_296"/>
    <x v="2"/>
    <x v="1"/>
    <n v="2024"/>
    <s v="Q3"/>
    <n v="2522"/>
    <n v="11384"/>
    <n v="12692"/>
    <n v="328385"/>
    <n v="2.41"/>
    <n v="12"/>
    <n v="1.76"/>
    <n v="15.55"/>
    <n v="21.21"/>
    <n v="3.1"/>
    <n v="8578"/>
    <n v="3931"/>
    <n v="4"/>
    <n v="28710448"/>
    <n v="32009224"/>
    <n v="-3298776"/>
    <x v="3"/>
  </r>
  <r>
    <s v="P0779"/>
    <s v="Model_998"/>
    <x v="2"/>
    <x v="3"/>
    <n v="2024"/>
    <s v="Q2"/>
    <n v="2710"/>
    <n v="8394"/>
    <n v="1748"/>
    <n v="174932"/>
    <n v="0.37"/>
    <n v="16"/>
    <n v="8.66"/>
    <n v="13.5"/>
    <n v="53.53"/>
    <n v="4.0999999999999996"/>
    <n v="19630"/>
    <n v="7444"/>
    <n v="6"/>
    <n v="22747740"/>
    <n v="4737080"/>
    <n v="18010660"/>
    <x v="1"/>
  </r>
  <r>
    <s v="P0780"/>
    <s v="Model_789"/>
    <x v="1"/>
    <x v="3"/>
    <n v="2023"/>
    <s v="Q1"/>
    <n v="2789"/>
    <n v="14967"/>
    <n v="12365"/>
    <n v="318083"/>
    <n v="6.74"/>
    <n v="10"/>
    <n v="4.4400000000000004"/>
    <n v="18.739999999999998"/>
    <n v="10.64"/>
    <n v="1.6"/>
    <n v="13812"/>
    <n v="5271"/>
    <n v="4"/>
    <n v="41742963"/>
    <n v="34485985"/>
    <n v="7256978"/>
    <x v="1"/>
  </r>
  <r>
    <s v="P0781"/>
    <s v="Model_731"/>
    <x v="2"/>
    <x v="3"/>
    <n v="2023"/>
    <s v="Q2"/>
    <n v="1811"/>
    <n v="17989"/>
    <n v="8979"/>
    <n v="163000"/>
    <n v="3.56"/>
    <n v="1"/>
    <n v="1.37"/>
    <n v="18.190000000000001"/>
    <n v="17.61"/>
    <n v="2.6"/>
    <n v="7283"/>
    <n v="178"/>
    <n v="6"/>
    <n v="32578079"/>
    <n v="16260969"/>
    <n v="16317110"/>
    <x v="1"/>
  </r>
  <r>
    <s v="P0782"/>
    <s v="Model_300"/>
    <x v="1"/>
    <x v="1"/>
    <n v="2023"/>
    <s v="Q3"/>
    <n v="3564"/>
    <n v="11373"/>
    <n v="6915"/>
    <n v="228634"/>
    <n v="0.74"/>
    <n v="15"/>
    <n v="8.6199999999999992"/>
    <n v="15.75"/>
    <n v="14.34"/>
    <n v="3"/>
    <n v="11251"/>
    <n v="5029"/>
    <n v="6"/>
    <n v="40533372"/>
    <n v="24645060"/>
    <n v="15888312"/>
    <x v="1"/>
  </r>
  <r>
    <s v="P0783"/>
    <s v="Model_691"/>
    <x v="2"/>
    <x v="1"/>
    <n v="2023"/>
    <s v="Q3"/>
    <n v="2025"/>
    <n v="13789"/>
    <n v="1259"/>
    <n v="85063"/>
    <n v="10.87"/>
    <n v="1"/>
    <n v="8.16"/>
    <n v="8.99"/>
    <n v="68.040000000000006"/>
    <n v="1.4"/>
    <n v="8407"/>
    <n v="3747"/>
    <n v="3"/>
    <n v="27922725"/>
    <n v="2549475"/>
    <n v="25373250"/>
    <x v="1"/>
  </r>
  <r>
    <s v="P0784"/>
    <s v="Model_194"/>
    <x v="0"/>
    <x v="3"/>
    <n v="2024"/>
    <s v="Q4"/>
    <n v="2412"/>
    <n v="13708"/>
    <n v="8368"/>
    <n v="257793"/>
    <n v="1.67"/>
    <n v="18"/>
    <n v="9.84"/>
    <n v="10.15"/>
    <n v="16.48"/>
    <n v="2.7"/>
    <n v="20810"/>
    <n v="1131"/>
    <n v="10"/>
    <n v="33063696"/>
    <n v="20183616"/>
    <n v="12880080"/>
    <x v="1"/>
  </r>
  <r>
    <s v="P0785"/>
    <s v="Model_739"/>
    <x v="0"/>
    <x v="0"/>
    <n v="2024"/>
    <s v="Q4"/>
    <n v="926"/>
    <n v="12328"/>
    <n v="5446"/>
    <n v="208117"/>
    <n v="9.1199999999999992"/>
    <n v="18"/>
    <n v="9.1"/>
    <n v="24.26"/>
    <n v="67.319999999999993"/>
    <n v="2.2999999999999998"/>
    <n v="18973"/>
    <n v="7481"/>
    <n v="8"/>
    <n v="11415728"/>
    <n v="5042996"/>
    <n v="6372732"/>
    <x v="2"/>
  </r>
  <r>
    <s v="P0786"/>
    <s v="Model_681"/>
    <x v="2"/>
    <x v="0"/>
    <n v="2024"/>
    <s v="Q1"/>
    <n v="3862"/>
    <n v="3637"/>
    <n v="1192"/>
    <n v="487985"/>
    <n v="4.22"/>
    <n v="15"/>
    <n v="8.52"/>
    <n v="2.81"/>
    <n v="29.97"/>
    <n v="1.1000000000000001"/>
    <n v="4457"/>
    <n v="2172"/>
    <n v="7"/>
    <n v="14046094"/>
    <n v="4603504"/>
    <n v="9442590"/>
    <x v="2"/>
  </r>
  <r>
    <s v="P0787"/>
    <s v="Model_756"/>
    <x v="1"/>
    <x v="3"/>
    <n v="2024"/>
    <s v="Q3"/>
    <n v="3498"/>
    <n v="2786"/>
    <n v="12930"/>
    <n v="359262"/>
    <n v="2.6"/>
    <n v="18"/>
    <n v="0.53"/>
    <n v="6.71"/>
    <n v="80.22"/>
    <n v="1.5"/>
    <n v="20496"/>
    <n v="7011"/>
    <n v="6"/>
    <n v="9745428"/>
    <n v="45229140"/>
    <n v="-35483712"/>
    <x v="0"/>
  </r>
  <r>
    <s v="P0788"/>
    <s v="Model_208"/>
    <x v="0"/>
    <x v="0"/>
    <n v="2024"/>
    <s v="Q3"/>
    <n v="1362"/>
    <n v="17210"/>
    <n v="2587"/>
    <n v="134703"/>
    <n v="5.7"/>
    <n v="8"/>
    <n v="1.04"/>
    <n v="12.31"/>
    <n v="75.05"/>
    <n v="4.0999999999999996"/>
    <n v="7547"/>
    <n v="6188"/>
    <n v="5"/>
    <n v="23440020"/>
    <n v="3523494"/>
    <n v="19916526"/>
    <x v="1"/>
  </r>
  <r>
    <s v="P0789"/>
    <s v="Model_942"/>
    <x v="0"/>
    <x v="2"/>
    <n v="2024"/>
    <s v="Q3"/>
    <n v="1510"/>
    <n v="12871"/>
    <n v="13932"/>
    <n v="464841"/>
    <n v="12.02"/>
    <n v="0"/>
    <n v="5.69"/>
    <n v="20.92"/>
    <n v="86.63"/>
    <n v="1.1000000000000001"/>
    <n v="7749"/>
    <n v="1584"/>
    <n v="9"/>
    <n v="19435210"/>
    <n v="21037320"/>
    <n v="-1602110"/>
    <x v="0"/>
  </r>
  <r>
    <s v="P0790"/>
    <s v="Model_629"/>
    <x v="0"/>
    <x v="1"/>
    <n v="2023"/>
    <s v="Q1"/>
    <n v="2759"/>
    <n v="17445"/>
    <n v="8174"/>
    <n v="285796"/>
    <n v="5.88"/>
    <n v="9"/>
    <n v="5.31"/>
    <n v="4.09"/>
    <n v="80.7"/>
    <n v="4.7"/>
    <n v="17847"/>
    <n v="5938"/>
    <n v="3"/>
    <n v="48130755"/>
    <n v="22552066"/>
    <n v="25578689"/>
    <x v="1"/>
  </r>
  <r>
    <s v="P0791"/>
    <s v="Model_923"/>
    <x v="2"/>
    <x v="3"/>
    <n v="2024"/>
    <s v="Q4"/>
    <n v="2374"/>
    <n v="8552"/>
    <n v="11249"/>
    <n v="178557"/>
    <n v="11.26"/>
    <n v="18"/>
    <n v="4.58"/>
    <n v="6.92"/>
    <n v="84.67"/>
    <n v="1.3"/>
    <n v="5259"/>
    <n v="1650"/>
    <n v="9"/>
    <n v="20302448"/>
    <n v="26705126"/>
    <n v="-6402678"/>
    <x v="0"/>
  </r>
  <r>
    <s v="P0792"/>
    <s v="Model_800"/>
    <x v="2"/>
    <x v="0"/>
    <n v="2024"/>
    <s v="Q3"/>
    <n v="1783"/>
    <n v="5154"/>
    <n v="1938"/>
    <n v="339220"/>
    <n v="1.88"/>
    <n v="0"/>
    <n v="3.97"/>
    <n v="1.64"/>
    <n v="78.7"/>
    <n v="4.2"/>
    <n v="5763"/>
    <n v="5597"/>
    <n v="2"/>
    <n v="9189582"/>
    <n v="3455454"/>
    <n v="5734128"/>
    <x v="2"/>
  </r>
  <r>
    <s v="P0793"/>
    <s v="Model_846"/>
    <x v="1"/>
    <x v="1"/>
    <n v="2024"/>
    <s v="Q1"/>
    <n v="1655"/>
    <n v="17100"/>
    <n v="12800"/>
    <n v="303317"/>
    <n v="11.59"/>
    <n v="1"/>
    <n v="4.3099999999999996"/>
    <n v="17.649999999999999"/>
    <n v="65.47"/>
    <n v="4.5999999999999996"/>
    <n v="11781"/>
    <n v="4782"/>
    <n v="11"/>
    <n v="28300500"/>
    <n v="21184000"/>
    <n v="7116500"/>
    <x v="1"/>
  </r>
  <r>
    <s v="P0794"/>
    <s v="Model_820"/>
    <x v="2"/>
    <x v="0"/>
    <n v="2024"/>
    <s v="Q4"/>
    <n v="2613"/>
    <n v="10136"/>
    <n v="5541"/>
    <n v="245877"/>
    <n v="3.55"/>
    <n v="15"/>
    <n v="5.69"/>
    <n v="5.96"/>
    <n v="23.62"/>
    <n v="4.8"/>
    <n v="3402"/>
    <n v="1929"/>
    <n v="2"/>
    <n v="26485368"/>
    <n v="14478633"/>
    <n v="12006735"/>
    <x v="1"/>
  </r>
  <r>
    <s v="P0795"/>
    <s v="Model_689"/>
    <x v="0"/>
    <x v="1"/>
    <n v="2023"/>
    <s v="Q2"/>
    <n v="3471"/>
    <n v="7941"/>
    <n v="8218"/>
    <n v="356749"/>
    <n v="10.16"/>
    <n v="11"/>
    <n v="0.02"/>
    <n v="9.7200000000000006"/>
    <n v="31.74"/>
    <n v="4.5"/>
    <n v="4067"/>
    <n v="3851"/>
    <n v="4"/>
    <n v="27563211"/>
    <n v="28524678"/>
    <n v="-961467"/>
    <x v="3"/>
  </r>
  <r>
    <s v="P0796"/>
    <s v="Model_464"/>
    <x v="2"/>
    <x v="3"/>
    <n v="2024"/>
    <s v="Q4"/>
    <n v="3567"/>
    <n v="11167"/>
    <n v="7162"/>
    <n v="396709"/>
    <n v="8.49"/>
    <n v="7"/>
    <n v="2.61"/>
    <n v="11.09"/>
    <n v="27.02"/>
    <n v="2.2000000000000002"/>
    <n v="11690"/>
    <n v="6181"/>
    <n v="6"/>
    <n v="39832689"/>
    <n v="25546854"/>
    <n v="14285835"/>
    <x v="1"/>
  </r>
  <r>
    <s v="P0797"/>
    <s v="Model_480"/>
    <x v="2"/>
    <x v="2"/>
    <n v="2023"/>
    <s v="Q3"/>
    <n v="2447"/>
    <n v="13649"/>
    <n v="3254"/>
    <n v="351265"/>
    <n v="13.94"/>
    <n v="17"/>
    <n v="5.18"/>
    <n v="22.28"/>
    <n v="58.29"/>
    <n v="2.2999999999999998"/>
    <n v="9575"/>
    <n v="6701"/>
    <n v="7"/>
    <n v="33399103"/>
    <n v="7962538"/>
    <n v="25436565"/>
    <x v="1"/>
  </r>
  <r>
    <s v="P0798"/>
    <s v="Model_906"/>
    <x v="0"/>
    <x v="3"/>
    <n v="2024"/>
    <s v="Q3"/>
    <n v="3785"/>
    <n v="3298"/>
    <n v="10458"/>
    <n v="343577"/>
    <n v="5.81"/>
    <n v="1"/>
    <n v="7.22"/>
    <n v="10.28"/>
    <n v="50.29"/>
    <n v="2.7"/>
    <n v="4494"/>
    <n v="4559"/>
    <n v="5"/>
    <n v="12482930"/>
    <n v="39583530"/>
    <n v="-27100600"/>
    <x v="0"/>
  </r>
  <r>
    <s v="P0799"/>
    <s v="Model_310"/>
    <x v="0"/>
    <x v="2"/>
    <n v="2023"/>
    <s v="Q2"/>
    <n v="2920"/>
    <n v="11100"/>
    <n v="4474"/>
    <n v="93309"/>
    <n v="0.99"/>
    <n v="12"/>
    <n v="1.74"/>
    <n v="3.63"/>
    <n v="79.37"/>
    <n v="1.6"/>
    <n v="6729"/>
    <n v="3956"/>
    <n v="8"/>
    <n v="32412000"/>
    <n v="13064080"/>
    <n v="19347920"/>
    <x v="1"/>
  </r>
  <r>
    <s v="P0800"/>
    <s v="Model_276"/>
    <x v="0"/>
    <x v="0"/>
    <n v="2023"/>
    <s v="Q3"/>
    <n v="1210"/>
    <n v="6995"/>
    <n v="2177"/>
    <n v="379612"/>
    <n v="0.28999999999999998"/>
    <n v="5"/>
    <n v="5.47"/>
    <n v="13.11"/>
    <n v="86.21"/>
    <n v="1.1000000000000001"/>
    <n v="3510"/>
    <n v="6282"/>
    <n v="8"/>
    <n v="8463950"/>
    <n v="2634170"/>
    <n v="5829780"/>
    <x v="2"/>
  </r>
  <r>
    <s v="P0801"/>
    <s v="Model_392"/>
    <x v="0"/>
    <x v="2"/>
    <n v="2024"/>
    <s v="Q2"/>
    <n v="4904"/>
    <n v="11400"/>
    <n v="7501"/>
    <n v="487470"/>
    <n v="12.4"/>
    <n v="5"/>
    <n v="7.14"/>
    <n v="24.07"/>
    <n v="42.39"/>
    <n v="4.5"/>
    <n v="8877"/>
    <n v="6183"/>
    <n v="3"/>
    <n v="55905600"/>
    <n v="36784904"/>
    <n v="19120696"/>
    <x v="1"/>
  </r>
  <r>
    <s v="P0802"/>
    <s v="Model_547"/>
    <x v="1"/>
    <x v="2"/>
    <n v="2023"/>
    <s v="Q3"/>
    <n v="292"/>
    <n v="15173"/>
    <n v="3397"/>
    <n v="379437"/>
    <n v="7.87"/>
    <n v="8"/>
    <n v="4.45"/>
    <n v="15.19"/>
    <n v="50.51"/>
    <n v="3.2"/>
    <n v="14536"/>
    <n v="8070"/>
    <n v="3"/>
    <n v="4430516"/>
    <n v="991924"/>
    <n v="3438592"/>
    <x v="0"/>
  </r>
  <r>
    <s v="P0803"/>
    <s v="Model_939"/>
    <x v="2"/>
    <x v="2"/>
    <n v="2023"/>
    <s v="Q4"/>
    <n v="2640"/>
    <n v="12630"/>
    <n v="941"/>
    <n v="408402"/>
    <n v="11.63"/>
    <n v="15"/>
    <n v="0.27"/>
    <n v="24.58"/>
    <n v="87.72"/>
    <n v="3.4"/>
    <n v="18714"/>
    <n v="2194"/>
    <n v="3"/>
    <n v="33343200"/>
    <n v="2484240"/>
    <n v="30858960"/>
    <x v="1"/>
  </r>
  <r>
    <s v="P0804"/>
    <s v="Model_176"/>
    <x v="1"/>
    <x v="2"/>
    <n v="2023"/>
    <s v="Q1"/>
    <n v="1113"/>
    <n v="16722"/>
    <n v="3459"/>
    <n v="481069"/>
    <n v="3.52"/>
    <n v="10"/>
    <n v="4.49"/>
    <n v="21.03"/>
    <n v="32.1"/>
    <n v="4.7"/>
    <n v="1548"/>
    <n v="6338"/>
    <n v="3"/>
    <n v="18611586"/>
    <n v="3849867"/>
    <n v="14761719"/>
    <x v="2"/>
  </r>
  <r>
    <s v="P0805"/>
    <s v="Model_761"/>
    <x v="1"/>
    <x v="0"/>
    <n v="2023"/>
    <s v="Q1"/>
    <n v="4374"/>
    <n v="2800"/>
    <n v="5396"/>
    <n v="350549"/>
    <n v="5.18"/>
    <n v="6"/>
    <n v="2.96"/>
    <n v="0.9"/>
    <n v="73.39"/>
    <n v="3.7"/>
    <n v="5710"/>
    <n v="3132"/>
    <n v="14"/>
    <n v="12247200"/>
    <n v="23602104"/>
    <n v="-11354904"/>
    <x v="0"/>
  </r>
  <r>
    <s v="P0806"/>
    <s v="Model_784"/>
    <x v="0"/>
    <x v="0"/>
    <n v="2023"/>
    <s v="Q4"/>
    <n v="2645"/>
    <n v="10935"/>
    <n v="9831"/>
    <n v="93527"/>
    <n v="0.45"/>
    <n v="9"/>
    <n v="9.3000000000000007"/>
    <n v="16.46"/>
    <n v="28.02"/>
    <n v="3.8"/>
    <n v="19062"/>
    <n v="1648"/>
    <n v="10"/>
    <n v="28923075"/>
    <n v="26002995"/>
    <n v="2920080"/>
    <x v="3"/>
  </r>
  <r>
    <s v="P0807"/>
    <s v="Model_871"/>
    <x v="1"/>
    <x v="2"/>
    <n v="2023"/>
    <s v="Q1"/>
    <n v="969"/>
    <n v="6116"/>
    <n v="12610"/>
    <n v="389371"/>
    <n v="14.42"/>
    <n v="9"/>
    <n v="1.25"/>
    <n v="7.17"/>
    <n v="64.52"/>
    <n v="4.0999999999999996"/>
    <n v="16338"/>
    <n v="8659"/>
    <n v="6"/>
    <n v="5926404"/>
    <n v="12219090"/>
    <n v="-6292686"/>
    <x v="0"/>
  </r>
  <r>
    <s v="P0808"/>
    <s v="Model_731"/>
    <x v="0"/>
    <x v="3"/>
    <n v="2023"/>
    <s v="Q4"/>
    <n v="55"/>
    <n v="17893"/>
    <n v="14770"/>
    <n v="443708"/>
    <n v="10.02"/>
    <n v="19"/>
    <n v="6.52"/>
    <n v="13.99"/>
    <n v="30.29"/>
    <n v="1.5"/>
    <n v="17538"/>
    <n v="164"/>
    <n v="12"/>
    <n v="984115"/>
    <n v="812350"/>
    <n v="171765"/>
    <x v="0"/>
  </r>
  <r>
    <s v="P0809"/>
    <s v="Model_261"/>
    <x v="2"/>
    <x v="0"/>
    <n v="2023"/>
    <s v="Q1"/>
    <n v="517"/>
    <n v="12117"/>
    <n v="6461"/>
    <n v="274490"/>
    <n v="14"/>
    <n v="17"/>
    <n v="0.53"/>
    <n v="6.98"/>
    <n v="80.7"/>
    <n v="2.4"/>
    <n v="9378"/>
    <n v="3399"/>
    <n v="9"/>
    <n v="6264489"/>
    <n v="3340337"/>
    <n v="2924152"/>
    <x v="0"/>
  </r>
  <r>
    <s v="P0810"/>
    <s v="Model_953"/>
    <x v="0"/>
    <x v="1"/>
    <n v="2023"/>
    <s v="Q3"/>
    <n v="4220"/>
    <n v="7252"/>
    <n v="6942"/>
    <n v="189883"/>
    <n v="3.98"/>
    <n v="19"/>
    <n v="4.46"/>
    <n v="8.7200000000000006"/>
    <n v="54.92"/>
    <n v="4.9000000000000004"/>
    <n v="17954"/>
    <n v="4949"/>
    <n v="6"/>
    <n v="30603440"/>
    <n v="29295240"/>
    <n v="1308200"/>
    <x v="3"/>
  </r>
  <r>
    <s v="P0811"/>
    <s v="Model_929"/>
    <x v="2"/>
    <x v="3"/>
    <n v="2023"/>
    <s v="Q4"/>
    <n v="53"/>
    <n v="11352"/>
    <n v="12909"/>
    <n v="143344"/>
    <n v="9.17"/>
    <n v="8"/>
    <n v="5.54"/>
    <n v="23.08"/>
    <n v="24.87"/>
    <n v="4.7"/>
    <n v="16847"/>
    <n v="5739"/>
    <n v="14"/>
    <n v="601656"/>
    <n v="684177"/>
    <n v="-82521"/>
    <x v="0"/>
  </r>
  <r>
    <s v="P0812"/>
    <s v="Model_610"/>
    <x v="0"/>
    <x v="0"/>
    <n v="2024"/>
    <s v="Q2"/>
    <n v="695"/>
    <n v="7795"/>
    <n v="6426"/>
    <n v="205344"/>
    <n v="10.18"/>
    <n v="14"/>
    <n v="2.98"/>
    <n v="5.17"/>
    <n v="27.95"/>
    <n v="4.5"/>
    <n v="9379"/>
    <n v="2135"/>
    <n v="12"/>
    <n v="5417525"/>
    <n v="4466070"/>
    <n v="951455"/>
    <x v="0"/>
  </r>
  <r>
    <s v="P0813"/>
    <s v="Model_516"/>
    <x v="2"/>
    <x v="1"/>
    <n v="2023"/>
    <s v="Q4"/>
    <n v="167"/>
    <n v="18956"/>
    <n v="9587"/>
    <n v="273564"/>
    <n v="4.76"/>
    <n v="3"/>
    <n v="4.55"/>
    <n v="21.85"/>
    <n v="49.51"/>
    <n v="2.8"/>
    <n v="19661"/>
    <n v="5774"/>
    <n v="6"/>
    <n v="3165652"/>
    <n v="1601029"/>
    <n v="1564623"/>
    <x v="0"/>
  </r>
  <r>
    <s v="P0814"/>
    <s v="Model_975"/>
    <x v="0"/>
    <x v="2"/>
    <n v="2023"/>
    <s v="Q3"/>
    <n v="2978"/>
    <n v="4725"/>
    <n v="10896"/>
    <n v="97153"/>
    <n v="12.72"/>
    <n v="7"/>
    <n v="1.64"/>
    <n v="0.76"/>
    <n v="86.93"/>
    <n v="4.4000000000000004"/>
    <n v="14754"/>
    <n v="2328"/>
    <n v="2"/>
    <n v="14071050"/>
    <n v="32448288"/>
    <n v="-18377238"/>
    <x v="0"/>
  </r>
  <r>
    <s v="P0815"/>
    <s v="Model_843"/>
    <x v="0"/>
    <x v="0"/>
    <n v="2024"/>
    <s v="Q2"/>
    <n v="2601"/>
    <n v="2816"/>
    <n v="9272"/>
    <n v="158042"/>
    <n v="14.21"/>
    <n v="8"/>
    <n v="3.04"/>
    <n v="2.27"/>
    <n v="71.569999999999993"/>
    <n v="1.2"/>
    <n v="8880"/>
    <n v="5720"/>
    <n v="7"/>
    <n v="7324416"/>
    <n v="24116472"/>
    <n v="-16792056"/>
    <x v="0"/>
  </r>
  <r>
    <s v="P0816"/>
    <s v="Model_546"/>
    <x v="0"/>
    <x v="1"/>
    <n v="2023"/>
    <s v="Q2"/>
    <n v="4339"/>
    <n v="13837"/>
    <n v="1223"/>
    <n v="104110"/>
    <n v="13.27"/>
    <n v="12"/>
    <n v="6.21"/>
    <n v="21.37"/>
    <n v="49.06"/>
    <n v="1.6"/>
    <n v="3728"/>
    <n v="696"/>
    <n v="5"/>
    <n v="60038743"/>
    <n v="5306597"/>
    <n v="54732146"/>
    <x v="1"/>
  </r>
  <r>
    <s v="P0817"/>
    <s v="Model_906"/>
    <x v="1"/>
    <x v="0"/>
    <n v="2024"/>
    <s v="Q4"/>
    <n v="896"/>
    <n v="8307"/>
    <n v="7799"/>
    <n v="195051"/>
    <n v="11.09"/>
    <n v="8"/>
    <n v="3.02"/>
    <n v="15.76"/>
    <n v="37.020000000000003"/>
    <n v="2.7"/>
    <n v="11314"/>
    <n v="3706"/>
    <n v="4"/>
    <n v="7443072"/>
    <n v="6987904"/>
    <n v="455168"/>
    <x v="0"/>
  </r>
  <r>
    <s v="P0818"/>
    <s v="Model_345"/>
    <x v="1"/>
    <x v="3"/>
    <n v="2024"/>
    <s v="Q1"/>
    <n v="2812"/>
    <n v="5183"/>
    <n v="13357"/>
    <n v="291131"/>
    <n v="4.16"/>
    <n v="3"/>
    <n v="9"/>
    <n v="18.68"/>
    <n v="53.94"/>
    <n v="2.9"/>
    <n v="10388"/>
    <n v="3989"/>
    <n v="7"/>
    <n v="14574596"/>
    <n v="37559884"/>
    <n v="-22985288"/>
    <x v="0"/>
  </r>
  <r>
    <s v="P0819"/>
    <s v="Model_876"/>
    <x v="1"/>
    <x v="0"/>
    <n v="2023"/>
    <s v="Q2"/>
    <n v="1191"/>
    <n v="8727"/>
    <n v="5049"/>
    <n v="289173"/>
    <n v="4.22"/>
    <n v="16"/>
    <n v="6.28"/>
    <n v="5.24"/>
    <n v="69.87"/>
    <n v="2.1"/>
    <n v="7891"/>
    <n v="3606"/>
    <n v="3"/>
    <n v="10393857"/>
    <n v="6013359"/>
    <n v="4380498"/>
    <x v="0"/>
  </r>
  <r>
    <s v="P0820"/>
    <s v="Model_866"/>
    <x v="2"/>
    <x v="3"/>
    <n v="2023"/>
    <s v="Q2"/>
    <n v="1860"/>
    <n v="4773"/>
    <n v="2550"/>
    <n v="78328"/>
    <n v="14.45"/>
    <n v="15"/>
    <n v="4.3899999999999997"/>
    <n v="13.43"/>
    <n v="72.709999999999994"/>
    <n v="2.4"/>
    <n v="10929"/>
    <n v="1495"/>
    <n v="9"/>
    <n v="8877780"/>
    <n v="4743000"/>
    <n v="4134780"/>
    <x v="0"/>
  </r>
  <r>
    <s v="P0821"/>
    <s v="Model_986"/>
    <x v="0"/>
    <x v="2"/>
    <n v="2023"/>
    <s v="Q4"/>
    <n v="773"/>
    <n v="1645"/>
    <n v="5557"/>
    <n v="162911"/>
    <n v="0.15"/>
    <n v="14"/>
    <n v="0.39"/>
    <n v="18.43"/>
    <n v="35.97"/>
    <n v="1.7"/>
    <n v="20290"/>
    <n v="9878"/>
    <n v="2"/>
    <n v="1271585"/>
    <n v="4295561"/>
    <n v="-3023976"/>
    <x v="0"/>
  </r>
  <r>
    <s v="P0822"/>
    <s v="Model_565"/>
    <x v="2"/>
    <x v="0"/>
    <n v="2023"/>
    <s v="Q1"/>
    <n v="274"/>
    <n v="6510"/>
    <n v="2767"/>
    <n v="325011"/>
    <n v="10.74"/>
    <n v="2"/>
    <n v="5"/>
    <n v="15.68"/>
    <n v="67.69"/>
    <n v="3"/>
    <n v="2137"/>
    <n v="7629"/>
    <n v="13"/>
    <n v="1783740"/>
    <n v="758158"/>
    <n v="1025582"/>
    <x v="0"/>
  </r>
  <r>
    <s v="P0823"/>
    <s v="Model_956"/>
    <x v="0"/>
    <x v="3"/>
    <n v="2024"/>
    <s v="Q3"/>
    <n v="4677"/>
    <n v="17535"/>
    <n v="4888"/>
    <n v="109234"/>
    <n v="10.59"/>
    <n v="19"/>
    <n v="7.65"/>
    <n v="11.79"/>
    <n v="62.62"/>
    <n v="4.2"/>
    <n v="18833"/>
    <n v="8403"/>
    <n v="10"/>
    <n v="82011195"/>
    <n v="22861176"/>
    <n v="59150019"/>
    <x v="1"/>
  </r>
  <r>
    <s v="P0824"/>
    <s v="Model_171"/>
    <x v="1"/>
    <x v="1"/>
    <n v="2024"/>
    <s v="Q1"/>
    <n v="4258"/>
    <n v="4540"/>
    <n v="4978"/>
    <n v="337995"/>
    <n v="9.34"/>
    <n v="4"/>
    <n v="2.66"/>
    <n v="23.99"/>
    <n v="86.73"/>
    <n v="3.6"/>
    <n v="11596"/>
    <n v="552"/>
    <n v="9"/>
    <n v="19331320"/>
    <n v="21196324"/>
    <n v="-1865004"/>
    <x v="0"/>
  </r>
  <r>
    <s v="P0825"/>
    <s v="Model_324"/>
    <x v="1"/>
    <x v="0"/>
    <n v="2024"/>
    <s v="Q2"/>
    <n v="4704"/>
    <n v="11154"/>
    <n v="8589"/>
    <n v="343423"/>
    <n v="14.85"/>
    <n v="4"/>
    <n v="8.07"/>
    <n v="16.899999999999999"/>
    <n v="84.49"/>
    <n v="1.4"/>
    <n v="5087"/>
    <n v="7436"/>
    <n v="2"/>
    <n v="52468416"/>
    <n v="40402656"/>
    <n v="12065760"/>
    <x v="1"/>
  </r>
  <r>
    <s v="P0826"/>
    <s v="Model_741"/>
    <x v="2"/>
    <x v="3"/>
    <n v="2023"/>
    <s v="Q4"/>
    <n v="2098"/>
    <n v="18366"/>
    <n v="3746"/>
    <n v="298503"/>
    <n v="4.68"/>
    <n v="19"/>
    <n v="2.52"/>
    <n v="22.69"/>
    <n v="73.150000000000006"/>
    <n v="3"/>
    <n v="2611"/>
    <n v="2731"/>
    <n v="11"/>
    <n v="38531868"/>
    <n v="7859108"/>
    <n v="30672760"/>
    <x v="1"/>
  </r>
  <r>
    <s v="P0827"/>
    <s v="Model_835"/>
    <x v="2"/>
    <x v="1"/>
    <n v="2023"/>
    <s v="Q3"/>
    <n v="4799"/>
    <n v="19133"/>
    <n v="10441"/>
    <n v="277135"/>
    <n v="5.0999999999999996"/>
    <n v="14"/>
    <n v="8.24"/>
    <n v="18.239999999999998"/>
    <n v="67.87"/>
    <n v="3.8"/>
    <n v="9867"/>
    <n v="2286"/>
    <n v="13"/>
    <n v="91819267"/>
    <n v="50106359"/>
    <n v="41712908"/>
    <x v="1"/>
  </r>
  <r>
    <s v="P0828"/>
    <s v="Model_575"/>
    <x v="1"/>
    <x v="2"/>
    <n v="2023"/>
    <s v="Q4"/>
    <n v="4465"/>
    <n v="18514"/>
    <n v="6194"/>
    <n v="123402"/>
    <n v="1.18"/>
    <n v="17"/>
    <n v="0.85"/>
    <n v="18.39"/>
    <n v="31.92"/>
    <n v="3.1"/>
    <n v="2222"/>
    <n v="6067"/>
    <n v="10"/>
    <n v="82665010"/>
    <n v="27656210"/>
    <n v="55008800"/>
    <x v="1"/>
  </r>
  <r>
    <s v="P0829"/>
    <s v="Model_337"/>
    <x v="1"/>
    <x v="2"/>
    <n v="2024"/>
    <s v="Q1"/>
    <n v="1623"/>
    <n v="16496"/>
    <n v="8680"/>
    <n v="327593"/>
    <n v="6.64"/>
    <n v="14"/>
    <n v="8.66"/>
    <n v="2"/>
    <n v="77.680000000000007"/>
    <n v="2.6"/>
    <n v="6366"/>
    <n v="6474"/>
    <n v="3"/>
    <n v="26773008"/>
    <n v="14087640"/>
    <n v="12685368"/>
    <x v="1"/>
  </r>
  <r>
    <s v="P0830"/>
    <s v="Model_577"/>
    <x v="1"/>
    <x v="2"/>
    <n v="2024"/>
    <s v="Q4"/>
    <n v="1878"/>
    <n v="17836"/>
    <n v="11323"/>
    <n v="388365"/>
    <n v="3.92"/>
    <n v="1"/>
    <n v="4.99"/>
    <n v="8.99"/>
    <n v="44.2"/>
    <n v="3.5"/>
    <n v="11639"/>
    <n v="5458"/>
    <n v="4"/>
    <n v="33496008"/>
    <n v="21264594"/>
    <n v="12231414"/>
    <x v="1"/>
  </r>
  <r>
    <s v="P0831"/>
    <s v="Model_708"/>
    <x v="0"/>
    <x v="1"/>
    <n v="2023"/>
    <s v="Q1"/>
    <n v="1967"/>
    <n v="10353"/>
    <n v="5875"/>
    <n v="401224"/>
    <n v="5.15"/>
    <n v="12"/>
    <n v="2.97"/>
    <n v="21.46"/>
    <n v="31.78"/>
    <n v="4.9000000000000004"/>
    <n v="18586"/>
    <n v="4448"/>
    <n v="3"/>
    <n v="20364351"/>
    <n v="11556125"/>
    <n v="8808226"/>
    <x v="2"/>
  </r>
  <r>
    <s v="P0832"/>
    <s v="Model_395"/>
    <x v="1"/>
    <x v="2"/>
    <n v="2024"/>
    <s v="Q4"/>
    <n v="4284"/>
    <n v="13195"/>
    <n v="11212"/>
    <n v="55451"/>
    <n v="12.52"/>
    <n v="3"/>
    <n v="2.65"/>
    <n v="5.82"/>
    <n v="40.729999999999997"/>
    <n v="1.4"/>
    <n v="3628"/>
    <n v="1559"/>
    <n v="14"/>
    <n v="56527380"/>
    <n v="48032208"/>
    <n v="8495172"/>
    <x v="1"/>
  </r>
  <r>
    <s v="P0833"/>
    <s v="Model_225"/>
    <x v="2"/>
    <x v="1"/>
    <n v="2024"/>
    <s v="Q4"/>
    <n v="2076"/>
    <n v="4352"/>
    <n v="12781"/>
    <n v="137178"/>
    <n v="14.03"/>
    <n v="9"/>
    <n v="4.32"/>
    <n v="2.89"/>
    <n v="76.87"/>
    <n v="2.6"/>
    <n v="10618"/>
    <n v="2042"/>
    <n v="9"/>
    <n v="9034752"/>
    <n v="26533356"/>
    <n v="-17498604"/>
    <x v="0"/>
  </r>
  <r>
    <s v="P0834"/>
    <s v="Model_714"/>
    <x v="0"/>
    <x v="2"/>
    <n v="2024"/>
    <s v="Q1"/>
    <n v="3794"/>
    <n v="17514"/>
    <n v="8030"/>
    <n v="484532"/>
    <n v="2.79"/>
    <n v="12"/>
    <n v="9.99"/>
    <n v="8.15"/>
    <n v="21.89"/>
    <n v="2.6"/>
    <n v="4017"/>
    <n v="5522"/>
    <n v="3"/>
    <n v="66448116"/>
    <n v="30465820"/>
    <n v="35982296"/>
    <x v="1"/>
  </r>
  <r>
    <s v="P0835"/>
    <s v="Model_554"/>
    <x v="0"/>
    <x v="0"/>
    <n v="2024"/>
    <s v="Q2"/>
    <n v="951"/>
    <n v="2487"/>
    <n v="11802"/>
    <n v="375905"/>
    <n v="5.59"/>
    <n v="9"/>
    <n v="2.2000000000000002"/>
    <n v="5.51"/>
    <n v="46.49"/>
    <n v="3.3"/>
    <n v="19033"/>
    <n v="5296"/>
    <n v="11"/>
    <n v="2365137"/>
    <n v="11223702"/>
    <n v="-8858565"/>
    <x v="0"/>
  </r>
  <r>
    <s v="P0836"/>
    <s v="Model_571"/>
    <x v="2"/>
    <x v="1"/>
    <n v="2024"/>
    <s v="Q2"/>
    <n v="4835"/>
    <n v="9122"/>
    <n v="14747"/>
    <n v="286562"/>
    <n v="13.93"/>
    <n v="8"/>
    <n v="1.03"/>
    <n v="23.13"/>
    <n v="49.39"/>
    <n v="1.6"/>
    <n v="15728"/>
    <n v="161"/>
    <n v="3"/>
    <n v="44104870"/>
    <n v="71301745"/>
    <n v="-27196875"/>
    <x v="3"/>
  </r>
  <r>
    <s v="P0837"/>
    <s v="Model_605"/>
    <x v="0"/>
    <x v="0"/>
    <n v="2024"/>
    <s v="Q4"/>
    <n v="2089"/>
    <n v="10660"/>
    <n v="14486"/>
    <n v="351014"/>
    <n v="0.93"/>
    <n v="7"/>
    <n v="5.85"/>
    <n v="21.7"/>
    <n v="12.93"/>
    <n v="1.7"/>
    <n v="15679"/>
    <n v="1594"/>
    <n v="2"/>
    <n v="22268740"/>
    <n v="30261254"/>
    <n v="-7992514"/>
    <x v="0"/>
  </r>
  <r>
    <s v="P0838"/>
    <s v="Model_355"/>
    <x v="2"/>
    <x v="2"/>
    <n v="2024"/>
    <s v="Q1"/>
    <n v="59"/>
    <n v="18984"/>
    <n v="13720"/>
    <n v="408710"/>
    <n v="1.39"/>
    <n v="2"/>
    <n v="4.8899999999999997"/>
    <n v="12.49"/>
    <n v="25.66"/>
    <n v="2.1"/>
    <n v="19762"/>
    <n v="1280"/>
    <n v="8"/>
    <n v="1120056"/>
    <n v="809480"/>
    <n v="310576"/>
    <x v="0"/>
  </r>
  <r>
    <s v="P0839"/>
    <s v="Model_215"/>
    <x v="0"/>
    <x v="1"/>
    <n v="2023"/>
    <s v="Q1"/>
    <n v="310"/>
    <n v="8152"/>
    <n v="2331"/>
    <n v="435893"/>
    <n v="2.44"/>
    <n v="15"/>
    <n v="5.24"/>
    <n v="1.53"/>
    <n v="76.14"/>
    <n v="4.8"/>
    <n v="11175"/>
    <n v="6368"/>
    <n v="13"/>
    <n v="2527120"/>
    <n v="722610"/>
    <n v="1804510"/>
    <x v="0"/>
  </r>
  <r>
    <s v="P0840"/>
    <s v="Model_268"/>
    <x v="2"/>
    <x v="2"/>
    <n v="2023"/>
    <s v="Q4"/>
    <n v="1723"/>
    <n v="8921"/>
    <n v="13874"/>
    <n v="173765"/>
    <n v="8.93"/>
    <n v="13"/>
    <n v="6.67"/>
    <n v="17.86"/>
    <n v="76.459999999999994"/>
    <n v="3.9"/>
    <n v="1809"/>
    <n v="2888"/>
    <n v="3"/>
    <n v="15370883"/>
    <n v="23904902"/>
    <n v="-8534019"/>
    <x v="0"/>
  </r>
  <r>
    <s v="P0841"/>
    <s v="Model_904"/>
    <x v="0"/>
    <x v="1"/>
    <n v="2023"/>
    <s v="Q1"/>
    <n v="2269"/>
    <n v="2269"/>
    <n v="3790"/>
    <n v="437025"/>
    <n v="2.2599999999999998"/>
    <n v="8"/>
    <n v="2.67"/>
    <n v="15.59"/>
    <n v="33.39"/>
    <n v="3.6"/>
    <n v="5452"/>
    <n v="4736"/>
    <n v="11"/>
    <n v="5148361"/>
    <n v="8599510"/>
    <n v="-3451149"/>
    <x v="0"/>
  </r>
  <r>
    <s v="P0842"/>
    <s v="Model_798"/>
    <x v="0"/>
    <x v="0"/>
    <n v="2023"/>
    <s v="Q1"/>
    <n v="2110"/>
    <n v="19227"/>
    <n v="7955"/>
    <n v="474089"/>
    <n v="14.52"/>
    <n v="10"/>
    <n v="9.11"/>
    <n v="24.26"/>
    <n v="79.989999999999995"/>
    <n v="4.3"/>
    <n v="20933"/>
    <n v="4821"/>
    <n v="6"/>
    <n v="40568970"/>
    <n v="16785050"/>
    <n v="23783920"/>
    <x v="1"/>
  </r>
  <r>
    <s v="P0843"/>
    <s v="Model_542"/>
    <x v="0"/>
    <x v="1"/>
    <n v="2024"/>
    <s v="Q4"/>
    <n v="3763"/>
    <n v="15614"/>
    <n v="5293"/>
    <n v="178389"/>
    <n v="6.7"/>
    <n v="2"/>
    <n v="4.3600000000000003"/>
    <n v="13.97"/>
    <n v="71.739999999999995"/>
    <n v="1.5"/>
    <n v="15371"/>
    <n v="5810"/>
    <n v="6"/>
    <n v="58755482"/>
    <n v="19917559"/>
    <n v="38837923"/>
    <x v="1"/>
  </r>
  <r>
    <s v="P0844"/>
    <s v="Model_277"/>
    <x v="2"/>
    <x v="3"/>
    <n v="2024"/>
    <s v="Q3"/>
    <n v="1669"/>
    <n v="5858"/>
    <n v="10135"/>
    <n v="239699"/>
    <n v="7.52"/>
    <n v="4"/>
    <n v="1.29"/>
    <n v="8.41"/>
    <n v="43.43"/>
    <n v="4.4000000000000004"/>
    <n v="11192"/>
    <n v="7802"/>
    <n v="4"/>
    <n v="9777002"/>
    <n v="16915315"/>
    <n v="-7138313"/>
    <x v="0"/>
  </r>
  <r>
    <s v="P0845"/>
    <s v="Model_244"/>
    <x v="1"/>
    <x v="1"/>
    <n v="2023"/>
    <s v="Q1"/>
    <n v="370"/>
    <n v="13043"/>
    <n v="1733"/>
    <n v="247227"/>
    <n v="3.7"/>
    <n v="9"/>
    <n v="7.42"/>
    <n v="12.98"/>
    <n v="69.87"/>
    <n v="3.4"/>
    <n v="1515"/>
    <n v="205"/>
    <n v="4"/>
    <n v="4825910"/>
    <n v="641210"/>
    <n v="4184700"/>
    <x v="0"/>
  </r>
  <r>
    <s v="P0846"/>
    <s v="Model_401"/>
    <x v="2"/>
    <x v="2"/>
    <n v="2024"/>
    <s v="Q1"/>
    <n v="1392"/>
    <n v="7199"/>
    <n v="2260"/>
    <n v="337516"/>
    <n v="7.06"/>
    <n v="12"/>
    <n v="6.43"/>
    <n v="24.48"/>
    <n v="86.91"/>
    <n v="2.2999999999999998"/>
    <n v="18489"/>
    <n v="9446"/>
    <n v="14"/>
    <n v="10021008"/>
    <n v="3145920"/>
    <n v="6875088"/>
    <x v="2"/>
  </r>
  <r>
    <s v="P0847"/>
    <s v="Model_679"/>
    <x v="0"/>
    <x v="3"/>
    <n v="2023"/>
    <s v="Q2"/>
    <n v="2426"/>
    <n v="19125"/>
    <n v="14940"/>
    <n v="315786"/>
    <n v="9.93"/>
    <n v="3"/>
    <n v="3.16"/>
    <n v="17.41"/>
    <n v="46.72"/>
    <n v="4.3"/>
    <n v="17505"/>
    <n v="4187"/>
    <n v="13"/>
    <n v="46397250"/>
    <n v="36244440"/>
    <n v="10152810"/>
    <x v="1"/>
  </r>
  <r>
    <s v="P0848"/>
    <s v="Model_890"/>
    <x v="2"/>
    <x v="0"/>
    <n v="2024"/>
    <s v="Q3"/>
    <n v="2882"/>
    <n v="2625"/>
    <n v="3523"/>
    <n v="310220"/>
    <n v="11.27"/>
    <n v="12"/>
    <n v="6.22"/>
    <n v="16.8"/>
    <n v="29.07"/>
    <n v="4.2"/>
    <n v="15778"/>
    <n v="4025"/>
    <n v="4"/>
    <n v="7565250"/>
    <n v="10153286"/>
    <n v="-2588036"/>
    <x v="0"/>
  </r>
  <r>
    <s v="P0849"/>
    <s v="Model_206"/>
    <x v="1"/>
    <x v="1"/>
    <n v="2024"/>
    <s v="Q2"/>
    <n v="2874"/>
    <n v="12293"/>
    <n v="11504"/>
    <n v="471217"/>
    <n v="11.31"/>
    <n v="11"/>
    <n v="2.2000000000000002"/>
    <n v="6.02"/>
    <n v="85.35"/>
    <n v="4.4000000000000004"/>
    <n v="16317"/>
    <n v="2008"/>
    <n v="7"/>
    <n v="35330082"/>
    <n v="33062496"/>
    <n v="2267586"/>
    <x v="3"/>
  </r>
  <r>
    <s v="P0850"/>
    <s v="Model_740"/>
    <x v="2"/>
    <x v="1"/>
    <n v="2024"/>
    <s v="Q3"/>
    <n v="2044"/>
    <n v="8264"/>
    <n v="1085"/>
    <n v="346208"/>
    <n v="8.67"/>
    <n v="4"/>
    <n v="4.45"/>
    <n v="18.59"/>
    <n v="58.3"/>
    <n v="1.5"/>
    <n v="11259"/>
    <n v="2149"/>
    <n v="5"/>
    <n v="16891616"/>
    <n v="2217740"/>
    <n v="14673876"/>
    <x v="2"/>
  </r>
  <r>
    <s v="P0851"/>
    <s v="Model_563"/>
    <x v="2"/>
    <x v="3"/>
    <n v="2023"/>
    <s v="Q4"/>
    <n v="3008"/>
    <n v="13823"/>
    <n v="1064"/>
    <n v="275898"/>
    <n v="13.57"/>
    <n v="9"/>
    <n v="8.99"/>
    <n v="18.760000000000002"/>
    <n v="18.420000000000002"/>
    <n v="4.9000000000000004"/>
    <n v="17164"/>
    <n v="9566"/>
    <n v="14"/>
    <n v="41579584"/>
    <n v="3200512"/>
    <n v="38379072"/>
    <x v="1"/>
  </r>
  <r>
    <s v="P0852"/>
    <s v="Model_343"/>
    <x v="1"/>
    <x v="3"/>
    <n v="2023"/>
    <s v="Q4"/>
    <n v="2088"/>
    <n v="14531"/>
    <n v="11359"/>
    <n v="326266"/>
    <n v="12.26"/>
    <n v="8"/>
    <n v="1.34"/>
    <n v="7.93"/>
    <n v="55.81"/>
    <n v="4.8"/>
    <n v="7912"/>
    <n v="9237"/>
    <n v="4"/>
    <n v="30340728"/>
    <n v="23717592"/>
    <n v="6623136"/>
    <x v="1"/>
  </r>
  <r>
    <s v="P0853"/>
    <s v="Model_840"/>
    <x v="0"/>
    <x v="1"/>
    <n v="2024"/>
    <s v="Q4"/>
    <n v="3540"/>
    <n v="15552"/>
    <n v="7616"/>
    <n v="468036"/>
    <n v="11.36"/>
    <n v="19"/>
    <n v="3.87"/>
    <n v="12.09"/>
    <n v="50.05"/>
    <n v="2.4"/>
    <n v="11696"/>
    <n v="8272"/>
    <n v="3"/>
    <n v="55054080"/>
    <n v="26960640"/>
    <n v="28093440"/>
    <x v="1"/>
  </r>
  <r>
    <s v="P0854"/>
    <s v="Model_897"/>
    <x v="1"/>
    <x v="2"/>
    <n v="2023"/>
    <s v="Q4"/>
    <n v="3727"/>
    <n v="14140"/>
    <n v="12439"/>
    <n v="118431"/>
    <n v="0.83"/>
    <n v="6"/>
    <n v="8.2100000000000009"/>
    <n v="7.37"/>
    <n v="78.45"/>
    <n v="1.3"/>
    <n v="10007"/>
    <n v="4004"/>
    <n v="14"/>
    <n v="52699780"/>
    <n v="46360153"/>
    <n v="6339627"/>
    <x v="1"/>
  </r>
  <r>
    <s v="P0855"/>
    <s v="Model_602"/>
    <x v="1"/>
    <x v="3"/>
    <n v="2024"/>
    <s v="Q3"/>
    <n v="1168"/>
    <n v="9343"/>
    <n v="14765"/>
    <n v="105745"/>
    <n v="0.1"/>
    <n v="1"/>
    <n v="9.69"/>
    <n v="6.47"/>
    <n v="52.46"/>
    <n v="1.7"/>
    <n v="6320"/>
    <n v="3896"/>
    <n v="4"/>
    <n v="10912624"/>
    <n v="17245520"/>
    <n v="-6332896"/>
    <x v="0"/>
  </r>
  <r>
    <s v="P0856"/>
    <s v="Model_146"/>
    <x v="2"/>
    <x v="1"/>
    <n v="2023"/>
    <s v="Q2"/>
    <n v="1654"/>
    <n v="15710"/>
    <n v="14314"/>
    <n v="100081"/>
    <n v="3.19"/>
    <n v="6"/>
    <n v="4.54"/>
    <n v="0.65"/>
    <n v="30.42"/>
    <n v="5"/>
    <n v="9335"/>
    <n v="392"/>
    <n v="5"/>
    <n v="25984340"/>
    <n v="23675356"/>
    <n v="2308984"/>
    <x v="3"/>
  </r>
  <r>
    <s v="P0857"/>
    <s v="Model_721"/>
    <x v="0"/>
    <x v="0"/>
    <n v="2023"/>
    <s v="Q4"/>
    <n v="4077"/>
    <n v="17956"/>
    <n v="13908"/>
    <n v="451927"/>
    <n v="9.9499999999999993"/>
    <n v="7"/>
    <n v="5.07"/>
    <n v="7.13"/>
    <n v="64.05"/>
    <n v="3.3"/>
    <n v="3349"/>
    <n v="6366"/>
    <n v="7"/>
    <n v="73206612"/>
    <n v="56702916"/>
    <n v="16503696"/>
    <x v="1"/>
  </r>
  <r>
    <s v="P0858"/>
    <s v="Model_924"/>
    <x v="0"/>
    <x v="0"/>
    <n v="2023"/>
    <s v="Q2"/>
    <n v="285"/>
    <n v="11606"/>
    <n v="2562"/>
    <n v="266204"/>
    <n v="6.17"/>
    <n v="6"/>
    <n v="5.72"/>
    <n v="13.85"/>
    <n v="53.41"/>
    <n v="2.4"/>
    <n v="15087"/>
    <n v="6470"/>
    <n v="5"/>
    <n v="3307710"/>
    <n v="730170"/>
    <n v="2577540"/>
    <x v="0"/>
  </r>
  <r>
    <s v="P0859"/>
    <s v="Model_803"/>
    <x v="1"/>
    <x v="1"/>
    <n v="2024"/>
    <s v="Q4"/>
    <n v="2019"/>
    <n v="6689"/>
    <n v="12040"/>
    <n v="462009"/>
    <n v="6.04"/>
    <n v="13"/>
    <n v="9.32"/>
    <n v="0.04"/>
    <n v="28.64"/>
    <n v="2.2000000000000002"/>
    <n v="3453"/>
    <n v="4960"/>
    <n v="9"/>
    <n v="13505091"/>
    <n v="24308760"/>
    <n v="-10803669"/>
    <x v="0"/>
  </r>
  <r>
    <s v="P0860"/>
    <s v="Model_898"/>
    <x v="1"/>
    <x v="0"/>
    <n v="2023"/>
    <s v="Q4"/>
    <n v="4479"/>
    <n v="3972"/>
    <n v="11373"/>
    <n v="451415"/>
    <n v="13.27"/>
    <n v="18"/>
    <n v="8.58"/>
    <n v="7.08"/>
    <n v="55.89"/>
    <n v="2"/>
    <n v="20653"/>
    <n v="3829"/>
    <n v="4"/>
    <n v="17790588"/>
    <n v="50939667"/>
    <n v="-33149079"/>
    <x v="0"/>
  </r>
  <r>
    <s v="P0861"/>
    <s v="Model_228"/>
    <x v="2"/>
    <x v="0"/>
    <n v="2024"/>
    <s v="Q2"/>
    <n v="1958"/>
    <n v="18591"/>
    <n v="11261"/>
    <n v="126253"/>
    <n v="13.43"/>
    <n v="4"/>
    <n v="1.71"/>
    <n v="22.04"/>
    <n v="75.72"/>
    <n v="3.7"/>
    <n v="14231"/>
    <n v="8062"/>
    <n v="13"/>
    <n v="36401178"/>
    <n v="22049038"/>
    <n v="14352140"/>
    <x v="1"/>
  </r>
  <r>
    <s v="P0862"/>
    <s v="Model_622"/>
    <x v="0"/>
    <x v="0"/>
    <n v="2024"/>
    <s v="Q2"/>
    <n v="425"/>
    <n v="19688"/>
    <n v="840"/>
    <n v="348335"/>
    <n v="13.64"/>
    <n v="17"/>
    <n v="4.37"/>
    <n v="14.84"/>
    <n v="12.29"/>
    <n v="2.7"/>
    <n v="20930"/>
    <n v="5610"/>
    <n v="4"/>
    <n v="8367400"/>
    <n v="357000"/>
    <n v="8010400"/>
    <x v="2"/>
  </r>
  <r>
    <s v="P0863"/>
    <s v="Model_268"/>
    <x v="1"/>
    <x v="3"/>
    <n v="2023"/>
    <s v="Q1"/>
    <n v="3580"/>
    <n v="8204"/>
    <n v="6627"/>
    <n v="322355"/>
    <n v="4.71"/>
    <n v="19"/>
    <n v="4.6399999999999997"/>
    <n v="15.2"/>
    <n v="60.47"/>
    <n v="4.9000000000000004"/>
    <n v="8340"/>
    <n v="8719"/>
    <n v="4"/>
    <n v="29370320"/>
    <n v="23724660"/>
    <n v="5645660"/>
    <x v="1"/>
  </r>
  <r>
    <s v="P0864"/>
    <s v="Model_693"/>
    <x v="1"/>
    <x v="2"/>
    <n v="2024"/>
    <s v="Q1"/>
    <n v="2685"/>
    <n v="5213"/>
    <n v="9059"/>
    <n v="161086"/>
    <n v="10.37"/>
    <n v="11"/>
    <n v="7.89"/>
    <n v="10.08"/>
    <n v="37.97"/>
    <n v="3.7"/>
    <n v="6566"/>
    <n v="6861"/>
    <n v="9"/>
    <n v="13996905"/>
    <n v="24323415"/>
    <n v="-10326510"/>
    <x v="0"/>
  </r>
  <r>
    <s v="P0865"/>
    <s v="Model_228"/>
    <x v="1"/>
    <x v="1"/>
    <n v="2024"/>
    <s v="Q4"/>
    <n v="1620"/>
    <n v="6551"/>
    <n v="1787"/>
    <n v="499962"/>
    <n v="4.07"/>
    <n v="16"/>
    <n v="6.03"/>
    <n v="16.91"/>
    <n v="33.409999999999997"/>
    <n v="4.2"/>
    <n v="3915"/>
    <n v="6210"/>
    <n v="5"/>
    <n v="10612620"/>
    <n v="2894940"/>
    <n v="7717680"/>
    <x v="2"/>
  </r>
  <r>
    <s v="P0866"/>
    <s v="Model_688"/>
    <x v="0"/>
    <x v="1"/>
    <n v="2023"/>
    <s v="Q2"/>
    <n v="2610"/>
    <n v="12256"/>
    <n v="14887"/>
    <n v="464758"/>
    <n v="2.86"/>
    <n v="12"/>
    <n v="6.54"/>
    <n v="4.75"/>
    <n v="41.41"/>
    <n v="2.2000000000000002"/>
    <n v="3889"/>
    <n v="7055"/>
    <n v="2"/>
    <n v="31988160"/>
    <n v="38855070"/>
    <n v="-6866910"/>
    <x v="3"/>
  </r>
  <r>
    <s v="P0867"/>
    <s v="Model_708"/>
    <x v="0"/>
    <x v="1"/>
    <n v="2024"/>
    <s v="Q2"/>
    <n v="3441"/>
    <n v="3975"/>
    <n v="8604"/>
    <n v="474528"/>
    <n v="2.77"/>
    <n v="1"/>
    <n v="9.98"/>
    <n v="20.47"/>
    <n v="37.36"/>
    <n v="1.3"/>
    <n v="17711"/>
    <n v="206"/>
    <n v="3"/>
    <n v="13677975"/>
    <n v="29606364"/>
    <n v="-15928389"/>
    <x v="0"/>
  </r>
  <r>
    <s v="P0868"/>
    <s v="Model_625"/>
    <x v="1"/>
    <x v="2"/>
    <n v="2024"/>
    <s v="Q3"/>
    <n v="3015"/>
    <n v="5110"/>
    <n v="8589"/>
    <n v="488458"/>
    <n v="5.13"/>
    <n v="12"/>
    <n v="0.75"/>
    <n v="2.92"/>
    <n v="76.58"/>
    <n v="3"/>
    <n v="2263"/>
    <n v="4854"/>
    <n v="14"/>
    <n v="15406650"/>
    <n v="25895835"/>
    <n v="-10489185"/>
    <x v="0"/>
  </r>
  <r>
    <s v="P0869"/>
    <s v="Model_207"/>
    <x v="1"/>
    <x v="2"/>
    <n v="2024"/>
    <s v="Q3"/>
    <n v="3693"/>
    <n v="5755"/>
    <n v="6517"/>
    <n v="414115"/>
    <n v="6.45"/>
    <n v="6"/>
    <n v="2.23"/>
    <n v="16.399999999999999"/>
    <n v="31.98"/>
    <n v="2.2999999999999998"/>
    <n v="18699"/>
    <n v="5378"/>
    <n v="11"/>
    <n v="21253215"/>
    <n v="24067281"/>
    <n v="-2814066"/>
    <x v="0"/>
  </r>
  <r>
    <s v="P0870"/>
    <s v="Model_873"/>
    <x v="0"/>
    <x v="1"/>
    <n v="2024"/>
    <s v="Q2"/>
    <n v="3900"/>
    <n v="15984"/>
    <n v="13000"/>
    <n v="143783"/>
    <n v="12.46"/>
    <n v="9"/>
    <n v="4.08"/>
    <n v="8.5299999999999994"/>
    <n v="68.650000000000006"/>
    <n v="1.8"/>
    <n v="7755"/>
    <n v="6508"/>
    <n v="14"/>
    <n v="62337600"/>
    <n v="50700000"/>
    <n v="11637600"/>
    <x v="1"/>
  </r>
  <r>
    <s v="P0871"/>
    <s v="Model_119"/>
    <x v="1"/>
    <x v="3"/>
    <n v="2024"/>
    <s v="Q3"/>
    <n v="922"/>
    <n v="3235"/>
    <n v="14743"/>
    <n v="175681"/>
    <n v="1.8"/>
    <n v="5"/>
    <n v="3.48"/>
    <n v="18.690000000000001"/>
    <n v="17.52"/>
    <n v="4.8"/>
    <n v="18761"/>
    <n v="7735"/>
    <n v="14"/>
    <n v="2982670"/>
    <n v="13593046"/>
    <n v="-10610376"/>
    <x v="0"/>
  </r>
  <r>
    <s v="P0872"/>
    <s v="Model_354"/>
    <x v="2"/>
    <x v="2"/>
    <n v="2023"/>
    <s v="Q4"/>
    <n v="1302"/>
    <n v="9758"/>
    <n v="3998"/>
    <n v="137893"/>
    <n v="11.02"/>
    <n v="2"/>
    <n v="0.22"/>
    <n v="13.74"/>
    <n v="86.11"/>
    <n v="2.8"/>
    <n v="8673"/>
    <n v="1325"/>
    <n v="3"/>
    <n v="12704916"/>
    <n v="5205396"/>
    <n v="7499520"/>
    <x v="2"/>
  </r>
  <r>
    <s v="P0873"/>
    <s v="Model_195"/>
    <x v="1"/>
    <x v="3"/>
    <n v="2024"/>
    <s v="Q3"/>
    <n v="1364"/>
    <n v="9479"/>
    <n v="6174"/>
    <n v="498604"/>
    <n v="7.97"/>
    <n v="2"/>
    <n v="0.92"/>
    <n v="11.31"/>
    <n v="59.79"/>
    <n v="1.7"/>
    <n v="12018"/>
    <n v="4350"/>
    <n v="4"/>
    <n v="12929356"/>
    <n v="8421336"/>
    <n v="4508020"/>
    <x v="2"/>
  </r>
  <r>
    <s v="P0874"/>
    <s v="Model_950"/>
    <x v="0"/>
    <x v="3"/>
    <n v="2024"/>
    <s v="Q1"/>
    <n v="4870"/>
    <n v="3928"/>
    <n v="5590"/>
    <n v="208763"/>
    <n v="4.32"/>
    <n v="17"/>
    <n v="6.81"/>
    <n v="4.24"/>
    <n v="66.540000000000006"/>
    <n v="1.8"/>
    <n v="11752"/>
    <n v="995"/>
    <n v="7"/>
    <n v="19129360"/>
    <n v="27223300"/>
    <n v="-8093940"/>
    <x v="0"/>
  </r>
  <r>
    <s v="P0875"/>
    <s v="Model_163"/>
    <x v="2"/>
    <x v="1"/>
    <n v="2024"/>
    <s v="Q2"/>
    <n v="2948"/>
    <n v="13845"/>
    <n v="7983"/>
    <n v="127960"/>
    <n v="7.39"/>
    <n v="10"/>
    <n v="8.7899999999999991"/>
    <n v="15.92"/>
    <n v="33.840000000000003"/>
    <n v="2.1"/>
    <n v="13947"/>
    <n v="1720"/>
    <n v="9"/>
    <n v="40815060"/>
    <n v="23533884"/>
    <n v="17281176"/>
    <x v="1"/>
  </r>
  <r>
    <s v="P0876"/>
    <s v="Model_273"/>
    <x v="2"/>
    <x v="1"/>
    <n v="2024"/>
    <s v="Q2"/>
    <n v="127"/>
    <n v="8926"/>
    <n v="3324"/>
    <n v="396532"/>
    <n v="4.5"/>
    <n v="19"/>
    <n v="5.14"/>
    <n v="24.37"/>
    <n v="42.97"/>
    <n v="5"/>
    <n v="16589"/>
    <n v="5188"/>
    <n v="13"/>
    <n v="1133602"/>
    <n v="422148"/>
    <n v="711454"/>
    <x v="0"/>
  </r>
  <r>
    <s v="P0877"/>
    <s v="Model_607"/>
    <x v="2"/>
    <x v="3"/>
    <n v="2023"/>
    <s v="Q1"/>
    <n v="2671"/>
    <n v="10033"/>
    <n v="10077"/>
    <n v="72601"/>
    <n v="8.94"/>
    <n v="4"/>
    <n v="5.39"/>
    <n v="20.64"/>
    <n v="27.9"/>
    <n v="2.1"/>
    <n v="10895"/>
    <n v="5519"/>
    <n v="2"/>
    <n v="26798143"/>
    <n v="26915667"/>
    <n v="-117524"/>
    <x v="3"/>
  </r>
  <r>
    <s v="P0878"/>
    <s v="Model_894"/>
    <x v="1"/>
    <x v="0"/>
    <n v="2024"/>
    <s v="Q3"/>
    <n v="4277"/>
    <n v="6749"/>
    <n v="3279"/>
    <n v="461236"/>
    <n v="6.51"/>
    <n v="18"/>
    <n v="2.5499999999999998"/>
    <n v="1.5"/>
    <n v="84.6"/>
    <n v="2.2999999999999998"/>
    <n v="13567"/>
    <n v="1485"/>
    <n v="10"/>
    <n v="28865473"/>
    <n v="14024283"/>
    <n v="14841190"/>
    <x v="1"/>
  </r>
  <r>
    <s v="P0879"/>
    <s v="Model_128"/>
    <x v="1"/>
    <x v="2"/>
    <n v="2023"/>
    <s v="Q1"/>
    <n v="650"/>
    <n v="11186"/>
    <n v="10685"/>
    <n v="189227"/>
    <n v="2.4700000000000002"/>
    <n v="18"/>
    <n v="7.68"/>
    <n v="9.41"/>
    <n v="49.05"/>
    <n v="3.6"/>
    <n v="20707"/>
    <n v="2533"/>
    <n v="2"/>
    <n v="7270900"/>
    <n v="6945250"/>
    <n v="325650"/>
    <x v="0"/>
  </r>
  <r>
    <s v="P0880"/>
    <s v="Model_935"/>
    <x v="2"/>
    <x v="1"/>
    <n v="2024"/>
    <s v="Q1"/>
    <n v="1115"/>
    <n v="15609"/>
    <n v="11307"/>
    <n v="250191"/>
    <n v="1.75"/>
    <n v="14"/>
    <n v="7.52"/>
    <n v="23.14"/>
    <n v="60.44"/>
    <n v="2.2000000000000002"/>
    <n v="6787"/>
    <n v="1401"/>
    <n v="11"/>
    <n v="17404035"/>
    <n v="12607305"/>
    <n v="4796730"/>
    <x v="2"/>
  </r>
  <r>
    <s v="P0881"/>
    <s v="Model_326"/>
    <x v="1"/>
    <x v="0"/>
    <n v="2023"/>
    <s v="Q3"/>
    <n v="2186"/>
    <n v="2161"/>
    <n v="5954"/>
    <n v="217849"/>
    <n v="8.1999999999999993"/>
    <n v="15"/>
    <n v="5.88"/>
    <n v="12.58"/>
    <n v="68.739999999999995"/>
    <n v="1.9"/>
    <n v="14961"/>
    <n v="6958"/>
    <n v="3"/>
    <n v="4723946"/>
    <n v="13015444"/>
    <n v="-8291498"/>
    <x v="0"/>
  </r>
  <r>
    <s v="P0882"/>
    <s v="Model_613"/>
    <x v="1"/>
    <x v="0"/>
    <n v="2023"/>
    <s v="Q2"/>
    <n v="2499"/>
    <n v="13575"/>
    <n v="1578"/>
    <n v="331854"/>
    <n v="13.54"/>
    <n v="8"/>
    <n v="2.13"/>
    <n v="16.55"/>
    <n v="39.69"/>
    <n v="1.6"/>
    <n v="14902"/>
    <n v="9050"/>
    <n v="4"/>
    <n v="33923925"/>
    <n v="3943422"/>
    <n v="29980503"/>
    <x v="1"/>
  </r>
  <r>
    <s v="P0883"/>
    <s v="Model_364"/>
    <x v="2"/>
    <x v="2"/>
    <n v="2024"/>
    <s v="Q1"/>
    <n v="2393"/>
    <n v="16288"/>
    <n v="13581"/>
    <n v="420858"/>
    <n v="5.16"/>
    <n v="3"/>
    <n v="0.97"/>
    <n v="22.81"/>
    <n v="67.61"/>
    <n v="2.2999999999999998"/>
    <n v="8933"/>
    <n v="9038"/>
    <n v="8"/>
    <n v="38977184"/>
    <n v="32499333"/>
    <n v="6477851"/>
    <x v="1"/>
  </r>
  <r>
    <s v="P0884"/>
    <s v="Model_153"/>
    <x v="1"/>
    <x v="3"/>
    <n v="2023"/>
    <s v="Q2"/>
    <n v="1913"/>
    <n v="11560"/>
    <n v="10577"/>
    <n v="205604"/>
    <n v="11"/>
    <n v="14"/>
    <n v="0.64"/>
    <n v="21.84"/>
    <n v="64.08"/>
    <n v="1.4"/>
    <n v="12784"/>
    <n v="8884"/>
    <n v="10"/>
    <n v="22114280"/>
    <n v="20233801"/>
    <n v="1880479"/>
    <x v="0"/>
  </r>
  <r>
    <s v="P0885"/>
    <s v="Model_212"/>
    <x v="2"/>
    <x v="1"/>
    <n v="2024"/>
    <s v="Q4"/>
    <n v="1368"/>
    <n v="17336"/>
    <n v="2292"/>
    <n v="178727"/>
    <n v="9.8800000000000008"/>
    <n v="11"/>
    <n v="5.93"/>
    <n v="12.55"/>
    <n v="66.45"/>
    <n v="1.1000000000000001"/>
    <n v="6326"/>
    <n v="5744"/>
    <n v="4"/>
    <n v="23715648"/>
    <n v="3135456"/>
    <n v="20580192"/>
    <x v="1"/>
  </r>
  <r>
    <s v="P0886"/>
    <s v="Model_744"/>
    <x v="0"/>
    <x v="1"/>
    <n v="2023"/>
    <s v="Q1"/>
    <n v="4761"/>
    <n v="12026"/>
    <n v="14878"/>
    <n v="461817"/>
    <n v="13.97"/>
    <n v="2"/>
    <n v="8.25"/>
    <n v="10.94"/>
    <n v="49.14"/>
    <n v="4.2"/>
    <n v="5164"/>
    <n v="5188"/>
    <n v="9"/>
    <n v="57255786"/>
    <n v="70834158"/>
    <n v="-13578372"/>
    <x v="3"/>
  </r>
  <r>
    <s v="P0887"/>
    <s v="Model_508"/>
    <x v="1"/>
    <x v="2"/>
    <n v="2023"/>
    <s v="Q2"/>
    <n v="3647"/>
    <n v="4874"/>
    <n v="1460"/>
    <n v="113227"/>
    <n v="12.31"/>
    <n v="13"/>
    <n v="8.58"/>
    <n v="8.49"/>
    <n v="40.630000000000003"/>
    <n v="1.6"/>
    <n v="12028"/>
    <n v="9360"/>
    <n v="10"/>
    <n v="17775478"/>
    <n v="5324620"/>
    <n v="12450858"/>
    <x v="2"/>
  </r>
  <r>
    <s v="P0888"/>
    <s v="Model_626"/>
    <x v="2"/>
    <x v="0"/>
    <n v="2023"/>
    <s v="Q3"/>
    <n v="3812"/>
    <n v="1707"/>
    <n v="2148"/>
    <n v="186039"/>
    <n v="8.5"/>
    <n v="16"/>
    <n v="4.6399999999999997"/>
    <n v="17.98"/>
    <n v="27.77"/>
    <n v="4.0999999999999996"/>
    <n v="1997"/>
    <n v="5540"/>
    <n v="11"/>
    <n v="6507084"/>
    <n v="8188176"/>
    <n v="-1681092"/>
    <x v="0"/>
  </r>
  <r>
    <s v="P0889"/>
    <s v="Model_904"/>
    <x v="0"/>
    <x v="2"/>
    <n v="2024"/>
    <s v="Q1"/>
    <n v="4720"/>
    <n v="4165"/>
    <n v="14415"/>
    <n v="134289"/>
    <n v="9.86"/>
    <n v="18"/>
    <n v="7.84"/>
    <n v="7.17"/>
    <n v="75.97"/>
    <n v="4.2"/>
    <n v="9141"/>
    <n v="7593"/>
    <n v="8"/>
    <n v="19658800"/>
    <n v="68038800"/>
    <n v="-48380000"/>
    <x v="0"/>
  </r>
  <r>
    <s v="P0890"/>
    <s v="Model_947"/>
    <x v="2"/>
    <x v="0"/>
    <n v="2024"/>
    <s v="Q2"/>
    <n v="2240"/>
    <n v="2132"/>
    <n v="10291"/>
    <n v="201094"/>
    <n v="13.48"/>
    <n v="5"/>
    <n v="9.4700000000000006"/>
    <n v="6.25"/>
    <n v="58.67"/>
    <n v="3.2"/>
    <n v="6143"/>
    <n v="6391"/>
    <n v="5"/>
    <n v="4775680"/>
    <n v="23051840"/>
    <n v="-18276160"/>
    <x v="0"/>
  </r>
  <r>
    <s v="P0891"/>
    <s v="Model_930"/>
    <x v="0"/>
    <x v="1"/>
    <n v="2023"/>
    <s v="Q3"/>
    <n v="1042"/>
    <n v="4583"/>
    <n v="12932"/>
    <n v="486679"/>
    <n v="5.99"/>
    <n v="3"/>
    <n v="2.75"/>
    <n v="8.91"/>
    <n v="45.55"/>
    <n v="2.2000000000000002"/>
    <n v="6556"/>
    <n v="3407"/>
    <n v="5"/>
    <n v="4775486"/>
    <n v="13475144"/>
    <n v="-8699658"/>
    <x v="0"/>
  </r>
  <r>
    <s v="P0892"/>
    <s v="Model_295"/>
    <x v="2"/>
    <x v="3"/>
    <n v="2024"/>
    <s v="Q2"/>
    <n v="2762"/>
    <n v="15211"/>
    <n v="10978"/>
    <n v="255743"/>
    <n v="4.9000000000000004"/>
    <n v="6"/>
    <n v="3.98"/>
    <n v="4.43"/>
    <n v="85.52"/>
    <n v="1.6"/>
    <n v="1631"/>
    <n v="8994"/>
    <n v="5"/>
    <n v="42012782"/>
    <n v="30321236"/>
    <n v="11691546"/>
    <x v="1"/>
  </r>
  <r>
    <s v="P0893"/>
    <s v="Model_120"/>
    <x v="1"/>
    <x v="3"/>
    <n v="2023"/>
    <s v="Q2"/>
    <n v="2242"/>
    <n v="11623"/>
    <n v="8651"/>
    <n v="317866"/>
    <n v="0.16"/>
    <n v="18"/>
    <n v="9.31"/>
    <n v="17.38"/>
    <n v="13.83"/>
    <n v="3.9"/>
    <n v="6943"/>
    <n v="4808"/>
    <n v="7"/>
    <n v="26058766"/>
    <n v="19395542"/>
    <n v="6663224"/>
    <x v="1"/>
  </r>
  <r>
    <s v="P0894"/>
    <s v="Model_269"/>
    <x v="0"/>
    <x v="1"/>
    <n v="2024"/>
    <s v="Q1"/>
    <n v="1298"/>
    <n v="8623"/>
    <n v="7956"/>
    <n v="208485"/>
    <n v="12.4"/>
    <n v="16"/>
    <n v="3.38"/>
    <n v="15.41"/>
    <n v="78.010000000000005"/>
    <n v="3.4"/>
    <n v="18741"/>
    <n v="204"/>
    <n v="5"/>
    <n v="11192654"/>
    <n v="10326888"/>
    <n v="865766"/>
    <x v="0"/>
  </r>
  <r>
    <s v="P0895"/>
    <s v="Model_340"/>
    <x v="1"/>
    <x v="1"/>
    <n v="2024"/>
    <s v="Q2"/>
    <n v="3104"/>
    <n v="12254"/>
    <n v="2844"/>
    <n v="393194"/>
    <n v="12.01"/>
    <n v="15"/>
    <n v="9.14"/>
    <n v="12.07"/>
    <n v="89.81"/>
    <n v="3.6"/>
    <n v="14943"/>
    <n v="9789"/>
    <n v="6"/>
    <n v="38036416"/>
    <n v="8827776"/>
    <n v="29208640"/>
    <x v="1"/>
  </r>
  <r>
    <s v="P0896"/>
    <s v="Model_980"/>
    <x v="1"/>
    <x v="3"/>
    <n v="2024"/>
    <s v="Q1"/>
    <n v="4648"/>
    <n v="3179"/>
    <n v="8168"/>
    <n v="283820"/>
    <n v="1.57"/>
    <n v="14"/>
    <n v="9.81"/>
    <n v="9.76"/>
    <n v="80.959999999999994"/>
    <n v="1"/>
    <n v="10212"/>
    <n v="3933"/>
    <n v="10"/>
    <n v="14775992"/>
    <n v="37964864"/>
    <n v="-23188872"/>
    <x v="0"/>
  </r>
  <r>
    <s v="P0897"/>
    <s v="Model_965"/>
    <x v="2"/>
    <x v="1"/>
    <n v="2024"/>
    <s v="Q3"/>
    <n v="4083"/>
    <n v="17401"/>
    <n v="4316"/>
    <n v="286994"/>
    <n v="8.65"/>
    <n v="7"/>
    <n v="6.62"/>
    <n v="22.73"/>
    <n v="74.83"/>
    <n v="4.7"/>
    <n v="9721"/>
    <n v="495"/>
    <n v="13"/>
    <n v="71048283"/>
    <n v="17622228"/>
    <n v="53426055"/>
    <x v="1"/>
  </r>
  <r>
    <s v="P0898"/>
    <s v="Model_997"/>
    <x v="2"/>
    <x v="3"/>
    <n v="2023"/>
    <s v="Q3"/>
    <n v="2047"/>
    <n v="1736"/>
    <n v="14435"/>
    <n v="395740"/>
    <n v="6.96"/>
    <n v="18"/>
    <n v="8.17"/>
    <n v="0.73"/>
    <n v="39.94"/>
    <n v="1.3"/>
    <n v="17160"/>
    <n v="3617"/>
    <n v="8"/>
    <n v="3553592"/>
    <n v="29548445"/>
    <n v="-25994853"/>
    <x v="0"/>
  </r>
  <r>
    <s v="P0899"/>
    <s v="Model_818"/>
    <x v="1"/>
    <x v="3"/>
    <n v="2024"/>
    <s v="Q4"/>
    <n v="4966"/>
    <n v="8946"/>
    <n v="10050"/>
    <n v="378876"/>
    <n v="1.78"/>
    <n v="7"/>
    <n v="7.5"/>
    <n v="19.23"/>
    <n v="28.51"/>
    <n v="2.5"/>
    <n v="7647"/>
    <n v="3391"/>
    <n v="9"/>
    <n v="44425836"/>
    <n v="49908300"/>
    <n v="-5482464"/>
    <x v="3"/>
  </r>
  <r>
    <s v="P0900"/>
    <s v="Model_343"/>
    <x v="1"/>
    <x v="2"/>
    <n v="2023"/>
    <s v="Q3"/>
    <n v="3737"/>
    <n v="5943"/>
    <n v="9968"/>
    <n v="455513"/>
    <n v="14.71"/>
    <n v="17"/>
    <n v="7"/>
    <n v="22.55"/>
    <n v="68.790000000000006"/>
    <n v="2.6"/>
    <n v="13088"/>
    <n v="2110"/>
    <n v="6"/>
    <n v="22208991"/>
    <n v="37250416"/>
    <n v="-15041425"/>
    <x v="0"/>
  </r>
  <r>
    <s v="P0901"/>
    <s v="Model_829"/>
    <x v="2"/>
    <x v="2"/>
    <n v="2023"/>
    <s v="Q1"/>
    <n v="2201"/>
    <n v="16963"/>
    <n v="5377"/>
    <n v="118323"/>
    <n v="3.22"/>
    <n v="15"/>
    <n v="3.07"/>
    <n v="11.16"/>
    <n v="34.369999999999997"/>
    <n v="1"/>
    <n v="6104"/>
    <n v="4637"/>
    <n v="6"/>
    <n v="37335563"/>
    <n v="11834777"/>
    <n v="25500786"/>
    <x v="1"/>
  </r>
  <r>
    <s v="P0902"/>
    <s v="Model_120"/>
    <x v="1"/>
    <x v="0"/>
    <n v="2024"/>
    <s v="Q1"/>
    <n v="4068"/>
    <n v="10055"/>
    <n v="1527"/>
    <n v="335960"/>
    <n v="1.01"/>
    <n v="19"/>
    <n v="0.56999999999999995"/>
    <n v="13.77"/>
    <n v="24.08"/>
    <n v="3"/>
    <n v="10952"/>
    <n v="9960"/>
    <n v="14"/>
    <n v="40903740"/>
    <n v="6211836"/>
    <n v="34691904"/>
    <x v="1"/>
  </r>
  <r>
    <s v="P0903"/>
    <s v="Model_840"/>
    <x v="2"/>
    <x v="1"/>
    <n v="2024"/>
    <s v="Q4"/>
    <n v="3160"/>
    <n v="18169"/>
    <n v="11519"/>
    <n v="90695"/>
    <n v="8.92"/>
    <n v="18"/>
    <n v="3.43"/>
    <n v="23.61"/>
    <n v="72.92"/>
    <n v="4"/>
    <n v="19442"/>
    <n v="5068"/>
    <n v="12"/>
    <n v="57414040"/>
    <n v="36400040"/>
    <n v="21014000"/>
    <x v="1"/>
  </r>
  <r>
    <s v="P0904"/>
    <s v="Model_982"/>
    <x v="2"/>
    <x v="0"/>
    <n v="2024"/>
    <s v="Q2"/>
    <n v="2020"/>
    <n v="1648"/>
    <n v="12128"/>
    <n v="462918"/>
    <n v="11.08"/>
    <n v="9"/>
    <n v="6.67"/>
    <n v="5.31"/>
    <n v="35"/>
    <n v="4.3"/>
    <n v="17899"/>
    <n v="4862"/>
    <n v="8"/>
    <n v="3328960"/>
    <n v="24498560"/>
    <n v="-21169600"/>
    <x v="0"/>
  </r>
  <r>
    <s v="P0905"/>
    <s v="Model_484"/>
    <x v="2"/>
    <x v="2"/>
    <n v="2024"/>
    <s v="Q2"/>
    <n v="247"/>
    <n v="14895"/>
    <n v="14119"/>
    <n v="468458"/>
    <n v="0.49"/>
    <n v="16"/>
    <n v="1.03"/>
    <n v="13"/>
    <n v="83.16"/>
    <n v="4.5"/>
    <n v="5105"/>
    <n v="1151"/>
    <n v="12"/>
    <n v="3679065"/>
    <n v="3487393"/>
    <n v="191672"/>
    <x v="0"/>
  </r>
  <r>
    <s v="P0906"/>
    <s v="Model_419"/>
    <x v="2"/>
    <x v="0"/>
    <n v="2024"/>
    <s v="Q3"/>
    <n v="2676"/>
    <n v="6395"/>
    <n v="8268"/>
    <n v="105841"/>
    <n v="9.8800000000000008"/>
    <n v="12"/>
    <n v="0.12"/>
    <n v="11.87"/>
    <n v="77.25"/>
    <n v="3"/>
    <n v="14784"/>
    <n v="2941"/>
    <n v="14"/>
    <n v="17113020"/>
    <n v="22125168"/>
    <n v="-5012148"/>
    <x v="0"/>
  </r>
  <r>
    <s v="P0907"/>
    <s v="Model_861"/>
    <x v="1"/>
    <x v="3"/>
    <n v="2024"/>
    <s v="Q3"/>
    <n v="1252"/>
    <n v="18896"/>
    <n v="1142"/>
    <n v="440642"/>
    <n v="7.98"/>
    <n v="12"/>
    <n v="1.4"/>
    <n v="6.46"/>
    <n v="77.81"/>
    <n v="3.5"/>
    <n v="3107"/>
    <n v="6718"/>
    <n v="13"/>
    <n v="23657792"/>
    <n v="1429784"/>
    <n v="22228008"/>
    <x v="1"/>
  </r>
  <r>
    <s v="P0908"/>
    <s v="Model_626"/>
    <x v="2"/>
    <x v="3"/>
    <n v="2024"/>
    <s v="Q1"/>
    <n v="2085"/>
    <n v="12523"/>
    <n v="2247"/>
    <n v="248784"/>
    <n v="1.55"/>
    <n v="6"/>
    <n v="7.16"/>
    <n v="20.46"/>
    <n v="71.73"/>
    <n v="1.3"/>
    <n v="13209"/>
    <n v="4823"/>
    <n v="9"/>
    <n v="26110455"/>
    <n v="4684995"/>
    <n v="21425460"/>
    <x v="1"/>
  </r>
  <r>
    <s v="P0909"/>
    <s v="Model_902"/>
    <x v="2"/>
    <x v="3"/>
    <n v="2024"/>
    <s v="Q4"/>
    <n v="527"/>
    <n v="12199"/>
    <n v="11371"/>
    <n v="157096"/>
    <n v="2.59"/>
    <n v="9"/>
    <n v="9.73"/>
    <n v="22.49"/>
    <n v="80.47"/>
    <n v="3"/>
    <n v="3516"/>
    <n v="7572"/>
    <n v="10"/>
    <n v="6428873"/>
    <n v="5992517"/>
    <n v="436356"/>
    <x v="0"/>
  </r>
  <r>
    <s v="P0910"/>
    <s v="Model_712"/>
    <x v="0"/>
    <x v="1"/>
    <n v="2023"/>
    <s v="Q4"/>
    <n v="1304"/>
    <n v="11215"/>
    <n v="7381"/>
    <n v="142764"/>
    <n v="8.52"/>
    <n v="1"/>
    <n v="9.83"/>
    <n v="19.55"/>
    <n v="74.459999999999994"/>
    <n v="1.6"/>
    <n v="5074"/>
    <n v="8013"/>
    <n v="3"/>
    <n v="14624360"/>
    <n v="9624824"/>
    <n v="4999536"/>
    <x v="2"/>
  </r>
  <r>
    <s v="P0911"/>
    <s v="Model_563"/>
    <x v="1"/>
    <x v="0"/>
    <n v="2024"/>
    <s v="Q2"/>
    <n v="972"/>
    <n v="17663"/>
    <n v="12651"/>
    <n v="496790"/>
    <n v="4.45"/>
    <n v="3"/>
    <n v="4.9400000000000004"/>
    <n v="4.88"/>
    <n v="58.2"/>
    <n v="2.5"/>
    <n v="15041"/>
    <n v="5624"/>
    <n v="4"/>
    <n v="17168436"/>
    <n v="12296772"/>
    <n v="4871664"/>
    <x v="2"/>
  </r>
  <r>
    <s v="P0912"/>
    <s v="Model_441"/>
    <x v="2"/>
    <x v="0"/>
    <n v="2023"/>
    <s v="Q4"/>
    <n v="469"/>
    <n v="7282"/>
    <n v="7117"/>
    <n v="135744"/>
    <n v="14.07"/>
    <n v="5"/>
    <n v="8.69"/>
    <n v="2.17"/>
    <n v="33.67"/>
    <n v="2.2999999999999998"/>
    <n v="8774"/>
    <n v="3684"/>
    <n v="13"/>
    <n v="3415258"/>
    <n v="3337873"/>
    <n v="77385"/>
    <x v="0"/>
  </r>
  <r>
    <s v="P0913"/>
    <s v="Model_689"/>
    <x v="1"/>
    <x v="3"/>
    <n v="2024"/>
    <s v="Q4"/>
    <n v="2254"/>
    <n v="18224"/>
    <n v="1326"/>
    <n v="340626"/>
    <n v="12.28"/>
    <n v="17"/>
    <n v="7.37"/>
    <n v="15.14"/>
    <n v="81.06"/>
    <n v="2.7"/>
    <n v="11435"/>
    <n v="8639"/>
    <n v="13"/>
    <n v="41076896"/>
    <n v="2988804"/>
    <n v="38088092"/>
    <x v="1"/>
  </r>
  <r>
    <s v="P0914"/>
    <s v="Model_667"/>
    <x v="1"/>
    <x v="3"/>
    <n v="2023"/>
    <s v="Q1"/>
    <n v="2647"/>
    <n v="4317"/>
    <n v="10888"/>
    <n v="59171"/>
    <n v="14.75"/>
    <n v="5"/>
    <n v="5.01"/>
    <n v="1.43"/>
    <n v="77.25"/>
    <n v="3.3"/>
    <n v="17248"/>
    <n v="1363"/>
    <n v="3"/>
    <n v="11427099"/>
    <n v="28820536"/>
    <n v="-17393437"/>
    <x v="0"/>
  </r>
  <r>
    <s v="P0915"/>
    <s v="Model_221"/>
    <x v="0"/>
    <x v="3"/>
    <n v="2023"/>
    <s v="Q1"/>
    <n v="1170"/>
    <n v="16596"/>
    <n v="13746"/>
    <n v="150755"/>
    <n v="3.9"/>
    <n v="16"/>
    <n v="5.73"/>
    <n v="16.82"/>
    <n v="47.83"/>
    <n v="4.5999999999999996"/>
    <n v="7906"/>
    <n v="4765"/>
    <n v="11"/>
    <n v="19417320"/>
    <n v="16082820"/>
    <n v="3334500"/>
    <x v="0"/>
  </r>
  <r>
    <s v="P0916"/>
    <s v="Model_957"/>
    <x v="2"/>
    <x v="3"/>
    <n v="2023"/>
    <s v="Q2"/>
    <n v="3118"/>
    <n v="6799"/>
    <n v="11065"/>
    <n v="158125"/>
    <n v="14.55"/>
    <n v="13"/>
    <n v="1.37"/>
    <n v="13.26"/>
    <n v="13.13"/>
    <n v="2.6"/>
    <n v="13326"/>
    <n v="8114"/>
    <n v="8"/>
    <n v="21199282"/>
    <n v="34500670"/>
    <n v="-13301388"/>
    <x v="0"/>
  </r>
  <r>
    <s v="P0917"/>
    <s v="Model_594"/>
    <x v="0"/>
    <x v="0"/>
    <n v="2024"/>
    <s v="Q4"/>
    <n v="1000"/>
    <n v="11417"/>
    <n v="13907"/>
    <n v="442866"/>
    <n v="6.47"/>
    <n v="10"/>
    <n v="9.3800000000000008"/>
    <n v="16.57"/>
    <n v="61.08"/>
    <n v="4.9000000000000004"/>
    <n v="18972"/>
    <n v="1451"/>
    <n v="13"/>
    <n v="11417000"/>
    <n v="13907000"/>
    <n v="-2490000"/>
    <x v="0"/>
  </r>
  <r>
    <s v="P0918"/>
    <s v="Model_474"/>
    <x v="0"/>
    <x v="3"/>
    <n v="2024"/>
    <s v="Q2"/>
    <n v="2386"/>
    <n v="19573"/>
    <n v="7548"/>
    <n v="418226"/>
    <n v="5.21"/>
    <n v="18"/>
    <n v="3.52"/>
    <n v="14.75"/>
    <n v="14.05"/>
    <n v="4"/>
    <n v="2861"/>
    <n v="7080"/>
    <n v="3"/>
    <n v="46701178"/>
    <n v="18009528"/>
    <n v="28691650"/>
    <x v="1"/>
  </r>
  <r>
    <s v="P0919"/>
    <s v="Model_886"/>
    <x v="1"/>
    <x v="3"/>
    <n v="2023"/>
    <s v="Q4"/>
    <n v="2293"/>
    <n v="4767"/>
    <n v="1205"/>
    <n v="53696"/>
    <n v="0.76"/>
    <n v="1"/>
    <n v="4.46"/>
    <n v="10.57"/>
    <n v="84.1"/>
    <n v="3"/>
    <n v="5973"/>
    <n v="7290"/>
    <n v="13"/>
    <n v="10930731"/>
    <n v="2763065"/>
    <n v="8167666"/>
    <x v="2"/>
  </r>
  <r>
    <s v="P0920"/>
    <s v="Model_244"/>
    <x v="2"/>
    <x v="3"/>
    <n v="2023"/>
    <s v="Q2"/>
    <n v="2695"/>
    <n v="5906"/>
    <n v="8786"/>
    <n v="176310"/>
    <n v="0.79"/>
    <n v="2"/>
    <n v="6.72"/>
    <n v="5.0199999999999996"/>
    <n v="86.93"/>
    <n v="3.6"/>
    <n v="8819"/>
    <n v="3927"/>
    <n v="3"/>
    <n v="15916670"/>
    <n v="23678270"/>
    <n v="-7761600"/>
    <x v="0"/>
  </r>
  <r>
    <s v="P0921"/>
    <s v="Model_357"/>
    <x v="0"/>
    <x v="0"/>
    <n v="2023"/>
    <s v="Q1"/>
    <n v="1907"/>
    <n v="19326"/>
    <n v="10565"/>
    <n v="463274"/>
    <n v="10.38"/>
    <n v="10"/>
    <n v="3.34"/>
    <n v="7.64"/>
    <n v="25.16"/>
    <n v="1.4"/>
    <n v="10167"/>
    <n v="8961"/>
    <n v="3"/>
    <n v="36854682"/>
    <n v="20147455"/>
    <n v="16707227"/>
    <x v="1"/>
  </r>
  <r>
    <s v="P0922"/>
    <s v="Model_187"/>
    <x v="0"/>
    <x v="1"/>
    <n v="2024"/>
    <s v="Q4"/>
    <n v="4662"/>
    <n v="11882"/>
    <n v="14899"/>
    <n v="201385"/>
    <n v="6.87"/>
    <n v="5"/>
    <n v="2.54"/>
    <n v="13.11"/>
    <n v="64.11"/>
    <n v="4.4000000000000004"/>
    <n v="10981"/>
    <n v="2746"/>
    <n v="13"/>
    <n v="55393884"/>
    <n v="69459138"/>
    <n v="-14065254"/>
    <x v="3"/>
  </r>
  <r>
    <s v="P0923"/>
    <s v="Model_986"/>
    <x v="2"/>
    <x v="0"/>
    <n v="2023"/>
    <s v="Q4"/>
    <n v="1915"/>
    <n v="5937"/>
    <n v="13592"/>
    <n v="331293"/>
    <n v="3.4"/>
    <n v="13"/>
    <n v="6.31"/>
    <n v="16.3"/>
    <n v="17.38"/>
    <n v="3.3"/>
    <n v="10020"/>
    <n v="366"/>
    <n v="14"/>
    <n v="11369355"/>
    <n v="26028680"/>
    <n v="-14659325"/>
    <x v="0"/>
  </r>
  <r>
    <s v="P0924"/>
    <s v="Model_468"/>
    <x v="0"/>
    <x v="1"/>
    <n v="2024"/>
    <s v="Q4"/>
    <n v="2962"/>
    <n v="6935"/>
    <n v="4540"/>
    <n v="442208"/>
    <n v="9.2100000000000009"/>
    <n v="18"/>
    <n v="0.25"/>
    <n v="19.489999999999998"/>
    <n v="68.36"/>
    <n v="4.9000000000000004"/>
    <n v="19070"/>
    <n v="9730"/>
    <n v="5"/>
    <n v="20541470"/>
    <n v="13447480"/>
    <n v="7093990"/>
    <x v="2"/>
  </r>
  <r>
    <s v="P0925"/>
    <s v="Model_552"/>
    <x v="1"/>
    <x v="2"/>
    <n v="2023"/>
    <s v="Q2"/>
    <n v="2903"/>
    <n v="5607"/>
    <n v="13266"/>
    <n v="365665"/>
    <n v="3.79"/>
    <n v="15"/>
    <n v="7.21"/>
    <n v="19.18"/>
    <n v="37.78"/>
    <n v="3.5"/>
    <n v="5036"/>
    <n v="7534"/>
    <n v="2"/>
    <n v="16277121"/>
    <n v="38511198"/>
    <n v="-22234077"/>
    <x v="0"/>
  </r>
  <r>
    <s v="P0926"/>
    <s v="Model_955"/>
    <x v="0"/>
    <x v="2"/>
    <n v="2023"/>
    <s v="Q3"/>
    <n v="4960"/>
    <n v="2060"/>
    <n v="13219"/>
    <n v="95740"/>
    <n v="8.66"/>
    <n v="6"/>
    <n v="5.14"/>
    <n v="24.32"/>
    <n v="64.48"/>
    <n v="4.3"/>
    <n v="3273"/>
    <n v="1122"/>
    <n v="3"/>
    <n v="10217600"/>
    <n v="65566240"/>
    <n v="-55348640"/>
    <x v="0"/>
  </r>
  <r>
    <s v="P0927"/>
    <s v="Model_868"/>
    <x v="0"/>
    <x v="3"/>
    <n v="2023"/>
    <s v="Q4"/>
    <n v="3278"/>
    <n v="13829"/>
    <n v="2646"/>
    <n v="156611"/>
    <n v="5.39"/>
    <n v="7"/>
    <n v="6.06"/>
    <n v="7.15"/>
    <n v="39.83"/>
    <n v="4.2"/>
    <n v="11755"/>
    <n v="8047"/>
    <n v="4"/>
    <n v="45331462"/>
    <n v="8673588"/>
    <n v="36657874"/>
    <x v="1"/>
  </r>
  <r>
    <s v="P0928"/>
    <s v="Model_259"/>
    <x v="2"/>
    <x v="3"/>
    <n v="2023"/>
    <s v="Q4"/>
    <n v="3769"/>
    <n v="3326"/>
    <n v="2278"/>
    <n v="448172"/>
    <n v="12.35"/>
    <n v="18"/>
    <n v="6.32"/>
    <n v="1.78"/>
    <n v="21.65"/>
    <n v="2.4"/>
    <n v="4058"/>
    <n v="2137"/>
    <n v="8"/>
    <n v="12535694"/>
    <n v="8585782"/>
    <n v="3949912"/>
    <x v="0"/>
  </r>
  <r>
    <s v="P0929"/>
    <s v="Model_325"/>
    <x v="1"/>
    <x v="3"/>
    <n v="2023"/>
    <s v="Q1"/>
    <n v="3278"/>
    <n v="12921"/>
    <n v="11387"/>
    <n v="298922"/>
    <n v="12.31"/>
    <n v="19"/>
    <n v="5.27"/>
    <n v="8.64"/>
    <n v="42.49"/>
    <n v="2"/>
    <n v="6579"/>
    <n v="8856"/>
    <n v="11"/>
    <n v="42355038"/>
    <n v="37326586"/>
    <n v="5028452"/>
    <x v="1"/>
  </r>
  <r>
    <s v="P0930"/>
    <s v="Model_500"/>
    <x v="1"/>
    <x v="2"/>
    <n v="2023"/>
    <s v="Q2"/>
    <n v="2421"/>
    <n v="13765"/>
    <n v="1571"/>
    <n v="378785"/>
    <n v="7.16"/>
    <n v="15"/>
    <n v="5.83"/>
    <n v="18.579999999999998"/>
    <n v="19.010000000000002"/>
    <n v="2.7"/>
    <n v="15841"/>
    <n v="7878"/>
    <n v="2"/>
    <n v="33325065"/>
    <n v="3803391"/>
    <n v="29521674"/>
    <x v="1"/>
  </r>
  <r>
    <s v="P0931"/>
    <s v="Model_165"/>
    <x v="0"/>
    <x v="2"/>
    <n v="2024"/>
    <s v="Q2"/>
    <n v="2941"/>
    <n v="9129"/>
    <n v="6325"/>
    <n v="113811"/>
    <n v="5.26"/>
    <n v="6"/>
    <n v="6.84"/>
    <n v="10.95"/>
    <n v="56.15"/>
    <n v="2.9"/>
    <n v="11481"/>
    <n v="1159"/>
    <n v="7"/>
    <n v="26848389"/>
    <n v="18601825"/>
    <n v="8246564"/>
    <x v="1"/>
  </r>
  <r>
    <s v="P0932"/>
    <s v="Model_468"/>
    <x v="1"/>
    <x v="0"/>
    <n v="2024"/>
    <s v="Q4"/>
    <n v="3806"/>
    <n v="9825"/>
    <n v="9570"/>
    <n v="495376"/>
    <n v="5.44"/>
    <n v="8"/>
    <n v="7.53"/>
    <n v="20.440000000000001"/>
    <n v="13.28"/>
    <n v="2"/>
    <n v="5024"/>
    <n v="1524"/>
    <n v="4"/>
    <n v="37393950"/>
    <n v="36423420"/>
    <n v="970530"/>
    <x v="3"/>
  </r>
  <r>
    <s v="P0933"/>
    <s v="Model_455"/>
    <x v="2"/>
    <x v="3"/>
    <n v="2023"/>
    <s v="Q4"/>
    <n v="4275"/>
    <n v="9193"/>
    <n v="11893"/>
    <n v="232385"/>
    <n v="12.09"/>
    <n v="12"/>
    <n v="7.27"/>
    <n v="13.73"/>
    <n v="52.19"/>
    <n v="4.5999999999999996"/>
    <n v="10498"/>
    <n v="4223"/>
    <n v="4"/>
    <n v="39300075"/>
    <n v="50842575"/>
    <n v="-11542500"/>
    <x v="3"/>
  </r>
  <r>
    <s v="P0934"/>
    <s v="Model_623"/>
    <x v="2"/>
    <x v="1"/>
    <n v="2024"/>
    <s v="Q3"/>
    <n v="144"/>
    <n v="9764"/>
    <n v="14603"/>
    <n v="113232"/>
    <n v="4.92"/>
    <n v="0"/>
    <n v="8.6999999999999993"/>
    <n v="23.24"/>
    <n v="80.91"/>
    <n v="3.2"/>
    <n v="15197"/>
    <n v="319"/>
    <n v="5"/>
    <n v="1406016"/>
    <n v="2102832"/>
    <n v="-696816"/>
    <x v="0"/>
  </r>
  <r>
    <s v="P0935"/>
    <s v="Model_670"/>
    <x v="2"/>
    <x v="3"/>
    <n v="2023"/>
    <s v="Q1"/>
    <n v="2724"/>
    <n v="14186"/>
    <n v="993"/>
    <n v="327561"/>
    <n v="3.14"/>
    <n v="7"/>
    <n v="1.89"/>
    <n v="23.7"/>
    <n v="77.03"/>
    <n v="4.9000000000000004"/>
    <n v="20550"/>
    <n v="505"/>
    <n v="14"/>
    <n v="38642664"/>
    <n v="2704932"/>
    <n v="35937732"/>
    <x v="1"/>
  </r>
  <r>
    <s v="P0936"/>
    <s v="Model_114"/>
    <x v="0"/>
    <x v="3"/>
    <n v="2024"/>
    <s v="Q2"/>
    <n v="2005"/>
    <n v="15216"/>
    <n v="2807"/>
    <n v="205801"/>
    <n v="1.27"/>
    <n v="3"/>
    <n v="4.01"/>
    <n v="1.73"/>
    <n v="80.62"/>
    <n v="4.2"/>
    <n v="15106"/>
    <n v="9929"/>
    <n v="5"/>
    <n v="30508080"/>
    <n v="5628035"/>
    <n v="24880045"/>
    <x v="1"/>
  </r>
  <r>
    <s v="P0937"/>
    <s v="Model_535"/>
    <x v="1"/>
    <x v="2"/>
    <n v="2024"/>
    <s v="Q3"/>
    <n v="843"/>
    <n v="8221"/>
    <n v="1985"/>
    <n v="162492"/>
    <n v="7"/>
    <n v="2"/>
    <n v="9.48"/>
    <n v="11.41"/>
    <n v="83.76"/>
    <n v="3.2"/>
    <n v="14929"/>
    <n v="2418"/>
    <n v="8"/>
    <n v="6930303"/>
    <n v="1673355"/>
    <n v="5256948"/>
    <x v="2"/>
  </r>
  <r>
    <s v="P0938"/>
    <s v="Model_598"/>
    <x v="1"/>
    <x v="2"/>
    <n v="2024"/>
    <s v="Q1"/>
    <n v="1884"/>
    <n v="8873"/>
    <n v="3194"/>
    <n v="80099"/>
    <n v="7.23"/>
    <n v="2"/>
    <n v="3.97"/>
    <n v="15.24"/>
    <n v="18.36"/>
    <n v="4.8"/>
    <n v="17539"/>
    <n v="9966"/>
    <n v="4"/>
    <n v="16716732"/>
    <n v="6017496"/>
    <n v="10699236"/>
    <x v="2"/>
  </r>
  <r>
    <s v="P0939"/>
    <s v="Model_292"/>
    <x v="0"/>
    <x v="3"/>
    <n v="2023"/>
    <s v="Q1"/>
    <n v="2166"/>
    <n v="7407"/>
    <n v="11990"/>
    <n v="279206"/>
    <n v="12.61"/>
    <n v="12"/>
    <n v="1.25"/>
    <n v="6.4"/>
    <n v="20.3"/>
    <n v="3"/>
    <n v="8640"/>
    <n v="9083"/>
    <n v="9"/>
    <n v="16043562"/>
    <n v="25970340"/>
    <n v="-9926778"/>
    <x v="0"/>
  </r>
  <r>
    <s v="P0940"/>
    <s v="Model_764"/>
    <x v="1"/>
    <x v="3"/>
    <n v="2024"/>
    <s v="Q3"/>
    <n v="4156"/>
    <n v="17627"/>
    <n v="14472"/>
    <n v="473177"/>
    <n v="3.32"/>
    <n v="7"/>
    <n v="5.25"/>
    <n v="10.18"/>
    <n v="54.56"/>
    <n v="4.5"/>
    <n v="10285"/>
    <n v="5158"/>
    <n v="9"/>
    <n v="73257812"/>
    <n v="60145632"/>
    <n v="13112180"/>
    <x v="1"/>
  </r>
  <r>
    <s v="P0941"/>
    <s v="Model_258"/>
    <x v="0"/>
    <x v="1"/>
    <n v="2023"/>
    <s v="Q1"/>
    <n v="3375"/>
    <n v="7156"/>
    <n v="10784"/>
    <n v="455818"/>
    <n v="5.71"/>
    <n v="6"/>
    <n v="1.0900000000000001"/>
    <n v="16.940000000000001"/>
    <n v="81.52"/>
    <n v="2.4"/>
    <n v="16401"/>
    <n v="1409"/>
    <n v="12"/>
    <n v="24151500"/>
    <n v="36396000"/>
    <n v="-12244500"/>
    <x v="3"/>
  </r>
  <r>
    <s v="P0942"/>
    <s v="Model_705"/>
    <x v="2"/>
    <x v="2"/>
    <n v="2023"/>
    <s v="Q2"/>
    <n v="2969"/>
    <n v="10484"/>
    <n v="10102"/>
    <n v="168474"/>
    <n v="12.13"/>
    <n v="0"/>
    <n v="2.0299999999999998"/>
    <n v="5.67"/>
    <n v="87.95"/>
    <n v="2.5"/>
    <n v="4780"/>
    <n v="7721"/>
    <n v="14"/>
    <n v="31126996"/>
    <n v="29992838"/>
    <n v="1134158"/>
    <x v="3"/>
  </r>
  <r>
    <s v="P0943"/>
    <s v="Model_864"/>
    <x v="0"/>
    <x v="2"/>
    <n v="2024"/>
    <s v="Q1"/>
    <n v="2647"/>
    <n v="9786"/>
    <n v="4805"/>
    <n v="321400"/>
    <n v="12.35"/>
    <n v="15"/>
    <n v="9.98"/>
    <n v="15.05"/>
    <n v="13.7"/>
    <n v="2.7"/>
    <n v="3712"/>
    <n v="5029"/>
    <n v="8"/>
    <n v="25903542"/>
    <n v="12718835"/>
    <n v="13184707"/>
    <x v="1"/>
  </r>
  <r>
    <s v="P0944"/>
    <s v="Model_839"/>
    <x v="2"/>
    <x v="1"/>
    <n v="2024"/>
    <s v="Q1"/>
    <n v="3255"/>
    <n v="7401"/>
    <n v="8229"/>
    <n v="293588"/>
    <n v="5.77"/>
    <n v="5"/>
    <n v="5.41"/>
    <n v="17.440000000000001"/>
    <n v="38.46"/>
    <n v="3.2"/>
    <n v="16713"/>
    <n v="9622"/>
    <n v="3"/>
    <n v="24090255"/>
    <n v="26785395"/>
    <n v="-2695140"/>
    <x v="3"/>
  </r>
  <r>
    <s v="P0945"/>
    <s v="Model_265"/>
    <x v="1"/>
    <x v="3"/>
    <n v="2024"/>
    <s v="Q4"/>
    <n v="4857"/>
    <n v="6417"/>
    <n v="3061"/>
    <n v="84681"/>
    <n v="6.89"/>
    <n v="6"/>
    <n v="2.84"/>
    <n v="2.2599999999999998"/>
    <n v="27.03"/>
    <n v="3.2"/>
    <n v="9578"/>
    <n v="8802"/>
    <n v="6"/>
    <n v="31167369"/>
    <n v="14867277"/>
    <n v="16300092"/>
    <x v="1"/>
  </r>
  <r>
    <s v="P0946"/>
    <s v="Model_974"/>
    <x v="0"/>
    <x v="0"/>
    <n v="2023"/>
    <s v="Q3"/>
    <n v="864"/>
    <n v="9929"/>
    <n v="4536"/>
    <n v="141328"/>
    <n v="4.55"/>
    <n v="11"/>
    <n v="9.9499999999999993"/>
    <n v="12.44"/>
    <n v="70.48"/>
    <n v="3"/>
    <n v="17436"/>
    <n v="8783"/>
    <n v="7"/>
    <n v="8578656"/>
    <n v="3919104"/>
    <n v="4659552"/>
    <x v="2"/>
  </r>
  <r>
    <s v="P0947"/>
    <s v="Model_714"/>
    <x v="2"/>
    <x v="1"/>
    <n v="2023"/>
    <s v="Q3"/>
    <n v="395"/>
    <n v="16216"/>
    <n v="12785"/>
    <n v="268512"/>
    <n v="13.99"/>
    <n v="8"/>
    <n v="9.67"/>
    <n v="6.58"/>
    <n v="61.22"/>
    <n v="2.2000000000000002"/>
    <n v="18497"/>
    <n v="1717"/>
    <n v="13"/>
    <n v="6405320"/>
    <n v="5050075"/>
    <n v="1355245"/>
    <x v="0"/>
  </r>
  <r>
    <s v="P0948"/>
    <s v="Model_360"/>
    <x v="1"/>
    <x v="1"/>
    <n v="2024"/>
    <s v="Q3"/>
    <n v="2399"/>
    <n v="17295"/>
    <n v="10928"/>
    <n v="355505"/>
    <n v="1.78"/>
    <n v="10"/>
    <n v="4.41"/>
    <n v="18.11"/>
    <n v="19.59"/>
    <n v="4.7"/>
    <n v="15774"/>
    <n v="1620"/>
    <n v="11"/>
    <n v="41490705"/>
    <n v="26216272"/>
    <n v="15274433"/>
    <x v="1"/>
  </r>
  <r>
    <s v="P0949"/>
    <s v="Model_674"/>
    <x v="1"/>
    <x v="2"/>
    <n v="2023"/>
    <s v="Q1"/>
    <n v="412"/>
    <n v="12638"/>
    <n v="7516"/>
    <n v="84540"/>
    <n v="14.01"/>
    <n v="9"/>
    <n v="2.6"/>
    <n v="4.74"/>
    <n v="48.68"/>
    <n v="3.4"/>
    <n v="2368"/>
    <n v="7992"/>
    <n v="5"/>
    <n v="5206856"/>
    <n v="3096592"/>
    <n v="2110264"/>
    <x v="0"/>
  </r>
  <r>
    <s v="P0950"/>
    <s v="Model_907"/>
    <x v="2"/>
    <x v="3"/>
    <n v="2023"/>
    <s v="Q3"/>
    <n v="2493"/>
    <n v="4030"/>
    <n v="5675"/>
    <n v="207608"/>
    <n v="10.26"/>
    <n v="0"/>
    <n v="8.3800000000000008"/>
    <n v="22.31"/>
    <n v="64.84"/>
    <n v="2.6"/>
    <n v="18695"/>
    <n v="1683"/>
    <n v="14"/>
    <n v="10046790"/>
    <n v="14147775"/>
    <n v="-4100985"/>
    <x v="0"/>
  </r>
  <r>
    <s v="P0951"/>
    <s v="Model_605"/>
    <x v="1"/>
    <x v="3"/>
    <n v="2024"/>
    <s v="Q2"/>
    <n v="2315"/>
    <n v="19844"/>
    <n v="13349"/>
    <n v="134700"/>
    <n v="7.97"/>
    <n v="17"/>
    <n v="7.16"/>
    <n v="10.77"/>
    <n v="72.319999999999993"/>
    <n v="3.6"/>
    <n v="17542"/>
    <n v="6804"/>
    <n v="11"/>
    <n v="45938860"/>
    <n v="30902935"/>
    <n v="15035925"/>
    <x v="1"/>
  </r>
  <r>
    <s v="P0952"/>
    <s v="Model_693"/>
    <x v="1"/>
    <x v="1"/>
    <n v="2024"/>
    <s v="Q3"/>
    <n v="2238"/>
    <n v="18932"/>
    <n v="9721"/>
    <n v="390676"/>
    <n v="0.49"/>
    <n v="3"/>
    <n v="6.87"/>
    <n v="4.95"/>
    <n v="11.6"/>
    <n v="4.0999999999999996"/>
    <n v="16907"/>
    <n v="8088"/>
    <n v="6"/>
    <n v="42369816"/>
    <n v="21755598"/>
    <n v="20614218"/>
    <x v="1"/>
  </r>
  <r>
    <s v="P0953"/>
    <s v="Model_765"/>
    <x v="2"/>
    <x v="2"/>
    <n v="2023"/>
    <s v="Q2"/>
    <n v="3055"/>
    <n v="7272"/>
    <n v="5178"/>
    <n v="237647"/>
    <n v="7.13"/>
    <n v="4"/>
    <n v="8.93"/>
    <n v="10.95"/>
    <n v="81.239999999999995"/>
    <n v="4.8"/>
    <n v="17754"/>
    <n v="6683"/>
    <n v="10"/>
    <n v="22215960"/>
    <n v="15818790"/>
    <n v="6397170"/>
    <x v="2"/>
  </r>
  <r>
    <s v="P0954"/>
    <s v="Model_742"/>
    <x v="1"/>
    <x v="2"/>
    <n v="2023"/>
    <s v="Q3"/>
    <n v="3331"/>
    <n v="16976"/>
    <n v="8615"/>
    <n v="439770"/>
    <n v="6.12"/>
    <n v="8"/>
    <n v="6.89"/>
    <n v="10.220000000000001"/>
    <n v="55.54"/>
    <n v="3"/>
    <n v="3244"/>
    <n v="1675"/>
    <n v="12"/>
    <n v="56547056"/>
    <n v="28696565"/>
    <n v="27850491"/>
    <x v="1"/>
  </r>
  <r>
    <s v="P0955"/>
    <s v="Model_155"/>
    <x v="2"/>
    <x v="3"/>
    <n v="2024"/>
    <s v="Q1"/>
    <n v="1034"/>
    <n v="17251"/>
    <n v="14578"/>
    <n v="446087"/>
    <n v="2.42"/>
    <n v="16"/>
    <n v="2.84"/>
    <n v="10.72"/>
    <n v="74.95"/>
    <n v="1.4"/>
    <n v="3756"/>
    <n v="7035"/>
    <n v="8"/>
    <n v="17837534"/>
    <n v="15073652"/>
    <n v="2763882"/>
    <x v="0"/>
  </r>
  <r>
    <s v="P0956"/>
    <s v="Model_967"/>
    <x v="2"/>
    <x v="0"/>
    <n v="2023"/>
    <s v="Q4"/>
    <n v="1689"/>
    <n v="4464"/>
    <n v="4251"/>
    <n v="96002"/>
    <n v="9.85"/>
    <n v="2"/>
    <n v="6.94"/>
    <n v="14.64"/>
    <n v="74.64"/>
    <n v="2.8"/>
    <n v="13359"/>
    <n v="6276"/>
    <n v="3"/>
    <n v="7539696"/>
    <n v="7179939"/>
    <n v="359757"/>
    <x v="0"/>
  </r>
  <r>
    <s v="P0957"/>
    <s v="Model_456"/>
    <x v="1"/>
    <x v="1"/>
    <n v="2023"/>
    <s v="Q3"/>
    <n v="877"/>
    <n v="8637"/>
    <n v="13449"/>
    <n v="99812"/>
    <n v="14.57"/>
    <n v="15"/>
    <n v="3.06"/>
    <n v="13.03"/>
    <n v="25.19"/>
    <n v="2.9"/>
    <n v="6923"/>
    <n v="9338"/>
    <n v="12"/>
    <n v="7574649"/>
    <n v="11794773"/>
    <n v="-4220124"/>
    <x v="0"/>
  </r>
  <r>
    <s v="P0958"/>
    <s v="Model_924"/>
    <x v="1"/>
    <x v="3"/>
    <n v="2023"/>
    <s v="Q2"/>
    <n v="2780"/>
    <n v="18847"/>
    <n v="8416"/>
    <n v="465842"/>
    <n v="8.43"/>
    <n v="4"/>
    <n v="7.59"/>
    <n v="3.74"/>
    <n v="18.809999999999999"/>
    <n v="4.5999999999999996"/>
    <n v="6589"/>
    <n v="2713"/>
    <n v="2"/>
    <n v="52394660"/>
    <n v="23396480"/>
    <n v="28998180"/>
    <x v="1"/>
  </r>
  <r>
    <s v="P0959"/>
    <s v="Model_760"/>
    <x v="0"/>
    <x v="3"/>
    <n v="2023"/>
    <s v="Q1"/>
    <n v="3581"/>
    <n v="18420"/>
    <n v="13528"/>
    <n v="241051"/>
    <n v="10.72"/>
    <n v="15"/>
    <n v="6.2"/>
    <n v="1.64"/>
    <n v="67.7"/>
    <n v="2.6"/>
    <n v="8108"/>
    <n v="3992"/>
    <n v="3"/>
    <n v="65962020"/>
    <n v="48443768"/>
    <n v="17518252"/>
    <x v="1"/>
  </r>
  <r>
    <s v="P0960"/>
    <s v="Model_286"/>
    <x v="1"/>
    <x v="1"/>
    <n v="2024"/>
    <s v="Q2"/>
    <n v="4501"/>
    <n v="15391"/>
    <n v="11132"/>
    <n v="307906"/>
    <n v="1.03"/>
    <n v="2"/>
    <n v="0.77"/>
    <n v="18.239999999999998"/>
    <n v="22.51"/>
    <n v="4.8"/>
    <n v="11217"/>
    <n v="8753"/>
    <n v="4"/>
    <n v="69274891"/>
    <n v="50105132"/>
    <n v="19169759"/>
    <x v="1"/>
  </r>
  <r>
    <s v="P0961"/>
    <s v="Model_499"/>
    <x v="1"/>
    <x v="2"/>
    <n v="2024"/>
    <s v="Q2"/>
    <n v="2985"/>
    <n v="8840"/>
    <n v="10636"/>
    <n v="158946"/>
    <n v="6.27"/>
    <n v="19"/>
    <n v="5.13"/>
    <n v="13.99"/>
    <n v="77.989999999999995"/>
    <n v="2.9"/>
    <n v="19353"/>
    <n v="6833"/>
    <n v="12"/>
    <n v="26387400"/>
    <n v="31748460"/>
    <n v="-5361060"/>
    <x v="3"/>
  </r>
  <r>
    <s v="P0962"/>
    <s v="Model_708"/>
    <x v="2"/>
    <x v="0"/>
    <n v="2024"/>
    <s v="Q4"/>
    <n v="3926"/>
    <n v="9467"/>
    <n v="3600"/>
    <n v="116668"/>
    <n v="1.75"/>
    <n v="14"/>
    <n v="3.43"/>
    <n v="8.98"/>
    <n v="68.099999999999994"/>
    <n v="4.9000000000000004"/>
    <n v="20559"/>
    <n v="4531"/>
    <n v="3"/>
    <n v="37167442"/>
    <n v="14133600"/>
    <n v="23033842"/>
    <x v="1"/>
  </r>
  <r>
    <s v="P0963"/>
    <s v="Model_153"/>
    <x v="1"/>
    <x v="2"/>
    <n v="2023"/>
    <s v="Q2"/>
    <n v="176"/>
    <n v="13915"/>
    <n v="13954"/>
    <n v="149003"/>
    <n v="9.19"/>
    <n v="2"/>
    <n v="3.29"/>
    <n v="20.21"/>
    <n v="77.349999999999994"/>
    <n v="1"/>
    <n v="19397"/>
    <n v="8212"/>
    <n v="12"/>
    <n v="2449040"/>
    <n v="2455904"/>
    <n v="-6864"/>
    <x v="0"/>
  </r>
  <r>
    <s v="P0964"/>
    <s v="Model_991"/>
    <x v="2"/>
    <x v="2"/>
    <n v="2023"/>
    <s v="Q2"/>
    <n v="3227"/>
    <n v="13371"/>
    <n v="14535"/>
    <n v="261142"/>
    <n v="14.08"/>
    <n v="19"/>
    <n v="6.02"/>
    <n v="9.6999999999999993"/>
    <n v="33.92"/>
    <n v="4.5999999999999996"/>
    <n v="6376"/>
    <n v="1481"/>
    <n v="4"/>
    <n v="43148217"/>
    <n v="46904445"/>
    <n v="-3756228"/>
    <x v="3"/>
  </r>
  <r>
    <s v="P0965"/>
    <s v="Model_717"/>
    <x v="0"/>
    <x v="1"/>
    <n v="2023"/>
    <s v="Q1"/>
    <n v="3106"/>
    <n v="13416"/>
    <n v="9133"/>
    <n v="270462"/>
    <n v="9.93"/>
    <n v="13"/>
    <n v="3.22"/>
    <n v="19.899999999999999"/>
    <n v="35.33"/>
    <n v="4.7"/>
    <n v="19335"/>
    <n v="9437"/>
    <n v="11"/>
    <n v="41670096"/>
    <n v="28367098"/>
    <n v="13302998"/>
    <x v="1"/>
  </r>
  <r>
    <s v="P0966"/>
    <s v="Model_341"/>
    <x v="0"/>
    <x v="0"/>
    <n v="2024"/>
    <s v="Q1"/>
    <n v="653"/>
    <n v="10234"/>
    <n v="6210"/>
    <n v="355142"/>
    <n v="1.1499999999999999"/>
    <n v="15"/>
    <n v="7.77"/>
    <n v="7.64"/>
    <n v="63.7"/>
    <n v="4.8"/>
    <n v="4507"/>
    <n v="3615"/>
    <n v="12"/>
    <n v="6682802"/>
    <n v="4055130"/>
    <n v="2627672"/>
    <x v="0"/>
  </r>
  <r>
    <s v="P0967"/>
    <s v="Model_667"/>
    <x v="2"/>
    <x v="2"/>
    <n v="2024"/>
    <s v="Q2"/>
    <n v="3499"/>
    <n v="2345"/>
    <n v="2255"/>
    <n v="244886"/>
    <n v="5.32"/>
    <n v="16"/>
    <n v="0.71"/>
    <n v="1.82"/>
    <n v="12.52"/>
    <n v="1.1000000000000001"/>
    <n v="15825"/>
    <n v="4554"/>
    <n v="12"/>
    <n v="8205155"/>
    <n v="7890245"/>
    <n v="314910"/>
    <x v="0"/>
  </r>
  <r>
    <s v="P0968"/>
    <s v="Model_791"/>
    <x v="0"/>
    <x v="1"/>
    <n v="2024"/>
    <s v="Q3"/>
    <n v="4196"/>
    <n v="3994"/>
    <n v="7692"/>
    <n v="154601"/>
    <n v="8.26"/>
    <n v="19"/>
    <n v="6.6"/>
    <n v="23.32"/>
    <n v="68.12"/>
    <n v="1.7"/>
    <n v="4624"/>
    <n v="7869"/>
    <n v="13"/>
    <n v="16758824"/>
    <n v="32275632"/>
    <n v="-15516808"/>
    <x v="0"/>
  </r>
  <r>
    <s v="P0969"/>
    <s v="Model_983"/>
    <x v="1"/>
    <x v="0"/>
    <n v="2023"/>
    <s v="Q1"/>
    <n v="3583"/>
    <n v="14177"/>
    <n v="14963"/>
    <n v="488823"/>
    <n v="6.05"/>
    <n v="17"/>
    <n v="8.09"/>
    <n v="9.86"/>
    <n v="76.86"/>
    <n v="3.6"/>
    <n v="3253"/>
    <n v="6589"/>
    <n v="13"/>
    <n v="50796191"/>
    <n v="53612429"/>
    <n v="-2816238"/>
    <x v="3"/>
  </r>
  <r>
    <s v="P0970"/>
    <s v="Model_526"/>
    <x v="0"/>
    <x v="3"/>
    <n v="2024"/>
    <s v="Q1"/>
    <n v="3417"/>
    <n v="19768"/>
    <n v="14935"/>
    <n v="319956"/>
    <n v="12.5"/>
    <n v="17"/>
    <n v="6.73"/>
    <n v="19.82"/>
    <n v="43.21"/>
    <n v="1.1000000000000001"/>
    <n v="19496"/>
    <n v="8484"/>
    <n v="10"/>
    <n v="67547256"/>
    <n v="51032895"/>
    <n v="16514361"/>
    <x v="1"/>
  </r>
  <r>
    <s v="P0971"/>
    <s v="Model_861"/>
    <x v="0"/>
    <x v="0"/>
    <n v="2024"/>
    <s v="Q2"/>
    <n v="3418"/>
    <n v="13830"/>
    <n v="6608"/>
    <n v="111844"/>
    <n v="12.22"/>
    <n v="13"/>
    <n v="4.97"/>
    <n v="6.98"/>
    <n v="71.19"/>
    <n v="1.3"/>
    <n v="4775"/>
    <n v="3634"/>
    <n v="5"/>
    <n v="47270940"/>
    <n v="22586144"/>
    <n v="24684796"/>
    <x v="1"/>
  </r>
  <r>
    <s v="P0972"/>
    <s v="Model_956"/>
    <x v="1"/>
    <x v="0"/>
    <n v="2023"/>
    <s v="Q2"/>
    <n v="3847"/>
    <n v="6679"/>
    <n v="7596"/>
    <n v="251165"/>
    <n v="9.18"/>
    <n v="17"/>
    <n v="9.5"/>
    <n v="16.16"/>
    <n v="23.97"/>
    <n v="1.9"/>
    <n v="10247"/>
    <n v="855"/>
    <n v="13"/>
    <n v="25694113"/>
    <n v="29221812"/>
    <n v="-3527699"/>
    <x v="3"/>
  </r>
  <r>
    <s v="P0973"/>
    <s v="Model_538"/>
    <x v="2"/>
    <x v="3"/>
    <n v="2023"/>
    <s v="Q4"/>
    <n v="1842"/>
    <n v="8110"/>
    <n v="5596"/>
    <n v="445395"/>
    <n v="5.6"/>
    <n v="14"/>
    <n v="3"/>
    <n v="21.83"/>
    <n v="35.78"/>
    <n v="3"/>
    <n v="13943"/>
    <n v="9976"/>
    <n v="10"/>
    <n v="14938620"/>
    <n v="10307832"/>
    <n v="4630788"/>
    <x v="2"/>
  </r>
  <r>
    <s v="P0974"/>
    <s v="Model_312"/>
    <x v="0"/>
    <x v="0"/>
    <n v="2024"/>
    <s v="Q1"/>
    <n v="2911"/>
    <n v="7930"/>
    <n v="5893"/>
    <n v="224870"/>
    <n v="3.83"/>
    <n v="14"/>
    <n v="0.19"/>
    <n v="1.04"/>
    <n v="87.94"/>
    <n v="3.2"/>
    <n v="19933"/>
    <n v="2625"/>
    <n v="12"/>
    <n v="23084230"/>
    <n v="17154523"/>
    <n v="5929707"/>
    <x v="1"/>
  </r>
  <r>
    <s v="P0975"/>
    <s v="Model_149"/>
    <x v="0"/>
    <x v="3"/>
    <n v="2023"/>
    <s v="Q1"/>
    <n v="3526"/>
    <n v="8654"/>
    <n v="11088"/>
    <n v="124601"/>
    <n v="1.59"/>
    <n v="5"/>
    <n v="4.32"/>
    <n v="20.77"/>
    <n v="88.91"/>
    <n v="1.1000000000000001"/>
    <n v="2324"/>
    <n v="927"/>
    <n v="4"/>
    <n v="30514004"/>
    <n v="39096288"/>
    <n v="-8582284"/>
    <x v="3"/>
  </r>
  <r>
    <s v="P0976"/>
    <s v="Model_137"/>
    <x v="1"/>
    <x v="2"/>
    <n v="2023"/>
    <s v="Q4"/>
    <n v="3467"/>
    <n v="15328"/>
    <n v="2125"/>
    <n v="451491"/>
    <n v="5.32"/>
    <n v="14"/>
    <n v="0.33"/>
    <n v="14.28"/>
    <n v="51.01"/>
    <n v="1.7"/>
    <n v="15380"/>
    <n v="9181"/>
    <n v="13"/>
    <n v="53142176"/>
    <n v="7367375"/>
    <n v="45774801"/>
    <x v="1"/>
  </r>
  <r>
    <s v="P0977"/>
    <s v="Model_299"/>
    <x v="2"/>
    <x v="0"/>
    <n v="2024"/>
    <s v="Q3"/>
    <n v="1695"/>
    <n v="11645"/>
    <n v="5776"/>
    <n v="493790"/>
    <n v="6.2"/>
    <n v="17"/>
    <n v="9.5399999999999991"/>
    <n v="15.19"/>
    <n v="84.74"/>
    <n v="3"/>
    <n v="12541"/>
    <n v="4848"/>
    <n v="2"/>
    <n v="19738275"/>
    <n v="9790320"/>
    <n v="9947955"/>
    <x v="2"/>
  </r>
  <r>
    <s v="P0978"/>
    <s v="Model_288"/>
    <x v="1"/>
    <x v="3"/>
    <n v="2024"/>
    <s v="Q3"/>
    <n v="1255"/>
    <n v="7988"/>
    <n v="10205"/>
    <n v="360001"/>
    <n v="10.14"/>
    <n v="3"/>
    <n v="2.1"/>
    <n v="13.08"/>
    <n v="51.82"/>
    <n v="3.4"/>
    <n v="20914"/>
    <n v="2433"/>
    <n v="12"/>
    <n v="10024940"/>
    <n v="12807275"/>
    <n v="-2782335"/>
    <x v="0"/>
  </r>
  <r>
    <s v="P0979"/>
    <s v="Model_123"/>
    <x v="1"/>
    <x v="2"/>
    <n v="2024"/>
    <s v="Q1"/>
    <n v="3080"/>
    <n v="5350"/>
    <n v="1959"/>
    <n v="437699"/>
    <n v="9.8699999999999992"/>
    <n v="7"/>
    <n v="7.89"/>
    <n v="21.86"/>
    <n v="33.33"/>
    <n v="1.6"/>
    <n v="2581"/>
    <n v="5046"/>
    <n v="6"/>
    <n v="16478000"/>
    <n v="6033720"/>
    <n v="10444280"/>
    <x v="2"/>
  </r>
  <r>
    <s v="P0980"/>
    <s v="Model_159"/>
    <x v="0"/>
    <x v="2"/>
    <n v="2023"/>
    <s v="Q2"/>
    <n v="2922"/>
    <n v="18573"/>
    <n v="5450"/>
    <n v="332844"/>
    <n v="1.05"/>
    <n v="14"/>
    <n v="7.75"/>
    <n v="1.0900000000000001"/>
    <n v="31.35"/>
    <n v="2.6"/>
    <n v="13017"/>
    <n v="8402"/>
    <n v="11"/>
    <n v="54270306"/>
    <n v="15924900"/>
    <n v="38345406"/>
    <x v="1"/>
  </r>
  <r>
    <s v="P0981"/>
    <s v="Model_370"/>
    <x v="0"/>
    <x v="2"/>
    <n v="2024"/>
    <s v="Q4"/>
    <n v="3122"/>
    <n v="15064"/>
    <n v="13491"/>
    <n v="307927"/>
    <n v="5.93"/>
    <n v="2"/>
    <n v="2.1800000000000002"/>
    <n v="6.53"/>
    <n v="84.36"/>
    <n v="4.5999999999999996"/>
    <n v="18376"/>
    <n v="8146"/>
    <n v="11"/>
    <n v="47029808"/>
    <n v="42118902"/>
    <n v="4910906"/>
    <x v="1"/>
  </r>
  <r>
    <s v="P0982"/>
    <s v="Model_145"/>
    <x v="0"/>
    <x v="0"/>
    <n v="2024"/>
    <s v="Q3"/>
    <n v="1904"/>
    <n v="6578"/>
    <n v="5787"/>
    <n v="482680"/>
    <n v="2.73"/>
    <n v="14"/>
    <n v="6.21"/>
    <n v="21.89"/>
    <n v="23.8"/>
    <n v="5"/>
    <n v="6264"/>
    <n v="9084"/>
    <n v="3"/>
    <n v="12524512"/>
    <n v="11018448"/>
    <n v="1506064"/>
    <x v="0"/>
  </r>
  <r>
    <s v="P0983"/>
    <s v="Model_138"/>
    <x v="0"/>
    <x v="2"/>
    <n v="2024"/>
    <s v="Q2"/>
    <n v="4071"/>
    <n v="13668"/>
    <n v="5497"/>
    <n v="223423"/>
    <n v="2.35"/>
    <n v="12"/>
    <n v="0.48"/>
    <n v="18.809999999999999"/>
    <n v="56.37"/>
    <n v="4.9000000000000004"/>
    <n v="9766"/>
    <n v="7281"/>
    <n v="5"/>
    <n v="55642428"/>
    <n v="22378287"/>
    <n v="33264141"/>
    <x v="1"/>
  </r>
  <r>
    <s v="P0984"/>
    <s v="Model_357"/>
    <x v="1"/>
    <x v="2"/>
    <n v="2024"/>
    <s v="Q2"/>
    <n v="4712"/>
    <n v="6948"/>
    <n v="14918"/>
    <n v="143330"/>
    <n v="12.41"/>
    <n v="8"/>
    <n v="4.84"/>
    <n v="0.44"/>
    <n v="54.44"/>
    <n v="4.5"/>
    <n v="12683"/>
    <n v="3514"/>
    <n v="3"/>
    <n v="32738976"/>
    <n v="70293616"/>
    <n v="-37554640"/>
    <x v="3"/>
  </r>
  <r>
    <s v="P0985"/>
    <s v="Model_700"/>
    <x v="2"/>
    <x v="1"/>
    <n v="2024"/>
    <s v="Q3"/>
    <n v="2758"/>
    <n v="19063"/>
    <n v="1140"/>
    <n v="275391"/>
    <n v="0.63"/>
    <n v="1"/>
    <n v="0.15"/>
    <n v="12.93"/>
    <n v="69.17"/>
    <n v="2.6"/>
    <n v="18212"/>
    <n v="9601"/>
    <n v="3"/>
    <n v="52575754"/>
    <n v="3144120"/>
    <n v="49431634"/>
    <x v="1"/>
  </r>
  <r>
    <s v="P0986"/>
    <s v="Model_924"/>
    <x v="1"/>
    <x v="2"/>
    <n v="2023"/>
    <s v="Q2"/>
    <n v="3552"/>
    <n v="10574"/>
    <n v="4628"/>
    <n v="263606"/>
    <n v="6.29"/>
    <n v="7"/>
    <n v="9.2100000000000009"/>
    <n v="13.24"/>
    <n v="49.94"/>
    <n v="3.7"/>
    <n v="14377"/>
    <n v="6557"/>
    <n v="14"/>
    <n v="37558848"/>
    <n v="16438656"/>
    <n v="21120192"/>
    <x v="1"/>
  </r>
  <r>
    <s v="P0987"/>
    <s v="Model_565"/>
    <x v="2"/>
    <x v="1"/>
    <n v="2024"/>
    <s v="Q1"/>
    <n v="1382"/>
    <n v="7906"/>
    <n v="2768"/>
    <n v="457085"/>
    <n v="2.52"/>
    <n v="19"/>
    <n v="9.76"/>
    <n v="10.02"/>
    <n v="31.78"/>
    <n v="2.7"/>
    <n v="11482"/>
    <n v="6849"/>
    <n v="4"/>
    <n v="10926092"/>
    <n v="3825376"/>
    <n v="7100716"/>
    <x v="2"/>
  </r>
  <r>
    <s v="P0988"/>
    <s v="Model_732"/>
    <x v="1"/>
    <x v="0"/>
    <n v="2024"/>
    <s v="Q2"/>
    <n v="251"/>
    <n v="10300"/>
    <n v="1503"/>
    <n v="241387"/>
    <n v="13.19"/>
    <n v="16"/>
    <n v="2.2200000000000002"/>
    <n v="7.43"/>
    <n v="23.55"/>
    <n v="3.6"/>
    <n v="10468"/>
    <n v="396"/>
    <n v="6"/>
    <n v="2585300"/>
    <n v="377253"/>
    <n v="2208047"/>
    <x v="0"/>
  </r>
  <r>
    <s v="P0989"/>
    <s v="Model_356"/>
    <x v="0"/>
    <x v="1"/>
    <n v="2023"/>
    <s v="Q4"/>
    <n v="3557"/>
    <n v="15583"/>
    <n v="13405"/>
    <n v="291133"/>
    <n v="8.36"/>
    <n v="12"/>
    <n v="2.08"/>
    <n v="17.04"/>
    <n v="59.67"/>
    <n v="2.2000000000000002"/>
    <n v="16139"/>
    <n v="9921"/>
    <n v="5"/>
    <n v="55428731"/>
    <n v="47681585"/>
    <n v="7747146"/>
    <x v="1"/>
  </r>
  <r>
    <s v="P0990"/>
    <s v="Model_524"/>
    <x v="1"/>
    <x v="2"/>
    <n v="2023"/>
    <s v="Q4"/>
    <n v="4262"/>
    <n v="3138"/>
    <n v="6282"/>
    <n v="464170"/>
    <n v="3.47"/>
    <n v="0"/>
    <n v="7.54"/>
    <n v="5.19"/>
    <n v="67.52"/>
    <n v="3.4"/>
    <n v="6174"/>
    <n v="668"/>
    <n v="3"/>
    <n v="13374156"/>
    <n v="26773884"/>
    <n v="-13399728"/>
    <x v="0"/>
  </r>
  <r>
    <s v="P0991"/>
    <s v="Model_414"/>
    <x v="2"/>
    <x v="3"/>
    <n v="2024"/>
    <s v="Q3"/>
    <n v="624"/>
    <n v="11840"/>
    <n v="11421"/>
    <n v="212627"/>
    <n v="7.54"/>
    <n v="1"/>
    <n v="2.5299999999999998"/>
    <n v="19.97"/>
    <n v="55.56"/>
    <n v="3.1"/>
    <n v="5816"/>
    <n v="5383"/>
    <n v="12"/>
    <n v="7388160"/>
    <n v="7126704"/>
    <n v="261456"/>
    <x v="0"/>
  </r>
  <r>
    <s v="P0992"/>
    <s v="Model_830"/>
    <x v="1"/>
    <x v="1"/>
    <n v="2024"/>
    <s v="Q4"/>
    <n v="586"/>
    <n v="2882"/>
    <n v="7176"/>
    <n v="375497"/>
    <n v="10.97"/>
    <n v="14"/>
    <n v="8.9499999999999993"/>
    <n v="20.079999999999998"/>
    <n v="69.069999999999993"/>
    <n v="1.1000000000000001"/>
    <n v="16814"/>
    <n v="7764"/>
    <n v="11"/>
    <n v="1688852"/>
    <n v="4205136"/>
    <n v="-2516284"/>
    <x v="0"/>
  </r>
  <r>
    <s v="P0993"/>
    <s v="Model_146"/>
    <x v="1"/>
    <x v="0"/>
    <n v="2024"/>
    <s v="Q1"/>
    <n v="1675"/>
    <n v="2903"/>
    <n v="2600"/>
    <n v="488242"/>
    <n v="14.37"/>
    <n v="11"/>
    <n v="5.74"/>
    <n v="10.38"/>
    <n v="21.32"/>
    <n v="4.2"/>
    <n v="11195"/>
    <n v="7611"/>
    <n v="3"/>
    <n v="4862525"/>
    <n v="4355000"/>
    <n v="507525"/>
    <x v="0"/>
  </r>
  <r>
    <s v="P0994"/>
    <s v="Model_377"/>
    <x v="2"/>
    <x v="2"/>
    <n v="2023"/>
    <s v="Q1"/>
    <n v="2172"/>
    <n v="10511"/>
    <n v="6263"/>
    <n v="412916"/>
    <n v="3.31"/>
    <n v="13"/>
    <n v="3.51"/>
    <n v="7.09"/>
    <n v="80.599999999999994"/>
    <n v="1"/>
    <n v="17314"/>
    <n v="5565"/>
    <n v="7"/>
    <n v="22829892"/>
    <n v="13603236"/>
    <n v="9226656"/>
    <x v="1"/>
  </r>
  <r>
    <s v="P0995"/>
    <s v="Model_775"/>
    <x v="0"/>
    <x v="3"/>
    <n v="2024"/>
    <s v="Q4"/>
    <n v="435"/>
    <n v="4792"/>
    <n v="14660"/>
    <n v="228048"/>
    <n v="13.29"/>
    <n v="1"/>
    <n v="8.33"/>
    <n v="7.1"/>
    <n v="56.59"/>
    <n v="2.2000000000000002"/>
    <n v="9879"/>
    <n v="8363"/>
    <n v="8"/>
    <n v="2084520"/>
    <n v="6377100"/>
    <n v="-4292580"/>
    <x v="0"/>
  </r>
  <r>
    <s v="P0996"/>
    <s v="Model_562"/>
    <x v="2"/>
    <x v="3"/>
    <n v="2024"/>
    <s v="Q2"/>
    <n v="3331"/>
    <n v="10511"/>
    <n v="5712"/>
    <n v="403646"/>
    <n v="14.01"/>
    <n v="17"/>
    <n v="4.93"/>
    <n v="12.06"/>
    <n v="20.149999999999999"/>
    <n v="1"/>
    <n v="2714"/>
    <n v="4482"/>
    <n v="13"/>
    <n v="35012141"/>
    <n v="19026672"/>
    <n v="15985469"/>
    <x v="1"/>
  </r>
  <r>
    <s v="P0997"/>
    <s v="Model_765"/>
    <x v="0"/>
    <x v="3"/>
    <n v="2023"/>
    <s v="Q2"/>
    <n v="524"/>
    <n v="1919"/>
    <n v="5448"/>
    <n v="426087"/>
    <n v="13.75"/>
    <n v="6"/>
    <n v="9.1199999999999992"/>
    <n v="17.989999999999998"/>
    <n v="46.95"/>
    <n v="2.5"/>
    <n v="13138"/>
    <n v="165"/>
    <n v="11"/>
    <n v="1005556"/>
    <n v="2854752"/>
    <n v="-1849196"/>
    <x v="0"/>
  </r>
  <r>
    <s v="P0998"/>
    <s v="Model_514"/>
    <x v="0"/>
    <x v="1"/>
    <n v="2024"/>
    <s v="Q1"/>
    <n v="467"/>
    <n v="13911"/>
    <n v="1655"/>
    <n v="421994"/>
    <n v="9.5299999999999994"/>
    <n v="5"/>
    <n v="9.2799999999999994"/>
    <n v="8.9700000000000006"/>
    <n v="77.58"/>
    <n v="1.3"/>
    <n v="12213"/>
    <n v="979"/>
    <n v="7"/>
    <n v="6496437"/>
    <n v="772885"/>
    <n v="5723552"/>
    <x v="2"/>
  </r>
  <r>
    <s v="P0999"/>
    <s v="Model_271"/>
    <x v="0"/>
    <x v="0"/>
    <n v="2023"/>
    <s v="Q3"/>
    <n v="3650"/>
    <n v="6017"/>
    <n v="10804"/>
    <n v="95095"/>
    <n v="9.4499999999999993"/>
    <n v="13"/>
    <n v="1.65"/>
    <n v="15.25"/>
    <n v="81.8"/>
    <n v="4.7"/>
    <n v="17477"/>
    <n v="8359"/>
    <n v="8"/>
    <n v="21962050"/>
    <n v="39434600"/>
    <n v="-17472550"/>
    <x v="0"/>
  </r>
  <r>
    <s v="P1000"/>
    <s v="Model_210"/>
    <x v="2"/>
    <x v="0"/>
    <n v="2024"/>
    <s v="Q3"/>
    <n v="1004"/>
    <n v="16922"/>
    <n v="3666"/>
    <n v="195342"/>
    <n v="6.05"/>
    <n v="7"/>
    <n v="0.02"/>
    <n v="9.56"/>
    <n v="31.17"/>
    <n v="2.7"/>
    <n v="13571"/>
    <n v="9508"/>
    <n v="2"/>
    <n v="16989688"/>
    <n v="3680664"/>
    <n v="1330902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1CF22-FE78-4A61-91EF-B7A5CDC3AEB6}" name="PivotTable2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4:Z8" firstHeaderRow="1" firstDataRow="1" firstDataCol="1"/>
  <pivotFields count="22">
    <pivotField dataField="1"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roduct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FD087-76AA-4EC0-8C9E-23853AA082DE}" name="PivotTable2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22:AB39" firstHeaderRow="0" firstDataRow="1" firstDataCol="1"/>
  <pivotFields count="22"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Row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3"/>
    <field x="2"/>
  </rowFields>
  <rowItems count="17">
    <i>
      <x v="2"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/>
    </i>
    <i r="1">
      <x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_Amt" fld="21" baseField="0" baseItem="0"/>
    <dataField name="Sum of Total_sale" fld="19" baseField="0" baseItem="0"/>
    <dataField name="Sum of Total_manufacturing_cost" fld="20" baseField="0" baseItem="0"/>
  </dataFields>
  <formats count="25">
    <format dxfId="56">
      <pivotArea collapsedLevelsAreSubtotals="1" fieldPosition="0">
        <references count="1">
          <reference field="3" count="1">
            <x v="2"/>
          </reference>
        </references>
      </pivotArea>
    </format>
    <format dxfId="55">
      <pivotArea collapsedLevelsAreSubtotals="1" fieldPosition="0">
        <references count="2">
          <reference field="2" count="0"/>
          <reference field="3" count="1" selected="0">
            <x v="2"/>
          </reference>
        </references>
      </pivotArea>
    </format>
    <format dxfId="54">
      <pivotArea collapsedLevelsAreSubtotals="1" fieldPosition="0">
        <references count="1">
          <reference field="3" count="1">
            <x v="1"/>
          </reference>
        </references>
      </pivotArea>
    </format>
    <format dxfId="53">
      <pivotArea collapsedLevelsAreSubtotals="1" fieldPosition="0">
        <references count="2">
          <reference field="2" count="0"/>
          <reference field="3" count="1" selected="0">
            <x v="1"/>
          </reference>
        </references>
      </pivotArea>
    </format>
    <format dxfId="52">
      <pivotArea collapsedLevelsAreSubtotals="1" fieldPosition="0">
        <references count="1">
          <reference field="3" count="1">
            <x v="3"/>
          </reference>
        </references>
      </pivotArea>
    </format>
    <format dxfId="51">
      <pivotArea collapsedLevelsAreSubtotals="1" fieldPosition="0">
        <references count="2">
          <reference field="2" count="0"/>
          <reference field="3" count="1" selected="0">
            <x v="3"/>
          </reference>
        </references>
      </pivotArea>
    </format>
    <format dxfId="50">
      <pivotArea collapsedLevelsAreSubtotals="1" fieldPosition="0">
        <references count="1">
          <reference field="3" count="1">
            <x v="0"/>
          </reference>
        </references>
      </pivotArea>
    </format>
    <format dxfId="49">
      <pivotArea collapsedLevelsAreSubtotals="1" fieldPosition="0">
        <references count="2">
          <reference field="2" count="0"/>
          <reference field="3" count="1" selected="0">
            <x v="0"/>
          </reference>
        </references>
      </pivotArea>
    </format>
    <format dxfId="48">
      <pivotArea field="3" type="button" dataOnly="0" labelOnly="1" outline="0" axis="axisRow" fieldPosition="0"/>
    </format>
    <format dxfId="47">
      <pivotArea dataOnly="0" labelOnly="1" fieldPosition="0">
        <references count="1">
          <reference field="3" count="0"/>
        </references>
      </pivotArea>
    </format>
    <format dxfId="46">
      <pivotArea dataOnly="0" labelOnly="1" fieldPosition="0">
        <references count="2">
          <reference field="2" count="0"/>
          <reference field="3" count="1" selected="0">
            <x v="2"/>
          </reference>
        </references>
      </pivotArea>
    </format>
    <format dxfId="45">
      <pivotArea dataOnly="0" labelOnly="1" fieldPosition="0">
        <references count="2">
          <reference field="2" count="0"/>
          <reference field="3" count="1" selected="0">
            <x v="1"/>
          </reference>
        </references>
      </pivotArea>
    </format>
    <format dxfId="44">
      <pivotArea dataOnly="0" labelOnly="1" fieldPosition="0">
        <references count="2">
          <reference field="2" count="0"/>
          <reference field="3" count="1" selected="0">
            <x v="3"/>
          </reference>
        </references>
      </pivotArea>
    </format>
    <format dxfId="43">
      <pivotArea dataOnly="0" labelOnly="1" fieldPosition="0">
        <references count="2">
          <reference field="2" count="0"/>
          <reference field="3" count="1" selected="0">
            <x v="0"/>
          </reference>
        </references>
      </pivotArea>
    </format>
    <format dxfId="4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3" type="button" dataOnly="0" labelOnly="1" outline="0" axis="axisRow" fieldPosition="0"/>
    </format>
    <format dxfId="38">
      <pivotArea dataOnly="0" labelOnly="1" fieldPosition="0">
        <references count="1">
          <reference field="3" count="0"/>
        </references>
      </pivotArea>
    </format>
    <format dxfId="37">
      <pivotArea dataOnly="0" labelOnly="1" grandRow="1" outline="0" fieldPosition="0"/>
    </format>
    <format dxfId="36">
      <pivotArea dataOnly="0" labelOnly="1" fieldPosition="0">
        <references count="2">
          <reference field="2" count="0"/>
          <reference field="3" count="1" selected="0">
            <x v="2"/>
          </reference>
        </references>
      </pivotArea>
    </format>
    <format dxfId="35">
      <pivotArea dataOnly="0" labelOnly="1" fieldPosition="0">
        <references count="2">
          <reference field="2" count="0"/>
          <reference field="3" count="1" selected="0">
            <x v="1"/>
          </reference>
        </references>
      </pivotArea>
    </format>
    <format dxfId="34">
      <pivotArea dataOnly="0" labelOnly="1" fieldPosition="0">
        <references count="2">
          <reference field="2" count="0"/>
          <reference field="3" count="1" selected="0">
            <x v="3"/>
          </reference>
        </references>
      </pivotArea>
    </format>
    <format dxfId="33">
      <pivotArea dataOnly="0" labelOnly="1" fieldPosition="0">
        <references count="2">
          <reference field="2" count="0"/>
          <reference field="3" count="1" selected="0">
            <x v="0"/>
          </reference>
        </references>
      </pivotArea>
    </format>
    <format dxfId="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2">
    <conditionalFormat priority="1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2" count="3">
              <x v="0"/>
              <x v="1"/>
              <x v="2"/>
            </reference>
            <reference field="3" count="1" selected="0">
              <x v="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2" count="3">
              <x v="0"/>
              <x v="1"/>
              <x v="2"/>
            </reference>
            <reference field="3" count="1" selected="0">
              <x v="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2" count="3">
              <x v="0"/>
              <x v="1"/>
              <x v="2"/>
            </reference>
            <reference field="3" count="1" selected="0">
              <x v="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2" count="3">
              <x v="0"/>
              <x v="1"/>
              <x v="2"/>
            </reference>
            <reference field="3" count="1" selected="0">
              <x v="0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2" count="3">
              <x v="0"/>
              <x v="1"/>
              <x v="2"/>
            </reference>
            <reference field="3" count="1" selected="0">
              <x v="3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2" count="3">
              <x v="0"/>
              <x v="1"/>
              <x v="2"/>
            </reference>
            <reference field="3" count="1" selected="0">
              <x v="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3">
              <x v="0"/>
              <x v="1"/>
              <x v="2"/>
            </reference>
            <reference field="3" count="1" selected="0">
              <x v="0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3">
              <x v="0"/>
              <x v="1"/>
              <x v="2"/>
            </reference>
            <reference field="3" count="1" selected="0">
              <x v="3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3">
              <x v="0"/>
              <x v="1"/>
              <x v="2"/>
            </reference>
            <reference field="3" count="1" selected="0">
              <x v="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2" count="3">
              <x v="0"/>
              <x v="1"/>
              <x v="2"/>
            </reference>
            <reference field="3" count="1" selected="0">
              <x v="2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2" count="3">
              <x v="0"/>
              <x v="1"/>
              <x v="2"/>
            </reference>
            <reference field="3" count="1" selected="0">
              <x v="2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3">
              <x v="0"/>
              <x v="1"/>
              <x v="2"/>
            </reference>
            <reference field="3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B7CF9-78F1-4721-A5A5-D5AAFA0EA046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16:AB20" firstHeaderRow="0" firstDataRow="1" firstDataCol="1"/>
  <pivotFields count="22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_Amt" fld="21" baseField="0" baseItem="0"/>
    <dataField name="Sum of Total_sale" fld="19" baseField="0" baseItem="0"/>
    <dataField name="Sum of Total_manufacturing_cost" fld="20" baseField="0" baseItem="0"/>
  </dataFields>
  <formats count="12"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2" type="button" dataOnly="0" labelOnly="1" outline="0" axis="axisRow" fieldPosition="0"/>
    </format>
    <format dxfId="65">
      <pivotArea dataOnly="0" labelOnly="1" fieldPosition="0">
        <references count="1">
          <reference field="2" count="0"/>
        </references>
      </pivotArea>
    </format>
    <format dxfId="64">
      <pivotArea dataOnly="0" labelOnly="1" grandRow="1" outline="0" fieldPosition="0"/>
    </format>
    <format dxfId="6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2" type="button" dataOnly="0" labelOnly="1" outline="0" axis="axisRow" fieldPosition="0"/>
    </format>
    <format dxfId="59">
      <pivotArea dataOnly="0" labelOnly="1" fieldPosition="0">
        <references count="1">
          <reference field="2" count="0"/>
        </references>
      </pivotArea>
    </format>
    <format dxfId="58">
      <pivotArea dataOnly="0" labelOnly="1" grandRow="1" outline="0" fieldPosition="0"/>
    </format>
    <format dxfId="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3">
    <conditionalFormat priority="1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3">
              <x v="0"/>
              <x v="1"/>
              <x v="2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3">
              <x v="0"/>
              <x v="1"/>
              <x v="2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3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8D8E3-517F-4BD9-9AF1-5A375DEE825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42:AD47" firstHeaderRow="1" firstDataRow="2" firstDataCol="1" rowPageCount="1" colPageCount="1"/>
  <pivotFields count="23">
    <pivotField dataField="1" showAll="0"/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1"/>
        <item x="0"/>
        <item x="3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22" hier="-1"/>
  </pageFields>
  <dataFields count="1">
    <dataField name="Count of Product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925C2-6E99-4873-B053-0B121753F3C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B4:AC9" firstHeaderRow="1" firstDataRow="1" firstDataCol="1"/>
  <pivotFields count="22">
    <pivotField dataField="1"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roduct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9664F-74F5-469C-A8C7-4BFF929F83B0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10:Z14" firstHeaderRow="1" firstDataRow="1" firstDataCol="1"/>
  <pivotFields count="22"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_Am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2E0AC-D49C-4C45-9284-CF53A54CA42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D9:AE15" firstHeaderRow="1" firstDataRow="1" firstDataCol="1"/>
  <pivotFields count="2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numFmtId="1" showAll="0"/>
    <pivotField numFmtId="9" showAll="0"/>
    <pivotField axis="axisRow" showAll="0">
      <items count="6">
        <item x="2"/>
        <item x="4"/>
        <item x="1"/>
        <item x="0"/>
        <item x="3"/>
        <item t="default"/>
      </items>
    </pivotField>
  </pivotFields>
  <rowFields count="1">
    <field x="2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roduct_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BC9EF-EAC9-4104-A2C4-82BB6F26FCE1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2:AD18" firstHeaderRow="0" firstDataRow="1" firstDataCol="1"/>
  <pivotFields count="23">
    <pivotField showAll="0"/>
    <pivotField showAll="0">
      <items count="614">
        <item x="323"/>
        <item x="456"/>
        <item x="434"/>
        <item x="293"/>
        <item x="475"/>
        <item x="167"/>
        <item x="132"/>
        <item x="449"/>
        <item x="195"/>
        <item x="162"/>
        <item x="484"/>
        <item x="306"/>
        <item x="252"/>
        <item x="221"/>
        <item x="422"/>
        <item x="565"/>
        <item x="570"/>
        <item x="605"/>
        <item x="282"/>
        <item x="253"/>
        <item x="487"/>
        <item x="392"/>
        <item x="251"/>
        <item x="477"/>
        <item x="289"/>
        <item x="45"/>
        <item x="388"/>
        <item x="133"/>
        <item x="401"/>
        <item x="603"/>
        <item x="607"/>
        <item x="227"/>
        <item x="104"/>
        <item x="174"/>
        <item x="233"/>
        <item x="91"/>
        <item x="557"/>
        <item x="145"/>
        <item x="602"/>
        <item x="567"/>
        <item x="342"/>
        <item x="415"/>
        <item x="99"/>
        <item x="79"/>
        <item x="338"/>
        <item x="226"/>
        <item x="222"/>
        <item x="507"/>
        <item x="480"/>
        <item x="587"/>
        <item x="283"/>
        <item x="127"/>
        <item x="316"/>
        <item x="59"/>
        <item x="191"/>
        <item x="534"/>
        <item x="429"/>
        <item x="25"/>
        <item x="425"/>
        <item x="113"/>
        <item x="343"/>
        <item x="583"/>
        <item x="10"/>
        <item x="406"/>
        <item x="505"/>
        <item x="382"/>
        <item x="275"/>
        <item x="334"/>
        <item x="513"/>
        <item x="243"/>
        <item x="85"/>
        <item x="331"/>
        <item x="430"/>
        <item x="351"/>
        <item x="260"/>
        <item x="554"/>
        <item x="471"/>
        <item x="18"/>
        <item x="264"/>
        <item x="612"/>
        <item x="312"/>
        <item x="568"/>
        <item x="428"/>
        <item x="305"/>
        <item x="211"/>
        <item x="183"/>
        <item x="326"/>
        <item x="228"/>
        <item x="225"/>
        <item x="396"/>
        <item x="547"/>
        <item x="367"/>
        <item x="560"/>
        <item x="177"/>
        <item x="86"/>
        <item x="317"/>
        <item x="53"/>
        <item x="101"/>
        <item x="499"/>
        <item x="297"/>
        <item x="155"/>
        <item x="462"/>
        <item x="19"/>
        <item x="249"/>
        <item x="466"/>
        <item x="341"/>
        <item x="273"/>
        <item x="279"/>
        <item x="585"/>
        <item x="315"/>
        <item x="536"/>
        <item x="520"/>
        <item x="1"/>
        <item x="592"/>
        <item x="265"/>
        <item x="179"/>
        <item x="97"/>
        <item x="66"/>
        <item x="41"/>
        <item x="88"/>
        <item x="455"/>
        <item x="551"/>
        <item x="126"/>
        <item x="69"/>
        <item x="220"/>
        <item x="278"/>
        <item x="479"/>
        <item x="595"/>
        <item x="271"/>
        <item x="131"/>
        <item x="372"/>
        <item x="397"/>
        <item x="590"/>
        <item x="517"/>
        <item x="122"/>
        <item x="523"/>
        <item x="344"/>
        <item x="368"/>
        <item x="604"/>
        <item x="524"/>
        <item x="117"/>
        <item x="360"/>
        <item x="349"/>
        <item x="58"/>
        <item x="21"/>
        <item x="506"/>
        <item x="439"/>
        <item x="601"/>
        <item x="239"/>
        <item x="13"/>
        <item x="418"/>
        <item x="205"/>
        <item x="218"/>
        <item x="335"/>
        <item x="277"/>
        <item x="274"/>
        <item x="545"/>
        <item x="207"/>
        <item x="34"/>
        <item x="519"/>
        <item x="380"/>
        <item x="217"/>
        <item x="81"/>
        <item x="298"/>
        <item x="180"/>
        <item x="70"/>
        <item x="571"/>
        <item x="30"/>
        <item x="24"/>
        <item x="3"/>
        <item x="542"/>
        <item x="200"/>
        <item x="151"/>
        <item x="5"/>
        <item x="313"/>
        <item x="164"/>
        <item x="147"/>
        <item x="549"/>
        <item x="474"/>
        <item x="391"/>
        <item x="28"/>
        <item x="32"/>
        <item x="90"/>
        <item x="300"/>
        <item x="74"/>
        <item x="52"/>
        <item x="459"/>
        <item x="606"/>
        <item x="50"/>
        <item x="12"/>
        <item x="384"/>
        <item x="610"/>
        <item x="281"/>
        <item x="165"/>
        <item x="223"/>
        <item x="93"/>
        <item x="124"/>
        <item x="236"/>
        <item x="198"/>
        <item x="134"/>
        <item x="332"/>
        <item x="416"/>
        <item x="215"/>
        <item x="347"/>
        <item x="498"/>
        <item x="36"/>
        <item x="290"/>
        <item x="366"/>
        <item x="552"/>
        <item x="43"/>
        <item x="54"/>
        <item x="47"/>
        <item x="314"/>
        <item x="108"/>
        <item x="22"/>
        <item x="411"/>
        <item x="441"/>
        <item x="40"/>
        <item x="419"/>
        <item x="44"/>
        <item x="71"/>
        <item x="378"/>
        <item x="578"/>
        <item x="141"/>
        <item x="181"/>
        <item x="490"/>
        <item x="295"/>
        <item x="250"/>
        <item x="284"/>
        <item x="109"/>
        <item x="413"/>
        <item x="328"/>
        <item x="154"/>
        <item x="57"/>
        <item x="4"/>
        <item x="464"/>
        <item x="440"/>
        <item x="518"/>
        <item x="324"/>
        <item x="153"/>
        <item x="356"/>
        <item x="346"/>
        <item x="94"/>
        <item x="355"/>
        <item x="433"/>
        <item x="362"/>
        <item x="453"/>
        <item x="266"/>
        <item x="175"/>
        <item x="38"/>
        <item x="224"/>
        <item x="137"/>
        <item x="500"/>
        <item x="96"/>
        <item x="531"/>
        <item x="190"/>
        <item x="248"/>
        <item x="582"/>
        <item x="189"/>
        <item x="301"/>
        <item x="424"/>
        <item x="532"/>
        <item x="123"/>
        <item x="577"/>
        <item x="209"/>
        <item x="87"/>
        <item x="345"/>
        <item x="72"/>
        <item x="48"/>
        <item x="353"/>
        <item x="460"/>
        <item x="450"/>
        <item x="586"/>
        <item x="481"/>
        <item x="241"/>
        <item x="9"/>
        <item x="92"/>
        <item x="387"/>
        <item x="240"/>
        <item x="494"/>
        <item x="611"/>
        <item x="491"/>
        <item x="540"/>
        <item x="254"/>
        <item x="56"/>
        <item x="65"/>
        <item x="163"/>
        <item x="608"/>
        <item x="599"/>
        <item x="386"/>
        <item x="202"/>
        <item x="320"/>
        <item x="398"/>
        <item x="589"/>
        <item x="82"/>
        <item x="600"/>
        <item x="143"/>
        <item x="443"/>
        <item x="161"/>
        <item x="173"/>
        <item x="229"/>
        <item x="515"/>
        <item x="457"/>
        <item x="375"/>
        <item x="584"/>
        <item x="232"/>
        <item x="493"/>
        <item x="258"/>
        <item x="294"/>
        <item x="286"/>
        <item x="303"/>
        <item x="390"/>
        <item x="409"/>
        <item x="543"/>
        <item x="193"/>
        <item x="0"/>
        <item x="417"/>
        <item x="130"/>
        <item x="138"/>
        <item x="436"/>
        <item x="129"/>
        <item x="100"/>
        <item x="329"/>
        <item x="546"/>
        <item x="80"/>
        <item x="31"/>
        <item x="340"/>
        <item x="15"/>
        <item x="383"/>
        <item x="472"/>
        <item x="259"/>
        <item x="255"/>
        <item x="370"/>
        <item x="327"/>
        <item x="581"/>
        <item x="84"/>
        <item x="246"/>
        <item x="150"/>
        <item x="431"/>
        <item x="238"/>
        <item x="379"/>
        <item x="208"/>
        <item x="169"/>
        <item x="548"/>
        <item x="118"/>
        <item x="539"/>
        <item x="414"/>
        <item x="330"/>
        <item x="308"/>
        <item x="410"/>
        <item x="561"/>
        <item x="496"/>
        <item x="427"/>
        <item x="563"/>
        <item x="333"/>
        <item x="504"/>
        <item x="444"/>
        <item x="73"/>
        <item x="501"/>
        <item x="159"/>
        <item x="106"/>
        <item x="307"/>
        <item x="128"/>
        <item x="377"/>
        <item x="272"/>
        <item x="136"/>
        <item x="446"/>
        <item x="156"/>
        <item x="116"/>
        <item x="267"/>
        <item x="235"/>
        <item x="394"/>
        <item x="234"/>
        <item x="363"/>
        <item x="522"/>
        <item x="55"/>
        <item x="157"/>
        <item x="403"/>
        <item x="257"/>
        <item x="588"/>
        <item x="111"/>
        <item x="486"/>
        <item x="288"/>
        <item x="2"/>
        <item x="454"/>
        <item x="399"/>
        <item x="89"/>
        <item x="268"/>
        <item x="510"/>
        <item x="461"/>
        <item x="562"/>
        <item x="269"/>
        <item x="95"/>
        <item x="525"/>
        <item x="98"/>
        <item x="146"/>
        <item x="437"/>
        <item x="168"/>
        <item x="75"/>
        <item x="27"/>
        <item x="245"/>
        <item x="476"/>
        <item x="304"/>
        <item x="160"/>
        <item x="508"/>
        <item x="591"/>
        <item x="478"/>
        <item x="291"/>
        <item x="412"/>
        <item x="247"/>
        <item x="580"/>
        <item x="302"/>
        <item x="114"/>
        <item x="597"/>
        <item x="120"/>
        <item x="46"/>
        <item x="77"/>
        <item x="270"/>
        <item x="158"/>
        <item x="216"/>
        <item x="381"/>
        <item x="389"/>
        <item x="407"/>
        <item x="212"/>
        <item x="318"/>
        <item x="42"/>
        <item x="6"/>
        <item x="135"/>
        <item x="594"/>
        <item x="60"/>
        <item x="376"/>
        <item x="511"/>
        <item x="354"/>
        <item x="395"/>
        <item x="256"/>
        <item x="485"/>
        <item x="263"/>
        <item x="468"/>
        <item x="296"/>
        <item x="526"/>
        <item x="17"/>
        <item x="495"/>
        <item x="285"/>
        <item x="473"/>
        <item x="402"/>
        <item x="172"/>
        <item x="357"/>
        <item x="421"/>
        <item x="369"/>
        <item x="447"/>
        <item x="336"/>
        <item x="170"/>
        <item x="405"/>
        <item x="112"/>
        <item x="514"/>
        <item x="489"/>
        <item x="7"/>
        <item x="23"/>
        <item x="76"/>
        <item x="51"/>
        <item x="280"/>
        <item x="78"/>
        <item x="311"/>
        <item x="231"/>
        <item x="11"/>
        <item x="521"/>
        <item x="29"/>
        <item x="61"/>
        <item x="204"/>
        <item x="423"/>
        <item x="178"/>
        <item x="337"/>
        <item x="408"/>
        <item x="559"/>
        <item x="107"/>
        <item x="448"/>
        <item x="451"/>
        <item x="482"/>
        <item x="359"/>
        <item x="497"/>
        <item x="438"/>
        <item x="435"/>
        <item x="194"/>
        <item x="237"/>
        <item x="119"/>
        <item x="210"/>
        <item x="20"/>
        <item x="530"/>
        <item x="125"/>
        <item x="393"/>
        <item x="371"/>
        <item x="352"/>
        <item x="503"/>
        <item x="575"/>
        <item x="609"/>
        <item x="148"/>
        <item x="184"/>
        <item x="319"/>
        <item x="373"/>
        <item x="322"/>
        <item x="149"/>
        <item x="361"/>
        <item x="555"/>
        <item x="261"/>
        <item x="541"/>
        <item x="16"/>
        <item x="420"/>
        <item x="529"/>
        <item x="196"/>
        <item x="310"/>
        <item x="33"/>
        <item x="140"/>
        <item x="579"/>
        <item x="465"/>
        <item x="244"/>
        <item x="348"/>
        <item x="432"/>
        <item x="110"/>
        <item x="171"/>
        <item x="535"/>
        <item x="242"/>
        <item x="564"/>
        <item x="230"/>
        <item x="103"/>
        <item x="37"/>
        <item x="299"/>
        <item x="339"/>
        <item x="374"/>
        <item x="502"/>
        <item x="262"/>
        <item x="219"/>
        <item x="39"/>
        <item x="26"/>
        <item x="400"/>
        <item x="553"/>
        <item x="309"/>
        <item x="152"/>
        <item x="199"/>
        <item x="483"/>
        <item x="469"/>
        <item x="556"/>
        <item x="68"/>
        <item x="121"/>
        <item x="49"/>
        <item x="102"/>
        <item x="213"/>
        <item x="550"/>
        <item x="442"/>
        <item x="325"/>
        <item x="593"/>
        <item x="35"/>
        <item x="385"/>
        <item x="8"/>
        <item x="192"/>
        <item x="287"/>
        <item x="488"/>
        <item x="364"/>
        <item x="206"/>
        <item x="321"/>
        <item x="467"/>
        <item x="516"/>
        <item x="528"/>
        <item x="558"/>
        <item x="185"/>
        <item x="538"/>
        <item x="569"/>
        <item x="64"/>
        <item x="197"/>
        <item x="458"/>
        <item x="115"/>
        <item x="426"/>
        <item x="187"/>
        <item x="533"/>
        <item x="509"/>
        <item x="201"/>
        <item x="527"/>
        <item x="186"/>
        <item x="83"/>
        <item x="276"/>
        <item x="404"/>
        <item x="566"/>
        <item x="105"/>
        <item x="214"/>
        <item x="537"/>
        <item x="182"/>
        <item x="544"/>
        <item x="144"/>
        <item x="176"/>
        <item x="166"/>
        <item x="139"/>
        <item x="358"/>
        <item x="573"/>
        <item x="470"/>
        <item x="452"/>
        <item x="62"/>
        <item x="14"/>
        <item x="188"/>
        <item x="512"/>
        <item x="142"/>
        <item x="292"/>
        <item x="572"/>
        <item x="445"/>
        <item x="576"/>
        <item x="598"/>
        <item x="350"/>
        <item x="67"/>
        <item x="596"/>
        <item x="203"/>
        <item x="463"/>
        <item x="365"/>
        <item x="492"/>
        <item x="574"/>
        <item x="63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numFmtId="165" showAll="0"/>
  </pivotFields>
  <rowFields count="2">
    <field x="2"/>
    <field x="3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nits_Sold" fld="6" baseField="0" baseItem="0"/>
    <dataField name="Sum of Profit_Amt" fld="21" baseField="0" baseItem="0"/>
    <dataField name="Sum of Total_sale" fld="19" baseField="0" baseItem="0"/>
    <dataField name="Average of Customer_Rating" fld="15" subtotal="average" baseField="2" baseItem="0" numFmtId="165"/>
    <dataField name="Sum of Stockout_Day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EA943-C766-4B75-A82B-ECBA97B29F55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B30:AF36" firstHeaderRow="1" firstDataRow="2" firstDataCol="1"/>
  <pivotFields count="25"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9" showAll="0"/>
    <pivotField numFmtId="43" showAll="0"/>
    <pivotField axis="axisRow" showAll="0" sortType="descending">
      <items count="5">
        <item x="2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4"/>
  </rowFields>
  <rowItems count="5">
    <i>
      <x v="1"/>
    </i>
    <i>
      <x v="3"/>
    </i>
    <i>
      <x/>
    </i>
    <i>
      <x v="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Marketing_Spend" fld="9" baseField="0" baseItem="0" numFmtId="164"/>
  </dataFields>
  <formats count="2">
    <format dxfId="27">
      <pivotArea outline="0" collapsedLevelsAreSubtotals="1" fieldPosition="0"/>
    </format>
    <format dxfId="26">
      <pivotArea type="all" dataOnly="0" outline="0" fieldPosition="0"/>
    </format>
  </formats>
  <conditionalFormats count="1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3" selected="0">
              <x v="0"/>
              <x v="1"/>
              <x v="2"/>
            </reference>
            <reference field="24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F1AF4-DA11-438F-A29A-A52A3D210E2F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B6:AF28" firstHeaderRow="1" firstDataRow="2" firstDataCol="1"/>
  <pivotFields count="25">
    <pivotField showAll="0"/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9" showAll="0"/>
    <pivotField numFmtId="43" showAll="0"/>
    <pivotField axis="axisRow" showAll="0" sortType="descending">
      <items count="5">
        <item x="2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4"/>
    <field x="3"/>
  </rowFields>
  <rowItems count="21">
    <i>
      <x v="1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Marketing_Spend" fld="9" baseField="0" baseItem="0" numFmtId="164"/>
  </dataFields>
  <formats count="2">
    <format dxfId="29">
      <pivotArea outline="0" collapsedLevelsAreSubtotals="1" fieldPosition="0"/>
    </format>
    <format dxfId="28">
      <pivotArea type="all" dataOnly="0" outline="0" fieldPosition="0"/>
    </format>
  </formats>
  <conditionalFormats count="4">
    <conditionalFormat priority="1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2" count="3" selected="0">
              <x v="0"/>
              <x v="1"/>
              <x v="2"/>
            </reference>
            <reference field="3" count="4">
              <x v="0"/>
              <x v="1"/>
              <x v="2"/>
              <x v="3"/>
            </reference>
            <reference field="24" count="1" selected="0">
              <x v="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2" count="3" selected="0">
              <x v="0"/>
              <x v="1"/>
              <x v="2"/>
            </reference>
            <reference field="3" count="4">
              <x v="0"/>
              <x v="1"/>
              <x v="2"/>
              <x v="3"/>
            </reference>
            <reference field="24" count="1" selected="0">
              <x v="3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2" count="3" selected="0">
              <x v="0"/>
              <x v="1"/>
              <x v="2"/>
            </reference>
            <reference field="3" count="4">
              <x v="0"/>
              <x v="1"/>
              <x v="2"/>
              <x v="3"/>
            </reference>
            <reference field="24" count="1" selected="0">
              <x v="0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2" count="3" selected="0">
              <x v="0"/>
              <x v="1"/>
              <x v="2"/>
            </reference>
            <reference field="3" count="4">
              <x v="0"/>
              <x v="1"/>
              <x v="2"/>
              <x v="3"/>
            </reference>
            <reference field="24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9676D-A35E-4294-9576-FD760FDC2050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B38:AG44" firstHeaderRow="1" firstDataRow="2" firstDataCol="1"/>
  <pivotFields count="25">
    <pivotField showAll="0"/>
    <pivotField showAll="0"/>
    <pivotField showAll="0">
      <items count="4">
        <item x="0"/>
        <item x="2"/>
        <item x="1"/>
        <item t="default"/>
      </items>
    </pivotField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9" showAll="0"/>
    <pivotField numFmtId="43" showAll="0"/>
    <pivotField axis="axisRow" showAll="0" sortType="descending">
      <items count="5">
        <item x="2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4"/>
  </rowFields>
  <rowItems count="5">
    <i>
      <x v="1"/>
    </i>
    <i>
      <x v="3"/>
    </i>
    <i>
      <x/>
    </i>
    <i>
      <x v="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um of Marketing_Spend" fld="9" baseField="0" baseItem="0" numFmtId="164"/>
  </dataFields>
  <formats count="2">
    <format dxfId="31">
      <pivotArea outline="0" collapsedLevelsAreSubtotals="1" fieldPosition="0"/>
    </format>
    <format dxfId="30">
      <pivotArea type="all" dataOnly="0" outline="0" fieldPosition="0"/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4" selected="0">
              <x v="0"/>
              <x v="1"/>
              <x v="2"/>
              <x v="3"/>
            </reference>
            <reference field="24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5C1DC8-FF5C-464F-9102-B22702DFBF3D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Type">
  <location ref="A17:D21" firstHeaderRow="0" firstDataRow="1" firstDataCol="1"/>
  <pivotFields count="6">
    <pivotField dataField="1" showAll="0"/>
    <pivotField showAll="0"/>
    <pivotField showAll="0"/>
    <pivotField dataField="1" showAll="0"/>
    <pivotField axis="axisRow" showAll="0">
      <items count="4">
        <item x="2"/>
        <item x="1"/>
        <item x="0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roduct_ID" fld="0" subtotal="count" baseField="0" baseItem="0"/>
    <dataField name="Sum of Revenue" fld="3" baseField="0" baseItem="0" numFmtId="164"/>
    <dataField name="Sum of Profit" fld="5" baseField="0" baseItem="0" numFmtId="164"/>
  </dataFields>
  <formats count="2">
    <format dxfId="1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4B947-9922-443E-8449-8D42AD5CFBFA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Type">
  <location ref="A10:D14" firstHeaderRow="0" firstDataRow="1" firstDataCol="1"/>
  <pivotFields count="6">
    <pivotField dataField="1" showAll="0"/>
    <pivotField showAll="0"/>
    <pivotField showAll="0"/>
    <pivotField dataField="1" showAll="0"/>
    <pivotField axis="axisRow" showAll="0">
      <items count="4">
        <item x="1"/>
        <item x="2"/>
        <item x="0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roduct_ID" fld="0" subtotal="count" baseField="0" baseItem="0"/>
    <dataField name="Sum of Revenue" fld="3" baseField="0" baseItem="0" numFmtId="164"/>
    <dataField name="Sum of Profit" fld="5" baseField="0" baseItem="0" numFmtId="164"/>
  </dataFields>
  <formats count="2">
    <format dxfId="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D4A62-C866-4302-A31E-B72980749C0E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Type">
  <location ref="A3:D7" firstHeaderRow="0" firstDataRow="1" firstDataCol="1"/>
  <pivotFields count="6">
    <pivotField dataField="1" showAll="0"/>
    <pivotField showAll="0"/>
    <pivotField showAll="0"/>
    <pivotField dataField="1" showAll="0"/>
    <pivotField axis="axisRow" showAll="0">
      <items count="4">
        <item x="2"/>
        <item x="0"/>
        <item x="1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roduct_ID" fld="0" subtotal="count" baseField="0" baseItem="0"/>
    <dataField name="Sum of Revenue" fld="3" baseField="0" baseItem="0" numFmtId="164"/>
    <dataField name="Sum of Profit" fld="5" baseField="0" baseItem="0" numFmtId="164"/>
  </dataFields>
  <formats count="1">
    <format dxfId="4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B4F8667-A741-41AC-BE2B-A1F7BD2C758C}" name="Table5" displayName="Table5" ref="B1:G335" totalsRowShown="0" headerRowBorderDxfId="25" tableBorderDxfId="24" totalsRowBorderDxfId="23">
  <autoFilter ref="B1:G335" xr:uid="{9B4F8667-A741-41AC-BE2B-A1F7BD2C758C}"/>
  <sortState xmlns:xlrd2="http://schemas.microsoft.com/office/spreadsheetml/2017/richdata2" ref="B2:D335">
    <sortCondition ref="C1:C335"/>
  </sortState>
  <tableColumns count="6">
    <tableColumn id="1" xr3:uid="{D36E088B-3375-4FD6-838E-CA699BC5EDBC}" name="Product_ID" dataDxfId="22"/>
    <tableColumn id="2" xr3:uid="{88169524-B711-4772-9C9F-1A306B3937F0}" name="Product_Name" dataDxfId="21"/>
    <tableColumn id="3" xr3:uid="{FED344ED-E320-456C-A9D2-2BBBDAA2AADD}" name="Selling_Price_per_Unit" dataDxfId="20"/>
    <tableColumn id="4" xr3:uid="{ADD74A6D-ED81-4DEB-A2BE-AA86AA80059A}" name="Revenue"/>
    <tableColumn id="5" xr3:uid="{D698D60B-20F7-498A-834E-7B2BC26E4CD2}" name="Segment" dataDxfId="19">
      <calculatedColumnFormula>IF(Table5[[#This Row],[Selling_Price_per_Unit]]&lt;=$A$5,"Low",IF(Table5[[#This Row],[Selling_Price_per_Unit]]&lt;=$A$6,"Mid","Premium"))</calculatedColumnFormula>
    </tableColumn>
    <tableColumn id="6" xr3:uid="{09FA0F0A-E132-4048-9E5D-67DBEBB9C9D3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391D7C-D347-4889-8ED7-CBC572494D4F}" name="Table6" displayName="Table6" ref="J1:O339" totalsRowShown="0" headerRowBorderDxfId="18" tableBorderDxfId="17" totalsRowBorderDxfId="16">
  <autoFilter ref="J1:O339" xr:uid="{38391D7C-D347-4889-8ED7-CBC572494D4F}"/>
  <sortState xmlns:xlrd2="http://schemas.microsoft.com/office/spreadsheetml/2017/richdata2" ref="J2:L339">
    <sortCondition ref="K1:K339"/>
  </sortState>
  <tableColumns count="6">
    <tableColumn id="1" xr3:uid="{A1C068AB-AB95-44BB-859A-263133AEB9D0}" name="Product_ID" dataDxfId="15"/>
    <tableColumn id="2" xr3:uid="{48C7D5AD-51D2-4741-88BA-C5682EC0D67E}" name="Product_Name" dataDxfId="14"/>
    <tableColumn id="3" xr3:uid="{691F0148-07CA-407B-BD06-0B74E2993DCC}" name="Selling_Price_per_Unit" dataDxfId="13"/>
    <tableColumn id="4" xr3:uid="{CF6E5CA0-B1BF-4209-A539-416DF5805ABB}" name="Revenue"/>
    <tableColumn id="5" xr3:uid="{4168CF1B-E2DA-4E60-8540-C33F5DD6EE02}" name="Segment" dataDxfId="12">
      <calculatedColumnFormula>IF(Table6[[#This Row],[Selling_Price_per_Unit]]&lt;=$I$5,"Low",IF(Table6[[#This Row],[Selling_Price_per_Unit]]&lt;=$I$6,"Mid","Premium"))</calculatedColumnFormula>
    </tableColumn>
    <tableColumn id="6" xr3:uid="{0B1E7C33-D949-40C1-B2F0-D3A3BD5A2804}" name="Profi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BE488B-11D1-49D3-B1FF-32EF4D256C4A}" name="Table7" displayName="Table7" ref="R1:W329" totalsRowShown="0" headerRowBorderDxfId="11" tableBorderDxfId="10" totalsRowBorderDxfId="9">
  <autoFilter ref="R1:W329" xr:uid="{AEBE488B-11D1-49D3-B1FF-32EF4D256C4A}"/>
  <sortState xmlns:xlrd2="http://schemas.microsoft.com/office/spreadsheetml/2017/richdata2" ref="R2:T76">
    <sortCondition ref="S1:S76"/>
  </sortState>
  <tableColumns count="6">
    <tableColumn id="1" xr3:uid="{0C2DD339-2963-424B-BE1B-E2DE36645D49}" name="Product_ID" dataDxfId="8"/>
    <tableColumn id="2" xr3:uid="{30AD573E-8869-4EC6-95B5-075F6E910232}" name="Product_Name" dataDxfId="7"/>
    <tableColumn id="3" xr3:uid="{CA700537-1DF3-4B67-AAB1-1A2FF9E7C35C}" name="Selling_Price_per_Unit" dataDxfId="6"/>
    <tableColumn id="4" xr3:uid="{E9A2BFDE-C82A-41C8-86B0-988AB22A9305}" name="Revenue"/>
    <tableColumn id="5" xr3:uid="{9208CF30-EE54-4436-9D27-091ECD2AEFBA}" name="Segment" dataDxfId="5">
      <calculatedColumnFormula>IF(Table7[[#This Row],[Selling_Price_per_Unit]]&lt;=$Q$4,"Low",IF(Table7[[#This Row],[Selling_Price_per_Unit]]&lt;=$Q$5,"Mid","Premium"))</calculatedColumnFormula>
    </tableColumn>
    <tableColumn id="6" xr3:uid="{683FA5E2-D7E9-478C-A5D2-B999332954D5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6DBE7-E334-4E8D-AB1D-6124CF67978A}">
  <dimension ref="A1:AD1001"/>
  <sheetViews>
    <sheetView workbookViewId="0">
      <selection activeCell="AA3" sqref="AA3"/>
    </sheetView>
  </sheetViews>
  <sheetFormatPr defaultRowHeight="14.4" x14ac:dyDescent="0.3"/>
  <cols>
    <col min="1" max="1" width="10.109375" bestFit="1" customWidth="1"/>
    <col min="2" max="2" width="13.33203125" bestFit="1" customWidth="1"/>
    <col min="3" max="3" width="15.77734375" bestFit="1" customWidth="1"/>
    <col min="4" max="4" width="6.5546875" bestFit="1" customWidth="1"/>
    <col min="5" max="5" width="5" hidden="1" customWidth="1"/>
    <col min="6" max="6" width="7.33203125" hidden="1" customWidth="1"/>
    <col min="7" max="7" width="9.6640625" hidden="1" customWidth="1"/>
    <col min="8" max="8" width="19.44140625" hidden="1" customWidth="1"/>
    <col min="9" max="9" width="26.109375" hidden="1" customWidth="1"/>
    <col min="10" max="10" width="15.21875" hidden="1" customWidth="1"/>
    <col min="11" max="11" width="13.77734375" hidden="1" customWidth="1"/>
    <col min="12" max="12" width="13.21875" hidden="1" customWidth="1"/>
    <col min="13" max="13" width="17.6640625" hidden="1" customWidth="1"/>
    <col min="14" max="14" width="10.5546875" hidden="1" customWidth="1"/>
    <col min="15" max="15" width="13.88671875" hidden="1" customWidth="1"/>
    <col min="16" max="16" width="15.109375" hidden="1" customWidth="1"/>
    <col min="17" max="17" width="15.44140625" hidden="1" customWidth="1"/>
    <col min="18" max="18" width="14.109375" hidden="1" customWidth="1"/>
    <col min="19" max="19" width="14.88671875" hidden="1" customWidth="1"/>
    <col min="20" max="20" width="9.44140625" hidden="1" customWidth="1"/>
    <col min="21" max="21" width="22.77734375" hidden="1" customWidth="1"/>
    <col min="22" max="22" width="9.88671875" hidden="1" customWidth="1"/>
    <col min="23" max="23" width="15.109375" bestFit="1" customWidth="1"/>
    <col min="25" max="25" width="18.44140625" bestFit="1" customWidth="1"/>
    <col min="26" max="26" width="15.5546875" bestFit="1" customWidth="1"/>
    <col min="27" max="27" width="16.88671875" bestFit="1" customWidth="1"/>
    <col min="28" max="28" width="31" bestFit="1" customWidth="1"/>
    <col min="29" max="29" width="60.44140625" bestFit="1" customWidth="1"/>
    <col min="30" max="30" width="10.77734375" bestFit="1" customWidth="1"/>
    <col min="31" max="31" width="14.88671875" bestFit="1" customWidth="1"/>
    <col min="32" max="32" width="5.88671875" bestFit="1" customWidth="1"/>
    <col min="33" max="33" width="6" bestFit="1" customWidth="1"/>
    <col min="34" max="34" width="5.21875" bestFit="1" customWidth="1"/>
    <col min="35" max="35" width="17.77734375" bestFit="1" customWidth="1"/>
    <col min="36" max="36" width="10.5546875" bestFit="1" customWidth="1"/>
    <col min="37" max="37" width="5.88671875" bestFit="1" customWidth="1"/>
    <col min="38" max="38" width="6" bestFit="1" customWidth="1"/>
    <col min="39" max="39" width="5.21875" bestFit="1" customWidth="1"/>
    <col min="40" max="40" width="13.33203125" bestFit="1" customWidth="1"/>
    <col min="41" max="41" width="10.777343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1647</v>
      </c>
      <c r="U1" t="s">
        <v>1648</v>
      </c>
      <c r="V1" t="s">
        <v>1649</v>
      </c>
      <c r="W1" s="19" t="s">
        <v>1671</v>
      </c>
      <c r="Y1" t="s">
        <v>1669</v>
      </c>
      <c r="Z1" t="s">
        <v>1670</v>
      </c>
    </row>
    <row r="2" spans="1:29" x14ac:dyDescent="0.3">
      <c r="A2" t="s">
        <v>19</v>
      </c>
      <c r="B2" t="s">
        <v>1019</v>
      </c>
      <c r="C2" t="s">
        <v>1632</v>
      </c>
      <c r="D2" t="s">
        <v>1635</v>
      </c>
      <c r="E2">
        <v>2024</v>
      </c>
      <c r="F2" t="s">
        <v>1639</v>
      </c>
      <c r="G2">
        <v>910</v>
      </c>
      <c r="H2">
        <v>6471</v>
      </c>
      <c r="I2">
        <v>10500</v>
      </c>
      <c r="J2">
        <v>487818</v>
      </c>
      <c r="K2">
        <v>4.9800000000000004</v>
      </c>
      <c r="L2">
        <v>9</v>
      </c>
      <c r="M2">
        <v>3.97</v>
      </c>
      <c r="N2">
        <v>24.6</v>
      </c>
      <c r="O2">
        <v>34.36</v>
      </c>
      <c r="P2">
        <v>3.8</v>
      </c>
      <c r="Q2">
        <v>2476</v>
      </c>
      <c r="R2">
        <v>8822</v>
      </c>
      <c r="S2">
        <v>8</v>
      </c>
      <c r="T2">
        <v>5888610</v>
      </c>
      <c r="U2">
        <v>9555000</v>
      </c>
      <c r="V2">
        <v>-3666390</v>
      </c>
      <c r="W2" s="20" t="str">
        <f>IF(AND(T2&gt;$Y$2,V2&gt;$Z$2),"Star",IF(AND(T2&lt;=$Y$2,V2&gt;$Z$2),"Cash Cows",IF(AND(T2&gt;$Y$2,V2&lt;=$Z$2),"Volume Trap","Under-performer")))</f>
        <v>Under-performer</v>
      </c>
      <c r="Y2">
        <f>MEDIAN(T2:T1001)</f>
        <v>22271723.5</v>
      </c>
      <c r="Z2">
        <f>MEDIAN(V2:V1001)</f>
        <v>4463690</v>
      </c>
    </row>
    <row r="3" spans="1:29" x14ac:dyDescent="0.3">
      <c r="A3" t="s">
        <v>20</v>
      </c>
      <c r="B3" t="s">
        <v>1020</v>
      </c>
      <c r="C3" t="s">
        <v>1633</v>
      </c>
      <c r="D3" t="s">
        <v>1636</v>
      </c>
      <c r="E3">
        <v>2023</v>
      </c>
      <c r="F3" t="s">
        <v>1639</v>
      </c>
      <c r="G3">
        <v>3822</v>
      </c>
      <c r="H3">
        <v>14990</v>
      </c>
      <c r="I3">
        <v>8670</v>
      </c>
      <c r="J3">
        <v>426742</v>
      </c>
      <c r="K3">
        <v>10.4</v>
      </c>
      <c r="L3">
        <v>5</v>
      </c>
      <c r="M3">
        <v>4.74</v>
      </c>
      <c r="N3">
        <v>22.65</v>
      </c>
      <c r="O3">
        <v>11.99</v>
      </c>
      <c r="P3">
        <v>1.4</v>
      </c>
      <c r="Q3">
        <v>20164</v>
      </c>
      <c r="R3">
        <v>9362</v>
      </c>
      <c r="S3">
        <v>5</v>
      </c>
      <c r="T3">
        <v>57291780</v>
      </c>
      <c r="U3">
        <v>33136740</v>
      </c>
      <c r="V3">
        <v>24155040</v>
      </c>
      <c r="W3" s="20" t="str">
        <f t="shared" ref="W3:W66" si="0">IF(AND(T3&gt;$Y$2,V3&gt;$Z$2),"Star",IF(AND(T3&lt;=$Y$2,V3&gt;$Z$2),"Cash Cows",IF(AND(T3&gt;$Y$2,V3&lt;=$Z$2),"Volume Trap","Under-performer")))</f>
        <v>Star</v>
      </c>
    </row>
    <row r="4" spans="1:29" x14ac:dyDescent="0.3">
      <c r="A4" t="s">
        <v>21</v>
      </c>
      <c r="B4" t="s">
        <v>1021</v>
      </c>
      <c r="C4" t="s">
        <v>1632</v>
      </c>
      <c r="D4" t="s">
        <v>1637</v>
      </c>
      <c r="E4">
        <v>2024</v>
      </c>
      <c r="F4" t="s">
        <v>1639</v>
      </c>
      <c r="G4">
        <v>3142</v>
      </c>
      <c r="H4">
        <v>19089</v>
      </c>
      <c r="I4">
        <v>6493</v>
      </c>
      <c r="J4">
        <v>361478</v>
      </c>
      <c r="K4">
        <v>11.57</v>
      </c>
      <c r="L4">
        <v>17</v>
      </c>
      <c r="M4">
        <v>4.51</v>
      </c>
      <c r="N4">
        <v>1.39</v>
      </c>
      <c r="O4">
        <v>10.31</v>
      </c>
      <c r="P4">
        <v>1.1000000000000001</v>
      </c>
      <c r="Q4">
        <v>7397</v>
      </c>
      <c r="R4">
        <v>3236</v>
      </c>
      <c r="S4">
        <v>12</v>
      </c>
      <c r="T4">
        <v>59977638</v>
      </c>
      <c r="U4">
        <v>20401006</v>
      </c>
      <c r="V4">
        <v>39576632</v>
      </c>
      <c r="W4" s="20" t="str">
        <f t="shared" si="0"/>
        <v>Star</v>
      </c>
      <c r="Y4" s="3" t="s">
        <v>1643</v>
      </c>
      <c r="Z4" t="s">
        <v>1650</v>
      </c>
      <c r="AB4" s="3" t="s">
        <v>1643</v>
      </c>
      <c r="AC4" t="s">
        <v>1650</v>
      </c>
    </row>
    <row r="5" spans="1:29" x14ac:dyDescent="0.3">
      <c r="A5" t="s">
        <v>22</v>
      </c>
      <c r="B5" t="s">
        <v>1022</v>
      </c>
      <c r="C5" t="s">
        <v>1632</v>
      </c>
      <c r="D5" t="s">
        <v>1637</v>
      </c>
      <c r="E5">
        <v>2023</v>
      </c>
      <c r="F5" t="s">
        <v>1640</v>
      </c>
      <c r="G5">
        <v>516</v>
      </c>
      <c r="H5">
        <v>14451</v>
      </c>
      <c r="I5">
        <v>1567</v>
      </c>
      <c r="J5">
        <v>380792</v>
      </c>
      <c r="K5">
        <v>9.82</v>
      </c>
      <c r="L5">
        <v>17</v>
      </c>
      <c r="M5">
        <v>8.69</v>
      </c>
      <c r="N5">
        <v>20.83</v>
      </c>
      <c r="O5">
        <v>28.18</v>
      </c>
      <c r="P5">
        <v>3.2</v>
      </c>
      <c r="Q5">
        <v>17457</v>
      </c>
      <c r="R5">
        <v>9254</v>
      </c>
      <c r="S5">
        <v>9</v>
      </c>
      <c r="T5">
        <v>7456716</v>
      </c>
      <c r="U5">
        <v>808572</v>
      </c>
      <c r="V5">
        <v>6648144</v>
      </c>
      <c r="W5" s="20" t="str">
        <f t="shared" si="0"/>
        <v>Cash Cows</v>
      </c>
      <c r="Y5" s="4" t="s">
        <v>1632</v>
      </c>
      <c r="Z5">
        <v>334</v>
      </c>
      <c r="AB5" s="4" t="s">
        <v>1635</v>
      </c>
      <c r="AC5">
        <v>273</v>
      </c>
    </row>
    <row r="6" spans="1:29" x14ac:dyDescent="0.3">
      <c r="A6" t="s">
        <v>23</v>
      </c>
      <c r="B6" t="s">
        <v>1023</v>
      </c>
      <c r="C6" t="s">
        <v>1634</v>
      </c>
      <c r="D6" t="s">
        <v>1635</v>
      </c>
      <c r="E6">
        <v>2024</v>
      </c>
      <c r="F6" t="s">
        <v>1641</v>
      </c>
      <c r="G6">
        <v>4476</v>
      </c>
      <c r="H6">
        <v>13812</v>
      </c>
      <c r="I6">
        <v>2844</v>
      </c>
      <c r="J6">
        <v>72054</v>
      </c>
      <c r="K6">
        <v>2.27</v>
      </c>
      <c r="L6">
        <v>4</v>
      </c>
      <c r="M6">
        <v>5.3</v>
      </c>
      <c r="N6">
        <v>11.45</v>
      </c>
      <c r="O6">
        <v>42.51</v>
      </c>
      <c r="P6">
        <v>3.8</v>
      </c>
      <c r="Q6">
        <v>16859</v>
      </c>
      <c r="R6">
        <v>6718</v>
      </c>
      <c r="S6">
        <v>10</v>
      </c>
      <c r="T6">
        <v>61822512</v>
      </c>
      <c r="U6">
        <v>12729744</v>
      </c>
      <c r="V6">
        <v>49092768</v>
      </c>
      <c r="W6" s="20" t="str">
        <f t="shared" si="0"/>
        <v>Star</v>
      </c>
      <c r="Y6" s="4" t="s">
        <v>1634</v>
      </c>
      <c r="Z6">
        <v>338</v>
      </c>
      <c r="AB6" s="4" t="s">
        <v>1637</v>
      </c>
      <c r="AC6">
        <v>231</v>
      </c>
    </row>
    <row r="7" spans="1:29" x14ac:dyDescent="0.3">
      <c r="A7" t="s">
        <v>24</v>
      </c>
      <c r="B7" t="s">
        <v>1024</v>
      </c>
      <c r="C7" t="s">
        <v>1634</v>
      </c>
      <c r="D7" t="s">
        <v>1638</v>
      </c>
      <c r="E7">
        <v>2024</v>
      </c>
      <c r="F7" t="s">
        <v>1641</v>
      </c>
      <c r="G7">
        <v>3494</v>
      </c>
      <c r="H7">
        <v>3490</v>
      </c>
      <c r="I7">
        <v>11131</v>
      </c>
      <c r="J7">
        <v>120028</v>
      </c>
      <c r="K7">
        <v>13.14</v>
      </c>
      <c r="L7">
        <v>6</v>
      </c>
      <c r="M7">
        <v>4.68</v>
      </c>
      <c r="N7">
        <v>6.47</v>
      </c>
      <c r="O7">
        <v>78.099999999999994</v>
      </c>
      <c r="P7">
        <v>4.2</v>
      </c>
      <c r="Q7">
        <v>14740</v>
      </c>
      <c r="R7">
        <v>5365</v>
      </c>
      <c r="S7">
        <v>13</v>
      </c>
      <c r="T7">
        <v>12194060</v>
      </c>
      <c r="U7">
        <v>38891714</v>
      </c>
      <c r="V7">
        <v>-26697654</v>
      </c>
      <c r="W7" s="20" t="str">
        <f t="shared" si="0"/>
        <v>Under-performer</v>
      </c>
      <c r="Y7" s="4" t="s">
        <v>1633</v>
      </c>
      <c r="Z7">
        <v>328</v>
      </c>
      <c r="AB7" s="4" t="s">
        <v>1636</v>
      </c>
      <c r="AC7">
        <v>241</v>
      </c>
    </row>
    <row r="8" spans="1:29" x14ac:dyDescent="0.3">
      <c r="A8" t="s">
        <v>25</v>
      </c>
      <c r="B8" t="s">
        <v>1025</v>
      </c>
      <c r="C8" t="s">
        <v>1634</v>
      </c>
      <c r="D8" t="s">
        <v>1637</v>
      </c>
      <c r="E8">
        <v>2024</v>
      </c>
      <c r="F8" t="s">
        <v>1642</v>
      </c>
      <c r="G8">
        <v>3221</v>
      </c>
      <c r="H8">
        <v>6799</v>
      </c>
      <c r="I8">
        <v>12021</v>
      </c>
      <c r="J8">
        <v>72207</v>
      </c>
      <c r="K8">
        <v>8.09</v>
      </c>
      <c r="L8">
        <v>1</v>
      </c>
      <c r="M8">
        <v>4.1100000000000003</v>
      </c>
      <c r="N8">
        <v>21.97</v>
      </c>
      <c r="O8">
        <v>73.88</v>
      </c>
      <c r="P8">
        <v>2.4</v>
      </c>
      <c r="Q8">
        <v>1607</v>
      </c>
      <c r="R8">
        <v>7189</v>
      </c>
      <c r="S8">
        <v>10</v>
      </c>
      <c r="T8">
        <v>21899579</v>
      </c>
      <c r="U8">
        <v>38719641</v>
      </c>
      <c r="V8">
        <v>-16820062</v>
      </c>
      <c r="W8" s="20" t="str">
        <f t="shared" si="0"/>
        <v>Under-performer</v>
      </c>
      <c r="Y8" s="4" t="s">
        <v>1644</v>
      </c>
      <c r="Z8">
        <v>1000</v>
      </c>
      <c r="AB8" s="4" t="s">
        <v>1638</v>
      </c>
      <c r="AC8">
        <v>255</v>
      </c>
    </row>
    <row r="9" spans="1:29" x14ac:dyDescent="0.3">
      <c r="A9" t="s">
        <v>26</v>
      </c>
      <c r="B9" t="s">
        <v>1026</v>
      </c>
      <c r="C9" t="s">
        <v>1633</v>
      </c>
      <c r="D9" t="s">
        <v>1636</v>
      </c>
      <c r="E9">
        <v>2023</v>
      </c>
      <c r="F9" t="s">
        <v>1641</v>
      </c>
      <c r="G9">
        <v>2969</v>
      </c>
      <c r="H9">
        <v>14497</v>
      </c>
      <c r="I9">
        <v>2349</v>
      </c>
      <c r="J9">
        <v>280893</v>
      </c>
      <c r="K9">
        <v>4.24</v>
      </c>
      <c r="L9">
        <v>10</v>
      </c>
      <c r="M9">
        <v>8.18</v>
      </c>
      <c r="N9">
        <v>4.92</v>
      </c>
      <c r="O9">
        <v>31.37</v>
      </c>
      <c r="P9">
        <v>1</v>
      </c>
      <c r="Q9">
        <v>17024</v>
      </c>
      <c r="R9">
        <v>8065</v>
      </c>
      <c r="S9">
        <v>4</v>
      </c>
      <c r="T9">
        <v>43041593</v>
      </c>
      <c r="U9">
        <v>6974181</v>
      </c>
      <c r="V9">
        <v>36067412</v>
      </c>
      <c r="W9" s="20" t="str">
        <f t="shared" si="0"/>
        <v>Star</v>
      </c>
      <c r="AB9" s="4" t="s">
        <v>1644</v>
      </c>
      <c r="AC9">
        <v>1000</v>
      </c>
    </row>
    <row r="10" spans="1:29" x14ac:dyDescent="0.3">
      <c r="A10" t="s">
        <v>27</v>
      </c>
      <c r="B10" t="s">
        <v>1027</v>
      </c>
      <c r="C10" t="s">
        <v>1634</v>
      </c>
      <c r="D10" t="s">
        <v>1638</v>
      </c>
      <c r="E10">
        <v>2024</v>
      </c>
      <c r="F10" t="s">
        <v>1641</v>
      </c>
      <c r="G10">
        <v>180</v>
      </c>
      <c r="H10">
        <v>14972</v>
      </c>
      <c r="I10">
        <v>10756</v>
      </c>
      <c r="J10">
        <v>131554</v>
      </c>
      <c r="K10">
        <v>6.38</v>
      </c>
      <c r="L10">
        <v>12</v>
      </c>
      <c r="M10">
        <v>8.9499999999999993</v>
      </c>
      <c r="N10">
        <v>23.68</v>
      </c>
      <c r="O10">
        <v>29.56</v>
      </c>
      <c r="P10">
        <v>2.9</v>
      </c>
      <c r="Q10">
        <v>3126</v>
      </c>
      <c r="R10">
        <v>9697</v>
      </c>
      <c r="S10">
        <v>6</v>
      </c>
      <c r="T10">
        <v>2694960</v>
      </c>
      <c r="U10">
        <v>1936080</v>
      </c>
      <c r="V10">
        <v>758880</v>
      </c>
      <c r="W10" s="20" t="str">
        <f t="shared" si="0"/>
        <v>Under-performer</v>
      </c>
      <c r="Y10" s="3" t="s">
        <v>1643</v>
      </c>
      <c r="Z10" t="s">
        <v>1651</v>
      </c>
    </row>
    <row r="11" spans="1:29" x14ac:dyDescent="0.3">
      <c r="A11" t="s">
        <v>28</v>
      </c>
      <c r="B11" t="s">
        <v>1028</v>
      </c>
      <c r="C11" t="s">
        <v>1634</v>
      </c>
      <c r="D11" t="s">
        <v>1636</v>
      </c>
      <c r="E11">
        <v>2024</v>
      </c>
      <c r="F11" t="s">
        <v>1641</v>
      </c>
      <c r="G11">
        <v>1735</v>
      </c>
      <c r="H11">
        <v>5880</v>
      </c>
      <c r="I11">
        <v>6940</v>
      </c>
      <c r="J11">
        <v>202458</v>
      </c>
      <c r="K11">
        <v>0.56000000000000005</v>
      </c>
      <c r="L11">
        <v>4</v>
      </c>
      <c r="M11">
        <v>8.5299999999999994</v>
      </c>
      <c r="N11">
        <v>5.14</v>
      </c>
      <c r="O11">
        <v>28.19</v>
      </c>
      <c r="P11">
        <v>1.1000000000000001</v>
      </c>
      <c r="Q11">
        <v>7729</v>
      </c>
      <c r="R11">
        <v>8808</v>
      </c>
      <c r="S11">
        <v>7</v>
      </c>
      <c r="T11">
        <v>10201800</v>
      </c>
      <c r="U11">
        <v>12040900</v>
      </c>
      <c r="V11">
        <v>-1839100</v>
      </c>
      <c r="W11" s="20" t="str">
        <f t="shared" si="0"/>
        <v>Under-performer</v>
      </c>
      <c r="Y11" s="4" t="s">
        <v>1632</v>
      </c>
      <c r="Z11">
        <v>2120508321</v>
      </c>
    </row>
    <row r="12" spans="1:29" x14ac:dyDescent="0.3">
      <c r="A12" t="s">
        <v>29</v>
      </c>
      <c r="B12" t="s">
        <v>1029</v>
      </c>
      <c r="C12" t="s">
        <v>1633</v>
      </c>
      <c r="D12" t="s">
        <v>1636</v>
      </c>
      <c r="E12">
        <v>2024</v>
      </c>
      <c r="F12" t="s">
        <v>1640</v>
      </c>
      <c r="G12">
        <v>819</v>
      </c>
      <c r="H12">
        <v>6257</v>
      </c>
      <c r="I12">
        <v>11637</v>
      </c>
      <c r="J12">
        <v>133276</v>
      </c>
      <c r="K12">
        <v>1.92</v>
      </c>
      <c r="L12">
        <v>5</v>
      </c>
      <c r="M12">
        <v>6.74</v>
      </c>
      <c r="N12">
        <v>15.34</v>
      </c>
      <c r="O12">
        <v>37.14</v>
      </c>
      <c r="P12">
        <v>1.4</v>
      </c>
      <c r="Q12">
        <v>8377</v>
      </c>
      <c r="R12">
        <v>6669</v>
      </c>
      <c r="S12">
        <v>7</v>
      </c>
      <c r="T12">
        <v>5124483</v>
      </c>
      <c r="U12">
        <v>9530703</v>
      </c>
      <c r="V12">
        <v>-4406220</v>
      </c>
      <c r="W12" s="20" t="str">
        <f t="shared" si="0"/>
        <v>Under-performer</v>
      </c>
      <c r="Y12" s="4" t="s">
        <v>1634</v>
      </c>
      <c r="Z12">
        <v>2559934563</v>
      </c>
    </row>
    <row r="13" spans="1:29" x14ac:dyDescent="0.3">
      <c r="A13" t="s">
        <v>30</v>
      </c>
      <c r="B13" t="s">
        <v>1030</v>
      </c>
      <c r="C13" t="s">
        <v>1634</v>
      </c>
      <c r="D13" t="s">
        <v>1635</v>
      </c>
      <c r="E13">
        <v>2023</v>
      </c>
      <c r="F13" t="s">
        <v>1641</v>
      </c>
      <c r="G13">
        <v>2441</v>
      </c>
      <c r="H13">
        <v>11895</v>
      </c>
      <c r="I13">
        <v>4516</v>
      </c>
      <c r="J13">
        <v>364925</v>
      </c>
      <c r="K13">
        <v>11.48</v>
      </c>
      <c r="L13">
        <v>13</v>
      </c>
      <c r="M13">
        <v>1.37</v>
      </c>
      <c r="N13">
        <v>5.58</v>
      </c>
      <c r="O13">
        <v>49.86</v>
      </c>
      <c r="P13">
        <v>2.2999999999999998</v>
      </c>
      <c r="Q13">
        <v>2374</v>
      </c>
      <c r="R13">
        <v>1591</v>
      </c>
      <c r="S13">
        <v>11</v>
      </c>
      <c r="T13">
        <v>29035695</v>
      </c>
      <c r="U13">
        <v>11023556</v>
      </c>
      <c r="V13">
        <v>18012139</v>
      </c>
      <c r="W13" s="20" t="str">
        <f t="shared" si="0"/>
        <v>Star</v>
      </c>
      <c r="Y13" s="4" t="s">
        <v>1633</v>
      </c>
      <c r="Z13">
        <v>2697113042</v>
      </c>
    </row>
    <row r="14" spans="1:29" x14ac:dyDescent="0.3">
      <c r="A14" t="s">
        <v>31</v>
      </c>
      <c r="B14" t="s">
        <v>1031</v>
      </c>
      <c r="C14" t="s">
        <v>1634</v>
      </c>
      <c r="D14" t="s">
        <v>1636</v>
      </c>
      <c r="E14">
        <v>2024</v>
      </c>
      <c r="F14" t="s">
        <v>1640</v>
      </c>
      <c r="G14">
        <v>2483</v>
      </c>
      <c r="H14">
        <v>17741</v>
      </c>
      <c r="I14">
        <v>13597</v>
      </c>
      <c r="J14">
        <v>233852</v>
      </c>
      <c r="K14">
        <v>0</v>
      </c>
      <c r="L14">
        <v>11</v>
      </c>
      <c r="M14">
        <v>2.77</v>
      </c>
      <c r="N14">
        <v>13.64</v>
      </c>
      <c r="O14">
        <v>45.09</v>
      </c>
      <c r="P14">
        <v>2.7</v>
      </c>
      <c r="Q14">
        <v>7043</v>
      </c>
      <c r="R14">
        <v>5313</v>
      </c>
      <c r="S14">
        <v>9</v>
      </c>
      <c r="T14">
        <v>44050903</v>
      </c>
      <c r="U14">
        <v>33761351</v>
      </c>
      <c r="V14">
        <v>10289552</v>
      </c>
      <c r="W14" s="20" t="str">
        <f t="shared" si="0"/>
        <v>Star</v>
      </c>
      <c r="Y14" s="4" t="s">
        <v>1644</v>
      </c>
      <c r="Z14">
        <v>7377555926</v>
      </c>
    </row>
    <row r="15" spans="1:29" x14ac:dyDescent="0.3">
      <c r="A15" t="s">
        <v>32</v>
      </c>
      <c r="B15" t="s">
        <v>1032</v>
      </c>
      <c r="C15" t="s">
        <v>1633</v>
      </c>
      <c r="D15" t="s">
        <v>1636</v>
      </c>
      <c r="E15">
        <v>2023</v>
      </c>
      <c r="F15" t="s">
        <v>1642</v>
      </c>
      <c r="G15">
        <v>1234</v>
      </c>
      <c r="H15">
        <v>7088</v>
      </c>
      <c r="I15">
        <v>14294</v>
      </c>
      <c r="J15">
        <v>242512</v>
      </c>
      <c r="K15">
        <v>6.25</v>
      </c>
      <c r="L15">
        <v>3</v>
      </c>
      <c r="M15">
        <v>0.46</v>
      </c>
      <c r="N15">
        <v>17.100000000000001</v>
      </c>
      <c r="O15">
        <v>27.46</v>
      </c>
      <c r="P15">
        <v>2.1</v>
      </c>
      <c r="Q15">
        <v>5309</v>
      </c>
      <c r="R15">
        <v>4328</v>
      </c>
      <c r="S15">
        <v>7</v>
      </c>
      <c r="T15">
        <v>8746592</v>
      </c>
      <c r="U15">
        <v>17638796</v>
      </c>
      <c r="V15">
        <v>-8892204</v>
      </c>
      <c r="W15" s="20" t="str">
        <f t="shared" si="0"/>
        <v>Under-performer</v>
      </c>
    </row>
    <row r="16" spans="1:29" x14ac:dyDescent="0.3">
      <c r="A16" t="s">
        <v>33</v>
      </c>
      <c r="B16" t="s">
        <v>1033</v>
      </c>
      <c r="C16" t="s">
        <v>1633</v>
      </c>
      <c r="D16" t="s">
        <v>1636</v>
      </c>
      <c r="E16">
        <v>2024</v>
      </c>
      <c r="F16" t="s">
        <v>1641</v>
      </c>
      <c r="G16">
        <v>4605</v>
      </c>
      <c r="H16">
        <v>18850</v>
      </c>
      <c r="I16">
        <v>5281</v>
      </c>
      <c r="J16">
        <v>487415</v>
      </c>
      <c r="K16">
        <v>7.84</v>
      </c>
      <c r="L16">
        <v>5</v>
      </c>
      <c r="M16">
        <v>9.31</v>
      </c>
      <c r="N16">
        <v>4.76</v>
      </c>
      <c r="O16">
        <v>20.440000000000001</v>
      </c>
      <c r="P16">
        <v>3.3</v>
      </c>
      <c r="Q16">
        <v>12103</v>
      </c>
      <c r="R16">
        <v>7608</v>
      </c>
      <c r="S16">
        <v>7</v>
      </c>
      <c r="T16">
        <v>86804250</v>
      </c>
      <c r="U16">
        <v>24319005</v>
      </c>
      <c r="V16">
        <v>62485245</v>
      </c>
      <c r="W16" s="20" t="str">
        <f t="shared" si="0"/>
        <v>Star</v>
      </c>
      <c r="Y16" s="9" t="s">
        <v>1643</v>
      </c>
      <c r="Z16" s="10" t="s">
        <v>1651</v>
      </c>
      <c r="AA16" s="10" t="s">
        <v>1652</v>
      </c>
      <c r="AB16" s="10" t="s">
        <v>1653</v>
      </c>
    </row>
    <row r="17" spans="1:30" x14ac:dyDescent="0.3">
      <c r="A17" t="s">
        <v>34</v>
      </c>
      <c r="B17" t="s">
        <v>1034</v>
      </c>
      <c r="C17" t="s">
        <v>1633</v>
      </c>
      <c r="D17" t="s">
        <v>1638</v>
      </c>
      <c r="E17">
        <v>2023</v>
      </c>
      <c r="F17" t="s">
        <v>1642</v>
      </c>
      <c r="G17">
        <v>3435</v>
      </c>
      <c r="H17">
        <v>6444</v>
      </c>
      <c r="I17">
        <v>14685</v>
      </c>
      <c r="J17">
        <v>373179</v>
      </c>
      <c r="K17">
        <v>0.82</v>
      </c>
      <c r="L17">
        <v>9</v>
      </c>
      <c r="M17">
        <v>6.61</v>
      </c>
      <c r="N17">
        <v>13.02</v>
      </c>
      <c r="O17">
        <v>11.01</v>
      </c>
      <c r="P17">
        <v>1.2</v>
      </c>
      <c r="Q17">
        <v>3607</v>
      </c>
      <c r="R17">
        <v>4509</v>
      </c>
      <c r="S17">
        <v>5</v>
      </c>
      <c r="T17">
        <v>22135140</v>
      </c>
      <c r="U17">
        <v>50442975</v>
      </c>
      <c r="V17">
        <v>-28307835</v>
      </c>
      <c r="W17" s="20" t="str">
        <f t="shared" si="0"/>
        <v>Under-performer</v>
      </c>
      <c r="Y17" s="11" t="s">
        <v>1632</v>
      </c>
      <c r="Z17" s="10">
        <v>2120508321</v>
      </c>
      <c r="AA17" s="10">
        <v>9562486555</v>
      </c>
      <c r="AB17" s="10">
        <v>7441978234</v>
      </c>
      <c r="AC17" t="s">
        <v>1654</v>
      </c>
    </row>
    <row r="18" spans="1:30" x14ac:dyDescent="0.3">
      <c r="A18" t="s">
        <v>35</v>
      </c>
      <c r="B18" t="s">
        <v>1035</v>
      </c>
      <c r="C18" t="s">
        <v>1634</v>
      </c>
      <c r="D18" t="s">
        <v>1637</v>
      </c>
      <c r="E18">
        <v>2024</v>
      </c>
      <c r="F18" t="s">
        <v>1641</v>
      </c>
      <c r="G18">
        <v>4167</v>
      </c>
      <c r="H18">
        <v>14895</v>
      </c>
      <c r="I18">
        <v>8698</v>
      </c>
      <c r="J18">
        <v>58210</v>
      </c>
      <c r="K18">
        <v>14.6</v>
      </c>
      <c r="L18">
        <v>17</v>
      </c>
      <c r="M18">
        <v>7.46</v>
      </c>
      <c r="N18">
        <v>11.73</v>
      </c>
      <c r="O18">
        <v>22.32</v>
      </c>
      <c r="P18">
        <v>1.6</v>
      </c>
      <c r="Q18">
        <v>13245</v>
      </c>
      <c r="R18">
        <v>690</v>
      </c>
      <c r="S18">
        <v>8</v>
      </c>
      <c r="T18">
        <v>62067465</v>
      </c>
      <c r="U18">
        <v>36244566</v>
      </c>
      <c r="V18">
        <v>25822899</v>
      </c>
      <c r="W18" s="20" t="str">
        <f t="shared" si="0"/>
        <v>Star</v>
      </c>
      <c r="Y18" s="11" t="s">
        <v>1634</v>
      </c>
      <c r="Z18" s="10">
        <v>2559934563</v>
      </c>
      <c r="AA18" s="10">
        <v>9050143773</v>
      </c>
      <c r="AB18" s="10">
        <v>6490209210</v>
      </c>
      <c r="AC18" t="s">
        <v>1655</v>
      </c>
    </row>
    <row r="19" spans="1:30" x14ac:dyDescent="0.3">
      <c r="A19" t="s">
        <v>36</v>
      </c>
      <c r="B19" t="s">
        <v>1036</v>
      </c>
      <c r="C19" t="s">
        <v>1634</v>
      </c>
      <c r="D19" t="s">
        <v>1635</v>
      </c>
      <c r="E19">
        <v>2024</v>
      </c>
      <c r="F19" t="s">
        <v>1642</v>
      </c>
      <c r="G19">
        <v>4893</v>
      </c>
      <c r="H19">
        <v>18572</v>
      </c>
      <c r="I19">
        <v>7348</v>
      </c>
      <c r="J19">
        <v>94363</v>
      </c>
      <c r="K19">
        <v>3.39</v>
      </c>
      <c r="L19">
        <v>14</v>
      </c>
      <c r="M19">
        <v>3.12</v>
      </c>
      <c r="N19">
        <v>1.78</v>
      </c>
      <c r="O19">
        <v>66.430000000000007</v>
      </c>
      <c r="P19">
        <v>3.8</v>
      </c>
      <c r="Q19">
        <v>10965</v>
      </c>
      <c r="R19">
        <v>7479</v>
      </c>
      <c r="S19">
        <v>9</v>
      </c>
      <c r="T19">
        <v>90872796</v>
      </c>
      <c r="U19">
        <v>35953764</v>
      </c>
      <c r="V19">
        <v>54919032</v>
      </c>
      <c r="W19" s="20" t="str">
        <f t="shared" si="0"/>
        <v>Star</v>
      </c>
      <c r="Y19" s="11" t="s">
        <v>1633</v>
      </c>
      <c r="Z19" s="10">
        <v>2697113042</v>
      </c>
      <c r="AA19" s="10">
        <v>9413293415</v>
      </c>
      <c r="AB19" s="10">
        <v>6716180373</v>
      </c>
      <c r="AC19" t="s">
        <v>1656</v>
      </c>
    </row>
    <row r="20" spans="1:30" x14ac:dyDescent="0.3">
      <c r="A20" t="s">
        <v>37</v>
      </c>
      <c r="B20" t="s">
        <v>1037</v>
      </c>
      <c r="C20" t="s">
        <v>1632</v>
      </c>
      <c r="D20" t="s">
        <v>1636</v>
      </c>
      <c r="E20">
        <v>2024</v>
      </c>
      <c r="F20" t="s">
        <v>1641</v>
      </c>
      <c r="G20">
        <v>2954</v>
      </c>
      <c r="H20">
        <v>5743</v>
      </c>
      <c r="I20">
        <v>3093</v>
      </c>
      <c r="J20">
        <v>292247</v>
      </c>
      <c r="K20">
        <v>4.5599999999999996</v>
      </c>
      <c r="L20">
        <v>7</v>
      </c>
      <c r="M20">
        <v>8.4600000000000009</v>
      </c>
      <c r="N20">
        <v>20.46</v>
      </c>
      <c r="O20">
        <v>29.49</v>
      </c>
      <c r="P20">
        <v>1.6</v>
      </c>
      <c r="Q20">
        <v>2059</v>
      </c>
      <c r="R20">
        <v>9835</v>
      </c>
      <c r="S20">
        <v>4</v>
      </c>
      <c r="T20">
        <v>16964822</v>
      </c>
      <c r="U20">
        <v>9136722</v>
      </c>
      <c r="V20">
        <v>7828100</v>
      </c>
      <c r="W20" s="20" t="str">
        <f t="shared" si="0"/>
        <v>Cash Cows</v>
      </c>
      <c r="Y20" s="11" t="s">
        <v>1644</v>
      </c>
      <c r="Z20" s="10">
        <v>7377555926</v>
      </c>
      <c r="AA20" s="10">
        <v>28025923743</v>
      </c>
      <c r="AB20" s="10">
        <v>20648367817</v>
      </c>
    </row>
    <row r="21" spans="1:30" x14ac:dyDescent="0.3">
      <c r="A21" t="s">
        <v>38</v>
      </c>
      <c r="B21" t="s">
        <v>1038</v>
      </c>
      <c r="C21" t="s">
        <v>1633</v>
      </c>
      <c r="D21" t="s">
        <v>1635</v>
      </c>
      <c r="E21">
        <v>2024</v>
      </c>
      <c r="F21" t="s">
        <v>1639</v>
      </c>
      <c r="G21">
        <v>524</v>
      </c>
      <c r="H21">
        <v>11416</v>
      </c>
      <c r="I21">
        <v>5637</v>
      </c>
      <c r="J21">
        <v>128279</v>
      </c>
      <c r="K21">
        <v>4.5599999999999996</v>
      </c>
      <c r="L21">
        <v>8</v>
      </c>
      <c r="M21">
        <v>2.6</v>
      </c>
      <c r="N21">
        <v>8.39</v>
      </c>
      <c r="O21">
        <v>47.49</v>
      </c>
      <c r="P21">
        <v>3.6</v>
      </c>
      <c r="Q21">
        <v>9808</v>
      </c>
      <c r="R21">
        <v>3156</v>
      </c>
      <c r="S21">
        <v>8</v>
      </c>
      <c r="T21">
        <v>5981984</v>
      </c>
      <c r="U21">
        <v>2953788</v>
      </c>
      <c r="V21">
        <v>3028196</v>
      </c>
      <c r="W21" s="20" t="str">
        <f t="shared" si="0"/>
        <v>Under-performer</v>
      </c>
    </row>
    <row r="22" spans="1:30" ht="15" thickBot="1" x14ac:dyDescent="0.35">
      <c r="A22" t="s">
        <v>39</v>
      </c>
      <c r="B22" t="s">
        <v>1039</v>
      </c>
      <c r="C22" t="s">
        <v>1632</v>
      </c>
      <c r="D22" t="s">
        <v>1638</v>
      </c>
      <c r="E22">
        <v>2023</v>
      </c>
      <c r="F22" t="s">
        <v>1641</v>
      </c>
      <c r="G22">
        <v>1132</v>
      </c>
      <c r="H22">
        <v>11484</v>
      </c>
      <c r="I22">
        <v>8558</v>
      </c>
      <c r="J22">
        <v>241420</v>
      </c>
      <c r="K22">
        <v>3.46</v>
      </c>
      <c r="L22">
        <v>4</v>
      </c>
      <c r="M22">
        <v>0.02</v>
      </c>
      <c r="N22">
        <v>14.36</v>
      </c>
      <c r="O22">
        <v>57.3</v>
      </c>
      <c r="P22">
        <v>1.2</v>
      </c>
      <c r="Q22">
        <v>16750</v>
      </c>
      <c r="R22">
        <v>2306</v>
      </c>
      <c r="S22">
        <v>4</v>
      </c>
      <c r="T22">
        <v>12999888</v>
      </c>
      <c r="U22">
        <v>9687656</v>
      </c>
      <c r="V22">
        <v>3312232</v>
      </c>
      <c r="W22" s="20" t="str">
        <f t="shared" si="0"/>
        <v>Under-performer</v>
      </c>
      <c r="Y22" s="9" t="s">
        <v>1643</v>
      </c>
      <c r="Z22" s="10" t="s">
        <v>1651</v>
      </c>
      <c r="AA22" s="10" t="s">
        <v>1652</v>
      </c>
      <c r="AB22" s="10" t="s">
        <v>1653</v>
      </c>
    </row>
    <row r="23" spans="1:30" x14ac:dyDescent="0.3">
      <c r="A23" t="s">
        <v>40</v>
      </c>
      <c r="B23" t="s">
        <v>1040</v>
      </c>
      <c r="C23" t="s">
        <v>1632</v>
      </c>
      <c r="D23" t="s">
        <v>1638</v>
      </c>
      <c r="E23">
        <v>2024</v>
      </c>
      <c r="F23" t="s">
        <v>1641</v>
      </c>
      <c r="G23">
        <v>2608</v>
      </c>
      <c r="H23">
        <v>3259</v>
      </c>
      <c r="I23">
        <v>11700</v>
      </c>
      <c r="J23">
        <v>236356</v>
      </c>
      <c r="K23">
        <v>0.02</v>
      </c>
      <c r="L23">
        <v>9</v>
      </c>
      <c r="M23">
        <v>3.76</v>
      </c>
      <c r="N23">
        <v>12.87</v>
      </c>
      <c r="O23">
        <v>80.95</v>
      </c>
      <c r="P23">
        <v>2.6</v>
      </c>
      <c r="Q23">
        <v>14755</v>
      </c>
      <c r="R23">
        <v>2808</v>
      </c>
      <c r="S23">
        <v>9</v>
      </c>
      <c r="T23">
        <v>8499472</v>
      </c>
      <c r="U23">
        <v>30513600</v>
      </c>
      <c r="V23">
        <v>-22014128</v>
      </c>
      <c r="W23" s="20" t="str">
        <f t="shared" si="0"/>
        <v>Under-performer</v>
      </c>
      <c r="Y23" s="11" t="s">
        <v>1637</v>
      </c>
      <c r="Z23" s="10">
        <v>2169894497</v>
      </c>
      <c r="AA23" s="10">
        <v>6866522947</v>
      </c>
      <c r="AB23" s="13">
        <v>4696628450</v>
      </c>
      <c r="AC23" s="14" t="s">
        <v>1657</v>
      </c>
      <c r="AD23" s="44" t="s">
        <v>1637</v>
      </c>
    </row>
    <row r="24" spans="1:30" x14ac:dyDescent="0.3">
      <c r="A24" t="s">
        <v>41</v>
      </c>
      <c r="B24" t="s">
        <v>1041</v>
      </c>
      <c r="C24" t="s">
        <v>1634</v>
      </c>
      <c r="D24" t="s">
        <v>1635</v>
      </c>
      <c r="E24">
        <v>2023</v>
      </c>
      <c r="F24" t="s">
        <v>1640</v>
      </c>
      <c r="G24">
        <v>2097</v>
      </c>
      <c r="H24">
        <v>10681</v>
      </c>
      <c r="I24">
        <v>7593</v>
      </c>
      <c r="J24">
        <v>253196</v>
      </c>
      <c r="K24">
        <v>10.94</v>
      </c>
      <c r="L24">
        <v>19</v>
      </c>
      <c r="M24">
        <v>5.71</v>
      </c>
      <c r="N24">
        <v>12.83</v>
      </c>
      <c r="O24">
        <v>81.11</v>
      </c>
      <c r="P24">
        <v>1.7</v>
      </c>
      <c r="Q24">
        <v>4546</v>
      </c>
      <c r="R24">
        <v>6081</v>
      </c>
      <c r="S24">
        <v>2</v>
      </c>
      <c r="T24">
        <v>22398057</v>
      </c>
      <c r="U24">
        <v>15922521</v>
      </c>
      <c r="V24">
        <v>6475536</v>
      </c>
      <c r="W24" s="20" t="str">
        <f t="shared" si="0"/>
        <v>Star</v>
      </c>
      <c r="Y24" s="12" t="s">
        <v>1632</v>
      </c>
      <c r="Z24" s="10">
        <v>601347074</v>
      </c>
      <c r="AA24" s="10">
        <v>2183485639</v>
      </c>
      <c r="AB24" s="13">
        <v>1582138565</v>
      </c>
      <c r="AC24" s="15" t="s">
        <v>1662</v>
      </c>
      <c r="AD24" s="45"/>
    </row>
    <row r="25" spans="1:30" ht="15" thickBot="1" x14ac:dyDescent="0.35">
      <c r="A25" t="s">
        <v>42</v>
      </c>
      <c r="B25" t="s">
        <v>1042</v>
      </c>
      <c r="C25" t="s">
        <v>1632</v>
      </c>
      <c r="D25" t="s">
        <v>1635</v>
      </c>
      <c r="E25">
        <v>2023</v>
      </c>
      <c r="F25" t="s">
        <v>1639</v>
      </c>
      <c r="G25">
        <v>2797</v>
      </c>
      <c r="H25">
        <v>3982</v>
      </c>
      <c r="I25">
        <v>8438</v>
      </c>
      <c r="J25">
        <v>249919</v>
      </c>
      <c r="K25">
        <v>14.5</v>
      </c>
      <c r="L25">
        <v>5</v>
      </c>
      <c r="M25">
        <v>4.79</v>
      </c>
      <c r="N25">
        <v>2.68</v>
      </c>
      <c r="O25">
        <v>69.66</v>
      </c>
      <c r="P25">
        <v>1.4</v>
      </c>
      <c r="Q25">
        <v>15356</v>
      </c>
      <c r="R25">
        <v>5822</v>
      </c>
      <c r="S25">
        <v>2</v>
      </c>
      <c r="T25">
        <v>11137654</v>
      </c>
      <c r="U25">
        <v>23601086</v>
      </c>
      <c r="V25">
        <v>-12463432</v>
      </c>
      <c r="W25" s="20" t="str">
        <f t="shared" si="0"/>
        <v>Under-performer</v>
      </c>
      <c r="Y25" s="12" t="s">
        <v>1634</v>
      </c>
      <c r="Z25" s="10">
        <v>883166493</v>
      </c>
      <c r="AA25" s="10">
        <v>2584192100</v>
      </c>
      <c r="AB25" s="13">
        <v>1701025607</v>
      </c>
      <c r="AC25" s="16" t="s">
        <v>1658</v>
      </c>
      <c r="AD25" s="46"/>
    </row>
    <row r="26" spans="1:30" ht="15" thickBot="1" x14ac:dyDescent="0.35">
      <c r="A26" t="s">
        <v>43</v>
      </c>
      <c r="B26" t="s">
        <v>1043</v>
      </c>
      <c r="C26" t="s">
        <v>1632</v>
      </c>
      <c r="D26" t="s">
        <v>1636</v>
      </c>
      <c r="E26">
        <v>2023</v>
      </c>
      <c r="F26" t="s">
        <v>1639</v>
      </c>
      <c r="G26">
        <v>1025</v>
      </c>
      <c r="H26">
        <v>2451</v>
      </c>
      <c r="I26">
        <v>8793</v>
      </c>
      <c r="J26">
        <v>465648</v>
      </c>
      <c r="K26">
        <v>3.36</v>
      </c>
      <c r="L26">
        <v>15</v>
      </c>
      <c r="M26">
        <v>8.6199999999999992</v>
      </c>
      <c r="N26">
        <v>10.59</v>
      </c>
      <c r="O26">
        <v>12.81</v>
      </c>
      <c r="P26">
        <v>3.3</v>
      </c>
      <c r="Q26">
        <v>17927</v>
      </c>
      <c r="R26">
        <v>847</v>
      </c>
      <c r="S26">
        <v>7</v>
      </c>
      <c r="T26">
        <v>2512275</v>
      </c>
      <c r="U26">
        <v>9012825</v>
      </c>
      <c r="V26">
        <v>-6500550</v>
      </c>
      <c r="W26" s="20" t="str">
        <f t="shared" si="0"/>
        <v>Under-performer</v>
      </c>
      <c r="Y26" s="12" t="s">
        <v>1633</v>
      </c>
      <c r="Z26" s="10">
        <v>685380930</v>
      </c>
      <c r="AA26" s="10">
        <v>2098845208</v>
      </c>
      <c r="AB26" s="10">
        <v>1413464278</v>
      </c>
    </row>
    <row r="27" spans="1:30" x14ac:dyDescent="0.3">
      <c r="A27" t="s">
        <v>44</v>
      </c>
      <c r="B27" t="s">
        <v>1044</v>
      </c>
      <c r="C27" t="s">
        <v>1632</v>
      </c>
      <c r="D27" t="s">
        <v>1635</v>
      </c>
      <c r="E27">
        <v>2023</v>
      </c>
      <c r="F27" t="s">
        <v>1642</v>
      </c>
      <c r="G27">
        <v>1856</v>
      </c>
      <c r="H27">
        <v>3579</v>
      </c>
      <c r="I27">
        <v>6807</v>
      </c>
      <c r="J27">
        <v>307324</v>
      </c>
      <c r="K27">
        <v>9.9499999999999993</v>
      </c>
      <c r="L27">
        <v>2</v>
      </c>
      <c r="M27">
        <v>1.05</v>
      </c>
      <c r="N27">
        <v>11.31</v>
      </c>
      <c r="O27">
        <v>56.01</v>
      </c>
      <c r="P27">
        <v>4.7</v>
      </c>
      <c r="Q27">
        <v>2008</v>
      </c>
      <c r="R27">
        <v>9092</v>
      </c>
      <c r="S27">
        <v>11</v>
      </c>
      <c r="T27">
        <v>6642624</v>
      </c>
      <c r="U27">
        <v>12633792</v>
      </c>
      <c r="V27">
        <v>-5991168</v>
      </c>
      <c r="W27" s="20" t="str">
        <f t="shared" si="0"/>
        <v>Under-performer</v>
      </c>
      <c r="Y27" s="11" t="s">
        <v>1636</v>
      </c>
      <c r="Z27" s="10">
        <v>1932240989</v>
      </c>
      <c r="AA27" s="10">
        <v>6984089499</v>
      </c>
      <c r="AB27" s="13">
        <v>5051848510</v>
      </c>
      <c r="AC27" s="14" t="s">
        <v>1659</v>
      </c>
      <c r="AD27" s="44" t="s">
        <v>1636</v>
      </c>
    </row>
    <row r="28" spans="1:30" x14ac:dyDescent="0.3">
      <c r="A28" t="s">
        <v>45</v>
      </c>
      <c r="B28" t="s">
        <v>1045</v>
      </c>
      <c r="C28" t="s">
        <v>1633</v>
      </c>
      <c r="D28" t="s">
        <v>1637</v>
      </c>
      <c r="E28">
        <v>2023</v>
      </c>
      <c r="F28" t="s">
        <v>1641</v>
      </c>
      <c r="G28">
        <v>239</v>
      </c>
      <c r="H28">
        <v>4217</v>
      </c>
      <c r="I28">
        <v>6342</v>
      </c>
      <c r="J28">
        <v>245161</v>
      </c>
      <c r="K28">
        <v>11.13</v>
      </c>
      <c r="L28">
        <v>9</v>
      </c>
      <c r="M28">
        <v>5.54</v>
      </c>
      <c r="N28">
        <v>18.34</v>
      </c>
      <c r="O28">
        <v>72.930000000000007</v>
      </c>
      <c r="P28">
        <v>1.2</v>
      </c>
      <c r="Q28">
        <v>7607</v>
      </c>
      <c r="R28">
        <v>6653</v>
      </c>
      <c r="S28">
        <v>10</v>
      </c>
      <c r="T28">
        <v>1007863</v>
      </c>
      <c r="U28">
        <v>1515738</v>
      </c>
      <c r="V28">
        <v>-507875</v>
      </c>
      <c r="W28" s="20" t="str">
        <f t="shared" si="0"/>
        <v>Under-performer</v>
      </c>
      <c r="Y28" s="12" t="s">
        <v>1632</v>
      </c>
      <c r="Z28" s="10">
        <v>678429958</v>
      </c>
      <c r="AA28" s="10">
        <v>2636223856</v>
      </c>
      <c r="AB28" s="13">
        <v>1957793898</v>
      </c>
      <c r="AC28" s="15" t="s">
        <v>1660</v>
      </c>
      <c r="AD28" s="45"/>
    </row>
    <row r="29" spans="1:30" ht="15" thickBot="1" x14ac:dyDescent="0.35">
      <c r="A29" t="s">
        <v>46</v>
      </c>
      <c r="B29" t="s">
        <v>1046</v>
      </c>
      <c r="C29" t="s">
        <v>1633</v>
      </c>
      <c r="D29" t="s">
        <v>1635</v>
      </c>
      <c r="E29">
        <v>2023</v>
      </c>
      <c r="F29" t="s">
        <v>1640</v>
      </c>
      <c r="G29">
        <v>2784</v>
      </c>
      <c r="H29">
        <v>11192</v>
      </c>
      <c r="I29">
        <v>9892</v>
      </c>
      <c r="J29">
        <v>498614</v>
      </c>
      <c r="K29">
        <v>12.73</v>
      </c>
      <c r="L29">
        <v>10</v>
      </c>
      <c r="M29">
        <v>5.13</v>
      </c>
      <c r="N29">
        <v>21</v>
      </c>
      <c r="O29">
        <v>11.38</v>
      </c>
      <c r="P29">
        <v>2.7</v>
      </c>
      <c r="Q29">
        <v>14976</v>
      </c>
      <c r="R29">
        <v>1597</v>
      </c>
      <c r="S29">
        <v>13</v>
      </c>
      <c r="T29">
        <v>31158528</v>
      </c>
      <c r="U29">
        <v>27539328</v>
      </c>
      <c r="V29">
        <v>3619200</v>
      </c>
      <c r="W29" s="20" t="str">
        <f t="shared" si="0"/>
        <v>Volume Trap</v>
      </c>
      <c r="Y29" s="12" t="s">
        <v>1634</v>
      </c>
      <c r="Z29" s="10">
        <v>448613165</v>
      </c>
      <c r="AA29" s="10">
        <v>1821141947</v>
      </c>
      <c r="AB29" s="13">
        <v>1372528782</v>
      </c>
      <c r="AC29" s="16" t="s">
        <v>1661</v>
      </c>
      <c r="AD29" s="46"/>
    </row>
    <row r="30" spans="1:30" ht="15" thickBot="1" x14ac:dyDescent="0.35">
      <c r="A30" t="s">
        <v>47</v>
      </c>
      <c r="B30" t="s">
        <v>1047</v>
      </c>
      <c r="C30" t="s">
        <v>1634</v>
      </c>
      <c r="D30" t="s">
        <v>1636</v>
      </c>
      <c r="E30">
        <v>2023</v>
      </c>
      <c r="F30" t="s">
        <v>1641</v>
      </c>
      <c r="G30">
        <v>3055</v>
      </c>
      <c r="H30">
        <v>8811</v>
      </c>
      <c r="I30">
        <v>12076</v>
      </c>
      <c r="J30">
        <v>280363</v>
      </c>
      <c r="K30">
        <v>6.34</v>
      </c>
      <c r="L30">
        <v>10</v>
      </c>
      <c r="M30">
        <v>2.81</v>
      </c>
      <c r="N30">
        <v>13.62</v>
      </c>
      <c r="O30">
        <v>53.97</v>
      </c>
      <c r="P30">
        <v>3.8</v>
      </c>
      <c r="Q30">
        <v>4939</v>
      </c>
      <c r="R30">
        <v>1479</v>
      </c>
      <c r="S30">
        <v>5</v>
      </c>
      <c r="T30">
        <v>26917605</v>
      </c>
      <c r="U30">
        <v>36892180</v>
      </c>
      <c r="V30">
        <v>-9974575</v>
      </c>
      <c r="W30" s="20" t="str">
        <f t="shared" si="0"/>
        <v>Volume Trap</v>
      </c>
      <c r="Y30" s="12" t="s">
        <v>1633</v>
      </c>
      <c r="Z30" s="10">
        <v>805197866</v>
      </c>
      <c r="AA30" s="10">
        <v>2526723696</v>
      </c>
      <c r="AB30" s="10">
        <v>1721525830</v>
      </c>
    </row>
    <row r="31" spans="1:30" x14ac:dyDescent="0.3">
      <c r="A31" t="s">
        <v>48</v>
      </c>
      <c r="B31" t="s">
        <v>1048</v>
      </c>
      <c r="C31" t="s">
        <v>1632</v>
      </c>
      <c r="D31" t="s">
        <v>1637</v>
      </c>
      <c r="E31">
        <v>2023</v>
      </c>
      <c r="F31" t="s">
        <v>1642</v>
      </c>
      <c r="G31">
        <v>4708</v>
      </c>
      <c r="H31">
        <v>19949</v>
      </c>
      <c r="I31">
        <v>7156</v>
      </c>
      <c r="J31">
        <v>184393</v>
      </c>
      <c r="K31">
        <v>4.54</v>
      </c>
      <c r="L31">
        <v>16</v>
      </c>
      <c r="M31">
        <v>8.2200000000000006</v>
      </c>
      <c r="N31">
        <v>2.17</v>
      </c>
      <c r="O31">
        <v>78.62</v>
      </c>
      <c r="P31">
        <v>2.9</v>
      </c>
      <c r="Q31">
        <v>14636</v>
      </c>
      <c r="R31">
        <v>8971</v>
      </c>
      <c r="S31">
        <v>7</v>
      </c>
      <c r="T31">
        <v>93919892</v>
      </c>
      <c r="U31">
        <v>33690448</v>
      </c>
      <c r="V31">
        <v>60229444</v>
      </c>
      <c r="W31" s="20" t="str">
        <f t="shared" si="0"/>
        <v>Star</v>
      </c>
      <c r="Y31" s="11" t="s">
        <v>1635</v>
      </c>
      <c r="Z31" s="10">
        <v>1655677401</v>
      </c>
      <c r="AA31" s="10">
        <v>7071392775</v>
      </c>
      <c r="AB31" s="13">
        <v>5415715374</v>
      </c>
      <c r="AC31" s="17" t="s">
        <v>1663</v>
      </c>
      <c r="AD31" s="44" t="s">
        <v>1635</v>
      </c>
    </row>
    <row r="32" spans="1:30" x14ac:dyDescent="0.3">
      <c r="A32" t="s">
        <v>49</v>
      </c>
      <c r="B32" t="s">
        <v>1049</v>
      </c>
      <c r="C32" t="s">
        <v>1634</v>
      </c>
      <c r="D32" t="s">
        <v>1635</v>
      </c>
      <c r="E32">
        <v>2023</v>
      </c>
      <c r="F32" t="s">
        <v>1642</v>
      </c>
      <c r="G32">
        <v>1949</v>
      </c>
      <c r="H32">
        <v>2268</v>
      </c>
      <c r="I32">
        <v>11001</v>
      </c>
      <c r="J32">
        <v>393492</v>
      </c>
      <c r="K32">
        <v>4.88</v>
      </c>
      <c r="L32">
        <v>3</v>
      </c>
      <c r="M32">
        <v>7.53</v>
      </c>
      <c r="N32">
        <v>5.92</v>
      </c>
      <c r="O32">
        <v>47.93</v>
      </c>
      <c r="P32">
        <v>4.2</v>
      </c>
      <c r="Q32">
        <v>15667</v>
      </c>
      <c r="R32">
        <v>7460</v>
      </c>
      <c r="S32">
        <v>13</v>
      </c>
      <c r="T32">
        <v>4420332</v>
      </c>
      <c r="U32">
        <v>21440949</v>
      </c>
      <c r="V32">
        <v>-17020617</v>
      </c>
      <c r="W32" s="20" t="str">
        <f t="shared" si="0"/>
        <v>Under-performer</v>
      </c>
      <c r="Y32" s="12" t="s">
        <v>1632</v>
      </c>
      <c r="Z32" s="10">
        <v>357464316</v>
      </c>
      <c r="AA32" s="10">
        <v>2150789671</v>
      </c>
      <c r="AB32" s="13">
        <v>1793325355</v>
      </c>
      <c r="AC32" s="15" t="s">
        <v>1664</v>
      </c>
      <c r="AD32" s="45"/>
    </row>
    <row r="33" spans="1:30" ht="15" thickBot="1" x14ac:dyDescent="0.35">
      <c r="A33" t="s">
        <v>50</v>
      </c>
      <c r="B33" t="s">
        <v>1050</v>
      </c>
      <c r="C33" t="s">
        <v>1634</v>
      </c>
      <c r="D33" t="s">
        <v>1637</v>
      </c>
      <c r="E33">
        <v>2024</v>
      </c>
      <c r="F33" t="s">
        <v>1640</v>
      </c>
      <c r="G33">
        <v>1317</v>
      </c>
      <c r="H33">
        <v>6990</v>
      </c>
      <c r="I33">
        <v>9233</v>
      </c>
      <c r="J33">
        <v>480599</v>
      </c>
      <c r="K33">
        <v>10.69</v>
      </c>
      <c r="L33">
        <v>3</v>
      </c>
      <c r="M33">
        <v>7.33</v>
      </c>
      <c r="N33">
        <v>4.12</v>
      </c>
      <c r="O33">
        <v>10.33</v>
      </c>
      <c r="P33">
        <v>1.7</v>
      </c>
      <c r="Q33">
        <v>18800</v>
      </c>
      <c r="R33">
        <v>3870</v>
      </c>
      <c r="S33">
        <v>6</v>
      </c>
      <c r="T33">
        <v>9205830</v>
      </c>
      <c r="U33">
        <v>12159861</v>
      </c>
      <c r="V33">
        <v>-2954031</v>
      </c>
      <c r="W33" s="20" t="str">
        <f t="shared" si="0"/>
        <v>Under-performer</v>
      </c>
      <c r="Y33" s="12" t="s">
        <v>1634</v>
      </c>
      <c r="Z33" s="10">
        <v>557535908</v>
      </c>
      <c r="AA33" s="10">
        <v>2249272041</v>
      </c>
      <c r="AB33" s="13">
        <v>1691736133</v>
      </c>
      <c r="AC33" s="16" t="s">
        <v>1665</v>
      </c>
      <c r="AD33" s="46"/>
    </row>
    <row r="34" spans="1:30" ht="15" thickBot="1" x14ac:dyDescent="0.35">
      <c r="A34" t="s">
        <v>51</v>
      </c>
      <c r="B34" t="s">
        <v>1051</v>
      </c>
      <c r="C34" t="s">
        <v>1634</v>
      </c>
      <c r="D34" t="s">
        <v>1638</v>
      </c>
      <c r="E34">
        <v>2023</v>
      </c>
      <c r="F34" t="s">
        <v>1642</v>
      </c>
      <c r="G34">
        <v>1578</v>
      </c>
      <c r="H34">
        <v>17034</v>
      </c>
      <c r="I34">
        <v>8180</v>
      </c>
      <c r="J34">
        <v>425960</v>
      </c>
      <c r="K34">
        <v>12.25</v>
      </c>
      <c r="L34">
        <v>16</v>
      </c>
      <c r="M34">
        <v>8.76</v>
      </c>
      <c r="N34">
        <v>3.12</v>
      </c>
      <c r="O34">
        <v>10.88</v>
      </c>
      <c r="P34">
        <v>4.8</v>
      </c>
      <c r="Q34">
        <v>18682</v>
      </c>
      <c r="R34">
        <v>3442</v>
      </c>
      <c r="S34">
        <v>13</v>
      </c>
      <c r="T34">
        <v>26879652</v>
      </c>
      <c r="U34">
        <v>12908040</v>
      </c>
      <c r="V34">
        <v>13971612</v>
      </c>
      <c r="W34" s="20" t="str">
        <f t="shared" si="0"/>
        <v>Star</v>
      </c>
      <c r="Y34" s="12" t="s">
        <v>1633</v>
      </c>
      <c r="Z34" s="10">
        <v>740677177</v>
      </c>
      <c r="AA34" s="10">
        <v>2671331063</v>
      </c>
      <c r="AB34" s="10">
        <v>1930653886</v>
      </c>
    </row>
    <row r="35" spans="1:30" x14ac:dyDescent="0.3">
      <c r="A35" t="s">
        <v>52</v>
      </c>
      <c r="B35" t="s">
        <v>1052</v>
      </c>
      <c r="C35" t="s">
        <v>1632</v>
      </c>
      <c r="D35" t="s">
        <v>1637</v>
      </c>
      <c r="E35">
        <v>2024</v>
      </c>
      <c r="F35" t="s">
        <v>1642</v>
      </c>
      <c r="G35">
        <v>3252</v>
      </c>
      <c r="H35">
        <v>8145</v>
      </c>
      <c r="I35">
        <v>3185</v>
      </c>
      <c r="J35">
        <v>259754</v>
      </c>
      <c r="K35">
        <v>2.72</v>
      </c>
      <c r="L35">
        <v>8</v>
      </c>
      <c r="M35">
        <v>7.23</v>
      </c>
      <c r="N35">
        <v>9.15</v>
      </c>
      <c r="O35">
        <v>43.33</v>
      </c>
      <c r="P35">
        <v>2.5</v>
      </c>
      <c r="Q35">
        <v>6471</v>
      </c>
      <c r="R35">
        <v>9188</v>
      </c>
      <c r="S35">
        <v>2</v>
      </c>
      <c r="T35">
        <v>26487540</v>
      </c>
      <c r="U35">
        <v>10357620</v>
      </c>
      <c r="V35">
        <v>16129920</v>
      </c>
      <c r="W35" s="20" t="str">
        <f t="shared" si="0"/>
        <v>Star</v>
      </c>
      <c r="Y35" s="11" t="s">
        <v>1638</v>
      </c>
      <c r="Z35" s="10">
        <v>1619743039</v>
      </c>
      <c r="AA35" s="10">
        <v>7103918522</v>
      </c>
      <c r="AB35" s="13">
        <v>5484175483</v>
      </c>
      <c r="AC35" s="17" t="s">
        <v>1666</v>
      </c>
      <c r="AD35" s="44" t="s">
        <v>1638</v>
      </c>
    </row>
    <row r="36" spans="1:30" x14ac:dyDescent="0.3">
      <c r="A36" t="s">
        <v>53</v>
      </c>
      <c r="B36" t="s">
        <v>1053</v>
      </c>
      <c r="C36" t="s">
        <v>1634</v>
      </c>
      <c r="D36" t="s">
        <v>1635</v>
      </c>
      <c r="E36">
        <v>2024</v>
      </c>
      <c r="F36" t="s">
        <v>1640</v>
      </c>
      <c r="G36">
        <v>3606</v>
      </c>
      <c r="H36">
        <v>6732</v>
      </c>
      <c r="I36">
        <v>5068</v>
      </c>
      <c r="J36">
        <v>173053</v>
      </c>
      <c r="K36">
        <v>5.56</v>
      </c>
      <c r="L36">
        <v>18</v>
      </c>
      <c r="M36">
        <v>2.3199999999999998</v>
      </c>
      <c r="N36">
        <v>5.73</v>
      </c>
      <c r="O36">
        <v>22.4</v>
      </c>
      <c r="P36">
        <v>2.4</v>
      </c>
      <c r="Q36">
        <v>19644</v>
      </c>
      <c r="R36">
        <v>1646</v>
      </c>
      <c r="S36">
        <v>7</v>
      </c>
      <c r="T36">
        <v>24275592</v>
      </c>
      <c r="U36">
        <v>18275208</v>
      </c>
      <c r="V36">
        <v>6000384</v>
      </c>
      <c r="W36" s="20" t="str">
        <f t="shared" si="0"/>
        <v>Star</v>
      </c>
      <c r="Y36" s="12" t="s">
        <v>1632</v>
      </c>
      <c r="Z36" s="10">
        <v>483266973</v>
      </c>
      <c r="AA36" s="10">
        <v>2591987389</v>
      </c>
      <c r="AB36" s="13">
        <v>2108720416</v>
      </c>
      <c r="AC36" s="15" t="s">
        <v>1667</v>
      </c>
      <c r="AD36" s="45"/>
    </row>
    <row r="37" spans="1:30" ht="15" thickBot="1" x14ac:dyDescent="0.35">
      <c r="A37" t="s">
        <v>54</v>
      </c>
      <c r="B37" t="s">
        <v>1054</v>
      </c>
      <c r="C37" t="s">
        <v>1634</v>
      </c>
      <c r="D37" t="s">
        <v>1637</v>
      </c>
      <c r="E37">
        <v>2024</v>
      </c>
      <c r="F37" t="s">
        <v>1641</v>
      </c>
      <c r="G37">
        <v>3940</v>
      </c>
      <c r="H37">
        <v>12985</v>
      </c>
      <c r="I37">
        <v>1471</v>
      </c>
      <c r="J37">
        <v>233965</v>
      </c>
      <c r="K37">
        <v>13.53</v>
      </c>
      <c r="L37">
        <v>4</v>
      </c>
      <c r="M37">
        <v>7.06</v>
      </c>
      <c r="N37">
        <v>5.46</v>
      </c>
      <c r="O37">
        <v>63.16</v>
      </c>
      <c r="P37">
        <v>4.5</v>
      </c>
      <c r="Q37">
        <v>17383</v>
      </c>
      <c r="R37">
        <v>3226</v>
      </c>
      <c r="S37">
        <v>10</v>
      </c>
      <c r="T37">
        <v>51160900</v>
      </c>
      <c r="U37">
        <v>5795740</v>
      </c>
      <c r="V37">
        <v>45365160</v>
      </c>
      <c r="W37" s="20" t="str">
        <f t="shared" si="0"/>
        <v>Star</v>
      </c>
      <c r="Y37" s="12" t="s">
        <v>1634</v>
      </c>
      <c r="Z37" s="10">
        <v>670618997</v>
      </c>
      <c r="AA37" s="10">
        <v>2395537685</v>
      </c>
      <c r="AB37" s="13">
        <v>1724918688</v>
      </c>
      <c r="AC37" s="18" t="s">
        <v>1668</v>
      </c>
      <c r="AD37" s="46"/>
    </row>
    <row r="38" spans="1:30" x14ac:dyDescent="0.3">
      <c r="A38" t="s">
        <v>55</v>
      </c>
      <c r="B38" t="s">
        <v>1055</v>
      </c>
      <c r="C38" t="s">
        <v>1632</v>
      </c>
      <c r="D38" t="s">
        <v>1636</v>
      </c>
      <c r="E38">
        <v>2023</v>
      </c>
      <c r="F38" t="s">
        <v>1640</v>
      </c>
      <c r="G38">
        <v>696</v>
      </c>
      <c r="H38">
        <v>7297</v>
      </c>
      <c r="I38">
        <v>963</v>
      </c>
      <c r="J38">
        <v>216892</v>
      </c>
      <c r="K38">
        <v>12.1</v>
      </c>
      <c r="L38">
        <v>5</v>
      </c>
      <c r="M38">
        <v>3.08</v>
      </c>
      <c r="N38">
        <v>1.37</v>
      </c>
      <c r="O38">
        <v>66.7</v>
      </c>
      <c r="P38">
        <v>3.3</v>
      </c>
      <c r="Q38">
        <v>2318</v>
      </c>
      <c r="R38">
        <v>5989</v>
      </c>
      <c r="S38">
        <v>13</v>
      </c>
      <c r="T38">
        <v>5078712</v>
      </c>
      <c r="U38">
        <v>670248</v>
      </c>
      <c r="V38">
        <v>4408464</v>
      </c>
      <c r="W38" s="20" t="str">
        <f t="shared" si="0"/>
        <v>Under-performer</v>
      </c>
      <c r="Y38" s="12" t="s">
        <v>1633</v>
      </c>
      <c r="Z38" s="10">
        <v>465857069</v>
      </c>
      <c r="AA38" s="10">
        <v>2116393448</v>
      </c>
      <c r="AB38" s="10">
        <v>1650536379</v>
      </c>
    </row>
    <row r="39" spans="1:30" x14ac:dyDescent="0.3">
      <c r="A39" t="s">
        <v>56</v>
      </c>
      <c r="B39" t="s">
        <v>1056</v>
      </c>
      <c r="C39" t="s">
        <v>1634</v>
      </c>
      <c r="D39" t="s">
        <v>1635</v>
      </c>
      <c r="E39">
        <v>2024</v>
      </c>
      <c r="F39" t="s">
        <v>1641</v>
      </c>
      <c r="G39">
        <v>2938</v>
      </c>
      <c r="H39">
        <v>13842</v>
      </c>
      <c r="I39">
        <v>9456</v>
      </c>
      <c r="J39">
        <v>378406</v>
      </c>
      <c r="K39">
        <v>14.77</v>
      </c>
      <c r="L39">
        <v>2</v>
      </c>
      <c r="M39">
        <v>2.42</v>
      </c>
      <c r="N39">
        <v>0.44</v>
      </c>
      <c r="O39">
        <v>24.23</v>
      </c>
      <c r="P39">
        <v>3.1</v>
      </c>
      <c r="Q39">
        <v>11860</v>
      </c>
      <c r="R39">
        <v>6308</v>
      </c>
      <c r="S39">
        <v>4</v>
      </c>
      <c r="T39">
        <v>40667796</v>
      </c>
      <c r="U39">
        <v>27781728</v>
      </c>
      <c r="V39">
        <v>12886068</v>
      </c>
      <c r="W39" s="20" t="str">
        <f t="shared" si="0"/>
        <v>Star</v>
      </c>
      <c r="Y39" s="8" t="s">
        <v>1644</v>
      </c>
      <c r="Z39" s="7">
        <v>7377555926</v>
      </c>
      <c r="AA39" s="7">
        <v>28025923743</v>
      </c>
      <c r="AB39" s="7">
        <v>20648367817</v>
      </c>
    </row>
    <row r="40" spans="1:30" x14ac:dyDescent="0.3">
      <c r="A40" t="s">
        <v>57</v>
      </c>
      <c r="B40" t="s">
        <v>1057</v>
      </c>
      <c r="C40" t="s">
        <v>1634</v>
      </c>
      <c r="D40" t="s">
        <v>1636</v>
      </c>
      <c r="E40">
        <v>2024</v>
      </c>
      <c r="F40" t="s">
        <v>1640</v>
      </c>
      <c r="G40">
        <v>2485</v>
      </c>
      <c r="H40">
        <v>9538</v>
      </c>
      <c r="I40">
        <v>12034</v>
      </c>
      <c r="J40">
        <v>184832</v>
      </c>
      <c r="K40">
        <v>11.31</v>
      </c>
      <c r="L40">
        <v>0</v>
      </c>
      <c r="M40">
        <v>0.73</v>
      </c>
      <c r="N40">
        <v>2.57</v>
      </c>
      <c r="O40">
        <v>81.08</v>
      </c>
      <c r="P40">
        <v>3.9</v>
      </c>
      <c r="Q40">
        <v>13427</v>
      </c>
      <c r="R40">
        <v>8975</v>
      </c>
      <c r="S40">
        <v>12</v>
      </c>
      <c r="T40">
        <v>23701930</v>
      </c>
      <c r="U40">
        <v>29904490</v>
      </c>
      <c r="V40">
        <v>-6202560</v>
      </c>
      <c r="W40" s="20" t="str">
        <f t="shared" si="0"/>
        <v>Volume Trap</v>
      </c>
      <c r="Y40" s="3" t="s">
        <v>1671</v>
      </c>
      <c r="Z40" t="s">
        <v>1718</v>
      </c>
    </row>
    <row r="41" spans="1:30" x14ac:dyDescent="0.3">
      <c r="A41" t="s">
        <v>58</v>
      </c>
      <c r="B41" t="s">
        <v>1058</v>
      </c>
      <c r="C41" t="s">
        <v>1632</v>
      </c>
      <c r="D41" t="s">
        <v>1637</v>
      </c>
      <c r="E41">
        <v>2023</v>
      </c>
      <c r="F41" t="s">
        <v>1641</v>
      </c>
      <c r="G41">
        <v>650</v>
      </c>
      <c r="H41">
        <v>17502</v>
      </c>
      <c r="I41">
        <v>5392</v>
      </c>
      <c r="J41">
        <v>203262</v>
      </c>
      <c r="K41">
        <v>5.9</v>
      </c>
      <c r="L41">
        <v>19</v>
      </c>
      <c r="M41">
        <v>7.44</v>
      </c>
      <c r="N41">
        <v>4.3</v>
      </c>
      <c r="O41">
        <v>45.35</v>
      </c>
      <c r="P41">
        <v>3.3</v>
      </c>
      <c r="Q41">
        <v>17523</v>
      </c>
      <c r="R41">
        <v>1395</v>
      </c>
      <c r="S41">
        <v>4</v>
      </c>
      <c r="T41">
        <v>11376300</v>
      </c>
      <c r="U41">
        <v>3504800</v>
      </c>
      <c r="V41">
        <v>7871500</v>
      </c>
      <c r="W41" s="20" t="str">
        <f t="shared" si="0"/>
        <v>Cash Cows</v>
      </c>
    </row>
    <row r="42" spans="1:30" x14ac:dyDescent="0.3">
      <c r="A42" t="s">
        <v>59</v>
      </c>
      <c r="B42" t="s">
        <v>1059</v>
      </c>
      <c r="C42" t="s">
        <v>1634</v>
      </c>
      <c r="D42" t="s">
        <v>1638</v>
      </c>
      <c r="E42">
        <v>2023</v>
      </c>
      <c r="F42" t="s">
        <v>1641</v>
      </c>
      <c r="G42">
        <v>2413</v>
      </c>
      <c r="H42">
        <v>14587</v>
      </c>
      <c r="I42">
        <v>5595</v>
      </c>
      <c r="J42">
        <v>117411</v>
      </c>
      <c r="K42">
        <v>8.86</v>
      </c>
      <c r="L42">
        <v>15</v>
      </c>
      <c r="M42">
        <v>7.11</v>
      </c>
      <c r="N42">
        <v>10.77</v>
      </c>
      <c r="O42">
        <v>21.43</v>
      </c>
      <c r="P42">
        <v>1.7</v>
      </c>
      <c r="Q42">
        <v>4565</v>
      </c>
      <c r="R42">
        <v>1485</v>
      </c>
      <c r="S42">
        <v>3</v>
      </c>
      <c r="T42">
        <v>35198431</v>
      </c>
      <c r="U42">
        <v>13500735</v>
      </c>
      <c r="V42">
        <v>21697696</v>
      </c>
      <c r="W42" s="20" t="str">
        <f t="shared" si="0"/>
        <v>Star</v>
      </c>
      <c r="Y42" s="3" t="s">
        <v>1650</v>
      </c>
      <c r="Z42" s="3" t="s">
        <v>1646</v>
      </c>
    </row>
    <row r="43" spans="1:30" x14ac:dyDescent="0.3">
      <c r="A43" t="s">
        <v>60</v>
      </c>
      <c r="B43" t="s">
        <v>1060</v>
      </c>
      <c r="C43" t="s">
        <v>1633</v>
      </c>
      <c r="D43" t="s">
        <v>1638</v>
      </c>
      <c r="E43">
        <v>2023</v>
      </c>
      <c r="F43" t="s">
        <v>1639</v>
      </c>
      <c r="G43">
        <v>2111</v>
      </c>
      <c r="H43">
        <v>6373</v>
      </c>
      <c r="I43">
        <v>11434</v>
      </c>
      <c r="J43">
        <v>335521</v>
      </c>
      <c r="K43">
        <v>9.92</v>
      </c>
      <c r="L43">
        <v>10</v>
      </c>
      <c r="M43">
        <v>2.34</v>
      </c>
      <c r="N43">
        <v>12.76</v>
      </c>
      <c r="O43">
        <v>71.14</v>
      </c>
      <c r="P43">
        <v>3.7</v>
      </c>
      <c r="Q43">
        <v>4759</v>
      </c>
      <c r="R43">
        <v>1042</v>
      </c>
      <c r="S43">
        <v>14</v>
      </c>
      <c r="T43">
        <v>13453403</v>
      </c>
      <c r="U43">
        <v>24137174</v>
      </c>
      <c r="V43">
        <v>-10683771</v>
      </c>
      <c r="W43" s="20" t="str">
        <f t="shared" si="0"/>
        <v>Under-performer</v>
      </c>
      <c r="Y43" s="3" t="s">
        <v>1643</v>
      </c>
      <c r="Z43" t="s">
        <v>1635</v>
      </c>
      <c r="AA43" t="s">
        <v>1637</v>
      </c>
      <c r="AB43" t="s">
        <v>1636</v>
      </c>
      <c r="AC43" t="s">
        <v>1638</v>
      </c>
      <c r="AD43" t="s">
        <v>1644</v>
      </c>
    </row>
    <row r="44" spans="1:30" x14ac:dyDescent="0.3">
      <c r="A44" t="s">
        <v>61</v>
      </c>
      <c r="B44" t="s">
        <v>1061</v>
      </c>
      <c r="C44" t="s">
        <v>1633</v>
      </c>
      <c r="D44" t="s">
        <v>1638</v>
      </c>
      <c r="E44">
        <v>2023</v>
      </c>
      <c r="F44" t="s">
        <v>1640</v>
      </c>
      <c r="G44">
        <v>291</v>
      </c>
      <c r="H44">
        <v>2981</v>
      </c>
      <c r="I44">
        <v>5598</v>
      </c>
      <c r="J44">
        <v>489953</v>
      </c>
      <c r="K44">
        <v>1.18</v>
      </c>
      <c r="L44">
        <v>12</v>
      </c>
      <c r="M44">
        <v>7.49</v>
      </c>
      <c r="N44">
        <v>3.51</v>
      </c>
      <c r="O44">
        <v>73.2</v>
      </c>
      <c r="P44">
        <v>1.5</v>
      </c>
      <c r="Q44">
        <v>18790</v>
      </c>
      <c r="R44">
        <v>3380</v>
      </c>
      <c r="S44">
        <v>5</v>
      </c>
      <c r="T44">
        <v>867471</v>
      </c>
      <c r="U44">
        <v>1629018</v>
      </c>
      <c r="V44">
        <v>-761547</v>
      </c>
      <c r="W44" s="20" t="str">
        <f t="shared" si="0"/>
        <v>Under-performer</v>
      </c>
      <c r="Y44" s="4" t="s">
        <v>1632</v>
      </c>
      <c r="Z44">
        <v>86</v>
      </c>
      <c r="AA44">
        <v>74</v>
      </c>
      <c r="AB44">
        <v>87</v>
      </c>
      <c r="AC44">
        <v>87</v>
      </c>
      <c r="AD44">
        <v>334</v>
      </c>
    </row>
    <row r="45" spans="1:30" x14ac:dyDescent="0.3">
      <c r="A45" t="s">
        <v>62</v>
      </c>
      <c r="B45" t="s">
        <v>1062</v>
      </c>
      <c r="C45" t="s">
        <v>1632</v>
      </c>
      <c r="D45" t="s">
        <v>1636</v>
      </c>
      <c r="E45">
        <v>2023</v>
      </c>
      <c r="F45" t="s">
        <v>1640</v>
      </c>
      <c r="G45">
        <v>2091</v>
      </c>
      <c r="H45">
        <v>11593</v>
      </c>
      <c r="I45">
        <v>6836</v>
      </c>
      <c r="J45">
        <v>88211</v>
      </c>
      <c r="K45">
        <v>8.17</v>
      </c>
      <c r="L45">
        <v>9</v>
      </c>
      <c r="M45">
        <v>9.18</v>
      </c>
      <c r="N45">
        <v>10.62</v>
      </c>
      <c r="O45">
        <v>61.14</v>
      </c>
      <c r="P45">
        <v>4.2</v>
      </c>
      <c r="Q45">
        <v>13800</v>
      </c>
      <c r="R45">
        <v>1133</v>
      </c>
      <c r="S45">
        <v>11</v>
      </c>
      <c r="T45">
        <v>24240963</v>
      </c>
      <c r="U45">
        <v>14294076</v>
      </c>
      <c r="V45">
        <v>9946887</v>
      </c>
      <c r="W45" s="20" t="str">
        <f t="shared" si="0"/>
        <v>Star</v>
      </c>
      <c r="Y45" s="4" t="s">
        <v>1634</v>
      </c>
      <c r="Z45">
        <v>89</v>
      </c>
      <c r="AA45">
        <v>86</v>
      </c>
      <c r="AB45">
        <v>72</v>
      </c>
      <c r="AC45">
        <v>91</v>
      </c>
      <c r="AD45">
        <v>338</v>
      </c>
    </row>
    <row r="46" spans="1:30" x14ac:dyDescent="0.3">
      <c r="A46" t="s">
        <v>63</v>
      </c>
      <c r="B46" t="s">
        <v>1063</v>
      </c>
      <c r="C46" t="s">
        <v>1634</v>
      </c>
      <c r="D46" t="s">
        <v>1636</v>
      </c>
      <c r="E46">
        <v>2024</v>
      </c>
      <c r="F46" t="s">
        <v>1641</v>
      </c>
      <c r="G46">
        <v>2874</v>
      </c>
      <c r="H46">
        <v>15922</v>
      </c>
      <c r="I46">
        <v>3155</v>
      </c>
      <c r="J46">
        <v>263981</v>
      </c>
      <c r="K46">
        <v>10.64</v>
      </c>
      <c r="L46">
        <v>2</v>
      </c>
      <c r="M46">
        <v>1.08</v>
      </c>
      <c r="N46">
        <v>8.5399999999999991</v>
      </c>
      <c r="O46">
        <v>78.28</v>
      </c>
      <c r="P46">
        <v>5</v>
      </c>
      <c r="Q46">
        <v>2102</v>
      </c>
      <c r="R46">
        <v>2886</v>
      </c>
      <c r="S46">
        <v>4</v>
      </c>
      <c r="T46">
        <v>45759828</v>
      </c>
      <c r="U46">
        <v>9067470</v>
      </c>
      <c r="V46">
        <v>36692358</v>
      </c>
      <c r="W46" s="20" t="str">
        <f t="shared" si="0"/>
        <v>Star</v>
      </c>
      <c r="Y46" s="4" t="s">
        <v>1633</v>
      </c>
      <c r="Z46">
        <v>98</v>
      </c>
      <c r="AA46">
        <v>71</v>
      </c>
      <c r="AB46">
        <v>82</v>
      </c>
      <c r="AC46">
        <v>77</v>
      </c>
      <c r="AD46">
        <v>328</v>
      </c>
    </row>
    <row r="47" spans="1:30" x14ac:dyDescent="0.3">
      <c r="A47" t="s">
        <v>64</v>
      </c>
      <c r="B47" t="s">
        <v>1064</v>
      </c>
      <c r="C47" t="s">
        <v>1634</v>
      </c>
      <c r="D47" t="s">
        <v>1638</v>
      </c>
      <c r="E47">
        <v>2023</v>
      </c>
      <c r="F47" t="s">
        <v>1640</v>
      </c>
      <c r="G47">
        <v>2662</v>
      </c>
      <c r="H47">
        <v>17938</v>
      </c>
      <c r="I47">
        <v>6687</v>
      </c>
      <c r="J47">
        <v>315888</v>
      </c>
      <c r="K47">
        <v>2.5099999999999998</v>
      </c>
      <c r="L47">
        <v>8</v>
      </c>
      <c r="M47">
        <v>2.33</v>
      </c>
      <c r="N47">
        <v>4.59</v>
      </c>
      <c r="O47">
        <v>68.989999999999995</v>
      </c>
      <c r="P47">
        <v>2.5</v>
      </c>
      <c r="Q47">
        <v>5795</v>
      </c>
      <c r="R47">
        <v>2333</v>
      </c>
      <c r="S47">
        <v>13</v>
      </c>
      <c r="T47">
        <v>47750956</v>
      </c>
      <c r="U47">
        <v>17800794</v>
      </c>
      <c r="V47">
        <v>29950162</v>
      </c>
      <c r="W47" s="20" t="str">
        <f t="shared" si="0"/>
        <v>Star</v>
      </c>
      <c r="Y47" s="4" t="s">
        <v>1644</v>
      </c>
      <c r="Z47">
        <v>273</v>
      </c>
      <c r="AA47">
        <v>231</v>
      </c>
      <c r="AB47">
        <v>241</v>
      </c>
      <c r="AC47">
        <v>255</v>
      </c>
      <c r="AD47">
        <v>1000</v>
      </c>
    </row>
    <row r="48" spans="1:30" x14ac:dyDescent="0.3">
      <c r="A48" t="s">
        <v>65</v>
      </c>
      <c r="B48" t="s">
        <v>1065</v>
      </c>
      <c r="C48" t="s">
        <v>1632</v>
      </c>
      <c r="D48" t="s">
        <v>1638</v>
      </c>
      <c r="E48">
        <v>2024</v>
      </c>
      <c r="F48" t="s">
        <v>1642</v>
      </c>
      <c r="G48">
        <v>1413</v>
      </c>
      <c r="H48">
        <v>9143</v>
      </c>
      <c r="I48">
        <v>13270</v>
      </c>
      <c r="J48">
        <v>306638</v>
      </c>
      <c r="K48">
        <v>11.71</v>
      </c>
      <c r="L48">
        <v>11</v>
      </c>
      <c r="M48">
        <v>7.5</v>
      </c>
      <c r="N48">
        <v>0.17</v>
      </c>
      <c r="O48">
        <v>80.58</v>
      </c>
      <c r="P48">
        <v>2.8</v>
      </c>
      <c r="Q48">
        <v>11483</v>
      </c>
      <c r="R48">
        <v>1720</v>
      </c>
      <c r="S48">
        <v>3</v>
      </c>
      <c r="T48">
        <v>12919059</v>
      </c>
      <c r="U48">
        <v>18750510</v>
      </c>
      <c r="V48">
        <v>-5831451</v>
      </c>
      <c r="W48" s="20" t="str">
        <f t="shared" si="0"/>
        <v>Under-performer</v>
      </c>
    </row>
    <row r="49" spans="1:23" x14ac:dyDescent="0.3">
      <c r="A49" t="s">
        <v>66</v>
      </c>
      <c r="B49" t="s">
        <v>1066</v>
      </c>
      <c r="C49" t="s">
        <v>1632</v>
      </c>
      <c r="D49" t="s">
        <v>1635</v>
      </c>
      <c r="E49">
        <v>2023</v>
      </c>
      <c r="F49" t="s">
        <v>1640</v>
      </c>
      <c r="G49">
        <v>1528</v>
      </c>
      <c r="H49">
        <v>17208</v>
      </c>
      <c r="I49">
        <v>13716</v>
      </c>
      <c r="J49">
        <v>337139</v>
      </c>
      <c r="K49">
        <v>8.76</v>
      </c>
      <c r="L49">
        <v>13</v>
      </c>
      <c r="M49">
        <v>2.75</v>
      </c>
      <c r="N49">
        <v>11.68</v>
      </c>
      <c r="O49">
        <v>44.71</v>
      </c>
      <c r="P49">
        <v>1.2</v>
      </c>
      <c r="Q49">
        <v>5027</v>
      </c>
      <c r="R49">
        <v>3635</v>
      </c>
      <c r="S49">
        <v>2</v>
      </c>
      <c r="T49">
        <v>26293824</v>
      </c>
      <c r="U49">
        <v>20958048</v>
      </c>
      <c r="V49">
        <v>5335776</v>
      </c>
      <c r="W49" s="20" t="str">
        <f t="shared" si="0"/>
        <v>Star</v>
      </c>
    </row>
    <row r="50" spans="1:23" x14ac:dyDescent="0.3">
      <c r="A50" t="s">
        <v>67</v>
      </c>
      <c r="B50" t="s">
        <v>1067</v>
      </c>
      <c r="C50" t="s">
        <v>1634</v>
      </c>
      <c r="D50" t="s">
        <v>1635</v>
      </c>
      <c r="E50">
        <v>2024</v>
      </c>
      <c r="F50" t="s">
        <v>1640</v>
      </c>
      <c r="G50">
        <v>2606</v>
      </c>
      <c r="H50">
        <v>12771</v>
      </c>
      <c r="I50">
        <v>8761</v>
      </c>
      <c r="J50">
        <v>198049</v>
      </c>
      <c r="K50">
        <v>14.28</v>
      </c>
      <c r="L50">
        <v>0</v>
      </c>
      <c r="M50">
        <v>6.25</v>
      </c>
      <c r="N50">
        <v>17.14</v>
      </c>
      <c r="O50">
        <v>69.81</v>
      </c>
      <c r="P50">
        <v>1.1000000000000001</v>
      </c>
      <c r="Q50">
        <v>3311</v>
      </c>
      <c r="R50">
        <v>3305</v>
      </c>
      <c r="S50">
        <v>4</v>
      </c>
      <c r="T50">
        <v>33281226</v>
      </c>
      <c r="U50">
        <v>22831166</v>
      </c>
      <c r="V50">
        <v>10450060</v>
      </c>
      <c r="W50" s="20" t="str">
        <f t="shared" si="0"/>
        <v>Star</v>
      </c>
    </row>
    <row r="51" spans="1:23" x14ac:dyDescent="0.3">
      <c r="A51" t="s">
        <v>68</v>
      </c>
      <c r="B51" t="s">
        <v>1068</v>
      </c>
      <c r="C51" t="s">
        <v>1634</v>
      </c>
      <c r="D51" t="s">
        <v>1636</v>
      </c>
      <c r="E51">
        <v>2023</v>
      </c>
      <c r="F51" t="s">
        <v>1640</v>
      </c>
      <c r="G51">
        <v>825</v>
      </c>
      <c r="H51">
        <v>18716</v>
      </c>
      <c r="I51">
        <v>11549</v>
      </c>
      <c r="J51">
        <v>279010</v>
      </c>
      <c r="K51">
        <v>0.64</v>
      </c>
      <c r="L51">
        <v>17</v>
      </c>
      <c r="M51">
        <v>0.81</v>
      </c>
      <c r="N51">
        <v>5.66</v>
      </c>
      <c r="O51">
        <v>89.98</v>
      </c>
      <c r="P51">
        <v>4.7</v>
      </c>
      <c r="Q51">
        <v>13603</v>
      </c>
      <c r="R51">
        <v>2982</v>
      </c>
      <c r="S51">
        <v>11</v>
      </c>
      <c r="T51">
        <v>15440700</v>
      </c>
      <c r="U51">
        <v>9527925</v>
      </c>
      <c r="V51">
        <v>5912775</v>
      </c>
      <c r="W51" s="20" t="str">
        <f t="shared" si="0"/>
        <v>Cash Cows</v>
      </c>
    </row>
    <row r="52" spans="1:23" x14ac:dyDescent="0.3">
      <c r="A52" t="s">
        <v>69</v>
      </c>
      <c r="B52" t="s">
        <v>1069</v>
      </c>
      <c r="C52" t="s">
        <v>1633</v>
      </c>
      <c r="D52" t="s">
        <v>1636</v>
      </c>
      <c r="E52">
        <v>2023</v>
      </c>
      <c r="F52" t="s">
        <v>1639</v>
      </c>
      <c r="G52">
        <v>4064</v>
      </c>
      <c r="H52">
        <v>14100</v>
      </c>
      <c r="I52">
        <v>6627</v>
      </c>
      <c r="J52">
        <v>84542</v>
      </c>
      <c r="K52">
        <v>3.98</v>
      </c>
      <c r="L52">
        <v>16</v>
      </c>
      <c r="M52">
        <v>4.5199999999999996</v>
      </c>
      <c r="N52">
        <v>3.3</v>
      </c>
      <c r="O52">
        <v>67.989999999999995</v>
      </c>
      <c r="P52">
        <v>1.5</v>
      </c>
      <c r="Q52">
        <v>10532</v>
      </c>
      <c r="R52">
        <v>270</v>
      </c>
      <c r="S52">
        <v>7</v>
      </c>
      <c r="T52">
        <v>57302400</v>
      </c>
      <c r="U52">
        <v>26932128</v>
      </c>
      <c r="V52">
        <v>30370272</v>
      </c>
      <c r="W52" s="20" t="str">
        <f t="shared" si="0"/>
        <v>Star</v>
      </c>
    </row>
    <row r="53" spans="1:23" x14ac:dyDescent="0.3">
      <c r="A53" t="s">
        <v>70</v>
      </c>
      <c r="B53" t="s">
        <v>1070</v>
      </c>
      <c r="C53" t="s">
        <v>1634</v>
      </c>
      <c r="D53" t="s">
        <v>1636</v>
      </c>
      <c r="E53">
        <v>2023</v>
      </c>
      <c r="F53" t="s">
        <v>1640</v>
      </c>
      <c r="G53">
        <v>84</v>
      </c>
      <c r="H53">
        <v>12498</v>
      </c>
      <c r="I53">
        <v>9537</v>
      </c>
      <c r="J53">
        <v>60651</v>
      </c>
      <c r="K53">
        <v>9.02</v>
      </c>
      <c r="L53">
        <v>8</v>
      </c>
      <c r="M53">
        <v>7.39</v>
      </c>
      <c r="N53">
        <v>22.18</v>
      </c>
      <c r="O53">
        <v>19.13</v>
      </c>
      <c r="P53">
        <v>2.8</v>
      </c>
      <c r="Q53">
        <v>14377</v>
      </c>
      <c r="R53">
        <v>8240</v>
      </c>
      <c r="S53">
        <v>10</v>
      </c>
      <c r="T53">
        <v>1049832</v>
      </c>
      <c r="U53">
        <v>801108</v>
      </c>
      <c r="V53">
        <v>248724</v>
      </c>
      <c r="W53" s="20" t="str">
        <f t="shared" si="0"/>
        <v>Under-performer</v>
      </c>
    </row>
    <row r="54" spans="1:23" x14ac:dyDescent="0.3">
      <c r="A54" t="s">
        <v>71</v>
      </c>
      <c r="B54" t="s">
        <v>1071</v>
      </c>
      <c r="C54" t="s">
        <v>1632</v>
      </c>
      <c r="D54" t="s">
        <v>1636</v>
      </c>
      <c r="E54">
        <v>2023</v>
      </c>
      <c r="F54" t="s">
        <v>1639</v>
      </c>
      <c r="G54">
        <v>3202</v>
      </c>
      <c r="H54">
        <v>15795</v>
      </c>
      <c r="I54">
        <v>14675</v>
      </c>
      <c r="J54">
        <v>149239</v>
      </c>
      <c r="K54">
        <v>4.45</v>
      </c>
      <c r="L54">
        <v>8</v>
      </c>
      <c r="M54">
        <v>6.87</v>
      </c>
      <c r="N54">
        <v>6.88</v>
      </c>
      <c r="O54">
        <v>51.47</v>
      </c>
      <c r="P54">
        <v>4.3</v>
      </c>
      <c r="Q54">
        <v>9463</v>
      </c>
      <c r="R54">
        <v>9845</v>
      </c>
      <c r="S54">
        <v>12</v>
      </c>
      <c r="T54">
        <v>50575590</v>
      </c>
      <c r="U54">
        <v>46989350</v>
      </c>
      <c r="V54">
        <v>3586240</v>
      </c>
      <c r="W54" s="20" t="str">
        <f t="shared" si="0"/>
        <v>Volume Trap</v>
      </c>
    </row>
    <row r="55" spans="1:23" x14ac:dyDescent="0.3">
      <c r="A55" t="s">
        <v>72</v>
      </c>
      <c r="B55" t="s">
        <v>1072</v>
      </c>
      <c r="C55" t="s">
        <v>1634</v>
      </c>
      <c r="D55" t="s">
        <v>1636</v>
      </c>
      <c r="E55">
        <v>2023</v>
      </c>
      <c r="F55" t="s">
        <v>1640</v>
      </c>
      <c r="G55">
        <v>2005</v>
      </c>
      <c r="H55">
        <v>12182</v>
      </c>
      <c r="I55">
        <v>5519</v>
      </c>
      <c r="J55">
        <v>391075</v>
      </c>
      <c r="K55">
        <v>10.72</v>
      </c>
      <c r="L55">
        <v>9</v>
      </c>
      <c r="M55">
        <v>8.15</v>
      </c>
      <c r="N55">
        <v>5.59</v>
      </c>
      <c r="O55">
        <v>56.99</v>
      </c>
      <c r="P55">
        <v>4.5999999999999996</v>
      </c>
      <c r="Q55">
        <v>16724</v>
      </c>
      <c r="R55">
        <v>3997</v>
      </c>
      <c r="S55">
        <v>6</v>
      </c>
      <c r="T55">
        <v>24424910</v>
      </c>
      <c r="U55">
        <v>11065595</v>
      </c>
      <c r="V55">
        <v>13359315</v>
      </c>
      <c r="W55" s="20" t="str">
        <f t="shared" si="0"/>
        <v>Star</v>
      </c>
    </row>
    <row r="56" spans="1:23" x14ac:dyDescent="0.3">
      <c r="A56" t="s">
        <v>73</v>
      </c>
      <c r="B56" t="s">
        <v>1073</v>
      </c>
      <c r="C56" t="s">
        <v>1632</v>
      </c>
      <c r="D56" t="s">
        <v>1635</v>
      </c>
      <c r="E56">
        <v>2023</v>
      </c>
      <c r="F56" t="s">
        <v>1641</v>
      </c>
      <c r="G56">
        <v>1635</v>
      </c>
      <c r="H56">
        <v>17880</v>
      </c>
      <c r="I56">
        <v>12827</v>
      </c>
      <c r="J56">
        <v>276416</v>
      </c>
      <c r="K56">
        <v>11.39</v>
      </c>
      <c r="L56">
        <v>18</v>
      </c>
      <c r="M56">
        <v>8.77</v>
      </c>
      <c r="N56">
        <v>21.43</v>
      </c>
      <c r="O56">
        <v>23.94</v>
      </c>
      <c r="P56">
        <v>3.1</v>
      </c>
      <c r="Q56">
        <v>10416</v>
      </c>
      <c r="R56">
        <v>9887</v>
      </c>
      <c r="S56">
        <v>4</v>
      </c>
      <c r="T56">
        <v>29233800</v>
      </c>
      <c r="U56">
        <v>20972145</v>
      </c>
      <c r="V56">
        <v>8261655</v>
      </c>
      <c r="W56" s="20" t="str">
        <f t="shared" si="0"/>
        <v>Star</v>
      </c>
    </row>
    <row r="57" spans="1:23" x14ac:dyDescent="0.3">
      <c r="A57" t="s">
        <v>74</v>
      </c>
      <c r="B57" t="s">
        <v>1074</v>
      </c>
      <c r="C57" t="s">
        <v>1632</v>
      </c>
      <c r="D57" t="s">
        <v>1636</v>
      </c>
      <c r="E57">
        <v>2023</v>
      </c>
      <c r="F57" t="s">
        <v>1639</v>
      </c>
      <c r="G57">
        <v>3993</v>
      </c>
      <c r="H57">
        <v>10019</v>
      </c>
      <c r="I57">
        <v>1393</v>
      </c>
      <c r="J57">
        <v>414256</v>
      </c>
      <c r="K57">
        <v>1.54</v>
      </c>
      <c r="L57">
        <v>14</v>
      </c>
      <c r="M57">
        <v>7.73</v>
      </c>
      <c r="N57">
        <v>20.43</v>
      </c>
      <c r="O57">
        <v>87.03</v>
      </c>
      <c r="P57">
        <v>3.3</v>
      </c>
      <c r="Q57">
        <v>8266</v>
      </c>
      <c r="R57">
        <v>9915</v>
      </c>
      <c r="S57">
        <v>6</v>
      </c>
      <c r="T57">
        <v>40005867</v>
      </c>
      <c r="U57">
        <v>5562249</v>
      </c>
      <c r="V57">
        <v>34443618</v>
      </c>
      <c r="W57" s="20" t="str">
        <f t="shared" si="0"/>
        <v>Star</v>
      </c>
    </row>
    <row r="58" spans="1:23" x14ac:dyDescent="0.3">
      <c r="A58" t="s">
        <v>75</v>
      </c>
      <c r="B58" t="s">
        <v>1075</v>
      </c>
      <c r="C58" t="s">
        <v>1632</v>
      </c>
      <c r="D58" t="s">
        <v>1635</v>
      </c>
      <c r="E58">
        <v>2023</v>
      </c>
      <c r="F58" t="s">
        <v>1641</v>
      </c>
      <c r="G58">
        <v>3123</v>
      </c>
      <c r="H58">
        <v>4800</v>
      </c>
      <c r="I58">
        <v>5639</v>
      </c>
      <c r="J58">
        <v>328859</v>
      </c>
      <c r="K58">
        <v>7.71</v>
      </c>
      <c r="L58">
        <v>4</v>
      </c>
      <c r="M58">
        <v>6.72</v>
      </c>
      <c r="N58">
        <v>11.21</v>
      </c>
      <c r="O58">
        <v>24.05</v>
      </c>
      <c r="P58">
        <v>3.7</v>
      </c>
      <c r="Q58">
        <v>18686</v>
      </c>
      <c r="R58">
        <v>4222</v>
      </c>
      <c r="S58">
        <v>6</v>
      </c>
      <c r="T58">
        <v>14990400</v>
      </c>
      <c r="U58">
        <v>17610597</v>
      </c>
      <c r="V58">
        <v>-2620197</v>
      </c>
      <c r="W58" s="20" t="str">
        <f t="shared" si="0"/>
        <v>Under-performer</v>
      </c>
    </row>
    <row r="59" spans="1:23" x14ac:dyDescent="0.3">
      <c r="A59" t="s">
        <v>76</v>
      </c>
      <c r="B59" t="s">
        <v>1020</v>
      </c>
      <c r="C59" t="s">
        <v>1632</v>
      </c>
      <c r="D59" t="s">
        <v>1636</v>
      </c>
      <c r="E59">
        <v>2023</v>
      </c>
      <c r="F59" t="s">
        <v>1642</v>
      </c>
      <c r="G59">
        <v>1071</v>
      </c>
      <c r="H59">
        <v>8222</v>
      </c>
      <c r="I59">
        <v>8194</v>
      </c>
      <c r="J59">
        <v>487625</v>
      </c>
      <c r="K59">
        <v>7.63</v>
      </c>
      <c r="L59">
        <v>14</v>
      </c>
      <c r="M59">
        <v>0.32</v>
      </c>
      <c r="N59">
        <v>12.23</v>
      </c>
      <c r="O59">
        <v>24.2</v>
      </c>
      <c r="P59">
        <v>4.8</v>
      </c>
      <c r="Q59">
        <v>20466</v>
      </c>
      <c r="R59">
        <v>5209</v>
      </c>
      <c r="S59">
        <v>6</v>
      </c>
      <c r="T59">
        <v>8805762</v>
      </c>
      <c r="U59">
        <v>8775774</v>
      </c>
      <c r="V59">
        <v>29988</v>
      </c>
      <c r="W59" s="20" t="str">
        <f t="shared" si="0"/>
        <v>Under-performer</v>
      </c>
    </row>
    <row r="60" spans="1:23" x14ac:dyDescent="0.3">
      <c r="A60" t="s">
        <v>77</v>
      </c>
      <c r="B60" t="s">
        <v>1076</v>
      </c>
      <c r="C60" t="s">
        <v>1633</v>
      </c>
      <c r="D60" t="s">
        <v>1636</v>
      </c>
      <c r="E60">
        <v>2024</v>
      </c>
      <c r="F60" t="s">
        <v>1641</v>
      </c>
      <c r="G60">
        <v>3511</v>
      </c>
      <c r="H60">
        <v>8718</v>
      </c>
      <c r="I60">
        <v>14856</v>
      </c>
      <c r="J60">
        <v>205378</v>
      </c>
      <c r="K60">
        <v>5.54</v>
      </c>
      <c r="L60">
        <v>19</v>
      </c>
      <c r="M60">
        <v>5.35</v>
      </c>
      <c r="N60">
        <v>5.44</v>
      </c>
      <c r="O60">
        <v>83.21</v>
      </c>
      <c r="P60">
        <v>3.4</v>
      </c>
      <c r="Q60">
        <v>3165</v>
      </c>
      <c r="R60">
        <v>9383</v>
      </c>
      <c r="S60">
        <v>13</v>
      </c>
      <c r="T60">
        <v>30608898</v>
      </c>
      <c r="U60">
        <v>52159416</v>
      </c>
      <c r="V60">
        <v>-21550518</v>
      </c>
      <c r="W60" s="20" t="str">
        <f t="shared" si="0"/>
        <v>Volume Trap</v>
      </c>
    </row>
    <row r="61" spans="1:23" x14ac:dyDescent="0.3">
      <c r="A61" t="s">
        <v>78</v>
      </c>
      <c r="B61" t="s">
        <v>1024</v>
      </c>
      <c r="C61" t="s">
        <v>1632</v>
      </c>
      <c r="D61" t="s">
        <v>1638</v>
      </c>
      <c r="E61">
        <v>2024</v>
      </c>
      <c r="F61" t="s">
        <v>1639</v>
      </c>
      <c r="G61">
        <v>2663</v>
      </c>
      <c r="H61">
        <v>4554</v>
      </c>
      <c r="I61">
        <v>12796</v>
      </c>
      <c r="J61">
        <v>200158</v>
      </c>
      <c r="K61">
        <v>13.99</v>
      </c>
      <c r="L61">
        <v>1</v>
      </c>
      <c r="M61">
        <v>0.38</v>
      </c>
      <c r="N61">
        <v>1.96</v>
      </c>
      <c r="O61">
        <v>47.22</v>
      </c>
      <c r="P61">
        <v>3.2</v>
      </c>
      <c r="Q61">
        <v>17432</v>
      </c>
      <c r="R61">
        <v>2937</v>
      </c>
      <c r="S61">
        <v>13</v>
      </c>
      <c r="T61">
        <v>12127302</v>
      </c>
      <c r="U61">
        <v>34075748</v>
      </c>
      <c r="V61">
        <v>-21948446</v>
      </c>
      <c r="W61" s="20" t="str">
        <f t="shared" si="0"/>
        <v>Under-performer</v>
      </c>
    </row>
    <row r="62" spans="1:23" x14ac:dyDescent="0.3">
      <c r="A62" t="s">
        <v>79</v>
      </c>
      <c r="B62" t="s">
        <v>1077</v>
      </c>
      <c r="C62" t="s">
        <v>1632</v>
      </c>
      <c r="D62" t="s">
        <v>1636</v>
      </c>
      <c r="E62">
        <v>2023</v>
      </c>
      <c r="F62" t="s">
        <v>1639</v>
      </c>
      <c r="G62">
        <v>3893</v>
      </c>
      <c r="H62">
        <v>15075</v>
      </c>
      <c r="I62">
        <v>10451</v>
      </c>
      <c r="J62">
        <v>457592</v>
      </c>
      <c r="K62">
        <v>12.41</v>
      </c>
      <c r="L62">
        <v>12</v>
      </c>
      <c r="M62">
        <v>8.08</v>
      </c>
      <c r="N62">
        <v>14.34</v>
      </c>
      <c r="O62">
        <v>15.06</v>
      </c>
      <c r="P62">
        <v>1.1000000000000001</v>
      </c>
      <c r="Q62">
        <v>8475</v>
      </c>
      <c r="R62">
        <v>8699</v>
      </c>
      <c r="S62">
        <v>8</v>
      </c>
      <c r="T62">
        <v>58686975</v>
      </c>
      <c r="U62">
        <v>40685743</v>
      </c>
      <c r="V62">
        <v>18001232</v>
      </c>
      <c r="W62" s="20" t="str">
        <f t="shared" si="0"/>
        <v>Star</v>
      </c>
    </row>
    <row r="63" spans="1:23" x14ac:dyDescent="0.3">
      <c r="A63" t="s">
        <v>80</v>
      </c>
      <c r="B63" t="s">
        <v>1078</v>
      </c>
      <c r="C63" t="s">
        <v>1632</v>
      </c>
      <c r="D63" t="s">
        <v>1637</v>
      </c>
      <c r="E63">
        <v>2024</v>
      </c>
      <c r="F63" t="s">
        <v>1642</v>
      </c>
      <c r="G63">
        <v>1550</v>
      </c>
      <c r="H63">
        <v>9470</v>
      </c>
      <c r="I63">
        <v>4293</v>
      </c>
      <c r="J63">
        <v>373494</v>
      </c>
      <c r="K63">
        <v>10.46</v>
      </c>
      <c r="L63">
        <v>15</v>
      </c>
      <c r="M63">
        <v>3.21</v>
      </c>
      <c r="N63">
        <v>2.46</v>
      </c>
      <c r="O63">
        <v>57.85</v>
      </c>
      <c r="P63">
        <v>1.3</v>
      </c>
      <c r="Q63">
        <v>4052</v>
      </c>
      <c r="R63">
        <v>5328</v>
      </c>
      <c r="S63">
        <v>6</v>
      </c>
      <c r="T63">
        <v>14678500</v>
      </c>
      <c r="U63">
        <v>6654150</v>
      </c>
      <c r="V63">
        <v>8024350</v>
      </c>
      <c r="W63" s="20" t="str">
        <f t="shared" si="0"/>
        <v>Cash Cows</v>
      </c>
    </row>
    <row r="64" spans="1:23" x14ac:dyDescent="0.3">
      <c r="A64" t="s">
        <v>81</v>
      </c>
      <c r="B64" t="s">
        <v>1078</v>
      </c>
      <c r="C64" t="s">
        <v>1633</v>
      </c>
      <c r="D64" t="s">
        <v>1636</v>
      </c>
      <c r="E64">
        <v>2024</v>
      </c>
      <c r="F64" t="s">
        <v>1641</v>
      </c>
      <c r="G64">
        <v>4848</v>
      </c>
      <c r="H64">
        <v>3643</v>
      </c>
      <c r="I64">
        <v>11593</v>
      </c>
      <c r="J64">
        <v>383569</v>
      </c>
      <c r="K64">
        <v>10.71</v>
      </c>
      <c r="L64">
        <v>14</v>
      </c>
      <c r="M64">
        <v>5.62</v>
      </c>
      <c r="N64">
        <v>11.23</v>
      </c>
      <c r="O64">
        <v>58.15</v>
      </c>
      <c r="P64">
        <v>3.3</v>
      </c>
      <c r="Q64">
        <v>14719</v>
      </c>
      <c r="R64">
        <v>4269</v>
      </c>
      <c r="S64">
        <v>8</v>
      </c>
      <c r="T64">
        <v>17661264</v>
      </c>
      <c r="U64">
        <v>56202864</v>
      </c>
      <c r="V64">
        <v>-38541600</v>
      </c>
      <c r="W64" s="20" t="str">
        <f t="shared" si="0"/>
        <v>Under-performer</v>
      </c>
    </row>
    <row r="65" spans="1:23" x14ac:dyDescent="0.3">
      <c r="A65" t="s">
        <v>82</v>
      </c>
      <c r="B65" t="s">
        <v>1079</v>
      </c>
      <c r="C65" t="s">
        <v>1634</v>
      </c>
      <c r="D65" t="s">
        <v>1635</v>
      </c>
      <c r="E65">
        <v>2024</v>
      </c>
      <c r="F65" t="s">
        <v>1639</v>
      </c>
      <c r="G65">
        <v>211</v>
      </c>
      <c r="H65">
        <v>11003</v>
      </c>
      <c r="I65">
        <v>6964</v>
      </c>
      <c r="J65">
        <v>479852</v>
      </c>
      <c r="K65">
        <v>6.93</v>
      </c>
      <c r="L65">
        <v>9</v>
      </c>
      <c r="M65">
        <v>2.79</v>
      </c>
      <c r="N65">
        <v>23.51</v>
      </c>
      <c r="O65">
        <v>15.16</v>
      </c>
      <c r="P65">
        <v>4.7</v>
      </c>
      <c r="Q65">
        <v>15774</v>
      </c>
      <c r="R65">
        <v>6821</v>
      </c>
      <c r="S65">
        <v>10</v>
      </c>
      <c r="T65">
        <v>2321633</v>
      </c>
      <c r="U65">
        <v>1469404</v>
      </c>
      <c r="V65">
        <v>852229</v>
      </c>
      <c r="W65" s="20" t="str">
        <f t="shared" si="0"/>
        <v>Under-performer</v>
      </c>
    </row>
    <row r="66" spans="1:23" x14ac:dyDescent="0.3">
      <c r="A66" t="s">
        <v>83</v>
      </c>
      <c r="B66" t="s">
        <v>1080</v>
      </c>
      <c r="C66" t="s">
        <v>1632</v>
      </c>
      <c r="D66" t="s">
        <v>1638</v>
      </c>
      <c r="E66">
        <v>2023</v>
      </c>
      <c r="F66" t="s">
        <v>1642</v>
      </c>
      <c r="G66">
        <v>4347</v>
      </c>
      <c r="H66">
        <v>16649</v>
      </c>
      <c r="I66">
        <v>11436</v>
      </c>
      <c r="J66">
        <v>398264</v>
      </c>
      <c r="K66">
        <v>13.81</v>
      </c>
      <c r="L66">
        <v>13</v>
      </c>
      <c r="M66">
        <v>7.83</v>
      </c>
      <c r="N66">
        <v>23.82</v>
      </c>
      <c r="O66">
        <v>87.8</v>
      </c>
      <c r="P66">
        <v>4.5</v>
      </c>
      <c r="Q66">
        <v>14112</v>
      </c>
      <c r="R66">
        <v>779</v>
      </c>
      <c r="S66">
        <v>6</v>
      </c>
      <c r="T66">
        <v>72373203</v>
      </c>
      <c r="U66">
        <v>49712292</v>
      </c>
      <c r="V66">
        <v>22660911</v>
      </c>
      <c r="W66" s="20" t="str">
        <f t="shared" si="0"/>
        <v>Star</v>
      </c>
    </row>
    <row r="67" spans="1:23" x14ac:dyDescent="0.3">
      <c r="A67" t="s">
        <v>84</v>
      </c>
      <c r="B67" t="s">
        <v>1081</v>
      </c>
      <c r="C67" t="s">
        <v>1632</v>
      </c>
      <c r="D67" t="s">
        <v>1637</v>
      </c>
      <c r="E67">
        <v>2023</v>
      </c>
      <c r="F67" t="s">
        <v>1640</v>
      </c>
      <c r="G67">
        <v>2031</v>
      </c>
      <c r="H67">
        <v>13675</v>
      </c>
      <c r="I67">
        <v>3472</v>
      </c>
      <c r="J67">
        <v>427033</v>
      </c>
      <c r="K67">
        <v>10.42</v>
      </c>
      <c r="L67">
        <v>9</v>
      </c>
      <c r="M67">
        <v>8.8699999999999992</v>
      </c>
      <c r="N67">
        <v>5.98</v>
      </c>
      <c r="O67">
        <v>53.52</v>
      </c>
      <c r="P67">
        <v>4.9000000000000004</v>
      </c>
      <c r="Q67">
        <v>4308</v>
      </c>
      <c r="R67">
        <v>7529</v>
      </c>
      <c r="S67">
        <v>3</v>
      </c>
      <c r="T67">
        <v>27773925</v>
      </c>
      <c r="U67">
        <v>7051632</v>
      </c>
      <c r="V67">
        <v>20722293</v>
      </c>
      <c r="W67" s="20" t="str">
        <f t="shared" ref="W67:W130" si="1">IF(AND(T67&gt;$Y$2,V67&gt;$Z$2),"Star",IF(AND(T67&lt;=$Y$2,V67&gt;$Z$2),"Cash Cows",IF(AND(T67&gt;$Y$2,V67&lt;=$Z$2),"Volume Trap","Under-performer")))</f>
        <v>Star</v>
      </c>
    </row>
    <row r="68" spans="1:23" x14ac:dyDescent="0.3">
      <c r="A68" t="s">
        <v>85</v>
      </c>
      <c r="B68" t="s">
        <v>1082</v>
      </c>
      <c r="C68" t="s">
        <v>1633</v>
      </c>
      <c r="D68" t="s">
        <v>1638</v>
      </c>
      <c r="E68">
        <v>2024</v>
      </c>
      <c r="F68" t="s">
        <v>1639</v>
      </c>
      <c r="G68">
        <v>1045</v>
      </c>
      <c r="H68">
        <v>9856</v>
      </c>
      <c r="I68">
        <v>5000</v>
      </c>
      <c r="J68">
        <v>494865</v>
      </c>
      <c r="K68">
        <v>10.93</v>
      </c>
      <c r="L68">
        <v>13</v>
      </c>
      <c r="M68">
        <v>3.99</v>
      </c>
      <c r="N68">
        <v>15.6</v>
      </c>
      <c r="O68">
        <v>54.78</v>
      </c>
      <c r="P68">
        <v>3.1</v>
      </c>
      <c r="Q68">
        <v>12590</v>
      </c>
      <c r="R68">
        <v>5587</v>
      </c>
      <c r="S68">
        <v>6</v>
      </c>
      <c r="T68">
        <v>10299520</v>
      </c>
      <c r="U68">
        <v>5225000</v>
      </c>
      <c r="V68">
        <v>5074520</v>
      </c>
      <c r="W68" s="20" t="str">
        <f t="shared" si="1"/>
        <v>Cash Cows</v>
      </c>
    </row>
    <row r="69" spans="1:23" x14ac:dyDescent="0.3">
      <c r="A69" t="s">
        <v>86</v>
      </c>
      <c r="B69" t="s">
        <v>1083</v>
      </c>
      <c r="C69" t="s">
        <v>1634</v>
      </c>
      <c r="D69" t="s">
        <v>1635</v>
      </c>
      <c r="E69">
        <v>2023</v>
      </c>
      <c r="F69" t="s">
        <v>1639</v>
      </c>
      <c r="G69">
        <v>4961</v>
      </c>
      <c r="H69">
        <v>16570</v>
      </c>
      <c r="I69">
        <v>816</v>
      </c>
      <c r="J69">
        <v>477826</v>
      </c>
      <c r="K69">
        <v>12.93</v>
      </c>
      <c r="L69">
        <v>8</v>
      </c>
      <c r="M69">
        <v>8.6300000000000008</v>
      </c>
      <c r="N69">
        <v>11.85</v>
      </c>
      <c r="O69">
        <v>51.61</v>
      </c>
      <c r="P69">
        <v>4.2</v>
      </c>
      <c r="Q69">
        <v>13760</v>
      </c>
      <c r="R69">
        <v>336</v>
      </c>
      <c r="S69">
        <v>9</v>
      </c>
      <c r="T69">
        <v>82203770</v>
      </c>
      <c r="U69">
        <v>4048176</v>
      </c>
      <c r="V69">
        <v>78155594</v>
      </c>
      <c r="W69" s="20" t="str">
        <f t="shared" si="1"/>
        <v>Star</v>
      </c>
    </row>
    <row r="70" spans="1:23" x14ac:dyDescent="0.3">
      <c r="A70" t="s">
        <v>87</v>
      </c>
      <c r="B70" t="s">
        <v>1084</v>
      </c>
      <c r="C70" t="s">
        <v>1634</v>
      </c>
      <c r="D70" t="s">
        <v>1635</v>
      </c>
      <c r="E70">
        <v>2024</v>
      </c>
      <c r="F70" t="s">
        <v>1641</v>
      </c>
      <c r="G70">
        <v>3392</v>
      </c>
      <c r="H70">
        <v>2322</v>
      </c>
      <c r="I70">
        <v>3991</v>
      </c>
      <c r="J70">
        <v>191130</v>
      </c>
      <c r="K70">
        <v>4.1100000000000003</v>
      </c>
      <c r="L70">
        <v>13</v>
      </c>
      <c r="M70">
        <v>2.67</v>
      </c>
      <c r="N70">
        <v>21.89</v>
      </c>
      <c r="O70">
        <v>58.86</v>
      </c>
      <c r="P70">
        <v>4.4000000000000004</v>
      </c>
      <c r="Q70">
        <v>16795</v>
      </c>
      <c r="R70">
        <v>6904</v>
      </c>
      <c r="S70">
        <v>13</v>
      </c>
      <c r="T70">
        <v>7876224</v>
      </c>
      <c r="U70">
        <v>13537472</v>
      </c>
      <c r="V70">
        <v>-5661248</v>
      </c>
      <c r="W70" s="20" t="str">
        <f t="shared" si="1"/>
        <v>Under-performer</v>
      </c>
    </row>
    <row r="71" spans="1:23" x14ac:dyDescent="0.3">
      <c r="A71" t="s">
        <v>88</v>
      </c>
      <c r="B71" t="s">
        <v>1085</v>
      </c>
      <c r="C71" t="s">
        <v>1632</v>
      </c>
      <c r="D71" t="s">
        <v>1636</v>
      </c>
      <c r="E71">
        <v>2024</v>
      </c>
      <c r="F71" t="s">
        <v>1642</v>
      </c>
      <c r="G71">
        <v>4601</v>
      </c>
      <c r="H71">
        <v>18827</v>
      </c>
      <c r="I71">
        <v>1192</v>
      </c>
      <c r="J71">
        <v>305948</v>
      </c>
      <c r="K71">
        <v>12.11</v>
      </c>
      <c r="L71">
        <v>2</v>
      </c>
      <c r="M71">
        <v>5.35</v>
      </c>
      <c r="N71">
        <v>6.79</v>
      </c>
      <c r="O71">
        <v>31.14</v>
      </c>
      <c r="P71">
        <v>3.6</v>
      </c>
      <c r="Q71">
        <v>16337</v>
      </c>
      <c r="R71">
        <v>2523</v>
      </c>
      <c r="S71">
        <v>5</v>
      </c>
      <c r="T71">
        <v>86623027</v>
      </c>
      <c r="U71">
        <v>5484392</v>
      </c>
      <c r="V71">
        <v>81138635</v>
      </c>
      <c r="W71" s="20" t="str">
        <f t="shared" si="1"/>
        <v>Star</v>
      </c>
    </row>
    <row r="72" spans="1:23" x14ac:dyDescent="0.3">
      <c r="A72" t="s">
        <v>89</v>
      </c>
      <c r="B72" t="s">
        <v>1086</v>
      </c>
      <c r="C72" t="s">
        <v>1633</v>
      </c>
      <c r="D72" t="s">
        <v>1637</v>
      </c>
      <c r="E72">
        <v>2024</v>
      </c>
      <c r="F72" t="s">
        <v>1639</v>
      </c>
      <c r="G72">
        <v>3848</v>
      </c>
      <c r="H72">
        <v>15789</v>
      </c>
      <c r="I72">
        <v>9416</v>
      </c>
      <c r="J72">
        <v>386781</v>
      </c>
      <c r="K72">
        <v>2.93</v>
      </c>
      <c r="L72">
        <v>19</v>
      </c>
      <c r="M72">
        <v>8.59</v>
      </c>
      <c r="N72">
        <v>0.09</v>
      </c>
      <c r="O72">
        <v>32.979999999999997</v>
      </c>
      <c r="P72">
        <v>2.4</v>
      </c>
      <c r="Q72">
        <v>16169</v>
      </c>
      <c r="R72">
        <v>1132</v>
      </c>
      <c r="S72">
        <v>3</v>
      </c>
      <c r="T72">
        <v>60756072</v>
      </c>
      <c r="U72">
        <v>36232768</v>
      </c>
      <c r="V72">
        <v>24523304</v>
      </c>
      <c r="W72" s="20" t="str">
        <f t="shared" si="1"/>
        <v>Star</v>
      </c>
    </row>
    <row r="73" spans="1:23" x14ac:dyDescent="0.3">
      <c r="A73" t="s">
        <v>90</v>
      </c>
      <c r="B73" t="s">
        <v>1087</v>
      </c>
      <c r="C73" t="s">
        <v>1632</v>
      </c>
      <c r="D73" t="s">
        <v>1635</v>
      </c>
      <c r="E73">
        <v>2024</v>
      </c>
      <c r="F73" t="s">
        <v>1642</v>
      </c>
      <c r="G73">
        <v>1325</v>
      </c>
      <c r="H73">
        <v>7650</v>
      </c>
      <c r="I73">
        <v>7072</v>
      </c>
      <c r="J73">
        <v>382338</v>
      </c>
      <c r="K73">
        <v>5.18</v>
      </c>
      <c r="L73">
        <v>15</v>
      </c>
      <c r="M73">
        <v>3.26</v>
      </c>
      <c r="N73">
        <v>4.0599999999999996</v>
      </c>
      <c r="O73">
        <v>50.91</v>
      </c>
      <c r="P73">
        <v>2.9</v>
      </c>
      <c r="Q73">
        <v>12023</v>
      </c>
      <c r="R73">
        <v>6439</v>
      </c>
      <c r="S73">
        <v>11</v>
      </c>
      <c r="T73">
        <v>10136250</v>
      </c>
      <c r="U73">
        <v>9370400</v>
      </c>
      <c r="V73">
        <v>765850</v>
      </c>
      <c r="W73" s="20" t="str">
        <f t="shared" si="1"/>
        <v>Under-performer</v>
      </c>
    </row>
    <row r="74" spans="1:23" x14ac:dyDescent="0.3">
      <c r="A74" t="s">
        <v>91</v>
      </c>
      <c r="B74" t="s">
        <v>1088</v>
      </c>
      <c r="C74" t="s">
        <v>1633</v>
      </c>
      <c r="D74" t="s">
        <v>1635</v>
      </c>
      <c r="E74">
        <v>2024</v>
      </c>
      <c r="F74" t="s">
        <v>1639</v>
      </c>
      <c r="G74">
        <v>1066</v>
      </c>
      <c r="H74">
        <v>5925</v>
      </c>
      <c r="I74">
        <v>1371</v>
      </c>
      <c r="J74">
        <v>389061</v>
      </c>
      <c r="K74">
        <v>5.03</v>
      </c>
      <c r="L74">
        <v>1</v>
      </c>
      <c r="M74">
        <v>9.5399999999999991</v>
      </c>
      <c r="N74">
        <v>8.74</v>
      </c>
      <c r="O74">
        <v>74.53</v>
      </c>
      <c r="P74">
        <v>4.4000000000000004</v>
      </c>
      <c r="Q74">
        <v>14262</v>
      </c>
      <c r="R74">
        <v>3040</v>
      </c>
      <c r="S74">
        <v>4</v>
      </c>
      <c r="T74">
        <v>6316050</v>
      </c>
      <c r="U74">
        <v>1461486</v>
      </c>
      <c r="V74">
        <v>4854564</v>
      </c>
      <c r="W74" s="20" t="str">
        <f t="shared" si="1"/>
        <v>Cash Cows</v>
      </c>
    </row>
    <row r="75" spans="1:23" x14ac:dyDescent="0.3">
      <c r="A75" t="s">
        <v>92</v>
      </c>
      <c r="B75" t="s">
        <v>1089</v>
      </c>
      <c r="C75" t="s">
        <v>1633</v>
      </c>
      <c r="D75" t="s">
        <v>1636</v>
      </c>
      <c r="E75">
        <v>2024</v>
      </c>
      <c r="F75" t="s">
        <v>1640</v>
      </c>
      <c r="G75">
        <v>387</v>
      </c>
      <c r="H75">
        <v>17532</v>
      </c>
      <c r="I75">
        <v>4431</v>
      </c>
      <c r="J75">
        <v>114200</v>
      </c>
      <c r="K75">
        <v>14.68</v>
      </c>
      <c r="L75">
        <v>9</v>
      </c>
      <c r="M75">
        <v>1.22</v>
      </c>
      <c r="N75">
        <v>7.89</v>
      </c>
      <c r="O75">
        <v>13.99</v>
      </c>
      <c r="P75">
        <v>2.2000000000000002</v>
      </c>
      <c r="Q75">
        <v>15269</v>
      </c>
      <c r="R75">
        <v>5509</v>
      </c>
      <c r="S75">
        <v>10</v>
      </c>
      <c r="T75">
        <v>6784884</v>
      </c>
      <c r="U75">
        <v>1714797</v>
      </c>
      <c r="V75">
        <v>5070087</v>
      </c>
      <c r="W75" s="20" t="str">
        <f t="shared" si="1"/>
        <v>Cash Cows</v>
      </c>
    </row>
    <row r="76" spans="1:23" x14ac:dyDescent="0.3">
      <c r="A76" t="s">
        <v>93</v>
      </c>
      <c r="B76" t="s">
        <v>1090</v>
      </c>
      <c r="C76" t="s">
        <v>1634</v>
      </c>
      <c r="D76" t="s">
        <v>1635</v>
      </c>
      <c r="E76">
        <v>2024</v>
      </c>
      <c r="F76" t="s">
        <v>1642</v>
      </c>
      <c r="G76">
        <v>928</v>
      </c>
      <c r="H76">
        <v>3698</v>
      </c>
      <c r="I76">
        <v>6972</v>
      </c>
      <c r="J76">
        <v>155848</v>
      </c>
      <c r="K76">
        <v>12.85</v>
      </c>
      <c r="L76">
        <v>2</v>
      </c>
      <c r="M76">
        <v>0.18</v>
      </c>
      <c r="N76">
        <v>19.78</v>
      </c>
      <c r="O76">
        <v>58.27</v>
      </c>
      <c r="P76">
        <v>4.7</v>
      </c>
      <c r="Q76">
        <v>15231</v>
      </c>
      <c r="R76">
        <v>3232</v>
      </c>
      <c r="S76">
        <v>10</v>
      </c>
      <c r="T76">
        <v>3431744</v>
      </c>
      <c r="U76">
        <v>6470016</v>
      </c>
      <c r="V76">
        <v>-3038272</v>
      </c>
      <c r="W76" s="20" t="str">
        <f t="shared" si="1"/>
        <v>Under-performer</v>
      </c>
    </row>
    <row r="77" spans="1:23" x14ac:dyDescent="0.3">
      <c r="A77" t="s">
        <v>94</v>
      </c>
      <c r="B77" t="s">
        <v>1091</v>
      </c>
      <c r="C77" t="s">
        <v>1632</v>
      </c>
      <c r="D77" t="s">
        <v>1636</v>
      </c>
      <c r="E77">
        <v>2023</v>
      </c>
      <c r="F77" t="s">
        <v>1640</v>
      </c>
      <c r="G77">
        <v>1126</v>
      </c>
      <c r="H77">
        <v>4952</v>
      </c>
      <c r="I77">
        <v>10112</v>
      </c>
      <c r="J77">
        <v>156022</v>
      </c>
      <c r="K77">
        <v>10.52</v>
      </c>
      <c r="L77">
        <v>10</v>
      </c>
      <c r="M77">
        <v>9.0399999999999991</v>
      </c>
      <c r="N77">
        <v>17.010000000000002</v>
      </c>
      <c r="O77">
        <v>74.540000000000006</v>
      </c>
      <c r="P77">
        <v>1.9</v>
      </c>
      <c r="Q77">
        <v>13377</v>
      </c>
      <c r="R77">
        <v>7180</v>
      </c>
      <c r="S77">
        <v>9</v>
      </c>
      <c r="T77">
        <v>5575952</v>
      </c>
      <c r="U77">
        <v>11386112</v>
      </c>
      <c r="V77">
        <v>-5810160</v>
      </c>
      <c r="W77" s="20" t="str">
        <f t="shared" si="1"/>
        <v>Under-performer</v>
      </c>
    </row>
    <row r="78" spans="1:23" x14ac:dyDescent="0.3">
      <c r="A78" t="s">
        <v>95</v>
      </c>
      <c r="B78" t="s">
        <v>1092</v>
      </c>
      <c r="C78" t="s">
        <v>1632</v>
      </c>
      <c r="D78" t="s">
        <v>1638</v>
      </c>
      <c r="E78">
        <v>2023</v>
      </c>
      <c r="F78" t="s">
        <v>1641</v>
      </c>
      <c r="G78">
        <v>4937</v>
      </c>
      <c r="H78">
        <v>10606</v>
      </c>
      <c r="I78">
        <v>7977</v>
      </c>
      <c r="J78">
        <v>227691</v>
      </c>
      <c r="K78">
        <v>10.91</v>
      </c>
      <c r="L78">
        <v>10</v>
      </c>
      <c r="M78">
        <v>0.69</v>
      </c>
      <c r="N78">
        <v>7.49</v>
      </c>
      <c r="O78">
        <v>22.55</v>
      </c>
      <c r="P78">
        <v>4</v>
      </c>
      <c r="Q78">
        <v>3956</v>
      </c>
      <c r="R78">
        <v>5042</v>
      </c>
      <c r="S78">
        <v>9</v>
      </c>
      <c r="T78">
        <v>52361822</v>
      </c>
      <c r="U78">
        <v>39382449</v>
      </c>
      <c r="V78">
        <v>12979373</v>
      </c>
      <c r="W78" s="20" t="str">
        <f t="shared" si="1"/>
        <v>Star</v>
      </c>
    </row>
    <row r="79" spans="1:23" x14ac:dyDescent="0.3">
      <c r="A79" t="s">
        <v>96</v>
      </c>
      <c r="B79" t="s">
        <v>1093</v>
      </c>
      <c r="C79" t="s">
        <v>1634</v>
      </c>
      <c r="D79" t="s">
        <v>1635</v>
      </c>
      <c r="E79">
        <v>2023</v>
      </c>
      <c r="F79" t="s">
        <v>1641</v>
      </c>
      <c r="G79">
        <v>4043</v>
      </c>
      <c r="H79">
        <v>15359</v>
      </c>
      <c r="I79">
        <v>9233</v>
      </c>
      <c r="J79">
        <v>460370</v>
      </c>
      <c r="K79">
        <v>8.43</v>
      </c>
      <c r="L79">
        <v>12</v>
      </c>
      <c r="M79">
        <v>9.92</v>
      </c>
      <c r="N79">
        <v>11.44</v>
      </c>
      <c r="O79">
        <v>11.2</v>
      </c>
      <c r="P79">
        <v>3.5</v>
      </c>
      <c r="Q79">
        <v>6923</v>
      </c>
      <c r="R79">
        <v>7061</v>
      </c>
      <c r="S79">
        <v>9</v>
      </c>
      <c r="T79">
        <v>62096437</v>
      </c>
      <c r="U79">
        <v>37329019</v>
      </c>
      <c r="V79">
        <v>24767418</v>
      </c>
      <c r="W79" s="20" t="str">
        <f t="shared" si="1"/>
        <v>Star</v>
      </c>
    </row>
    <row r="80" spans="1:23" x14ac:dyDescent="0.3">
      <c r="A80" t="s">
        <v>97</v>
      </c>
      <c r="B80" t="s">
        <v>1090</v>
      </c>
      <c r="C80" t="s">
        <v>1633</v>
      </c>
      <c r="D80" t="s">
        <v>1637</v>
      </c>
      <c r="E80">
        <v>2023</v>
      </c>
      <c r="F80" t="s">
        <v>1642</v>
      </c>
      <c r="G80">
        <v>4909</v>
      </c>
      <c r="H80">
        <v>19192</v>
      </c>
      <c r="I80">
        <v>4697</v>
      </c>
      <c r="J80">
        <v>462755</v>
      </c>
      <c r="K80">
        <v>14.21</v>
      </c>
      <c r="L80">
        <v>6</v>
      </c>
      <c r="M80">
        <v>9.51</v>
      </c>
      <c r="N80">
        <v>2.39</v>
      </c>
      <c r="O80">
        <v>35.020000000000003</v>
      </c>
      <c r="P80">
        <v>4</v>
      </c>
      <c r="Q80">
        <v>15746</v>
      </c>
      <c r="R80">
        <v>7830</v>
      </c>
      <c r="S80">
        <v>9</v>
      </c>
      <c r="T80">
        <v>94213528</v>
      </c>
      <c r="U80">
        <v>23057573</v>
      </c>
      <c r="V80">
        <v>71155955</v>
      </c>
      <c r="W80" s="20" t="str">
        <f t="shared" si="1"/>
        <v>Star</v>
      </c>
    </row>
    <row r="81" spans="1:23" x14ac:dyDescent="0.3">
      <c r="A81" t="s">
        <v>98</v>
      </c>
      <c r="B81" t="s">
        <v>1094</v>
      </c>
      <c r="C81" t="s">
        <v>1634</v>
      </c>
      <c r="D81" t="s">
        <v>1637</v>
      </c>
      <c r="E81">
        <v>2024</v>
      </c>
      <c r="F81" t="s">
        <v>1639</v>
      </c>
      <c r="G81">
        <v>429</v>
      </c>
      <c r="H81">
        <v>10205</v>
      </c>
      <c r="I81">
        <v>13087</v>
      </c>
      <c r="J81">
        <v>306453</v>
      </c>
      <c r="K81">
        <v>7.44</v>
      </c>
      <c r="L81">
        <v>16</v>
      </c>
      <c r="M81">
        <v>1.37</v>
      </c>
      <c r="N81">
        <v>22.45</v>
      </c>
      <c r="O81">
        <v>57.05</v>
      </c>
      <c r="P81">
        <v>2.7</v>
      </c>
      <c r="Q81">
        <v>14346</v>
      </c>
      <c r="R81">
        <v>733</v>
      </c>
      <c r="S81">
        <v>9</v>
      </c>
      <c r="T81">
        <v>4377945</v>
      </c>
      <c r="U81">
        <v>5614323</v>
      </c>
      <c r="V81">
        <v>-1236378</v>
      </c>
      <c r="W81" s="20" t="str">
        <f t="shared" si="1"/>
        <v>Under-performer</v>
      </c>
    </row>
    <row r="82" spans="1:23" x14ac:dyDescent="0.3">
      <c r="A82" t="s">
        <v>99</v>
      </c>
      <c r="B82" t="s">
        <v>1095</v>
      </c>
      <c r="C82" t="s">
        <v>1632</v>
      </c>
      <c r="D82" t="s">
        <v>1635</v>
      </c>
      <c r="E82">
        <v>2023</v>
      </c>
      <c r="F82" t="s">
        <v>1639</v>
      </c>
      <c r="G82">
        <v>542</v>
      </c>
      <c r="H82">
        <v>11612</v>
      </c>
      <c r="I82">
        <v>8923</v>
      </c>
      <c r="J82">
        <v>372202</v>
      </c>
      <c r="K82">
        <v>5.71</v>
      </c>
      <c r="L82">
        <v>1</v>
      </c>
      <c r="M82">
        <v>5.38</v>
      </c>
      <c r="N82">
        <v>23.39</v>
      </c>
      <c r="O82">
        <v>21.06</v>
      </c>
      <c r="P82">
        <v>4.7</v>
      </c>
      <c r="Q82">
        <v>5817</v>
      </c>
      <c r="R82">
        <v>6922</v>
      </c>
      <c r="S82">
        <v>2</v>
      </c>
      <c r="T82">
        <v>6293704</v>
      </c>
      <c r="U82">
        <v>4836266</v>
      </c>
      <c r="V82">
        <v>1457438</v>
      </c>
      <c r="W82" s="20" t="str">
        <f t="shared" si="1"/>
        <v>Under-performer</v>
      </c>
    </row>
    <row r="83" spans="1:23" x14ac:dyDescent="0.3">
      <c r="A83" t="s">
        <v>100</v>
      </c>
      <c r="B83" t="s">
        <v>1082</v>
      </c>
      <c r="C83" t="s">
        <v>1633</v>
      </c>
      <c r="D83" t="s">
        <v>1635</v>
      </c>
      <c r="E83">
        <v>2023</v>
      </c>
      <c r="F83" t="s">
        <v>1641</v>
      </c>
      <c r="G83">
        <v>2112</v>
      </c>
      <c r="H83">
        <v>6341</v>
      </c>
      <c r="I83">
        <v>3079</v>
      </c>
      <c r="J83">
        <v>112068</v>
      </c>
      <c r="K83">
        <v>2.4500000000000002</v>
      </c>
      <c r="L83">
        <v>11</v>
      </c>
      <c r="M83">
        <v>1.85</v>
      </c>
      <c r="N83">
        <v>24.5</v>
      </c>
      <c r="O83">
        <v>44.09</v>
      </c>
      <c r="P83">
        <v>3.5</v>
      </c>
      <c r="Q83">
        <v>19440</v>
      </c>
      <c r="R83">
        <v>4203</v>
      </c>
      <c r="S83">
        <v>7</v>
      </c>
      <c r="T83">
        <v>13392192</v>
      </c>
      <c r="U83">
        <v>6502848</v>
      </c>
      <c r="V83">
        <v>6889344</v>
      </c>
      <c r="W83" s="20" t="str">
        <f t="shared" si="1"/>
        <v>Cash Cows</v>
      </c>
    </row>
    <row r="84" spans="1:23" x14ac:dyDescent="0.3">
      <c r="A84" t="s">
        <v>101</v>
      </c>
      <c r="B84" t="s">
        <v>1096</v>
      </c>
      <c r="C84" t="s">
        <v>1634</v>
      </c>
      <c r="D84" t="s">
        <v>1635</v>
      </c>
      <c r="E84">
        <v>2023</v>
      </c>
      <c r="F84" t="s">
        <v>1641</v>
      </c>
      <c r="G84">
        <v>3934</v>
      </c>
      <c r="H84">
        <v>16858</v>
      </c>
      <c r="I84">
        <v>9780</v>
      </c>
      <c r="J84">
        <v>412076</v>
      </c>
      <c r="K84">
        <v>11.79</v>
      </c>
      <c r="L84">
        <v>9</v>
      </c>
      <c r="M84">
        <v>4.28</v>
      </c>
      <c r="N84">
        <v>21.71</v>
      </c>
      <c r="O84">
        <v>54.19</v>
      </c>
      <c r="P84">
        <v>2.2000000000000002</v>
      </c>
      <c r="Q84">
        <v>20089</v>
      </c>
      <c r="R84">
        <v>9684</v>
      </c>
      <c r="S84">
        <v>13</v>
      </c>
      <c r="T84">
        <v>66319372</v>
      </c>
      <c r="U84">
        <v>38474520</v>
      </c>
      <c r="V84">
        <v>27844852</v>
      </c>
      <c r="W84" s="20" t="str">
        <f t="shared" si="1"/>
        <v>Star</v>
      </c>
    </row>
    <row r="85" spans="1:23" x14ac:dyDescent="0.3">
      <c r="A85" t="s">
        <v>102</v>
      </c>
      <c r="B85" t="s">
        <v>1097</v>
      </c>
      <c r="C85" t="s">
        <v>1634</v>
      </c>
      <c r="D85" t="s">
        <v>1637</v>
      </c>
      <c r="E85">
        <v>2023</v>
      </c>
      <c r="F85" t="s">
        <v>1641</v>
      </c>
      <c r="G85">
        <v>114</v>
      </c>
      <c r="H85">
        <v>2909</v>
      </c>
      <c r="I85">
        <v>8251</v>
      </c>
      <c r="J85">
        <v>211445</v>
      </c>
      <c r="K85">
        <v>11.02</v>
      </c>
      <c r="L85">
        <v>17</v>
      </c>
      <c r="M85">
        <v>0.61</v>
      </c>
      <c r="N85">
        <v>4.3499999999999996</v>
      </c>
      <c r="O85">
        <v>57.91</v>
      </c>
      <c r="P85">
        <v>3.6</v>
      </c>
      <c r="Q85">
        <v>14135</v>
      </c>
      <c r="R85">
        <v>6587</v>
      </c>
      <c r="S85">
        <v>10</v>
      </c>
      <c r="T85">
        <v>331626</v>
      </c>
      <c r="U85">
        <v>940614</v>
      </c>
      <c r="V85">
        <v>-608988</v>
      </c>
      <c r="W85" s="20" t="str">
        <f t="shared" si="1"/>
        <v>Under-performer</v>
      </c>
    </row>
    <row r="86" spans="1:23" x14ac:dyDescent="0.3">
      <c r="A86" t="s">
        <v>103</v>
      </c>
      <c r="B86" t="s">
        <v>1098</v>
      </c>
      <c r="C86" t="s">
        <v>1634</v>
      </c>
      <c r="D86" t="s">
        <v>1637</v>
      </c>
      <c r="E86">
        <v>2024</v>
      </c>
      <c r="F86" t="s">
        <v>1639</v>
      </c>
      <c r="G86">
        <v>2618</v>
      </c>
      <c r="H86">
        <v>6066</v>
      </c>
      <c r="I86">
        <v>9706</v>
      </c>
      <c r="J86">
        <v>214226</v>
      </c>
      <c r="K86">
        <v>5.77</v>
      </c>
      <c r="L86">
        <v>10</v>
      </c>
      <c r="M86">
        <v>2.2400000000000002</v>
      </c>
      <c r="N86">
        <v>1.1499999999999999</v>
      </c>
      <c r="O86">
        <v>31.95</v>
      </c>
      <c r="P86">
        <v>2.1</v>
      </c>
      <c r="Q86">
        <v>14970</v>
      </c>
      <c r="R86">
        <v>3546</v>
      </c>
      <c r="S86">
        <v>9</v>
      </c>
      <c r="T86">
        <v>15880788</v>
      </c>
      <c r="U86">
        <v>25410308</v>
      </c>
      <c r="V86">
        <v>-9529520</v>
      </c>
      <c r="W86" s="20" t="str">
        <f t="shared" si="1"/>
        <v>Under-performer</v>
      </c>
    </row>
    <row r="87" spans="1:23" x14ac:dyDescent="0.3">
      <c r="A87" t="s">
        <v>104</v>
      </c>
      <c r="B87" t="s">
        <v>1099</v>
      </c>
      <c r="C87" t="s">
        <v>1632</v>
      </c>
      <c r="D87" t="s">
        <v>1638</v>
      </c>
      <c r="E87">
        <v>2023</v>
      </c>
      <c r="F87" t="s">
        <v>1640</v>
      </c>
      <c r="G87">
        <v>2077</v>
      </c>
      <c r="H87">
        <v>12882</v>
      </c>
      <c r="I87">
        <v>13846</v>
      </c>
      <c r="J87">
        <v>187103</v>
      </c>
      <c r="K87">
        <v>0.38</v>
      </c>
      <c r="L87">
        <v>15</v>
      </c>
      <c r="M87">
        <v>3.63</v>
      </c>
      <c r="N87">
        <v>14.49</v>
      </c>
      <c r="O87">
        <v>42</v>
      </c>
      <c r="P87">
        <v>2.2000000000000002</v>
      </c>
      <c r="Q87">
        <v>14676</v>
      </c>
      <c r="R87">
        <v>5838</v>
      </c>
      <c r="S87">
        <v>4</v>
      </c>
      <c r="T87">
        <v>26755914</v>
      </c>
      <c r="U87">
        <v>28758142</v>
      </c>
      <c r="V87">
        <v>-2002228</v>
      </c>
      <c r="W87" s="20" t="str">
        <f t="shared" si="1"/>
        <v>Volume Trap</v>
      </c>
    </row>
    <row r="88" spans="1:23" x14ac:dyDescent="0.3">
      <c r="A88" t="s">
        <v>105</v>
      </c>
      <c r="B88" t="s">
        <v>1100</v>
      </c>
      <c r="C88" t="s">
        <v>1633</v>
      </c>
      <c r="D88" t="s">
        <v>1635</v>
      </c>
      <c r="E88">
        <v>2023</v>
      </c>
      <c r="F88" t="s">
        <v>1641</v>
      </c>
      <c r="G88">
        <v>2745</v>
      </c>
      <c r="H88">
        <v>19439</v>
      </c>
      <c r="I88">
        <v>11841</v>
      </c>
      <c r="J88">
        <v>274605</v>
      </c>
      <c r="K88">
        <v>12.58</v>
      </c>
      <c r="L88">
        <v>16</v>
      </c>
      <c r="M88">
        <v>4.3899999999999997</v>
      </c>
      <c r="N88">
        <v>22.82</v>
      </c>
      <c r="O88">
        <v>72.27</v>
      </c>
      <c r="P88">
        <v>2.6</v>
      </c>
      <c r="Q88">
        <v>10613</v>
      </c>
      <c r="R88">
        <v>3198</v>
      </c>
      <c r="S88">
        <v>12</v>
      </c>
      <c r="T88">
        <v>53360055</v>
      </c>
      <c r="U88">
        <v>32503545</v>
      </c>
      <c r="V88">
        <v>20856510</v>
      </c>
      <c r="W88" s="20" t="str">
        <f t="shared" si="1"/>
        <v>Star</v>
      </c>
    </row>
    <row r="89" spans="1:23" x14ac:dyDescent="0.3">
      <c r="A89" t="s">
        <v>106</v>
      </c>
      <c r="B89" t="s">
        <v>1101</v>
      </c>
      <c r="C89" t="s">
        <v>1632</v>
      </c>
      <c r="D89" t="s">
        <v>1637</v>
      </c>
      <c r="E89">
        <v>2023</v>
      </c>
      <c r="F89" t="s">
        <v>1641</v>
      </c>
      <c r="G89">
        <v>1545</v>
      </c>
      <c r="H89">
        <v>16096</v>
      </c>
      <c r="I89">
        <v>1575</v>
      </c>
      <c r="J89">
        <v>253047</v>
      </c>
      <c r="K89">
        <v>0.17</v>
      </c>
      <c r="L89">
        <v>18</v>
      </c>
      <c r="M89">
        <v>9.77</v>
      </c>
      <c r="N89">
        <v>4.43</v>
      </c>
      <c r="O89">
        <v>85.3</v>
      </c>
      <c r="P89">
        <v>4.4000000000000004</v>
      </c>
      <c r="Q89">
        <v>15046</v>
      </c>
      <c r="R89">
        <v>8197</v>
      </c>
      <c r="S89">
        <v>2</v>
      </c>
      <c r="T89">
        <v>24868320</v>
      </c>
      <c r="U89">
        <v>2433375</v>
      </c>
      <c r="V89">
        <v>22434945</v>
      </c>
      <c r="W89" s="20" t="str">
        <f t="shared" si="1"/>
        <v>Star</v>
      </c>
    </row>
    <row r="90" spans="1:23" x14ac:dyDescent="0.3">
      <c r="A90" t="s">
        <v>107</v>
      </c>
      <c r="B90" t="s">
        <v>1102</v>
      </c>
      <c r="C90" t="s">
        <v>1633</v>
      </c>
      <c r="D90" t="s">
        <v>1635</v>
      </c>
      <c r="E90">
        <v>2024</v>
      </c>
      <c r="F90" t="s">
        <v>1641</v>
      </c>
      <c r="G90">
        <v>441</v>
      </c>
      <c r="H90">
        <v>2304</v>
      </c>
      <c r="I90">
        <v>13018</v>
      </c>
      <c r="J90">
        <v>334929</v>
      </c>
      <c r="K90">
        <v>10.56</v>
      </c>
      <c r="L90">
        <v>17</v>
      </c>
      <c r="M90">
        <v>8.08</v>
      </c>
      <c r="N90">
        <v>0.18</v>
      </c>
      <c r="O90">
        <v>78.95</v>
      </c>
      <c r="P90">
        <v>3</v>
      </c>
      <c r="Q90">
        <v>8305</v>
      </c>
      <c r="R90">
        <v>5576</v>
      </c>
      <c r="S90">
        <v>3</v>
      </c>
      <c r="T90">
        <v>1016064</v>
      </c>
      <c r="U90">
        <v>5740938</v>
      </c>
      <c r="V90">
        <v>-4724874</v>
      </c>
      <c r="W90" s="20" t="str">
        <f t="shared" si="1"/>
        <v>Under-performer</v>
      </c>
    </row>
    <row r="91" spans="1:23" x14ac:dyDescent="0.3">
      <c r="A91" t="s">
        <v>108</v>
      </c>
      <c r="B91" t="s">
        <v>1103</v>
      </c>
      <c r="C91" t="s">
        <v>1633</v>
      </c>
      <c r="D91" t="s">
        <v>1635</v>
      </c>
      <c r="E91">
        <v>2024</v>
      </c>
      <c r="F91" t="s">
        <v>1641</v>
      </c>
      <c r="G91">
        <v>4564</v>
      </c>
      <c r="H91">
        <v>14721</v>
      </c>
      <c r="I91">
        <v>7669</v>
      </c>
      <c r="J91">
        <v>299768</v>
      </c>
      <c r="K91">
        <v>14.55</v>
      </c>
      <c r="L91">
        <v>2</v>
      </c>
      <c r="M91">
        <v>7.37</v>
      </c>
      <c r="N91">
        <v>20.14</v>
      </c>
      <c r="O91">
        <v>55.14</v>
      </c>
      <c r="P91">
        <v>3.7</v>
      </c>
      <c r="Q91">
        <v>18288</v>
      </c>
      <c r="R91">
        <v>8353</v>
      </c>
      <c r="S91">
        <v>12</v>
      </c>
      <c r="T91">
        <v>67186644</v>
      </c>
      <c r="U91">
        <v>35001316</v>
      </c>
      <c r="V91">
        <v>32185328</v>
      </c>
      <c r="W91" s="20" t="str">
        <f t="shared" si="1"/>
        <v>Star</v>
      </c>
    </row>
    <row r="92" spans="1:23" x14ac:dyDescent="0.3">
      <c r="A92" t="s">
        <v>109</v>
      </c>
      <c r="B92" t="s">
        <v>1104</v>
      </c>
      <c r="C92" t="s">
        <v>1633</v>
      </c>
      <c r="D92" t="s">
        <v>1635</v>
      </c>
      <c r="E92">
        <v>2024</v>
      </c>
      <c r="F92" t="s">
        <v>1640</v>
      </c>
      <c r="G92">
        <v>4524</v>
      </c>
      <c r="H92">
        <v>2779</v>
      </c>
      <c r="I92">
        <v>3047</v>
      </c>
      <c r="J92">
        <v>209741</v>
      </c>
      <c r="K92">
        <v>6.56</v>
      </c>
      <c r="L92">
        <v>15</v>
      </c>
      <c r="M92">
        <v>5.37</v>
      </c>
      <c r="N92">
        <v>1.92</v>
      </c>
      <c r="O92">
        <v>42.82</v>
      </c>
      <c r="P92">
        <v>2.6</v>
      </c>
      <c r="Q92">
        <v>19504</v>
      </c>
      <c r="R92">
        <v>5281</v>
      </c>
      <c r="S92">
        <v>3</v>
      </c>
      <c r="T92">
        <v>12572196</v>
      </c>
      <c r="U92">
        <v>13784628</v>
      </c>
      <c r="V92">
        <v>-1212432</v>
      </c>
      <c r="W92" s="20" t="str">
        <f t="shared" si="1"/>
        <v>Under-performer</v>
      </c>
    </row>
    <row r="93" spans="1:23" x14ac:dyDescent="0.3">
      <c r="A93" t="s">
        <v>110</v>
      </c>
      <c r="B93" t="s">
        <v>1105</v>
      </c>
      <c r="C93" t="s">
        <v>1634</v>
      </c>
      <c r="D93" t="s">
        <v>1636</v>
      </c>
      <c r="E93">
        <v>2023</v>
      </c>
      <c r="F93" t="s">
        <v>1639</v>
      </c>
      <c r="G93">
        <v>3611</v>
      </c>
      <c r="H93">
        <v>14692</v>
      </c>
      <c r="I93">
        <v>7888</v>
      </c>
      <c r="J93">
        <v>144475</v>
      </c>
      <c r="K93">
        <v>3.52</v>
      </c>
      <c r="L93">
        <v>5</v>
      </c>
      <c r="M93">
        <v>8.4</v>
      </c>
      <c r="N93">
        <v>10.34</v>
      </c>
      <c r="O93">
        <v>36.64</v>
      </c>
      <c r="P93">
        <v>2.1</v>
      </c>
      <c r="Q93">
        <v>20836</v>
      </c>
      <c r="R93">
        <v>1917</v>
      </c>
      <c r="S93">
        <v>8</v>
      </c>
      <c r="T93">
        <v>53052812</v>
      </c>
      <c r="U93">
        <v>28483568</v>
      </c>
      <c r="V93">
        <v>24569244</v>
      </c>
      <c r="W93" s="20" t="str">
        <f t="shared" si="1"/>
        <v>Star</v>
      </c>
    </row>
    <row r="94" spans="1:23" x14ac:dyDescent="0.3">
      <c r="A94" t="s">
        <v>111</v>
      </c>
      <c r="B94" t="s">
        <v>1106</v>
      </c>
      <c r="C94" t="s">
        <v>1634</v>
      </c>
      <c r="D94" t="s">
        <v>1636</v>
      </c>
      <c r="E94">
        <v>2024</v>
      </c>
      <c r="F94" t="s">
        <v>1640</v>
      </c>
      <c r="G94">
        <v>2328</v>
      </c>
      <c r="H94">
        <v>8583</v>
      </c>
      <c r="I94">
        <v>878</v>
      </c>
      <c r="J94">
        <v>52282</v>
      </c>
      <c r="K94">
        <v>10.57</v>
      </c>
      <c r="L94">
        <v>11</v>
      </c>
      <c r="M94">
        <v>3.39</v>
      </c>
      <c r="N94">
        <v>16.97</v>
      </c>
      <c r="O94">
        <v>20</v>
      </c>
      <c r="P94">
        <v>4.8</v>
      </c>
      <c r="Q94">
        <v>9580</v>
      </c>
      <c r="R94">
        <v>8924</v>
      </c>
      <c r="S94">
        <v>13</v>
      </c>
      <c r="T94">
        <v>19981224</v>
      </c>
      <c r="U94">
        <v>2043984</v>
      </c>
      <c r="V94">
        <v>17937240</v>
      </c>
      <c r="W94" s="20" t="str">
        <f t="shared" si="1"/>
        <v>Cash Cows</v>
      </c>
    </row>
    <row r="95" spans="1:23" x14ac:dyDescent="0.3">
      <c r="A95" t="s">
        <v>112</v>
      </c>
      <c r="B95" t="s">
        <v>1107</v>
      </c>
      <c r="C95" t="s">
        <v>1632</v>
      </c>
      <c r="D95" t="s">
        <v>1636</v>
      </c>
      <c r="E95">
        <v>2024</v>
      </c>
      <c r="F95" t="s">
        <v>1640</v>
      </c>
      <c r="G95">
        <v>3149</v>
      </c>
      <c r="H95">
        <v>12593</v>
      </c>
      <c r="I95">
        <v>8880</v>
      </c>
      <c r="J95">
        <v>215696</v>
      </c>
      <c r="K95">
        <v>12.26</v>
      </c>
      <c r="L95">
        <v>10</v>
      </c>
      <c r="M95">
        <v>7.09</v>
      </c>
      <c r="N95">
        <v>5.92</v>
      </c>
      <c r="O95">
        <v>18.52</v>
      </c>
      <c r="P95">
        <v>3.4</v>
      </c>
      <c r="Q95">
        <v>4618</v>
      </c>
      <c r="R95">
        <v>4987</v>
      </c>
      <c r="S95">
        <v>7</v>
      </c>
      <c r="T95">
        <v>39655357</v>
      </c>
      <c r="U95">
        <v>27963120</v>
      </c>
      <c r="V95">
        <v>11692237</v>
      </c>
      <c r="W95" s="20" t="str">
        <f t="shared" si="1"/>
        <v>Star</v>
      </c>
    </row>
    <row r="96" spans="1:23" x14ac:dyDescent="0.3">
      <c r="A96" t="s">
        <v>113</v>
      </c>
      <c r="B96" t="s">
        <v>1108</v>
      </c>
      <c r="C96" t="s">
        <v>1633</v>
      </c>
      <c r="D96" t="s">
        <v>1637</v>
      </c>
      <c r="E96">
        <v>2023</v>
      </c>
      <c r="F96" t="s">
        <v>1642</v>
      </c>
      <c r="G96">
        <v>250</v>
      </c>
      <c r="H96">
        <v>19271</v>
      </c>
      <c r="I96">
        <v>7899</v>
      </c>
      <c r="J96">
        <v>229510</v>
      </c>
      <c r="K96">
        <v>8.1999999999999993</v>
      </c>
      <c r="L96">
        <v>14</v>
      </c>
      <c r="M96">
        <v>9.94</v>
      </c>
      <c r="N96">
        <v>2.1</v>
      </c>
      <c r="O96">
        <v>65.069999999999993</v>
      </c>
      <c r="P96">
        <v>4.7</v>
      </c>
      <c r="Q96">
        <v>8130</v>
      </c>
      <c r="R96">
        <v>2698</v>
      </c>
      <c r="S96">
        <v>12</v>
      </c>
      <c r="T96">
        <v>4817750</v>
      </c>
      <c r="U96">
        <v>1974750</v>
      </c>
      <c r="V96">
        <v>2843000</v>
      </c>
      <c r="W96" s="20" t="str">
        <f t="shared" si="1"/>
        <v>Under-performer</v>
      </c>
    </row>
    <row r="97" spans="1:23" x14ac:dyDescent="0.3">
      <c r="A97" t="s">
        <v>114</v>
      </c>
      <c r="B97" t="s">
        <v>1109</v>
      </c>
      <c r="C97" t="s">
        <v>1634</v>
      </c>
      <c r="D97" t="s">
        <v>1635</v>
      </c>
      <c r="E97">
        <v>2023</v>
      </c>
      <c r="F97" t="s">
        <v>1639</v>
      </c>
      <c r="G97">
        <v>4925</v>
      </c>
      <c r="H97">
        <v>14380</v>
      </c>
      <c r="I97">
        <v>4726</v>
      </c>
      <c r="J97">
        <v>270972</v>
      </c>
      <c r="K97">
        <v>14.51</v>
      </c>
      <c r="L97">
        <v>14</v>
      </c>
      <c r="M97">
        <v>3.15</v>
      </c>
      <c r="N97">
        <v>19.25</v>
      </c>
      <c r="O97">
        <v>30.78</v>
      </c>
      <c r="P97">
        <v>1.8</v>
      </c>
      <c r="Q97">
        <v>2065</v>
      </c>
      <c r="R97">
        <v>9592</v>
      </c>
      <c r="S97">
        <v>3</v>
      </c>
      <c r="T97">
        <v>70821500</v>
      </c>
      <c r="U97">
        <v>23275550</v>
      </c>
      <c r="V97">
        <v>47545950</v>
      </c>
      <c r="W97" s="20" t="str">
        <f t="shared" si="1"/>
        <v>Star</v>
      </c>
    </row>
    <row r="98" spans="1:23" x14ac:dyDescent="0.3">
      <c r="A98" t="s">
        <v>115</v>
      </c>
      <c r="B98" t="s">
        <v>1110</v>
      </c>
      <c r="C98" t="s">
        <v>1634</v>
      </c>
      <c r="D98" t="s">
        <v>1638</v>
      </c>
      <c r="E98">
        <v>2023</v>
      </c>
      <c r="F98" t="s">
        <v>1641</v>
      </c>
      <c r="G98">
        <v>3154</v>
      </c>
      <c r="H98">
        <v>17017</v>
      </c>
      <c r="I98">
        <v>9847</v>
      </c>
      <c r="J98">
        <v>379678</v>
      </c>
      <c r="K98">
        <v>0.78</v>
      </c>
      <c r="L98">
        <v>15</v>
      </c>
      <c r="M98">
        <v>6.74</v>
      </c>
      <c r="N98">
        <v>15.75</v>
      </c>
      <c r="O98">
        <v>30.37</v>
      </c>
      <c r="P98">
        <v>1.6</v>
      </c>
      <c r="Q98">
        <v>17201</v>
      </c>
      <c r="R98">
        <v>2753</v>
      </c>
      <c r="S98">
        <v>9</v>
      </c>
      <c r="T98">
        <v>53671618</v>
      </c>
      <c r="U98">
        <v>31057438</v>
      </c>
      <c r="V98">
        <v>22614180</v>
      </c>
      <c r="W98" s="20" t="str">
        <f t="shared" si="1"/>
        <v>Star</v>
      </c>
    </row>
    <row r="99" spans="1:23" x14ac:dyDescent="0.3">
      <c r="A99" t="s">
        <v>116</v>
      </c>
      <c r="B99" t="s">
        <v>1111</v>
      </c>
      <c r="C99" t="s">
        <v>1632</v>
      </c>
      <c r="D99" t="s">
        <v>1638</v>
      </c>
      <c r="E99">
        <v>2023</v>
      </c>
      <c r="F99" t="s">
        <v>1639</v>
      </c>
      <c r="G99">
        <v>4648</v>
      </c>
      <c r="H99">
        <v>3606</v>
      </c>
      <c r="I99">
        <v>8140</v>
      </c>
      <c r="J99">
        <v>212777</v>
      </c>
      <c r="K99">
        <v>7.57</v>
      </c>
      <c r="L99">
        <v>9</v>
      </c>
      <c r="M99">
        <v>8.44</v>
      </c>
      <c r="N99">
        <v>24.71</v>
      </c>
      <c r="O99">
        <v>89.86</v>
      </c>
      <c r="P99">
        <v>4.4000000000000004</v>
      </c>
      <c r="Q99">
        <v>16359</v>
      </c>
      <c r="R99">
        <v>1554</v>
      </c>
      <c r="S99">
        <v>10</v>
      </c>
      <c r="T99">
        <v>16760688</v>
      </c>
      <c r="U99">
        <v>37834720</v>
      </c>
      <c r="V99">
        <v>-21074032</v>
      </c>
      <c r="W99" s="20" t="str">
        <f t="shared" si="1"/>
        <v>Under-performer</v>
      </c>
    </row>
    <row r="100" spans="1:23" x14ac:dyDescent="0.3">
      <c r="A100" t="s">
        <v>117</v>
      </c>
      <c r="B100" t="s">
        <v>1105</v>
      </c>
      <c r="C100" t="s">
        <v>1633</v>
      </c>
      <c r="D100" t="s">
        <v>1638</v>
      </c>
      <c r="E100">
        <v>2024</v>
      </c>
      <c r="F100" t="s">
        <v>1641</v>
      </c>
      <c r="G100">
        <v>2504</v>
      </c>
      <c r="H100">
        <v>17586</v>
      </c>
      <c r="I100">
        <v>14527</v>
      </c>
      <c r="J100">
        <v>481460</v>
      </c>
      <c r="K100">
        <v>10.78</v>
      </c>
      <c r="L100">
        <v>11</v>
      </c>
      <c r="M100">
        <v>9.16</v>
      </c>
      <c r="N100">
        <v>8.61</v>
      </c>
      <c r="O100">
        <v>25.03</v>
      </c>
      <c r="P100">
        <v>3.7</v>
      </c>
      <c r="Q100">
        <v>9170</v>
      </c>
      <c r="R100">
        <v>1238</v>
      </c>
      <c r="S100">
        <v>8</v>
      </c>
      <c r="T100">
        <v>44035344</v>
      </c>
      <c r="U100">
        <v>36375608</v>
      </c>
      <c r="V100">
        <v>7659736</v>
      </c>
      <c r="W100" s="20" t="str">
        <f t="shared" si="1"/>
        <v>Star</v>
      </c>
    </row>
    <row r="101" spans="1:23" x14ac:dyDescent="0.3">
      <c r="A101" t="s">
        <v>118</v>
      </c>
      <c r="B101" t="s">
        <v>1112</v>
      </c>
      <c r="C101" t="s">
        <v>1632</v>
      </c>
      <c r="D101" t="s">
        <v>1636</v>
      </c>
      <c r="E101">
        <v>2023</v>
      </c>
      <c r="F101" t="s">
        <v>1639</v>
      </c>
      <c r="G101">
        <v>3695</v>
      </c>
      <c r="H101">
        <v>6331</v>
      </c>
      <c r="I101">
        <v>7883</v>
      </c>
      <c r="J101">
        <v>387108</v>
      </c>
      <c r="K101">
        <v>12.94</v>
      </c>
      <c r="L101">
        <v>12</v>
      </c>
      <c r="M101">
        <v>7.18</v>
      </c>
      <c r="N101">
        <v>1.54</v>
      </c>
      <c r="O101">
        <v>21.84</v>
      </c>
      <c r="P101">
        <v>1.7</v>
      </c>
      <c r="Q101">
        <v>20752</v>
      </c>
      <c r="R101">
        <v>5907</v>
      </c>
      <c r="S101">
        <v>5</v>
      </c>
      <c r="T101">
        <v>23393045</v>
      </c>
      <c r="U101">
        <v>29127685</v>
      </c>
      <c r="V101">
        <v>-5734640</v>
      </c>
      <c r="W101" s="20" t="str">
        <f t="shared" si="1"/>
        <v>Volume Trap</v>
      </c>
    </row>
    <row r="102" spans="1:23" x14ac:dyDescent="0.3">
      <c r="A102" t="s">
        <v>119</v>
      </c>
      <c r="B102" t="s">
        <v>1113</v>
      </c>
      <c r="C102" t="s">
        <v>1633</v>
      </c>
      <c r="D102" t="s">
        <v>1636</v>
      </c>
      <c r="E102">
        <v>2024</v>
      </c>
      <c r="F102" t="s">
        <v>1639</v>
      </c>
      <c r="G102">
        <v>854</v>
      </c>
      <c r="H102">
        <v>4686</v>
      </c>
      <c r="I102">
        <v>7030</v>
      </c>
      <c r="J102">
        <v>218509</v>
      </c>
      <c r="K102">
        <v>2.69</v>
      </c>
      <c r="L102">
        <v>3</v>
      </c>
      <c r="M102">
        <v>2.84</v>
      </c>
      <c r="N102">
        <v>18.36</v>
      </c>
      <c r="O102">
        <v>17.89</v>
      </c>
      <c r="P102">
        <v>2.1</v>
      </c>
      <c r="Q102">
        <v>10976</v>
      </c>
      <c r="R102">
        <v>3292</v>
      </c>
      <c r="S102">
        <v>14</v>
      </c>
      <c r="T102">
        <v>4001844</v>
      </c>
      <c r="U102">
        <v>6003620</v>
      </c>
      <c r="V102">
        <v>-2001776</v>
      </c>
      <c r="W102" s="20" t="str">
        <f t="shared" si="1"/>
        <v>Under-performer</v>
      </c>
    </row>
    <row r="103" spans="1:23" x14ac:dyDescent="0.3">
      <c r="A103" t="s">
        <v>120</v>
      </c>
      <c r="B103" t="s">
        <v>1114</v>
      </c>
      <c r="C103" t="s">
        <v>1632</v>
      </c>
      <c r="D103" t="s">
        <v>1638</v>
      </c>
      <c r="E103">
        <v>2023</v>
      </c>
      <c r="F103" t="s">
        <v>1640</v>
      </c>
      <c r="G103">
        <v>2781</v>
      </c>
      <c r="H103">
        <v>4073</v>
      </c>
      <c r="I103">
        <v>11140</v>
      </c>
      <c r="J103">
        <v>258944</v>
      </c>
      <c r="K103">
        <v>12</v>
      </c>
      <c r="L103">
        <v>6</v>
      </c>
      <c r="M103">
        <v>3.26</v>
      </c>
      <c r="N103">
        <v>13.04</v>
      </c>
      <c r="O103">
        <v>56.38</v>
      </c>
      <c r="P103">
        <v>4.2</v>
      </c>
      <c r="Q103">
        <v>10276</v>
      </c>
      <c r="R103">
        <v>6216</v>
      </c>
      <c r="S103">
        <v>14</v>
      </c>
      <c r="T103">
        <v>11327013</v>
      </c>
      <c r="U103">
        <v>30980340</v>
      </c>
      <c r="V103">
        <v>-19653327</v>
      </c>
      <c r="W103" s="20" t="str">
        <f t="shared" si="1"/>
        <v>Under-performer</v>
      </c>
    </row>
    <row r="104" spans="1:23" x14ac:dyDescent="0.3">
      <c r="A104" t="s">
        <v>121</v>
      </c>
      <c r="B104" t="s">
        <v>1115</v>
      </c>
      <c r="C104" t="s">
        <v>1634</v>
      </c>
      <c r="D104" t="s">
        <v>1637</v>
      </c>
      <c r="E104">
        <v>2024</v>
      </c>
      <c r="F104" t="s">
        <v>1642</v>
      </c>
      <c r="G104">
        <v>2823</v>
      </c>
      <c r="H104">
        <v>14308</v>
      </c>
      <c r="I104">
        <v>10023</v>
      </c>
      <c r="J104">
        <v>169006</v>
      </c>
      <c r="K104">
        <v>8.2899999999999991</v>
      </c>
      <c r="L104">
        <v>1</v>
      </c>
      <c r="M104">
        <v>0.21</v>
      </c>
      <c r="N104">
        <v>5.33</v>
      </c>
      <c r="O104">
        <v>60.23</v>
      </c>
      <c r="P104">
        <v>2.8</v>
      </c>
      <c r="Q104">
        <v>16521</v>
      </c>
      <c r="R104">
        <v>3859</v>
      </c>
      <c r="S104">
        <v>2</v>
      </c>
      <c r="T104">
        <v>40391484</v>
      </c>
      <c r="U104">
        <v>28294929</v>
      </c>
      <c r="V104">
        <v>12096555</v>
      </c>
      <c r="W104" s="20" t="str">
        <f t="shared" si="1"/>
        <v>Star</v>
      </c>
    </row>
    <row r="105" spans="1:23" x14ac:dyDescent="0.3">
      <c r="A105" t="s">
        <v>122</v>
      </c>
      <c r="B105" t="s">
        <v>1116</v>
      </c>
      <c r="C105" t="s">
        <v>1633</v>
      </c>
      <c r="D105" t="s">
        <v>1637</v>
      </c>
      <c r="E105">
        <v>2024</v>
      </c>
      <c r="F105" t="s">
        <v>1639</v>
      </c>
      <c r="G105">
        <v>1620</v>
      </c>
      <c r="H105">
        <v>4099</v>
      </c>
      <c r="I105">
        <v>5740</v>
      </c>
      <c r="J105">
        <v>286440</v>
      </c>
      <c r="K105">
        <v>5.95</v>
      </c>
      <c r="L105">
        <v>14</v>
      </c>
      <c r="M105">
        <v>7.61</v>
      </c>
      <c r="N105">
        <v>19.54</v>
      </c>
      <c r="O105">
        <v>39.22</v>
      </c>
      <c r="P105">
        <v>3.7</v>
      </c>
      <c r="Q105">
        <v>5827</v>
      </c>
      <c r="R105">
        <v>3129</v>
      </c>
      <c r="S105">
        <v>5</v>
      </c>
      <c r="T105">
        <v>6640380</v>
      </c>
      <c r="U105">
        <v>9298800</v>
      </c>
      <c r="V105">
        <v>-2658420</v>
      </c>
      <c r="W105" s="20" t="str">
        <f t="shared" si="1"/>
        <v>Under-performer</v>
      </c>
    </row>
    <row r="106" spans="1:23" x14ac:dyDescent="0.3">
      <c r="A106" t="s">
        <v>123</v>
      </c>
      <c r="B106" t="s">
        <v>1117</v>
      </c>
      <c r="C106" t="s">
        <v>1633</v>
      </c>
      <c r="D106" t="s">
        <v>1636</v>
      </c>
      <c r="E106">
        <v>2024</v>
      </c>
      <c r="F106" t="s">
        <v>1640</v>
      </c>
      <c r="G106">
        <v>2740</v>
      </c>
      <c r="H106">
        <v>5533</v>
      </c>
      <c r="I106">
        <v>4071</v>
      </c>
      <c r="J106">
        <v>254054</v>
      </c>
      <c r="K106">
        <v>1.98</v>
      </c>
      <c r="L106">
        <v>7</v>
      </c>
      <c r="M106">
        <v>0.43</v>
      </c>
      <c r="N106">
        <v>5.09</v>
      </c>
      <c r="O106">
        <v>52.83</v>
      </c>
      <c r="P106">
        <v>2.2999999999999998</v>
      </c>
      <c r="Q106">
        <v>16775</v>
      </c>
      <c r="R106">
        <v>9652</v>
      </c>
      <c r="S106">
        <v>5</v>
      </c>
      <c r="T106">
        <v>15160420</v>
      </c>
      <c r="U106">
        <v>11154540</v>
      </c>
      <c r="V106">
        <v>4005880</v>
      </c>
      <c r="W106" s="20" t="str">
        <f t="shared" si="1"/>
        <v>Under-performer</v>
      </c>
    </row>
    <row r="107" spans="1:23" x14ac:dyDescent="0.3">
      <c r="A107" t="s">
        <v>124</v>
      </c>
      <c r="B107" t="s">
        <v>1118</v>
      </c>
      <c r="C107" t="s">
        <v>1633</v>
      </c>
      <c r="D107" t="s">
        <v>1635</v>
      </c>
      <c r="E107">
        <v>2024</v>
      </c>
      <c r="F107" t="s">
        <v>1640</v>
      </c>
      <c r="G107">
        <v>3890</v>
      </c>
      <c r="H107">
        <v>9928</v>
      </c>
      <c r="I107">
        <v>12568</v>
      </c>
      <c r="J107">
        <v>362727</v>
      </c>
      <c r="K107">
        <v>12.98</v>
      </c>
      <c r="L107">
        <v>6</v>
      </c>
      <c r="M107">
        <v>8.65</v>
      </c>
      <c r="N107">
        <v>6.52</v>
      </c>
      <c r="O107">
        <v>73.069999999999993</v>
      </c>
      <c r="P107">
        <v>2.5</v>
      </c>
      <c r="Q107">
        <v>9114</v>
      </c>
      <c r="R107">
        <v>5195</v>
      </c>
      <c r="S107">
        <v>9</v>
      </c>
      <c r="T107">
        <v>38619920</v>
      </c>
      <c r="U107">
        <v>48889520</v>
      </c>
      <c r="V107">
        <v>-10269600</v>
      </c>
      <c r="W107" s="20" t="str">
        <f t="shared" si="1"/>
        <v>Volume Trap</v>
      </c>
    </row>
    <row r="108" spans="1:23" x14ac:dyDescent="0.3">
      <c r="A108" t="s">
        <v>125</v>
      </c>
      <c r="B108" t="s">
        <v>1119</v>
      </c>
      <c r="C108" t="s">
        <v>1632</v>
      </c>
      <c r="D108" t="s">
        <v>1636</v>
      </c>
      <c r="E108">
        <v>2023</v>
      </c>
      <c r="F108" t="s">
        <v>1641</v>
      </c>
      <c r="G108">
        <v>1078</v>
      </c>
      <c r="H108">
        <v>2804</v>
      </c>
      <c r="I108">
        <v>13174</v>
      </c>
      <c r="J108">
        <v>350536</v>
      </c>
      <c r="K108">
        <v>2.36</v>
      </c>
      <c r="L108">
        <v>14</v>
      </c>
      <c r="M108">
        <v>1.19</v>
      </c>
      <c r="N108">
        <v>2.31</v>
      </c>
      <c r="O108">
        <v>75.45</v>
      </c>
      <c r="P108">
        <v>5</v>
      </c>
      <c r="Q108">
        <v>2745</v>
      </c>
      <c r="R108">
        <v>163</v>
      </c>
      <c r="S108">
        <v>5</v>
      </c>
      <c r="T108">
        <v>3022712</v>
      </c>
      <c r="U108">
        <v>14201572</v>
      </c>
      <c r="V108">
        <v>-11178860</v>
      </c>
      <c r="W108" s="20" t="str">
        <f t="shared" si="1"/>
        <v>Under-performer</v>
      </c>
    </row>
    <row r="109" spans="1:23" x14ac:dyDescent="0.3">
      <c r="A109" t="s">
        <v>126</v>
      </c>
      <c r="B109" t="s">
        <v>1120</v>
      </c>
      <c r="C109" t="s">
        <v>1632</v>
      </c>
      <c r="D109" t="s">
        <v>1638</v>
      </c>
      <c r="E109">
        <v>2023</v>
      </c>
      <c r="F109" t="s">
        <v>1639</v>
      </c>
      <c r="G109">
        <v>552</v>
      </c>
      <c r="H109">
        <v>19185</v>
      </c>
      <c r="I109">
        <v>4256</v>
      </c>
      <c r="J109">
        <v>57461</v>
      </c>
      <c r="K109">
        <v>4.6500000000000004</v>
      </c>
      <c r="L109">
        <v>13</v>
      </c>
      <c r="M109">
        <v>1.72</v>
      </c>
      <c r="N109">
        <v>9.99</v>
      </c>
      <c r="O109">
        <v>86.63</v>
      </c>
      <c r="P109">
        <v>2</v>
      </c>
      <c r="Q109">
        <v>9743</v>
      </c>
      <c r="R109">
        <v>1445</v>
      </c>
      <c r="S109">
        <v>5</v>
      </c>
      <c r="T109">
        <v>10590120</v>
      </c>
      <c r="U109">
        <v>2349312</v>
      </c>
      <c r="V109">
        <v>8240808</v>
      </c>
      <c r="W109" s="20" t="str">
        <f t="shared" si="1"/>
        <v>Cash Cows</v>
      </c>
    </row>
    <row r="110" spans="1:23" x14ac:dyDescent="0.3">
      <c r="A110" t="s">
        <v>127</v>
      </c>
      <c r="B110" t="s">
        <v>1121</v>
      </c>
      <c r="C110" t="s">
        <v>1634</v>
      </c>
      <c r="D110" t="s">
        <v>1637</v>
      </c>
      <c r="E110">
        <v>2023</v>
      </c>
      <c r="F110" t="s">
        <v>1641</v>
      </c>
      <c r="G110">
        <v>4543</v>
      </c>
      <c r="H110">
        <v>19935</v>
      </c>
      <c r="I110">
        <v>8588</v>
      </c>
      <c r="J110">
        <v>150123</v>
      </c>
      <c r="K110">
        <v>4.3499999999999996</v>
      </c>
      <c r="L110">
        <v>7</v>
      </c>
      <c r="M110">
        <v>4.7699999999999996</v>
      </c>
      <c r="N110">
        <v>10.47</v>
      </c>
      <c r="O110">
        <v>75.94</v>
      </c>
      <c r="P110">
        <v>3</v>
      </c>
      <c r="Q110">
        <v>11855</v>
      </c>
      <c r="R110">
        <v>1074</v>
      </c>
      <c r="S110">
        <v>14</v>
      </c>
      <c r="T110">
        <v>90564705</v>
      </c>
      <c r="U110">
        <v>39015284</v>
      </c>
      <c r="V110">
        <v>51549421</v>
      </c>
      <c r="W110" s="20" t="str">
        <f t="shared" si="1"/>
        <v>Star</v>
      </c>
    </row>
    <row r="111" spans="1:23" x14ac:dyDescent="0.3">
      <c r="A111" t="s">
        <v>128</v>
      </c>
      <c r="B111" t="s">
        <v>1122</v>
      </c>
      <c r="C111" t="s">
        <v>1633</v>
      </c>
      <c r="D111" t="s">
        <v>1636</v>
      </c>
      <c r="E111">
        <v>2023</v>
      </c>
      <c r="F111" t="s">
        <v>1641</v>
      </c>
      <c r="G111">
        <v>920</v>
      </c>
      <c r="H111">
        <v>10133</v>
      </c>
      <c r="I111">
        <v>12498</v>
      </c>
      <c r="J111">
        <v>322660</v>
      </c>
      <c r="K111">
        <v>13.07</v>
      </c>
      <c r="L111">
        <v>11</v>
      </c>
      <c r="M111">
        <v>7.38</v>
      </c>
      <c r="N111">
        <v>12.86</v>
      </c>
      <c r="O111">
        <v>55.19</v>
      </c>
      <c r="P111">
        <v>4.4000000000000004</v>
      </c>
      <c r="Q111">
        <v>2037</v>
      </c>
      <c r="R111">
        <v>4261</v>
      </c>
      <c r="S111">
        <v>3</v>
      </c>
      <c r="T111">
        <v>9322360</v>
      </c>
      <c r="U111">
        <v>11498160</v>
      </c>
      <c r="V111">
        <v>-2175800</v>
      </c>
      <c r="W111" s="20" t="str">
        <f t="shared" si="1"/>
        <v>Under-performer</v>
      </c>
    </row>
    <row r="112" spans="1:23" x14ac:dyDescent="0.3">
      <c r="A112" t="s">
        <v>129</v>
      </c>
      <c r="B112" t="s">
        <v>1123</v>
      </c>
      <c r="C112" t="s">
        <v>1633</v>
      </c>
      <c r="D112" t="s">
        <v>1635</v>
      </c>
      <c r="E112">
        <v>2023</v>
      </c>
      <c r="F112" t="s">
        <v>1639</v>
      </c>
      <c r="G112">
        <v>4538</v>
      </c>
      <c r="H112">
        <v>12872</v>
      </c>
      <c r="I112">
        <v>9399</v>
      </c>
      <c r="J112">
        <v>198586</v>
      </c>
      <c r="K112">
        <v>10.09</v>
      </c>
      <c r="L112">
        <v>12</v>
      </c>
      <c r="M112">
        <v>1.39</v>
      </c>
      <c r="N112">
        <v>17.72</v>
      </c>
      <c r="O112">
        <v>24.37</v>
      </c>
      <c r="P112">
        <v>2</v>
      </c>
      <c r="Q112">
        <v>17424</v>
      </c>
      <c r="R112">
        <v>6062</v>
      </c>
      <c r="S112">
        <v>13</v>
      </c>
      <c r="T112">
        <v>58413136</v>
      </c>
      <c r="U112">
        <v>42652662</v>
      </c>
      <c r="V112">
        <v>15760474</v>
      </c>
      <c r="W112" s="20" t="str">
        <f t="shared" si="1"/>
        <v>Star</v>
      </c>
    </row>
    <row r="113" spans="1:23" x14ac:dyDescent="0.3">
      <c r="A113" t="s">
        <v>130</v>
      </c>
      <c r="B113" t="s">
        <v>1124</v>
      </c>
      <c r="C113" t="s">
        <v>1632</v>
      </c>
      <c r="D113" t="s">
        <v>1636</v>
      </c>
      <c r="E113">
        <v>2023</v>
      </c>
      <c r="F113" t="s">
        <v>1640</v>
      </c>
      <c r="G113">
        <v>256</v>
      </c>
      <c r="H113">
        <v>10496</v>
      </c>
      <c r="I113">
        <v>8450</v>
      </c>
      <c r="J113">
        <v>433395</v>
      </c>
      <c r="K113">
        <v>11.95</v>
      </c>
      <c r="L113">
        <v>10</v>
      </c>
      <c r="M113">
        <v>4.4000000000000004</v>
      </c>
      <c r="N113">
        <v>22.65</v>
      </c>
      <c r="O113">
        <v>17.98</v>
      </c>
      <c r="P113">
        <v>2.7</v>
      </c>
      <c r="Q113">
        <v>17736</v>
      </c>
      <c r="R113">
        <v>9914</v>
      </c>
      <c r="S113">
        <v>11</v>
      </c>
      <c r="T113">
        <v>2686976</v>
      </c>
      <c r="U113">
        <v>2163200</v>
      </c>
      <c r="V113">
        <v>523776</v>
      </c>
      <c r="W113" s="20" t="str">
        <f t="shared" si="1"/>
        <v>Under-performer</v>
      </c>
    </row>
    <row r="114" spans="1:23" x14ac:dyDescent="0.3">
      <c r="A114" t="s">
        <v>131</v>
      </c>
      <c r="B114" t="s">
        <v>1125</v>
      </c>
      <c r="C114" t="s">
        <v>1633</v>
      </c>
      <c r="D114" t="s">
        <v>1637</v>
      </c>
      <c r="E114">
        <v>2023</v>
      </c>
      <c r="F114" t="s">
        <v>1640</v>
      </c>
      <c r="G114">
        <v>1534</v>
      </c>
      <c r="H114">
        <v>17958</v>
      </c>
      <c r="I114">
        <v>3511</v>
      </c>
      <c r="J114">
        <v>479484</v>
      </c>
      <c r="K114">
        <v>3.76</v>
      </c>
      <c r="L114">
        <v>16</v>
      </c>
      <c r="M114">
        <v>4.83</v>
      </c>
      <c r="N114">
        <v>3.44</v>
      </c>
      <c r="O114">
        <v>14.36</v>
      </c>
      <c r="P114">
        <v>3.5</v>
      </c>
      <c r="Q114">
        <v>18424</v>
      </c>
      <c r="R114">
        <v>8749</v>
      </c>
      <c r="S114">
        <v>8</v>
      </c>
      <c r="T114">
        <v>27547572</v>
      </c>
      <c r="U114">
        <v>5385874</v>
      </c>
      <c r="V114">
        <v>22161698</v>
      </c>
      <c r="W114" s="20" t="str">
        <f t="shared" si="1"/>
        <v>Star</v>
      </c>
    </row>
    <row r="115" spans="1:23" x14ac:dyDescent="0.3">
      <c r="A115" t="s">
        <v>132</v>
      </c>
      <c r="B115" t="s">
        <v>1126</v>
      </c>
      <c r="C115" t="s">
        <v>1633</v>
      </c>
      <c r="D115" t="s">
        <v>1638</v>
      </c>
      <c r="E115">
        <v>2023</v>
      </c>
      <c r="F115" t="s">
        <v>1641</v>
      </c>
      <c r="G115">
        <v>913</v>
      </c>
      <c r="H115">
        <v>6975</v>
      </c>
      <c r="I115">
        <v>12080</v>
      </c>
      <c r="J115">
        <v>281496</v>
      </c>
      <c r="K115">
        <v>9.3699999999999992</v>
      </c>
      <c r="L115">
        <v>16</v>
      </c>
      <c r="M115">
        <v>2.12</v>
      </c>
      <c r="N115">
        <v>1.36</v>
      </c>
      <c r="O115">
        <v>63.32</v>
      </c>
      <c r="P115">
        <v>2.9</v>
      </c>
      <c r="Q115">
        <v>18698</v>
      </c>
      <c r="R115">
        <v>6696</v>
      </c>
      <c r="S115">
        <v>5</v>
      </c>
      <c r="T115">
        <v>6368175</v>
      </c>
      <c r="U115">
        <v>11029040</v>
      </c>
      <c r="V115">
        <v>-4660865</v>
      </c>
      <c r="W115" s="20" t="str">
        <f t="shared" si="1"/>
        <v>Under-performer</v>
      </c>
    </row>
    <row r="116" spans="1:23" x14ac:dyDescent="0.3">
      <c r="A116" t="s">
        <v>133</v>
      </c>
      <c r="B116" t="s">
        <v>1127</v>
      </c>
      <c r="C116" t="s">
        <v>1633</v>
      </c>
      <c r="D116" t="s">
        <v>1635</v>
      </c>
      <c r="E116">
        <v>2024</v>
      </c>
      <c r="F116" t="s">
        <v>1642</v>
      </c>
      <c r="G116">
        <v>2840</v>
      </c>
      <c r="H116">
        <v>8684</v>
      </c>
      <c r="I116">
        <v>2468</v>
      </c>
      <c r="J116">
        <v>217860</v>
      </c>
      <c r="K116">
        <v>8.58</v>
      </c>
      <c r="L116">
        <v>3</v>
      </c>
      <c r="M116">
        <v>1.1599999999999999</v>
      </c>
      <c r="N116">
        <v>0.46</v>
      </c>
      <c r="O116">
        <v>74.599999999999994</v>
      </c>
      <c r="P116">
        <v>2.8</v>
      </c>
      <c r="Q116">
        <v>2915</v>
      </c>
      <c r="R116">
        <v>3430</v>
      </c>
      <c r="S116">
        <v>12</v>
      </c>
      <c r="T116">
        <v>24662560</v>
      </c>
      <c r="U116">
        <v>7009120</v>
      </c>
      <c r="V116">
        <v>17653440</v>
      </c>
      <c r="W116" s="20" t="str">
        <f t="shared" si="1"/>
        <v>Star</v>
      </c>
    </row>
    <row r="117" spans="1:23" x14ac:dyDescent="0.3">
      <c r="A117" t="s">
        <v>134</v>
      </c>
      <c r="B117" t="s">
        <v>1128</v>
      </c>
      <c r="C117" t="s">
        <v>1632</v>
      </c>
      <c r="D117" t="s">
        <v>1635</v>
      </c>
      <c r="E117">
        <v>2023</v>
      </c>
      <c r="F117" t="s">
        <v>1639</v>
      </c>
      <c r="G117">
        <v>613</v>
      </c>
      <c r="H117">
        <v>14375</v>
      </c>
      <c r="I117">
        <v>947</v>
      </c>
      <c r="J117">
        <v>256821</v>
      </c>
      <c r="K117">
        <v>12.49</v>
      </c>
      <c r="L117">
        <v>7</v>
      </c>
      <c r="M117">
        <v>8.36</v>
      </c>
      <c r="N117">
        <v>3.59</v>
      </c>
      <c r="O117">
        <v>50.69</v>
      </c>
      <c r="P117">
        <v>2.5</v>
      </c>
      <c r="Q117">
        <v>12530</v>
      </c>
      <c r="R117">
        <v>1840</v>
      </c>
      <c r="S117">
        <v>7</v>
      </c>
      <c r="T117">
        <v>8811875</v>
      </c>
      <c r="U117">
        <v>580511</v>
      </c>
      <c r="V117">
        <v>8231364</v>
      </c>
      <c r="W117" s="20" t="str">
        <f t="shared" si="1"/>
        <v>Cash Cows</v>
      </c>
    </row>
    <row r="118" spans="1:23" x14ac:dyDescent="0.3">
      <c r="A118" t="s">
        <v>135</v>
      </c>
      <c r="B118" t="s">
        <v>1129</v>
      </c>
      <c r="C118" t="s">
        <v>1633</v>
      </c>
      <c r="D118" t="s">
        <v>1638</v>
      </c>
      <c r="E118">
        <v>2024</v>
      </c>
      <c r="F118" t="s">
        <v>1641</v>
      </c>
      <c r="G118">
        <v>4241</v>
      </c>
      <c r="H118">
        <v>3122</v>
      </c>
      <c r="I118">
        <v>7220</v>
      </c>
      <c r="J118">
        <v>242121</v>
      </c>
      <c r="K118">
        <v>13.59</v>
      </c>
      <c r="L118">
        <v>4</v>
      </c>
      <c r="M118">
        <v>5.0199999999999996</v>
      </c>
      <c r="N118">
        <v>16.45</v>
      </c>
      <c r="O118">
        <v>14.38</v>
      </c>
      <c r="P118">
        <v>3.3</v>
      </c>
      <c r="Q118">
        <v>3152</v>
      </c>
      <c r="R118">
        <v>6155</v>
      </c>
      <c r="S118">
        <v>4</v>
      </c>
      <c r="T118">
        <v>13240402</v>
      </c>
      <c r="U118">
        <v>30620020</v>
      </c>
      <c r="V118">
        <v>-17379618</v>
      </c>
      <c r="W118" s="20" t="str">
        <f t="shared" si="1"/>
        <v>Under-performer</v>
      </c>
    </row>
    <row r="119" spans="1:23" x14ac:dyDescent="0.3">
      <c r="A119" t="s">
        <v>136</v>
      </c>
      <c r="B119" t="s">
        <v>1130</v>
      </c>
      <c r="C119" t="s">
        <v>1634</v>
      </c>
      <c r="D119" t="s">
        <v>1638</v>
      </c>
      <c r="E119">
        <v>2023</v>
      </c>
      <c r="F119" t="s">
        <v>1641</v>
      </c>
      <c r="G119">
        <v>1807</v>
      </c>
      <c r="H119">
        <v>17488</v>
      </c>
      <c r="I119">
        <v>13319</v>
      </c>
      <c r="J119">
        <v>374637</v>
      </c>
      <c r="K119">
        <v>0.18</v>
      </c>
      <c r="L119">
        <v>15</v>
      </c>
      <c r="M119">
        <v>0.14000000000000001</v>
      </c>
      <c r="N119">
        <v>18.190000000000001</v>
      </c>
      <c r="O119">
        <v>52.84</v>
      </c>
      <c r="P119">
        <v>3.5</v>
      </c>
      <c r="Q119">
        <v>12357</v>
      </c>
      <c r="R119">
        <v>6421</v>
      </c>
      <c r="S119">
        <v>8</v>
      </c>
      <c r="T119">
        <v>31600816</v>
      </c>
      <c r="U119">
        <v>24067433</v>
      </c>
      <c r="V119">
        <v>7533383</v>
      </c>
      <c r="W119" s="20" t="str">
        <f t="shared" si="1"/>
        <v>Star</v>
      </c>
    </row>
    <row r="120" spans="1:23" x14ac:dyDescent="0.3">
      <c r="A120" t="s">
        <v>137</v>
      </c>
      <c r="B120" t="s">
        <v>1131</v>
      </c>
      <c r="C120" t="s">
        <v>1632</v>
      </c>
      <c r="D120" t="s">
        <v>1636</v>
      </c>
      <c r="E120">
        <v>2024</v>
      </c>
      <c r="F120" t="s">
        <v>1639</v>
      </c>
      <c r="G120">
        <v>1728</v>
      </c>
      <c r="H120">
        <v>9541</v>
      </c>
      <c r="I120">
        <v>12889</v>
      </c>
      <c r="J120">
        <v>86027</v>
      </c>
      <c r="K120">
        <v>10.11</v>
      </c>
      <c r="L120">
        <v>3</v>
      </c>
      <c r="M120">
        <v>8.0299999999999994</v>
      </c>
      <c r="N120">
        <v>19.66</v>
      </c>
      <c r="O120">
        <v>84.86</v>
      </c>
      <c r="P120">
        <v>3.6</v>
      </c>
      <c r="Q120">
        <v>20240</v>
      </c>
      <c r="R120">
        <v>2054</v>
      </c>
      <c r="S120">
        <v>7</v>
      </c>
      <c r="T120">
        <v>16486848</v>
      </c>
      <c r="U120">
        <v>22272192</v>
      </c>
      <c r="V120">
        <v>-5785344</v>
      </c>
      <c r="W120" s="20" t="str">
        <f t="shared" si="1"/>
        <v>Under-performer</v>
      </c>
    </row>
    <row r="121" spans="1:23" x14ac:dyDescent="0.3">
      <c r="A121" t="s">
        <v>138</v>
      </c>
      <c r="B121" t="s">
        <v>1132</v>
      </c>
      <c r="C121" t="s">
        <v>1632</v>
      </c>
      <c r="D121" t="s">
        <v>1636</v>
      </c>
      <c r="E121">
        <v>2023</v>
      </c>
      <c r="F121" t="s">
        <v>1641</v>
      </c>
      <c r="G121">
        <v>3292</v>
      </c>
      <c r="H121">
        <v>18225</v>
      </c>
      <c r="I121">
        <v>10942</v>
      </c>
      <c r="J121">
        <v>405691</v>
      </c>
      <c r="K121">
        <v>0.78</v>
      </c>
      <c r="L121">
        <v>14</v>
      </c>
      <c r="M121">
        <v>9.81</v>
      </c>
      <c r="N121">
        <v>6.09</v>
      </c>
      <c r="O121">
        <v>57.81</v>
      </c>
      <c r="P121">
        <v>1.3</v>
      </c>
      <c r="Q121">
        <v>5310</v>
      </c>
      <c r="R121">
        <v>379</v>
      </c>
      <c r="S121">
        <v>4</v>
      </c>
      <c r="T121">
        <v>59996700</v>
      </c>
      <c r="U121">
        <v>36021064</v>
      </c>
      <c r="V121">
        <v>23975636</v>
      </c>
      <c r="W121" s="20" t="str">
        <f t="shared" si="1"/>
        <v>Star</v>
      </c>
    </row>
    <row r="122" spans="1:23" x14ac:dyDescent="0.3">
      <c r="A122" t="s">
        <v>139</v>
      </c>
      <c r="B122" t="s">
        <v>1133</v>
      </c>
      <c r="C122" t="s">
        <v>1632</v>
      </c>
      <c r="D122" t="s">
        <v>1636</v>
      </c>
      <c r="E122">
        <v>2024</v>
      </c>
      <c r="F122" t="s">
        <v>1642</v>
      </c>
      <c r="G122">
        <v>4686</v>
      </c>
      <c r="H122">
        <v>19958</v>
      </c>
      <c r="I122">
        <v>1165</v>
      </c>
      <c r="J122">
        <v>223921</v>
      </c>
      <c r="K122">
        <v>8.23</v>
      </c>
      <c r="L122">
        <v>11</v>
      </c>
      <c r="M122">
        <v>6.06</v>
      </c>
      <c r="N122">
        <v>7.65</v>
      </c>
      <c r="O122">
        <v>74.75</v>
      </c>
      <c r="P122">
        <v>3.5</v>
      </c>
      <c r="Q122">
        <v>18069</v>
      </c>
      <c r="R122">
        <v>2491</v>
      </c>
      <c r="S122">
        <v>5</v>
      </c>
      <c r="T122">
        <v>93523188</v>
      </c>
      <c r="U122">
        <v>5459190</v>
      </c>
      <c r="V122">
        <v>88063998</v>
      </c>
      <c r="W122" s="20" t="str">
        <f t="shared" si="1"/>
        <v>Star</v>
      </c>
    </row>
    <row r="123" spans="1:23" x14ac:dyDescent="0.3">
      <c r="A123" t="s">
        <v>140</v>
      </c>
      <c r="B123" t="s">
        <v>1134</v>
      </c>
      <c r="C123" t="s">
        <v>1632</v>
      </c>
      <c r="D123" t="s">
        <v>1637</v>
      </c>
      <c r="E123">
        <v>2023</v>
      </c>
      <c r="F123" t="s">
        <v>1639</v>
      </c>
      <c r="G123">
        <v>1109</v>
      </c>
      <c r="H123">
        <v>9492</v>
      </c>
      <c r="I123">
        <v>10666</v>
      </c>
      <c r="J123">
        <v>412271</v>
      </c>
      <c r="K123">
        <v>4.3099999999999996</v>
      </c>
      <c r="L123">
        <v>4</v>
      </c>
      <c r="M123">
        <v>5.04</v>
      </c>
      <c r="N123">
        <v>12.08</v>
      </c>
      <c r="O123">
        <v>74.010000000000005</v>
      </c>
      <c r="P123">
        <v>4.8</v>
      </c>
      <c r="Q123">
        <v>3051</v>
      </c>
      <c r="R123">
        <v>9332</v>
      </c>
      <c r="S123">
        <v>11</v>
      </c>
      <c r="T123">
        <v>10526628</v>
      </c>
      <c r="U123">
        <v>11828594</v>
      </c>
      <c r="V123">
        <v>-1301966</v>
      </c>
      <c r="W123" s="20" t="str">
        <f t="shared" si="1"/>
        <v>Under-performer</v>
      </c>
    </row>
    <row r="124" spans="1:23" x14ac:dyDescent="0.3">
      <c r="A124" t="s">
        <v>141</v>
      </c>
      <c r="B124" t="s">
        <v>1065</v>
      </c>
      <c r="C124" t="s">
        <v>1633</v>
      </c>
      <c r="D124" t="s">
        <v>1635</v>
      </c>
      <c r="E124">
        <v>2023</v>
      </c>
      <c r="F124" t="s">
        <v>1640</v>
      </c>
      <c r="G124">
        <v>1772</v>
      </c>
      <c r="H124">
        <v>17146</v>
      </c>
      <c r="I124">
        <v>5331</v>
      </c>
      <c r="J124">
        <v>198930</v>
      </c>
      <c r="K124">
        <v>4.5999999999999996</v>
      </c>
      <c r="L124">
        <v>15</v>
      </c>
      <c r="M124">
        <v>8.7799999999999994</v>
      </c>
      <c r="N124">
        <v>1.58</v>
      </c>
      <c r="O124">
        <v>84.57</v>
      </c>
      <c r="P124">
        <v>3.2</v>
      </c>
      <c r="Q124">
        <v>15084</v>
      </c>
      <c r="R124">
        <v>6539</v>
      </c>
      <c r="S124">
        <v>6</v>
      </c>
      <c r="T124">
        <v>30382712</v>
      </c>
      <c r="U124">
        <v>9446532</v>
      </c>
      <c r="V124">
        <v>20936180</v>
      </c>
      <c r="W124" s="20" t="str">
        <f t="shared" si="1"/>
        <v>Star</v>
      </c>
    </row>
    <row r="125" spans="1:23" x14ac:dyDescent="0.3">
      <c r="A125" t="s">
        <v>142</v>
      </c>
      <c r="B125" t="s">
        <v>1135</v>
      </c>
      <c r="C125" t="s">
        <v>1632</v>
      </c>
      <c r="D125" t="s">
        <v>1637</v>
      </c>
      <c r="E125">
        <v>2023</v>
      </c>
      <c r="F125" t="s">
        <v>1639</v>
      </c>
      <c r="G125">
        <v>3364</v>
      </c>
      <c r="H125">
        <v>18529</v>
      </c>
      <c r="I125">
        <v>13486</v>
      </c>
      <c r="J125">
        <v>265234</v>
      </c>
      <c r="K125">
        <v>5.29</v>
      </c>
      <c r="L125">
        <v>13</v>
      </c>
      <c r="M125">
        <v>9.5299999999999994</v>
      </c>
      <c r="N125">
        <v>15.28</v>
      </c>
      <c r="O125">
        <v>71.62</v>
      </c>
      <c r="P125">
        <v>3.9</v>
      </c>
      <c r="Q125">
        <v>2261</v>
      </c>
      <c r="R125">
        <v>1061</v>
      </c>
      <c r="S125">
        <v>10</v>
      </c>
      <c r="T125">
        <v>62331556</v>
      </c>
      <c r="U125">
        <v>45366904</v>
      </c>
      <c r="V125">
        <v>16964652</v>
      </c>
      <c r="W125" s="20" t="str">
        <f t="shared" si="1"/>
        <v>Star</v>
      </c>
    </row>
    <row r="126" spans="1:23" x14ac:dyDescent="0.3">
      <c r="A126" t="s">
        <v>143</v>
      </c>
      <c r="B126" t="s">
        <v>1071</v>
      </c>
      <c r="C126" t="s">
        <v>1632</v>
      </c>
      <c r="D126" t="s">
        <v>1635</v>
      </c>
      <c r="E126">
        <v>2023</v>
      </c>
      <c r="F126" t="s">
        <v>1640</v>
      </c>
      <c r="G126">
        <v>3207</v>
      </c>
      <c r="H126">
        <v>5763</v>
      </c>
      <c r="I126">
        <v>6130</v>
      </c>
      <c r="J126">
        <v>129003</v>
      </c>
      <c r="K126">
        <v>9.32</v>
      </c>
      <c r="L126">
        <v>9</v>
      </c>
      <c r="M126">
        <v>7.55</v>
      </c>
      <c r="N126">
        <v>24.59</v>
      </c>
      <c r="O126">
        <v>69.819999999999993</v>
      </c>
      <c r="P126">
        <v>3.2</v>
      </c>
      <c r="Q126">
        <v>14011</v>
      </c>
      <c r="R126">
        <v>6927</v>
      </c>
      <c r="S126">
        <v>7</v>
      </c>
      <c r="T126">
        <v>18481941</v>
      </c>
      <c r="U126">
        <v>19658910</v>
      </c>
      <c r="V126">
        <v>-1176969</v>
      </c>
      <c r="W126" s="20" t="str">
        <f t="shared" si="1"/>
        <v>Under-performer</v>
      </c>
    </row>
    <row r="127" spans="1:23" x14ac:dyDescent="0.3">
      <c r="A127" t="s">
        <v>144</v>
      </c>
      <c r="B127" t="s">
        <v>1136</v>
      </c>
      <c r="C127" t="s">
        <v>1632</v>
      </c>
      <c r="D127" t="s">
        <v>1635</v>
      </c>
      <c r="E127">
        <v>2023</v>
      </c>
      <c r="F127" t="s">
        <v>1639</v>
      </c>
      <c r="G127">
        <v>2675</v>
      </c>
      <c r="H127">
        <v>15560</v>
      </c>
      <c r="I127">
        <v>6310</v>
      </c>
      <c r="J127">
        <v>233467</v>
      </c>
      <c r="K127">
        <v>5.01</v>
      </c>
      <c r="L127">
        <v>6</v>
      </c>
      <c r="M127">
        <v>4.45</v>
      </c>
      <c r="N127">
        <v>9.02</v>
      </c>
      <c r="O127">
        <v>28.73</v>
      </c>
      <c r="P127">
        <v>4.4000000000000004</v>
      </c>
      <c r="Q127">
        <v>10971</v>
      </c>
      <c r="R127">
        <v>1317</v>
      </c>
      <c r="S127">
        <v>14</v>
      </c>
      <c r="T127">
        <v>41623000</v>
      </c>
      <c r="U127">
        <v>16879250</v>
      </c>
      <c r="V127">
        <v>24743750</v>
      </c>
      <c r="W127" s="20" t="str">
        <f t="shared" si="1"/>
        <v>Star</v>
      </c>
    </row>
    <row r="128" spans="1:23" x14ac:dyDescent="0.3">
      <c r="A128" t="s">
        <v>145</v>
      </c>
      <c r="B128" t="s">
        <v>1137</v>
      </c>
      <c r="C128" t="s">
        <v>1634</v>
      </c>
      <c r="D128" t="s">
        <v>1638</v>
      </c>
      <c r="E128">
        <v>2023</v>
      </c>
      <c r="F128" t="s">
        <v>1642</v>
      </c>
      <c r="G128">
        <v>2779</v>
      </c>
      <c r="H128">
        <v>16656</v>
      </c>
      <c r="I128">
        <v>11538</v>
      </c>
      <c r="J128">
        <v>89758</v>
      </c>
      <c r="K128">
        <v>10.99</v>
      </c>
      <c r="L128">
        <v>12</v>
      </c>
      <c r="M128">
        <v>5.92</v>
      </c>
      <c r="N128">
        <v>18.82</v>
      </c>
      <c r="O128">
        <v>14.79</v>
      </c>
      <c r="P128">
        <v>4.7</v>
      </c>
      <c r="Q128">
        <v>13967</v>
      </c>
      <c r="R128">
        <v>8666</v>
      </c>
      <c r="S128">
        <v>5</v>
      </c>
      <c r="T128">
        <v>46287024</v>
      </c>
      <c r="U128">
        <v>32064102</v>
      </c>
      <c r="V128">
        <v>14222922</v>
      </c>
      <c r="W128" s="20" t="str">
        <f t="shared" si="1"/>
        <v>Star</v>
      </c>
    </row>
    <row r="129" spans="1:23" x14ac:dyDescent="0.3">
      <c r="A129" t="s">
        <v>146</v>
      </c>
      <c r="B129" t="s">
        <v>1138</v>
      </c>
      <c r="C129" t="s">
        <v>1632</v>
      </c>
      <c r="D129" t="s">
        <v>1636</v>
      </c>
      <c r="E129">
        <v>2023</v>
      </c>
      <c r="F129" t="s">
        <v>1641</v>
      </c>
      <c r="G129">
        <v>1647</v>
      </c>
      <c r="H129">
        <v>10146</v>
      </c>
      <c r="I129">
        <v>9554</v>
      </c>
      <c r="J129">
        <v>366456</v>
      </c>
      <c r="K129">
        <v>6.07</v>
      </c>
      <c r="L129">
        <v>19</v>
      </c>
      <c r="M129">
        <v>7.01</v>
      </c>
      <c r="N129">
        <v>12.5</v>
      </c>
      <c r="O129">
        <v>51.41</v>
      </c>
      <c r="P129">
        <v>1.7</v>
      </c>
      <c r="Q129">
        <v>7663</v>
      </c>
      <c r="R129">
        <v>6107</v>
      </c>
      <c r="S129">
        <v>12</v>
      </c>
      <c r="T129">
        <v>16710462</v>
      </c>
      <c r="U129">
        <v>15735438</v>
      </c>
      <c r="V129">
        <v>975024</v>
      </c>
      <c r="W129" s="20" t="str">
        <f t="shared" si="1"/>
        <v>Under-performer</v>
      </c>
    </row>
    <row r="130" spans="1:23" x14ac:dyDescent="0.3">
      <c r="A130" t="s">
        <v>147</v>
      </c>
      <c r="B130" t="s">
        <v>1139</v>
      </c>
      <c r="C130" t="s">
        <v>1634</v>
      </c>
      <c r="D130" t="s">
        <v>1635</v>
      </c>
      <c r="E130">
        <v>2023</v>
      </c>
      <c r="F130" t="s">
        <v>1642</v>
      </c>
      <c r="G130">
        <v>3110</v>
      </c>
      <c r="H130">
        <v>13164</v>
      </c>
      <c r="I130">
        <v>12554</v>
      </c>
      <c r="J130">
        <v>380814</v>
      </c>
      <c r="K130">
        <v>1.03</v>
      </c>
      <c r="L130">
        <v>4</v>
      </c>
      <c r="M130">
        <v>1.94</v>
      </c>
      <c r="N130">
        <v>3.2</v>
      </c>
      <c r="O130">
        <v>19.95</v>
      </c>
      <c r="P130">
        <v>2.7</v>
      </c>
      <c r="Q130">
        <v>17565</v>
      </c>
      <c r="R130">
        <v>4230</v>
      </c>
      <c r="S130">
        <v>12</v>
      </c>
      <c r="T130">
        <v>40940040</v>
      </c>
      <c r="U130">
        <v>39042940</v>
      </c>
      <c r="V130">
        <v>1897100</v>
      </c>
      <c r="W130" s="20" t="str">
        <f t="shared" si="1"/>
        <v>Volume Trap</v>
      </c>
    </row>
    <row r="131" spans="1:23" x14ac:dyDescent="0.3">
      <c r="A131" t="s">
        <v>148</v>
      </c>
      <c r="B131" t="s">
        <v>1140</v>
      </c>
      <c r="C131" t="s">
        <v>1632</v>
      </c>
      <c r="D131" t="s">
        <v>1635</v>
      </c>
      <c r="E131">
        <v>2024</v>
      </c>
      <c r="F131" t="s">
        <v>1642</v>
      </c>
      <c r="G131">
        <v>2743</v>
      </c>
      <c r="H131">
        <v>4469</v>
      </c>
      <c r="I131">
        <v>11481</v>
      </c>
      <c r="J131">
        <v>132279</v>
      </c>
      <c r="K131">
        <v>11.76</v>
      </c>
      <c r="L131">
        <v>2</v>
      </c>
      <c r="M131">
        <v>4.47</v>
      </c>
      <c r="N131">
        <v>14.56</v>
      </c>
      <c r="O131">
        <v>86.98</v>
      </c>
      <c r="P131">
        <v>2.6</v>
      </c>
      <c r="Q131">
        <v>13386</v>
      </c>
      <c r="R131">
        <v>1492</v>
      </c>
      <c r="S131">
        <v>8</v>
      </c>
      <c r="T131">
        <v>12258467</v>
      </c>
      <c r="U131">
        <v>31492383</v>
      </c>
      <c r="V131">
        <v>-19233916</v>
      </c>
      <c r="W131" s="20" t="str">
        <f t="shared" ref="W131:W194" si="2">IF(AND(T131&gt;$Y$2,V131&gt;$Z$2),"Star",IF(AND(T131&lt;=$Y$2,V131&gt;$Z$2),"Cash Cows",IF(AND(T131&gt;$Y$2,V131&lt;=$Z$2),"Volume Trap","Under-performer")))</f>
        <v>Under-performer</v>
      </c>
    </row>
    <row r="132" spans="1:23" x14ac:dyDescent="0.3">
      <c r="A132" t="s">
        <v>149</v>
      </c>
      <c r="B132" t="s">
        <v>1141</v>
      </c>
      <c r="C132" t="s">
        <v>1632</v>
      </c>
      <c r="D132" t="s">
        <v>1638</v>
      </c>
      <c r="E132">
        <v>2023</v>
      </c>
      <c r="F132" t="s">
        <v>1640</v>
      </c>
      <c r="G132">
        <v>4941</v>
      </c>
      <c r="H132">
        <v>4528</v>
      </c>
      <c r="I132">
        <v>14372</v>
      </c>
      <c r="J132">
        <v>65434</v>
      </c>
      <c r="K132">
        <v>4.29</v>
      </c>
      <c r="L132">
        <v>14</v>
      </c>
      <c r="M132">
        <v>8.3000000000000007</v>
      </c>
      <c r="N132">
        <v>7.5</v>
      </c>
      <c r="O132">
        <v>33.19</v>
      </c>
      <c r="P132">
        <v>2.6</v>
      </c>
      <c r="Q132">
        <v>19420</v>
      </c>
      <c r="R132">
        <v>2176</v>
      </c>
      <c r="S132">
        <v>3</v>
      </c>
      <c r="T132">
        <v>22372848</v>
      </c>
      <c r="U132">
        <v>71012052</v>
      </c>
      <c r="V132">
        <v>-48639204</v>
      </c>
      <c r="W132" s="20" t="str">
        <f t="shared" si="2"/>
        <v>Volume Trap</v>
      </c>
    </row>
    <row r="133" spans="1:23" x14ac:dyDescent="0.3">
      <c r="A133" t="s">
        <v>150</v>
      </c>
      <c r="B133" t="s">
        <v>1142</v>
      </c>
      <c r="C133" t="s">
        <v>1632</v>
      </c>
      <c r="D133" t="s">
        <v>1635</v>
      </c>
      <c r="E133">
        <v>2023</v>
      </c>
      <c r="F133" t="s">
        <v>1641</v>
      </c>
      <c r="G133">
        <v>3677</v>
      </c>
      <c r="H133">
        <v>5129</v>
      </c>
      <c r="I133">
        <v>9764</v>
      </c>
      <c r="J133">
        <v>245119</v>
      </c>
      <c r="K133">
        <v>6.49</v>
      </c>
      <c r="L133">
        <v>3</v>
      </c>
      <c r="M133">
        <v>6.55</v>
      </c>
      <c r="N133">
        <v>0.86</v>
      </c>
      <c r="O133">
        <v>78.239999999999995</v>
      </c>
      <c r="P133">
        <v>1.5</v>
      </c>
      <c r="Q133">
        <v>7701</v>
      </c>
      <c r="R133">
        <v>9066</v>
      </c>
      <c r="S133">
        <v>5</v>
      </c>
      <c r="T133">
        <v>18859333</v>
      </c>
      <c r="U133">
        <v>35902228</v>
      </c>
      <c r="V133">
        <v>-17042895</v>
      </c>
      <c r="W133" s="20" t="str">
        <f t="shared" si="2"/>
        <v>Under-performer</v>
      </c>
    </row>
    <row r="134" spans="1:23" x14ac:dyDescent="0.3">
      <c r="A134" t="s">
        <v>151</v>
      </c>
      <c r="B134" t="s">
        <v>1143</v>
      </c>
      <c r="C134" t="s">
        <v>1633</v>
      </c>
      <c r="D134" t="s">
        <v>1638</v>
      </c>
      <c r="E134">
        <v>2024</v>
      </c>
      <c r="F134" t="s">
        <v>1641</v>
      </c>
      <c r="G134">
        <v>1413</v>
      </c>
      <c r="H134">
        <v>4567</v>
      </c>
      <c r="I134">
        <v>7293</v>
      </c>
      <c r="J134">
        <v>490991</v>
      </c>
      <c r="K134">
        <v>10.28</v>
      </c>
      <c r="L134">
        <v>14</v>
      </c>
      <c r="M134">
        <v>4.1100000000000003</v>
      </c>
      <c r="N134">
        <v>15.87</v>
      </c>
      <c r="O134">
        <v>41.01</v>
      </c>
      <c r="P134">
        <v>4.3</v>
      </c>
      <c r="Q134">
        <v>17080</v>
      </c>
      <c r="R134">
        <v>4416</v>
      </c>
      <c r="S134">
        <v>6</v>
      </c>
      <c r="T134">
        <v>6453171</v>
      </c>
      <c r="U134">
        <v>10305009</v>
      </c>
      <c r="V134">
        <v>-3851838</v>
      </c>
      <c r="W134" s="20" t="str">
        <f t="shared" si="2"/>
        <v>Under-performer</v>
      </c>
    </row>
    <row r="135" spans="1:23" x14ac:dyDescent="0.3">
      <c r="A135" t="s">
        <v>152</v>
      </c>
      <c r="B135" t="s">
        <v>1039</v>
      </c>
      <c r="C135" t="s">
        <v>1632</v>
      </c>
      <c r="D135" t="s">
        <v>1636</v>
      </c>
      <c r="E135">
        <v>2024</v>
      </c>
      <c r="F135" t="s">
        <v>1642</v>
      </c>
      <c r="G135">
        <v>2031</v>
      </c>
      <c r="H135">
        <v>7441</v>
      </c>
      <c r="I135">
        <v>11029</v>
      </c>
      <c r="J135">
        <v>387913</v>
      </c>
      <c r="K135">
        <v>4.99</v>
      </c>
      <c r="L135">
        <v>13</v>
      </c>
      <c r="M135">
        <v>6.63</v>
      </c>
      <c r="N135">
        <v>21.47</v>
      </c>
      <c r="O135">
        <v>35.86</v>
      </c>
      <c r="P135">
        <v>1.1000000000000001</v>
      </c>
      <c r="Q135">
        <v>20654</v>
      </c>
      <c r="R135">
        <v>6296</v>
      </c>
      <c r="S135">
        <v>5</v>
      </c>
      <c r="T135">
        <v>15112671</v>
      </c>
      <c r="U135">
        <v>22399899</v>
      </c>
      <c r="V135">
        <v>-7287228</v>
      </c>
      <c r="W135" s="20" t="str">
        <f t="shared" si="2"/>
        <v>Under-performer</v>
      </c>
    </row>
    <row r="136" spans="1:23" x14ac:dyDescent="0.3">
      <c r="A136" t="s">
        <v>153</v>
      </c>
      <c r="B136" t="s">
        <v>1041</v>
      </c>
      <c r="C136" t="s">
        <v>1634</v>
      </c>
      <c r="D136" t="s">
        <v>1637</v>
      </c>
      <c r="E136">
        <v>2024</v>
      </c>
      <c r="F136" t="s">
        <v>1641</v>
      </c>
      <c r="G136">
        <v>1713</v>
      </c>
      <c r="H136">
        <v>19270</v>
      </c>
      <c r="I136">
        <v>12415</v>
      </c>
      <c r="J136">
        <v>295754</v>
      </c>
      <c r="K136">
        <v>0.85</v>
      </c>
      <c r="L136">
        <v>19</v>
      </c>
      <c r="M136">
        <v>1.18</v>
      </c>
      <c r="N136">
        <v>8.6199999999999992</v>
      </c>
      <c r="O136">
        <v>84.81</v>
      </c>
      <c r="P136">
        <v>3.1</v>
      </c>
      <c r="Q136">
        <v>8899</v>
      </c>
      <c r="R136">
        <v>4689</v>
      </c>
      <c r="S136">
        <v>5</v>
      </c>
      <c r="T136">
        <v>33009510</v>
      </c>
      <c r="U136">
        <v>21266895</v>
      </c>
      <c r="V136">
        <v>11742615</v>
      </c>
      <c r="W136" s="20" t="str">
        <f t="shared" si="2"/>
        <v>Star</v>
      </c>
    </row>
    <row r="137" spans="1:23" x14ac:dyDescent="0.3">
      <c r="A137" t="s">
        <v>154</v>
      </c>
      <c r="B137" t="s">
        <v>1144</v>
      </c>
      <c r="C137" t="s">
        <v>1634</v>
      </c>
      <c r="D137" t="s">
        <v>1637</v>
      </c>
      <c r="E137">
        <v>2024</v>
      </c>
      <c r="F137" t="s">
        <v>1641</v>
      </c>
      <c r="G137">
        <v>1579</v>
      </c>
      <c r="H137">
        <v>13055</v>
      </c>
      <c r="I137">
        <v>11559</v>
      </c>
      <c r="J137">
        <v>378821</v>
      </c>
      <c r="K137">
        <v>5.61</v>
      </c>
      <c r="L137">
        <v>18</v>
      </c>
      <c r="M137">
        <v>4.01</v>
      </c>
      <c r="N137">
        <v>9.76</v>
      </c>
      <c r="O137">
        <v>39.07</v>
      </c>
      <c r="P137">
        <v>3.6</v>
      </c>
      <c r="Q137">
        <v>18445</v>
      </c>
      <c r="R137">
        <v>8242</v>
      </c>
      <c r="S137">
        <v>12</v>
      </c>
      <c r="T137">
        <v>20613845</v>
      </c>
      <c r="U137">
        <v>18251661</v>
      </c>
      <c r="V137">
        <v>2362184</v>
      </c>
      <c r="W137" s="20" t="str">
        <f t="shared" si="2"/>
        <v>Under-performer</v>
      </c>
    </row>
    <row r="138" spans="1:23" x14ac:dyDescent="0.3">
      <c r="A138" t="s">
        <v>155</v>
      </c>
      <c r="B138" t="s">
        <v>1145</v>
      </c>
      <c r="C138" t="s">
        <v>1633</v>
      </c>
      <c r="D138" t="s">
        <v>1637</v>
      </c>
      <c r="E138">
        <v>2023</v>
      </c>
      <c r="F138" t="s">
        <v>1642</v>
      </c>
      <c r="G138">
        <v>2088</v>
      </c>
      <c r="H138">
        <v>14581</v>
      </c>
      <c r="I138">
        <v>6239</v>
      </c>
      <c r="J138">
        <v>133555</v>
      </c>
      <c r="K138">
        <v>14.17</v>
      </c>
      <c r="L138">
        <v>12</v>
      </c>
      <c r="M138">
        <v>7.93</v>
      </c>
      <c r="N138">
        <v>22.28</v>
      </c>
      <c r="O138">
        <v>41.22</v>
      </c>
      <c r="P138">
        <v>1.8</v>
      </c>
      <c r="Q138">
        <v>9123</v>
      </c>
      <c r="R138">
        <v>6360</v>
      </c>
      <c r="S138">
        <v>14</v>
      </c>
      <c r="T138">
        <v>30445128</v>
      </c>
      <c r="U138">
        <v>13027032</v>
      </c>
      <c r="V138">
        <v>17418096</v>
      </c>
      <c r="W138" s="20" t="str">
        <f t="shared" si="2"/>
        <v>Star</v>
      </c>
    </row>
    <row r="139" spans="1:23" x14ac:dyDescent="0.3">
      <c r="A139" t="s">
        <v>156</v>
      </c>
      <c r="B139" t="s">
        <v>1146</v>
      </c>
      <c r="C139" t="s">
        <v>1634</v>
      </c>
      <c r="D139" t="s">
        <v>1636</v>
      </c>
      <c r="E139">
        <v>2023</v>
      </c>
      <c r="F139" t="s">
        <v>1641</v>
      </c>
      <c r="G139">
        <v>3352</v>
      </c>
      <c r="H139">
        <v>8319</v>
      </c>
      <c r="I139">
        <v>10565</v>
      </c>
      <c r="J139">
        <v>178379</v>
      </c>
      <c r="K139">
        <v>9.6300000000000008</v>
      </c>
      <c r="L139">
        <v>9</v>
      </c>
      <c r="M139">
        <v>2.21</v>
      </c>
      <c r="N139">
        <v>20.34</v>
      </c>
      <c r="O139">
        <v>18.489999999999998</v>
      </c>
      <c r="P139">
        <v>4.5999999999999996</v>
      </c>
      <c r="Q139">
        <v>11827</v>
      </c>
      <c r="R139">
        <v>8571</v>
      </c>
      <c r="S139">
        <v>10</v>
      </c>
      <c r="T139">
        <v>27885288</v>
      </c>
      <c r="U139">
        <v>35413880</v>
      </c>
      <c r="V139">
        <v>-7528592</v>
      </c>
      <c r="W139" s="20" t="str">
        <f t="shared" si="2"/>
        <v>Volume Trap</v>
      </c>
    </row>
    <row r="140" spans="1:23" x14ac:dyDescent="0.3">
      <c r="A140" t="s">
        <v>157</v>
      </c>
      <c r="B140" t="s">
        <v>1147</v>
      </c>
      <c r="C140" t="s">
        <v>1634</v>
      </c>
      <c r="D140" t="s">
        <v>1635</v>
      </c>
      <c r="E140">
        <v>2024</v>
      </c>
      <c r="F140" t="s">
        <v>1640</v>
      </c>
      <c r="G140">
        <v>2287</v>
      </c>
      <c r="H140">
        <v>12546</v>
      </c>
      <c r="I140">
        <v>12686</v>
      </c>
      <c r="J140">
        <v>266992</v>
      </c>
      <c r="K140">
        <v>10.07</v>
      </c>
      <c r="L140">
        <v>4</v>
      </c>
      <c r="M140">
        <v>1.86</v>
      </c>
      <c r="N140">
        <v>17.87</v>
      </c>
      <c r="O140">
        <v>63.64</v>
      </c>
      <c r="P140">
        <v>4.4000000000000004</v>
      </c>
      <c r="Q140">
        <v>8687</v>
      </c>
      <c r="R140">
        <v>7997</v>
      </c>
      <c r="S140">
        <v>12</v>
      </c>
      <c r="T140">
        <v>28692702</v>
      </c>
      <c r="U140">
        <v>29012882</v>
      </c>
      <c r="V140">
        <v>-320180</v>
      </c>
      <c r="W140" s="20" t="str">
        <f t="shared" si="2"/>
        <v>Volume Trap</v>
      </c>
    </row>
    <row r="141" spans="1:23" x14ac:dyDescent="0.3">
      <c r="A141" t="s">
        <v>158</v>
      </c>
      <c r="B141" t="s">
        <v>1148</v>
      </c>
      <c r="C141" t="s">
        <v>1633</v>
      </c>
      <c r="D141" t="s">
        <v>1636</v>
      </c>
      <c r="E141">
        <v>2024</v>
      </c>
      <c r="F141" t="s">
        <v>1639</v>
      </c>
      <c r="G141">
        <v>1356</v>
      </c>
      <c r="H141">
        <v>19217</v>
      </c>
      <c r="I141">
        <v>14079</v>
      </c>
      <c r="J141">
        <v>289511</v>
      </c>
      <c r="K141">
        <v>9.48</v>
      </c>
      <c r="L141">
        <v>19</v>
      </c>
      <c r="M141">
        <v>9.51</v>
      </c>
      <c r="N141">
        <v>6.22</v>
      </c>
      <c r="O141">
        <v>33.11</v>
      </c>
      <c r="P141">
        <v>2.9</v>
      </c>
      <c r="Q141">
        <v>3680</v>
      </c>
      <c r="R141">
        <v>4941</v>
      </c>
      <c r="S141">
        <v>14</v>
      </c>
      <c r="T141">
        <v>26058252</v>
      </c>
      <c r="U141">
        <v>19091124</v>
      </c>
      <c r="V141">
        <v>6967128</v>
      </c>
      <c r="W141" s="20" t="str">
        <f t="shared" si="2"/>
        <v>Star</v>
      </c>
    </row>
    <row r="142" spans="1:23" x14ac:dyDescent="0.3">
      <c r="A142" t="s">
        <v>159</v>
      </c>
      <c r="B142" t="s">
        <v>1149</v>
      </c>
      <c r="C142" t="s">
        <v>1633</v>
      </c>
      <c r="D142" t="s">
        <v>1636</v>
      </c>
      <c r="E142">
        <v>2024</v>
      </c>
      <c r="F142" t="s">
        <v>1640</v>
      </c>
      <c r="G142">
        <v>4079</v>
      </c>
      <c r="H142">
        <v>4211</v>
      </c>
      <c r="I142">
        <v>7311</v>
      </c>
      <c r="J142">
        <v>226806</v>
      </c>
      <c r="K142">
        <v>2.98</v>
      </c>
      <c r="L142">
        <v>19</v>
      </c>
      <c r="M142">
        <v>2.1</v>
      </c>
      <c r="N142">
        <v>22.76</v>
      </c>
      <c r="O142">
        <v>56.85</v>
      </c>
      <c r="P142">
        <v>2.6</v>
      </c>
      <c r="Q142">
        <v>3460</v>
      </c>
      <c r="R142">
        <v>7261</v>
      </c>
      <c r="S142">
        <v>3</v>
      </c>
      <c r="T142">
        <v>17176669</v>
      </c>
      <c r="U142">
        <v>29821569</v>
      </c>
      <c r="V142">
        <v>-12644900</v>
      </c>
      <c r="W142" s="20" t="str">
        <f t="shared" si="2"/>
        <v>Under-performer</v>
      </c>
    </row>
    <row r="143" spans="1:23" x14ac:dyDescent="0.3">
      <c r="A143" t="s">
        <v>160</v>
      </c>
      <c r="B143" t="s">
        <v>1150</v>
      </c>
      <c r="C143" t="s">
        <v>1634</v>
      </c>
      <c r="D143" t="s">
        <v>1638</v>
      </c>
      <c r="E143">
        <v>2024</v>
      </c>
      <c r="F143" t="s">
        <v>1642</v>
      </c>
      <c r="G143">
        <v>2725</v>
      </c>
      <c r="H143">
        <v>6353</v>
      </c>
      <c r="I143">
        <v>12283</v>
      </c>
      <c r="J143">
        <v>413809</v>
      </c>
      <c r="K143">
        <v>6.28</v>
      </c>
      <c r="L143">
        <v>5</v>
      </c>
      <c r="M143">
        <v>2.61</v>
      </c>
      <c r="N143">
        <v>3.86</v>
      </c>
      <c r="O143">
        <v>57.31</v>
      </c>
      <c r="P143">
        <v>1.9</v>
      </c>
      <c r="Q143">
        <v>6653</v>
      </c>
      <c r="R143">
        <v>9766</v>
      </c>
      <c r="S143">
        <v>7</v>
      </c>
      <c r="T143">
        <v>17311925</v>
      </c>
      <c r="U143">
        <v>33471175</v>
      </c>
      <c r="V143">
        <v>-16159250</v>
      </c>
      <c r="W143" s="20" t="str">
        <f t="shared" si="2"/>
        <v>Under-performer</v>
      </c>
    </row>
    <row r="144" spans="1:23" x14ac:dyDescent="0.3">
      <c r="A144" t="s">
        <v>161</v>
      </c>
      <c r="B144" t="s">
        <v>1151</v>
      </c>
      <c r="C144" t="s">
        <v>1632</v>
      </c>
      <c r="D144" t="s">
        <v>1638</v>
      </c>
      <c r="E144">
        <v>2023</v>
      </c>
      <c r="F144" t="s">
        <v>1639</v>
      </c>
      <c r="G144">
        <v>1332</v>
      </c>
      <c r="H144">
        <v>9215</v>
      </c>
      <c r="I144">
        <v>8304</v>
      </c>
      <c r="J144">
        <v>483819</v>
      </c>
      <c r="K144">
        <v>11.26</v>
      </c>
      <c r="L144">
        <v>3</v>
      </c>
      <c r="M144">
        <v>9.6999999999999993</v>
      </c>
      <c r="N144">
        <v>15.67</v>
      </c>
      <c r="O144">
        <v>67.540000000000006</v>
      </c>
      <c r="P144">
        <v>3.9</v>
      </c>
      <c r="Q144">
        <v>8535</v>
      </c>
      <c r="R144">
        <v>1159</v>
      </c>
      <c r="S144">
        <v>9</v>
      </c>
      <c r="T144">
        <v>12274380</v>
      </c>
      <c r="U144">
        <v>11060928</v>
      </c>
      <c r="V144">
        <v>1213452</v>
      </c>
      <c r="W144" s="20" t="str">
        <f t="shared" si="2"/>
        <v>Under-performer</v>
      </c>
    </row>
    <row r="145" spans="1:23" x14ac:dyDescent="0.3">
      <c r="A145" t="s">
        <v>162</v>
      </c>
      <c r="B145" t="s">
        <v>1152</v>
      </c>
      <c r="C145" t="s">
        <v>1632</v>
      </c>
      <c r="D145" t="s">
        <v>1638</v>
      </c>
      <c r="E145">
        <v>2023</v>
      </c>
      <c r="F145" t="s">
        <v>1639</v>
      </c>
      <c r="G145">
        <v>759</v>
      </c>
      <c r="H145">
        <v>10442</v>
      </c>
      <c r="I145">
        <v>2046</v>
      </c>
      <c r="J145">
        <v>118803</v>
      </c>
      <c r="K145">
        <v>1.52</v>
      </c>
      <c r="L145">
        <v>1</v>
      </c>
      <c r="M145">
        <v>7.35</v>
      </c>
      <c r="N145">
        <v>0.72</v>
      </c>
      <c r="O145">
        <v>69.62</v>
      </c>
      <c r="P145">
        <v>1.5</v>
      </c>
      <c r="Q145">
        <v>12971</v>
      </c>
      <c r="R145">
        <v>2022</v>
      </c>
      <c r="S145">
        <v>9</v>
      </c>
      <c r="T145">
        <v>7925478</v>
      </c>
      <c r="U145">
        <v>1552914</v>
      </c>
      <c r="V145">
        <v>6372564</v>
      </c>
      <c r="W145" s="20" t="str">
        <f t="shared" si="2"/>
        <v>Cash Cows</v>
      </c>
    </row>
    <row r="146" spans="1:23" x14ac:dyDescent="0.3">
      <c r="A146" t="s">
        <v>163</v>
      </c>
      <c r="B146" t="s">
        <v>1150</v>
      </c>
      <c r="C146" t="s">
        <v>1633</v>
      </c>
      <c r="D146" t="s">
        <v>1636</v>
      </c>
      <c r="E146">
        <v>2024</v>
      </c>
      <c r="F146" t="s">
        <v>1639</v>
      </c>
      <c r="G146">
        <v>4794</v>
      </c>
      <c r="H146">
        <v>17007</v>
      </c>
      <c r="I146">
        <v>12711</v>
      </c>
      <c r="J146">
        <v>482548</v>
      </c>
      <c r="K146">
        <v>4.17</v>
      </c>
      <c r="L146">
        <v>15</v>
      </c>
      <c r="M146">
        <v>7</v>
      </c>
      <c r="N146">
        <v>16.09</v>
      </c>
      <c r="O146">
        <v>51.16</v>
      </c>
      <c r="P146">
        <v>3.7</v>
      </c>
      <c r="Q146">
        <v>2082</v>
      </c>
      <c r="R146">
        <v>6201</v>
      </c>
      <c r="S146">
        <v>12</v>
      </c>
      <c r="T146">
        <v>81531558</v>
      </c>
      <c r="U146">
        <v>60936534</v>
      </c>
      <c r="V146">
        <v>20595024</v>
      </c>
      <c r="W146" s="20" t="str">
        <f t="shared" si="2"/>
        <v>Star</v>
      </c>
    </row>
    <row r="147" spans="1:23" x14ac:dyDescent="0.3">
      <c r="A147" t="s">
        <v>164</v>
      </c>
      <c r="B147" t="s">
        <v>1153</v>
      </c>
      <c r="C147" t="s">
        <v>1634</v>
      </c>
      <c r="D147" t="s">
        <v>1638</v>
      </c>
      <c r="E147">
        <v>2024</v>
      </c>
      <c r="F147" t="s">
        <v>1640</v>
      </c>
      <c r="G147">
        <v>4463</v>
      </c>
      <c r="H147">
        <v>17326</v>
      </c>
      <c r="I147">
        <v>4639</v>
      </c>
      <c r="J147">
        <v>403847</v>
      </c>
      <c r="K147">
        <v>4.1399999999999997</v>
      </c>
      <c r="L147">
        <v>17</v>
      </c>
      <c r="M147">
        <v>8.5299999999999994</v>
      </c>
      <c r="N147">
        <v>6.93</v>
      </c>
      <c r="O147">
        <v>36.479999999999997</v>
      </c>
      <c r="P147">
        <v>4.4000000000000004</v>
      </c>
      <c r="Q147">
        <v>17014</v>
      </c>
      <c r="R147">
        <v>4692</v>
      </c>
      <c r="S147">
        <v>8</v>
      </c>
      <c r="T147">
        <v>77325938</v>
      </c>
      <c r="U147">
        <v>20703857</v>
      </c>
      <c r="V147">
        <v>56622081</v>
      </c>
      <c r="W147" s="20" t="str">
        <f t="shared" si="2"/>
        <v>Star</v>
      </c>
    </row>
    <row r="148" spans="1:23" x14ac:dyDescent="0.3">
      <c r="A148" t="s">
        <v>165</v>
      </c>
      <c r="B148" t="s">
        <v>1154</v>
      </c>
      <c r="C148" t="s">
        <v>1634</v>
      </c>
      <c r="D148" t="s">
        <v>1636</v>
      </c>
      <c r="E148">
        <v>2023</v>
      </c>
      <c r="F148" t="s">
        <v>1641</v>
      </c>
      <c r="G148">
        <v>3798</v>
      </c>
      <c r="H148">
        <v>3262</v>
      </c>
      <c r="I148">
        <v>9351</v>
      </c>
      <c r="J148">
        <v>333456</v>
      </c>
      <c r="K148">
        <v>6.48</v>
      </c>
      <c r="L148">
        <v>4</v>
      </c>
      <c r="M148">
        <v>1.1599999999999999</v>
      </c>
      <c r="N148">
        <v>11.24</v>
      </c>
      <c r="O148">
        <v>77</v>
      </c>
      <c r="P148">
        <v>1.9</v>
      </c>
      <c r="Q148">
        <v>17031</v>
      </c>
      <c r="R148">
        <v>6449</v>
      </c>
      <c r="S148">
        <v>11</v>
      </c>
      <c r="T148">
        <v>12389076</v>
      </c>
      <c r="U148">
        <v>35515098</v>
      </c>
      <c r="V148">
        <v>-23126022</v>
      </c>
      <c r="W148" s="20" t="str">
        <f t="shared" si="2"/>
        <v>Under-performer</v>
      </c>
    </row>
    <row r="149" spans="1:23" x14ac:dyDescent="0.3">
      <c r="A149" t="s">
        <v>166</v>
      </c>
      <c r="B149" t="s">
        <v>1119</v>
      </c>
      <c r="C149" t="s">
        <v>1633</v>
      </c>
      <c r="D149" t="s">
        <v>1635</v>
      </c>
      <c r="E149">
        <v>2024</v>
      </c>
      <c r="F149" t="s">
        <v>1640</v>
      </c>
      <c r="G149">
        <v>4829</v>
      </c>
      <c r="H149">
        <v>17350</v>
      </c>
      <c r="I149">
        <v>14008</v>
      </c>
      <c r="J149">
        <v>274448</v>
      </c>
      <c r="K149">
        <v>14.71</v>
      </c>
      <c r="L149">
        <v>3</v>
      </c>
      <c r="M149">
        <v>7.06</v>
      </c>
      <c r="N149">
        <v>8.6300000000000008</v>
      </c>
      <c r="O149">
        <v>34.79</v>
      </c>
      <c r="P149">
        <v>4.5</v>
      </c>
      <c r="Q149">
        <v>18172</v>
      </c>
      <c r="R149">
        <v>2573</v>
      </c>
      <c r="S149">
        <v>12</v>
      </c>
      <c r="T149">
        <v>83783150</v>
      </c>
      <c r="U149">
        <v>67644632</v>
      </c>
      <c r="V149">
        <v>16138518</v>
      </c>
      <c r="W149" s="20" t="str">
        <f t="shared" si="2"/>
        <v>Star</v>
      </c>
    </row>
    <row r="150" spans="1:23" x14ac:dyDescent="0.3">
      <c r="A150" t="s">
        <v>167</v>
      </c>
      <c r="B150" t="s">
        <v>1155</v>
      </c>
      <c r="C150" t="s">
        <v>1633</v>
      </c>
      <c r="D150" t="s">
        <v>1635</v>
      </c>
      <c r="E150">
        <v>2023</v>
      </c>
      <c r="F150" t="s">
        <v>1639</v>
      </c>
      <c r="G150">
        <v>713</v>
      </c>
      <c r="H150">
        <v>13612</v>
      </c>
      <c r="I150">
        <v>3176</v>
      </c>
      <c r="J150">
        <v>225251</v>
      </c>
      <c r="K150">
        <v>1.01</v>
      </c>
      <c r="L150">
        <v>12</v>
      </c>
      <c r="M150">
        <v>5.04</v>
      </c>
      <c r="N150">
        <v>4.32</v>
      </c>
      <c r="O150">
        <v>50.6</v>
      </c>
      <c r="P150">
        <v>1.1000000000000001</v>
      </c>
      <c r="Q150">
        <v>9479</v>
      </c>
      <c r="R150">
        <v>8208</v>
      </c>
      <c r="S150">
        <v>5</v>
      </c>
      <c r="T150">
        <v>9705356</v>
      </c>
      <c r="U150">
        <v>2264488</v>
      </c>
      <c r="V150">
        <v>7440868</v>
      </c>
      <c r="W150" s="20" t="str">
        <f t="shared" si="2"/>
        <v>Cash Cows</v>
      </c>
    </row>
    <row r="151" spans="1:23" x14ac:dyDescent="0.3">
      <c r="A151" t="s">
        <v>168</v>
      </c>
      <c r="B151" t="s">
        <v>1156</v>
      </c>
      <c r="C151" t="s">
        <v>1632</v>
      </c>
      <c r="D151" t="s">
        <v>1638</v>
      </c>
      <c r="E151">
        <v>2023</v>
      </c>
      <c r="F151" t="s">
        <v>1642</v>
      </c>
      <c r="G151">
        <v>2048</v>
      </c>
      <c r="H151">
        <v>14152</v>
      </c>
      <c r="I151">
        <v>3809</v>
      </c>
      <c r="J151">
        <v>252514</v>
      </c>
      <c r="K151">
        <v>7.78</v>
      </c>
      <c r="L151">
        <v>18</v>
      </c>
      <c r="M151">
        <v>8.2899999999999991</v>
      </c>
      <c r="N151">
        <v>15.55</v>
      </c>
      <c r="O151">
        <v>42.1</v>
      </c>
      <c r="P151">
        <v>4.7</v>
      </c>
      <c r="Q151">
        <v>4560</v>
      </c>
      <c r="R151">
        <v>8196</v>
      </c>
      <c r="S151">
        <v>8</v>
      </c>
      <c r="T151">
        <v>28983296</v>
      </c>
      <c r="U151">
        <v>7800832</v>
      </c>
      <c r="V151">
        <v>21182464</v>
      </c>
      <c r="W151" s="20" t="str">
        <f t="shared" si="2"/>
        <v>Star</v>
      </c>
    </row>
    <row r="152" spans="1:23" x14ac:dyDescent="0.3">
      <c r="A152" t="s">
        <v>169</v>
      </c>
      <c r="B152" t="s">
        <v>1157</v>
      </c>
      <c r="C152" t="s">
        <v>1632</v>
      </c>
      <c r="D152" t="s">
        <v>1635</v>
      </c>
      <c r="E152">
        <v>2023</v>
      </c>
      <c r="F152" t="s">
        <v>1641</v>
      </c>
      <c r="G152">
        <v>3495</v>
      </c>
      <c r="H152">
        <v>7622</v>
      </c>
      <c r="I152">
        <v>11985</v>
      </c>
      <c r="J152">
        <v>295404</v>
      </c>
      <c r="K152">
        <v>2.69</v>
      </c>
      <c r="L152">
        <v>1</v>
      </c>
      <c r="M152">
        <v>5.08</v>
      </c>
      <c r="N152">
        <v>22.05</v>
      </c>
      <c r="O152">
        <v>78.41</v>
      </c>
      <c r="P152">
        <v>1.5</v>
      </c>
      <c r="Q152">
        <v>15231</v>
      </c>
      <c r="R152">
        <v>6848</v>
      </c>
      <c r="S152">
        <v>14</v>
      </c>
      <c r="T152">
        <v>26638890</v>
      </c>
      <c r="U152">
        <v>41887575</v>
      </c>
      <c r="V152">
        <v>-15248685</v>
      </c>
      <c r="W152" s="20" t="str">
        <f t="shared" si="2"/>
        <v>Volume Trap</v>
      </c>
    </row>
    <row r="153" spans="1:23" x14ac:dyDescent="0.3">
      <c r="A153" t="s">
        <v>170</v>
      </c>
      <c r="B153" t="s">
        <v>1158</v>
      </c>
      <c r="C153" t="s">
        <v>1634</v>
      </c>
      <c r="D153" t="s">
        <v>1636</v>
      </c>
      <c r="E153">
        <v>2024</v>
      </c>
      <c r="F153" t="s">
        <v>1642</v>
      </c>
      <c r="G153">
        <v>3793</v>
      </c>
      <c r="H153">
        <v>1981</v>
      </c>
      <c r="I153">
        <v>9954</v>
      </c>
      <c r="J153">
        <v>167961</v>
      </c>
      <c r="K153">
        <v>14.56</v>
      </c>
      <c r="L153">
        <v>12</v>
      </c>
      <c r="M153">
        <v>6.2</v>
      </c>
      <c r="N153">
        <v>23.98</v>
      </c>
      <c r="O153">
        <v>44.55</v>
      </c>
      <c r="P153">
        <v>3.6</v>
      </c>
      <c r="Q153">
        <v>13794</v>
      </c>
      <c r="R153">
        <v>4649</v>
      </c>
      <c r="S153">
        <v>11</v>
      </c>
      <c r="T153">
        <v>7513933</v>
      </c>
      <c r="U153">
        <v>37755522</v>
      </c>
      <c r="V153">
        <v>-30241589</v>
      </c>
      <c r="W153" s="20" t="str">
        <f t="shared" si="2"/>
        <v>Under-performer</v>
      </c>
    </row>
    <row r="154" spans="1:23" x14ac:dyDescent="0.3">
      <c r="A154" t="s">
        <v>171</v>
      </c>
      <c r="B154" t="s">
        <v>1159</v>
      </c>
      <c r="C154" t="s">
        <v>1634</v>
      </c>
      <c r="D154" t="s">
        <v>1636</v>
      </c>
      <c r="E154">
        <v>2024</v>
      </c>
      <c r="F154" t="s">
        <v>1639</v>
      </c>
      <c r="G154">
        <v>1545</v>
      </c>
      <c r="H154">
        <v>16036</v>
      </c>
      <c r="I154">
        <v>12624</v>
      </c>
      <c r="J154">
        <v>352523</v>
      </c>
      <c r="K154">
        <v>1.7</v>
      </c>
      <c r="L154">
        <v>10</v>
      </c>
      <c r="M154">
        <v>4.78</v>
      </c>
      <c r="N154">
        <v>4.8099999999999996</v>
      </c>
      <c r="O154">
        <v>40.89</v>
      </c>
      <c r="P154">
        <v>2</v>
      </c>
      <c r="Q154">
        <v>19067</v>
      </c>
      <c r="R154">
        <v>694</v>
      </c>
      <c r="S154">
        <v>7</v>
      </c>
      <c r="T154">
        <v>24775620</v>
      </c>
      <c r="U154">
        <v>19504080</v>
      </c>
      <c r="V154">
        <v>5271540</v>
      </c>
      <c r="W154" s="20" t="str">
        <f t="shared" si="2"/>
        <v>Star</v>
      </c>
    </row>
    <row r="155" spans="1:23" x14ac:dyDescent="0.3">
      <c r="A155" t="s">
        <v>172</v>
      </c>
      <c r="B155" t="s">
        <v>1160</v>
      </c>
      <c r="C155" t="s">
        <v>1632</v>
      </c>
      <c r="D155" t="s">
        <v>1635</v>
      </c>
      <c r="E155">
        <v>2023</v>
      </c>
      <c r="F155" t="s">
        <v>1640</v>
      </c>
      <c r="G155">
        <v>3354</v>
      </c>
      <c r="H155">
        <v>1653</v>
      </c>
      <c r="I155">
        <v>2627</v>
      </c>
      <c r="J155">
        <v>67297</v>
      </c>
      <c r="K155">
        <v>6.05</v>
      </c>
      <c r="L155">
        <v>3</v>
      </c>
      <c r="M155">
        <v>4.78</v>
      </c>
      <c r="N155">
        <v>17.93</v>
      </c>
      <c r="O155">
        <v>65.19</v>
      </c>
      <c r="P155">
        <v>4.3</v>
      </c>
      <c r="Q155">
        <v>15774</v>
      </c>
      <c r="R155">
        <v>5552</v>
      </c>
      <c r="S155">
        <v>12</v>
      </c>
      <c r="T155">
        <v>5544162</v>
      </c>
      <c r="U155">
        <v>8810958</v>
      </c>
      <c r="V155">
        <v>-3266796</v>
      </c>
      <c r="W155" s="20" t="str">
        <f t="shared" si="2"/>
        <v>Under-performer</v>
      </c>
    </row>
    <row r="156" spans="1:23" x14ac:dyDescent="0.3">
      <c r="A156" t="s">
        <v>173</v>
      </c>
      <c r="B156" t="s">
        <v>1149</v>
      </c>
      <c r="C156" t="s">
        <v>1632</v>
      </c>
      <c r="D156" t="s">
        <v>1638</v>
      </c>
      <c r="E156">
        <v>2024</v>
      </c>
      <c r="F156" t="s">
        <v>1641</v>
      </c>
      <c r="G156">
        <v>3813</v>
      </c>
      <c r="H156">
        <v>9117</v>
      </c>
      <c r="I156">
        <v>7779</v>
      </c>
      <c r="J156">
        <v>314155</v>
      </c>
      <c r="K156">
        <v>11.07</v>
      </c>
      <c r="L156">
        <v>19</v>
      </c>
      <c r="M156">
        <v>7.68</v>
      </c>
      <c r="N156">
        <v>16.61</v>
      </c>
      <c r="O156">
        <v>58.2</v>
      </c>
      <c r="P156">
        <v>3</v>
      </c>
      <c r="Q156">
        <v>19330</v>
      </c>
      <c r="R156">
        <v>606</v>
      </c>
      <c r="S156">
        <v>7</v>
      </c>
      <c r="T156">
        <v>34763121</v>
      </c>
      <c r="U156">
        <v>29661327</v>
      </c>
      <c r="V156">
        <v>5101794</v>
      </c>
      <c r="W156" s="20" t="str">
        <f t="shared" si="2"/>
        <v>Star</v>
      </c>
    </row>
    <row r="157" spans="1:23" x14ac:dyDescent="0.3">
      <c r="A157" t="s">
        <v>174</v>
      </c>
      <c r="B157" t="s">
        <v>1161</v>
      </c>
      <c r="C157" t="s">
        <v>1633</v>
      </c>
      <c r="D157" t="s">
        <v>1637</v>
      </c>
      <c r="E157">
        <v>2024</v>
      </c>
      <c r="F157" t="s">
        <v>1639</v>
      </c>
      <c r="G157">
        <v>1903</v>
      </c>
      <c r="H157">
        <v>3024</v>
      </c>
      <c r="I157">
        <v>10605</v>
      </c>
      <c r="J157">
        <v>170234</v>
      </c>
      <c r="K157">
        <v>10.57</v>
      </c>
      <c r="L157">
        <v>19</v>
      </c>
      <c r="M157">
        <v>6.29</v>
      </c>
      <c r="N157">
        <v>8.58</v>
      </c>
      <c r="O157">
        <v>18.579999999999998</v>
      </c>
      <c r="P157">
        <v>1.5</v>
      </c>
      <c r="Q157">
        <v>17848</v>
      </c>
      <c r="R157">
        <v>4989</v>
      </c>
      <c r="S157">
        <v>3</v>
      </c>
      <c r="T157">
        <v>5754672</v>
      </c>
      <c r="U157">
        <v>20181315</v>
      </c>
      <c r="V157">
        <v>-14426643</v>
      </c>
      <c r="W157" s="20" t="str">
        <f t="shared" si="2"/>
        <v>Under-performer</v>
      </c>
    </row>
    <row r="158" spans="1:23" x14ac:dyDescent="0.3">
      <c r="A158" t="s">
        <v>175</v>
      </c>
      <c r="B158" t="s">
        <v>1162</v>
      </c>
      <c r="C158" t="s">
        <v>1632</v>
      </c>
      <c r="D158" t="s">
        <v>1635</v>
      </c>
      <c r="E158">
        <v>2024</v>
      </c>
      <c r="F158" t="s">
        <v>1642</v>
      </c>
      <c r="G158">
        <v>4709</v>
      </c>
      <c r="H158">
        <v>3620</v>
      </c>
      <c r="I158">
        <v>10632</v>
      </c>
      <c r="J158">
        <v>94014</v>
      </c>
      <c r="K158">
        <v>6.34</v>
      </c>
      <c r="L158">
        <v>14</v>
      </c>
      <c r="M158">
        <v>6.33</v>
      </c>
      <c r="N158">
        <v>0.48</v>
      </c>
      <c r="O158">
        <v>50.65</v>
      </c>
      <c r="P158">
        <v>3.3</v>
      </c>
      <c r="Q158">
        <v>3403</v>
      </c>
      <c r="R158">
        <v>7737</v>
      </c>
      <c r="S158">
        <v>9</v>
      </c>
      <c r="T158">
        <v>17046580</v>
      </c>
      <c r="U158">
        <v>50066088</v>
      </c>
      <c r="V158">
        <v>-33019508</v>
      </c>
      <c r="W158" s="20" t="str">
        <f t="shared" si="2"/>
        <v>Under-performer</v>
      </c>
    </row>
    <row r="159" spans="1:23" x14ac:dyDescent="0.3">
      <c r="A159" t="s">
        <v>176</v>
      </c>
      <c r="B159" t="s">
        <v>1163</v>
      </c>
      <c r="C159" t="s">
        <v>1633</v>
      </c>
      <c r="D159" t="s">
        <v>1638</v>
      </c>
      <c r="E159">
        <v>2024</v>
      </c>
      <c r="F159" t="s">
        <v>1639</v>
      </c>
      <c r="G159">
        <v>1341</v>
      </c>
      <c r="H159">
        <v>16548</v>
      </c>
      <c r="I159">
        <v>11208</v>
      </c>
      <c r="J159">
        <v>293166</v>
      </c>
      <c r="K159">
        <v>5.2</v>
      </c>
      <c r="L159">
        <v>3</v>
      </c>
      <c r="M159">
        <v>4.5</v>
      </c>
      <c r="N159">
        <v>17.239999999999998</v>
      </c>
      <c r="O159">
        <v>68.84</v>
      </c>
      <c r="P159">
        <v>2.6</v>
      </c>
      <c r="Q159">
        <v>16051</v>
      </c>
      <c r="R159">
        <v>8312</v>
      </c>
      <c r="S159">
        <v>9</v>
      </c>
      <c r="T159">
        <v>22190868</v>
      </c>
      <c r="U159">
        <v>15029928</v>
      </c>
      <c r="V159">
        <v>7160940</v>
      </c>
      <c r="W159" s="20" t="str">
        <f t="shared" si="2"/>
        <v>Cash Cows</v>
      </c>
    </row>
    <row r="160" spans="1:23" x14ac:dyDescent="0.3">
      <c r="A160" t="s">
        <v>177</v>
      </c>
      <c r="B160" t="s">
        <v>1164</v>
      </c>
      <c r="C160" t="s">
        <v>1633</v>
      </c>
      <c r="D160" t="s">
        <v>1637</v>
      </c>
      <c r="E160">
        <v>2024</v>
      </c>
      <c r="F160" t="s">
        <v>1642</v>
      </c>
      <c r="G160">
        <v>3631</v>
      </c>
      <c r="H160">
        <v>3843</v>
      </c>
      <c r="I160">
        <v>13304</v>
      </c>
      <c r="J160">
        <v>454954</v>
      </c>
      <c r="K160">
        <v>5.96</v>
      </c>
      <c r="L160">
        <v>8</v>
      </c>
      <c r="M160">
        <v>5.31</v>
      </c>
      <c r="N160">
        <v>23.64</v>
      </c>
      <c r="O160">
        <v>89.37</v>
      </c>
      <c r="P160">
        <v>3.6</v>
      </c>
      <c r="Q160">
        <v>16641</v>
      </c>
      <c r="R160">
        <v>1499</v>
      </c>
      <c r="S160">
        <v>12</v>
      </c>
      <c r="T160">
        <v>13953933</v>
      </c>
      <c r="U160">
        <v>48306824</v>
      </c>
      <c r="V160">
        <v>-34352891</v>
      </c>
      <c r="W160" s="20" t="str">
        <f t="shared" si="2"/>
        <v>Under-performer</v>
      </c>
    </row>
    <row r="161" spans="1:23" x14ac:dyDescent="0.3">
      <c r="A161" t="s">
        <v>178</v>
      </c>
      <c r="B161" t="s">
        <v>1165</v>
      </c>
      <c r="C161" t="s">
        <v>1632</v>
      </c>
      <c r="D161" t="s">
        <v>1637</v>
      </c>
      <c r="E161">
        <v>2024</v>
      </c>
      <c r="F161" t="s">
        <v>1639</v>
      </c>
      <c r="G161">
        <v>3507</v>
      </c>
      <c r="H161">
        <v>6636</v>
      </c>
      <c r="I161">
        <v>9369</v>
      </c>
      <c r="J161">
        <v>406477</v>
      </c>
      <c r="K161">
        <v>3.96</v>
      </c>
      <c r="L161">
        <v>6</v>
      </c>
      <c r="M161">
        <v>7.46</v>
      </c>
      <c r="N161">
        <v>15.8</v>
      </c>
      <c r="O161">
        <v>60.33</v>
      </c>
      <c r="P161">
        <v>4.5</v>
      </c>
      <c r="Q161">
        <v>3877</v>
      </c>
      <c r="R161">
        <v>3301</v>
      </c>
      <c r="S161">
        <v>8</v>
      </c>
      <c r="T161">
        <v>23272452</v>
      </c>
      <c r="U161">
        <v>32857083</v>
      </c>
      <c r="V161">
        <v>-9584631</v>
      </c>
      <c r="W161" s="20" t="str">
        <f t="shared" si="2"/>
        <v>Volume Trap</v>
      </c>
    </row>
    <row r="162" spans="1:23" x14ac:dyDescent="0.3">
      <c r="A162" t="s">
        <v>179</v>
      </c>
      <c r="B162" t="s">
        <v>1085</v>
      </c>
      <c r="C162" t="s">
        <v>1633</v>
      </c>
      <c r="D162" t="s">
        <v>1638</v>
      </c>
      <c r="E162">
        <v>2023</v>
      </c>
      <c r="F162" t="s">
        <v>1639</v>
      </c>
      <c r="G162">
        <v>1686</v>
      </c>
      <c r="H162">
        <v>2740</v>
      </c>
      <c r="I162">
        <v>13206</v>
      </c>
      <c r="J162">
        <v>228570</v>
      </c>
      <c r="K162">
        <v>3.08</v>
      </c>
      <c r="L162">
        <v>18</v>
      </c>
      <c r="M162">
        <v>8.26</v>
      </c>
      <c r="N162">
        <v>10.88</v>
      </c>
      <c r="O162">
        <v>39.619999999999997</v>
      </c>
      <c r="P162">
        <v>2.6</v>
      </c>
      <c r="Q162">
        <v>2347</v>
      </c>
      <c r="R162">
        <v>7954</v>
      </c>
      <c r="S162">
        <v>12</v>
      </c>
      <c r="T162">
        <v>4619640</v>
      </c>
      <c r="U162">
        <v>22265316</v>
      </c>
      <c r="V162">
        <v>-17645676</v>
      </c>
      <c r="W162" s="20" t="str">
        <f t="shared" si="2"/>
        <v>Under-performer</v>
      </c>
    </row>
    <row r="163" spans="1:23" x14ac:dyDescent="0.3">
      <c r="A163" t="s">
        <v>180</v>
      </c>
      <c r="B163" t="s">
        <v>1166</v>
      </c>
      <c r="C163" t="s">
        <v>1634</v>
      </c>
      <c r="D163" t="s">
        <v>1635</v>
      </c>
      <c r="E163">
        <v>2024</v>
      </c>
      <c r="F163" t="s">
        <v>1641</v>
      </c>
      <c r="G163">
        <v>3746</v>
      </c>
      <c r="H163">
        <v>1560</v>
      </c>
      <c r="I163">
        <v>5085</v>
      </c>
      <c r="J163">
        <v>308864</v>
      </c>
      <c r="K163">
        <v>7.25</v>
      </c>
      <c r="L163">
        <v>18</v>
      </c>
      <c r="M163">
        <v>6.97</v>
      </c>
      <c r="N163">
        <v>13.13</v>
      </c>
      <c r="O163">
        <v>28.09</v>
      </c>
      <c r="P163">
        <v>2.2000000000000002</v>
      </c>
      <c r="Q163">
        <v>15880</v>
      </c>
      <c r="R163">
        <v>6863</v>
      </c>
      <c r="S163">
        <v>10</v>
      </c>
      <c r="T163">
        <v>5843760</v>
      </c>
      <c r="U163">
        <v>19048410</v>
      </c>
      <c r="V163">
        <v>-13204650</v>
      </c>
      <c r="W163" s="20" t="str">
        <f t="shared" si="2"/>
        <v>Under-performer</v>
      </c>
    </row>
    <row r="164" spans="1:23" x14ac:dyDescent="0.3">
      <c r="A164" t="s">
        <v>181</v>
      </c>
      <c r="B164" t="s">
        <v>1167</v>
      </c>
      <c r="C164" t="s">
        <v>1634</v>
      </c>
      <c r="D164" t="s">
        <v>1637</v>
      </c>
      <c r="E164">
        <v>2023</v>
      </c>
      <c r="F164" t="s">
        <v>1640</v>
      </c>
      <c r="G164">
        <v>3049</v>
      </c>
      <c r="H164">
        <v>10630</v>
      </c>
      <c r="I164">
        <v>7710</v>
      </c>
      <c r="J164">
        <v>323264</v>
      </c>
      <c r="K164">
        <v>4.03</v>
      </c>
      <c r="L164">
        <v>5</v>
      </c>
      <c r="M164">
        <v>9.24</v>
      </c>
      <c r="N164">
        <v>4.99</v>
      </c>
      <c r="O164">
        <v>79.83</v>
      </c>
      <c r="P164">
        <v>1.1000000000000001</v>
      </c>
      <c r="Q164">
        <v>19123</v>
      </c>
      <c r="R164">
        <v>8062</v>
      </c>
      <c r="S164">
        <v>9</v>
      </c>
      <c r="T164">
        <v>32410870</v>
      </c>
      <c r="U164">
        <v>23507790</v>
      </c>
      <c r="V164">
        <v>8903080</v>
      </c>
      <c r="W164" s="20" t="str">
        <f t="shared" si="2"/>
        <v>Star</v>
      </c>
    </row>
    <row r="165" spans="1:23" x14ac:dyDescent="0.3">
      <c r="A165" t="s">
        <v>182</v>
      </c>
      <c r="B165" t="s">
        <v>1168</v>
      </c>
      <c r="C165" t="s">
        <v>1633</v>
      </c>
      <c r="D165" t="s">
        <v>1635</v>
      </c>
      <c r="E165">
        <v>2024</v>
      </c>
      <c r="F165" t="s">
        <v>1642</v>
      </c>
      <c r="G165">
        <v>3202</v>
      </c>
      <c r="H165">
        <v>19523</v>
      </c>
      <c r="I165">
        <v>9361</v>
      </c>
      <c r="J165">
        <v>451983</v>
      </c>
      <c r="K165">
        <v>4.3099999999999996</v>
      </c>
      <c r="L165">
        <v>5</v>
      </c>
      <c r="M165">
        <v>8.1999999999999993</v>
      </c>
      <c r="N165">
        <v>18.760000000000002</v>
      </c>
      <c r="O165">
        <v>75.17</v>
      </c>
      <c r="P165">
        <v>3.3</v>
      </c>
      <c r="Q165">
        <v>11024</v>
      </c>
      <c r="R165">
        <v>5290</v>
      </c>
      <c r="S165">
        <v>10</v>
      </c>
      <c r="T165">
        <v>62512646</v>
      </c>
      <c r="U165">
        <v>29973922</v>
      </c>
      <c r="V165">
        <v>32538724</v>
      </c>
      <c r="W165" s="20" t="str">
        <f t="shared" si="2"/>
        <v>Star</v>
      </c>
    </row>
    <row r="166" spans="1:23" x14ac:dyDescent="0.3">
      <c r="A166" t="s">
        <v>183</v>
      </c>
      <c r="B166" t="s">
        <v>1169</v>
      </c>
      <c r="C166" t="s">
        <v>1633</v>
      </c>
      <c r="D166" t="s">
        <v>1638</v>
      </c>
      <c r="E166">
        <v>2023</v>
      </c>
      <c r="F166" t="s">
        <v>1639</v>
      </c>
      <c r="G166">
        <v>748</v>
      </c>
      <c r="H166">
        <v>13812</v>
      </c>
      <c r="I166">
        <v>14889</v>
      </c>
      <c r="J166">
        <v>334996</v>
      </c>
      <c r="K166">
        <v>9.85</v>
      </c>
      <c r="L166">
        <v>19</v>
      </c>
      <c r="M166">
        <v>5.62</v>
      </c>
      <c r="N166">
        <v>18.66</v>
      </c>
      <c r="O166">
        <v>28.71</v>
      </c>
      <c r="P166">
        <v>2.6</v>
      </c>
      <c r="Q166">
        <v>16731</v>
      </c>
      <c r="R166">
        <v>5781</v>
      </c>
      <c r="S166">
        <v>10</v>
      </c>
      <c r="T166">
        <v>10331376</v>
      </c>
      <c r="U166">
        <v>11136972</v>
      </c>
      <c r="V166">
        <v>-805596</v>
      </c>
      <c r="W166" s="20" t="str">
        <f t="shared" si="2"/>
        <v>Under-performer</v>
      </c>
    </row>
    <row r="167" spans="1:23" x14ac:dyDescent="0.3">
      <c r="A167" t="s">
        <v>184</v>
      </c>
      <c r="B167" t="s">
        <v>1170</v>
      </c>
      <c r="C167" t="s">
        <v>1633</v>
      </c>
      <c r="D167" t="s">
        <v>1638</v>
      </c>
      <c r="E167">
        <v>2024</v>
      </c>
      <c r="F167" t="s">
        <v>1641</v>
      </c>
      <c r="G167">
        <v>2210</v>
      </c>
      <c r="H167">
        <v>14850</v>
      </c>
      <c r="I167">
        <v>2996</v>
      </c>
      <c r="J167">
        <v>391383</v>
      </c>
      <c r="K167">
        <v>14.53</v>
      </c>
      <c r="L167">
        <v>14</v>
      </c>
      <c r="M167">
        <v>6.71</v>
      </c>
      <c r="N167">
        <v>3.64</v>
      </c>
      <c r="O167">
        <v>26.05</v>
      </c>
      <c r="P167">
        <v>2.5</v>
      </c>
      <c r="Q167">
        <v>13198</v>
      </c>
      <c r="R167">
        <v>3778</v>
      </c>
      <c r="S167">
        <v>7</v>
      </c>
      <c r="T167">
        <v>32818500</v>
      </c>
      <c r="U167">
        <v>6621160</v>
      </c>
      <c r="V167">
        <v>26197340</v>
      </c>
      <c r="W167" s="20" t="str">
        <f t="shared" si="2"/>
        <v>Star</v>
      </c>
    </row>
    <row r="168" spans="1:23" x14ac:dyDescent="0.3">
      <c r="A168" t="s">
        <v>185</v>
      </c>
      <c r="B168" t="s">
        <v>1171</v>
      </c>
      <c r="C168" t="s">
        <v>1634</v>
      </c>
      <c r="D168" t="s">
        <v>1638</v>
      </c>
      <c r="E168">
        <v>2024</v>
      </c>
      <c r="F168" t="s">
        <v>1640</v>
      </c>
      <c r="G168">
        <v>4147</v>
      </c>
      <c r="H168">
        <v>13918</v>
      </c>
      <c r="I168">
        <v>4547</v>
      </c>
      <c r="J168">
        <v>444145</v>
      </c>
      <c r="K168">
        <v>9.0500000000000007</v>
      </c>
      <c r="L168">
        <v>14</v>
      </c>
      <c r="M168">
        <v>9.26</v>
      </c>
      <c r="N168">
        <v>21.95</v>
      </c>
      <c r="O168">
        <v>67.209999999999994</v>
      </c>
      <c r="P168">
        <v>1.7</v>
      </c>
      <c r="Q168">
        <v>12071</v>
      </c>
      <c r="R168">
        <v>436</v>
      </c>
      <c r="S168">
        <v>3</v>
      </c>
      <c r="T168">
        <v>57717946</v>
      </c>
      <c r="U168">
        <v>18856409</v>
      </c>
      <c r="V168">
        <v>38861537</v>
      </c>
      <c r="W168" s="20" t="str">
        <f t="shared" si="2"/>
        <v>Star</v>
      </c>
    </row>
    <row r="169" spans="1:23" x14ac:dyDescent="0.3">
      <c r="A169" t="s">
        <v>186</v>
      </c>
      <c r="B169" t="s">
        <v>1172</v>
      </c>
      <c r="C169" t="s">
        <v>1632</v>
      </c>
      <c r="D169" t="s">
        <v>1637</v>
      </c>
      <c r="E169">
        <v>2024</v>
      </c>
      <c r="F169" t="s">
        <v>1639</v>
      </c>
      <c r="G169">
        <v>4787</v>
      </c>
      <c r="H169">
        <v>2752</v>
      </c>
      <c r="I169">
        <v>9643</v>
      </c>
      <c r="J169">
        <v>258559</v>
      </c>
      <c r="K169">
        <v>1.1499999999999999</v>
      </c>
      <c r="L169">
        <v>19</v>
      </c>
      <c r="M169">
        <v>6.19</v>
      </c>
      <c r="N169">
        <v>6.73</v>
      </c>
      <c r="O169">
        <v>35.200000000000003</v>
      </c>
      <c r="P169">
        <v>2.7</v>
      </c>
      <c r="Q169">
        <v>13814</v>
      </c>
      <c r="R169">
        <v>1767</v>
      </c>
      <c r="S169">
        <v>13</v>
      </c>
      <c r="T169">
        <v>13173824</v>
      </c>
      <c r="U169">
        <v>46161041</v>
      </c>
      <c r="V169">
        <v>-32987217</v>
      </c>
      <c r="W169" s="20" t="str">
        <f t="shared" si="2"/>
        <v>Under-performer</v>
      </c>
    </row>
    <row r="170" spans="1:23" x14ac:dyDescent="0.3">
      <c r="A170" t="s">
        <v>187</v>
      </c>
      <c r="B170" t="s">
        <v>1167</v>
      </c>
      <c r="C170" t="s">
        <v>1634</v>
      </c>
      <c r="D170" t="s">
        <v>1637</v>
      </c>
      <c r="E170">
        <v>2024</v>
      </c>
      <c r="F170" t="s">
        <v>1639</v>
      </c>
      <c r="G170">
        <v>904</v>
      </c>
      <c r="H170">
        <v>9863</v>
      </c>
      <c r="I170">
        <v>6778</v>
      </c>
      <c r="J170">
        <v>141575</v>
      </c>
      <c r="K170">
        <v>1.1299999999999999</v>
      </c>
      <c r="L170">
        <v>8</v>
      </c>
      <c r="M170">
        <v>8.25</v>
      </c>
      <c r="N170">
        <v>24.56</v>
      </c>
      <c r="O170">
        <v>34.51</v>
      </c>
      <c r="P170">
        <v>4.9000000000000004</v>
      </c>
      <c r="Q170">
        <v>12929</v>
      </c>
      <c r="R170">
        <v>1009</v>
      </c>
      <c r="S170">
        <v>8</v>
      </c>
      <c r="T170">
        <v>8916152</v>
      </c>
      <c r="U170">
        <v>6127312</v>
      </c>
      <c r="V170">
        <v>2788840</v>
      </c>
      <c r="W170" s="20" t="str">
        <f t="shared" si="2"/>
        <v>Under-performer</v>
      </c>
    </row>
    <row r="171" spans="1:23" x14ac:dyDescent="0.3">
      <c r="A171" t="s">
        <v>188</v>
      </c>
      <c r="B171" t="s">
        <v>1173</v>
      </c>
      <c r="C171" t="s">
        <v>1633</v>
      </c>
      <c r="D171" t="s">
        <v>1635</v>
      </c>
      <c r="E171">
        <v>2024</v>
      </c>
      <c r="F171" t="s">
        <v>1639</v>
      </c>
      <c r="G171">
        <v>3524</v>
      </c>
      <c r="H171">
        <v>11150</v>
      </c>
      <c r="I171">
        <v>6407</v>
      </c>
      <c r="J171">
        <v>145040</v>
      </c>
      <c r="K171">
        <v>14.27</v>
      </c>
      <c r="L171">
        <v>3</v>
      </c>
      <c r="M171">
        <v>6.89</v>
      </c>
      <c r="N171">
        <v>9.57</v>
      </c>
      <c r="O171">
        <v>22.18</v>
      </c>
      <c r="P171">
        <v>2.2000000000000002</v>
      </c>
      <c r="Q171">
        <v>3865</v>
      </c>
      <c r="R171">
        <v>8567</v>
      </c>
      <c r="S171">
        <v>4</v>
      </c>
      <c r="T171">
        <v>39292600</v>
      </c>
      <c r="U171">
        <v>22578268</v>
      </c>
      <c r="V171">
        <v>16714332</v>
      </c>
      <c r="W171" s="20" t="str">
        <f t="shared" si="2"/>
        <v>Star</v>
      </c>
    </row>
    <row r="172" spans="1:23" x14ac:dyDescent="0.3">
      <c r="A172" t="s">
        <v>189</v>
      </c>
      <c r="B172" t="s">
        <v>1174</v>
      </c>
      <c r="C172" t="s">
        <v>1632</v>
      </c>
      <c r="D172" t="s">
        <v>1638</v>
      </c>
      <c r="E172">
        <v>2023</v>
      </c>
      <c r="F172" t="s">
        <v>1641</v>
      </c>
      <c r="G172">
        <v>1757</v>
      </c>
      <c r="H172">
        <v>17814</v>
      </c>
      <c r="I172">
        <v>1569</v>
      </c>
      <c r="J172">
        <v>198510</v>
      </c>
      <c r="K172">
        <v>4.46</v>
      </c>
      <c r="L172">
        <v>17</v>
      </c>
      <c r="M172">
        <v>5.52</v>
      </c>
      <c r="N172">
        <v>4.45</v>
      </c>
      <c r="O172">
        <v>31.12</v>
      </c>
      <c r="P172">
        <v>3.4</v>
      </c>
      <c r="Q172">
        <v>12104</v>
      </c>
      <c r="R172">
        <v>9183</v>
      </c>
      <c r="S172">
        <v>14</v>
      </c>
      <c r="T172">
        <v>31299198</v>
      </c>
      <c r="U172">
        <v>2756733</v>
      </c>
      <c r="V172">
        <v>28542465</v>
      </c>
      <c r="W172" s="20" t="str">
        <f t="shared" si="2"/>
        <v>Star</v>
      </c>
    </row>
    <row r="173" spans="1:23" x14ac:dyDescent="0.3">
      <c r="A173" t="s">
        <v>190</v>
      </c>
      <c r="B173" t="s">
        <v>1175</v>
      </c>
      <c r="C173" t="s">
        <v>1633</v>
      </c>
      <c r="D173" t="s">
        <v>1637</v>
      </c>
      <c r="E173">
        <v>2023</v>
      </c>
      <c r="F173" t="s">
        <v>1642</v>
      </c>
      <c r="G173">
        <v>2827</v>
      </c>
      <c r="H173">
        <v>5590</v>
      </c>
      <c r="I173">
        <v>11413</v>
      </c>
      <c r="J173">
        <v>229587</v>
      </c>
      <c r="K173">
        <v>1.38</v>
      </c>
      <c r="L173">
        <v>17</v>
      </c>
      <c r="M173">
        <v>2.42</v>
      </c>
      <c r="N173">
        <v>8.7899999999999991</v>
      </c>
      <c r="O173">
        <v>44.2</v>
      </c>
      <c r="P173">
        <v>4.0999999999999996</v>
      </c>
      <c r="Q173">
        <v>12866</v>
      </c>
      <c r="R173">
        <v>8304</v>
      </c>
      <c r="S173">
        <v>8</v>
      </c>
      <c r="T173">
        <v>15802930</v>
      </c>
      <c r="U173">
        <v>32264551</v>
      </c>
      <c r="V173">
        <v>-16461621</v>
      </c>
      <c r="W173" s="20" t="str">
        <f t="shared" si="2"/>
        <v>Under-performer</v>
      </c>
    </row>
    <row r="174" spans="1:23" x14ac:dyDescent="0.3">
      <c r="A174" t="s">
        <v>191</v>
      </c>
      <c r="B174" t="s">
        <v>1160</v>
      </c>
      <c r="C174" t="s">
        <v>1632</v>
      </c>
      <c r="D174" t="s">
        <v>1636</v>
      </c>
      <c r="E174">
        <v>2024</v>
      </c>
      <c r="F174" t="s">
        <v>1640</v>
      </c>
      <c r="G174">
        <v>1783</v>
      </c>
      <c r="H174">
        <v>8460</v>
      </c>
      <c r="I174">
        <v>1580</v>
      </c>
      <c r="J174">
        <v>55744</v>
      </c>
      <c r="K174">
        <v>8.99</v>
      </c>
      <c r="L174">
        <v>4</v>
      </c>
      <c r="M174">
        <v>4.26</v>
      </c>
      <c r="N174">
        <v>11</v>
      </c>
      <c r="O174">
        <v>68.63</v>
      </c>
      <c r="P174">
        <v>4</v>
      </c>
      <c r="Q174">
        <v>6555</v>
      </c>
      <c r="R174">
        <v>5222</v>
      </c>
      <c r="S174">
        <v>10</v>
      </c>
      <c r="T174">
        <v>15084180</v>
      </c>
      <c r="U174">
        <v>2817140</v>
      </c>
      <c r="V174">
        <v>12267040</v>
      </c>
      <c r="W174" s="20" t="str">
        <f t="shared" si="2"/>
        <v>Cash Cows</v>
      </c>
    </row>
    <row r="175" spans="1:23" x14ac:dyDescent="0.3">
      <c r="A175" t="s">
        <v>192</v>
      </c>
      <c r="B175" t="s">
        <v>1026</v>
      </c>
      <c r="C175" t="s">
        <v>1634</v>
      </c>
      <c r="D175" t="s">
        <v>1635</v>
      </c>
      <c r="E175">
        <v>2023</v>
      </c>
      <c r="F175" t="s">
        <v>1640</v>
      </c>
      <c r="G175">
        <v>4981</v>
      </c>
      <c r="H175">
        <v>4504</v>
      </c>
      <c r="I175">
        <v>10708</v>
      </c>
      <c r="J175">
        <v>264892</v>
      </c>
      <c r="K175">
        <v>9.35</v>
      </c>
      <c r="L175">
        <v>19</v>
      </c>
      <c r="M175">
        <v>9.68</v>
      </c>
      <c r="N175">
        <v>1.73</v>
      </c>
      <c r="O175">
        <v>36.9</v>
      </c>
      <c r="P175">
        <v>2.2999999999999998</v>
      </c>
      <c r="Q175">
        <v>7122</v>
      </c>
      <c r="R175">
        <v>8253</v>
      </c>
      <c r="S175">
        <v>11</v>
      </c>
      <c r="T175">
        <v>22434424</v>
      </c>
      <c r="U175">
        <v>53336548</v>
      </c>
      <c r="V175">
        <v>-30902124</v>
      </c>
      <c r="W175" s="20" t="str">
        <f t="shared" si="2"/>
        <v>Volume Trap</v>
      </c>
    </row>
    <row r="176" spans="1:23" x14ac:dyDescent="0.3">
      <c r="A176" t="s">
        <v>193</v>
      </c>
      <c r="B176" t="s">
        <v>1176</v>
      </c>
      <c r="C176" t="s">
        <v>1633</v>
      </c>
      <c r="D176" t="s">
        <v>1638</v>
      </c>
      <c r="E176">
        <v>2024</v>
      </c>
      <c r="F176" t="s">
        <v>1640</v>
      </c>
      <c r="G176">
        <v>3560</v>
      </c>
      <c r="H176">
        <v>18213</v>
      </c>
      <c r="I176">
        <v>7103</v>
      </c>
      <c r="J176">
        <v>485633</v>
      </c>
      <c r="K176">
        <v>9.73</v>
      </c>
      <c r="L176">
        <v>10</v>
      </c>
      <c r="M176">
        <v>6.58</v>
      </c>
      <c r="N176">
        <v>14.46</v>
      </c>
      <c r="O176">
        <v>36.29</v>
      </c>
      <c r="P176">
        <v>3.4</v>
      </c>
      <c r="Q176">
        <v>18256</v>
      </c>
      <c r="R176">
        <v>1073</v>
      </c>
      <c r="S176">
        <v>11</v>
      </c>
      <c r="T176">
        <v>64838280</v>
      </c>
      <c r="U176">
        <v>25286680</v>
      </c>
      <c r="V176">
        <v>39551600</v>
      </c>
      <c r="W176" s="20" t="str">
        <f t="shared" si="2"/>
        <v>Star</v>
      </c>
    </row>
    <row r="177" spans="1:23" x14ac:dyDescent="0.3">
      <c r="A177" t="s">
        <v>194</v>
      </c>
      <c r="B177" t="s">
        <v>1177</v>
      </c>
      <c r="C177" t="s">
        <v>1633</v>
      </c>
      <c r="D177" t="s">
        <v>1635</v>
      </c>
      <c r="E177">
        <v>2023</v>
      </c>
      <c r="F177" t="s">
        <v>1641</v>
      </c>
      <c r="G177">
        <v>252</v>
      </c>
      <c r="H177">
        <v>5140</v>
      </c>
      <c r="I177">
        <v>4783</v>
      </c>
      <c r="J177">
        <v>450285</v>
      </c>
      <c r="K177">
        <v>4.01</v>
      </c>
      <c r="L177">
        <v>4</v>
      </c>
      <c r="M177">
        <v>5.64</v>
      </c>
      <c r="N177">
        <v>14.94</v>
      </c>
      <c r="O177">
        <v>32.79</v>
      </c>
      <c r="P177">
        <v>4.5</v>
      </c>
      <c r="Q177">
        <v>9283</v>
      </c>
      <c r="R177">
        <v>4370</v>
      </c>
      <c r="S177">
        <v>3</v>
      </c>
      <c r="T177">
        <v>1295280</v>
      </c>
      <c r="U177">
        <v>1205316</v>
      </c>
      <c r="V177">
        <v>89964</v>
      </c>
      <c r="W177" s="20" t="str">
        <f t="shared" si="2"/>
        <v>Under-performer</v>
      </c>
    </row>
    <row r="178" spans="1:23" x14ac:dyDescent="0.3">
      <c r="A178" t="s">
        <v>195</v>
      </c>
      <c r="B178" t="s">
        <v>1178</v>
      </c>
      <c r="C178" t="s">
        <v>1634</v>
      </c>
      <c r="D178" t="s">
        <v>1635</v>
      </c>
      <c r="E178">
        <v>2024</v>
      </c>
      <c r="F178" t="s">
        <v>1642</v>
      </c>
      <c r="G178">
        <v>3305</v>
      </c>
      <c r="H178">
        <v>2841</v>
      </c>
      <c r="I178">
        <v>10303</v>
      </c>
      <c r="J178">
        <v>354503</v>
      </c>
      <c r="K178">
        <v>0.23</v>
      </c>
      <c r="L178">
        <v>3</v>
      </c>
      <c r="M178">
        <v>9.33</v>
      </c>
      <c r="N178">
        <v>18.47</v>
      </c>
      <c r="O178">
        <v>48.26</v>
      </c>
      <c r="P178">
        <v>1.1000000000000001</v>
      </c>
      <c r="Q178">
        <v>3449</v>
      </c>
      <c r="R178">
        <v>1508</v>
      </c>
      <c r="S178">
        <v>14</v>
      </c>
      <c r="T178">
        <v>9389505</v>
      </c>
      <c r="U178">
        <v>34051415</v>
      </c>
      <c r="V178">
        <v>-24661910</v>
      </c>
      <c r="W178" s="20" t="str">
        <f t="shared" si="2"/>
        <v>Under-performer</v>
      </c>
    </row>
    <row r="179" spans="1:23" x14ac:dyDescent="0.3">
      <c r="A179" t="s">
        <v>196</v>
      </c>
      <c r="B179" t="s">
        <v>1179</v>
      </c>
      <c r="C179" t="s">
        <v>1632</v>
      </c>
      <c r="D179" t="s">
        <v>1638</v>
      </c>
      <c r="E179">
        <v>2023</v>
      </c>
      <c r="F179" t="s">
        <v>1642</v>
      </c>
      <c r="G179">
        <v>4268</v>
      </c>
      <c r="H179">
        <v>13355</v>
      </c>
      <c r="I179">
        <v>12351</v>
      </c>
      <c r="J179">
        <v>200871</v>
      </c>
      <c r="K179">
        <v>14.48</v>
      </c>
      <c r="L179">
        <v>11</v>
      </c>
      <c r="M179">
        <v>5.87</v>
      </c>
      <c r="N179">
        <v>0.73</v>
      </c>
      <c r="O179">
        <v>24.45</v>
      </c>
      <c r="P179">
        <v>2.7</v>
      </c>
      <c r="Q179">
        <v>18128</v>
      </c>
      <c r="R179">
        <v>2388</v>
      </c>
      <c r="S179">
        <v>7</v>
      </c>
      <c r="T179">
        <v>56999140</v>
      </c>
      <c r="U179">
        <v>52714068</v>
      </c>
      <c r="V179">
        <v>4285072</v>
      </c>
      <c r="W179" s="20" t="str">
        <f t="shared" si="2"/>
        <v>Volume Trap</v>
      </c>
    </row>
    <row r="180" spans="1:23" x14ac:dyDescent="0.3">
      <c r="A180" t="s">
        <v>197</v>
      </c>
      <c r="B180" t="s">
        <v>1180</v>
      </c>
      <c r="C180" t="s">
        <v>1633</v>
      </c>
      <c r="D180" t="s">
        <v>1636</v>
      </c>
      <c r="E180">
        <v>2023</v>
      </c>
      <c r="F180" t="s">
        <v>1640</v>
      </c>
      <c r="G180">
        <v>4546</v>
      </c>
      <c r="H180">
        <v>1838</v>
      </c>
      <c r="I180">
        <v>14337</v>
      </c>
      <c r="J180">
        <v>410890</v>
      </c>
      <c r="K180">
        <v>3.76</v>
      </c>
      <c r="L180">
        <v>1</v>
      </c>
      <c r="M180">
        <v>5.26</v>
      </c>
      <c r="N180">
        <v>13.53</v>
      </c>
      <c r="O180">
        <v>48.85</v>
      </c>
      <c r="P180">
        <v>1.9</v>
      </c>
      <c r="Q180">
        <v>11532</v>
      </c>
      <c r="R180">
        <v>8838</v>
      </c>
      <c r="S180">
        <v>14</v>
      </c>
      <c r="T180">
        <v>8355548</v>
      </c>
      <c r="U180">
        <v>65176002</v>
      </c>
      <c r="V180">
        <v>-56820454</v>
      </c>
      <c r="W180" s="20" t="str">
        <f t="shared" si="2"/>
        <v>Under-performer</v>
      </c>
    </row>
    <row r="181" spans="1:23" x14ac:dyDescent="0.3">
      <c r="A181" t="s">
        <v>198</v>
      </c>
      <c r="B181" t="s">
        <v>1141</v>
      </c>
      <c r="C181" t="s">
        <v>1633</v>
      </c>
      <c r="D181" t="s">
        <v>1638</v>
      </c>
      <c r="E181">
        <v>2024</v>
      </c>
      <c r="F181" t="s">
        <v>1639</v>
      </c>
      <c r="G181">
        <v>816</v>
      </c>
      <c r="H181">
        <v>7395</v>
      </c>
      <c r="I181">
        <v>9514</v>
      </c>
      <c r="J181">
        <v>274834</v>
      </c>
      <c r="K181">
        <v>10.14</v>
      </c>
      <c r="L181">
        <v>12</v>
      </c>
      <c r="M181">
        <v>7.59</v>
      </c>
      <c r="N181">
        <v>1.32</v>
      </c>
      <c r="O181">
        <v>66.33</v>
      </c>
      <c r="P181">
        <v>2.6</v>
      </c>
      <c r="Q181">
        <v>13119</v>
      </c>
      <c r="R181">
        <v>1318</v>
      </c>
      <c r="S181">
        <v>7</v>
      </c>
      <c r="T181">
        <v>6034320</v>
      </c>
      <c r="U181">
        <v>7763424</v>
      </c>
      <c r="V181">
        <v>-1729104</v>
      </c>
      <c r="W181" s="20" t="str">
        <f t="shared" si="2"/>
        <v>Under-performer</v>
      </c>
    </row>
    <row r="182" spans="1:23" x14ac:dyDescent="0.3">
      <c r="A182" t="s">
        <v>199</v>
      </c>
      <c r="B182" t="s">
        <v>1181</v>
      </c>
      <c r="C182" t="s">
        <v>1633</v>
      </c>
      <c r="D182" t="s">
        <v>1637</v>
      </c>
      <c r="E182">
        <v>2024</v>
      </c>
      <c r="F182" t="s">
        <v>1642</v>
      </c>
      <c r="G182">
        <v>4439</v>
      </c>
      <c r="H182">
        <v>13754</v>
      </c>
      <c r="I182">
        <v>1321</v>
      </c>
      <c r="J182">
        <v>170906</v>
      </c>
      <c r="K182">
        <v>10.6</v>
      </c>
      <c r="L182">
        <v>9</v>
      </c>
      <c r="M182">
        <v>7.13</v>
      </c>
      <c r="N182">
        <v>17.53</v>
      </c>
      <c r="O182">
        <v>12.38</v>
      </c>
      <c r="P182">
        <v>2.7</v>
      </c>
      <c r="Q182">
        <v>18008</v>
      </c>
      <c r="R182">
        <v>1520</v>
      </c>
      <c r="S182">
        <v>10</v>
      </c>
      <c r="T182">
        <v>61054006</v>
      </c>
      <c r="U182">
        <v>5863919</v>
      </c>
      <c r="V182">
        <v>55190087</v>
      </c>
      <c r="W182" s="20" t="str">
        <f t="shared" si="2"/>
        <v>Star</v>
      </c>
    </row>
    <row r="183" spans="1:23" x14ac:dyDescent="0.3">
      <c r="A183" t="s">
        <v>200</v>
      </c>
      <c r="B183" t="s">
        <v>1182</v>
      </c>
      <c r="C183" t="s">
        <v>1632</v>
      </c>
      <c r="D183" t="s">
        <v>1635</v>
      </c>
      <c r="E183">
        <v>2023</v>
      </c>
      <c r="F183" t="s">
        <v>1640</v>
      </c>
      <c r="G183">
        <v>2377</v>
      </c>
      <c r="H183">
        <v>12844</v>
      </c>
      <c r="I183">
        <v>13870</v>
      </c>
      <c r="J183">
        <v>251260</v>
      </c>
      <c r="K183">
        <v>9.15</v>
      </c>
      <c r="L183">
        <v>8</v>
      </c>
      <c r="M183">
        <v>1.93</v>
      </c>
      <c r="N183">
        <v>1.39</v>
      </c>
      <c r="O183">
        <v>10.78</v>
      </c>
      <c r="P183">
        <v>4</v>
      </c>
      <c r="Q183">
        <v>14324</v>
      </c>
      <c r="R183">
        <v>9746</v>
      </c>
      <c r="S183">
        <v>14</v>
      </c>
      <c r="T183">
        <v>30530188</v>
      </c>
      <c r="U183">
        <v>32968990</v>
      </c>
      <c r="V183">
        <v>-2438802</v>
      </c>
      <c r="W183" s="20" t="str">
        <f t="shared" si="2"/>
        <v>Volume Trap</v>
      </c>
    </row>
    <row r="184" spans="1:23" x14ac:dyDescent="0.3">
      <c r="A184" t="s">
        <v>201</v>
      </c>
      <c r="B184" t="s">
        <v>1183</v>
      </c>
      <c r="C184" t="s">
        <v>1634</v>
      </c>
      <c r="D184" t="s">
        <v>1637</v>
      </c>
      <c r="E184">
        <v>2023</v>
      </c>
      <c r="F184" t="s">
        <v>1641</v>
      </c>
      <c r="G184">
        <v>2981</v>
      </c>
      <c r="H184">
        <v>3250</v>
      </c>
      <c r="I184">
        <v>11312</v>
      </c>
      <c r="J184">
        <v>270931</v>
      </c>
      <c r="K184">
        <v>4.6900000000000004</v>
      </c>
      <c r="L184">
        <v>9</v>
      </c>
      <c r="M184">
        <v>4.71</v>
      </c>
      <c r="N184">
        <v>22.79</v>
      </c>
      <c r="O184">
        <v>16.010000000000002</v>
      </c>
      <c r="P184">
        <v>1.4</v>
      </c>
      <c r="Q184">
        <v>12445</v>
      </c>
      <c r="R184">
        <v>3477</v>
      </c>
      <c r="S184">
        <v>10</v>
      </c>
      <c r="T184">
        <v>9688250</v>
      </c>
      <c r="U184">
        <v>33721072</v>
      </c>
      <c r="V184">
        <v>-24032822</v>
      </c>
      <c r="W184" s="20" t="str">
        <f t="shared" si="2"/>
        <v>Under-performer</v>
      </c>
    </row>
    <row r="185" spans="1:23" x14ac:dyDescent="0.3">
      <c r="A185" t="s">
        <v>202</v>
      </c>
      <c r="B185" t="s">
        <v>1184</v>
      </c>
      <c r="C185" t="s">
        <v>1634</v>
      </c>
      <c r="D185" t="s">
        <v>1637</v>
      </c>
      <c r="E185">
        <v>2023</v>
      </c>
      <c r="F185" t="s">
        <v>1642</v>
      </c>
      <c r="G185">
        <v>247</v>
      </c>
      <c r="H185">
        <v>3921</v>
      </c>
      <c r="I185">
        <v>9927</v>
      </c>
      <c r="J185">
        <v>303593</v>
      </c>
      <c r="K185">
        <v>4.07</v>
      </c>
      <c r="L185">
        <v>6</v>
      </c>
      <c r="M185">
        <v>4.7300000000000004</v>
      </c>
      <c r="N185">
        <v>17.55</v>
      </c>
      <c r="O185">
        <v>52.85</v>
      </c>
      <c r="P185">
        <v>3.1</v>
      </c>
      <c r="Q185">
        <v>3419</v>
      </c>
      <c r="R185">
        <v>7601</v>
      </c>
      <c r="S185">
        <v>14</v>
      </c>
      <c r="T185">
        <v>968487</v>
      </c>
      <c r="U185">
        <v>2451969</v>
      </c>
      <c r="V185">
        <v>-1483482</v>
      </c>
      <c r="W185" s="20" t="str">
        <f t="shared" si="2"/>
        <v>Under-performer</v>
      </c>
    </row>
    <row r="186" spans="1:23" x14ac:dyDescent="0.3">
      <c r="A186" t="s">
        <v>203</v>
      </c>
      <c r="B186" t="s">
        <v>1185</v>
      </c>
      <c r="C186" t="s">
        <v>1633</v>
      </c>
      <c r="D186" t="s">
        <v>1636</v>
      </c>
      <c r="E186">
        <v>2023</v>
      </c>
      <c r="F186" t="s">
        <v>1639</v>
      </c>
      <c r="G186">
        <v>1980</v>
      </c>
      <c r="H186">
        <v>8619</v>
      </c>
      <c r="I186">
        <v>8369</v>
      </c>
      <c r="J186">
        <v>288746</v>
      </c>
      <c r="K186">
        <v>8.9700000000000006</v>
      </c>
      <c r="L186">
        <v>3</v>
      </c>
      <c r="M186">
        <v>3.78</v>
      </c>
      <c r="N186">
        <v>12.68</v>
      </c>
      <c r="O186">
        <v>78.36</v>
      </c>
      <c r="P186">
        <v>3.3</v>
      </c>
      <c r="Q186">
        <v>11327</v>
      </c>
      <c r="R186">
        <v>4198</v>
      </c>
      <c r="S186">
        <v>6</v>
      </c>
      <c r="T186">
        <v>17065620</v>
      </c>
      <c r="U186">
        <v>16570620</v>
      </c>
      <c r="V186">
        <v>495000</v>
      </c>
      <c r="W186" s="20" t="str">
        <f t="shared" si="2"/>
        <v>Under-performer</v>
      </c>
    </row>
    <row r="187" spans="1:23" x14ac:dyDescent="0.3">
      <c r="A187" t="s">
        <v>204</v>
      </c>
      <c r="B187" t="s">
        <v>1186</v>
      </c>
      <c r="C187" t="s">
        <v>1634</v>
      </c>
      <c r="D187" t="s">
        <v>1637</v>
      </c>
      <c r="E187">
        <v>2024</v>
      </c>
      <c r="F187" t="s">
        <v>1642</v>
      </c>
      <c r="G187">
        <v>3632</v>
      </c>
      <c r="H187">
        <v>6819</v>
      </c>
      <c r="I187">
        <v>11222</v>
      </c>
      <c r="J187">
        <v>57597</v>
      </c>
      <c r="K187">
        <v>12.99</v>
      </c>
      <c r="L187">
        <v>18</v>
      </c>
      <c r="M187">
        <v>5.17</v>
      </c>
      <c r="N187">
        <v>11.04</v>
      </c>
      <c r="O187">
        <v>10.39</v>
      </c>
      <c r="P187">
        <v>3</v>
      </c>
      <c r="Q187">
        <v>11117</v>
      </c>
      <c r="R187">
        <v>2838</v>
      </c>
      <c r="S187">
        <v>6</v>
      </c>
      <c r="T187">
        <v>24766608</v>
      </c>
      <c r="U187">
        <v>40758304</v>
      </c>
      <c r="V187">
        <v>-15991696</v>
      </c>
      <c r="W187" s="20" t="str">
        <f t="shared" si="2"/>
        <v>Volume Trap</v>
      </c>
    </row>
    <row r="188" spans="1:23" x14ac:dyDescent="0.3">
      <c r="A188" t="s">
        <v>205</v>
      </c>
      <c r="B188" t="s">
        <v>1187</v>
      </c>
      <c r="C188" t="s">
        <v>1634</v>
      </c>
      <c r="D188" t="s">
        <v>1635</v>
      </c>
      <c r="E188">
        <v>2024</v>
      </c>
      <c r="F188" t="s">
        <v>1640</v>
      </c>
      <c r="G188">
        <v>658</v>
      </c>
      <c r="H188">
        <v>17396</v>
      </c>
      <c r="I188">
        <v>13032</v>
      </c>
      <c r="J188">
        <v>359237</v>
      </c>
      <c r="K188">
        <v>14.2</v>
      </c>
      <c r="L188">
        <v>9</v>
      </c>
      <c r="M188">
        <v>4.13</v>
      </c>
      <c r="N188">
        <v>3.27</v>
      </c>
      <c r="O188">
        <v>84.93</v>
      </c>
      <c r="P188">
        <v>3.9</v>
      </c>
      <c r="Q188">
        <v>11232</v>
      </c>
      <c r="R188">
        <v>7719</v>
      </c>
      <c r="S188">
        <v>10</v>
      </c>
      <c r="T188">
        <v>11446568</v>
      </c>
      <c r="U188">
        <v>8575056</v>
      </c>
      <c r="V188">
        <v>2871512</v>
      </c>
      <c r="W188" s="20" t="str">
        <f t="shared" si="2"/>
        <v>Under-performer</v>
      </c>
    </row>
    <row r="189" spans="1:23" x14ac:dyDescent="0.3">
      <c r="A189" t="s">
        <v>206</v>
      </c>
      <c r="B189" t="s">
        <v>1188</v>
      </c>
      <c r="C189" t="s">
        <v>1632</v>
      </c>
      <c r="D189" t="s">
        <v>1635</v>
      </c>
      <c r="E189">
        <v>2024</v>
      </c>
      <c r="F189" t="s">
        <v>1642</v>
      </c>
      <c r="G189">
        <v>3322</v>
      </c>
      <c r="H189">
        <v>13418</v>
      </c>
      <c r="I189">
        <v>6584</v>
      </c>
      <c r="J189">
        <v>480442</v>
      </c>
      <c r="K189">
        <v>1.59</v>
      </c>
      <c r="L189">
        <v>2</v>
      </c>
      <c r="M189">
        <v>1.99</v>
      </c>
      <c r="N189">
        <v>7.27</v>
      </c>
      <c r="O189">
        <v>18.5</v>
      </c>
      <c r="P189">
        <v>2.5</v>
      </c>
      <c r="Q189">
        <v>2030</v>
      </c>
      <c r="R189">
        <v>1942</v>
      </c>
      <c r="S189">
        <v>9</v>
      </c>
      <c r="T189">
        <v>44574596</v>
      </c>
      <c r="U189">
        <v>21872048</v>
      </c>
      <c r="V189">
        <v>22702548</v>
      </c>
      <c r="W189" s="20" t="str">
        <f t="shared" si="2"/>
        <v>Star</v>
      </c>
    </row>
    <row r="190" spans="1:23" x14ac:dyDescent="0.3">
      <c r="A190" t="s">
        <v>207</v>
      </c>
      <c r="B190" t="s">
        <v>1189</v>
      </c>
      <c r="C190" t="s">
        <v>1634</v>
      </c>
      <c r="D190" t="s">
        <v>1638</v>
      </c>
      <c r="E190">
        <v>2024</v>
      </c>
      <c r="F190" t="s">
        <v>1639</v>
      </c>
      <c r="G190">
        <v>1197</v>
      </c>
      <c r="H190">
        <v>15349</v>
      </c>
      <c r="I190">
        <v>5383</v>
      </c>
      <c r="J190">
        <v>253199</v>
      </c>
      <c r="K190">
        <v>2.3199999999999998</v>
      </c>
      <c r="L190">
        <v>18</v>
      </c>
      <c r="M190">
        <v>4.12</v>
      </c>
      <c r="N190">
        <v>21.72</v>
      </c>
      <c r="O190">
        <v>77.36</v>
      </c>
      <c r="P190">
        <v>4.8</v>
      </c>
      <c r="Q190">
        <v>9349</v>
      </c>
      <c r="R190">
        <v>9038</v>
      </c>
      <c r="S190">
        <v>8</v>
      </c>
      <c r="T190">
        <v>18372753</v>
      </c>
      <c r="U190">
        <v>6443451</v>
      </c>
      <c r="V190">
        <v>11929302</v>
      </c>
      <c r="W190" s="20" t="str">
        <f t="shared" si="2"/>
        <v>Cash Cows</v>
      </c>
    </row>
    <row r="191" spans="1:23" x14ac:dyDescent="0.3">
      <c r="A191" t="s">
        <v>208</v>
      </c>
      <c r="B191" t="s">
        <v>1190</v>
      </c>
      <c r="C191" t="s">
        <v>1633</v>
      </c>
      <c r="D191" t="s">
        <v>1635</v>
      </c>
      <c r="E191">
        <v>2024</v>
      </c>
      <c r="F191" t="s">
        <v>1642</v>
      </c>
      <c r="G191">
        <v>4332</v>
      </c>
      <c r="H191">
        <v>6373</v>
      </c>
      <c r="I191">
        <v>6746</v>
      </c>
      <c r="J191">
        <v>426794</v>
      </c>
      <c r="K191">
        <v>14.17</v>
      </c>
      <c r="L191">
        <v>1</v>
      </c>
      <c r="M191">
        <v>0.72</v>
      </c>
      <c r="N191">
        <v>22.61</v>
      </c>
      <c r="O191">
        <v>48.63</v>
      </c>
      <c r="P191">
        <v>2.9</v>
      </c>
      <c r="Q191">
        <v>8429</v>
      </c>
      <c r="R191">
        <v>2916</v>
      </c>
      <c r="S191">
        <v>9</v>
      </c>
      <c r="T191">
        <v>27607836</v>
      </c>
      <c r="U191">
        <v>29223672</v>
      </c>
      <c r="V191">
        <v>-1615836</v>
      </c>
      <c r="W191" s="20" t="str">
        <f t="shared" si="2"/>
        <v>Volume Trap</v>
      </c>
    </row>
    <row r="192" spans="1:23" x14ac:dyDescent="0.3">
      <c r="A192" t="s">
        <v>209</v>
      </c>
      <c r="B192" t="s">
        <v>1191</v>
      </c>
      <c r="C192" t="s">
        <v>1632</v>
      </c>
      <c r="D192" t="s">
        <v>1637</v>
      </c>
      <c r="E192">
        <v>2024</v>
      </c>
      <c r="F192" t="s">
        <v>1642</v>
      </c>
      <c r="G192">
        <v>3447</v>
      </c>
      <c r="H192">
        <v>6306</v>
      </c>
      <c r="I192">
        <v>5741</v>
      </c>
      <c r="J192">
        <v>258434</v>
      </c>
      <c r="K192">
        <v>11.05</v>
      </c>
      <c r="L192">
        <v>19</v>
      </c>
      <c r="M192">
        <v>5.76</v>
      </c>
      <c r="N192">
        <v>0.02</v>
      </c>
      <c r="O192">
        <v>62.75</v>
      </c>
      <c r="P192">
        <v>3.3</v>
      </c>
      <c r="Q192">
        <v>5849</v>
      </c>
      <c r="R192">
        <v>9163</v>
      </c>
      <c r="S192">
        <v>7</v>
      </c>
      <c r="T192">
        <v>21736782</v>
      </c>
      <c r="U192">
        <v>19789227</v>
      </c>
      <c r="V192">
        <v>1947555</v>
      </c>
      <c r="W192" s="20" t="str">
        <f t="shared" si="2"/>
        <v>Under-performer</v>
      </c>
    </row>
    <row r="193" spans="1:23" x14ac:dyDescent="0.3">
      <c r="A193" t="s">
        <v>210</v>
      </c>
      <c r="B193" t="s">
        <v>1192</v>
      </c>
      <c r="C193" t="s">
        <v>1633</v>
      </c>
      <c r="D193" t="s">
        <v>1635</v>
      </c>
      <c r="E193">
        <v>2024</v>
      </c>
      <c r="F193" t="s">
        <v>1640</v>
      </c>
      <c r="G193">
        <v>2561</v>
      </c>
      <c r="H193">
        <v>10092</v>
      </c>
      <c r="I193">
        <v>7067</v>
      </c>
      <c r="J193">
        <v>207489</v>
      </c>
      <c r="K193">
        <v>13.24</v>
      </c>
      <c r="L193">
        <v>9</v>
      </c>
      <c r="M193">
        <v>8.5399999999999991</v>
      </c>
      <c r="N193">
        <v>14.85</v>
      </c>
      <c r="O193">
        <v>50.85</v>
      </c>
      <c r="P193">
        <v>4.3</v>
      </c>
      <c r="Q193">
        <v>15956</v>
      </c>
      <c r="R193">
        <v>594</v>
      </c>
      <c r="S193">
        <v>4</v>
      </c>
      <c r="T193">
        <v>25845612</v>
      </c>
      <c r="U193">
        <v>18098587</v>
      </c>
      <c r="V193">
        <v>7747025</v>
      </c>
      <c r="W193" s="20" t="str">
        <f t="shared" si="2"/>
        <v>Star</v>
      </c>
    </row>
    <row r="194" spans="1:23" x14ac:dyDescent="0.3">
      <c r="A194" t="s">
        <v>211</v>
      </c>
      <c r="B194" t="s">
        <v>1193</v>
      </c>
      <c r="C194" t="s">
        <v>1633</v>
      </c>
      <c r="D194" t="s">
        <v>1637</v>
      </c>
      <c r="E194">
        <v>2023</v>
      </c>
      <c r="F194" t="s">
        <v>1641</v>
      </c>
      <c r="G194">
        <v>1844</v>
      </c>
      <c r="H194">
        <v>13682</v>
      </c>
      <c r="I194">
        <v>7928</v>
      </c>
      <c r="J194">
        <v>461909</v>
      </c>
      <c r="K194">
        <v>3.04</v>
      </c>
      <c r="L194">
        <v>1</v>
      </c>
      <c r="M194">
        <v>7.25</v>
      </c>
      <c r="N194">
        <v>17.98</v>
      </c>
      <c r="O194">
        <v>48.16</v>
      </c>
      <c r="P194">
        <v>2.1</v>
      </c>
      <c r="Q194">
        <v>12795</v>
      </c>
      <c r="R194">
        <v>6660</v>
      </c>
      <c r="S194">
        <v>8</v>
      </c>
      <c r="T194">
        <v>25229608</v>
      </c>
      <c r="U194">
        <v>14619232</v>
      </c>
      <c r="V194">
        <v>10610376</v>
      </c>
      <c r="W194" s="20" t="str">
        <f t="shared" si="2"/>
        <v>Star</v>
      </c>
    </row>
    <row r="195" spans="1:23" x14ac:dyDescent="0.3">
      <c r="A195" t="s">
        <v>212</v>
      </c>
      <c r="B195" t="s">
        <v>1194</v>
      </c>
      <c r="C195" t="s">
        <v>1632</v>
      </c>
      <c r="D195" t="s">
        <v>1635</v>
      </c>
      <c r="E195">
        <v>2023</v>
      </c>
      <c r="F195" t="s">
        <v>1641</v>
      </c>
      <c r="G195">
        <v>709</v>
      </c>
      <c r="H195">
        <v>18274</v>
      </c>
      <c r="I195">
        <v>12689</v>
      </c>
      <c r="J195">
        <v>433100</v>
      </c>
      <c r="K195">
        <v>8.81</v>
      </c>
      <c r="L195">
        <v>1</v>
      </c>
      <c r="M195">
        <v>3.6</v>
      </c>
      <c r="N195">
        <v>15.47</v>
      </c>
      <c r="O195">
        <v>76.790000000000006</v>
      </c>
      <c r="P195">
        <v>1.3</v>
      </c>
      <c r="Q195">
        <v>19685</v>
      </c>
      <c r="R195">
        <v>5610</v>
      </c>
      <c r="S195">
        <v>9</v>
      </c>
      <c r="T195">
        <v>12956266</v>
      </c>
      <c r="U195">
        <v>8996501</v>
      </c>
      <c r="V195">
        <v>3959765</v>
      </c>
      <c r="W195" s="20" t="str">
        <f t="shared" ref="W195:W258" si="3">IF(AND(T195&gt;$Y$2,V195&gt;$Z$2),"Star",IF(AND(T195&lt;=$Y$2,V195&gt;$Z$2),"Cash Cows",IF(AND(T195&gt;$Y$2,V195&lt;=$Z$2),"Volume Trap","Under-performer")))</f>
        <v>Under-performer</v>
      </c>
    </row>
    <row r="196" spans="1:23" x14ac:dyDescent="0.3">
      <c r="A196" t="s">
        <v>213</v>
      </c>
      <c r="B196" t="s">
        <v>1148</v>
      </c>
      <c r="C196" t="s">
        <v>1634</v>
      </c>
      <c r="D196" t="s">
        <v>1638</v>
      </c>
      <c r="E196">
        <v>2023</v>
      </c>
      <c r="F196" t="s">
        <v>1642</v>
      </c>
      <c r="G196">
        <v>2861</v>
      </c>
      <c r="H196">
        <v>13545</v>
      </c>
      <c r="I196">
        <v>11829</v>
      </c>
      <c r="J196">
        <v>165598</v>
      </c>
      <c r="K196">
        <v>10.52</v>
      </c>
      <c r="L196">
        <v>16</v>
      </c>
      <c r="M196">
        <v>0.87</v>
      </c>
      <c r="N196">
        <v>2.04</v>
      </c>
      <c r="O196">
        <v>70.47</v>
      </c>
      <c r="P196">
        <v>3.8</v>
      </c>
      <c r="Q196">
        <v>6656</v>
      </c>
      <c r="R196">
        <v>3544</v>
      </c>
      <c r="S196">
        <v>9</v>
      </c>
      <c r="T196">
        <v>38752245</v>
      </c>
      <c r="U196">
        <v>33842769</v>
      </c>
      <c r="V196">
        <v>4909476</v>
      </c>
      <c r="W196" s="20" t="str">
        <f t="shared" si="3"/>
        <v>Star</v>
      </c>
    </row>
    <row r="197" spans="1:23" x14ac:dyDescent="0.3">
      <c r="A197" t="s">
        <v>214</v>
      </c>
      <c r="B197" t="s">
        <v>1131</v>
      </c>
      <c r="C197" t="s">
        <v>1634</v>
      </c>
      <c r="D197" t="s">
        <v>1638</v>
      </c>
      <c r="E197">
        <v>2023</v>
      </c>
      <c r="F197" t="s">
        <v>1642</v>
      </c>
      <c r="G197">
        <v>1419</v>
      </c>
      <c r="H197">
        <v>5930</v>
      </c>
      <c r="I197">
        <v>13075</v>
      </c>
      <c r="J197">
        <v>300100</v>
      </c>
      <c r="K197">
        <v>10.199999999999999</v>
      </c>
      <c r="L197">
        <v>15</v>
      </c>
      <c r="M197">
        <v>2.02</v>
      </c>
      <c r="N197">
        <v>5.44</v>
      </c>
      <c r="O197">
        <v>48.67</v>
      </c>
      <c r="P197">
        <v>2.9</v>
      </c>
      <c r="Q197">
        <v>10728</v>
      </c>
      <c r="R197">
        <v>9367</v>
      </c>
      <c r="S197">
        <v>2</v>
      </c>
      <c r="T197">
        <v>8414670</v>
      </c>
      <c r="U197">
        <v>18553425</v>
      </c>
      <c r="V197">
        <v>-10138755</v>
      </c>
      <c r="W197" s="20" t="str">
        <f t="shared" si="3"/>
        <v>Under-performer</v>
      </c>
    </row>
    <row r="198" spans="1:23" x14ac:dyDescent="0.3">
      <c r="A198" t="s">
        <v>215</v>
      </c>
      <c r="B198" t="s">
        <v>1170</v>
      </c>
      <c r="C198" t="s">
        <v>1634</v>
      </c>
      <c r="D198" t="s">
        <v>1638</v>
      </c>
      <c r="E198">
        <v>2023</v>
      </c>
      <c r="F198" t="s">
        <v>1639</v>
      </c>
      <c r="G198">
        <v>2036</v>
      </c>
      <c r="H198">
        <v>10320</v>
      </c>
      <c r="I198">
        <v>3261</v>
      </c>
      <c r="J198">
        <v>308589</v>
      </c>
      <c r="K198">
        <v>6.12</v>
      </c>
      <c r="L198">
        <v>15</v>
      </c>
      <c r="M198">
        <v>5.45</v>
      </c>
      <c r="N198">
        <v>6.26</v>
      </c>
      <c r="O198">
        <v>18.93</v>
      </c>
      <c r="P198">
        <v>4.5999999999999996</v>
      </c>
      <c r="Q198">
        <v>13420</v>
      </c>
      <c r="R198">
        <v>7643</v>
      </c>
      <c r="S198">
        <v>8</v>
      </c>
      <c r="T198">
        <v>21011520</v>
      </c>
      <c r="U198">
        <v>6639396</v>
      </c>
      <c r="V198">
        <v>14372124</v>
      </c>
      <c r="W198" s="20" t="str">
        <f t="shared" si="3"/>
        <v>Cash Cows</v>
      </c>
    </row>
    <row r="199" spans="1:23" x14ac:dyDescent="0.3">
      <c r="A199" t="s">
        <v>216</v>
      </c>
      <c r="B199" t="s">
        <v>1195</v>
      </c>
      <c r="C199" t="s">
        <v>1632</v>
      </c>
      <c r="D199" t="s">
        <v>1637</v>
      </c>
      <c r="E199">
        <v>2024</v>
      </c>
      <c r="F199" t="s">
        <v>1640</v>
      </c>
      <c r="G199">
        <v>196</v>
      </c>
      <c r="H199">
        <v>5732</v>
      </c>
      <c r="I199">
        <v>14836</v>
      </c>
      <c r="J199">
        <v>234233</v>
      </c>
      <c r="K199">
        <v>0.23</v>
      </c>
      <c r="L199">
        <v>13</v>
      </c>
      <c r="M199">
        <v>2.0699999999999998</v>
      </c>
      <c r="N199">
        <v>20.79</v>
      </c>
      <c r="O199">
        <v>19.23</v>
      </c>
      <c r="P199">
        <v>4.9000000000000004</v>
      </c>
      <c r="Q199">
        <v>8932</v>
      </c>
      <c r="R199">
        <v>7662</v>
      </c>
      <c r="S199">
        <v>4</v>
      </c>
      <c r="T199">
        <v>1123472</v>
      </c>
      <c r="U199">
        <v>2907856</v>
      </c>
      <c r="V199">
        <v>-1784384</v>
      </c>
      <c r="W199" s="20" t="str">
        <f t="shared" si="3"/>
        <v>Under-performer</v>
      </c>
    </row>
    <row r="200" spans="1:23" x14ac:dyDescent="0.3">
      <c r="A200" t="s">
        <v>217</v>
      </c>
      <c r="B200" t="s">
        <v>1196</v>
      </c>
      <c r="C200" t="s">
        <v>1632</v>
      </c>
      <c r="D200" t="s">
        <v>1636</v>
      </c>
      <c r="E200">
        <v>2024</v>
      </c>
      <c r="F200" t="s">
        <v>1640</v>
      </c>
      <c r="G200">
        <v>3269</v>
      </c>
      <c r="H200">
        <v>12622</v>
      </c>
      <c r="I200">
        <v>12235</v>
      </c>
      <c r="J200">
        <v>302388</v>
      </c>
      <c r="K200">
        <v>8.74</v>
      </c>
      <c r="L200">
        <v>6</v>
      </c>
      <c r="M200">
        <v>5.44</v>
      </c>
      <c r="N200">
        <v>11.58</v>
      </c>
      <c r="O200">
        <v>74.12</v>
      </c>
      <c r="P200">
        <v>2.6</v>
      </c>
      <c r="Q200">
        <v>13703</v>
      </c>
      <c r="R200">
        <v>4094</v>
      </c>
      <c r="S200">
        <v>3</v>
      </c>
      <c r="T200">
        <v>41261318</v>
      </c>
      <c r="U200">
        <v>39996215</v>
      </c>
      <c r="V200">
        <v>1265103</v>
      </c>
      <c r="W200" s="20" t="str">
        <f t="shared" si="3"/>
        <v>Volume Trap</v>
      </c>
    </row>
    <row r="201" spans="1:23" x14ac:dyDescent="0.3">
      <c r="A201" t="s">
        <v>218</v>
      </c>
      <c r="B201" t="s">
        <v>1069</v>
      </c>
      <c r="C201" t="s">
        <v>1634</v>
      </c>
      <c r="D201" t="s">
        <v>1637</v>
      </c>
      <c r="E201">
        <v>2024</v>
      </c>
      <c r="F201" t="s">
        <v>1639</v>
      </c>
      <c r="G201">
        <v>2961</v>
      </c>
      <c r="H201">
        <v>16523</v>
      </c>
      <c r="I201">
        <v>12351</v>
      </c>
      <c r="J201">
        <v>183241</v>
      </c>
      <c r="K201">
        <v>3.8</v>
      </c>
      <c r="L201">
        <v>10</v>
      </c>
      <c r="M201">
        <v>2.3199999999999998</v>
      </c>
      <c r="N201">
        <v>12.17</v>
      </c>
      <c r="O201">
        <v>52.35</v>
      </c>
      <c r="P201">
        <v>2.7</v>
      </c>
      <c r="Q201">
        <v>7689</v>
      </c>
      <c r="R201">
        <v>7353</v>
      </c>
      <c r="S201">
        <v>3</v>
      </c>
      <c r="T201">
        <v>48924603</v>
      </c>
      <c r="U201">
        <v>36571311</v>
      </c>
      <c r="V201">
        <v>12353292</v>
      </c>
      <c r="W201" s="20" t="str">
        <f t="shared" si="3"/>
        <v>Star</v>
      </c>
    </row>
    <row r="202" spans="1:23" x14ac:dyDescent="0.3">
      <c r="A202" t="s">
        <v>219</v>
      </c>
      <c r="B202" t="s">
        <v>1197</v>
      </c>
      <c r="C202" t="s">
        <v>1634</v>
      </c>
      <c r="D202" t="s">
        <v>1638</v>
      </c>
      <c r="E202">
        <v>2024</v>
      </c>
      <c r="F202" t="s">
        <v>1640</v>
      </c>
      <c r="G202">
        <v>1784</v>
      </c>
      <c r="H202">
        <v>9507</v>
      </c>
      <c r="I202">
        <v>1485</v>
      </c>
      <c r="J202">
        <v>265164</v>
      </c>
      <c r="K202">
        <v>6.75</v>
      </c>
      <c r="L202">
        <v>0</v>
      </c>
      <c r="M202">
        <v>8.49</v>
      </c>
      <c r="N202">
        <v>23.37</v>
      </c>
      <c r="O202">
        <v>48.53</v>
      </c>
      <c r="P202">
        <v>2.6</v>
      </c>
      <c r="Q202">
        <v>2642</v>
      </c>
      <c r="R202">
        <v>145</v>
      </c>
      <c r="S202">
        <v>9</v>
      </c>
      <c r="T202">
        <v>16960488</v>
      </c>
      <c r="U202">
        <v>2649240</v>
      </c>
      <c r="V202">
        <v>14311248</v>
      </c>
      <c r="W202" s="20" t="str">
        <f t="shared" si="3"/>
        <v>Cash Cows</v>
      </c>
    </row>
    <row r="203" spans="1:23" x14ac:dyDescent="0.3">
      <c r="A203" t="s">
        <v>220</v>
      </c>
      <c r="B203" t="s">
        <v>1198</v>
      </c>
      <c r="C203" t="s">
        <v>1633</v>
      </c>
      <c r="D203" t="s">
        <v>1637</v>
      </c>
      <c r="E203">
        <v>2023</v>
      </c>
      <c r="F203" t="s">
        <v>1642</v>
      </c>
      <c r="G203">
        <v>1893</v>
      </c>
      <c r="H203">
        <v>19405</v>
      </c>
      <c r="I203">
        <v>2960</v>
      </c>
      <c r="J203">
        <v>203124</v>
      </c>
      <c r="K203">
        <v>14.36</v>
      </c>
      <c r="L203">
        <v>10</v>
      </c>
      <c r="M203">
        <v>3.97</v>
      </c>
      <c r="N203">
        <v>15.93</v>
      </c>
      <c r="O203">
        <v>64.45</v>
      </c>
      <c r="P203">
        <v>2.2999999999999998</v>
      </c>
      <c r="Q203">
        <v>9114</v>
      </c>
      <c r="R203">
        <v>2157</v>
      </c>
      <c r="S203">
        <v>10</v>
      </c>
      <c r="T203">
        <v>36733665</v>
      </c>
      <c r="U203">
        <v>5603280</v>
      </c>
      <c r="V203">
        <v>31130385</v>
      </c>
      <c r="W203" s="20" t="str">
        <f t="shared" si="3"/>
        <v>Star</v>
      </c>
    </row>
    <row r="204" spans="1:23" x14ac:dyDescent="0.3">
      <c r="A204" t="s">
        <v>221</v>
      </c>
      <c r="B204" t="s">
        <v>1199</v>
      </c>
      <c r="C204" t="s">
        <v>1634</v>
      </c>
      <c r="D204" t="s">
        <v>1637</v>
      </c>
      <c r="E204">
        <v>2023</v>
      </c>
      <c r="F204" t="s">
        <v>1639</v>
      </c>
      <c r="G204">
        <v>538</v>
      </c>
      <c r="H204">
        <v>10518</v>
      </c>
      <c r="I204">
        <v>7831</v>
      </c>
      <c r="J204">
        <v>254923</v>
      </c>
      <c r="K204">
        <v>5.99</v>
      </c>
      <c r="L204">
        <v>3</v>
      </c>
      <c r="M204">
        <v>2.46</v>
      </c>
      <c r="N204">
        <v>22.47</v>
      </c>
      <c r="O204">
        <v>78.709999999999994</v>
      </c>
      <c r="P204">
        <v>4.0999999999999996</v>
      </c>
      <c r="Q204">
        <v>15753</v>
      </c>
      <c r="R204">
        <v>763</v>
      </c>
      <c r="S204">
        <v>4</v>
      </c>
      <c r="T204">
        <v>5658684</v>
      </c>
      <c r="U204">
        <v>4213078</v>
      </c>
      <c r="V204">
        <v>1445606</v>
      </c>
      <c r="W204" s="20" t="str">
        <f t="shared" si="3"/>
        <v>Under-performer</v>
      </c>
    </row>
    <row r="205" spans="1:23" x14ac:dyDescent="0.3">
      <c r="A205" t="s">
        <v>222</v>
      </c>
      <c r="B205" t="s">
        <v>1200</v>
      </c>
      <c r="C205" t="s">
        <v>1632</v>
      </c>
      <c r="D205" t="s">
        <v>1638</v>
      </c>
      <c r="E205">
        <v>2024</v>
      </c>
      <c r="F205" t="s">
        <v>1640</v>
      </c>
      <c r="G205">
        <v>3026</v>
      </c>
      <c r="H205">
        <v>3000</v>
      </c>
      <c r="I205">
        <v>12980</v>
      </c>
      <c r="J205">
        <v>58036</v>
      </c>
      <c r="K205">
        <v>12.6</v>
      </c>
      <c r="L205">
        <v>6</v>
      </c>
      <c r="M205">
        <v>8.1199999999999992</v>
      </c>
      <c r="N205">
        <v>11.41</v>
      </c>
      <c r="O205">
        <v>60.31</v>
      </c>
      <c r="P205">
        <v>4</v>
      </c>
      <c r="Q205">
        <v>19513</v>
      </c>
      <c r="R205">
        <v>4768</v>
      </c>
      <c r="S205">
        <v>4</v>
      </c>
      <c r="T205">
        <v>9078000</v>
      </c>
      <c r="U205">
        <v>39277480</v>
      </c>
      <c r="V205">
        <v>-30199480</v>
      </c>
      <c r="W205" s="20" t="str">
        <f t="shared" si="3"/>
        <v>Under-performer</v>
      </c>
    </row>
    <row r="206" spans="1:23" x14ac:dyDescent="0.3">
      <c r="A206" t="s">
        <v>223</v>
      </c>
      <c r="B206" t="s">
        <v>1201</v>
      </c>
      <c r="C206" t="s">
        <v>1632</v>
      </c>
      <c r="D206" t="s">
        <v>1636</v>
      </c>
      <c r="E206">
        <v>2024</v>
      </c>
      <c r="F206" t="s">
        <v>1641</v>
      </c>
      <c r="G206">
        <v>2009</v>
      </c>
      <c r="H206">
        <v>8237</v>
      </c>
      <c r="I206">
        <v>13058</v>
      </c>
      <c r="J206">
        <v>81778</v>
      </c>
      <c r="K206">
        <v>2.83</v>
      </c>
      <c r="L206">
        <v>14</v>
      </c>
      <c r="M206">
        <v>3.43</v>
      </c>
      <c r="N206">
        <v>3.74</v>
      </c>
      <c r="O206">
        <v>71.03</v>
      </c>
      <c r="P206">
        <v>2.9</v>
      </c>
      <c r="Q206">
        <v>18646</v>
      </c>
      <c r="R206">
        <v>2129</v>
      </c>
      <c r="S206">
        <v>7</v>
      </c>
      <c r="T206">
        <v>16548133</v>
      </c>
      <c r="U206">
        <v>26233522</v>
      </c>
      <c r="V206">
        <v>-9685389</v>
      </c>
      <c r="W206" s="20" t="str">
        <f t="shared" si="3"/>
        <v>Under-performer</v>
      </c>
    </row>
    <row r="207" spans="1:23" x14ac:dyDescent="0.3">
      <c r="A207" t="s">
        <v>224</v>
      </c>
      <c r="B207" t="s">
        <v>1202</v>
      </c>
      <c r="C207" t="s">
        <v>1632</v>
      </c>
      <c r="D207" t="s">
        <v>1637</v>
      </c>
      <c r="E207">
        <v>2023</v>
      </c>
      <c r="F207" t="s">
        <v>1639</v>
      </c>
      <c r="G207">
        <v>2435</v>
      </c>
      <c r="H207">
        <v>4794</v>
      </c>
      <c r="I207">
        <v>10559</v>
      </c>
      <c r="J207">
        <v>470950</v>
      </c>
      <c r="K207">
        <v>10.09</v>
      </c>
      <c r="L207">
        <v>17</v>
      </c>
      <c r="M207">
        <v>1.1100000000000001</v>
      </c>
      <c r="N207">
        <v>23.25</v>
      </c>
      <c r="O207">
        <v>71.22</v>
      </c>
      <c r="P207">
        <v>1.2</v>
      </c>
      <c r="Q207">
        <v>8405</v>
      </c>
      <c r="R207">
        <v>5817</v>
      </c>
      <c r="S207">
        <v>12</v>
      </c>
      <c r="T207">
        <v>11673390</v>
      </c>
      <c r="U207">
        <v>25711165</v>
      </c>
      <c r="V207">
        <v>-14037775</v>
      </c>
      <c r="W207" s="20" t="str">
        <f t="shared" si="3"/>
        <v>Under-performer</v>
      </c>
    </row>
    <row r="208" spans="1:23" x14ac:dyDescent="0.3">
      <c r="A208" t="s">
        <v>225</v>
      </c>
      <c r="B208" t="s">
        <v>1202</v>
      </c>
      <c r="C208" t="s">
        <v>1634</v>
      </c>
      <c r="D208" t="s">
        <v>1636</v>
      </c>
      <c r="E208">
        <v>2023</v>
      </c>
      <c r="F208" t="s">
        <v>1641</v>
      </c>
      <c r="G208">
        <v>2969</v>
      </c>
      <c r="H208">
        <v>5997</v>
      </c>
      <c r="I208">
        <v>6141</v>
      </c>
      <c r="J208">
        <v>204245</v>
      </c>
      <c r="K208">
        <v>14.66</v>
      </c>
      <c r="L208">
        <v>11</v>
      </c>
      <c r="M208">
        <v>5.7</v>
      </c>
      <c r="N208">
        <v>11.47</v>
      </c>
      <c r="O208">
        <v>38.5</v>
      </c>
      <c r="P208">
        <v>2.2000000000000002</v>
      </c>
      <c r="Q208">
        <v>6389</v>
      </c>
      <c r="R208">
        <v>2796</v>
      </c>
      <c r="S208">
        <v>11</v>
      </c>
      <c r="T208">
        <v>17805093</v>
      </c>
      <c r="U208">
        <v>18232629</v>
      </c>
      <c r="V208">
        <v>-427536</v>
      </c>
      <c r="W208" s="20" t="str">
        <f t="shared" si="3"/>
        <v>Under-performer</v>
      </c>
    </row>
    <row r="209" spans="1:23" x14ac:dyDescent="0.3">
      <c r="A209" t="s">
        <v>226</v>
      </c>
      <c r="B209" t="s">
        <v>1203</v>
      </c>
      <c r="C209" t="s">
        <v>1633</v>
      </c>
      <c r="D209" t="s">
        <v>1636</v>
      </c>
      <c r="E209">
        <v>2023</v>
      </c>
      <c r="F209" t="s">
        <v>1641</v>
      </c>
      <c r="G209">
        <v>4786</v>
      </c>
      <c r="H209">
        <v>19350</v>
      </c>
      <c r="I209">
        <v>838</v>
      </c>
      <c r="J209">
        <v>211475</v>
      </c>
      <c r="K209">
        <v>1.53</v>
      </c>
      <c r="L209">
        <v>16</v>
      </c>
      <c r="M209">
        <v>5.82</v>
      </c>
      <c r="N209">
        <v>4.54</v>
      </c>
      <c r="O209">
        <v>31.93</v>
      </c>
      <c r="P209">
        <v>2.2000000000000002</v>
      </c>
      <c r="Q209">
        <v>6339</v>
      </c>
      <c r="R209">
        <v>8931</v>
      </c>
      <c r="S209">
        <v>2</v>
      </c>
      <c r="T209">
        <v>92609100</v>
      </c>
      <c r="U209">
        <v>4010668</v>
      </c>
      <c r="V209">
        <v>88598432</v>
      </c>
      <c r="W209" s="20" t="str">
        <f t="shared" si="3"/>
        <v>Star</v>
      </c>
    </row>
    <row r="210" spans="1:23" x14ac:dyDescent="0.3">
      <c r="A210" t="s">
        <v>227</v>
      </c>
      <c r="B210" t="s">
        <v>1204</v>
      </c>
      <c r="C210" t="s">
        <v>1633</v>
      </c>
      <c r="D210" t="s">
        <v>1636</v>
      </c>
      <c r="E210">
        <v>2024</v>
      </c>
      <c r="F210" t="s">
        <v>1641</v>
      </c>
      <c r="G210">
        <v>1852</v>
      </c>
      <c r="H210">
        <v>2114</v>
      </c>
      <c r="I210">
        <v>11536</v>
      </c>
      <c r="J210">
        <v>252747</v>
      </c>
      <c r="K210">
        <v>0.12</v>
      </c>
      <c r="L210">
        <v>0</v>
      </c>
      <c r="M210">
        <v>7.15</v>
      </c>
      <c r="N210">
        <v>7.56</v>
      </c>
      <c r="O210">
        <v>74.09</v>
      </c>
      <c r="P210">
        <v>4.2</v>
      </c>
      <c r="Q210">
        <v>5457</v>
      </c>
      <c r="R210">
        <v>2763</v>
      </c>
      <c r="S210">
        <v>7</v>
      </c>
      <c r="T210">
        <v>3915128</v>
      </c>
      <c r="U210">
        <v>21364672</v>
      </c>
      <c r="V210">
        <v>-17449544</v>
      </c>
      <c r="W210" s="20" t="str">
        <f t="shared" si="3"/>
        <v>Under-performer</v>
      </c>
    </row>
    <row r="211" spans="1:23" x14ac:dyDescent="0.3">
      <c r="A211" t="s">
        <v>228</v>
      </c>
      <c r="B211" t="s">
        <v>1205</v>
      </c>
      <c r="C211" t="s">
        <v>1634</v>
      </c>
      <c r="D211" t="s">
        <v>1635</v>
      </c>
      <c r="E211">
        <v>2023</v>
      </c>
      <c r="F211" t="s">
        <v>1641</v>
      </c>
      <c r="G211">
        <v>4111</v>
      </c>
      <c r="H211">
        <v>10874</v>
      </c>
      <c r="I211">
        <v>5675</v>
      </c>
      <c r="J211">
        <v>449560</v>
      </c>
      <c r="K211">
        <v>6.5</v>
      </c>
      <c r="L211">
        <v>10</v>
      </c>
      <c r="M211">
        <v>2.4</v>
      </c>
      <c r="N211">
        <v>1.27</v>
      </c>
      <c r="O211">
        <v>40.17</v>
      </c>
      <c r="P211">
        <v>1.4</v>
      </c>
      <c r="Q211">
        <v>2057</v>
      </c>
      <c r="R211">
        <v>2845</v>
      </c>
      <c r="S211">
        <v>13</v>
      </c>
      <c r="T211">
        <v>44703014</v>
      </c>
      <c r="U211">
        <v>23329925</v>
      </c>
      <c r="V211">
        <v>21373089</v>
      </c>
      <c r="W211" s="20" t="str">
        <f t="shared" si="3"/>
        <v>Star</v>
      </c>
    </row>
    <row r="212" spans="1:23" x14ac:dyDescent="0.3">
      <c r="A212" t="s">
        <v>229</v>
      </c>
      <c r="B212" t="s">
        <v>1206</v>
      </c>
      <c r="C212" t="s">
        <v>1634</v>
      </c>
      <c r="D212" t="s">
        <v>1638</v>
      </c>
      <c r="E212">
        <v>2024</v>
      </c>
      <c r="F212" t="s">
        <v>1642</v>
      </c>
      <c r="G212">
        <v>3419</v>
      </c>
      <c r="H212">
        <v>4167</v>
      </c>
      <c r="I212">
        <v>2056</v>
      </c>
      <c r="J212">
        <v>68800</v>
      </c>
      <c r="K212">
        <v>1.39</v>
      </c>
      <c r="L212">
        <v>0</v>
      </c>
      <c r="M212">
        <v>4.4400000000000004</v>
      </c>
      <c r="N212">
        <v>11.71</v>
      </c>
      <c r="O212">
        <v>82.27</v>
      </c>
      <c r="P212">
        <v>4.2</v>
      </c>
      <c r="Q212">
        <v>6121</v>
      </c>
      <c r="R212">
        <v>5104</v>
      </c>
      <c r="S212">
        <v>4</v>
      </c>
      <c r="T212">
        <v>14246973</v>
      </c>
      <c r="U212">
        <v>7029464</v>
      </c>
      <c r="V212">
        <v>7217509</v>
      </c>
      <c r="W212" s="20" t="str">
        <f t="shared" si="3"/>
        <v>Cash Cows</v>
      </c>
    </row>
    <row r="213" spans="1:23" x14ac:dyDescent="0.3">
      <c r="A213" t="s">
        <v>230</v>
      </c>
      <c r="B213" t="s">
        <v>1207</v>
      </c>
      <c r="C213" t="s">
        <v>1633</v>
      </c>
      <c r="D213" t="s">
        <v>1638</v>
      </c>
      <c r="E213">
        <v>2023</v>
      </c>
      <c r="F213" t="s">
        <v>1642</v>
      </c>
      <c r="G213">
        <v>312</v>
      </c>
      <c r="H213">
        <v>14909</v>
      </c>
      <c r="I213">
        <v>11982</v>
      </c>
      <c r="J213">
        <v>337516</v>
      </c>
      <c r="K213">
        <v>11.23</v>
      </c>
      <c r="L213">
        <v>14</v>
      </c>
      <c r="M213">
        <v>2.82</v>
      </c>
      <c r="N213">
        <v>21.33</v>
      </c>
      <c r="O213">
        <v>15.58</v>
      </c>
      <c r="P213">
        <v>3.7</v>
      </c>
      <c r="Q213">
        <v>16432</v>
      </c>
      <c r="R213">
        <v>6421</v>
      </c>
      <c r="S213">
        <v>12</v>
      </c>
      <c r="T213">
        <v>4651608</v>
      </c>
      <c r="U213">
        <v>3738384</v>
      </c>
      <c r="V213">
        <v>913224</v>
      </c>
      <c r="W213" s="20" t="str">
        <f t="shared" si="3"/>
        <v>Under-performer</v>
      </c>
    </row>
    <row r="214" spans="1:23" x14ac:dyDescent="0.3">
      <c r="A214" t="s">
        <v>231</v>
      </c>
      <c r="B214" t="s">
        <v>1208</v>
      </c>
      <c r="C214" t="s">
        <v>1634</v>
      </c>
      <c r="D214" t="s">
        <v>1637</v>
      </c>
      <c r="E214">
        <v>2023</v>
      </c>
      <c r="F214" t="s">
        <v>1641</v>
      </c>
      <c r="G214">
        <v>673</v>
      </c>
      <c r="H214">
        <v>18014</v>
      </c>
      <c r="I214">
        <v>8497</v>
      </c>
      <c r="J214">
        <v>373660</v>
      </c>
      <c r="K214">
        <v>13.72</v>
      </c>
      <c r="L214">
        <v>9</v>
      </c>
      <c r="M214">
        <v>0.81</v>
      </c>
      <c r="N214">
        <v>23.34</v>
      </c>
      <c r="O214">
        <v>14.66</v>
      </c>
      <c r="P214">
        <v>3.9</v>
      </c>
      <c r="Q214">
        <v>2339</v>
      </c>
      <c r="R214">
        <v>5225</v>
      </c>
      <c r="S214">
        <v>5</v>
      </c>
      <c r="T214">
        <v>12123422</v>
      </c>
      <c r="U214">
        <v>5718481</v>
      </c>
      <c r="V214">
        <v>6404941</v>
      </c>
      <c r="W214" s="20" t="str">
        <f t="shared" si="3"/>
        <v>Cash Cows</v>
      </c>
    </row>
    <row r="215" spans="1:23" x14ac:dyDescent="0.3">
      <c r="A215" t="s">
        <v>232</v>
      </c>
      <c r="B215" t="s">
        <v>1209</v>
      </c>
      <c r="C215" t="s">
        <v>1633</v>
      </c>
      <c r="D215" t="s">
        <v>1636</v>
      </c>
      <c r="E215">
        <v>2023</v>
      </c>
      <c r="F215" t="s">
        <v>1642</v>
      </c>
      <c r="G215">
        <v>1066</v>
      </c>
      <c r="H215">
        <v>4483</v>
      </c>
      <c r="I215">
        <v>2996</v>
      </c>
      <c r="J215">
        <v>332682</v>
      </c>
      <c r="K215">
        <v>6.51</v>
      </c>
      <c r="L215">
        <v>6</v>
      </c>
      <c r="M215">
        <v>8.77</v>
      </c>
      <c r="N215">
        <v>23.32</v>
      </c>
      <c r="O215">
        <v>84.16</v>
      </c>
      <c r="P215">
        <v>2.7</v>
      </c>
      <c r="Q215">
        <v>10743</v>
      </c>
      <c r="R215">
        <v>5048</v>
      </c>
      <c r="S215">
        <v>10</v>
      </c>
      <c r="T215">
        <v>4778878</v>
      </c>
      <c r="U215">
        <v>3193736</v>
      </c>
      <c r="V215">
        <v>1585142</v>
      </c>
      <c r="W215" s="20" t="str">
        <f t="shared" si="3"/>
        <v>Under-performer</v>
      </c>
    </row>
    <row r="216" spans="1:23" x14ac:dyDescent="0.3">
      <c r="A216" t="s">
        <v>233</v>
      </c>
      <c r="B216" t="s">
        <v>1063</v>
      </c>
      <c r="C216" t="s">
        <v>1632</v>
      </c>
      <c r="D216" t="s">
        <v>1638</v>
      </c>
      <c r="E216">
        <v>2024</v>
      </c>
      <c r="F216" t="s">
        <v>1639</v>
      </c>
      <c r="G216">
        <v>3693</v>
      </c>
      <c r="H216">
        <v>14151</v>
      </c>
      <c r="I216">
        <v>12460</v>
      </c>
      <c r="J216">
        <v>376062</v>
      </c>
      <c r="K216">
        <v>3.88</v>
      </c>
      <c r="L216">
        <v>1</v>
      </c>
      <c r="M216">
        <v>7.29</v>
      </c>
      <c r="N216">
        <v>3.13</v>
      </c>
      <c r="O216">
        <v>61.88</v>
      </c>
      <c r="P216">
        <v>3.7</v>
      </c>
      <c r="Q216">
        <v>11096</v>
      </c>
      <c r="R216">
        <v>4502</v>
      </c>
      <c r="S216">
        <v>4</v>
      </c>
      <c r="T216">
        <v>52259643</v>
      </c>
      <c r="U216">
        <v>46014780</v>
      </c>
      <c r="V216">
        <v>6244863</v>
      </c>
      <c r="W216" s="20" t="str">
        <f t="shared" si="3"/>
        <v>Star</v>
      </c>
    </row>
    <row r="217" spans="1:23" x14ac:dyDescent="0.3">
      <c r="A217" t="s">
        <v>234</v>
      </c>
      <c r="B217" t="s">
        <v>1210</v>
      </c>
      <c r="C217" t="s">
        <v>1633</v>
      </c>
      <c r="D217" t="s">
        <v>1637</v>
      </c>
      <c r="E217">
        <v>2024</v>
      </c>
      <c r="F217" t="s">
        <v>1641</v>
      </c>
      <c r="G217">
        <v>2099</v>
      </c>
      <c r="H217">
        <v>9730</v>
      </c>
      <c r="I217">
        <v>7965</v>
      </c>
      <c r="J217">
        <v>458189</v>
      </c>
      <c r="K217">
        <v>6.52</v>
      </c>
      <c r="L217">
        <v>9</v>
      </c>
      <c r="M217">
        <v>3.01</v>
      </c>
      <c r="N217">
        <v>9.5500000000000007</v>
      </c>
      <c r="O217">
        <v>40.369999999999997</v>
      </c>
      <c r="P217">
        <v>3.4</v>
      </c>
      <c r="Q217">
        <v>8498</v>
      </c>
      <c r="R217">
        <v>3527</v>
      </c>
      <c r="S217">
        <v>2</v>
      </c>
      <c r="T217">
        <v>20423270</v>
      </c>
      <c r="U217">
        <v>16718535</v>
      </c>
      <c r="V217">
        <v>3704735</v>
      </c>
      <c r="W217" s="20" t="str">
        <f t="shared" si="3"/>
        <v>Under-performer</v>
      </c>
    </row>
    <row r="218" spans="1:23" x14ac:dyDescent="0.3">
      <c r="A218" t="s">
        <v>235</v>
      </c>
      <c r="B218" t="s">
        <v>1211</v>
      </c>
      <c r="C218" t="s">
        <v>1632</v>
      </c>
      <c r="D218" t="s">
        <v>1636</v>
      </c>
      <c r="E218">
        <v>2024</v>
      </c>
      <c r="F218" t="s">
        <v>1639</v>
      </c>
      <c r="G218">
        <v>3773</v>
      </c>
      <c r="H218">
        <v>8140</v>
      </c>
      <c r="I218">
        <v>11700</v>
      </c>
      <c r="J218">
        <v>383299</v>
      </c>
      <c r="K218">
        <v>10.85</v>
      </c>
      <c r="L218">
        <v>3</v>
      </c>
      <c r="M218">
        <v>5.99</v>
      </c>
      <c r="N218">
        <v>0.71</v>
      </c>
      <c r="O218">
        <v>70.400000000000006</v>
      </c>
      <c r="P218">
        <v>4.0999999999999996</v>
      </c>
      <c r="Q218">
        <v>11629</v>
      </c>
      <c r="R218">
        <v>6012</v>
      </c>
      <c r="S218">
        <v>4</v>
      </c>
      <c r="T218">
        <v>30712220</v>
      </c>
      <c r="U218">
        <v>44144100</v>
      </c>
      <c r="V218">
        <v>-13431880</v>
      </c>
      <c r="W218" s="20" t="str">
        <f t="shared" si="3"/>
        <v>Volume Trap</v>
      </c>
    </row>
    <row r="219" spans="1:23" x14ac:dyDescent="0.3">
      <c r="A219" t="s">
        <v>236</v>
      </c>
      <c r="B219" t="s">
        <v>1212</v>
      </c>
      <c r="C219" t="s">
        <v>1632</v>
      </c>
      <c r="D219" t="s">
        <v>1638</v>
      </c>
      <c r="E219">
        <v>2024</v>
      </c>
      <c r="F219" t="s">
        <v>1642</v>
      </c>
      <c r="G219">
        <v>4598</v>
      </c>
      <c r="H219">
        <v>13279</v>
      </c>
      <c r="I219">
        <v>1101</v>
      </c>
      <c r="J219">
        <v>281312</v>
      </c>
      <c r="K219">
        <v>0.14000000000000001</v>
      </c>
      <c r="L219">
        <v>11</v>
      </c>
      <c r="M219">
        <v>2.0099999999999998</v>
      </c>
      <c r="N219">
        <v>21.38</v>
      </c>
      <c r="O219">
        <v>63.79</v>
      </c>
      <c r="P219">
        <v>2.8</v>
      </c>
      <c r="Q219">
        <v>2010</v>
      </c>
      <c r="R219">
        <v>494</v>
      </c>
      <c r="S219">
        <v>8</v>
      </c>
      <c r="T219">
        <v>61056842</v>
      </c>
      <c r="U219">
        <v>5062398</v>
      </c>
      <c r="V219">
        <v>55994444</v>
      </c>
      <c r="W219" s="20" t="str">
        <f t="shared" si="3"/>
        <v>Star</v>
      </c>
    </row>
    <row r="220" spans="1:23" x14ac:dyDescent="0.3">
      <c r="A220" t="s">
        <v>237</v>
      </c>
      <c r="B220" t="s">
        <v>1082</v>
      </c>
      <c r="C220" t="s">
        <v>1633</v>
      </c>
      <c r="D220" t="s">
        <v>1636</v>
      </c>
      <c r="E220">
        <v>2024</v>
      </c>
      <c r="F220" t="s">
        <v>1640</v>
      </c>
      <c r="G220">
        <v>3158</v>
      </c>
      <c r="H220">
        <v>16817</v>
      </c>
      <c r="I220">
        <v>8327</v>
      </c>
      <c r="J220">
        <v>109500</v>
      </c>
      <c r="K220">
        <v>8.84</v>
      </c>
      <c r="L220">
        <v>18</v>
      </c>
      <c r="M220">
        <v>8.9</v>
      </c>
      <c r="N220">
        <v>8.9700000000000006</v>
      </c>
      <c r="O220">
        <v>52.5</v>
      </c>
      <c r="P220">
        <v>2.9</v>
      </c>
      <c r="Q220">
        <v>13096</v>
      </c>
      <c r="R220">
        <v>3697</v>
      </c>
      <c r="S220">
        <v>14</v>
      </c>
      <c r="T220">
        <v>53108086</v>
      </c>
      <c r="U220">
        <v>26296666</v>
      </c>
      <c r="V220">
        <v>26811420</v>
      </c>
      <c r="W220" s="20" t="str">
        <f t="shared" si="3"/>
        <v>Star</v>
      </c>
    </row>
    <row r="221" spans="1:23" x14ac:dyDescent="0.3">
      <c r="A221" t="s">
        <v>238</v>
      </c>
      <c r="B221" t="s">
        <v>1213</v>
      </c>
      <c r="C221" t="s">
        <v>1634</v>
      </c>
      <c r="D221" t="s">
        <v>1635</v>
      </c>
      <c r="E221">
        <v>2024</v>
      </c>
      <c r="F221" t="s">
        <v>1642</v>
      </c>
      <c r="G221">
        <v>4140</v>
      </c>
      <c r="H221">
        <v>18804</v>
      </c>
      <c r="I221">
        <v>7181</v>
      </c>
      <c r="J221">
        <v>217647</v>
      </c>
      <c r="K221">
        <v>9.1999999999999993</v>
      </c>
      <c r="L221">
        <v>10</v>
      </c>
      <c r="M221">
        <v>1.1499999999999999</v>
      </c>
      <c r="N221">
        <v>15.78</v>
      </c>
      <c r="O221">
        <v>17.91</v>
      </c>
      <c r="P221">
        <v>3.6</v>
      </c>
      <c r="Q221">
        <v>14474</v>
      </c>
      <c r="R221">
        <v>429</v>
      </c>
      <c r="S221">
        <v>8</v>
      </c>
      <c r="T221">
        <v>77848560</v>
      </c>
      <c r="U221">
        <v>29729340</v>
      </c>
      <c r="V221">
        <v>48119220</v>
      </c>
      <c r="W221" s="20" t="str">
        <f t="shared" si="3"/>
        <v>Star</v>
      </c>
    </row>
    <row r="222" spans="1:23" x14ac:dyDescent="0.3">
      <c r="A222" t="s">
        <v>239</v>
      </c>
      <c r="B222" t="s">
        <v>1125</v>
      </c>
      <c r="C222" t="s">
        <v>1632</v>
      </c>
      <c r="D222" t="s">
        <v>1637</v>
      </c>
      <c r="E222">
        <v>2023</v>
      </c>
      <c r="F222" t="s">
        <v>1641</v>
      </c>
      <c r="G222">
        <v>2106</v>
      </c>
      <c r="H222">
        <v>9064</v>
      </c>
      <c r="I222">
        <v>1446</v>
      </c>
      <c r="J222">
        <v>286527</v>
      </c>
      <c r="K222">
        <v>9.57</v>
      </c>
      <c r="L222">
        <v>7</v>
      </c>
      <c r="M222">
        <v>0.04</v>
      </c>
      <c r="N222">
        <v>17.87</v>
      </c>
      <c r="O222">
        <v>74.97</v>
      </c>
      <c r="P222">
        <v>1.4</v>
      </c>
      <c r="Q222">
        <v>2637</v>
      </c>
      <c r="R222">
        <v>872</v>
      </c>
      <c r="S222">
        <v>12</v>
      </c>
      <c r="T222">
        <v>19088784</v>
      </c>
      <c r="U222">
        <v>3045276</v>
      </c>
      <c r="V222">
        <v>16043508</v>
      </c>
      <c r="W222" s="20" t="str">
        <f t="shared" si="3"/>
        <v>Cash Cows</v>
      </c>
    </row>
    <row r="223" spans="1:23" x14ac:dyDescent="0.3">
      <c r="A223" t="s">
        <v>240</v>
      </c>
      <c r="B223" t="s">
        <v>1214</v>
      </c>
      <c r="C223" t="s">
        <v>1632</v>
      </c>
      <c r="D223" t="s">
        <v>1637</v>
      </c>
      <c r="E223">
        <v>2023</v>
      </c>
      <c r="F223" t="s">
        <v>1639</v>
      </c>
      <c r="G223">
        <v>3220</v>
      </c>
      <c r="H223">
        <v>17020</v>
      </c>
      <c r="I223">
        <v>13750</v>
      </c>
      <c r="J223">
        <v>485477</v>
      </c>
      <c r="K223">
        <v>3.63</v>
      </c>
      <c r="L223">
        <v>17</v>
      </c>
      <c r="M223">
        <v>5.0199999999999996</v>
      </c>
      <c r="N223">
        <v>10.75</v>
      </c>
      <c r="O223">
        <v>79.28</v>
      </c>
      <c r="P223">
        <v>2.7</v>
      </c>
      <c r="Q223">
        <v>15200</v>
      </c>
      <c r="R223">
        <v>8235</v>
      </c>
      <c r="S223">
        <v>6</v>
      </c>
      <c r="T223">
        <v>54804400</v>
      </c>
      <c r="U223">
        <v>44275000</v>
      </c>
      <c r="V223">
        <v>10529400</v>
      </c>
      <c r="W223" s="20" t="str">
        <f t="shared" si="3"/>
        <v>Star</v>
      </c>
    </row>
    <row r="224" spans="1:23" x14ac:dyDescent="0.3">
      <c r="A224" t="s">
        <v>241</v>
      </c>
      <c r="B224" t="s">
        <v>1215</v>
      </c>
      <c r="C224" t="s">
        <v>1632</v>
      </c>
      <c r="D224" t="s">
        <v>1638</v>
      </c>
      <c r="E224">
        <v>2023</v>
      </c>
      <c r="F224" t="s">
        <v>1639</v>
      </c>
      <c r="G224">
        <v>1732</v>
      </c>
      <c r="H224">
        <v>15237</v>
      </c>
      <c r="I224">
        <v>10751</v>
      </c>
      <c r="J224">
        <v>160659</v>
      </c>
      <c r="K224">
        <v>10.71</v>
      </c>
      <c r="L224">
        <v>10</v>
      </c>
      <c r="M224">
        <v>5.83</v>
      </c>
      <c r="N224">
        <v>7.66</v>
      </c>
      <c r="O224">
        <v>23.77</v>
      </c>
      <c r="P224">
        <v>4.9000000000000004</v>
      </c>
      <c r="Q224">
        <v>6166</v>
      </c>
      <c r="R224">
        <v>1745</v>
      </c>
      <c r="S224">
        <v>2</v>
      </c>
      <c r="T224">
        <v>26390484</v>
      </c>
      <c r="U224">
        <v>18620732</v>
      </c>
      <c r="V224">
        <v>7769752</v>
      </c>
      <c r="W224" s="20" t="str">
        <f t="shared" si="3"/>
        <v>Star</v>
      </c>
    </row>
    <row r="225" spans="1:23" x14ac:dyDescent="0.3">
      <c r="A225" t="s">
        <v>242</v>
      </c>
      <c r="B225" t="s">
        <v>1216</v>
      </c>
      <c r="C225" t="s">
        <v>1634</v>
      </c>
      <c r="D225" t="s">
        <v>1636</v>
      </c>
      <c r="E225">
        <v>2023</v>
      </c>
      <c r="F225" t="s">
        <v>1642</v>
      </c>
      <c r="G225">
        <v>2305</v>
      </c>
      <c r="H225">
        <v>10823</v>
      </c>
      <c r="I225">
        <v>13343</v>
      </c>
      <c r="J225">
        <v>77716</v>
      </c>
      <c r="K225">
        <v>1.37</v>
      </c>
      <c r="L225">
        <v>10</v>
      </c>
      <c r="M225">
        <v>5.79</v>
      </c>
      <c r="N225">
        <v>24.06</v>
      </c>
      <c r="O225">
        <v>78.040000000000006</v>
      </c>
      <c r="P225">
        <v>1.2</v>
      </c>
      <c r="Q225">
        <v>10406</v>
      </c>
      <c r="R225">
        <v>1887</v>
      </c>
      <c r="S225">
        <v>12</v>
      </c>
      <c r="T225">
        <v>24947015</v>
      </c>
      <c r="U225">
        <v>30755615</v>
      </c>
      <c r="V225">
        <v>-5808600</v>
      </c>
      <c r="W225" s="20" t="str">
        <f t="shared" si="3"/>
        <v>Volume Trap</v>
      </c>
    </row>
    <row r="226" spans="1:23" x14ac:dyDescent="0.3">
      <c r="A226" t="s">
        <v>243</v>
      </c>
      <c r="B226" t="s">
        <v>1217</v>
      </c>
      <c r="C226" t="s">
        <v>1632</v>
      </c>
      <c r="D226" t="s">
        <v>1637</v>
      </c>
      <c r="E226">
        <v>2023</v>
      </c>
      <c r="F226" t="s">
        <v>1641</v>
      </c>
      <c r="G226">
        <v>1204</v>
      </c>
      <c r="H226">
        <v>16729</v>
      </c>
      <c r="I226">
        <v>9589</v>
      </c>
      <c r="J226">
        <v>446452</v>
      </c>
      <c r="K226">
        <v>2.99</v>
      </c>
      <c r="L226">
        <v>12</v>
      </c>
      <c r="M226">
        <v>0.55000000000000004</v>
      </c>
      <c r="N226">
        <v>24.11</v>
      </c>
      <c r="O226">
        <v>80.23</v>
      </c>
      <c r="P226">
        <v>2.2999999999999998</v>
      </c>
      <c r="Q226">
        <v>11978</v>
      </c>
      <c r="R226">
        <v>9915</v>
      </c>
      <c r="S226">
        <v>9</v>
      </c>
      <c r="T226">
        <v>20141716</v>
      </c>
      <c r="U226">
        <v>11545156</v>
      </c>
      <c r="V226">
        <v>8596560</v>
      </c>
      <c r="W226" s="20" t="str">
        <f t="shared" si="3"/>
        <v>Cash Cows</v>
      </c>
    </row>
    <row r="227" spans="1:23" x14ac:dyDescent="0.3">
      <c r="A227" t="s">
        <v>244</v>
      </c>
      <c r="B227" t="s">
        <v>1218</v>
      </c>
      <c r="C227" t="s">
        <v>1634</v>
      </c>
      <c r="D227" t="s">
        <v>1636</v>
      </c>
      <c r="E227">
        <v>2023</v>
      </c>
      <c r="F227" t="s">
        <v>1639</v>
      </c>
      <c r="G227">
        <v>4549</v>
      </c>
      <c r="H227">
        <v>13213</v>
      </c>
      <c r="I227">
        <v>9653</v>
      </c>
      <c r="J227">
        <v>459064</v>
      </c>
      <c r="K227">
        <v>13.16</v>
      </c>
      <c r="L227">
        <v>2</v>
      </c>
      <c r="M227">
        <v>3.14</v>
      </c>
      <c r="N227">
        <v>7.24</v>
      </c>
      <c r="O227">
        <v>53.95</v>
      </c>
      <c r="P227">
        <v>2.2999999999999998</v>
      </c>
      <c r="Q227">
        <v>4154</v>
      </c>
      <c r="R227">
        <v>1099</v>
      </c>
      <c r="S227">
        <v>11</v>
      </c>
      <c r="T227">
        <v>60105937</v>
      </c>
      <c r="U227">
        <v>43911497</v>
      </c>
      <c r="V227">
        <v>16194440</v>
      </c>
      <c r="W227" s="20" t="str">
        <f t="shared" si="3"/>
        <v>Star</v>
      </c>
    </row>
    <row r="228" spans="1:23" x14ac:dyDescent="0.3">
      <c r="A228" t="s">
        <v>245</v>
      </c>
      <c r="B228" t="s">
        <v>1219</v>
      </c>
      <c r="C228" t="s">
        <v>1634</v>
      </c>
      <c r="D228" t="s">
        <v>1636</v>
      </c>
      <c r="E228">
        <v>2024</v>
      </c>
      <c r="F228" t="s">
        <v>1641</v>
      </c>
      <c r="G228">
        <v>3241</v>
      </c>
      <c r="H228">
        <v>10002</v>
      </c>
      <c r="I228">
        <v>5130</v>
      </c>
      <c r="J228">
        <v>52352</v>
      </c>
      <c r="K228">
        <v>11.08</v>
      </c>
      <c r="L228">
        <v>11</v>
      </c>
      <c r="M228">
        <v>4.99</v>
      </c>
      <c r="N228">
        <v>11.99</v>
      </c>
      <c r="O228">
        <v>62.49</v>
      </c>
      <c r="P228">
        <v>3.5</v>
      </c>
      <c r="Q228">
        <v>2490</v>
      </c>
      <c r="R228">
        <v>1948</v>
      </c>
      <c r="S228">
        <v>9</v>
      </c>
      <c r="T228">
        <v>32416482</v>
      </c>
      <c r="U228">
        <v>16626330</v>
      </c>
      <c r="V228">
        <v>15790152</v>
      </c>
      <c r="W228" s="20" t="str">
        <f t="shared" si="3"/>
        <v>Star</v>
      </c>
    </row>
    <row r="229" spans="1:23" x14ac:dyDescent="0.3">
      <c r="A229" t="s">
        <v>246</v>
      </c>
      <c r="B229" t="s">
        <v>1220</v>
      </c>
      <c r="C229" t="s">
        <v>1632</v>
      </c>
      <c r="D229" t="s">
        <v>1637</v>
      </c>
      <c r="E229">
        <v>2023</v>
      </c>
      <c r="F229" t="s">
        <v>1642</v>
      </c>
      <c r="G229">
        <v>1746</v>
      </c>
      <c r="H229">
        <v>2045</v>
      </c>
      <c r="I229">
        <v>10360</v>
      </c>
      <c r="J229">
        <v>183004</v>
      </c>
      <c r="K229">
        <v>0.21</v>
      </c>
      <c r="L229">
        <v>2</v>
      </c>
      <c r="M229">
        <v>2.17</v>
      </c>
      <c r="N229">
        <v>24.32</v>
      </c>
      <c r="O229">
        <v>40.58</v>
      </c>
      <c r="P229">
        <v>1.4</v>
      </c>
      <c r="Q229">
        <v>3660</v>
      </c>
      <c r="R229">
        <v>1661</v>
      </c>
      <c r="S229">
        <v>11</v>
      </c>
      <c r="T229">
        <v>3570570</v>
      </c>
      <c r="U229">
        <v>18088560</v>
      </c>
      <c r="V229">
        <v>-14517990</v>
      </c>
      <c r="W229" s="20" t="str">
        <f t="shared" si="3"/>
        <v>Under-performer</v>
      </c>
    </row>
    <row r="230" spans="1:23" x14ac:dyDescent="0.3">
      <c r="A230" t="s">
        <v>247</v>
      </c>
      <c r="B230" t="s">
        <v>1221</v>
      </c>
      <c r="C230" t="s">
        <v>1632</v>
      </c>
      <c r="D230" t="s">
        <v>1635</v>
      </c>
      <c r="E230">
        <v>2024</v>
      </c>
      <c r="F230" t="s">
        <v>1641</v>
      </c>
      <c r="G230">
        <v>4041</v>
      </c>
      <c r="H230">
        <v>5846</v>
      </c>
      <c r="I230">
        <v>11573</v>
      </c>
      <c r="J230">
        <v>388593</v>
      </c>
      <c r="K230">
        <v>3.73</v>
      </c>
      <c r="L230">
        <v>9</v>
      </c>
      <c r="M230">
        <v>8.73</v>
      </c>
      <c r="N230">
        <v>0.12</v>
      </c>
      <c r="O230">
        <v>32.54</v>
      </c>
      <c r="P230">
        <v>3.5</v>
      </c>
      <c r="Q230">
        <v>16636</v>
      </c>
      <c r="R230">
        <v>873</v>
      </c>
      <c r="S230">
        <v>13</v>
      </c>
      <c r="T230">
        <v>23623686</v>
      </c>
      <c r="U230">
        <v>46766493</v>
      </c>
      <c r="V230">
        <v>-23142807</v>
      </c>
      <c r="W230" s="20" t="str">
        <f t="shared" si="3"/>
        <v>Volume Trap</v>
      </c>
    </row>
    <row r="231" spans="1:23" x14ac:dyDescent="0.3">
      <c r="A231" t="s">
        <v>248</v>
      </c>
      <c r="B231" t="s">
        <v>1222</v>
      </c>
      <c r="C231" t="s">
        <v>1633</v>
      </c>
      <c r="D231" t="s">
        <v>1636</v>
      </c>
      <c r="E231">
        <v>2023</v>
      </c>
      <c r="F231" t="s">
        <v>1639</v>
      </c>
      <c r="G231">
        <v>4773</v>
      </c>
      <c r="H231">
        <v>11496</v>
      </c>
      <c r="I231">
        <v>7803</v>
      </c>
      <c r="J231">
        <v>58556</v>
      </c>
      <c r="K231">
        <v>3.22</v>
      </c>
      <c r="L231">
        <v>16</v>
      </c>
      <c r="M231">
        <v>0.87</v>
      </c>
      <c r="N231">
        <v>10.32</v>
      </c>
      <c r="O231">
        <v>67.760000000000005</v>
      </c>
      <c r="P231">
        <v>1.4</v>
      </c>
      <c r="Q231">
        <v>11836</v>
      </c>
      <c r="R231">
        <v>7411</v>
      </c>
      <c r="S231">
        <v>11</v>
      </c>
      <c r="T231">
        <v>54870408</v>
      </c>
      <c r="U231">
        <v>37243719</v>
      </c>
      <c r="V231">
        <v>17626689</v>
      </c>
      <c r="W231" s="20" t="str">
        <f t="shared" si="3"/>
        <v>Star</v>
      </c>
    </row>
    <row r="232" spans="1:23" x14ac:dyDescent="0.3">
      <c r="A232" t="s">
        <v>249</v>
      </c>
      <c r="B232" t="s">
        <v>1223</v>
      </c>
      <c r="C232" t="s">
        <v>1634</v>
      </c>
      <c r="D232" t="s">
        <v>1637</v>
      </c>
      <c r="E232">
        <v>2023</v>
      </c>
      <c r="F232" t="s">
        <v>1642</v>
      </c>
      <c r="G232">
        <v>4732</v>
      </c>
      <c r="H232">
        <v>17275</v>
      </c>
      <c r="I232">
        <v>12860</v>
      </c>
      <c r="J232">
        <v>311973</v>
      </c>
      <c r="K232">
        <v>4.0599999999999996</v>
      </c>
      <c r="L232">
        <v>1</v>
      </c>
      <c r="M232">
        <v>4.87</v>
      </c>
      <c r="N232">
        <v>2.5099999999999998</v>
      </c>
      <c r="O232">
        <v>78.95</v>
      </c>
      <c r="P232">
        <v>1.4</v>
      </c>
      <c r="Q232">
        <v>15769</v>
      </c>
      <c r="R232">
        <v>5279</v>
      </c>
      <c r="S232">
        <v>14</v>
      </c>
      <c r="T232">
        <v>81745300</v>
      </c>
      <c r="U232">
        <v>60853520</v>
      </c>
      <c r="V232">
        <v>20891780</v>
      </c>
      <c r="W232" s="20" t="str">
        <f t="shared" si="3"/>
        <v>Star</v>
      </c>
    </row>
    <row r="233" spans="1:23" x14ac:dyDescent="0.3">
      <c r="A233" t="s">
        <v>250</v>
      </c>
      <c r="B233" t="s">
        <v>1224</v>
      </c>
      <c r="C233" t="s">
        <v>1632</v>
      </c>
      <c r="D233" t="s">
        <v>1638</v>
      </c>
      <c r="E233">
        <v>2023</v>
      </c>
      <c r="F233" t="s">
        <v>1641</v>
      </c>
      <c r="G233">
        <v>1698</v>
      </c>
      <c r="H233">
        <v>15419</v>
      </c>
      <c r="I233">
        <v>4337</v>
      </c>
      <c r="J233">
        <v>398980</v>
      </c>
      <c r="K233">
        <v>3.71</v>
      </c>
      <c r="L233">
        <v>16</v>
      </c>
      <c r="M233">
        <v>6.91</v>
      </c>
      <c r="N233">
        <v>12.73</v>
      </c>
      <c r="O233">
        <v>62.33</v>
      </c>
      <c r="P233">
        <v>3.9</v>
      </c>
      <c r="Q233">
        <v>17706</v>
      </c>
      <c r="R233">
        <v>1903</v>
      </c>
      <c r="S233">
        <v>11</v>
      </c>
      <c r="T233">
        <v>26181462</v>
      </c>
      <c r="U233">
        <v>7364226</v>
      </c>
      <c r="V233">
        <v>18817236</v>
      </c>
      <c r="W233" s="20" t="str">
        <f t="shared" si="3"/>
        <v>Star</v>
      </c>
    </row>
    <row r="234" spans="1:23" x14ac:dyDescent="0.3">
      <c r="A234" t="s">
        <v>251</v>
      </c>
      <c r="B234" t="s">
        <v>1071</v>
      </c>
      <c r="C234" t="s">
        <v>1634</v>
      </c>
      <c r="D234" t="s">
        <v>1636</v>
      </c>
      <c r="E234">
        <v>2024</v>
      </c>
      <c r="F234" t="s">
        <v>1642</v>
      </c>
      <c r="G234">
        <v>1495</v>
      </c>
      <c r="H234">
        <v>5310</v>
      </c>
      <c r="I234">
        <v>13857</v>
      </c>
      <c r="J234">
        <v>186570</v>
      </c>
      <c r="K234">
        <v>0.94</v>
      </c>
      <c r="L234">
        <v>15</v>
      </c>
      <c r="M234">
        <v>2.62</v>
      </c>
      <c r="N234">
        <v>0.62</v>
      </c>
      <c r="O234">
        <v>50.93</v>
      </c>
      <c r="P234">
        <v>2.2999999999999998</v>
      </c>
      <c r="Q234">
        <v>3563</v>
      </c>
      <c r="R234">
        <v>9390</v>
      </c>
      <c r="S234">
        <v>3</v>
      </c>
      <c r="T234">
        <v>7938450</v>
      </c>
      <c r="U234">
        <v>20716215</v>
      </c>
      <c r="V234">
        <v>-12777765</v>
      </c>
      <c r="W234" s="20" t="str">
        <f t="shared" si="3"/>
        <v>Under-performer</v>
      </c>
    </row>
    <row r="235" spans="1:23" x14ac:dyDescent="0.3">
      <c r="A235" t="s">
        <v>252</v>
      </c>
      <c r="B235" t="s">
        <v>1225</v>
      </c>
      <c r="C235" t="s">
        <v>1634</v>
      </c>
      <c r="D235" t="s">
        <v>1637</v>
      </c>
      <c r="E235">
        <v>2023</v>
      </c>
      <c r="F235" t="s">
        <v>1639</v>
      </c>
      <c r="G235">
        <v>4249</v>
      </c>
      <c r="H235">
        <v>8706</v>
      </c>
      <c r="I235">
        <v>13300</v>
      </c>
      <c r="J235">
        <v>257190</v>
      </c>
      <c r="K235">
        <v>6.88</v>
      </c>
      <c r="L235">
        <v>1</v>
      </c>
      <c r="M235">
        <v>6.24</v>
      </c>
      <c r="N235">
        <v>10.17</v>
      </c>
      <c r="O235">
        <v>22.71</v>
      </c>
      <c r="P235">
        <v>4.9000000000000004</v>
      </c>
      <c r="Q235">
        <v>12295</v>
      </c>
      <c r="R235">
        <v>2150</v>
      </c>
      <c r="S235">
        <v>11</v>
      </c>
      <c r="T235">
        <v>36991794</v>
      </c>
      <c r="U235">
        <v>56511700</v>
      </c>
      <c r="V235">
        <v>-19519906</v>
      </c>
      <c r="W235" s="20" t="str">
        <f t="shared" si="3"/>
        <v>Volume Trap</v>
      </c>
    </row>
    <row r="236" spans="1:23" x14ac:dyDescent="0.3">
      <c r="A236" t="s">
        <v>253</v>
      </c>
      <c r="B236" t="s">
        <v>1226</v>
      </c>
      <c r="C236" t="s">
        <v>1634</v>
      </c>
      <c r="D236" t="s">
        <v>1638</v>
      </c>
      <c r="E236">
        <v>2024</v>
      </c>
      <c r="F236" t="s">
        <v>1642</v>
      </c>
      <c r="G236">
        <v>3973</v>
      </c>
      <c r="H236">
        <v>10505</v>
      </c>
      <c r="I236">
        <v>5358</v>
      </c>
      <c r="J236">
        <v>100098</v>
      </c>
      <c r="K236">
        <v>10.99</v>
      </c>
      <c r="L236">
        <v>19</v>
      </c>
      <c r="M236">
        <v>8.2899999999999991</v>
      </c>
      <c r="N236">
        <v>5.52</v>
      </c>
      <c r="O236">
        <v>14.28</v>
      </c>
      <c r="P236">
        <v>1.1000000000000001</v>
      </c>
      <c r="Q236">
        <v>19861</v>
      </c>
      <c r="R236">
        <v>9890</v>
      </c>
      <c r="S236">
        <v>4</v>
      </c>
      <c r="T236">
        <v>41736365</v>
      </c>
      <c r="U236">
        <v>21287334</v>
      </c>
      <c r="V236">
        <v>20449031</v>
      </c>
      <c r="W236" s="20" t="str">
        <f t="shared" si="3"/>
        <v>Star</v>
      </c>
    </row>
    <row r="237" spans="1:23" x14ac:dyDescent="0.3">
      <c r="A237" t="s">
        <v>254</v>
      </c>
      <c r="B237" t="s">
        <v>1227</v>
      </c>
      <c r="C237" t="s">
        <v>1633</v>
      </c>
      <c r="D237" t="s">
        <v>1638</v>
      </c>
      <c r="E237">
        <v>2023</v>
      </c>
      <c r="F237" t="s">
        <v>1639</v>
      </c>
      <c r="G237">
        <v>303</v>
      </c>
      <c r="H237">
        <v>17871</v>
      </c>
      <c r="I237">
        <v>7379</v>
      </c>
      <c r="J237">
        <v>424313</v>
      </c>
      <c r="K237">
        <v>9.1</v>
      </c>
      <c r="L237">
        <v>5</v>
      </c>
      <c r="M237">
        <v>1.9</v>
      </c>
      <c r="N237">
        <v>13.33</v>
      </c>
      <c r="O237">
        <v>45.66</v>
      </c>
      <c r="P237">
        <v>2.8</v>
      </c>
      <c r="Q237">
        <v>10067</v>
      </c>
      <c r="R237">
        <v>847</v>
      </c>
      <c r="S237">
        <v>5</v>
      </c>
      <c r="T237">
        <v>5414913</v>
      </c>
      <c r="U237">
        <v>2235837</v>
      </c>
      <c r="V237">
        <v>3179076</v>
      </c>
      <c r="W237" s="20" t="str">
        <f t="shared" si="3"/>
        <v>Under-performer</v>
      </c>
    </row>
    <row r="238" spans="1:23" x14ac:dyDescent="0.3">
      <c r="A238" t="s">
        <v>255</v>
      </c>
      <c r="B238" t="s">
        <v>1228</v>
      </c>
      <c r="C238" t="s">
        <v>1633</v>
      </c>
      <c r="D238" t="s">
        <v>1635</v>
      </c>
      <c r="E238">
        <v>2023</v>
      </c>
      <c r="F238" t="s">
        <v>1642</v>
      </c>
      <c r="G238">
        <v>3233</v>
      </c>
      <c r="H238">
        <v>13816</v>
      </c>
      <c r="I238">
        <v>9274</v>
      </c>
      <c r="J238">
        <v>190641</v>
      </c>
      <c r="K238">
        <v>10.09</v>
      </c>
      <c r="L238">
        <v>9</v>
      </c>
      <c r="M238">
        <v>9.17</v>
      </c>
      <c r="N238">
        <v>24.9</v>
      </c>
      <c r="O238">
        <v>13.95</v>
      </c>
      <c r="P238">
        <v>1.5</v>
      </c>
      <c r="Q238">
        <v>10433</v>
      </c>
      <c r="R238">
        <v>8225</v>
      </c>
      <c r="S238">
        <v>2</v>
      </c>
      <c r="T238">
        <v>44667128</v>
      </c>
      <c r="U238">
        <v>29982842</v>
      </c>
      <c r="V238">
        <v>14684286</v>
      </c>
      <c r="W238" s="20" t="str">
        <f t="shared" si="3"/>
        <v>Star</v>
      </c>
    </row>
    <row r="239" spans="1:23" x14ac:dyDescent="0.3">
      <c r="A239" t="s">
        <v>256</v>
      </c>
      <c r="B239" t="s">
        <v>1229</v>
      </c>
      <c r="C239" t="s">
        <v>1632</v>
      </c>
      <c r="D239" t="s">
        <v>1636</v>
      </c>
      <c r="E239">
        <v>2023</v>
      </c>
      <c r="F239" t="s">
        <v>1639</v>
      </c>
      <c r="G239">
        <v>2607</v>
      </c>
      <c r="H239">
        <v>19916</v>
      </c>
      <c r="I239">
        <v>12670</v>
      </c>
      <c r="J239">
        <v>297199</v>
      </c>
      <c r="K239">
        <v>1.22</v>
      </c>
      <c r="L239">
        <v>9</v>
      </c>
      <c r="M239">
        <v>5.54</v>
      </c>
      <c r="N239">
        <v>20.010000000000002</v>
      </c>
      <c r="O239">
        <v>55.55</v>
      </c>
      <c r="P239">
        <v>2.4</v>
      </c>
      <c r="Q239">
        <v>20551</v>
      </c>
      <c r="R239">
        <v>5960</v>
      </c>
      <c r="S239">
        <v>5</v>
      </c>
      <c r="T239">
        <v>51921012</v>
      </c>
      <c r="U239">
        <v>33030690</v>
      </c>
      <c r="V239">
        <v>18890322</v>
      </c>
      <c r="W239" s="20" t="str">
        <f t="shared" si="3"/>
        <v>Star</v>
      </c>
    </row>
    <row r="240" spans="1:23" x14ac:dyDescent="0.3">
      <c r="A240" t="s">
        <v>257</v>
      </c>
      <c r="B240" t="s">
        <v>1152</v>
      </c>
      <c r="C240" t="s">
        <v>1633</v>
      </c>
      <c r="D240" t="s">
        <v>1638</v>
      </c>
      <c r="E240">
        <v>2023</v>
      </c>
      <c r="F240" t="s">
        <v>1642</v>
      </c>
      <c r="G240">
        <v>148</v>
      </c>
      <c r="H240">
        <v>9936</v>
      </c>
      <c r="I240">
        <v>10478</v>
      </c>
      <c r="J240">
        <v>176060</v>
      </c>
      <c r="K240">
        <v>14.27</v>
      </c>
      <c r="L240">
        <v>7</v>
      </c>
      <c r="M240">
        <v>2.99</v>
      </c>
      <c r="N240">
        <v>21.14</v>
      </c>
      <c r="O240">
        <v>40.619999999999997</v>
      </c>
      <c r="P240">
        <v>5</v>
      </c>
      <c r="Q240">
        <v>17119</v>
      </c>
      <c r="R240">
        <v>4073</v>
      </c>
      <c r="S240">
        <v>6</v>
      </c>
      <c r="T240">
        <v>1470528</v>
      </c>
      <c r="U240">
        <v>1550744</v>
      </c>
      <c r="V240">
        <v>-80216</v>
      </c>
      <c r="W240" s="20" t="str">
        <f t="shared" si="3"/>
        <v>Under-performer</v>
      </c>
    </row>
    <row r="241" spans="1:23" x14ac:dyDescent="0.3">
      <c r="A241" t="s">
        <v>258</v>
      </c>
      <c r="B241" t="s">
        <v>1230</v>
      </c>
      <c r="C241" t="s">
        <v>1634</v>
      </c>
      <c r="D241" t="s">
        <v>1637</v>
      </c>
      <c r="E241">
        <v>2024</v>
      </c>
      <c r="F241" t="s">
        <v>1642</v>
      </c>
      <c r="G241">
        <v>2250</v>
      </c>
      <c r="H241">
        <v>14484</v>
      </c>
      <c r="I241">
        <v>4882</v>
      </c>
      <c r="J241">
        <v>237954</v>
      </c>
      <c r="K241">
        <v>12.58</v>
      </c>
      <c r="L241">
        <v>0</v>
      </c>
      <c r="M241">
        <v>4.3099999999999996</v>
      </c>
      <c r="N241">
        <v>15.88</v>
      </c>
      <c r="O241">
        <v>70.58</v>
      </c>
      <c r="P241">
        <v>4.5999999999999996</v>
      </c>
      <c r="Q241">
        <v>6419</v>
      </c>
      <c r="R241">
        <v>9845</v>
      </c>
      <c r="S241">
        <v>4</v>
      </c>
      <c r="T241">
        <v>32589000</v>
      </c>
      <c r="U241">
        <v>10984500</v>
      </c>
      <c r="V241">
        <v>21604500</v>
      </c>
      <c r="W241" s="20" t="str">
        <f t="shared" si="3"/>
        <v>Star</v>
      </c>
    </row>
    <row r="242" spans="1:23" x14ac:dyDescent="0.3">
      <c r="A242" t="s">
        <v>259</v>
      </c>
      <c r="B242" t="s">
        <v>1231</v>
      </c>
      <c r="C242" t="s">
        <v>1633</v>
      </c>
      <c r="D242" t="s">
        <v>1636</v>
      </c>
      <c r="E242">
        <v>2024</v>
      </c>
      <c r="F242" t="s">
        <v>1641</v>
      </c>
      <c r="G242">
        <v>3011</v>
      </c>
      <c r="H242">
        <v>1771</v>
      </c>
      <c r="I242">
        <v>14518</v>
      </c>
      <c r="J242">
        <v>251465</v>
      </c>
      <c r="K242">
        <v>12.08</v>
      </c>
      <c r="L242">
        <v>12</v>
      </c>
      <c r="M242">
        <v>3.12</v>
      </c>
      <c r="N242">
        <v>1.04</v>
      </c>
      <c r="O242">
        <v>34.450000000000003</v>
      </c>
      <c r="P242">
        <v>1.2</v>
      </c>
      <c r="Q242">
        <v>13241</v>
      </c>
      <c r="R242">
        <v>1715</v>
      </c>
      <c r="S242">
        <v>12</v>
      </c>
      <c r="T242">
        <v>5332481</v>
      </c>
      <c r="U242">
        <v>43713698</v>
      </c>
      <c r="V242">
        <v>-38381217</v>
      </c>
      <c r="W242" s="20" t="str">
        <f t="shared" si="3"/>
        <v>Under-performer</v>
      </c>
    </row>
    <row r="243" spans="1:23" x14ac:dyDescent="0.3">
      <c r="A243" t="s">
        <v>260</v>
      </c>
      <c r="B243" t="s">
        <v>1232</v>
      </c>
      <c r="C243" t="s">
        <v>1632</v>
      </c>
      <c r="D243" t="s">
        <v>1637</v>
      </c>
      <c r="E243">
        <v>2023</v>
      </c>
      <c r="F243" t="s">
        <v>1642</v>
      </c>
      <c r="G243">
        <v>4483</v>
      </c>
      <c r="H243">
        <v>19655</v>
      </c>
      <c r="I243">
        <v>4983</v>
      </c>
      <c r="J243">
        <v>180544</v>
      </c>
      <c r="K243">
        <v>12.34</v>
      </c>
      <c r="L243">
        <v>8</v>
      </c>
      <c r="M243">
        <v>7.25</v>
      </c>
      <c r="N243">
        <v>5.17</v>
      </c>
      <c r="O243">
        <v>57.44</v>
      </c>
      <c r="P243">
        <v>3.3</v>
      </c>
      <c r="Q243">
        <v>10298</v>
      </c>
      <c r="R243">
        <v>3854</v>
      </c>
      <c r="S243">
        <v>11</v>
      </c>
      <c r="T243">
        <v>88113365</v>
      </c>
      <c r="U243">
        <v>22338789</v>
      </c>
      <c r="V243">
        <v>65774576</v>
      </c>
      <c r="W243" s="20" t="str">
        <f t="shared" si="3"/>
        <v>Star</v>
      </c>
    </row>
    <row r="244" spans="1:23" x14ac:dyDescent="0.3">
      <c r="A244" t="s">
        <v>261</v>
      </c>
      <c r="B244" t="s">
        <v>1233</v>
      </c>
      <c r="C244" t="s">
        <v>1634</v>
      </c>
      <c r="D244" t="s">
        <v>1637</v>
      </c>
      <c r="E244">
        <v>2024</v>
      </c>
      <c r="F244" t="s">
        <v>1641</v>
      </c>
      <c r="G244">
        <v>3827</v>
      </c>
      <c r="H244">
        <v>12116</v>
      </c>
      <c r="I244">
        <v>14155</v>
      </c>
      <c r="J244">
        <v>50340</v>
      </c>
      <c r="K244">
        <v>13.99</v>
      </c>
      <c r="L244">
        <v>9</v>
      </c>
      <c r="M244">
        <v>7.96</v>
      </c>
      <c r="N244">
        <v>23.13</v>
      </c>
      <c r="O244">
        <v>53.01</v>
      </c>
      <c r="P244">
        <v>3.6</v>
      </c>
      <c r="Q244">
        <v>18427</v>
      </c>
      <c r="R244">
        <v>5606</v>
      </c>
      <c r="S244">
        <v>3</v>
      </c>
      <c r="T244">
        <v>46367932</v>
      </c>
      <c r="U244">
        <v>54171185</v>
      </c>
      <c r="V244">
        <v>-7803253</v>
      </c>
      <c r="W244" s="20" t="str">
        <f t="shared" si="3"/>
        <v>Volume Trap</v>
      </c>
    </row>
    <row r="245" spans="1:23" x14ac:dyDescent="0.3">
      <c r="A245" t="s">
        <v>262</v>
      </c>
      <c r="B245" t="s">
        <v>1234</v>
      </c>
      <c r="C245" t="s">
        <v>1632</v>
      </c>
      <c r="D245" t="s">
        <v>1638</v>
      </c>
      <c r="E245">
        <v>2024</v>
      </c>
      <c r="F245" t="s">
        <v>1642</v>
      </c>
      <c r="G245">
        <v>2919</v>
      </c>
      <c r="H245">
        <v>5861</v>
      </c>
      <c r="I245">
        <v>9452</v>
      </c>
      <c r="J245">
        <v>225021</v>
      </c>
      <c r="K245">
        <v>8.16</v>
      </c>
      <c r="L245">
        <v>14</v>
      </c>
      <c r="M245">
        <v>8.33</v>
      </c>
      <c r="N245">
        <v>9.15</v>
      </c>
      <c r="O245">
        <v>10.38</v>
      </c>
      <c r="P245">
        <v>1.8</v>
      </c>
      <c r="Q245">
        <v>16066</v>
      </c>
      <c r="R245">
        <v>4321</v>
      </c>
      <c r="S245">
        <v>14</v>
      </c>
      <c r="T245">
        <v>17108259</v>
      </c>
      <c r="U245">
        <v>27590388</v>
      </c>
      <c r="V245">
        <v>-10482129</v>
      </c>
      <c r="W245" s="20" t="str">
        <f t="shared" si="3"/>
        <v>Under-performer</v>
      </c>
    </row>
    <row r="246" spans="1:23" x14ac:dyDescent="0.3">
      <c r="A246" t="s">
        <v>263</v>
      </c>
      <c r="B246" t="s">
        <v>1235</v>
      </c>
      <c r="C246" t="s">
        <v>1634</v>
      </c>
      <c r="D246" t="s">
        <v>1637</v>
      </c>
      <c r="E246">
        <v>2024</v>
      </c>
      <c r="F246" t="s">
        <v>1640</v>
      </c>
      <c r="G246">
        <v>3284</v>
      </c>
      <c r="H246">
        <v>8569</v>
      </c>
      <c r="I246">
        <v>11317</v>
      </c>
      <c r="J246">
        <v>132302</v>
      </c>
      <c r="K246">
        <v>3</v>
      </c>
      <c r="L246">
        <v>4</v>
      </c>
      <c r="M246">
        <v>9.86</v>
      </c>
      <c r="N246">
        <v>2.59</v>
      </c>
      <c r="O246">
        <v>15.79</v>
      </c>
      <c r="P246">
        <v>1.6</v>
      </c>
      <c r="Q246">
        <v>2383</v>
      </c>
      <c r="R246">
        <v>5391</v>
      </c>
      <c r="S246">
        <v>7</v>
      </c>
      <c r="T246">
        <v>28140596</v>
      </c>
      <c r="U246">
        <v>37165028</v>
      </c>
      <c r="V246">
        <v>-9024432</v>
      </c>
      <c r="W246" s="20" t="str">
        <f t="shared" si="3"/>
        <v>Volume Trap</v>
      </c>
    </row>
    <row r="247" spans="1:23" x14ac:dyDescent="0.3">
      <c r="A247" t="s">
        <v>264</v>
      </c>
      <c r="B247" t="s">
        <v>1236</v>
      </c>
      <c r="C247" t="s">
        <v>1633</v>
      </c>
      <c r="D247" t="s">
        <v>1635</v>
      </c>
      <c r="E247">
        <v>2023</v>
      </c>
      <c r="F247" t="s">
        <v>1642</v>
      </c>
      <c r="G247">
        <v>3841</v>
      </c>
      <c r="H247">
        <v>18804</v>
      </c>
      <c r="I247">
        <v>4554</v>
      </c>
      <c r="J247">
        <v>272740</v>
      </c>
      <c r="K247">
        <v>9.25</v>
      </c>
      <c r="L247">
        <v>15</v>
      </c>
      <c r="M247">
        <v>7.91</v>
      </c>
      <c r="N247">
        <v>17.559999999999999</v>
      </c>
      <c r="O247">
        <v>33.229999999999997</v>
      </c>
      <c r="P247">
        <v>4.5999999999999996</v>
      </c>
      <c r="Q247">
        <v>10915</v>
      </c>
      <c r="R247">
        <v>5954</v>
      </c>
      <c r="S247">
        <v>9</v>
      </c>
      <c r="T247">
        <v>72226164</v>
      </c>
      <c r="U247">
        <v>17491914</v>
      </c>
      <c r="V247">
        <v>54734250</v>
      </c>
      <c r="W247" s="20" t="str">
        <f t="shared" si="3"/>
        <v>Star</v>
      </c>
    </row>
    <row r="248" spans="1:23" x14ac:dyDescent="0.3">
      <c r="A248" t="s">
        <v>265</v>
      </c>
      <c r="B248" t="s">
        <v>1237</v>
      </c>
      <c r="C248" t="s">
        <v>1633</v>
      </c>
      <c r="D248" t="s">
        <v>1635</v>
      </c>
      <c r="E248">
        <v>2023</v>
      </c>
      <c r="F248" t="s">
        <v>1640</v>
      </c>
      <c r="G248">
        <v>1006</v>
      </c>
      <c r="H248">
        <v>4930</v>
      </c>
      <c r="I248">
        <v>11460</v>
      </c>
      <c r="J248">
        <v>50138</v>
      </c>
      <c r="K248">
        <v>11.14</v>
      </c>
      <c r="L248">
        <v>12</v>
      </c>
      <c r="M248">
        <v>6.01</v>
      </c>
      <c r="N248">
        <v>7.49</v>
      </c>
      <c r="O248">
        <v>80.58</v>
      </c>
      <c r="P248">
        <v>4.9000000000000004</v>
      </c>
      <c r="Q248">
        <v>12585</v>
      </c>
      <c r="R248">
        <v>316</v>
      </c>
      <c r="S248">
        <v>8</v>
      </c>
      <c r="T248">
        <v>4959580</v>
      </c>
      <c r="U248">
        <v>11528760</v>
      </c>
      <c r="V248">
        <v>-6569180</v>
      </c>
      <c r="W248" s="20" t="str">
        <f t="shared" si="3"/>
        <v>Under-performer</v>
      </c>
    </row>
    <row r="249" spans="1:23" x14ac:dyDescent="0.3">
      <c r="A249" t="s">
        <v>266</v>
      </c>
      <c r="B249" t="s">
        <v>1238</v>
      </c>
      <c r="C249" t="s">
        <v>1633</v>
      </c>
      <c r="D249" t="s">
        <v>1635</v>
      </c>
      <c r="E249">
        <v>2024</v>
      </c>
      <c r="F249" t="s">
        <v>1640</v>
      </c>
      <c r="G249">
        <v>4117</v>
      </c>
      <c r="H249">
        <v>14176</v>
      </c>
      <c r="I249">
        <v>2524</v>
      </c>
      <c r="J249">
        <v>443574</v>
      </c>
      <c r="K249">
        <v>11.07</v>
      </c>
      <c r="L249">
        <v>19</v>
      </c>
      <c r="M249">
        <v>3.39</v>
      </c>
      <c r="N249">
        <v>6.72</v>
      </c>
      <c r="O249">
        <v>21.76</v>
      </c>
      <c r="P249">
        <v>5</v>
      </c>
      <c r="Q249">
        <v>16508</v>
      </c>
      <c r="R249">
        <v>1459</v>
      </c>
      <c r="S249">
        <v>12</v>
      </c>
      <c r="T249">
        <v>58362592</v>
      </c>
      <c r="U249">
        <v>10391308</v>
      </c>
      <c r="V249">
        <v>47971284</v>
      </c>
      <c r="W249" s="20" t="str">
        <f t="shared" si="3"/>
        <v>Star</v>
      </c>
    </row>
    <row r="250" spans="1:23" x14ac:dyDescent="0.3">
      <c r="A250" t="s">
        <v>267</v>
      </c>
      <c r="B250" t="s">
        <v>1029</v>
      </c>
      <c r="C250" t="s">
        <v>1634</v>
      </c>
      <c r="D250" t="s">
        <v>1638</v>
      </c>
      <c r="E250">
        <v>2023</v>
      </c>
      <c r="F250" t="s">
        <v>1639</v>
      </c>
      <c r="G250">
        <v>210</v>
      </c>
      <c r="H250">
        <v>12316</v>
      </c>
      <c r="I250">
        <v>2176</v>
      </c>
      <c r="J250">
        <v>169619</v>
      </c>
      <c r="K250">
        <v>7.82</v>
      </c>
      <c r="L250">
        <v>17</v>
      </c>
      <c r="M250">
        <v>5.45</v>
      </c>
      <c r="N250">
        <v>24.95</v>
      </c>
      <c r="O250">
        <v>66.87</v>
      </c>
      <c r="P250">
        <v>4.2</v>
      </c>
      <c r="Q250">
        <v>19952</v>
      </c>
      <c r="R250">
        <v>3874</v>
      </c>
      <c r="S250">
        <v>2</v>
      </c>
      <c r="T250">
        <v>2586360</v>
      </c>
      <c r="U250">
        <v>456960</v>
      </c>
      <c r="V250">
        <v>2129400</v>
      </c>
      <c r="W250" s="20" t="str">
        <f t="shared" si="3"/>
        <v>Under-performer</v>
      </c>
    </row>
    <row r="251" spans="1:23" x14ac:dyDescent="0.3">
      <c r="A251" t="s">
        <v>268</v>
      </c>
      <c r="B251" t="s">
        <v>1239</v>
      </c>
      <c r="C251" t="s">
        <v>1632</v>
      </c>
      <c r="D251" t="s">
        <v>1638</v>
      </c>
      <c r="E251">
        <v>2023</v>
      </c>
      <c r="F251" t="s">
        <v>1641</v>
      </c>
      <c r="G251">
        <v>4543</v>
      </c>
      <c r="H251">
        <v>3550</v>
      </c>
      <c r="I251">
        <v>11735</v>
      </c>
      <c r="J251">
        <v>397520</v>
      </c>
      <c r="K251">
        <v>1.03</v>
      </c>
      <c r="L251">
        <v>10</v>
      </c>
      <c r="M251">
        <v>0.41</v>
      </c>
      <c r="N251">
        <v>21.45</v>
      </c>
      <c r="O251">
        <v>87.87</v>
      </c>
      <c r="P251">
        <v>3.7</v>
      </c>
      <c r="Q251">
        <v>9620</v>
      </c>
      <c r="R251">
        <v>5517</v>
      </c>
      <c r="S251">
        <v>5</v>
      </c>
      <c r="T251">
        <v>16127650</v>
      </c>
      <c r="U251">
        <v>53312105</v>
      </c>
      <c r="V251">
        <v>-37184455</v>
      </c>
      <c r="W251" s="20" t="str">
        <f t="shared" si="3"/>
        <v>Under-performer</v>
      </c>
    </row>
    <row r="252" spans="1:23" x14ac:dyDescent="0.3">
      <c r="A252" t="s">
        <v>269</v>
      </c>
      <c r="B252" t="s">
        <v>1240</v>
      </c>
      <c r="C252" t="s">
        <v>1633</v>
      </c>
      <c r="D252" t="s">
        <v>1635</v>
      </c>
      <c r="E252">
        <v>2024</v>
      </c>
      <c r="F252" t="s">
        <v>1642</v>
      </c>
      <c r="G252">
        <v>1350</v>
      </c>
      <c r="H252">
        <v>13192</v>
      </c>
      <c r="I252">
        <v>9506</v>
      </c>
      <c r="J252">
        <v>149931</v>
      </c>
      <c r="K252">
        <v>5.57</v>
      </c>
      <c r="L252">
        <v>8</v>
      </c>
      <c r="M252">
        <v>7.45</v>
      </c>
      <c r="N252">
        <v>10.199999999999999</v>
      </c>
      <c r="O252">
        <v>73.25</v>
      </c>
      <c r="P252">
        <v>2.4</v>
      </c>
      <c r="Q252">
        <v>9320</v>
      </c>
      <c r="R252">
        <v>5027</v>
      </c>
      <c r="S252">
        <v>4</v>
      </c>
      <c r="T252">
        <v>17809200</v>
      </c>
      <c r="U252">
        <v>12833100</v>
      </c>
      <c r="V252">
        <v>4976100</v>
      </c>
      <c r="W252" s="20" t="str">
        <f t="shared" si="3"/>
        <v>Cash Cows</v>
      </c>
    </row>
    <row r="253" spans="1:23" x14ac:dyDescent="0.3">
      <c r="A253" t="s">
        <v>270</v>
      </c>
      <c r="B253" t="s">
        <v>1241</v>
      </c>
      <c r="C253" t="s">
        <v>1632</v>
      </c>
      <c r="D253" t="s">
        <v>1638</v>
      </c>
      <c r="E253">
        <v>2024</v>
      </c>
      <c r="F253" t="s">
        <v>1641</v>
      </c>
      <c r="G253">
        <v>4961</v>
      </c>
      <c r="H253">
        <v>2665</v>
      </c>
      <c r="I253">
        <v>9694</v>
      </c>
      <c r="J253">
        <v>473870</v>
      </c>
      <c r="K253">
        <v>13.81</v>
      </c>
      <c r="L253">
        <v>15</v>
      </c>
      <c r="M253">
        <v>4.46</v>
      </c>
      <c r="N253">
        <v>24.51</v>
      </c>
      <c r="O253">
        <v>29.44</v>
      </c>
      <c r="P253">
        <v>1.7</v>
      </c>
      <c r="Q253">
        <v>13401</v>
      </c>
      <c r="R253">
        <v>4529</v>
      </c>
      <c r="S253">
        <v>7</v>
      </c>
      <c r="T253">
        <v>13221065</v>
      </c>
      <c r="U253">
        <v>48091934</v>
      </c>
      <c r="V253">
        <v>-34870869</v>
      </c>
      <c r="W253" s="20" t="str">
        <f t="shared" si="3"/>
        <v>Under-performer</v>
      </c>
    </row>
    <row r="254" spans="1:23" x14ac:dyDescent="0.3">
      <c r="A254" t="s">
        <v>271</v>
      </c>
      <c r="B254" t="s">
        <v>1242</v>
      </c>
      <c r="C254" t="s">
        <v>1633</v>
      </c>
      <c r="D254" t="s">
        <v>1636</v>
      </c>
      <c r="E254">
        <v>2024</v>
      </c>
      <c r="F254" t="s">
        <v>1642</v>
      </c>
      <c r="G254">
        <v>4037</v>
      </c>
      <c r="H254">
        <v>3533</v>
      </c>
      <c r="I254">
        <v>2453</v>
      </c>
      <c r="J254">
        <v>206951</v>
      </c>
      <c r="K254">
        <v>8.77</v>
      </c>
      <c r="L254">
        <v>1</v>
      </c>
      <c r="M254">
        <v>0.2</v>
      </c>
      <c r="N254">
        <v>16.25</v>
      </c>
      <c r="O254">
        <v>82.67</v>
      </c>
      <c r="P254">
        <v>1.3</v>
      </c>
      <c r="Q254">
        <v>19670</v>
      </c>
      <c r="R254">
        <v>4706</v>
      </c>
      <c r="S254">
        <v>10</v>
      </c>
      <c r="T254">
        <v>14262721</v>
      </c>
      <c r="U254">
        <v>9902761</v>
      </c>
      <c r="V254">
        <v>4359960</v>
      </c>
      <c r="W254" s="20" t="str">
        <f t="shared" si="3"/>
        <v>Under-performer</v>
      </c>
    </row>
    <row r="255" spans="1:23" x14ac:dyDescent="0.3">
      <c r="A255" t="s">
        <v>272</v>
      </c>
      <c r="B255" t="s">
        <v>1243</v>
      </c>
      <c r="C255" t="s">
        <v>1634</v>
      </c>
      <c r="D255" t="s">
        <v>1635</v>
      </c>
      <c r="E255">
        <v>2024</v>
      </c>
      <c r="F255" t="s">
        <v>1640</v>
      </c>
      <c r="G255">
        <v>1577</v>
      </c>
      <c r="H255">
        <v>1645</v>
      </c>
      <c r="I255">
        <v>2866</v>
      </c>
      <c r="J255">
        <v>393676</v>
      </c>
      <c r="K255">
        <v>8.07</v>
      </c>
      <c r="L255">
        <v>1</v>
      </c>
      <c r="M255">
        <v>0.63</v>
      </c>
      <c r="N255">
        <v>18.55</v>
      </c>
      <c r="O255">
        <v>17.45</v>
      </c>
      <c r="P255">
        <v>3.8</v>
      </c>
      <c r="Q255">
        <v>17759</v>
      </c>
      <c r="R255">
        <v>4578</v>
      </c>
      <c r="S255">
        <v>10</v>
      </c>
      <c r="T255">
        <v>2594165</v>
      </c>
      <c r="U255">
        <v>4519682</v>
      </c>
      <c r="V255">
        <v>-1925517</v>
      </c>
      <c r="W255" s="20" t="str">
        <f t="shared" si="3"/>
        <v>Under-performer</v>
      </c>
    </row>
    <row r="256" spans="1:23" x14ac:dyDescent="0.3">
      <c r="A256" t="s">
        <v>273</v>
      </c>
      <c r="B256" t="s">
        <v>1244</v>
      </c>
      <c r="C256" t="s">
        <v>1634</v>
      </c>
      <c r="D256" t="s">
        <v>1638</v>
      </c>
      <c r="E256">
        <v>2023</v>
      </c>
      <c r="F256" t="s">
        <v>1640</v>
      </c>
      <c r="G256">
        <v>1268</v>
      </c>
      <c r="H256">
        <v>15769</v>
      </c>
      <c r="I256">
        <v>822</v>
      </c>
      <c r="J256">
        <v>367922</v>
      </c>
      <c r="K256">
        <v>4.03</v>
      </c>
      <c r="L256">
        <v>11</v>
      </c>
      <c r="M256">
        <v>3.87</v>
      </c>
      <c r="N256">
        <v>0.79</v>
      </c>
      <c r="O256">
        <v>47.45</v>
      </c>
      <c r="P256">
        <v>4.0999999999999996</v>
      </c>
      <c r="Q256">
        <v>11149</v>
      </c>
      <c r="R256">
        <v>1996</v>
      </c>
      <c r="S256">
        <v>8</v>
      </c>
      <c r="T256">
        <v>19995092</v>
      </c>
      <c r="U256">
        <v>1042296</v>
      </c>
      <c r="V256">
        <v>18952796</v>
      </c>
      <c r="W256" s="20" t="str">
        <f t="shared" si="3"/>
        <v>Cash Cows</v>
      </c>
    </row>
    <row r="257" spans="1:23" x14ac:dyDescent="0.3">
      <c r="A257" t="s">
        <v>274</v>
      </c>
      <c r="B257" t="s">
        <v>1245</v>
      </c>
      <c r="C257" t="s">
        <v>1634</v>
      </c>
      <c r="D257" t="s">
        <v>1635</v>
      </c>
      <c r="E257">
        <v>2024</v>
      </c>
      <c r="F257" t="s">
        <v>1639</v>
      </c>
      <c r="G257">
        <v>4546</v>
      </c>
      <c r="H257">
        <v>9332</v>
      </c>
      <c r="I257">
        <v>3260</v>
      </c>
      <c r="J257">
        <v>87772</v>
      </c>
      <c r="K257">
        <v>5.53</v>
      </c>
      <c r="L257">
        <v>7</v>
      </c>
      <c r="M257">
        <v>5.83</v>
      </c>
      <c r="N257">
        <v>3.04</v>
      </c>
      <c r="O257">
        <v>81</v>
      </c>
      <c r="P257">
        <v>4.3</v>
      </c>
      <c r="Q257">
        <v>9769</v>
      </c>
      <c r="R257">
        <v>7466</v>
      </c>
      <c r="S257">
        <v>13</v>
      </c>
      <c r="T257">
        <v>42423272</v>
      </c>
      <c r="U257">
        <v>14819960</v>
      </c>
      <c r="V257">
        <v>27603312</v>
      </c>
      <c r="W257" s="20" t="str">
        <f t="shared" si="3"/>
        <v>Star</v>
      </c>
    </row>
    <row r="258" spans="1:23" x14ac:dyDescent="0.3">
      <c r="A258" t="s">
        <v>275</v>
      </c>
      <c r="B258" t="s">
        <v>1246</v>
      </c>
      <c r="C258" t="s">
        <v>1632</v>
      </c>
      <c r="D258" t="s">
        <v>1636</v>
      </c>
      <c r="E258">
        <v>2024</v>
      </c>
      <c r="F258" t="s">
        <v>1641</v>
      </c>
      <c r="G258">
        <v>4785</v>
      </c>
      <c r="H258">
        <v>15786</v>
      </c>
      <c r="I258">
        <v>14141</v>
      </c>
      <c r="J258">
        <v>108478</v>
      </c>
      <c r="K258">
        <v>13.43</v>
      </c>
      <c r="L258">
        <v>8</v>
      </c>
      <c r="M258">
        <v>4.6399999999999997</v>
      </c>
      <c r="N258">
        <v>15.83</v>
      </c>
      <c r="O258">
        <v>61.3</v>
      </c>
      <c r="P258">
        <v>4.7</v>
      </c>
      <c r="Q258">
        <v>13305</v>
      </c>
      <c r="R258">
        <v>4527</v>
      </c>
      <c r="S258">
        <v>10</v>
      </c>
      <c r="T258">
        <v>75536010</v>
      </c>
      <c r="U258">
        <v>67664685</v>
      </c>
      <c r="V258">
        <v>7871325</v>
      </c>
      <c r="W258" s="20" t="str">
        <f t="shared" si="3"/>
        <v>Star</v>
      </c>
    </row>
    <row r="259" spans="1:23" x14ac:dyDescent="0.3">
      <c r="A259" t="s">
        <v>276</v>
      </c>
      <c r="B259" t="s">
        <v>1118</v>
      </c>
      <c r="C259" t="s">
        <v>1632</v>
      </c>
      <c r="D259" t="s">
        <v>1635</v>
      </c>
      <c r="E259">
        <v>2023</v>
      </c>
      <c r="F259" t="s">
        <v>1640</v>
      </c>
      <c r="G259">
        <v>3154</v>
      </c>
      <c r="H259">
        <v>4132</v>
      </c>
      <c r="I259">
        <v>6726</v>
      </c>
      <c r="J259">
        <v>76762</v>
      </c>
      <c r="K259">
        <v>10</v>
      </c>
      <c r="L259">
        <v>11</v>
      </c>
      <c r="M259">
        <v>6.19</v>
      </c>
      <c r="N259">
        <v>22.48</v>
      </c>
      <c r="O259">
        <v>43.09</v>
      </c>
      <c r="P259">
        <v>4.5</v>
      </c>
      <c r="Q259">
        <v>19192</v>
      </c>
      <c r="R259">
        <v>5461</v>
      </c>
      <c r="S259">
        <v>9</v>
      </c>
      <c r="T259">
        <v>13032328</v>
      </c>
      <c r="U259">
        <v>21213804</v>
      </c>
      <c r="V259">
        <v>-8181476</v>
      </c>
      <c r="W259" s="20" t="str">
        <f t="shared" ref="W259:W322" si="4">IF(AND(T259&gt;$Y$2,V259&gt;$Z$2),"Star",IF(AND(T259&lt;=$Y$2,V259&gt;$Z$2),"Cash Cows",IF(AND(T259&gt;$Y$2,V259&lt;=$Z$2),"Volume Trap","Under-performer")))</f>
        <v>Under-performer</v>
      </c>
    </row>
    <row r="260" spans="1:23" x14ac:dyDescent="0.3">
      <c r="A260" t="s">
        <v>277</v>
      </c>
      <c r="B260" t="s">
        <v>1247</v>
      </c>
      <c r="C260" t="s">
        <v>1633</v>
      </c>
      <c r="D260" t="s">
        <v>1635</v>
      </c>
      <c r="E260">
        <v>2023</v>
      </c>
      <c r="F260" t="s">
        <v>1641</v>
      </c>
      <c r="G260">
        <v>2785</v>
      </c>
      <c r="H260">
        <v>5994</v>
      </c>
      <c r="I260">
        <v>7051</v>
      </c>
      <c r="J260">
        <v>194355</v>
      </c>
      <c r="K260">
        <v>11.81</v>
      </c>
      <c r="L260">
        <v>8</v>
      </c>
      <c r="M260">
        <v>4.8</v>
      </c>
      <c r="N260">
        <v>15.59</v>
      </c>
      <c r="O260">
        <v>33.43</v>
      </c>
      <c r="P260">
        <v>5</v>
      </c>
      <c r="Q260">
        <v>11879</v>
      </c>
      <c r="R260">
        <v>9191</v>
      </c>
      <c r="S260">
        <v>6</v>
      </c>
      <c r="T260">
        <v>16693290</v>
      </c>
      <c r="U260">
        <v>19637035</v>
      </c>
      <c r="V260">
        <v>-2943745</v>
      </c>
      <c r="W260" s="20" t="str">
        <f t="shared" si="4"/>
        <v>Under-performer</v>
      </c>
    </row>
    <row r="261" spans="1:23" x14ac:dyDescent="0.3">
      <c r="A261" t="s">
        <v>278</v>
      </c>
      <c r="B261" t="s">
        <v>1248</v>
      </c>
      <c r="C261" t="s">
        <v>1634</v>
      </c>
      <c r="D261" t="s">
        <v>1637</v>
      </c>
      <c r="E261">
        <v>2023</v>
      </c>
      <c r="F261" t="s">
        <v>1641</v>
      </c>
      <c r="G261">
        <v>4605</v>
      </c>
      <c r="H261">
        <v>16652</v>
      </c>
      <c r="I261">
        <v>10296</v>
      </c>
      <c r="J261">
        <v>244994</v>
      </c>
      <c r="K261">
        <v>6.82</v>
      </c>
      <c r="L261">
        <v>9</v>
      </c>
      <c r="M261">
        <v>6.62</v>
      </c>
      <c r="N261">
        <v>3.35</v>
      </c>
      <c r="O261">
        <v>40.01</v>
      </c>
      <c r="P261">
        <v>2</v>
      </c>
      <c r="Q261">
        <v>10244</v>
      </c>
      <c r="R261">
        <v>741</v>
      </c>
      <c r="S261">
        <v>10</v>
      </c>
      <c r="T261">
        <v>76682460</v>
      </c>
      <c r="U261">
        <v>47413080</v>
      </c>
      <c r="V261">
        <v>29269380</v>
      </c>
      <c r="W261" s="20" t="str">
        <f t="shared" si="4"/>
        <v>Star</v>
      </c>
    </row>
    <row r="262" spans="1:23" x14ac:dyDescent="0.3">
      <c r="A262" t="s">
        <v>279</v>
      </c>
      <c r="B262" t="s">
        <v>1249</v>
      </c>
      <c r="C262" t="s">
        <v>1632</v>
      </c>
      <c r="D262" t="s">
        <v>1637</v>
      </c>
      <c r="E262">
        <v>2024</v>
      </c>
      <c r="F262" t="s">
        <v>1642</v>
      </c>
      <c r="G262">
        <v>1004</v>
      </c>
      <c r="H262">
        <v>10655</v>
      </c>
      <c r="I262">
        <v>8095</v>
      </c>
      <c r="J262">
        <v>220492</v>
      </c>
      <c r="K262">
        <v>9.4499999999999993</v>
      </c>
      <c r="L262">
        <v>1</v>
      </c>
      <c r="M262">
        <v>2.19</v>
      </c>
      <c r="N262">
        <v>2.89</v>
      </c>
      <c r="O262">
        <v>50.72</v>
      </c>
      <c r="P262">
        <v>4.0999999999999996</v>
      </c>
      <c r="Q262">
        <v>14785</v>
      </c>
      <c r="R262">
        <v>5446</v>
      </c>
      <c r="S262">
        <v>8</v>
      </c>
      <c r="T262">
        <v>10697620</v>
      </c>
      <c r="U262">
        <v>8127380</v>
      </c>
      <c r="V262">
        <v>2570240</v>
      </c>
      <c r="W262" s="20" t="str">
        <f t="shared" si="4"/>
        <v>Under-performer</v>
      </c>
    </row>
    <row r="263" spans="1:23" x14ac:dyDescent="0.3">
      <c r="A263" t="s">
        <v>280</v>
      </c>
      <c r="B263" t="s">
        <v>1250</v>
      </c>
      <c r="C263" t="s">
        <v>1634</v>
      </c>
      <c r="D263" t="s">
        <v>1636</v>
      </c>
      <c r="E263">
        <v>2024</v>
      </c>
      <c r="F263" t="s">
        <v>1642</v>
      </c>
      <c r="G263">
        <v>4615</v>
      </c>
      <c r="H263">
        <v>11926</v>
      </c>
      <c r="I263">
        <v>4100</v>
      </c>
      <c r="J263">
        <v>367712</v>
      </c>
      <c r="K263">
        <v>3.73</v>
      </c>
      <c r="L263">
        <v>15</v>
      </c>
      <c r="M263">
        <v>1.1299999999999999</v>
      </c>
      <c r="N263">
        <v>21.1</v>
      </c>
      <c r="O263">
        <v>35.520000000000003</v>
      </c>
      <c r="P263">
        <v>3.3</v>
      </c>
      <c r="Q263">
        <v>9973</v>
      </c>
      <c r="R263">
        <v>4829</v>
      </c>
      <c r="S263">
        <v>6</v>
      </c>
      <c r="T263">
        <v>55038490</v>
      </c>
      <c r="U263">
        <v>18921500</v>
      </c>
      <c r="V263">
        <v>36116990</v>
      </c>
      <c r="W263" s="20" t="str">
        <f t="shared" si="4"/>
        <v>Star</v>
      </c>
    </row>
    <row r="264" spans="1:23" x14ac:dyDescent="0.3">
      <c r="A264" t="s">
        <v>281</v>
      </c>
      <c r="B264" t="s">
        <v>1251</v>
      </c>
      <c r="C264" t="s">
        <v>1634</v>
      </c>
      <c r="D264" t="s">
        <v>1638</v>
      </c>
      <c r="E264">
        <v>2024</v>
      </c>
      <c r="F264" t="s">
        <v>1640</v>
      </c>
      <c r="G264">
        <v>3496</v>
      </c>
      <c r="H264">
        <v>11733</v>
      </c>
      <c r="I264">
        <v>14222</v>
      </c>
      <c r="J264">
        <v>397234</v>
      </c>
      <c r="K264">
        <v>10.58</v>
      </c>
      <c r="L264">
        <v>19</v>
      </c>
      <c r="M264">
        <v>5.96</v>
      </c>
      <c r="N264">
        <v>3.48</v>
      </c>
      <c r="O264">
        <v>87.52</v>
      </c>
      <c r="P264">
        <v>2</v>
      </c>
      <c r="Q264">
        <v>12179</v>
      </c>
      <c r="R264">
        <v>3727</v>
      </c>
      <c r="S264">
        <v>9</v>
      </c>
      <c r="T264">
        <v>41018568</v>
      </c>
      <c r="U264">
        <v>49720112</v>
      </c>
      <c r="V264">
        <v>-8701544</v>
      </c>
      <c r="W264" s="20" t="str">
        <f t="shared" si="4"/>
        <v>Volume Trap</v>
      </c>
    </row>
    <row r="265" spans="1:23" x14ac:dyDescent="0.3">
      <c r="A265" t="s">
        <v>282</v>
      </c>
      <c r="B265" t="s">
        <v>1252</v>
      </c>
      <c r="C265" t="s">
        <v>1632</v>
      </c>
      <c r="D265" t="s">
        <v>1637</v>
      </c>
      <c r="E265">
        <v>2023</v>
      </c>
      <c r="F265" t="s">
        <v>1639</v>
      </c>
      <c r="G265">
        <v>1095</v>
      </c>
      <c r="H265">
        <v>3328</v>
      </c>
      <c r="I265">
        <v>7079</v>
      </c>
      <c r="J265">
        <v>332363</v>
      </c>
      <c r="K265">
        <v>6.41</v>
      </c>
      <c r="L265">
        <v>6</v>
      </c>
      <c r="M265">
        <v>4.8499999999999996</v>
      </c>
      <c r="N265">
        <v>13.01</v>
      </c>
      <c r="O265">
        <v>84.65</v>
      </c>
      <c r="P265">
        <v>4.9000000000000004</v>
      </c>
      <c r="Q265">
        <v>16105</v>
      </c>
      <c r="R265">
        <v>6694</v>
      </c>
      <c r="S265">
        <v>8</v>
      </c>
      <c r="T265">
        <v>3644160</v>
      </c>
      <c r="U265">
        <v>7751505</v>
      </c>
      <c r="V265">
        <v>-4107345</v>
      </c>
      <c r="W265" s="20" t="str">
        <f t="shared" si="4"/>
        <v>Under-performer</v>
      </c>
    </row>
    <row r="266" spans="1:23" x14ac:dyDescent="0.3">
      <c r="A266" t="s">
        <v>283</v>
      </c>
      <c r="B266" t="s">
        <v>1253</v>
      </c>
      <c r="C266" t="s">
        <v>1633</v>
      </c>
      <c r="D266" t="s">
        <v>1635</v>
      </c>
      <c r="E266">
        <v>2024</v>
      </c>
      <c r="F266" t="s">
        <v>1642</v>
      </c>
      <c r="G266">
        <v>1743</v>
      </c>
      <c r="H266">
        <v>13760</v>
      </c>
      <c r="I266">
        <v>9353</v>
      </c>
      <c r="J266">
        <v>369313</v>
      </c>
      <c r="K266">
        <v>6.64</v>
      </c>
      <c r="L266">
        <v>1</v>
      </c>
      <c r="M266">
        <v>0.27</v>
      </c>
      <c r="N266">
        <v>0.93</v>
      </c>
      <c r="O266">
        <v>79.650000000000006</v>
      </c>
      <c r="P266">
        <v>4.5999999999999996</v>
      </c>
      <c r="Q266">
        <v>12485</v>
      </c>
      <c r="R266">
        <v>8487</v>
      </c>
      <c r="S266">
        <v>10</v>
      </c>
      <c r="T266">
        <v>23983680</v>
      </c>
      <c r="U266">
        <v>16302279</v>
      </c>
      <c r="V266">
        <v>7681401</v>
      </c>
      <c r="W266" s="20" t="str">
        <f t="shared" si="4"/>
        <v>Star</v>
      </c>
    </row>
    <row r="267" spans="1:23" x14ac:dyDescent="0.3">
      <c r="A267" t="s">
        <v>284</v>
      </c>
      <c r="B267" t="s">
        <v>1254</v>
      </c>
      <c r="C267" t="s">
        <v>1634</v>
      </c>
      <c r="D267" t="s">
        <v>1637</v>
      </c>
      <c r="E267">
        <v>2024</v>
      </c>
      <c r="F267" t="s">
        <v>1639</v>
      </c>
      <c r="G267">
        <v>3486</v>
      </c>
      <c r="H267">
        <v>10630</v>
      </c>
      <c r="I267">
        <v>8153</v>
      </c>
      <c r="J267">
        <v>124965</v>
      </c>
      <c r="K267">
        <v>9.74</v>
      </c>
      <c r="L267">
        <v>0</v>
      </c>
      <c r="M267">
        <v>3.8</v>
      </c>
      <c r="N267">
        <v>2.02</v>
      </c>
      <c r="O267">
        <v>43.75</v>
      </c>
      <c r="P267">
        <v>1.5</v>
      </c>
      <c r="Q267">
        <v>13891</v>
      </c>
      <c r="R267">
        <v>3375</v>
      </c>
      <c r="S267">
        <v>11</v>
      </c>
      <c r="T267">
        <v>37056180</v>
      </c>
      <c r="U267">
        <v>28421358</v>
      </c>
      <c r="V267">
        <v>8634822</v>
      </c>
      <c r="W267" s="20" t="str">
        <f t="shared" si="4"/>
        <v>Star</v>
      </c>
    </row>
    <row r="268" spans="1:23" x14ac:dyDescent="0.3">
      <c r="A268" t="s">
        <v>285</v>
      </c>
      <c r="B268" t="s">
        <v>1255</v>
      </c>
      <c r="C268" t="s">
        <v>1633</v>
      </c>
      <c r="D268" t="s">
        <v>1636</v>
      </c>
      <c r="E268">
        <v>2024</v>
      </c>
      <c r="F268" t="s">
        <v>1639</v>
      </c>
      <c r="G268">
        <v>612</v>
      </c>
      <c r="H268">
        <v>6305</v>
      </c>
      <c r="I268">
        <v>4527</v>
      </c>
      <c r="J268">
        <v>227912</v>
      </c>
      <c r="K268">
        <v>14.04</v>
      </c>
      <c r="L268">
        <v>18</v>
      </c>
      <c r="M268">
        <v>1.06</v>
      </c>
      <c r="N268">
        <v>16.809999999999999</v>
      </c>
      <c r="O268">
        <v>65.3</v>
      </c>
      <c r="P268">
        <v>1.1000000000000001</v>
      </c>
      <c r="Q268">
        <v>6361</v>
      </c>
      <c r="R268">
        <v>4150</v>
      </c>
      <c r="S268">
        <v>2</v>
      </c>
      <c r="T268">
        <v>3858660</v>
      </c>
      <c r="U268">
        <v>2770524</v>
      </c>
      <c r="V268">
        <v>1088136</v>
      </c>
      <c r="W268" s="20" t="str">
        <f t="shared" si="4"/>
        <v>Under-performer</v>
      </c>
    </row>
    <row r="269" spans="1:23" x14ac:dyDescent="0.3">
      <c r="A269" t="s">
        <v>286</v>
      </c>
      <c r="B269" t="s">
        <v>1256</v>
      </c>
      <c r="C269" t="s">
        <v>1632</v>
      </c>
      <c r="D269" t="s">
        <v>1638</v>
      </c>
      <c r="E269">
        <v>2023</v>
      </c>
      <c r="F269" t="s">
        <v>1639</v>
      </c>
      <c r="G269">
        <v>2535</v>
      </c>
      <c r="H269">
        <v>2306</v>
      </c>
      <c r="I269">
        <v>7072</v>
      </c>
      <c r="J269">
        <v>225767</v>
      </c>
      <c r="K269">
        <v>0.96</v>
      </c>
      <c r="L269">
        <v>3</v>
      </c>
      <c r="M269">
        <v>5.31</v>
      </c>
      <c r="N269">
        <v>17.23</v>
      </c>
      <c r="O269">
        <v>82.23</v>
      </c>
      <c r="P269">
        <v>3.8</v>
      </c>
      <c r="Q269">
        <v>20660</v>
      </c>
      <c r="R269">
        <v>4653</v>
      </c>
      <c r="S269">
        <v>14</v>
      </c>
      <c r="T269">
        <v>5845710</v>
      </c>
      <c r="U269">
        <v>17927520</v>
      </c>
      <c r="V269">
        <v>-12081810</v>
      </c>
      <c r="W269" s="20" t="str">
        <f t="shared" si="4"/>
        <v>Under-performer</v>
      </c>
    </row>
    <row r="270" spans="1:23" x14ac:dyDescent="0.3">
      <c r="A270" t="s">
        <v>287</v>
      </c>
      <c r="B270" t="s">
        <v>1046</v>
      </c>
      <c r="C270" t="s">
        <v>1633</v>
      </c>
      <c r="D270" t="s">
        <v>1636</v>
      </c>
      <c r="E270">
        <v>2023</v>
      </c>
      <c r="F270" t="s">
        <v>1641</v>
      </c>
      <c r="G270">
        <v>3404</v>
      </c>
      <c r="H270">
        <v>9702</v>
      </c>
      <c r="I270">
        <v>6795</v>
      </c>
      <c r="J270">
        <v>286281</v>
      </c>
      <c r="K270">
        <v>12.37</v>
      </c>
      <c r="L270">
        <v>1</v>
      </c>
      <c r="M270">
        <v>3.96</v>
      </c>
      <c r="N270">
        <v>8.5399999999999991</v>
      </c>
      <c r="O270">
        <v>78.03</v>
      </c>
      <c r="P270">
        <v>3.4</v>
      </c>
      <c r="Q270">
        <v>3096</v>
      </c>
      <c r="R270">
        <v>5025</v>
      </c>
      <c r="S270">
        <v>10</v>
      </c>
      <c r="T270">
        <v>33025608</v>
      </c>
      <c r="U270">
        <v>23130180</v>
      </c>
      <c r="V270">
        <v>9895428</v>
      </c>
      <c r="W270" s="20" t="str">
        <f t="shared" si="4"/>
        <v>Star</v>
      </c>
    </row>
    <row r="271" spans="1:23" x14ac:dyDescent="0.3">
      <c r="A271" t="s">
        <v>288</v>
      </c>
      <c r="B271" t="s">
        <v>1257</v>
      </c>
      <c r="C271" t="s">
        <v>1633</v>
      </c>
      <c r="D271" t="s">
        <v>1636</v>
      </c>
      <c r="E271">
        <v>2024</v>
      </c>
      <c r="F271" t="s">
        <v>1642</v>
      </c>
      <c r="G271">
        <v>275</v>
      </c>
      <c r="H271">
        <v>3368</v>
      </c>
      <c r="I271">
        <v>10276</v>
      </c>
      <c r="J271">
        <v>134754</v>
      </c>
      <c r="K271">
        <v>4.3899999999999997</v>
      </c>
      <c r="L271">
        <v>13</v>
      </c>
      <c r="M271">
        <v>6.13</v>
      </c>
      <c r="N271">
        <v>5.39</v>
      </c>
      <c r="O271">
        <v>43.15</v>
      </c>
      <c r="P271">
        <v>4.7</v>
      </c>
      <c r="Q271">
        <v>18363</v>
      </c>
      <c r="R271">
        <v>2404</v>
      </c>
      <c r="S271">
        <v>8</v>
      </c>
      <c r="T271">
        <v>926200</v>
      </c>
      <c r="U271">
        <v>2825900</v>
      </c>
      <c r="V271">
        <v>-1899700</v>
      </c>
      <c r="W271" s="20" t="str">
        <f t="shared" si="4"/>
        <v>Under-performer</v>
      </c>
    </row>
    <row r="272" spans="1:23" x14ac:dyDescent="0.3">
      <c r="A272" t="s">
        <v>289</v>
      </c>
      <c r="B272" t="s">
        <v>1258</v>
      </c>
      <c r="C272" t="s">
        <v>1633</v>
      </c>
      <c r="D272" t="s">
        <v>1636</v>
      </c>
      <c r="E272">
        <v>2024</v>
      </c>
      <c r="F272" t="s">
        <v>1639</v>
      </c>
      <c r="G272">
        <v>4943</v>
      </c>
      <c r="H272">
        <v>16061</v>
      </c>
      <c r="I272">
        <v>1314</v>
      </c>
      <c r="J272">
        <v>127988</v>
      </c>
      <c r="K272">
        <v>6.66</v>
      </c>
      <c r="L272">
        <v>1</v>
      </c>
      <c r="M272">
        <v>8.06</v>
      </c>
      <c r="N272">
        <v>20.34</v>
      </c>
      <c r="O272">
        <v>18.989999999999998</v>
      </c>
      <c r="P272">
        <v>1.9</v>
      </c>
      <c r="Q272">
        <v>11655</v>
      </c>
      <c r="R272">
        <v>3443</v>
      </c>
      <c r="S272">
        <v>2</v>
      </c>
      <c r="T272">
        <v>79389523</v>
      </c>
      <c r="U272">
        <v>6495102</v>
      </c>
      <c r="V272">
        <v>72894421</v>
      </c>
      <c r="W272" s="20" t="str">
        <f t="shared" si="4"/>
        <v>Star</v>
      </c>
    </row>
    <row r="273" spans="1:23" x14ac:dyDescent="0.3">
      <c r="A273" t="s">
        <v>290</v>
      </c>
      <c r="B273" t="s">
        <v>1259</v>
      </c>
      <c r="C273" t="s">
        <v>1633</v>
      </c>
      <c r="D273" t="s">
        <v>1635</v>
      </c>
      <c r="E273">
        <v>2024</v>
      </c>
      <c r="F273" t="s">
        <v>1641</v>
      </c>
      <c r="G273">
        <v>1009</v>
      </c>
      <c r="H273">
        <v>17012</v>
      </c>
      <c r="I273">
        <v>1248</v>
      </c>
      <c r="J273">
        <v>200023</v>
      </c>
      <c r="K273">
        <v>0.33</v>
      </c>
      <c r="L273">
        <v>14</v>
      </c>
      <c r="M273">
        <v>3</v>
      </c>
      <c r="N273">
        <v>5.43</v>
      </c>
      <c r="O273">
        <v>16.05</v>
      </c>
      <c r="P273">
        <v>1.3</v>
      </c>
      <c r="Q273">
        <v>9419</v>
      </c>
      <c r="R273">
        <v>2156</v>
      </c>
      <c r="S273">
        <v>2</v>
      </c>
      <c r="T273">
        <v>17165108</v>
      </c>
      <c r="U273">
        <v>1259232</v>
      </c>
      <c r="V273">
        <v>15905876</v>
      </c>
      <c r="W273" s="20" t="str">
        <f t="shared" si="4"/>
        <v>Cash Cows</v>
      </c>
    </row>
    <row r="274" spans="1:23" x14ac:dyDescent="0.3">
      <c r="A274" t="s">
        <v>291</v>
      </c>
      <c r="B274" t="s">
        <v>1260</v>
      </c>
      <c r="C274" t="s">
        <v>1632</v>
      </c>
      <c r="D274" t="s">
        <v>1635</v>
      </c>
      <c r="E274">
        <v>2023</v>
      </c>
      <c r="F274" t="s">
        <v>1639</v>
      </c>
      <c r="G274">
        <v>4598</v>
      </c>
      <c r="H274">
        <v>16399</v>
      </c>
      <c r="I274">
        <v>6819</v>
      </c>
      <c r="J274">
        <v>182379</v>
      </c>
      <c r="K274">
        <v>4.5199999999999996</v>
      </c>
      <c r="L274">
        <v>11</v>
      </c>
      <c r="M274">
        <v>9.6199999999999992</v>
      </c>
      <c r="N274">
        <v>13.55</v>
      </c>
      <c r="O274">
        <v>56.17</v>
      </c>
      <c r="P274">
        <v>2</v>
      </c>
      <c r="Q274">
        <v>11834</v>
      </c>
      <c r="R274">
        <v>2908</v>
      </c>
      <c r="S274">
        <v>6</v>
      </c>
      <c r="T274">
        <v>75402602</v>
      </c>
      <c r="U274">
        <v>31353762</v>
      </c>
      <c r="V274">
        <v>44048840</v>
      </c>
      <c r="W274" s="20" t="str">
        <f t="shared" si="4"/>
        <v>Star</v>
      </c>
    </row>
    <row r="275" spans="1:23" x14ac:dyDescent="0.3">
      <c r="A275" t="s">
        <v>292</v>
      </c>
      <c r="B275" t="s">
        <v>1237</v>
      </c>
      <c r="C275" t="s">
        <v>1633</v>
      </c>
      <c r="D275" t="s">
        <v>1637</v>
      </c>
      <c r="E275">
        <v>2023</v>
      </c>
      <c r="F275" t="s">
        <v>1640</v>
      </c>
      <c r="G275">
        <v>3117</v>
      </c>
      <c r="H275">
        <v>17720</v>
      </c>
      <c r="I275">
        <v>14594</v>
      </c>
      <c r="J275">
        <v>130388</v>
      </c>
      <c r="K275">
        <v>7.54</v>
      </c>
      <c r="L275">
        <v>4</v>
      </c>
      <c r="M275">
        <v>5.36</v>
      </c>
      <c r="N275">
        <v>24.21</v>
      </c>
      <c r="O275">
        <v>61.41</v>
      </c>
      <c r="P275">
        <v>1.1000000000000001</v>
      </c>
      <c r="Q275">
        <v>16128</v>
      </c>
      <c r="R275">
        <v>7192</v>
      </c>
      <c r="S275">
        <v>9</v>
      </c>
      <c r="T275">
        <v>55233240</v>
      </c>
      <c r="U275">
        <v>45489498</v>
      </c>
      <c r="V275">
        <v>9743742</v>
      </c>
      <c r="W275" s="20" t="str">
        <f t="shared" si="4"/>
        <v>Star</v>
      </c>
    </row>
    <row r="276" spans="1:23" x14ac:dyDescent="0.3">
      <c r="A276" t="s">
        <v>293</v>
      </c>
      <c r="B276" t="s">
        <v>1222</v>
      </c>
      <c r="C276" t="s">
        <v>1634</v>
      </c>
      <c r="D276" t="s">
        <v>1635</v>
      </c>
      <c r="E276">
        <v>2023</v>
      </c>
      <c r="F276" t="s">
        <v>1639</v>
      </c>
      <c r="G276">
        <v>865</v>
      </c>
      <c r="H276">
        <v>17434</v>
      </c>
      <c r="I276">
        <v>6143</v>
      </c>
      <c r="J276">
        <v>402912</v>
      </c>
      <c r="K276">
        <v>0.84</v>
      </c>
      <c r="L276">
        <v>19</v>
      </c>
      <c r="M276">
        <v>6.18</v>
      </c>
      <c r="N276">
        <v>3.7</v>
      </c>
      <c r="O276">
        <v>77.989999999999995</v>
      </c>
      <c r="P276">
        <v>1.1000000000000001</v>
      </c>
      <c r="Q276">
        <v>3572</v>
      </c>
      <c r="R276">
        <v>9516</v>
      </c>
      <c r="S276">
        <v>10</v>
      </c>
      <c r="T276">
        <v>15080410</v>
      </c>
      <c r="U276">
        <v>5313695</v>
      </c>
      <c r="V276">
        <v>9766715</v>
      </c>
      <c r="W276" s="20" t="str">
        <f t="shared" si="4"/>
        <v>Cash Cows</v>
      </c>
    </row>
    <row r="277" spans="1:23" x14ac:dyDescent="0.3">
      <c r="A277" t="s">
        <v>294</v>
      </c>
      <c r="B277" t="s">
        <v>1261</v>
      </c>
      <c r="C277" t="s">
        <v>1633</v>
      </c>
      <c r="D277" t="s">
        <v>1636</v>
      </c>
      <c r="E277">
        <v>2024</v>
      </c>
      <c r="F277" t="s">
        <v>1642</v>
      </c>
      <c r="G277">
        <v>4804</v>
      </c>
      <c r="H277">
        <v>6929</v>
      </c>
      <c r="I277">
        <v>10847</v>
      </c>
      <c r="J277">
        <v>347572</v>
      </c>
      <c r="K277">
        <v>7.37</v>
      </c>
      <c r="L277">
        <v>6</v>
      </c>
      <c r="M277">
        <v>6.81</v>
      </c>
      <c r="N277">
        <v>23.52</v>
      </c>
      <c r="O277">
        <v>33.4</v>
      </c>
      <c r="P277">
        <v>4.7</v>
      </c>
      <c r="Q277">
        <v>10987</v>
      </c>
      <c r="R277">
        <v>7326</v>
      </c>
      <c r="S277">
        <v>13</v>
      </c>
      <c r="T277">
        <v>33286916</v>
      </c>
      <c r="U277">
        <v>52108988</v>
      </c>
      <c r="V277">
        <v>-18822072</v>
      </c>
      <c r="W277" s="20" t="str">
        <f t="shared" si="4"/>
        <v>Volume Trap</v>
      </c>
    </row>
    <row r="278" spans="1:23" x14ac:dyDescent="0.3">
      <c r="A278" t="s">
        <v>295</v>
      </c>
      <c r="B278" t="s">
        <v>1262</v>
      </c>
      <c r="C278" t="s">
        <v>1634</v>
      </c>
      <c r="D278" t="s">
        <v>1638</v>
      </c>
      <c r="E278">
        <v>2023</v>
      </c>
      <c r="F278" t="s">
        <v>1642</v>
      </c>
      <c r="G278">
        <v>4692</v>
      </c>
      <c r="H278">
        <v>10576</v>
      </c>
      <c r="I278">
        <v>13961</v>
      </c>
      <c r="J278">
        <v>289779</v>
      </c>
      <c r="K278">
        <v>13.91</v>
      </c>
      <c r="L278">
        <v>9</v>
      </c>
      <c r="M278">
        <v>6.67</v>
      </c>
      <c r="N278">
        <v>4.57</v>
      </c>
      <c r="O278">
        <v>23.4</v>
      </c>
      <c r="P278">
        <v>2.4</v>
      </c>
      <c r="Q278">
        <v>7124</v>
      </c>
      <c r="R278">
        <v>986</v>
      </c>
      <c r="S278">
        <v>7</v>
      </c>
      <c r="T278">
        <v>49622592</v>
      </c>
      <c r="U278">
        <v>65505012</v>
      </c>
      <c r="V278">
        <v>-15882420</v>
      </c>
      <c r="W278" s="20" t="str">
        <f t="shared" si="4"/>
        <v>Volume Trap</v>
      </c>
    </row>
    <row r="279" spans="1:23" x14ac:dyDescent="0.3">
      <c r="A279" t="s">
        <v>296</v>
      </c>
      <c r="B279" t="s">
        <v>1263</v>
      </c>
      <c r="C279" t="s">
        <v>1634</v>
      </c>
      <c r="D279" t="s">
        <v>1635</v>
      </c>
      <c r="E279">
        <v>2023</v>
      </c>
      <c r="F279" t="s">
        <v>1641</v>
      </c>
      <c r="G279">
        <v>3170</v>
      </c>
      <c r="H279">
        <v>5064</v>
      </c>
      <c r="I279">
        <v>8833</v>
      </c>
      <c r="J279">
        <v>404165</v>
      </c>
      <c r="K279">
        <v>1.58</v>
      </c>
      <c r="L279">
        <v>13</v>
      </c>
      <c r="M279">
        <v>5.1100000000000003</v>
      </c>
      <c r="N279">
        <v>14.19</v>
      </c>
      <c r="O279">
        <v>40.32</v>
      </c>
      <c r="P279">
        <v>2.6</v>
      </c>
      <c r="Q279">
        <v>2438</v>
      </c>
      <c r="R279">
        <v>8684</v>
      </c>
      <c r="S279">
        <v>13</v>
      </c>
      <c r="T279">
        <v>16052880</v>
      </c>
      <c r="U279">
        <v>28000610</v>
      </c>
      <c r="V279">
        <v>-11947730</v>
      </c>
      <c r="W279" s="20" t="str">
        <f t="shared" si="4"/>
        <v>Under-performer</v>
      </c>
    </row>
    <row r="280" spans="1:23" x14ac:dyDescent="0.3">
      <c r="A280" t="s">
        <v>297</v>
      </c>
      <c r="B280" t="s">
        <v>1264</v>
      </c>
      <c r="C280" t="s">
        <v>1632</v>
      </c>
      <c r="D280" t="s">
        <v>1636</v>
      </c>
      <c r="E280">
        <v>2024</v>
      </c>
      <c r="F280" t="s">
        <v>1641</v>
      </c>
      <c r="G280">
        <v>66</v>
      </c>
      <c r="H280">
        <v>2889</v>
      </c>
      <c r="I280">
        <v>12554</v>
      </c>
      <c r="J280">
        <v>430562</v>
      </c>
      <c r="K280">
        <v>11.47</v>
      </c>
      <c r="L280">
        <v>13</v>
      </c>
      <c r="M280">
        <v>4.29</v>
      </c>
      <c r="N280">
        <v>9.43</v>
      </c>
      <c r="O280">
        <v>38.29</v>
      </c>
      <c r="P280">
        <v>1.1000000000000001</v>
      </c>
      <c r="Q280">
        <v>9676</v>
      </c>
      <c r="R280">
        <v>9967</v>
      </c>
      <c r="S280">
        <v>14</v>
      </c>
      <c r="T280">
        <v>190674</v>
      </c>
      <c r="U280">
        <v>828564</v>
      </c>
      <c r="V280">
        <v>-637890</v>
      </c>
      <c r="W280" s="20" t="str">
        <f t="shared" si="4"/>
        <v>Under-performer</v>
      </c>
    </row>
    <row r="281" spans="1:23" x14ac:dyDescent="0.3">
      <c r="A281" t="s">
        <v>298</v>
      </c>
      <c r="B281" t="s">
        <v>1265</v>
      </c>
      <c r="C281" t="s">
        <v>1633</v>
      </c>
      <c r="D281" t="s">
        <v>1636</v>
      </c>
      <c r="E281">
        <v>2023</v>
      </c>
      <c r="F281" t="s">
        <v>1640</v>
      </c>
      <c r="G281">
        <v>1293</v>
      </c>
      <c r="H281">
        <v>13093</v>
      </c>
      <c r="I281">
        <v>3320</v>
      </c>
      <c r="J281">
        <v>256846</v>
      </c>
      <c r="K281">
        <v>6.15</v>
      </c>
      <c r="L281">
        <v>4</v>
      </c>
      <c r="M281">
        <v>0.54</v>
      </c>
      <c r="N281">
        <v>24.12</v>
      </c>
      <c r="O281">
        <v>20.6</v>
      </c>
      <c r="P281">
        <v>2.1</v>
      </c>
      <c r="Q281">
        <v>2261</v>
      </c>
      <c r="R281">
        <v>7820</v>
      </c>
      <c r="S281">
        <v>11</v>
      </c>
      <c r="T281">
        <v>16929249</v>
      </c>
      <c r="U281">
        <v>4292760</v>
      </c>
      <c r="V281">
        <v>12636489</v>
      </c>
      <c r="W281" s="20" t="str">
        <f t="shared" si="4"/>
        <v>Cash Cows</v>
      </c>
    </row>
    <row r="282" spans="1:23" x14ac:dyDescent="0.3">
      <c r="A282" t="s">
        <v>299</v>
      </c>
      <c r="B282" t="s">
        <v>1152</v>
      </c>
      <c r="C282" t="s">
        <v>1632</v>
      </c>
      <c r="D282" t="s">
        <v>1635</v>
      </c>
      <c r="E282">
        <v>2024</v>
      </c>
      <c r="F282" t="s">
        <v>1642</v>
      </c>
      <c r="G282">
        <v>2255</v>
      </c>
      <c r="H282">
        <v>8774</v>
      </c>
      <c r="I282">
        <v>3881</v>
      </c>
      <c r="J282">
        <v>220047</v>
      </c>
      <c r="K282">
        <v>9.83</v>
      </c>
      <c r="L282">
        <v>17</v>
      </c>
      <c r="M282">
        <v>0.22</v>
      </c>
      <c r="N282">
        <v>6.84</v>
      </c>
      <c r="O282">
        <v>63.78</v>
      </c>
      <c r="P282">
        <v>4.2</v>
      </c>
      <c r="Q282">
        <v>14441</v>
      </c>
      <c r="R282">
        <v>2546</v>
      </c>
      <c r="S282">
        <v>13</v>
      </c>
      <c r="T282">
        <v>19785370</v>
      </c>
      <c r="U282">
        <v>8751655</v>
      </c>
      <c r="V282">
        <v>11033715</v>
      </c>
      <c r="W282" s="20" t="str">
        <f t="shared" si="4"/>
        <v>Cash Cows</v>
      </c>
    </row>
    <row r="283" spans="1:23" x14ac:dyDescent="0.3">
      <c r="A283" t="s">
        <v>300</v>
      </c>
      <c r="B283" t="s">
        <v>1047</v>
      </c>
      <c r="C283" t="s">
        <v>1634</v>
      </c>
      <c r="D283" t="s">
        <v>1637</v>
      </c>
      <c r="E283">
        <v>2023</v>
      </c>
      <c r="F283" t="s">
        <v>1639</v>
      </c>
      <c r="G283">
        <v>2574</v>
      </c>
      <c r="H283">
        <v>18708</v>
      </c>
      <c r="I283">
        <v>2228</v>
      </c>
      <c r="J283">
        <v>182212</v>
      </c>
      <c r="K283">
        <v>3.9</v>
      </c>
      <c r="L283">
        <v>13</v>
      </c>
      <c r="M283">
        <v>3.58</v>
      </c>
      <c r="N283">
        <v>9.99</v>
      </c>
      <c r="O283">
        <v>50.7</v>
      </c>
      <c r="P283">
        <v>3.5</v>
      </c>
      <c r="Q283">
        <v>3169</v>
      </c>
      <c r="R283">
        <v>4005</v>
      </c>
      <c r="S283">
        <v>9</v>
      </c>
      <c r="T283">
        <v>48154392</v>
      </c>
      <c r="U283">
        <v>5734872</v>
      </c>
      <c r="V283">
        <v>42419520</v>
      </c>
      <c r="W283" s="20" t="str">
        <f t="shared" si="4"/>
        <v>Star</v>
      </c>
    </row>
    <row r="284" spans="1:23" x14ac:dyDescent="0.3">
      <c r="A284" t="s">
        <v>301</v>
      </c>
      <c r="B284" t="s">
        <v>1266</v>
      </c>
      <c r="C284" t="s">
        <v>1634</v>
      </c>
      <c r="D284" t="s">
        <v>1635</v>
      </c>
      <c r="E284">
        <v>2024</v>
      </c>
      <c r="F284" t="s">
        <v>1640</v>
      </c>
      <c r="G284">
        <v>1119</v>
      </c>
      <c r="H284">
        <v>18820</v>
      </c>
      <c r="I284">
        <v>4767</v>
      </c>
      <c r="J284">
        <v>468058</v>
      </c>
      <c r="K284">
        <v>2.39</v>
      </c>
      <c r="L284">
        <v>1</v>
      </c>
      <c r="M284">
        <v>3.34</v>
      </c>
      <c r="N284">
        <v>24.57</v>
      </c>
      <c r="O284">
        <v>67.69</v>
      </c>
      <c r="P284">
        <v>4</v>
      </c>
      <c r="Q284">
        <v>8628</v>
      </c>
      <c r="R284">
        <v>6574</v>
      </c>
      <c r="S284">
        <v>7</v>
      </c>
      <c r="T284">
        <v>21059580</v>
      </c>
      <c r="U284">
        <v>5334273</v>
      </c>
      <c r="V284">
        <v>15725307</v>
      </c>
      <c r="W284" s="20" t="str">
        <f t="shared" si="4"/>
        <v>Cash Cows</v>
      </c>
    </row>
    <row r="285" spans="1:23" x14ac:dyDescent="0.3">
      <c r="A285" t="s">
        <v>302</v>
      </c>
      <c r="B285" t="s">
        <v>1267</v>
      </c>
      <c r="C285" t="s">
        <v>1633</v>
      </c>
      <c r="D285" t="s">
        <v>1638</v>
      </c>
      <c r="E285">
        <v>2023</v>
      </c>
      <c r="F285" t="s">
        <v>1640</v>
      </c>
      <c r="G285">
        <v>3494</v>
      </c>
      <c r="H285">
        <v>12245</v>
      </c>
      <c r="I285">
        <v>7245</v>
      </c>
      <c r="J285">
        <v>338565</v>
      </c>
      <c r="K285">
        <v>2.41</v>
      </c>
      <c r="L285">
        <v>11</v>
      </c>
      <c r="M285">
        <v>3.88</v>
      </c>
      <c r="N285">
        <v>13.41</v>
      </c>
      <c r="O285">
        <v>38.22</v>
      </c>
      <c r="P285">
        <v>2.8</v>
      </c>
      <c r="Q285">
        <v>20569</v>
      </c>
      <c r="R285">
        <v>3691</v>
      </c>
      <c r="S285">
        <v>12</v>
      </c>
      <c r="T285">
        <v>42784030</v>
      </c>
      <c r="U285">
        <v>25314030</v>
      </c>
      <c r="V285">
        <v>17470000</v>
      </c>
      <c r="W285" s="20" t="str">
        <f t="shared" si="4"/>
        <v>Star</v>
      </c>
    </row>
    <row r="286" spans="1:23" x14ac:dyDescent="0.3">
      <c r="A286" t="s">
        <v>303</v>
      </c>
      <c r="B286" t="s">
        <v>1268</v>
      </c>
      <c r="C286" t="s">
        <v>1634</v>
      </c>
      <c r="D286" t="s">
        <v>1636</v>
      </c>
      <c r="E286">
        <v>2023</v>
      </c>
      <c r="F286" t="s">
        <v>1639</v>
      </c>
      <c r="G286">
        <v>2615</v>
      </c>
      <c r="H286">
        <v>15699</v>
      </c>
      <c r="I286">
        <v>14842</v>
      </c>
      <c r="J286">
        <v>313852</v>
      </c>
      <c r="K286">
        <v>1.06</v>
      </c>
      <c r="L286">
        <v>5</v>
      </c>
      <c r="M286">
        <v>1.38</v>
      </c>
      <c r="N286">
        <v>12.57</v>
      </c>
      <c r="O286">
        <v>36.06</v>
      </c>
      <c r="P286">
        <v>2.2000000000000002</v>
      </c>
      <c r="Q286">
        <v>13591</v>
      </c>
      <c r="R286">
        <v>2281</v>
      </c>
      <c r="S286">
        <v>7</v>
      </c>
      <c r="T286">
        <v>41052885</v>
      </c>
      <c r="U286">
        <v>38811830</v>
      </c>
      <c r="V286">
        <v>2241055</v>
      </c>
      <c r="W286" s="20" t="str">
        <f t="shared" si="4"/>
        <v>Volume Trap</v>
      </c>
    </row>
    <row r="287" spans="1:23" x14ac:dyDescent="0.3">
      <c r="A287" t="s">
        <v>304</v>
      </c>
      <c r="B287" t="s">
        <v>1269</v>
      </c>
      <c r="C287" t="s">
        <v>1634</v>
      </c>
      <c r="D287" t="s">
        <v>1636</v>
      </c>
      <c r="E287">
        <v>2024</v>
      </c>
      <c r="F287" t="s">
        <v>1641</v>
      </c>
      <c r="G287">
        <v>1110</v>
      </c>
      <c r="H287">
        <v>17376</v>
      </c>
      <c r="I287">
        <v>9914</v>
      </c>
      <c r="J287">
        <v>446846</v>
      </c>
      <c r="K287">
        <v>2.78</v>
      </c>
      <c r="L287">
        <v>3</v>
      </c>
      <c r="M287">
        <v>7.38</v>
      </c>
      <c r="N287">
        <v>6.44</v>
      </c>
      <c r="O287">
        <v>47.81</v>
      </c>
      <c r="P287">
        <v>2.9</v>
      </c>
      <c r="Q287">
        <v>19815</v>
      </c>
      <c r="R287">
        <v>5111</v>
      </c>
      <c r="S287">
        <v>5</v>
      </c>
      <c r="T287">
        <v>19287360</v>
      </c>
      <c r="U287">
        <v>11004540</v>
      </c>
      <c r="V287">
        <v>8282820</v>
      </c>
      <c r="W287" s="20" t="str">
        <f t="shared" si="4"/>
        <v>Cash Cows</v>
      </c>
    </row>
    <row r="288" spans="1:23" x14ac:dyDescent="0.3">
      <c r="A288" t="s">
        <v>305</v>
      </c>
      <c r="B288" t="s">
        <v>1270</v>
      </c>
      <c r="C288" t="s">
        <v>1633</v>
      </c>
      <c r="D288" t="s">
        <v>1635</v>
      </c>
      <c r="E288">
        <v>2023</v>
      </c>
      <c r="F288" t="s">
        <v>1642</v>
      </c>
      <c r="G288">
        <v>2377</v>
      </c>
      <c r="H288">
        <v>19680</v>
      </c>
      <c r="I288">
        <v>12129</v>
      </c>
      <c r="J288">
        <v>462811</v>
      </c>
      <c r="K288">
        <v>9.9600000000000009</v>
      </c>
      <c r="L288">
        <v>12</v>
      </c>
      <c r="M288">
        <v>8.57</v>
      </c>
      <c r="N288">
        <v>17.53</v>
      </c>
      <c r="O288">
        <v>80.19</v>
      </c>
      <c r="P288">
        <v>2.2999999999999998</v>
      </c>
      <c r="Q288">
        <v>8808</v>
      </c>
      <c r="R288">
        <v>5130</v>
      </c>
      <c r="S288">
        <v>12</v>
      </c>
      <c r="T288">
        <v>46779360</v>
      </c>
      <c r="U288">
        <v>28830633</v>
      </c>
      <c r="V288">
        <v>17948727</v>
      </c>
      <c r="W288" s="20" t="str">
        <f t="shared" si="4"/>
        <v>Star</v>
      </c>
    </row>
    <row r="289" spans="1:23" x14ac:dyDescent="0.3">
      <c r="A289" t="s">
        <v>306</v>
      </c>
      <c r="B289" t="s">
        <v>1271</v>
      </c>
      <c r="C289" t="s">
        <v>1633</v>
      </c>
      <c r="D289" t="s">
        <v>1636</v>
      </c>
      <c r="E289">
        <v>2023</v>
      </c>
      <c r="F289" t="s">
        <v>1640</v>
      </c>
      <c r="G289">
        <v>3470</v>
      </c>
      <c r="H289">
        <v>9745</v>
      </c>
      <c r="I289">
        <v>2959</v>
      </c>
      <c r="J289">
        <v>126021</v>
      </c>
      <c r="K289">
        <v>13.23</v>
      </c>
      <c r="L289">
        <v>3</v>
      </c>
      <c r="M289">
        <v>9.39</v>
      </c>
      <c r="N289">
        <v>0.36</v>
      </c>
      <c r="O289">
        <v>13.22</v>
      </c>
      <c r="P289">
        <v>4.4000000000000004</v>
      </c>
      <c r="Q289">
        <v>2626</v>
      </c>
      <c r="R289">
        <v>454</v>
      </c>
      <c r="S289">
        <v>6</v>
      </c>
      <c r="T289">
        <v>33815150</v>
      </c>
      <c r="U289">
        <v>10267730</v>
      </c>
      <c r="V289">
        <v>23547420</v>
      </c>
      <c r="W289" s="20" t="str">
        <f t="shared" si="4"/>
        <v>Star</v>
      </c>
    </row>
    <row r="290" spans="1:23" x14ac:dyDescent="0.3">
      <c r="A290" t="s">
        <v>307</v>
      </c>
      <c r="B290" t="s">
        <v>1272</v>
      </c>
      <c r="C290" t="s">
        <v>1633</v>
      </c>
      <c r="D290" t="s">
        <v>1635</v>
      </c>
      <c r="E290">
        <v>2024</v>
      </c>
      <c r="F290" t="s">
        <v>1639</v>
      </c>
      <c r="G290">
        <v>351</v>
      </c>
      <c r="H290">
        <v>8714</v>
      </c>
      <c r="I290">
        <v>5932</v>
      </c>
      <c r="J290">
        <v>209380</v>
      </c>
      <c r="K290">
        <v>12.21</v>
      </c>
      <c r="L290">
        <v>13</v>
      </c>
      <c r="M290">
        <v>4.92</v>
      </c>
      <c r="N290">
        <v>1.24</v>
      </c>
      <c r="O290">
        <v>74.39</v>
      </c>
      <c r="P290">
        <v>2.2000000000000002</v>
      </c>
      <c r="Q290">
        <v>7521</v>
      </c>
      <c r="R290">
        <v>2731</v>
      </c>
      <c r="S290">
        <v>3</v>
      </c>
      <c r="T290">
        <v>3058614</v>
      </c>
      <c r="U290">
        <v>2082132</v>
      </c>
      <c r="V290">
        <v>976482</v>
      </c>
      <c r="W290" s="20" t="str">
        <f t="shared" si="4"/>
        <v>Under-performer</v>
      </c>
    </row>
    <row r="291" spans="1:23" x14ac:dyDescent="0.3">
      <c r="A291" t="s">
        <v>308</v>
      </c>
      <c r="B291" t="s">
        <v>1273</v>
      </c>
      <c r="C291" t="s">
        <v>1634</v>
      </c>
      <c r="D291" t="s">
        <v>1636</v>
      </c>
      <c r="E291">
        <v>2024</v>
      </c>
      <c r="F291" t="s">
        <v>1639</v>
      </c>
      <c r="G291">
        <v>4326</v>
      </c>
      <c r="H291">
        <v>2226</v>
      </c>
      <c r="I291">
        <v>14504</v>
      </c>
      <c r="J291">
        <v>94789</v>
      </c>
      <c r="K291">
        <v>10.28</v>
      </c>
      <c r="L291">
        <v>15</v>
      </c>
      <c r="M291">
        <v>7.01</v>
      </c>
      <c r="N291">
        <v>14.98</v>
      </c>
      <c r="O291">
        <v>39.520000000000003</v>
      </c>
      <c r="P291">
        <v>3.6</v>
      </c>
      <c r="Q291">
        <v>7937</v>
      </c>
      <c r="R291">
        <v>1621</v>
      </c>
      <c r="S291">
        <v>4</v>
      </c>
      <c r="T291">
        <v>9629676</v>
      </c>
      <c r="U291">
        <v>62744304</v>
      </c>
      <c r="V291">
        <v>-53114628</v>
      </c>
      <c r="W291" s="20" t="str">
        <f t="shared" si="4"/>
        <v>Under-performer</v>
      </c>
    </row>
    <row r="292" spans="1:23" x14ac:dyDescent="0.3">
      <c r="A292" t="s">
        <v>309</v>
      </c>
      <c r="B292" t="s">
        <v>1204</v>
      </c>
      <c r="C292" t="s">
        <v>1633</v>
      </c>
      <c r="D292" t="s">
        <v>1635</v>
      </c>
      <c r="E292">
        <v>2024</v>
      </c>
      <c r="F292" t="s">
        <v>1642</v>
      </c>
      <c r="G292">
        <v>656</v>
      </c>
      <c r="H292">
        <v>15332</v>
      </c>
      <c r="I292">
        <v>3347</v>
      </c>
      <c r="J292">
        <v>498906</v>
      </c>
      <c r="K292">
        <v>1.66</v>
      </c>
      <c r="L292">
        <v>3</v>
      </c>
      <c r="M292">
        <v>8.56</v>
      </c>
      <c r="N292">
        <v>8.5399999999999991</v>
      </c>
      <c r="O292">
        <v>78.37</v>
      </c>
      <c r="P292">
        <v>1.5</v>
      </c>
      <c r="Q292">
        <v>8539</v>
      </c>
      <c r="R292">
        <v>2772</v>
      </c>
      <c r="S292">
        <v>4</v>
      </c>
      <c r="T292">
        <v>10057792</v>
      </c>
      <c r="U292">
        <v>2195632</v>
      </c>
      <c r="V292">
        <v>7862160</v>
      </c>
      <c r="W292" s="20" t="str">
        <f t="shared" si="4"/>
        <v>Cash Cows</v>
      </c>
    </row>
    <row r="293" spans="1:23" x14ac:dyDescent="0.3">
      <c r="A293" t="s">
        <v>310</v>
      </c>
      <c r="B293" t="s">
        <v>1147</v>
      </c>
      <c r="C293" t="s">
        <v>1633</v>
      </c>
      <c r="D293" t="s">
        <v>1635</v>
      </c>
      <c r="E293">
        <v>2023</v>
      </c>
      <c r="F293" t="s">
        <v>1641</v>
      </c>
      <c r="G293">
        <v>3220</v>
      </c>
      <c r="H293">
        <v>12862</v>
      </c>
      <c r="I293">
        <v>3779</v>
      </c>
      <c r="J293">
        <v>76086</v>
      </c>
      <c r="K293">
        <v>4.34</v>
      </c>
      <c r="L293">
        <v>0</v>
      </c>
      <c r="M293">
        <v>4.18</v>
      </c>
      <c r="N293">
        <v>23.83</v>
      </c>
      <c r="O293">
        <v>74.180000000000007</v>
      </c>
      <c r="P293">
        <v>3.7</v>
      </c>
      <c r="Q293">
        <v>19087</v>
      </c>
      <c r="R293">
        <v>2437</v>
      </c>
      <c r="S293">
        <v>13</v>
      </c>
      <c r="T293">
        <v>41415640</v>
      </c>
      <c r="U293">
        <v>12168380</v>
      </c>
      <c r="V293">
        <v>29247260</v>
      </c>
      <c r="W293" s="20" t="str">
        <f t="shared" si="4"/>
        <v>Star</v>
      </c>
    </row>
    <row r="294" spans="1:23" x14ac:dyDescent="0.3">
      <c r="A294" t="s">
        <v>311</v>
      </c>
      <c r="B294" t="s">
        <v>1082</v>
      </c>
      <c r="C294" t="s">
        <v>1632</v>
      </c>
      <c r="D294" t="s">
        <v>1635</v>
      </c>
      <c r="E294">
        <v>2023</v>
      </c>
      <c r="F294" t="s">
        <v>1639</v>
      </c>
      <c r="G294">
        <v>749</v>
      </c>
      <c r="H294">
        <v>19797</v>
      </c>
      <c r="I294">
        <v>11273</v>
      </c>
      <c r="J294">
        <v>329003</v>
      </c>
      <c r="K294">
        <v>4.6500000000000004</v>
      </c>
      <c r="L294">
        <v>12</v>
      </c>
      <c r="M294">
        <v>3.09</v>
      </c>
      <c r="N294">
        <v>22.58</v>
      </c>
      <c r="O294">
        <v>37.9</v>
      </c>
      <c r="P294">
        <v>4.7</v>
      </c>
      <c r="Q294">
        <v>5635</v>
      </c>
      <c r="R294">
        <v>7068</v>
      </c>
      <c r="S294">
        <v>12</v>
      </c>
      <c r="T294">
        <v>14827953</v>
      </c>
      <c r="U294">
        <v>8443477</v>
      </c>
      <c r="V294">
        <v>6384476</v>
      </c>
      <c r="W294" s="20" t="str">
        <f t="shared" si="4"/>
        <v>Cash Cows</v>
      </c>
    </row>
    <row r="295" spans="1:23" x14ac:dyDescent="0.3">
      <c r="A295" t="s">
        <v>312</v>
      </c>
      <c r="B295" t="s">
        <v>1274</v>
      </c>
      <c r="C295" t="s">
        <v>1632</v>
      </c>
      <c r="D295" t="s">
        <v>1635</v>
      </c>
      <c r="E295">
        <v>2023</v>
      </c>
      <c r="F295" t="s">
        <v>1639</v>
      </c>
      <c r="G295">
        <v>1189</v>
      </c>
      <c r="H295">
        <v>11606</v>
      </c>
      <c r="I295">
        <v>3449</v>
      </c>
      <c r="J295">
        <v>57684</v>
      </c>
      <c r="K295">
        <v>3.75</v>
      </c>
      <c r="L295">
        <v>3</v>
      </c>
      <c r="M295">
        <v>9.3699999999999992</v>
      </c>
      <c r="N295">
        <v>17.84</v>
      </c>
      <c r="O295">
        <v>65.510000000000005</v>
      </c>
      <c r="P295">
        <v>3.4</v>
      </c>
      <c r="Q295">
        <v>16611</v>
      </c>
      <c r="R295">
        <v>728</v>
      </c>
      <c r="S295">
        <v>6</v>
      </c>
      <c r="T295">
        <v>13799534</v>
      </c>
      <c r="U295">
        <v>4100861</v>
      </c>
      <c r="V295">
        <v>9698673</v>
      </c>
      <c r="W295" s="20" t="str">
        <f t="shared" si="4"/>
        <v>Cash Cows</v>
      </c>
    </row>
    <row r="296" spans="1:23" x14ac:dyDescent="0.3">
      <c r="A296" t="s">
        <v>313</v>
      </c>
      <c r="B296" t="s">
        <v>1275</v>
      </c>
      <c r="C296" t="s">
        <v>1634</v>
      </c>
      <c r="D296" t="s">
        <v>1635</v>
      </c>
      <c r="E296">
        <v>2024</v>
      </c>
      <c r="F296" t="s">
        <v>1641</v>
      </c>
      <c r="G296">
        <v>240</v>
      </c>
      <c r="H296">
        <v>9157</v>
      </c>
      <c r="I296">
        <v>9305</v>
      </c>
      <c r="J296">
        <v>141088</v>
      </c>
      <c r="K296">
        <v>7.73</v>
      </c>
      <c r="L296">
        <v>19</v>
      </c>
      <c r="M296">
        <v>5.16</v>
      </c>
      <c r="N296">
        <v>20.45</v>
      </c>
      <c r="O296">
        <v>22.77</v>
      </c>
      <c r="P296">
        <v>3.2</v>
      </c>
      <c r="Q296">
        <v>13464</v>
      </c>
      <c r="R296">
        <v>7262</v>
      </c>
      <c r="S296">
        <v>6</v>
      </c>
      <c r="T296">
        <v>2197680</v>
      </c>
      <c r="U296">
        <v>2233200</v>
      </c>
      <c r="V296">
        <v>-35520</v>
      </c>
      <c r="W296" s="20" t="str">
        <f t="shared" si="4"/>
        <v>Under-performer</v>
      </c>
    </row>
    <row r="297" spans="1:23" x14ac:dyDescent="0.3">
      <c r="A297" t="s">
        <v>314</v>
      </c>
      <c r="B297" t="s">
        <v>1276</v>
      </c>
      <c r="C297" t="s">
        <v>1634</v>
      </c>
      <c r="D297" t="s">
        <v>1637</v>
      </c>
      <c r="E297">
        <v>2023</v>
      </c>
      <c r="F297" t="s">
        <v>1641</v>
      </c>
      <c r="G297">
        <v>2350</v>
      </c>
      <c r="H297">
        <v>16051</v>
      </c>
      <c r="I297">
        <v>11605</v>
      </c>
      <c r="J297">
        <v>444423</v>
      </c>
      <c r="K297">
        <v>8.0299999999999994</v>
      </c>
      <c r="L297">
        <v>17</v>
      </c>
      <c r="M297">
        <v>4.97</v>
      </c>
      <c r="N297">
        <v>16.68</v>
      </c>
      <c r="O297">
        <v>81.7</v>
      </c>
      <c r="P297">
        <v>4.8</v>
      </c>
      <c r="Q297">
        <v>10211</v>
      </c>
      <c r="R297">
        <v>2779</v>
      </c>
      <c r="S297">
        <v>7</v>
      </c>
      <c r="T297">
        <v>37719850</v>
      </c>
      <c r="U297">
        <v>27271750</v>
      </c>
      <c r="V297">
        <v>10448100</v>
      </c>
      <c r="W297" s="20" t="str">
        <f t="shared" si="4"/>
        <v>Star</v>
      </c>
    </row>
    <row r="298" spans="1:23" x14ac:dyDescent="0.3">
      <c r="A298" t="s">
        <v>315</v>
      </c>
      <c r="B298" t="s">
        <v>1247</v>
      </c>
      <c r="C298" t="s">
        <v>1634</v>
      </c>
      <c r="D298" t="s">
        <v>1636</v>
      </c>
      <c r="E298">
        <v>2024</v>
      </c>
      <c r="F298" t="s">
        <v>1639</v>
      </c>
      <c r="G298">
        <v>1030</v>
      </c>
      <c r="H298">
        <v>9406</v>
      </c>
      <c r="I298">
        <v>3883</v>
      </c>
      <c r="J298">
        <v>96099</v>
      </c>
      <c r="K298">
        <v>5.35</v>
      </c>
      <c r="L298">
        <v>5</v>
      </c>
      <c r="M298">
        <v>1.78</v>
      </c>
      <c r="N298">
        <v>3.14</v>
      </c>
      <c r="O298">
        <v>42.36</v>
      </c>
      <c r="P298">
        <v>3.5</v>
      </c>
      <c r="Q298">
        <v>9404</v>
      </c>
      <c r="R298">
        <v>5366</v>
      </c>
      <c r="S298">
        <v>6</v>
      </c>
      <c r="T298">
        <v>9688180</v>
      </c>
      <c r="U298">
        <v>3999490</v>
      </c>
      <c r="V298">
        <v>5688690</v>
      </c>
      <c r="W298" s="20" t="str">
        <f t="shared" si="4"/>
        <v>Cash Cows</v>
      </c>
    </row>
    <row r="299" spans="1:23" x14ac:dyDescent="0.3">
      <c r="A299" t="s">
        <v>316</v>
      </c>
      <c r="B299" t="s">
        <v>1277</v>
      </c>
      <c r="C299" t="s">
        <v>1634</v>
      </c>
      <c r="D299" t="s">
        <v>1638</v>
      </c>
      <c r="E299">
        <v>2023</v>
      </c>
      <c r="F299" t="s">
        <v>1640</v>
      </c>
      <c r="G299">
        <v>3025</v>
      </c>
      <c r="H299">
        <v>8787</v>
      </c>
      <c r="I299">
        <v>11248</v>
      </c>
      <c r="J299">
        <v>116093</v>
      </c>
      <c r="K299">
        <v>5.31</v>
      </c>
      <c r="L299">
        <v>2</v>
      </c>
      <c r="M299">
        <v>1.08</v>
      </c>
      <c r="N299">
        <v>19.14</v>
      </c>
      <c r="O299">
        <v>46.45</v>
      </c>
      <c r="P299">
        <v>2</v>
      </c>
      <c r="Q299">
        <v>3783</v>
      </c>
      <c r="R299">
        <v>4522</v>
      </c>
      <c r="S299">
        <v>13</v>
      </c>
      <c r="T299">
        <v>26580675</v>
      </c>
      <c r="U299">
        <v>34025200</v>
      </c>
      <c r="V299">
        <v>-7444525</v>
      </c>
      <c r="W299" s="20" t="str">
        <f t="shared" si="4"/>
        <v>Volume Trap</v>
      </c>
    </row>
    <row r="300" spans="1:23" x14ac:dyDescent="0.3">
      <c r="A300" t="s">
        <v>317</v>
      </c>
      <c r="B300" t="s">
        <v>1278</v>
      </c>
      <c r="C300" t="s">
        <v>1633</v>
      </c>
      <c r="D300" t="s">
        <v>1638</v>
      </c>
      <c r="E300">
        <v>2023</v>
      </c>
      <c r="F300" t="s">
        <v>1639</v>
      </c>
      <c r="G300">
        <v>1234</v>
      </c>
      <c r="H300">
        <v>2392</v>
      </c>
      <c r="I300">
        <v>1837</v>
      </c>
      <c r="J300">
        <v>210761</v>
      </c>
      <c r="K300">
        <v>12.43</v>
      </c>
      <c r="L300">
        <v>12</v>
      </c>
      <c r="M300">
        <v>8.42</v>
      </c>
      <c r="N300">
        <v>5.25</v>
      </c>
      <c r="O300">
        <v>66.459999999999994</v>
      </c>
      <c r="P300">
        <v>2.2000000000000002</v>
      </c>
      <c r="Q300">
        <v>3977</v>
      </c>
      <c r="R300">
        <v>9730</v>
      </c>
      <c r="S300">
        <v>7</v>
      </c>
      <c r="T300">
        <v>2951728</v>
      </c>
      <c r="U300">
        <v>2266858</v>
      </c>
      <c r="V300">
        <v>684870</v>
      </c>
      <c r="W300" s="20" t="str">
        <f t="shared" si="4"/>
        <v>Under-performer</v>
      </c>
    </row>
    <row r="301" spans="1:23" x14ac:dyDescent="0.3">
      <c r="A301" t="s">
        <v>318</v>
      </c>
      <c r="B301" t="s">
        <v>1279</v>
      </c>
      <c r="C301" t="s">
        <v>1634</v>
      </c>
      <c r="D301" t="s">
        <v>1636</v>
      </c>
      <c r="E301">
        <v>2024</v>
      </c>
      <c r="F301" t="s">
        <v>1640</v>
      </c>
      <c r="G301">
        <v>3377</v>
      </c>
      <c r="H301">
        <v>11722</v>
      </c>
      <c r="I301">
        <v>14744</v>
      </c>
      <c r="J301">
        <v>360795</v>
      </c>
      <c r="K301">
        <v>11.84</v>
      </c>
      <c r="L301">
        <v>15</v>
      </c>
      <c r="M301">
        <v>6.14</v>
      </c>
      <c r="N301">
        <v>8.09</v>
      </c>
      <c r="O301">
        <v>75.67</v>
      </c>
      <c r="P301">
        <v>3.8</v>
      </c>
      <c r="Q301">
        <v>4593</v>
      </c>
      <c r="R301">
        <v>7563</v>
      </c>
      <c r="S301">
        <v>9</v>
      </c>
      <c r="T301">
        <v>39585194</v>
      </c>
      <c r="U301">
        <v>49790488</v>
      </c>
      <c r="V301">
        <v>-10205294</v>
      </c>
      <c r="W301" s="20" t="str">
        <f t="shared" si="4"/>
        <v>Volume Trap</v>
      </c>
    </row>
    <row r="302" spans="1:23" x14ac:dyDescent="0.3">
      <c r="A302" t="s">
        <v>319</v>
      </c>
      <c r="B302" t="s">
        <v>1280</v>
      </c>
      <c r="C302" t="s">
        <v>1634</v>
      </c>
      <c r="D302" t="s">
        <v>1635</v>
      </c>
      <c r="E302">
        <v>2024</v>
      </c>
      <c r="F302" t="s">
        <v>1642</v>
      </c>
      <c r="G302">
        <v>3444</v>
      </c>
      <c r="H302">
        <v>6175</v>
      </c>
      <c r="I302">
        <v>4289</v>
      </c>
      <c r="J302">
        <v>63893</v>
      </c>
      <c r="K302">
        <v>4.62</v>
      </c>
      <c r="L302">
        <v>4</v>
      </c>
      <c r="M302">
        <v>3.26</v>
      </c>
      <c r="N302">
        <v>20.48</v>
      </c>
      <c r="O302">
        <v>28.91</v>
      </c>
      <c r="P302">
        <v>3.9</v>
      </c>
      <c r="Q302">
        <v>8707</v>
      </c>
      <c r="R302">
        <v>9713</v>
      </c>
      <c r="S302">
        <v>3</v>
      </c>
      <c r="T302">
        <v>21266700</v>
      </c>
      <c r="U302">
        <v>14771316</v>
      </c>
      <c r="V302">
        <v>6495384</v>
      </c>
      <c r="W302" s="20" t="str">
        <f t="shared" si="4"/>
        <v>Cash Cows</v>
      </c>
    </row>
    <row r="303" spans="1:23" x14ac:dyDescent="0.3">
      <c r="A303" t="s">
        <v>320</v>
      </c>
      <c r="B303" t="s">
        <v>1281</v>
      </c>
      <c r="C303" t="s">
        <v>1633</v>
      </c>
      <c r="D303" t="s">
        <v>1638</v>
      </c>
      <c r="E303">
        <v>2024</v>
      </c>
      <c r="F303" t="s">
        <v>1640</v>
      </c>
      <c r="G303">
        <v>177</v>
      </c>
      <c r="H303">
        <v>3433</v>
      </c>
      <c r="I303">
        <v>8404</v>
      </c>
      <c r="J303">
        <v>116418</v>
      </c>
      <c r="K303">
        <v>13.71</v>
      </c>
      <c r="L303">
        <v>3</v>
      </c>
      <c r="M303">
        <v>1.92</v>
      </c>
      <c r="N303">
        <v>13.41</v>
      </c>
      <c r="O303">
        <v>62.91</v>
      </c>
      <c r="P303">
        <v>2.2000000000000002</v>
      </c>
      <c r="Q303">
        <v>10894</v>
      </c>
      <c r="R303">
        <v>1226</v>
      </c>
      <c r="S303">
        <v>5</v>
      </c>
      <c r="T303">
        <v>607641</v>
      </c>
      <c r="U303">
        <v>1487508</v>
      </c>
      <c r="V303">
        <v>-879867</v>
      </c>
      <c r="W303" s="20" t="str">
        <f t="shared" si="4"/>
        <v>Under-performer</v>
      </c>
    </row>
    <row r="304" spans="1:23" x14ac:dyDescent="0.3">
      <c r="A304" t="s">
        <v>321</v>
      </c>
      <c r="B304" t="s">
        <v>1086</v>
      </c>
      <c r="C304" t="s">
        <v>1634</v>
      </c>
      <c r="D304" t="s">
        <v>1637</v>
      </c>
      <c r="E304">
        <v>2024</v>
      </c>
      <c r="F304" t="s">
        <v>1639</v>
      </c>
      <c r="G304">
        <v>2115</v>
      </c>
      <c r="H304">
        <v>19264</v>
      </c>
      <c r="I304">
        <v>8344</v>
      </c>
      <c r="J304">
        <v>175074</v>
      </c>
      <c r="K304">
        <v>14.29</v>
      </c>
      <c r="L304">
        <v>7</v>
      </c>
      <c r="M304">
        <v>5.55</v>
      </c>
      <c r="N304">
        <v>21.5</v>
      </c>
      <c r="O304">
        <v>41.36</v>
      </c>
      <c r="P304">
        <v>2.4</v>
      </c>
      <c r="Q304">
        <v>16341</v>
      </c>
      <c r="R304">
        <v>1880</v>
      </c>
      <c r="S304">
        <v>14</v>
      </c>
      <c r="T304">
        <v>40743360</v>
      </c>
      <c r="U304">
        <v>17647560</v>
      </c>
      <c r="V304">
        <v>23095800</v>
      </c>
      <c r="W304" s="20" t="str">
        <f t="shared" si="4"/>
        <v>Star</v>
      </c>
    </row>
    <row r="305" spans="1:23" x14ac:dyDescent="0.3">
      <c r="A305" t="s">
        <v>322</v>
      </c>
      <c r="B305" t="s">
        <v>1148</v>
      </c>
      <c r="C305" t="s">
        <v>1633</v>
      </c>
      <c r="D305" t="s">
        <v>1636</v>
      </c>
      <c r="E305">
        <v>2023</v>
      </c>
      <c r="F305" t="s">
        <v>1642</v>
      </c>
      <c r="G305">
        <v>1866</v>
      </c>
      <c r="H305">
        <v>13373</v>
      </c>
      <c r="I305">
        <v>3434</v>
      </c>
      <c r="J305">
        <v>415209</v>
      </c>
      <c r="K305">
        <v>4.9000000000000004</v>
      </c>
      <c r="L305">
        <v>18</v>
      </c>
      <c r="M305">
        <v>5.84</v>
      </c>
      <c r="N305">
        <v>5.33</v>
      </c>
      <c r="O305">
        <v>39.5</v>
      </c>
      <c r="P305">
        <v>5</v>
      </c>
      <c r="Q305">
        <v>7727</v>
      </c>
      <c r="R305">
        <v>9823</v>
      </c>
      <c r="S305">
        <v>7</v>
      </c>
      <c r="T305">
        <v>24954018</v>
      </c>
      <c r="U305">
        <v>6407844</v>
      </c>
      <c r="V305">
        <v>18546174</v>
      </c>
      <c r="W305" s="20" t="str">
        <f t="shared" si="4"/>
        <v>Star</v>
      </c>
    </row>
    <row r="306" spans="1:23" x14ac:dyDescent="0.3">
      <c r="A306" t="s">
        <v>323</v>
      </c>
      <c r="B306" t="s">
        <v>1282</v>
      </c>
      <c r="C306" t="s">
        <v>1633</v>
      </c>
      <c r="D306" t="s">
        <v>1635</v>
      </c>
      <c r="E306">
        <v>2023</v>
      </c>
      <c r="F306" t="s">
        <v>1641</v>
      </c>
      <c r="G306">
        <v>619</v>
      </c>
      <c r="H306">
        <v>19174</v>
      </c>
      <c r="I306">
        <v>4783</v>
      </c>
      <c r="J306">
        <v>180351</v>
      </c>
      <c r="K306">
        <v>5.32</v>
      </c>
      <c r="L306">
        <v>13</v>
      </c>
      <c r="M306">
        <v>2.0699999999999998</v>
      </c>
      <c r="N306">
        <v>15.19</v>
      </c>
      <c r="O306">
        <v>65.2</v>
      </c>
      <c r="P306">
        <v>1.4</v>
      </c>
      <c r="Q306">
        <v>14780</v>
      </c>
      <c r="R306">
        <v>9524</v>
      </c>
      <c r="S306">
        <v>13</v>
      </c>
      <c r="T306">
        <v>11868706</v>
      </c>
      <c r="U306">
        <v>2960677</v>
      </c>
      <c r="V306">
        <v>8908029</v>
      </c>
      <c r="W306" s="20" t="str">
        <f t="shared" si="4"/>
        <v>Cash Cows</v>
      </c>
    </row>
    <row r="307" spans="1:23" x14ac:dyDescent="0.3">
      <c r="A307" t="s">
        <v>324</v>
      </c>
      <c r="B307" t="s">
        <v>1283</v>
      </c>
      <c r="C307" t="s">
        <v>1633</v>
      </c>
      <c r="D307" t="s">
        <v>1636</v>
      </c>
      <c r="E307">
        <v>2024</v>
      </c>
      <c r="F307" t="s">
        <v>1642</v>
      </c>
      <c r="G307">
        <v>1945</v>
      </c>
      <c r="H307">
        <v>19524</v>
      </c>
      <c r="I307">
        <v>2578</v>
      </c>
      <c r="J307">
        <v>241083</v>
      </c>
      <c r="K307">
        <v>7.58</v>
      </c>
      <c r="L307">
        <v>6</v>
      </c>
      <c r="M307">
        <v>8.51</v>
      </c>
      <c r="N307">
        <v>2.09</v>
      </c>
      <c r="O307">
        <v>40.97</v>
      </c>
      <c r="P307">
        <v>2.6</v>
      </c>
      <c r="Q307">
        <v>5035</v>
      </c>
      <c r="R307">
        <v>6671</v>
      </c>
      <c r="S307">
        <v>6</v>
      </c>
      <c r="T307">
        <v>37974180</v>
      </c>
      <c r="U307">
        <v>5014210</v>
      </c>
      <c r="V307">
        <v>32959970</v>
      </c>
      <c r="W307" s="20" t="str">
        <f t="shared" si="4"/>
        <v>Star</v>
      </c>
    </row>
    <row r="308" spans="1:23" x14ac:dyDescent="0.3">
      <c r="A308" t="s">
        <v>325</v>
      </c>
      <c r="B308" t="s">
        <v>1284</v>
      </c>
      <c r="C308" t="s">
        <v>1632</v>
      </c>
      <c r="D308" t="s">
        <v>1637</v>
      </c>
      <c r="E308">
        <v>2023</v>
      </c>
      <c r="F308" t="s">
        <v>1641</v>
      </c>
      <c r="G308">
        <v>2783</v>
      </c>
      <c r="H308">
        <v>14739</v>
      </c>
      <c r="I308">
        <v>8702</v>
      </c>
      <c r="J308">
        <v>88635</v>
      </c>
      <c r="K308">
        <v>14.12</v>
      </c>
      <c r="L308">
        <v>13</v>
      </c>
      <c r="M308">
        <v>0.84</v>
      </c>
      <c r="N308">
        <v>16.079999999999998</v>
      </c>
      <c r="O308">
        <v>37.69</v>
      </c>
      <c r="P308">
        <v>1.2</v>
      </c>
      <c r="Q308">
        <v>12082</v>
      </c>
      <c r="R308">
        <v>8684</v>
      </c>
      <c r="S308">
        <v>2</v>
      </c>
      <c r="T308">
        <v>41018637</v>
      </c>
      <c r="U308">
        <v>24217666</v>
      </c>
      <c r="V308">
        <v>16800971</v>
      </c>
      <c r="W308" s="20" t="str">
        <f t="shared" si="4"/>
        <v>Star</v>
      </c>
    </row>
    <row r="309" spans="1:23" x14ac:dyDescent="0.3">
      <c r="A309" t="s">
        <v>326</v>
      </c>
      <c r="B309" t="s">
        <v>1285</v>
      </c>
      <c r="C309" t="s">
        <v>1632</v>
      </c>
      <c r="D309" t="s">
        <v>1638</v>
      </c>
      <c r="E309">
        <v>2023</v>
      </c>
      <c r="F309" t="s">
        <v>1642</v>
      </c>
      <c r="G309">
        <v>3913</v>
      </c>
      <c r="H309">
        <v>12374</v>
      </c>
      <c r="I309">
        <v>5910</v>
      </c>
      <c r="J309">
        <v>499331</v>
      </c>
      <c r="K309">
        <v>13.14</v>
      </c>
      <c r="L309">
        <v>5</v>
      </c>
      <c r="M309">
        <v>3.56</v>
      </c>
      <c r="N309">
        <v>19.059999999999999</v>
      </c>
      <c r="O309">
        <v>76.87</v>
      </c>
      <c r="P309">
        <v>4.3</v>
      </c>
      <c r="Q309">
        <v>4413</v>
      </c>
      <c r="R309">
        <v>925</v>
      </c>
      <c r="S309">
        <v>10</v>
      </c>
      <c r="T309">
        <v>48419462</v>
      </c>
      <c r="U309">
        <v>23125830</v>
      </c>
      <c r="V309">
        <v>25293632</v>
      </c>
      <c r="W309" s="20" t="str">
        <f t="shared" si="4"/>
        <v>Star</v>
      </c>
    </row>
    <row r="310" spans="1:23" x14ac:dyDescent="0.3">
      <c r="A310" t="s">
        <v>327</v>
      </c>
      <c r="B310" t="s">
        <v>1286</v>
      </c>
      <c r="C310" t="s">
        <v>1633</v>
      </c>
      <c r="D310" t="s">
        <v>1638</v>
      </c>
      <c r="E310">
        <v>2024</v>
      </c>
      <c r="F310" t="s">
        <v>1641</v>
      </c>
      <c r="G310">
        <v>4771</v>
      </c>
      <c r="H310">
        <v>19102</v>
      </c>
      <c r="I310">
        <v>5989</v>
      </c>
      <c r="J310">
        <v>145071</v>
      </c>
      <c r="K310">
        <v>1.54</v>
      </c>
      <c r="L310">
        <v>11</v>
      </c>
      <c r="M310">
        <v>6.8</v>
      </c>
      <c r="N310">
        <v>14.62</v>
      </c>
      <c r="O310">
        <v>18.100000000000001</v>
      </c>
      <c r="P310">
        <v>1.4</v>
      </c>
      <c r="Q310">
        <v>3840</v>
      </c>
      <c r="R310">
        <v>7376</v>
      </c>
      <c r="S310">
        <v>4</v>
      </c>
      <c r="T310">
        <v>91135642</v>
      </c>
      <c r="U310">
        <v>28573519</v>
      </c>
      <c r="V310">
        <v>62562123</v>
      </c>
      <c r="W310" s="20" t="str">
        <f t="shared" si="4"/>
        <v>Star</v>
      </c>
    </row>
    <row r="311" spans="1:23" x14ac:dyDescent="0.3">
      <c r="A311" t="s">
        <v>328</v>
      </c>
      <c r="B311" t="s">
        <v>1287</v>
      </c>
      <c r="C311" t="s">
        <v>1634</v>
      </c>
      <c r="D311" t="s">
        <v>1638</v>
      </c>
      <c r="E311">
        <v>2024</v>
      </c>
      <c r="F311" t="s">
        <v>1639</v>
      </c>
      <c r="G311">
        <v>4064</v>
      </c>
      <c r="H311">
        <v>6516</v>
      </c>
      <c r="I311">
        <v>12887</v>
      </c>
      <c r="J311">
        <v>390662</v>
      </c>
      <c r="K311">
        <v>5.89</v>
      </c>
      <c r="L311">
        <v>15</v>
      </c>
      <c r="M311">
        <v>2.74</v>
      </c>
      <c r="N311">
        <v>6.66</v>
      </c>
      <c r="O311">
        <v>64.069999999999993</v>
      </c>
      <c r="P311">
        <v>3.7</v>
      </c>
      <c r="Q311">
        <v>6789</v>
      </c>
      <c r="R311">
        <v>2495</v>
      </c>
      <c r="S311">
        <v>3</v>
      </c>
      <c r="T311">
        <v>26481024</v>
      </c>
      <c r="U311">
        <v>52372768</v>
      </c>
      <c r="V311">
        <v>-25891744</v>
      </c>
      <c r="W311" s="20" t="str">
        <f t="shared" si="4"/>
        <v>Volume Trap</v>
      </c>
    </row>
    <row r="312" spans="1:23" x14ac:dyDescent="0.3">
      <c r="A312" t="s">
        <v>329</v>
      </c>
      <c r="B312" t="s">
        <v>1288</v>
      </c>
      <c r="C312" t="s">
        <v>1632</v>
      </c>
      <c r="D312" t="s">
        <v>1636</v>
      </c>
      <c r="E312">
        <v>2024</v>
      </c>
      <c r="F312" t="s">
        <v>1639</v>
      </c>
      <c r="G312">
        <v>2951</v>
      </c>
      <c r="H312">
        <v>15274</v>
      </c>
      <c r="I312">
        <v>8178</v>
      </c>
      <c r="J312">
        <v>418377</v>
      </c>
      <c r="K312">
        <v>8.3000000000000007</v>
      </c>
      <c r="L312">
        <v>16</v>
      </c>
      <c r="M312">
        <v>8.2799999999999994</v>
      </c>
      <c r="N312">
        <v>0.78</v>
      </c>
      <c r="O312">
        <v>29.9</v>
      </c>
      <c r="P312">
        <v>1.2</v>
      </c>
      <c r="Q312">
        <v>2097</v>
      </c>
      <c r="R312">
        <v>4245</v>
      </c>
      <c r="S312">
        <v>10</v>
      </c>
      <c r="T312">
        <v>45073574</v>
      </c>
      <c r="U312">
        <v>24133278</v>
      </c>
      <c r="V312">
        <v>20940296</v>
      </c>
      <c r="W312" s="20" t="str">
        <f t="shared" si="4"/>
        <v>Star</v>
      </c>
    </row>
    <row r="313" spans="1:23" x14ac:dyDescent="0.3">
      <c r="A313" t="s">
        <v>330</v>
      </c>
      <c r="B313" t="s">
        <v>1060</v>
      </c>
      <c r="C313" t="s">
        <v>1633</v>
      </c>
      <c r="D313" t="s">
        <v>1635</v>
      </c>
      <c r="E313">
        <v>2024</v>
      </c>
      <c r="F313" t="s">
        <v>1641</v>
      </c>
      <c r="G313">
        <v>1736</v>
      </c>
      <c r="H313">
        <v>11252</v>
      </c>
      <c r="I313">
        <v>1924</v>
      </c>
      <c r="J313">
        <v>415795</v>
      </c>
      <c r="K313">
        <v>7.55</v>
      </c>
      <c r="L313">
        <v>12</v>
      </c>
      <c r="M313">
        <v>7.4</v>
      </c>
      <c r="N313">
        <v>2.99</v>
      </c>
      <c r="O313">
        <v>11.24</v>
      </c>
      <c r="P313">
        <v>3.7</v>
      </c>
      <c r="Q313">
        <v>16525</v>
      </c>
      <c r="R313">
        <v>7159</v>
      </c>
      <c r="S313">
        <v>8</v>
      </c>
      <c r="T313">
        <v>19533472</v>
      </c>
      <c r="U313">
        <v>3340064</v>
      </c>
      <c r="V313">
        <v>16193408</v>
      </c>
      <c r="W313" s="20" t="str">
        <f t="shared" si="4"/>
        <v>Cash Cows</v>
      </c>
    </row>
    <row r="314" spans="1:23" x14ac:dyDescent="0.3">
      <c r="A314" t="s">
        <v>331</v>
      </c>
      <c r="B314" t="s">
        <v>1289</v>
      </c>
      <c r="C314" t="s">
        <v>1633</v>
      </c>
      <c r="D314" t="s">
        <v>1638</v>
      </c>
      <c r="E314">
        <v>2023</v>
      </c>
      <c r="F314" t="s">
        <v>1639</v>
      </c>
      <c r="G314">
        <v>3059</v>
      </c>
      <c r="H314">
        <v>18838</v>
      </c>
      <c r="I314">
        <v>1497</v>
      </c>
      <c r="J314">
        <v>122805</v>
      </c>
      <c r="K314">
        <v>2.91</v>
      </c>
      <c r="L314">
        <v>13</v>
      </c>
      <c r="M314">
        <v>7.89</v>
      </c>
      <c r="N314">
        <v>15.56</v>
      </c>
      <c r="O314">
        <v>23.34</v>
      </c>
      <c r="P314">
        <v>4.4000000000000004</v>
      </c>
      <c r="Q314">
        <v>8645</v>
      </c>
      <c r="R314">
        <v>5592</v>
      </c>
      <c r="S314">
        <v>6</v>
      </c>
      <c r="T314">
        <v>57625442</v>
      </c>
      <c r="U314">
        <v>4579323</v>
      </c>
      <c r="V314">
        <v>53046119</v>
      </c>
      <c r="W314" s="20" t="str">
        <f t="shared" si="4"/>
        <v>Star</v>
      </c>
    </row>
    <row r="315" spans="1:23" x14ac:dyDescent="0.3">
      <c r="A315" t="s">
        <v>332</v>
      </c>
      <c r="B315" t="s">
        <v>1289</v>
      </c>
      <c r="C315" t="s">
        <v>1633</v>
      </c>
      <c r="D315" t="s">
        <v>1638</v>
      </c>
      <c r="E315">
        <v>2023</v>
      </c>
      <c r="F315" t="s">
        <v>1639</v>
      </c>
      <c r="G315">
        <v>204</v>
      </c>
      <c r="H315">
        <v>17085</v>
      </c>
      <c r="I315">
        <v>2979</v>
      </c>
      <c r="J315">
        <v>471280</v>
      </c>
      <c r="K315">
        <v>12.88</v>
      </c>
      <c r="L315">
        <v>6</v>
      </c>
      <c r="M315">
        <v>1.19</v>
      </c>
      <c r="N315">
        <v>23.36</v>
      </c>
      <c r="O315">
        <v>58.53</v>
      </c>
      <c r="P315">
        <v>2.6</v>
      </c>
      <c r="Q315">
        <v>4402</v>
      </c>
      <c r="R315">
        <v>7211</v>
      </c>
      <c r="S315">
        <v>13</v>
      </c>
      <c r="T315">
        <v>3485340</v>
      </c>
      <c r="U315">
        <v>607716</v>
      </c>
      <c r="V315">
        <v>2877624</v>
      </c>
      <c r="W315" s="20" t="str">
        <f t="shared" si="4"/>
        <v>Under-performer</v>
      </c>
    </row>
    <row r="316" spans="1:23" x14ac:dyDescent="0.3">
      <c r="A316" t="s">
        <v>333</v>
      </c>
      <c r="B316" t="s">
        <v>1290</v>
      </c>
      <c r="C316" t="s">
        <v>1633</v>
      </c>
      <c r="D316" t="s">
        <v>1636</v>
      </c>
      <c r="E316">
        <v>2024</v>
      </c>
      <c r="F316" t="s">
        <v>1642</v>
      </c>
      <c r="G316">
        <v>2587</v>
      </c>
      <c r="H316">
        <v>8791</v>
      </c>
      <c r="I316">
        <v>10396</v>
      </c>
      <c r="J316">
        <v>434957</v>
      </c>
      <c r="K316">
        <v>10.15</v>
      </c>
      <c r="L316">
        <v>13</v>
      </c>
      <c r="M316">
        <v>1.41</v>
      </c>
      <c r="N316">
        <v>5.16</v>
      </c>
      <c r="O316">
        <v>66.73</v>
      </c>
      <c r="P316">
        <v>3.1</v>
      </c>
      <c r="Q316">
        <v>10455</v>
      </c>
      <c r="R316">
        <v>6892</v>
      </c>
      <c r="S316">
        <v>7</v>
      </c>
      <c r="T316">
        <v>22742317</v>
      </c>
      <c r="U316">
        <v>26894452</v>
      </c>
      <c r="V316">
        <v>-4152135</v>
      </c>
      <c r="W316" s="20" t="str">
        <f t="shared" si="4"/>
        <v>Volume Trap</v>
      </c>
    </row>
    <row r="317" spans="1:23" x14ac:dyDescent="0.3">
      <c r="A317" t="s">
        <v>334</v>
      </c>
      <c r="B317" t="s">
        <v>1291</v>
      </c>
      <c r="C317" t="s">
        <v>1632</v>
      </c>
      <c r="D317" t="s">
        <v>1636</v>
      </c>
      <c r="E317">
        <v>2023</v>
      </c>
      <c r="F317" t="s">
        <v>1641</v>
      </c>
      <c r="G317">
        <v>1459</v>
      </c>
      <c r="H317">
        <v>2474</v>
      </c>
      <c r="I317">
        <v>6051</v>
      </c>
      <c r="J317">
        <v>391207</v>
      </c>
      <c r="K317">
        <v>12.57</v>
      </c>
      <c r="L317">
        <v>14</v>
      </c>
      <c r="M317">
        <v>2.86</v>
      </c>
      <c r="N317">
        <v>18.38</v>
      </c>
      <c r="O317">
        <v>11.68</v>
      </c>
      <c r="P317">
        <v>2.6</v>
      </c>
      <c r="Q317">
        <v>9194</v>
      </c>
      <c r="R317">
        <v>9655</v>
      </c>
      <c r="S317">
        <v>13</v>
      </c>
      <c r="T317">
        <v>3609566</v>
      </c>
      <c r="U317">
        <v>8828409</v>
      </c>
      <c r="V317">
        <v>-5218843</v>
      </c>
      <c r="W317" s="20" t="str">
        <f t="shared" si="4"/>
        <v>Under-performer</v>
      </c>
    </row>
    <row r="318" spans="1:23" x14ac:dyDescent="0.3">
      <c r="A318" t="s">
        <v>335</v>
      </c>
      <c r="B318" t="s">
        <v>1292</v>
      </c>
      <c r="C318" t="s">
        <v>1632</v>
      </c>
      <c r="D318" t="s">
        <v>1635</v>
      </c>
      <c r="E318">
        <v>2023</v>
      </c>
      <c r="F318" t="s">
        <v>1641</v>
      </c>
      <c r="G318">
        <v>4107</v>
      </c>
      <c r="H318">
        <v>5633</v>
      </c>
      <c r="I318">
        <v>10035</v>
      </c>
      <c r="J318">
        <v>314598</v>
      </c>
      <c r="K318">
        <v>12.88</v>
      </c>
      <c r="L318">
        <v>11</v>
      </c>
      <c r="M318">
        <v>5.18</v>
      </c>
      <c r="N318">
        <v>21.66</v>
      </c>
      <c r="O318">
        <v>12.91</v>
      </c>
      <c r="P318">
        <v>2.2000000000000002</v>
      </c>
      <c r="Q318">
        <v>6330</v>
      </c>
      <c r="R318">
        <v>3651</v>
      </c>
      <c r="S318">
        <v>12</v>
      </c>
      <c r="T318">
        <v>23134731</v>
      </c>
      <c r="U318">
        <v>41213745</v>
      </c>
      <c r="V318">
        <v>-18079014</v>
      </c>
      <c r="W318" s="20" t="str">
        <f t="shared" si="4"/>
        <v>Volume Trap</v>
      </c>
    </row>
    <row r="319" spans="1:23" x14ac:dyDescent="0.3">
      <c r="A319" t="s">
        <v>336</v>
      </c>
      <c r="B319" t="s">
        <v>1252</v>
      </c>
      <c r="C319" t="s">
        <v>1634</v>
      </c>
      <c r="D319" t="s">
        <v>1638</v>
      </c>
      <c r="E319">
        <v>2024</v>
      </c>
      <c r="F319" t="s">
        <v>1641</v>
      </c>
      <c r="G319">
        <v>834</v>
      </c>
      <c r="H319">
        <v>16163</v>
      </c>
      <c r="I319">
        <v>2729</v>
      </c>
      <c r="J319">
        <v>333022</v>
      </c>
      <c r="K319">
        <v>11.23</v>
      </c>
      <c r="L319">
        <v>16</v>
      </c>
      <c r="M319">
        <v>7.48</v>
      </c>
      <c r="N319">
        <v>13.02</v>
      </c>
      <c r="O319">
        <v>82.2</v>
      </c>
      <c r="P319">
        <v>4.2</v>
      </c>
      <c r="Q319">
        <v>11334</v>
      </c>
      <c r="R319">
        <v>7811</v>
      </c>
      <c r="S319">
        <v>5</v>
      </c>
      <c r="T319">
        <v>13479942</v>
      </c>
      <c r="U319">
        <v>2275986</v>
      </c>
      <c r="V319">
        <v>11203956</v>
      </c>
      <c r="W319" s="20" t="str">
        <f t="shared" si="4"/>
        <v>Cash Cows</v>
      </c>
    </row>
    <row r="320" spans="1:23" x14ac:dyDescent="0.3">
      <c r="A320" t="s">
        <v>337</v>
      </c>
      <c r="B320" t="s">
        <v>1293</v>
      </c>
      <c r="C320" t="s">
        <v>1634</v>
      </c>
      <c r="D320" t="s">
        <v>1635</v>
      </c>
      <c r="E320">
        <v>2024</v>
      </c>
      <c r="F320" t="s">
        <v>1642</v>
      </c>
      <c r="G320">
        <v>3225</v>
      </c>
      <c r="H320">
        <v>5472</v>
      </c>
      <c r="I320">
        <v>1813</v>
      </c>
      <c r="J320">
        <v>232170</v>
      </c>
      <c r="K320">
        <v>6.59</v>
      </c>
      <c r="L320">
        <v>8</v>
      </c>
      <c r="M320">
        <v>8.3699999999999992</v>
      </c>
      <c r="N320">
        <v>16.73</v>
      </c>
      <c r="O320">
        <v>15.86</v>
      </c>
      <c r="P320">
        <v>2.1</v>
      </c>
      <c r="Q320">
        <v>11989</v>
      </c>
      <c r="R320">
        <v>3728</v>
      </c>
      <c r="S320">
        <v>2</v>
      </c>
      <c r="T320">
        <v>17647200</v>
      </c>
      <c r="U320">
        <v>5846925</v>
      </c>
      <c r="V320">
        <v>11800275</v>
      </c>
      <c r="W320" s="20" t="str">
        <f t="shared" si="4"/>
        <v>Cash Cows</v>
      </c>
    </row>
    <row r="321" spans="1:23" x14ac:dyDescent="0.3">
      <c r="A321" t="s">
        <v>338</v>
      </c>
      <c r="B321" t="s">
        <v>1236</v>
      </c>
      <c r="C321" t="s">
        <v>1633</v>
      </c>
      <c r="D321" t="s">
        <v>1635</v>
      </c>
      <c r="E321">
        <v>2024</v>
      </c>
      <c r="F321" t="s">
        <v>1641</v>
      </c>
      <c r="G321">
        <v>4391</v>
      </c>
      <c r="H321">
        <v>6795</v>
      </c>
      <c r="I321">
        <v>1026</v>
      </c>
      <c r="J321">
        <v>243226</v>
      </c>
      <c r="K321">
        <v>9.16</v>
      </c>
      <c r="L321">
        <v>14</v>
      </c>
      <c r="M321">
        <v>7.04</v>
      </c>
      <c r="N321">
        <v>20.38</v>
      </c>
      <c r="O321">
        <v>81.53</v>
      </c>
      <c r="P321">
        <v>3.9</v>
      </c>
      <c r="Q321">
        <v>17268</v>
      </c>
      <c r="R321">
        <v>1665</v>
      </c>
      <c r="S321">
        <v>5</v>
      </c>
      <c r="T321">
        <v>29836845</v>
      </c>
      <c r="U321">
        <v>4505166</v>
      </c>
      <c r="V321">
        <v>25331679</v>
      </c>
      <c r="W321" s="20" t="str">
        <f t="shared" si="4"/>
        <v>Star</v>
      </c>
    </row>
    <row r="322" spans="1:23" x14ac:dyDescent="0.3">
      <c r="A322" t="s">
        <v>339</v>
      </c>
      <c r="B322" t="s">
        <v>1294</v>
      </c>
      <c r="C322" t="s">
        <v>1632</v>
      </c>
      <c r="D322" t="s">
        <v>1636</v>
      </c>
      <c r="E322">
        <v>2024</v>
      </c>
      <c r="F322" t="s">
        <v>1642</v>
      </c>
      <c r="G322">
        <v>2856</v>
      </c>
      <c r="H322">
        <v>15413</v>
      </c>
      <c r="I322">
        <v>8121</v>
      </c>
      <c r="J322">
        <v>194063</v>
      </c>
      <c r="K322">
        <v>2.41</v>
      </c>
      <c r="L322">
        <v>11</v>
      </c>
      <c r="M322">
        <v>9.2899999999999991</v>
      </c>
      <c r="N322">
        <v>6.52</v>
      </c>
      <c r="O322">
        <v>28.25</v>
      </c>
      <c r="P322">
        <v>1.8</v>
      </c>
      <c r="Q322">
        <v>11864</v>
      </c>
      <c r="R322">
        <v>3767</v>
      </c>
      <c r="S322">
        <v>10</v>
      </c>
      <c r="T322">
        <v>44019528</v>
      </c>
      <c r="U322">
        <v>23193576</v>
      </c>
      <c r="V322">
        <v>20825952</v>
      </c>
      <c r="W322" s="20" t="str">
        <f t="shared" si="4"/>
        <v>Star</v>
      </c>
    </row>
    <row r="323" spans="1:23" x14ac:dyDescent="0.3">
      <c r="A323" t="s">
        <v>340</v>
      </c>
      <c r="B323" t="s">
        <v>1295</v>
      </c>
      <c r="C323" t="s">
        <v>1634</v>
      </c>
      <c r="D323" t="s">
        <v>1635</v>
      </c>
      <c r="E323">
        <v>2023</v>
      </c>
      <c r="F323" t="s">
        <v>1642</v>
      </c>
      <c r="G323">
        <v>587</v>
      </c>
      <c r="H323">
        <v>10605</v>
      </c>
      <c r="I323">
        <v>2628</v>
      </c>
      <c r="J323">
        <v>118344</v>
      </c>
      <c r="K323">
        <v>10.1</v>
      </c>
      <c r="L323">
        <v>1</v>
      </c>
      <c r="M323">
        <v>7.39</v>
      </c>
      <c r="N323">
        <v>7.42</v>
      </c>
      <c r="O323">
        <v>69.2</v>
      </c>
      <c r="P323">
        <v>2</v>
      </c>
      <c r="Q323">
        <v>3660</v>
      </c>
      <c r="R323">
        <v>6559</v>
      </c>
      <c r="S323">
        <v>2</v>
      </c>
      <c r="T323">
        <v>6225135</v>
      </c>
      <c r="U323">
        <v>1542636</v>
      </c>
      <c r="V323">
        <v>4682499</v>
      </c>
      <c r="W323" s="20" t="str">
        <f t="shared" ref="W323:W386" si="5">IF(AND(T323&gt;$Y$2,V323&gt;$Z$2),"Star",IF(AND(T323&lt;=$Y$2,V323&gt;$Z$2),"Cash Cows",IF(AND(T323&gt;$Y$2,V323&lt;=$Z$2),"Volume Trap","Under-performer")))</f>
        <v>Cash Cows</v>
      </c>
    </row>
    <row r="324" spans="1:23" x14ac:dyDescent="0.3">
      <c r="A324" t="s">
        <v>341</v>
      </c>
      <c r="B324" t="s">
        <v>1296</v>
      </c>
      <c r="C324" t="s">
        <v>1633</v>
      </c>
      <c r="D324" t="s">
        <v>1635</v>
      </c>
      <c r="E324">
        <v>2024</v>
      </c>
      <c r="F324" t="s">
        <v>1639</v>
      </c>
      <c r="G324">
        <v>1891</v>
      </c>
      <c r="H324">
        <v>9728</v>
      </c>
      <c r="I324">
        <v>8709</v>
      </c>
      <c r="J324">
        <v>417090</v>
      </c>
      <c r="K324">
        <v>2.69</v>
      </c>
      <c r="L324">
        <v>4</v>
      </c>
      <c r="M324">
        <v>3.06</v>
      </c>
      <c r="N324">
        <v>0.02</v>
      </c>
      <c r="O324">
        <v>34.78</v>
      </c>
      <c r="P324">
        <v>2.2999999999999998</v>
      </c>
      <c r="Q324">
        <v>14768</v>
      </c>
      <c r="R324">
        <v>4196</v>
      </c>
      <c r="S324">
        <v>11</v>
      </c>
      <c r="T324">
        <v>18395648</v>
      </c>
      <c r="U324">
        <v>16468719</v>
      </c>
      <c r="V324">
        <v>1926929</v>
      </c>
      <c r="W324" s="20" t="str">
        <f t="shared" si="5"/>
        <v>Under-performer</v>
      </c>
    </row>
    <row r="325" spans="1:23" x14ac:dyDescent="0.3">
      <c r="A325" t="s">
        <v>342</v>
      </c>
      <c r="B325" t="s">
        <v>1028</v>
      </c>
      <c r="C325" t="s">
        <v>1632</v>
      </c>
      <c r="D325" t="s">
        <v>1636</v>
      </c>
      <c r="E325">
        <v>2024</v>
      </c>
      <c r="F325" t="s">
        <v>1639</v>
      </c>
      <c r="G325">
        <v>2505</v>
      </c>
      <c r="H325">
        <v>11403</v>
      </c>
      <c r="I325">
        <v>6388</v>
      </c>
      <c r="J325">
        <v>86593</v>
      </c>
      <c r="K325">
        <v>10.41</v>
      </c>
      <c r="L325">
        <v>12</v>
      </c>
      <c r="M325">
        <v>2.65</v>
      </c>
      <c r="N325">
        <v>24.08</v>
      </c>
      <c r="O325">
        <v>78.7</v>
      </c>
      <c r="P325">
        <v>3.4</v>
      </c>
      <c r="Q325">
        <v>15985</v>
      </c>
      <c r="R325">
        <v>1119</v>
      </c>
      <c r="S325">
        <v>4</v>
      </c>
      <c r="T325">
        <v>28564515</v>
      </c>
      <c r="U325">
        <v>16001940</v>
      </c>
      <c r="V325">
        <v>12562575</v>
      </c>
      <c r="W325" s="20" t="str">
        <f t="shared" si="5"/>
        <v>Star</v>
      </c>
    </row>
    <row r="326" spans="1:23" x14ac:dyDescent="0.3">
      <c r="A326" t="s">
        <v>343</v>
      </c>
      <c r="B326" t="s">
        <v>1297</v>
      </c>
      <c r="C326" t="s">
        <v>1633</v>
      </c>
      <c r="D326" t="s">
        <v>1635</v>
      </c>
      <c r="E326">
        <v>2023</v>
      </c>
      <c r="F326" t="s">
        <v>1639</v>
      </c>
      <c r="G326">
        <v>574</v>
      </c>
      <c r="H326">
        <v>4520</v>
      </c>
      <c r="I326">
        <v>13909</v>
      </c>
      <c r="J326">
        <v>86304</v>
      </c>
      <c r="K326">
        <v>3.44</v>
      </c>
      <c r="L326">
        <v>19</v>
      </c>
      <c r="M326">
        <v>6.96</v>
      </c>
      <c r="N326">
        <v>22.94</v>
      </c>
      <c r="O326">
        <v>66.040000000000006</v>
      </c>
      <c r="P326">
        <v>2.8</v>
      </c>
      <c r="Q326">
        <v>4422</v>
      </c>
      <c r="R326">
        <v>8028</v>
      </c>
      <c r="S326">
        <v>6</v>
      </c>
      <c r="T326">
        <v>2594480</v>
      </c>
      <c r="U326">
        <v>7983766</v>
      </c>
      <c r="V326">
        <v>-5389286</v>
      </c>
      <c r="W326" s="20" t="str">
        <f t="shared" si="5"/>
        <v>Under-performer</v>
      </c>
    </row>
    <row r="327" spans="1:23" x14ac:dyDescent="0.3">
      <c r="A327" t="s">
        <v>344</v>
      </c>
      <c r="B327" t="s">
        <v>1298</v>
      </c>
      <c r="C327" t="s">
        <v>1632</v>
      </c>
      <c r="D327" t="s">
        <v>1637</v>
      </c>
      <c r="E327">
        <v>2023</v>
      </c>
      <c r="F327" t="s">
        <v>1639</v>
      </c>
      <c r="G327">
        <v>3000</v>
      </c>
      <c r="H327">
        <v>10487</v>
      </c>
      <c r="I327">
        <v>2823</v>
      </c>
      <c r="J327">
        <v>473602</v>
      </c>
      <c r="K327">
        <v>1.76</v>
      </c>
      <c r="L327">
        <v>7</v>
      </c>
      <c r="M327">
        <v>1.93</v>
      </c>
      <c r="N327">
        <v>19.11</v>
      </c>
      <c r="O327">
        <v>42.15</v>
      </c>
      <c r="P327">
        <v>4</v>
      </c>
      <c r="Q327">
        <v>5304</v>
      </c>
      <c r="R327">
        <v>9576</v>
      </c>
      <c r="S327">
        <v>8</v>
      </c>
      <c r="T327">
        <v>31461000</v>
      </c>
      <c r="U327">
        <v>8469000</v>
      </c>
      <c r="V327">
        <v>22992000</v>
      </c>
      <c r="W327" s="20" t="str">
        <f t="shared" si="5"/>
        <v>Star</v>
      </c>
    </row>
    <row r="328" spans="1:23" x14ac:dyDescent="0.3">
      <c r="A328" t="s">
        <v>345</v>
      </c>
      <c r="B328" t="s">
        <v>1299</v>
      </c>
      <c r="C328" t="s">
        <v>1632</v>
      </c>
      <c r="D328" t="s">
        <v>1636</v>
      </c>
      <c r="E328">
        <v>2023</v>
      </c>
      <c r="F328" t="s">
        <v>1640</v>
      </c>
      <c r="G328">
        <v>4181</v>
      </c>
      <c r="H328">
        <v>14380</v>
      </c>
      <c r="I328">
        <v>5766</v>
      </c>
      <c r="J328">
        <v>236292</v>
      </c>
      <c r="K328">
        <v>2.48</v>
      </c>
      <c r="L328">
        <v>13</v>
      </c>
      <c r="M328">
        <v>0.93</v>
      </c>
      <c r="N328">
        <v>1.98</v>
      </c>
      <c r="O328">
        <v>16.100000000000001</v>
      </c>
      <c r="P328">
        <v>1.9</v>
      </c>
      <c r="Q328">
        <v>3868</v>
      </c>
      <c r="R328">
        <v>8354</v>
      </c>
      <c r="S328">
        <v>10</v>
      </c>
      <c r="T328">
        <v>60122780</v>
      </c>
      <c r="U328">
        <v>24107646</v>
      </c>
      <c r="V328">
        <v>36015134</v>
      </c>
      <c r="W328" s="20" t="str">
        <f t="shared" si="5"/>
        <v>Star</v>
      </c>
    </row>
    <row r="329" spans="1:23" x14ac:dyDescent="0.3">
      <c r="A329" t="s">
        <v>346</v>
      </c>
      <c r="B329" t="s">
        <v>1300</v>
      </c>
      <c r="C329" t="s">
        <v>1634</v>
      </c>
      <c r="D329" t="s">
        <v>1635</v>
      </c>
      <c r="E329">
        <v>2023</v>
      </c>
      <c r="F329" t="s">
        <v>1640</v>
      </c>
      <c r="G329">
        <v>4830</v>
      </c>
      <c r="H329">
        <v>6733</v>
      </c>
      <c r="I329">
        <v>11444</v>
      </c>
      <c r="J329">
        <v>163613</v>
      </c>
      <c r="K329">
        <v>0.03</v>
      </c>
      <c r="L329">
        <v>14</v>
      </c>
      <c r="M329">
        <v>5.32</v>
      </c>
      <c r="N329">
        <v>11.19</v>
      </c>
      <c r="O329">
        <v>68.62</v>
      </c>
      <c r="P329">
        <v>1</v>
      </c>
      <c r="Q329">
        <v>16657</v>
      </c>
      <c r="R329">
        <v>6065</v>
      </c>
      <c r="S329">
        <v>7</v>
      </c>
      <c r="T329">
        <v>32520390</v>
      </c>
      <c r="U329">
        <v>55274520</v>
      </c>
      <c r="V329">
        <v>-22754130</v>
      </c>
      <c r="W329" s="20" t="str">
        <f t="shared" si="5"/>
        <v>Volume Trap</v>
      </c>
    </row>
    <row r="330" spans="1:23" x14ac:dyDescent="0.3">
      <c r="A330" t="s">
        <v>347</v>
      </c>
      <c r="B330" t="s">
        <v>1301</v>
      </c>
      <c r="C330" t="s">
        <v>1632</v>
      </c>
      <c r="D330" t="s">
        <v>1636</v>
      </c>
      <c r="E330">
        <v>2024</v>
      </c>
      <c r="F330" t="s">
        <v>1640</v>
      </c>
      <c r="G330">
        <v>4165</v>
      </c>
      <c r="H330">
        <v>11016</v>
      </c>
      <c r="I330">
        <v>11077</v>
      </c>
      <c r="J330">
        <v>250410</v>
      </c>
      <c r="K330">
        <v>10.78</v>
      </c>
      <c r="L330">
        <v>10</v>
      </c>
      <c r="M330">
        <v>8.2200000000000006</v>
      </c>
      <c r="N330">
        <v>2.5499999999999998</v>
      </c>
      <c r="O330">
        <v>59.35</v>
      </c>
      <c r="P330">
        <v>4.0999999999999996</v>
      </c>
      <c r="Q330">
        <v>9593</v>
      </c>
      <c r="R330">
        <v>2369</v>
      </c>
      <c r="S330">
        <v>4</v>
      </c>
      <c r="T330">
        <v>45881640</v>
      </c>
      <c r="U330">
        <v>46135705</v>
      </c>
      <c r="V330">
        <v>-254065</v>
      </c>
      <c r="W330" s="20" t="str">
        <f t="shared" si="5"/>
        <v>Volume Trap</v>
      </c>
    </row>
    <row r="331" spans="1:23" x14ac:dyDescent="0.3">
      <c r="A331" t="s">
        <v>348</v>
      </c>
      <c r="B331" t="s">
        <v>1302</v>
      </c>
      <c r="C331" t="s">
        <v>1633</v>
      </c>
      <c r="D331" t="s">
        <v>1635</v>
      </c>
      <c r="E331">
        <v>2023</v>
      </c>
      <c r="F331" t="s">
        <v>1641</v>
      </c>
      <c r="G331">
        <v>2418</v>
      </c>
      <c r="H331">
        <v>16059</v>
      </c>
      <c r="I331">
        <v>6691</v>
      </c>
      <c r="J331">
        <v>464299</v>
      </c>
      <c r="K331">
        <v>10.99</v>
      </c>
      <c r="L331">
        <v>0</v>
      </c>
      <c r="M331">
        <v>1.01</v>
      </c>
      <c r="N331">
        <v>0.4</v>
      </c>
      <c r="O331">
        <v>10.23</v>
      </c>
      <c r="P331">
        <v>4.3</v>
      </c>
      <c r="Q331">
        <v>5432</v>
      </c>
      <c r="R331">
        <v>8935</v>
      </c>
      <c r="S331">
        <v>14</v>
      </c>
      <c r="T331">
        <v>38830662</v>
      </c>
      <c r="U331">
        <v>16178838</v>
      </c>
      <c r="V331">
        <v>22651824</v>
      </c>
      <c r="W331" s="20" t="str">
        <f t="shared" si="5"/>
        <v>Star</v>
      </c>
    </row>
    <row r="332" spans="1:23" x14ac:dyDescent="0.3">
      <c r="A332" t="s">
        <v>349</v>
      </c>
      <c r="B332" t="s">
        <v>1144</v>
      </c>
      <c r="C332" t="s">
        <v>1633</v>
      </c>
      <c r="D332" t="s">
        <v>1636</v>
      </c>
      <c r="E332">
        <v>2023</v>
      </c>
      <c r="F332" t="s">
        <v>1641</v>
      </c>
      <c r="G332">
        <v>3897</v>
      </c>
      <c r="H332">
        <v>18201</v>
      </c>
      <c r="I332">
        <v>13275</v>
      </c>
      <c r="J332">
        <v>68354</v>
      </c>
      <c r="K332">
        <v>7.72</v>
      </c>
      <c r="L332">
        <v>2</v>
      </c>
      <c r="M332">
        <v>7.92</v>
      </c>
      <c r="N332">
        <v>15.4</v>
      </c>
      <c r="O332">
        <v>10.75</v>
      </c>
      <c r="P332">
        <v>1.2</v>
      </c>
      <c r="Q332">
        <v>13052</v>
      </c>
      <c r="R332">
        <v>4821</v>
      </c>
      <c r="S332">
        <v>8</v>
      </c>
      <c r="T332">
        <v>70929297</v>
      </c>
      <c r="U332">
        <v>51732675</v>
      </c>
      <c r="V332">
        <v>19196622</v>
      </c>
      <c r="W332" s="20" t="str">
        <f t="shared" si="5"/>
        <v>Star</v>
      </c>
    </row>
    <row r="333" spans="1:23" x14ac:dyDescent="0.3">
      <c r="A333" t="s">
        <v>350</v>
      </c>
      <c r="B333" t="s">
        <v>1272</v>
      </c>
      <c r="C333" t="s">
        <v>1632</v>
      </c>
      <c r="D333" t="s">
        <v>1635</v>
      </c>
      <c r="E333">
        <v>2024</v>
      </c>
      <c r="F333" t="s">
        <v>1640</v>
      </c>
      <c r="G333">
        <v>4545</v>
      </c>
      <c r="H333">
        <v>3896</v>
      </c>
      <c r="I333">
        <v>1880</v>
      </c>
      <c r="J333">
        <v>334334</v>
      </c>
      <c r="K333">
        <v>2.42</v>
      </c>
      <c r="L333">
        <v>16</v>
      </c>
      <c r="M333">
        <v>8.1199999999999992</v>
      </c>
      <c r="N333">
        <v>24.02</v>
      </c>
      <c r="O333">
        <v>74.7</v>
      </c>
      <c r="P333">
        <v>3.4</v>
      </c>
      <c r="Q333">
        <v>7108</v>
      </c>
      <c r="R333">
        <v>8508</v>
      </c>
      <c r="S333">
        <v>5</v>
      </c>
      <c r="T333">
        <v>17707320</v>
      </c>
      <c r="U333">
        <v>8544600</v>
      </c>
      <c r="V333">
        <v>9162720</v>
      </c>
      <c r="W333" s="20" t="str">
        <f t="shared" si="5"/>
        <v>Cash Cows</v>
      </c>
    </row>
    <row r="334" spans="1:23" x14ac:dyDescent="0.3">
      <c r="A334" t="s">
        <v>351</v>
      </c>
      <c r="B334" t="s">
        <v>1303</v>
      </c>
      <c r="C334" t="s">
        <v>1632</v>
      </c>
      <c r="D334" t="s">
        <v>1637</v>
      </c>
      <c r="E334">
        <v>2024</v>
      </c>
      <c r="F334" t="s">
        <v>1641</v>
      </c>
      <c r="G334">
        <v>2751</v>
      </c>
      <c r="H334">
        <v>3091</v>
      </c>
      <c r="I334">
        <v>5836</v>
      </c>
      <c r="J334">
        <v>56142</v>
      </c>
      <c r="K334">
        <v>1.25</v>
      </c>
      <c r="L334">
        <v>18</v>
      </c>
      <c r="M334">
        <v>4.82</v>
      </c>
      <c r="N334">
        <v>22.57</v>
      </c>
      <c r="O334">
        <v>30.75</v>
      </c>
      <c r="P334">
        <v>2.5</v>
      </c>
      <c r="Q334">
        <v>14399</v>
      </c>
      <c r="R334">
        <v>295</v>
      </c>
      <c r="S334">
        <v>4</v>
      </c>
      <c r="T334">
        <v>8503341</v>
      </c>
      <c r="U334">
        <v>16054836</v>
      </c>
      <c r="V334">
        <v>-7551495</v>
      </c>
      <c r="W334" s="20" t="str">
        <f t="shared" si="5"/>
        <v>Under-performer</v>
      </c>
    </row>
    <row r="335" spans="1:23" x14ac:dyDescent="0.3">
      <c r="A335" t="s">
        <v>352</v>
      </c>
      <c r="B335" t="s">
        <v>1304</v>
      </c>
      <c r="C335" t="s">
        <v>1632</v>
      </c>
      <c r="D335" t="s">
        <v>1638</v>
      </c>
      <c r="E335">
        <v>2023</v>
      </c>
      <c r="F335" t="s">
        <v>1642</v>
      </c>
      <c r="G335">
        <v>1021</v>
      </c>
      <c r="H335">
        <v>12803</v>
      </c>
      <c r="I335">
        <v>11312</v>
      </c>
      <c r="J335">
        <v>471614</v>
      </c>
      <c r="K335">
        <v>0.28999999999999998</v>
      </c>
      <c r="L335">
        <v>13</v>
      </c>
      <c r="M335">
        <v>0.56999999999999995</v>
      </c>
      <c r="N335">
        <v>17.420000000000002</v>
      </c>
      <c r="O335">
        <v>60.89</v>
      </c>
      <c r="P335">
        <v>4.2</v>
      </c>
      <c r="Q335">
        <v>10792</v>
      </c>
      <c r="R335">
        <v>3373</v>
      </c>
      <c r="S335">
        <v>8</v>
      </c>
      <c r="T335">
        <v>13071863</v>
      </c>
      <c r="U335">
        <v>11549552</v>
      </c>
      <c r="V335">
        <v>1522311</v>
      </c>
      <c r="W335" s="20" t="str">
        <f t="shared" si="5"/>
        <v>Under-performer</v>
      </c>
    </row>
    <row r="336" spans="1:23" x14ac:dyDescent="0.3">
      <c r="A336" t="s">
        <v>353</v>
      </c>
      <c r="B336" t="s">
        <v>1117</v>
      </c>
      <c r="C336" t="s">
        <v>1632</v>
      </c>
      <c r="D336" t="s">
        <v>1638</v>
      </c>
      <c r="E336">
        <v>2024</v>
      </c>
      <c r="F336" t="s">
        <v>1641</v>
      </c>
      <c r="G336">
        <v>1216</v>
      </c>
      <c r="H336">
        <v>7683</v>
      </c>
      <c r="I336">
        <v>12182</v>
      </c>
      <c r="J336">
        <v>233043</v>
      </c>
      <c r="K336">
        <v>2.4900000000000002</v>
      </c>
      <c r="L336">
        <v>7</v>
      </c>
      <c r="M336">
        <v>1.75</v>
      </c>
      <c r="N336">
        <v>2.42</v>
      </c>
      <c r="O336">
        <v>46.34</v>
      </c>
      <c r="P336">
        <v>4.5</v>
      </c>
      <c r="Q336">
        <v>11362</v>
      </c>
      <c r="R336">
        <v>5210</v>
      </c>
      <c r="S336">
        <v>12</v>
      </c>
      <c r="T336">
        <v>9342528</v>
      </c>
      <c r="U336">
        <v>14813312</v>
      </c>
      <c r="V336">
        <v>-5470784</v>
      </c>
      <c r="W336" s="20" t="str">
        <f t="shared" si="5"/>
        <v>Under-performer</v>
      </c>
    </row>
    <row r="337" spans="1:23" x14ac:dyDescent="0.3">
      <c r="A337" t="s">
        <v>354</v>
      </c>
      <c r="B337" t="s">
        <v>1216</v>
      </c>
      <c r="C337" t="s">
        <v>1634</v>
      </c>
      <c r="D337" t="s">
        <v>1637</v>
      </c>
      <c r="E337">
        <v>2024</v>
      </c>
      <c r="F337" t="s">
        <v>1641</v>
      </c>
      <c r="G337">
        <v>4979</v>
      </c>
      <c r="H337">
        <v>2812</v>
      </c>
      <c r="I337">
        <v>11622</v>
      </c>
      <c r="J337">
        <v>354006</v>
      </c>
      <c r="K337">
        <v>13.36</v>
      </c>
      <c r="L337">
        <v>12</v>
      </c>
      <c r="M337">
        <v>7.07</v>
      </c>
      <c r="N337">
        <v>6.85</v>
      </c>
      <c r="O337">
        <v>79.069999999999993</v>
      </c>
      <c r="P337">
        <v>4.4000000000000004</v>
      </c>
      <c r="Q337">
        <v>7031</v>
      </c>
      <c r="R337">
        <v>7501</v>
      </c>
      <c r="S337">
        <v>12</v>
      </c>
      <c r="T337">
        <v>14000948</v>
      </c>
      <c r="U337">
        <v>57865938</v>
      </c>
      <c r="V337">
        <v>-43864990</v>
      </c>
      <c r="W337" s="20" t="str">
        <f t="shared" si="5"/>
        <v>Under-performer</v>
      </c>
    </row>
    <row r="338" spans="1:23" x14ac:dyDescent="0.3">
      <c r="A338" t="s">
        <v>355</v>
      </c>
      <c r="B338" t="s">
        <v>1171</v>
      </c>
      <c r="C338" t="s">
        <v>1633</v>
      </c>
      <c r="D338" t="s">
        <v>1637</v>
      </c>
      <c r="E338">
        <v>2024</v>
      </c>
      <c r="F338" t="s">
        <v>1639</v>
      </c>
      <c r="G338">
        <v>2824</v>
      </c>
      <c r="H338">
        <v>8814</v>
      </c>
      <c r="I338">
        <v>3363</v>
      </c>
      <c r="J338">
        <v>234482</v>
      </c>
      <c r="K338">
        <v>3.62</v>
      </c>
      <c r="L338">
        <v>19</v>
      </c>
      <c r="M338">
        <v>7.12</v>
      </c>
      <c r="N338">
        <v>8</v>
      </c>
      <c r="O338">
        <v>83.36</v>
      </c>
      <c r="P338">
        <v>4.0999999999999996</v>
      </c>
      <c r="Q338">
        <v>11912</v>
      </c>
      <c r="R338">
        <v>3312</v>
      </c>
      <c r="S338">
        <v>8</v>
      </c>
      <c r="T338">
        <v>24890736</v>
      </c>
      <c r="U338">
        <v>9497112</v>
      </c>
      <c r="V338">
        <v>15393624</v>
      </c>
      <c r="W338" s="20" t="str">
        <f t="shared" si="5"/>
        <v>Star</v>
      </c>
    </row>
    <row r="339" spans="1:23" x14ac:dyDescent="0.3">
      <c r="A339" t="s">
        <v>356</v>
      </c>
      <c r="B339" t="s">
        <v>1305</v>
      </c>
      <c r="C339" t="s">
        <v>1633</v>
      </c>
      <c r="D339" t="s">
        <v>1636</v>
      </c>
      <c r="E339">
        <v>2023</v>
      </c>
      <c r="F339" t="s">
        <v>1642</v>
      </c>
      <c r="G339">
        <v>2032</v>
      </c>
      <c r="H339">
        <v>3639</v>
      </c>
      <c r="I339">
        <v>4092</v>
      </c>
      <c r="J339">
        <v>200575</v>
      </c>
      <c r="K339">
        <v>5.31</v>
      </c>
      <c r="L339">
        <v>2</v>
      </c>
      <c r="M339">
        <v>8.98</v>
      </c>
      <c r="N339">
        <v>19.079999999999998</v>
      </c>
      <c r="O339">
        <v>89.74</v>
      </c>
      <c r="P339">
        <v>2.1</v>
      </c>
      <c r="Q339">
        <v>7844</v>
      </c>
      <c r="R339">
        <v>2855</v>
      </c>
      <c r="S339">
        <v>5</v>
      </c>
      <c r="T339">
        <v>7394448</v>
      </c>
      <c r="U339">
        <v>8314944</v>
      </c>
      <c r="V339">
        <v>-920496</v>
      </c>
      <c r="W339" s="20" t="str">
        <f t="shared" si="5"/>
        <v>Under-performer</v>
      </c>
    </row>
    <row r="340" spans="1:23" x14ac:dyDescent="0.3">
      <c r="A340" t="s">
        <v>357</v>
      </c>
      <c r="B340" t="s">
        <v>1103</v>
      </c>
      <c r="C340" t="s">
        <v>1632</v>
      </c>
      <c r="D340" t="s">
        <v>1637</v>
      </c>
      <c r="E340">
        <v>2024</v>
      </c>
      <c r="F340" t="s">
        <v>1640</v>
      </c>
      <c r="G340">
        <v>903</v>
      </c>
      <c r="H340">
        <v>16188</v>
      </c>
      <c r="I340">
        <v>13613</v>
      </c>
      <c r="J340">
        <v>175438</v>
      </c>
      <c r="K340">
        <v>1.58</v>
      </c>
      <c r="L340">
        <v>4</v>
      </c>
      <c r="M340">
        <v>5.83</v>
      </c>
      <c r="N340">
        <v>20.059999999999999</v>
      </c>
      <c r="O340">
        <v>22.29</v>
      </c>
      <c r="P340">
        <v>4.2</v>
      </c>
      <c r="Q340">
        <v>18259</v>
      </c>
      <c r="R340">
        <v>1621</v>
      </c>
      <c r="S340">
        <v>13</v>
      </c>
      <c r="T340">
        <v>14617764</v>
      </c>
      <c r="U340">
        <v>12292539</v>
      </c>
      <c r="V340">
        <v>2325225</v>
      </c>
      <c r="W340" s="20" t="str">
        <f t="shared" si="5"/>
        <v>Under-performer</v>
      </c>
    </row>
    <row r="341" spans="1:23" x14ac:dyDescent="0.3">
      <c r="A341" t="s">
        <v>358</v>
      </c>
      <c r="B341" t="s">
        <v>1306</v>
      </c>
      <c r="C341" t="s">
        <v>1632</v>
      </c>
      <c r="D341" t="s">
        <v>1638</v>
      </c>
      <c r="E341">
        <v>2024</v>
      </c>
      <c r="F341" t="s">
        <v>1642</v>
      </c>
      <c r="G341">
        <v>4196</v>
      </c>
      <c r="H341">
        <v>19588</v>
      </c>
      <c r="I341">
        <v>4386</v>
      </c>
      <c r="J341">
        <v>98456</v>
      </c>
      <c r="K341">
        <v>3.34</v>
      </c>
      <c r="L341">
        <v>8</v>
      </c>
      <c r="M341">
        <v>1.24</v>
      </c>
      <c r="N341">
        <v>9.6300000000000008</v>
      </c>
      <c r="O341">
        <v>79.040000000000006</v>
      </c>
      <c r="P341">
        <v>3.1</v>
      </c>
      <c r="Q341">
        <v>9387</v>
      </c>
      <c r="R341">
        <v>5774</v>
      </c>
      <c r="S341">
        <v>8</v>
      </c>
      <c r="T341">
        <v>82191248</v>
      </c>
      <c r="U341">
        <v>18403656</v>
      </c>
      <c r="V341">
        <v>63787592</v>
      </c>
      <c r="W341" s="20" t="str">
        <f t="shared" si="5"/>
        <v>Star</v>
      </c>
    </row>
    <row r="342" spans="1:23" x14ac:dyDescent="0.3">
      <c r="A342" t="s">
        <v>359</v>
      </c>
      <c r="B342" t="s">
        <v>1307</v>
      </c>
      <c r="C342" t="s">
        <v>1634</v>
      </c>
      <c r="D342" t="s">
        <v>1637</v>
      </c>
      <c r="E342">
        <v>2024</v>
      </c>
      <c r="F342" t="s">
        <v>1642</v>
      </c>
      <c r="G342">
        <v>3786</v>
      </c>
      <c r="H342">
        <v>8424</v>
      </c>
      <c r="I342">
        <v>5231</v>
      </c>
      <c r="J342">
        <v>150167</v>
      </c>
      <c r="K342">
        <v>7.79</v>
      </c>
      <c r="L342">
        <v>5</v>
      </c>
      <c r="M342">
        <v>1.21</v>
      </c>
      <c r="N342">
        <v>10.45</v>
      </c>
      <c r="O342">
        <v>31.28</v>
      </c>
      <c r="P342">
        <v>1.2</v>
      </c>
      <c r="Q342">
        <v>19493</v>
      </c>
      <c r="R342">
        <v>1180</v>
      </c>
      <c r="S342">
        <v>12</v>
      </c>
      <c r="T342">
        <v>31893264</v>
      </c>
      <c r="U342">
        <v>19804566</v>
      </c>
      <c r="V342">
        <v>12088698</v>
      </c>
      <c r="W342" s="20" t="str">
        <f t="shared" si="5"/>
        <v>Star</v>
      </c>
    </row>
    <row r="343" spans="1:23" x14ac:dyDescent="0.3">
      <c r="A343" t="s">
        <v>360</v>
      </c>
      <c r="B343" t="s">
        <v>1308</v>
      </c>
      <c r="C343" t="s">
        <v>1632</v>
      </c>
      <c r="D343" t="s">
        <v>1637</v>
      </c>
      <c r="E343">
        <v>2024</v>
      </c>
      <c r="F343" t="s">
        <v>1642</v>
      </c>
      <c r="G343">
        <v>3819</v>
      </c>
      <c r="H343">
        <v>1862</v>
      </c>
      <c r="I343">
        <v>7641</v>
      </c>
      <c r="J343">
        <v>394179</v>
      </c>
      <c r="K343">
        <v>9.1199999999999992</v>
      </c>
      <c r="L343">
        <v>1</v>
      </c>
      <c r="M343">
        <v>7.21</v>
      </c>
      <c r="N343">
        <v>1.1100000000000001</v>
      </c>
      <c r="O343">
        <v>57.27</v>
      </c>
      <c r="P343">
        <v>2.8</v>
      </c>
      <c r="Q343">
        <v>17658</v>
      </c>
      <c r="R343">
        <v>5723</v>
      </c>
      <c r="S343">
        <v>3</v>
      </c>
      <c r="T343">
        <v>7110978</v>
      </c>
      <c r="U343">
        <v>29180979</v>
      </c>
      <c r="V343">
        <v>-22070001</v>
      </c>
      <c r="W343" s="20" t="str">
        <f t="shared" si="5"/>
        <v>Under-performer</v>
      </c>
    </row>
    <row r="344" spans="1:23" x14ac:dyDescent="0.3">
      <c r="A344" t="s">
        <v>361</v>
      </c>
      <c r="B344" t="s">
        <v>1309</v>
      </c>
      <c r="C344" t="s">
        <v>1632</v>
      </c>
      <c r="D344" t="s">
        <v>1637</v>
      </c>
      <c r="E344">
        <v>2024</v>
      </c>
      <c r="F344" t="s">
        <v>1641</v>
      </c>
      <c r="G344">
        <v>624</v>
      </c>
      <c r="H344">
        <v>14981</v>
      </c>
      <c r="I344">
        <v>14166</v>
      </c>
      <c r="J344">
        <v>320160</v>
      </c>
      <c r="K344">
        <v>3.68</v>
      </c>
      <c r="L344">
        <v>12</v>
      </c>
      <c r="M344">
        <v>1.84</v>
      </c>
      <c r="N344">
        <v>7.23</v>
      </c>
      <c r="O344">
        <v>50.46</v>
      </c>
      <c r="P344">
        <v>4.8</v>
      </c>
      <c r="Q344">
        <v>20823</v>
      </c>
      <c r="R344">
        <v>821</v>
      </c>
      <c r="S344">
        <v>2</v>
      </c>
      <c r="T344">
        <v>9348144</v>
      </c>
      <c r="U344">
        <v>8839584</v>
      </c>
      <c r="V344">
        <v>508560</v>
      </c>
      <c r="W344" s="20" t="str">
        <f t="shared" si="5"/>
        <v>Under-performer</v>
      </c>
    </row>
    <row r="345" spans="1:23" x14ac:dyDescent="0.3">
      <c r="A345" t="s">
        <v>362</v>
      </c>
      <c r="B345" t="s">
        <v>1310</v>
      </c>
      <c r="C345" t="s">
        <v>1634</v>
      </c>
      <c r="D345" t="s">
        <v>1638</v>
      </c>
      <c r="E345">
        <v>2023</v>
      </c>
      <c r="F345" t="s">
        <v>1640</v>
      </c>
      <c r="G345">
        <v>3311</v>
      </c>
      <c r="H345">
        <v>5238</v>
      </c>
      <c r="I345">
        <v>7443</v>
      </c>
      <c r="J345">
        <v>314528</v>
      </c>
      <c r="K345">
        <v>0.87</v>
      </c>
      <c r="L345">
        <v>4</v>
      </c>
      <c r="M345">
        <v>3.28</v>
      </c>
      <c r="N345">
        <v>11.28</v>
      </c>
      <c r="O345">
        <v>11.44</v>
      </c>
      <c r="P345">
        <v>4.5999999999999996</v>
      </c>
      <c r="Q345">
        <v>19497</v>
      </c>
      <c r="R345">
        <v>1662</v>
      </c>
      <c r="S345">
        <v>13</v>
      </c>
      <c r="T345">
        <v>17343018</v>
      </c>
      <c r="U345">
        <v>24643773</v>
      </c>
      <c r="V345">
        <v>-7300755</v>
      </c>
      <c r="W345" s="20" t="str">
        <f t="shared" si="5"/>
        <v>Under-performer</v>
      </c>
    </row>
    <row r="346" spans="1:23" x14ac:dyDescent="0.3">
      <c r="A346" t="s">
        <v>363</v>
      </c>
      <c r="B346" t="s">
        <v>1302</v>
      </c>
      <c r="C346" t="s">
        <v>1634</v>
      </c>
      <c r="D346" t="s">
        <v>1637</v>
      </c>
      <c r="E346">
        <v>2023</v>
      </c>
      <c r="F346" t="s">
        <v>1639</v>
      </c>
      <c r="G346">
        <v>1198</v>
      </c>
      <c r="H346">
        <v>3969</v>
      </c>
      <c r="I346">
        <v>11939</v>
      </c>
      <c r="J346">
        <v>243392</v>
      </c>
      <c r="K346">
        <v>5.87</v>
      </c>
      <c r="L346">
        <v>7</v>
      </c>
      <c r="M346">
        <v>4.87</v>
      </c>
      <c r="N346">
        <v>2.92</v>
      </c>
      <c r="O346">
        <v>84.62</v>
      </c>
      <c r="P346">
        <v>1.4</v>
      </c>
      <c r="Q346">
        <v>5179</v>
      </c>
      <c r="R346">
        <v>739</v>
      </c>
      <c r="S346">
        <v>3</v>
      </c>
      <c r="T346">
        <v>4754862</v>
      </c>
      <c r="U346">
        <v>14302922</v>
      </c>
      <c r="V346">
        <v>-9548060</v>
      </c>
      <c r="W346" s="20" t="str">
        <f t="shared" si="5"/>
        <v>Under-performer</v>
      </c>
    </row>
    <row r="347" spans="1:23" x14ac:dyDescent="0.3">
      <c r="A347" t="s">
        <v>364</v>
      </c>
      <c r="B347" t="s">
        <v>1271</v>
      </c>
      <c r="C347" t="s">
        <v>1633</v>
      </c>
      <c r="D347" t="s">
        <v>1636</v>
      </c>
      <c r="E347">
        <v>2023</v>
      </c>
      <c r="F347" t="s">
        <v>1640</v>
      </c>
      <c r="G347">
        <v>1765</v>
      </c>
      <c r="H347">
        <v>17606</v>
      </c>
      <c r="I347">
        <v>4759</v>
      </c>
      <c r="J347">
        <v>458288</v>
      </c>
      <c r="K347">
        <v>3.51</v>
      </c>
      <c r="L347">
        <v>0</v>
      </c>
      <c r="M347">
        <v>0.25</v>
      </c>
      <c r="N347">
        <v>11.33</v>
      </c>
      <c r="O347">
        <v>16.27</v>
      </c>
      <c r="P347">
        <v>4</v>
      </c>
      <c r="Q347">
        <v>9040</v>
      </c>
      <c r="R347">
        <v>4360</v>
      </c>
      <c r="S347">
        <v>5</v>
      </c>
      <c r="T347">
        <v>31074590</v>
      </c>
      <c r="U347">
        <v>8399635</v>
      </c>
      <c r="V347">
        <v>22674955</v>
      </c>
      <c r="W347" s="20" t="str">
        <f t="shared" si="5"/>
        <v>Star</v>
      </c>
    </row>
    <row r="348" spans="1:23" x14ac:dyDescent="0.3">
      <c r="A348" t="s">
        <v>365</v>
      </c>
      <c r="B348" t="s">
        <v>1311</v>
      </c>
      <c r="C348" t="s">
        <v>1633</v>
      </c>
      <c r="D348" t="s">
        <v>1638</v>
      </c>
      <c r="E348">
        <v>2024</v>
      </c>
      <c r="F348" t="s">
        <v>1640</v>
      </c>
      <c r="G348">
        <v>4827</v>
      </c>
      <c r="H348">
        <v>18440</v>
      </c>
      <c r="I348">
        <v>11805</v>
      </c>
      <c r="J348">
        <v>152239</v>
      </c>
      <c r="K348">
        <v>3.29</v>
      </c>
      <c r="L348">
        <v>19</v>
      </c>
      <c r="M348">
        <v>2.4900000000000002</v>
      </c>
      <c r="N348">
        <v>21.33</v>
      </c>
      <c r="O348">
        <v>65.06</v>
      </c>
      <c r="P348">
        <v>4.2</v>
      </c>
      <c r="Q348">
        <v>10988</v>
      </c>
      <c r="R348">
        <v>5290</v>
      </c>
      <c r="S348">
        <v>9</v>
      </c>
      <c r="T348">
        <v>89009880</v>
      </c>
      <c r="U348">
        <v>56982735</v>
      </c>
      <c r="V348">
        <v>32027145</v>
      </c>
      <c r="W348" s="20" t="str">
        <f t="shared" si="5"/>
        <v>Star</v>
      </c>
    </row>
    <row r="349" spans="1:23" x14ac:dyDescent="0.3">
      <c r="A349" t="s">
        <v>366</v>
      </c>
      <c r="B349" t="s">
        <v>1312</v>
      </c>
      <c r="C349" t="s">
        <v>1632</v>
      </c>
      <c r="D349" t="s">
        <v>1635</v>
      </c>
      <c r="E349">
        <v>2023</v>
      </c>
      <c r="F349" t="s">
        <v>1640</v>
      </c>
      <c r="G349">
        <v>4983</v>
      </c>
      <c r="H349">
        <v>10517</v>
      </c>
      <c r="I349">
        <v>11575</v>
      </c>
      <c r="J349">
        <v>161431</v>
      </c>
      <c r="K349">
        <v>14.4</v>
      </c>
      <c r="L349">
        <v>11</v>
      </c>
      <c r="M349">
        <v>4.08</v>
      </c>
      <c r="N349">
        <v>14.53</v>
      </c>
      <c r="O349">
        <v>72.8</v>
      </c>
      <c r="P349">
        <v>2.1</v>
      </c>
      <c r="Q349">
        <v>8574</v>
      </c>
      <c r="R349">
        <v>3836</v>
      </c>
      <c r="S349">
        <v>4</v>
      </c>
      <c r="T349">
        <v>52406211</v>
      </c>
      <c r="U349">
        <v>57678225</v>
      </c>
      <c r="V349">
        <v>-5272014</v>
      </c>
      <c r="W349" s="20" t="str">
        <f t="shared" si="5"/>
        <v>Volume Trap</v>
      </c>
    </row>
    <row r="350" spans="1:23" x14ac:dyDescent="0.3">
      <c r="A350" t="s">
        <v>367</v>
      </c>
      <c r="B350" t="s">
        <v>1313</v>
      </c>
      <c r="C350" t="s">
        <v>1633</v>
      </c>
      <c r="D350" t="s">
        <v>1638</v>
      </c>
      <c r="E350">
        <v>2023</v>
      </c>
      <c r="F350" t="s">
        <v>1642</v>
      </c>
      <c r="G350">
        <v>3904</v>
      </c>
      <c r="H350">
        <v>4308</v>
      </c>
      <c r="I350">
        <v>961</v>
      </c>
      <c r="J350">
        <v>392162</v>
      </c>
      <c r="K350">
        <v>9.24</v>
      </c>
      <c r="L350">
        <v>10</v>
      </c>
      <c r="M350">
        <v>2.8</v>
      </c>
      <c r="N350">
        <v>1.97</v>
      </c>
      <c r="O350">
        <v>73.62</v>
      </c>
      <c r="P350">
        <v>2.9</v>
      </c>
      <c r="Q350">
        <v>5496</v>
      </c>
      <c r="R350">
        <v>7846</v>
      </c>
      <c r="S350">
        <v>11</v>
      </c>
      <c r="T350">
        <v>16818432</v>
      </c>
      <c r="U350">
        <v>3751744</v>
      </c>
      <c r="V350">
        <v>13066688</v>
      </c>
      <c r="W350" s="20" t="str">
        <f t="shared" si="5"/>
        <v>Cash Cows</v>
      </c>
    </row>
    <row r="351" spans="1:23" x14ac:dyDescent="0.3">
      <c r="A351" t="s">
        <v>368</v>
      </c>
      <c r="B351" t="s">
        <v>1314</v>
      </c>
      <c r="C351" t="s">
        <v>1634</v>
      </c>
      <c r="D351" t="s">
        <v>1636</v>
      </c>
      <c r="E351">
        <v>2023</v>
      </c>
      <c r="F351" t="s">
        <v>1639</v>
      </c>
      <c r="G351">
        <v>2541</v>
      </c>
      <c r="H351">
        <v>17870</v>
      </c>
      <c r="I351">
        <v>1393</v>
      </c>
      <c r="J351">
        <v>90510</v>
      </c>
      <c r="K351">
        <v>8.35</v>
      </c>
      <c r="L351">
        <v>6</v>
      </c>
      <c r="M351">
        <v>1.36</v>
      </c>
      <c r="N351">
        <v>4.79</v>
      </c>
      <c r="O351">
        <v>20.84</v>
      </c>
      <c r="P351">
        <v>3.8</v>
      </c>
      <c r="Q351">
        <v>7195</v>
      </c>
      <c r="R351">
        <v>189</v>
      </c>
      <c r="S351">
        <v>7</v>
      </c>
      <c r="T351">
        <v>45407670</v>
      </c>
      <c r="U351">
        <v>3539613</v>
      </c>
      <c r="V351">
        <v>41868057</v>
      </c>
      <c r="W351" s="20" t="str">
        <f t="shared" si="5"/>
        <v>Star</v>
      </c>
    </row>
    <row r="352" spans="1:23" x14ac:dyDescent="0.3">
      <c r="A352" t="s">
        <v>369</v>
      </c>
      <c r="B352" t="s">
        <v>1315</v>
      </c>
      <c r="C352" t="s">
        <v>1634</v>
      </c>
      <c r="D352" t="s">
        <v>1638</v>
      </c>
      <c r="E352">
        <v>2023</v>
      </c>
      <c r="F352" t="s">
        <v>1640</v>
      </c>
      <c r="G352">
        <v>2710</v>
      </c>
      <c r="H352">
        <v>16370</v>
      </c>
      <c r="I352">
        <v>12251</v>
      </c>
      <c r="J352">
        <v>230005</v>
      </c>
      <c r="K352">
        <v>6.24</v>
      </c>
      <c r="L352">
        <v>14</v>
      </c>
      <c r="M352">
        <v>7.28</v>
      </c>
      <c r="N352">
        <v>11.86</v>
      </c>
      <c r="O352">
        <v>45.81</v>
      </c>
      <c r="P352">
        <v>2.8</v>
      </c>
      <c r="Q352">
        <v>15735</v>
      </c>
      <c r="R352">
        <v>1351</v>
      </c>
      <c r="S352">
        <v>7</v>
      </c>
      <c r="T352">
        <v>44362700</v>
      </c>
      <c r="U352">
        <v>33200210</v>
      </c>
      <c r="V352">
        <v>11162490</v>
      </c>
      <c r="W352" s="20" t="str">
        <f t="shared" si="5"/>
        <v>Star</v>
      </c>
    </row>
    <row r="353" spans="1:23" x14ac:dyDescent="0.3">
      <c r="A353" t="s">
        <v>370</v>
      </c>
      <c r="B353" t="s">
        <v>1214</v>
      </c>
      <c r="C353" t="s">
        <v>1634</v>
      </c>
      <c r="D353" t="s">
        <v>1638</v>
      </c>
      <c r="E353">
        <v>2023</v>
      </c>
      <c r="F353" t="s">
        <v>1640</v>
      </c>
      <c r="G353">
        <v>3174</v>
      </c>
      <c r="H353">
        <v>14213</v>
      </c>
      <c r="I353">
        <v>13147</v>
      </c>
      <c r="J353">
        <v>333970</v>
      </c>
      <c r="K353">
        <v>6.43</v>
      </c>
      <c r="L353">
        <v>10</v>
      </c>
      <c r="M353">
        <v>8.1300000000000008</v>
      </c>
      <c r="N353">
        <v>9.0399999999999991</v>
      </c>
      <c r="O353">
        <v>76.349999999999994</v>
      </c>
      <c r="P353">
        <v>1.5</v>
      </c>
      <c r="Q353">
        <v>3866</v>
      </c>
      <c r="R353">
        <v>9394</v>
      </c>
      <c r="S353">
        <v>14</v>
      </c>
      <c r="T353">
        <v>45112062</v>
      </c>
      <c r="U353">
        <v>41728578</v>
      </c>
      <c r="V353">
        <v>3383484</v>
      </c>
      <c r="W353" s="20" t="str">
        <f t="shared" si="5"/>
        <v>Volume Trap</v>
      </c>
    </row>
    <row r="354" spans="1:23" x14ac:dyDescent="0.3">
      <c r="A354" t="s">
        <v>371</v>
      </c>
      <c r="B354" t="s">
        <v>1316</v>
      </c>
      <c r="C354" t="s">
        <v>1632</v>
      </c>
      <c r="D354" t="s">
        <v>1635</v>
      </c>
      <c r="E354">
        <v>2024</v>
      </c>
      <c r="F354" t="s">
        <v>1640</v>
      </c>
      <c r="G354">
        <v>3101</v>
      </c>
      <c r="H354">
        <v>9061</v>
      </c>
      <c r="I354">
        <v>11954</v>
      </c>
      <c r="J354">
        <v>380170</v>
      </c>
      <c r="K354">
        <v>8.11</v>
      </c>
      <c r="L354">
        <v>15</v>
      </c>
      <c r="M354">
        <v>2.57</v>
      </c>
      <c r="N354">
        <v>8.9700000000000006</v>
      </c>
      <c r="O354">
        <v>34.21</v>
      </c>
      <c r="P354">
        <v>3.8</v>
      </c>
      <c r="Q354">
        <v>15664</v>
      </c>
      <c r="R354">
        <v>4803</v>
      </c>
      <c r="S354">
        <v>10</v>
      </c>
      <c r="T354">
        <v>28098161</v>
      </c>
      <c r="U354">
        <v>37069354</v>
      </c>
      <c r="V354">
        <v>-8971193</v>
      </c>
      <c r="W354" s="20" t="str">
        <f t="shared" si="5"/>
        <v>Volume Trap</v>
      </c>
    </row>
    <row r="355" spans="1:23" x14ac:dyDescent="0.3">
      <c r="A355" t="s">
        <v>372</v>
      </c>
      <c r="B355" t="s">
        <v>1317</v>
      </c>
      <c r="C355" t="s">
        <v>1633</v>
      </c>
      <c r="D355" t="s">
        <v>1638</v>
      </c>
      <c r="E355">
        <v>2024</v>
      </c>
      <c r="F355" t="s">
        <v>1641</v>
      </c>
      <c r="G355">
        <v>54</v>
      </c>
      <c r="H355">
        <v>4219</v>
      </c>
      <c r="I355">
        <v>12880</v>
      </c>
      <c r="J355">
        <v>171668</v>
      </c>
      <c r="K355">
        <v>10.45</v>
      </c>
      <c r="L355">
        <v>2</v>
      </c>
      <c r="M355">
        <v>7.74</v>
      </c>
      <c r="N355">
        <v>13.23</v>
      </c>
      <c r="O355">
        <v>47.42</v>
      </c>
      <c r="P355">
        <v>4.5999999999999996</v>
      </c>
      <c r="Q355">
        <v>8264</v>
      </c>
      <c r="R355">
        <v>448</v>
      </c>
      <c r="S355">
        <v>10</v>
      </c>
      <c r="T355">
        <v>227826</v>
      </c>
      <c r="U355">
        <v>695520</v>
      </c>
      <c r="V355">
        <v>-467694</v>
      </c>
      <c r="W355" s="20" t="str">
        <f t="shared" si="5"/>
        <v>Under-performer</v>
      </c>
    </row>
    <row r="356" spans="1:23" x14ac:dyDescent="0.3">
      <c r="A356" t="s">
        <v>373</v>
      </c>
      <c r="B356" t="s">
        <v>1318</v>
      </c>
      <c r="C356" t="s">
        <v>1633</v>
      </c>
      <c r="D356" t="s">
        <v>1635</v>
      </c>
      <c r="E356">
        <v>2024</v>
      </c>
      <c r="F356" t="s">
        <v>1642</v>
      </c>
      <c r="G356">
        <v>4919</v>
      </c>
      <c r="H356">
        <v>13200</v>
      </c>
      <c r="I356">
        <v>4190</v>
      </c>
      <c r="J356">
        <v>292700</v>
      </c>
      <c r="K356">
        <v>10.53</v>
      </c>
      <c r="L356">
        <v>19</v>
      </c>
      <c r="M356">
        <v>3.86</v>
      </c>
      <c r="N356">
        <v>14.61</v>
      </c>
      <c r="O356">
        <v>31.82</v>
      </c>
      <c r="P356">
        <v>3.6</v>
      </c>
      <c r="Q356">
        <v>17027</v>
      </c>
      <c r="R356">
        <v>4152</v>
      </c>
      <c r="S356">
        <v>5</v>
      </c>
      <c r="T356">
        <v>64930800</v>
      </c>
      <c r="U356">
        <v>20610610</v>
      </c>
      <c r="V356">
        <v>44320190</v>
      </c>
      <c r="W356" s="20" t="str">
        <f t="shared" si="5"/>
        <v>Star</v>
      </c>
    </row>
    <row r="357" spans="1:23" x14ac:dyDescent="0.3">
      <c r="A357" t="s">
        <v>374</v>
      </c>
      <c r="B357" t="s">
        <v>1162</v>
      </c>
      <c r="C357" t="s">
        <v>1632</v>
      </c>
      <c r="D357" t="s">
        <v>1637</v>
      </c>
      <c r="E357">
        <v>2023</v>
      </c>
      <c r="F357" t="s">
        <v>1642</v>
      </c>
      <c r="G357">
        <v>926</v>
      </c>
      <c r="H357">
        <v>5241</v>
      </c>
      <c r="I357">
        <v>6797</v>
      </c>
      <c r="J357">
        <v>468734</v>
      </c>
      <c r="K357">
        <v>2.58</v>
      </c>
      <c r="L357">
        <v>13</v>
      </c>
      <c r="M357">
        <v>5.07</v>
      </c>
      <c r="N357">
        <v>19.920000000000002</v>
      </c>
      <c r="O357">
        <v>47.08</v>
      </c>
      <c r="P357">
        <v>4.0999999999999996</v>
      </c>
      <c r="Q357">
        <v>17792</v>
      </c>
      <c r="R357">
        <v>3041</v>
      </c>
      <c r="S357">
        <v>10</v>
      </c>
      <c r="T357">
        <v>4853166</v>
      </c>
      <c r="U357">
        <v>6294022</v>
      </c>
      <c r="V357">
        <v>-1440856</v>
      </c>
      <c r="W357" s="20" t="str">
        <f t="shared" si="5"/>
        <v>Under-performer</v>
      </c>
    </row>
    <row r="358" spans="1:23" x14ac:dyDescent="0.3">
      <c r="A358" t="s">
        <v>375</v>
      </c>
      <c r="B358" t="s">
        <v>1131</v>
      </c>
      <c r="C358" t="s">
        <v>1632</v>
      </c>
      <c r="D358" t="s">
        <v>1636</v>
      </c>
      <c r="E358">
        <v>2023</v>
      </c>
      <c r="F358" t="s">
        <v>1640</v>
      </c>
      <c r="G358">
        <v>1041</v>
      </c>
      <c r="H358">
        <v>11266</v>
      </c>
      <c r="I358">
        <v>7154</v>
      </c>
      <c r="J358">
        <v>74045</v>
      </c>
      <c r="K358">
        <v>7.5</v>
      </c>
      <c r="L358">
        <v>2</v>
      </c>
      <c r="M358">
        <v>8.56</v>
      </c>
      <c r="N358">
        <v>8.52</v>
      </c>
      <c r="O358">
        <v>81.03</v>
      </c>
      <c r="P358">
        <v>2.4</v>
      </c>
      <c r="Q358">
        <v>3114</v>
      </c>
      <c r="R358">
        <v>8537</v>
      </c>
      <c r="S358">
        <v>14</v>
      </c>
      <c r="T358">
        <v>11727906</v>
      </c>
      <c r="U358">
        <v>7447314</v>
      </c>
      <c r="V358">
        <v>4280592</v>
      </c>
      <c r="W358" s="20" t="str">
        <f t="shared" si="5"/>
        <v>Under-performer</v>
      </c>
    </row>
    <row r="359" spans="1:23" x14ac:dyDescent="0.3">
      <c r="A359" t="s">
        <v>376</v>
      </c>
      <c r="B359" t="s">
        <v>1077</v>
      </c>
      <c r="C359" t="s">
        <v>1632</v>
      </c>
      <c r="D359" t="s">
        <v>1638</v>
      </c>
      <c r="E359">
        <v>2023</v>
      </c>
      <c r="F359" t="s">
        <v>1639</v>
      </c>
      <c r="G359">
        <v>4192</v>
      </c>
      <c r="H359">
        <v>5498</v>
      </c>
      <c r="I359">
        <v>13493</v>
      </c>
      <c r="J359">
        <v>231948</v>
      </c>
      <c r="K359">
        <v>6.18</v>
      </c>
      <c r="L359">
        <v>0</v>
      </c>
      <c r="M359">
        <v>7.5</v>
      </c>
      <c r="N359">
        <v>20.14</v>
      </c>
      <c r="O359">
        <v>46.41</v>
      </c>
      <c r="P359">
        <v>1.7</v>
      </c>
      <c r="Q359">
        <v>15896</v>
      </c>
      <c r="R359">
        <v>371</v>
      </c>
      <c r="S359">
        <v>7</v>
      </c>
      <c r="T359">
        <v>23047616</v>
      </c>
      <c r="U359">
        <v>56562656</v>
      </c>
      <c r="V359">
        <v>-33515040</v>
      </c>
      <c r="W359" s="20" t="str">
        <f t="shared" si="5"/>
        <v>Volume Trap</v>
      </c>
    </row>
    <row r="360" spans="1:23" x14ac:dyDescent="0.3">
      <c r="A360" t="s">
        <v>377</v>
      </c>
      <c r="B360" t="s">
        <v>1319</v>
      </c>
      <c r="C360" t="s">
        <v>1632</v>
      </c>
      <c r="D360" t="s">
        <v>1638</v>
      </c>
      <c r="E360">
        <v>2023</v>
      </c>
      <c r="F360" t="s">
        <v>1640</v>
      </c>
      <c r="G360">
        <v>4414</v>
      </c>
      <c r="H360">
        <v>17577</v>
      </c>
      <c r="I360">
        <v>1463</v>
      </c>
      <c r="J360">
        <v>140102</v>
      </c>
      <c r="K360">
        <v>13.06</v>
      </c>
      <c r="L360">
        <v>14</v>
      </c>
      <c r="M360">
        <v>8.0500000000000007</v>
      </c>
      <c r="N360">
        <v>8.4700000000000006</v>
      </c>
      <c r="O360">
        <v>54.47</v>
      </c>
      <c r="P360">
        <v>3.6</v>
      </c>
      <c r="Q360">
        <v>20300</v>
      </c>
      <c r="R360">
        <v>2130</v>
      </c>
      <c r="S360">
        <v>3</v>
      </c>
      <c r="T360">
        <v>77584878</v>
      </c>
      <c r="U360">
        <v>6457682</v>
      </c>
      <c r="V360">
        <v>71127196</v>
      </c>
      <c r="W360" s="20" t="str">
        <f t="shared" si="5"/>
        <v>Star</v>
      </c>
    </row>
    <row r="361" spans="1:23" x14ac:dyDescent="0.3">
      <c r="A361" t="s">
        <v>378</v>
      </c>
      <c r="B361" t="s">
        <v>1111</v>
      </c>
      <c r="C361" t="s">
        <v>1632</v>
      </c>
      <c r="D361" t="s">
        <v>1635</v>
      </c>
      <c r="E361">
        <v>2023</v>
      </c>
      <c r="F361" t="s">
        <v>1639</v>
      </c>
      <c r="G361">
        <v>4515</v>
      </c>
      <c r="H361">
        <v>1794</v>
      </c>
      <c r="I361">
        <v>10124</v>
      </c>
      <c r="J361">
        <v>364063</v>
      </c>
      <c r="K361">
        <v>9.4700000000000006</v>
      </c>
      <c r="L361">
        <v>0</v>
      </c>
      <c r="M361">
        <v>1.37</v>
      </c>
      <c r="N361">
        <v>1.39</v>
      </c>
      <c r="O361">
        <v>42.32</v>
      </c>
      <c r="P361">
        <v>2.2999999999999998</v>
      </c>
      <c r="Q361">
        <v>18380</v>
      </c>
      <c r="R361">
        <v>7936</v>
      </c>
      <c r="S361">
        <v>11</v>
      </c>
      <c r="T361">
        <v>8099910</v>
      </c>
      <c r="U361">
        <v>45709860</v>
      </c>
      <c r="V361">
        <v>-37609950</v>
      </c>
      <c r="W361" s="20" t="str">
        <f t="shared" si="5"/>
        <v>Under-performer</v>
      </c>
    </row>
    <row r="362" spans="1:23" x14ac:dyDescent="0.3">
      <c r="A362" t="s">
        <v>379</v>
      </c>
      <c r="B362" t="s">
        <v>1320</v>
      </c>
      <c r="C362" t="s">
        <v>1634</v>
      </c>
      <c r="D362" t="s">
        <v>1638</v>
      </c>
      <c r="E362">
        <v>2024</v>
      </c>
      <c r="F362" t="s">
        <v>1640</v>
      </c>
      <c r="G362">
        <v>685</v>
      </c>
      <c r="H362">
        <v>11677</v>
      </c>
      <c r="I362">
        <v>14187</v>
      </c>
      <c r="J362">
        <v>149441</v>
      </c>
      <c r="K362">
        <v>7.99</v>
      </c>
      <c r="L362">
        <v>16</v>
      </c>
      <c r="M362">
        <v>0.7</v>
      </c>
      <c r="N362">
        <v>13.85</v>
      </c>
      <c r="O362">
        <v>46.81</v>
      </c>
      <c r="P362">
        <v>4.4000000000000004</v>
      </c>
      <c r="Q362">
        <v>18388</v>
      </c>
      <c r="R362">
        <v>9757</v>
      </c>
      <c r="S362">
        <v>12</v>
      </c>
      <c r="T362">
        <v>7998745</v>
      </c>
      <c r="U362">
        <v>9718095</v>
      </c>
      <c r="V362">
        <v>-1719350</v>
      </c>
      <c r="W362" s="20" t="str">
        <f t="shared" si="5"/>
        <v>Under-performer</v>
      </c>
    </row>
    <row r="363" spans="1:23" x14ac:dyDescent="0.3">
      <c r="A363" t="s">
        <v>380</v>
      </c>
      <c r="B363" t="s">
        <v>1321</v>
      </c>
      <c r="C363" t="s">
        <v>1633</v>
      </c>
      <c r="D363" t="s">
        <v>1636</v>
      </c>
      <c r="E363">
        <v>2024</v>
      </c>
      <c r="F363" t="s">
        <v>1641</v>
      </c>
      <c r="G363">
        <v>1743</v>
      </c>
      <c r="H363">
        <v>11382</v>
      </c>
      <c r="I363">
        <v>1341</v>
      </c>
      <c r="J363">
        <v>208175</v>
      </c>
      <c r="K363">
        <v>1.73</v>
      </c>
      <c r="L363">
        <v>1</v>
      </c>
      <c r="M363">
        <v>8.93</v>
      </c>
      <c r="N363">
        <v>14.7</v>
      </c>
      <c r="O363">
        <v>11.21</v>
      </c>
      <c r="P363">
        <v>1.5</v>
      </c>
      <c r="Q363">
        <v>7233</v>
      </c>
      <c r="R363">
        <v>9487</v>
      </c>
      <c r="S363">
        <v>7</v>
      </c>
      <c r="T363">
        <v>19838826</v>
      </c>
      <c r="U363">
        <v>2337363</v>
      </c>
      <c r="V363">
        <v>17501463</v>
      </c>
      <c r="W363" s="20" t="str">
        <f t="shared" si="5"/>
        <v>Cash Cows</v>
      </c>
    </row>
    <row r="364" spans="1:23" x14ac:dyDescent="0.3">
      <c r="A364" t="s">
        <v>381</v>
      </c>
      <c r="B364" t="s">
        <v>1322</v>
      </c>
      <c r="C364" t="s">
        <v>1632</v>
      </c>
      <c r="D364" t="s">
        <v>1635</v>
      </c>
      <c r="E364">
        <v>2024</v>
      </c>
      <c r="F364" t="s">
        <v>1641</v>
      </c>
      <c r="G364">
        <v>1732</v>
      </c>
      <c r="H364">
        <v>2636</v>
      </c>
      <c r="I364">
        <v>6233</v>
      </c>
      <c r="J364">
        <v>299877</v>
      </c>
      <c r="K364">
        <v>9.08</v>
      </c>
      <c r="L364">
        <v>19</v>
      </c>
      <c r="M364">
        <v>3.88</v>
      </c>
      <c r="N364">
        <v>23.36</v>
      </c>
      <c r="O364">
        <v>32.700000000000003</v>
      </c>
      <c r="P364">
        <v>2.7</v>
      </c>
      <c r="Q364">
        <v>4716</v>
      </c>
      <c r="R364">
        <v>7141</v>
      </c>
      <c r="S364">
        <v>3</v>
      </c>
      <c r="T364">
        <v>4565552</v>
      </c>
      <c r="U364">
        <v>10795556</v>
      </c>
      <c r="V364">
        <v>-6230004</v>
      </c>
      <c r="W364" s="20" t="str">
        <f t="shared" si="5"/>
        <v>Under-performer</v>
      </c>
    </row>
    <row r="365" spans="1:23" x14ac:dyDescent="0.3">
      <c r="A365" t="s">
        <v>382</v>
      </c>
      <c r="B365" t="s">
        <v>1260</v>
      </c>
      <c r="C365" t="s">
        <v>1633</v>
      </c>
      <c r="D365" t="s">
        <v>1636</v>
      </c>
      <c r="E365">
        <v>2023</v>
      </c>
      <c r="F365" t="s">
        <v>1639</v>
      </c>
      <c r="G365">
        <v>4802</v>
      </c>
      <c r="H365">
        <v>3564</v>
      </c>
      <c r="I365">
        <v>5893</v>
      </c>
      <c r="J365">
        <v>479404</v>
      </c>
      <c r="K365">
        <v>1.76</v>
      </c>
      <c r="L365">
        <v>5</v>
      </c>
      <c r="M365">
        <v>2.88</v>
      </c>
      <c r="N365">
        <v>18.149999999999999</v>
      </c>
      <c r="O365">
        <v>44.93</v>
      </c>
      <c r="P365">
        <v>2.6</v>
      </c>
      <c r="Q365">
        <v>5864</v>
      </c>
      <c r="R365">
        <v>5275</v>
      </c>
      <c r="S365">
        <v>9</v>
      </c>
      <c r="T365">
        <v>17114328</v>
      </c>
      <c r="U365">
        <v>28298186</v>
      </c>
      <c r="V365">
        <v>-11183858</v>
      </c>
      <c r="W365" s="20" t="str">
        <f t="shared" si="5"/>
        <v>Under-performer</v>
      </c>
    </row>
    <row r="366" spans="1:23" x14ac:dyDescent="0.3">
      <c r="A366" t="s">
        <v>383</v>
      </c>
      <c r="B366" t="s">
        <v>1323</v>
      </c>
      <c r="C366" t="s">
        <v>1634</v>
      </c>
      <c r="D366" t="s">
        <v>1636</v>
      </c>
      <c r="E366">
        <v>2023</v>
      </c>
      <c r="F366" t="s">
        <v>1640</v>
      </c>
      <c r="G366">
        <v>169</v>
      </c>
      <c r="H366">
        <v>8509</v>
      </c>
      <c r="I366">
        <v>14228</v>
      </c>
      <c r="J366">
        <v>186917</v>
      </c>
      <c r="K366">
        <v>5.0599999999999996</v>
      </c>
      <c r="L366">
        <v>7</v>
      </c>
      <c r="M366">
        <v>7.25</v>
      </c>
      <c r="N366">
        <v>22.94</v>
      </c>
      <c r="O366">
        <v>60.7</v>
      </c>
      <c r="P366">
        <v>4.8</v>
      </c>
      <c r="Q366">
        <v>13769</v>
      </c>
      <c r="R366">
        <v>9906</v>
      </c>
      <c r="S366">
        <v>5</v>
      </c>
      <c r="T366">
        <v>1438021</v>
      </c>
      <c r="U366">
        <v>2404532</v>
      </c>
      <c r="V366">
        <v>-966511</v>
      </c>
      <c r="W366" s="20" t="str">
        <f t="shared" si="5"/>
        <v>Under-performer</v>
      </c>
    </row>
    <row r="367" spans="1:23" x14ac:dyDescent="0.3">
      <c r="A367" t="s">
        <v>384</v>
      </c>
      <c r="B367" t="s">
        <v>1324</v>
      </c>
      <c r="C367" t="s">
        <v>1634</v>
      </c>
      <c r="D367" t="s">
        <v>1635</v>
      </c>
      <c r="E367">
        <v>2023</v>
      </c>
      <c r="F367" t="s">
        <v>1639</v>
      </c>
      <c r="G367">
        <v>880</v>
      </c>
      <c r="H367">
        <v>14487</v>
      </c>
      <c r="I367">
        <v>11966</v>
      </c>
      <c r="J367">
        <v>267770</v>
      </c>
      <c r="K367">
        <v>2.14</v>
      </c>
      <c r="L367">
        <v>15</v>
      </c>
      <c r="M367">
        <v>8.36</v>
      </c>
      <c r="N367">
        <v>22.71</v>
      </c>
      <c r="O367">
        <v>46</v>
      </c>
      <c r="P367">
        <v>1.6</v>
      </c>
      <c r="Q367">
        <v>19361</v>
      </c>
      <c r="R367">
        <v>1226</v>
      </c>
      <c r="S367">
        <v>6</v>
      </c>
      <c r="T367">
        <v>12748560</v>
      </c>
      <c r="U367">
        <v>10530080</v>
      </c>
      <c r="V367">
        <v>2218480</v>
      </c>
      <c r="W367" s="20" t="str">
        <f t="shared" si="5"/>
        <v>Under-performer</v>
      </c>
    </row>
    <row r="368" spans="1:23" x14ac:dyDescent="0.3">
      <c r="A368" t="s">
        <v>385</v>
      </c>
      <c r="B368" t="s">
        <v>1325</v>
      </c>
      <c r="C368" t="s">
        <v>1632</v>
      </c>
      <c r="D368" t="s">
        <v>1635</v>
      </c>
      <c r="E368">
        <v>2023</v>
      </c>
      <c r="F368" t="s">
        <v>1641</v>
      </c>
      <c r="G368">
        <v>3725</v>
      </c>
      <c r="H368">
        <v>6043</v>
      </c>
      <c r="I368">
        <v>1667</v>
      </c>
      <c r="J368">
        <v>479890</v>
      </c>
      <c r="K368">
        <v>10.38</v>
      </c>
      <c r="L368">
        <v>18</v>
      </c>
      <c r="M368">
        <v>8.6199999999999992</v>
      </c>
      <c r="N368">
        <v>15.11</v>
      </c>
      <c r="O368">
        <v>37.03</v>
      </c>
      <c r="P368">
        <v>1</v>
      </c>
      <c r="Q368">
        <v>15329</v>
      </c>
      <c r="R368">
        <v>4479</v>
      </c>
      <c r="S368">
        <v>9</v>
      </c>
      <c r="T368">
        <v>22510175</v>
      </c>
      <c r="U368">
        <v>6209575</v>
      </c>
      <c r="V368">
        <v>16300600</v>
      </c>
      <c r="W368" s="20" t="str">
        <f t="shared" si="5"/>
        <v>Star</v>
      </c>
    </row>
    <row r="369" spans="1:23" x14ac:dyDescent="0.3">
      <c r="A369" t="s">
        <v>386</v>
      </c>
      <c r="B369" t="s">
        <v>1326</v>
      </c>
      <c r="C369" t="s">
        <v>1632</v>
      </c>
      <c r="D369" t="s">
        <v>1635</v>
      </c>
      <c r="E369">
        <v>2024</v>
      </c>
      <c r="F369" t="s">
        <v>1642</v>
      </c>
      <c r="G369">
        <v>1419</v>
      </c>
      <c r="H369">
        <v>2507</v>
      </c>
      <c r="I369">
        <v>11058</v>
      </c>
      <c r="J369">
        <v>168325</v>
      </c>
      <c r="K369">
        <v>3.09</v>
      </c>
      <c r="L369">
        <v>0</v>
      </c>
      <c r="M369">
        <v>3.16</v>
      </c>
      <c r="N369">
        <v>13.19</v>
      </c>
      <c r="O369">
        <v>41.05</v>
      </c>
      <c r="P369">
        <v>2</v>
      </c>
      <c r="Q369">
        <v>6460</v>
      </c>
      <c r="R369">
        <v>8808</v>
      </c>
      <c r="S369">
        <v>12</v>
      </c>
      <c r="T369">
        <v>3557433</v>
      </c>
      <c r="U369">
        <v>15691302</v>
      </c>
      <c r="V369">
        <v>-12133869</v>
      </c>
      <c r="W369" s="20" t="str">
        <f t="shared" si="5"/>
        <v>Under-performer</v>
      </c>
    </row>
    <row r="370" spans="1:23" x14ac:dyDescent="0.3">
      <c r="A370" t="s">
        <v>387</v>
      </c>
      <c r="B370" t="s">
        <v>1251</v>
      </c>
      <c r="C370" t="s">
        <v>1632</v>
      </c>
      <c r="D370" t="s">
        <v>1638</v>
      </c>
      <c r="E370">
        <v>2024</v>
      </c>
      <c r="F370" t="s">
        <v>1642</v>
      </c>
      <c r="G370">
        <v>790</v>
      </c>
      <c r="H370">
        <v>6945</v>
      </c>
      <c r="I370">
        <v>9423</v>
      </c>
      <c r="J370">
        <v>69337</v>
      </c>
      <c r="K370">
        <v>5.88</v>
      </c>
      <c r="L370">
        <v>2</v>
      </c>
      <c r="M370">
        <v>8.52</v>
      </c>
      <c r="N370">
        <v>13.94</v>
      </c>
      <c r="O370">
        <v>29.38</v>
      </c>
      <c r="P370">
        <v>4.3</v>
      </c>
      <c r="Q370">
        <v>20281</v>
      </c>
      <c r="R370">
        <v>9593</v>
      </c>
      <c r="S370">
        <v>9</v>
      </c>
      <c r="T370">
        <v>5486550</v>
      </c>
      <c r="U370">
        <v>7444170</v>
      </c>
      <c r="V370">
        <v>-1957620</v>
      </c>
      <c r="W370" s="20" t="str">
        <f t="shared" si="5"/>
        <v>Under-performer</v>
      </c>
    </row>
    <row r="371" spans="1:23" x14ac:dyDescent="0.3">
      <c r="A371" t="s">
        <v>388</v>
      </c>
      <c r="B371" t="s">
        <v>1327</v>
      </c>
      <c r="C371" t="s">
        <v>1633</v>
      </c>
      <c r="D371" t="s">
        <v>1637</v>
      </c>
      <c r="E371">
        <v>2023</v>
      </c>
      <c r="F371" t="s">
        <v>1641</v>
      </c>
      <c r="G371">
        <v>166</v>
      </c>
      <c r="H371">
        <v>12206</v>
      </c>
      <c r="I371">
        <v>13827</v>
      </c>
      <c r="J371">
        <v>203385</v>
      </c>
      <c r="K371">
        <v>13.44</v>
      </c>
      <c r="L371">
        <v>2</v>
      </c>
      <c r="M371">
        <v>0.41</v>
      </c>
      <c r="N371">
        <v>24.46</v>
      </c>
      <c r="O371">
        <v>83.96</v>
      </c>
      <c r="P371">
        <v>1.8</v>
      </c>
      <c r="Q371">
        <v>9801</v>
      </c>
      <c r="R371">
        <v>8152</v>
      </c>
      <c r="S371">
        <v>13</v>
      </c>
      <c r="T371">
        <v>2026196</v>
      </c>
      <c r="U371">
        <v>2295282</v>
      </c>
      <c r="V371">
        <v>-269086</v>
      </c>
      <c r="W371" s="20" t="str">
        <f t="shared" si="5"/>
        <v>Under-performer</v>
      </c>
    </row>
    <row r="372" spans="1:23" x14ac:dyDescent="0.3">
      <c r="A372" t="s">
        <v>389</v>
      </c>
      <c r="B372" t="s">
        <v>1276</v>
      </c>
      <c r="C372" t="s">
        <v>1633</v>
      </c>
      <c r="D372" t="s">
        <v>1635</v>
      </c>
      <c r="E372">
        <v>2024</v>
      </c>
      <c r="F372" t="s">
        <v>1642</v>
      </c>
      <c r="G372">
        <v>2888</v>
      </c>
      <c r="H372">
        <v>16249</v>
      </c>
      <c r="I372">
        <v>6269</v>
      </c>
      <c r="J372">
        <v>470159</v>
      </c>
      <c r="K372">
        <v>3.06</v>
      </c>
      <c r="L372">
        <v>4</v>
      </c>
      <c r="M372">
        <v>0.5</v>
      </c>
      <c r="N372">
        <v>19.329999999999998</v>
      </c>
      <c r="O372">
        <v>51.74</v>
      </c>
      <c r="P372">
        <v>2</v>
      </c>
      <c r="Q372">
        <v>10341</v>
      </c>
      <c r="R372">
        <v>711</v>
      </c>
      <c r="S372">
        <v>13</v>
      </c>
      <c r="T372">
        <v>46927112</v>
      </c>
      <c r="U372">
        <v>18104872</v>
      </c>
      <c r="V372">
        <v>28822240</v>
      </c>
      <c r="W372" s="20" t="str">
        <f t="shared" si="5"/>
        <v>Star</v>
      </c>
    </row>
    <row r="373" spans="1:23" x14ac:dyDescent="0.3">
      <c r="A373" t="s">
        <v>390</v>
      </c>
      <c r="B373" t="s">
        <v>1328</v>
      </c>
      <c r="C373" t="s">
        <v>1634</v>
      </c>
      <c r="D373" t="s">
        <v>1638</v>
      </c>
      <c r="E373">
        <v>2024</v>
      </c>
      <c r="F373" t="s">
        <v>1640</v>
      </c>
      <c r="G373">
        <v>1200</v>
      </c>
      <c r="H373">
        <v>13218</v>
      </c>
      <c r="I373">
        <v>13270</v>
      </c>
      <c r="J373">
        <v>390093</v>
      </c>
      <c r="K373">
        <v>7.62</v>
      </c>
      <c r="L373">
        <v>11</v>
      </c>
      <c r="M373">
        <v>6.24</v>
      </c>
      <c r="N373">
        <v>2.66</v>
      </c>
      <c r="O373">
        <v>11.07</v>
      </c>
      <c r="P373">
        <v>1.5</v>
      </c>
      <c r="Q373">
        <v>9230</v>
      </c>
      <c r="R373">
        <v>849</v>
      </c>
      <c r="S373">
        <v>7</v>
      </c>
      <c r="T373">
        <v>15861600</v>
      </c>
      <c r="U373">
        <v>15924000</v>
      </c>
      <c r="V373">
        <v>-62400</v>
      </c>
      <c r="W373" s="20" t="str">
        <f t="shared" si="5"/>
        <v>Under-performer</v>
      </c>
    </row>
    <row r="374" spans="1:23" x14ac:dyDescent="0.3">
      <c r="A374" t="s">
        <v>391</v>
      </c>
      <c r="B374" t="s">
        <v>1103</v>
      </c>
      <c r="C374" t="s">
        <v>1633</v>
      </c>
      <c r="D374" t="s">
        <v>1636</v>
      </c>
      <c r="E374">
        <v>2023</v>
      </c>
      <c r="F374" t="s">
        <v>1639</v>
      </c>
      <c r="G374">
        <v>1981</v>
      </c>
      <c r="H374">
        <v>10939</v>
      </c>
      <c r="I374">
        <v>7056</v>
      </c>
      <c r="J374">
        <v>312420</v>
      </c>
      <c r="K374">
        <v>6.29</v>
      </c>
      <c r="L374">
        <v>11</v>
      </c>
      <c r="M374">
        <v>0.63</v>
      </c>
      <c r="N374">
        <v>19.46</v>
      </c>
      <c r="O374">
        <v>11.56</v>
      </c>
      <c r="P374">
        <v>3.9</v>
      </c>
      <c r="Q374">
        <v>19383</v>
      </c>
      <c r="R374">
        <v>1956</v>
      </c>
      <c r="S374">
        <v>5</v>
      </c>
      <c r="T374">
        <v>21670159</v>
      </c>
      <c r="U374">
        <v>13977936</v>
      </c>
      <c r="V374">
        <v>7692223</v>
      </c>
      <c r="W374" s="20" t="str">
        <f t="shared" si="5"/>
        <v>Cash Cows</v>
      </c>
    </row>
    <row r="375" spans="1:23" x14ac:dyDescent="0.3">
      <c r="A375" t="s">
        <v>392</v>
      </c>
      <c r="B375" t="s">
        <v>1329</v>
      </c>
      <c r="C375" t="s">
        <v>1634</v>
      </c>
      <c r="D375" t="s">
        <v>1638</v>
      </c>
      <c r="E375">
        <v>2024</v>
      </c>
      <c r="F375" t="s">
        <v>1640</v>
      </c>
      <c r="G375">
        <v>1062</v>
      </c>
      <c r="H375">
        <v>14781</v>
      </c>
      <c r="I375">
        <v>10198</v>
      </c>
      <c r="J375">
        <v>363295</v>
      </c>
      <c r="K375">
        <v>0.27</v>
      </c>
      <c r="L375">
        <v>19</v>
      </c>
      <c r="M375">
        <v>3.25</v>
      </c>
      <c r="N375">
        <v>4.26</v>
      </c>
      <c r="O375">
        <v>87.84</v>
      </c>
      <c r="P375">
        <v>1.3</v>
      </c>
      <c r="Q375">
        <v>18479</v>
      </c>
      <c r="R375">
        <v>8691</v>
      </c>
      <c r="S375">
        <v>2</v>
      </c>
      <c r="T375">
        <v>15697422</v>
      </c>
      <c r="U375">
        <v>10830276</v>
      </c>
      <c r="V375">
        <v>4867146</v>
      </c>
      <c r="W375" s="20" t="str">
        <f t="shared" si="5"/>
        <v>Cash Cows</v>
      </c>
    </row>
    <row r="376" spans="1:23" x14ac:dyDescent="0.3">
      <c r="A376" t="s">
        <v>393</v>
      </c>
      <c r="B376" t="s">
        <v>1330</v>
      </c>
      <c r="C376" t="s">
        <v>1634</v>
      </c>
      <c r="D376" t="s">
        <v>1636</v>
      </c>
      <c r="E376">
        <v>2024</v>
      </c>
      <c r="F376" t="s">
        <v>1641</v>
      </c>
      <c r="G376">
        <v>1714</v>
      </c>
      <c r="H376">
        <v>2935</v>
      </c>
      <c r="I376">
        <v>11520</v>
      </c>
      <c r="J376">
        <v>460827</v>
      </c>
      <c r="K376">
        <v>11.89</v>
      </c>
      <c r="L376">
        <v>12</v>
      </c>
      <c r="M376">
        <v>6.73</v>
      </c>
      <c r="N376">
        <v>11.18</v>
      </c>
      <c r="O376">
        <v>27.72</v>
      </c>
      <c r="P376">
        <v>2.2999999999999998</v>
      </c>
      <c r="Q376">
        <v>2478</v>
      </c>
      <c r="R376">
        <v>1626</v>
      </c>
      <c r="S376">
        <v>13</v>
      </c>
      <c r="T376">
        <v>5030590</v>
      </c>
      <c r="U376">
        <v>19745280</v>
      </c>
      <c r="V376">
        <v>-14714690</v>
      </c>
      <c r="W376" s="20" t="str">
        <f t="shared" si="5"/>
        <v>Under-performer</v>
      </c>
    </row>
    <row r="377" spans="1:23" x14ac:dyDescent="0.3">
      <c r="A377" t="s">
        <v>394</v>
      </c>
      <c r="B377" t="s">
        <v>1230</v>
      </c>
      <c r="C377" t="s">
        <v>1633</v>
      </c>
      <c r="D377" t="s">
        <v>1636</v>
      </c>
      <c r="E377">
        <v>2023</v>
      </c>
      <c r="F377" t="s">
        <v>1642</v>
      </c>
      <c r="G377">
        <v>1131</v>
      </c>
      <c r="H377">
        <v>2071</v>
      </c>
      <c r="I377">
        <v>1969</v>
      </c>
      <c r="J377">
        <v>193016</v>
      </c>
      <c r="K377">
        <v>1.04</v>
      </c>
      <c r="L377">
        <v>19</v>
      </c>
      <c r="M377">
        <v>3.37</v>
      </c>
      <c r="N377">
        <v>5.26</v>
      </c>
      <c r="O377">
        <v>74.45</v>
      </c>
      <c r="P377">
        <v>2.1</v>
      </c>
      <c r="Q377">
        <v>2230</v>
      </c>
      <c r="R377">
        <v>6329</v>
      </c>
      <c r="S377">
        <v>8</v>
      </c>
      <c r="T377">
        <v>2342301</v>
      </c>
      <c r="U377">
        <v>2226939</v>
      </c>
      <c r="V377">
        <v>115362</v>
      </c>
      <c r="W377" s="20" t="str">
        <f t="shared" si="5"/>
        <v>Under-performer</v>
      </c>
    </row>
    <row r="378" spans="1:23" x14ac:dyDescent="0.3">
      <c r="A378" t="s">
        <v>395</v>
      </c>
      <c r="B378" t="s">
        <v>1331</v>
      </c>
      <c r="C378" t="s">
        <v>1634</v>
      </c>
      <c r="D378" t="s">
        <v>1638</v>
      </c>
      <c r="E378">
        <v>2023</v>
      </c>
      <c r="F378" t="s">
        <v>1641</v>
      </c>
      <c r="G378">
        <v>4779</v>
      </c>
      <c r="H378">
        <v>3882</v>
      </c>
      <c r="I378">
        <v>1630</v>
      </c>
      <c r="J378">
        <v>365031</v>
      </c>
      <c r="K378">
        <v>7.11</v>
      </c>
      <c r="L378">
        <v>8</v>
      </c>
      <c r="M378">
        <v>1.8</v>
      </c>
      <c r="N378">
        <v>17.239999999999998</v>
      </c>
      <c r="O378">
        <v>14.66</v>
      </c>
      <c r="P378">
        <v>3.2</v>
      </c>
      <c r="Q378">
        <v>1556</v>
      </c>
      <c r="R378">
        <v>8611</v>
      </c>
      <c r="S378">
        <v>9</v>
      </c>
      <c r="T378">
        <v>18552078</v>
      </c>
      <c r="U378">
        <v>7789770</v>
      </c>
      <c r="V378">
        <v>10762308</v>
      </c>
      <c r="W378" s="20" t="str">
        <f t="shared" si="5"/>
        <v>Cash Cows</v>
      </c>
    </row>
    <row r="379" spans="1:23" x14ac:dyDescent="0.3">
      <c r="A379" t="s">
        <v>396</v>
      </c>
      <c r="B379" t="s">
        <v>1218</v>
      </c>
      <c r="C379" t="s">
        <v>1633</v>
      </c>
      <c r="D379" t="s">
        <v>1635</v>
      </c>
      <c r="E379">
        <v>2024</v>
      </c>
      <c r="F379" t="s">
        <v>1640</v>
      </c>
      <c r="G379">
        <v>562</v>
      </c>
      <c r="H379">
        <v>6584</v>
      </c>
      <c r="I379">
        <v>2451</v>
      </c>
      <c r="J379">
        <v>131442</v>
      </c>
      <c r="K379">
        <v>8.41</v>
      </c>
      <c r="L379">
        <v>6</v>
      </c>
      <c r="M379">
        <v>2.81</v>
      </c>
      <c r="N379">
        <v>21.93</v>
      </c>
      <c r="O379">
        <v>83.69</v>
      </c>
      <c r="P379">
        <v>3.9</v>
      </c>
      <c r="Q379">
        <v>3743</v>
      </c>
      <c r="R379">
        <v>8627</v>
      </c>
      <c r="S379">
        <v>10</v>
      </c>
      <c r="T379">
        <v>3700208</v>
      </c>
      <c r="U379">
        <v>1377462</v>
      </c>
      <c r="V379">
        <v>2322746</v>
      </c>
      <c r="W379" s="20" t="str">
        <f t="shared" si="5"/>
        <v>Under-performer</v>
      </c>
    </row>
    <row r="380" spans="1:23" x14ac:dyDescent="0.3">
      <c r="A380" t="s">
        <v>397</v>
      </c>
      <c r="B380" t="s">
        <v>1157</v>
      </c>
      <c r="C380" t="s">
        <v>1633</v>
      </c>
      <c r="D380" t="s">
        <v>1636</v>
      </c>
      <c r="E380">
        <v>2023</v>
      </c>
      <c r="F380" t="s">
        <v>1641</v>
      </c>
      <c r="G380">
        <v>2899</v>
      </c>
      <c r="H380">
        <v>18161</v>
      </c>
      <c r="I380">
        <v>1936</v>
      </c>
      <c r="J380">
        <v>99847</v>
      </c>
      <c r="K380">
        <v>9.43</v>
      </c>
      <c r="L380">
        <v>3</v>
      </c>
      <c r="M380">
        <v>4.58</v>
      </c>
      <c r="N380">
        <v>7.26</v>
      </c>
      <c r="O380">
        <v>79.95</v>
      </c>
      <c r="P380">
        <v>3.1</v>
      </c>
      <c r="Q380">
        <v>3201</v>
      </c>
      <c r="R380">
        <v>2198</v>
      </c>
      <c r="S380">
        <v>3</v>
      </c>
      <c r="T380">
        <v>52648739</v>
      </c>
      <c r="U380">
        <v>5612464</v>
      </c>
      <c r="V380">
        <v>47036275</v>
      </c>
      <c r="W380" s="20" t="str">
        <f t="shared" si="5"/>
        <v>Star</v>
      </c>
    </row>
    <row r="381" spans="1:23" x14ac:dyDescent="0.3">
      <c r="A381" t="s">
        <v>398</v>
      </c>
      <c r="B381" t="s">
        <v>1332</v>
      </c>
      <c r="C381" t="s">
        <v>1632</v>
      </c>
      <c r="D381" t="s">
        <v>1638</v>
      </c>
      <c r="E381">
        <v>2024</v>
      </c>
      <c r="F381" t="s">
        <v>1641</v>
      </c>
      <c r="G381">
        <v>609</v>
      </c>
      <c r="H381">
        <v>15007</v>
      </c>
      <c r="I381">
        <v>3610</v>
      </c>
      <c r="J381">
        <v>108653</v>
      </c>
      <c r="K381">
        <v>10.33</v>
      </c>
      <c r="L381">
        <v>18</v>
      </c>
      <c r="M381">
        <v>4.75</v>
      </c>
      <c r="N381">
        <v>2.0499999999999998</v>
      </c>
      <c r="O381">
        <v>55.69</v>
      </c>
      <c r="P381">
        <v>4.7</v>
      </c>
      <c r="Q381">
        <v>19170</v>
      </c>
      <c r="R381">
        <v>7965</v>
      </c>
      <c r="S381">
        <v>2</v>
      </c>
      <c r="T381">
        <v>9139263</v>
      </c>
      <c r="U381">
        <v>2198490</v>
      </c>
      <c r="V381">
        <v>6940773</v>
      </c>
      <c r="W381" s="20" t="str">
        <f t="shared" si="5"/>
        <v>Cash Cows</v>
      </c>
    </row>
    <row r="382" spans="1:23" x14ac:dyDescent="0.3">
      <c r="A382" t="s">
        <v>399</v>
      </c>
      <c r="B382" t="s">
        <v>1333</v>
      </c>
      <c r="C382" t="s">
        <v>1632</v>
      </c>
      <c r="D382" t="s">
        <v>1638</v>
      </c>
      <c r="E382">
        <v>2024</v>
      </c>
      <c r="F382" t="s">
        <v>1640</v>
      </c>
      <c r="G382">
        <v>3722</v>
      </c>
      <c r="H382">
        <v>8559</v>
      </c>
      <c r="I382">
        <v>9467</v>
      </c>
      <c r="J382">
        <v>267144</v>
      </c>
      <c r="K382">
        <v>3.8</v>
      </c>
      <c r="L382">
        <v>18</v>
      </c>
      <c r="M382">
        <v>7.83</v>
      </c>
      <c r="N382">
        <v>7.46</v>
      </c>
      <c r="O382">
        <v>10.72</v>
      </c>
      <c r="P382">
        <v>4.8</v>
      </c>
      <c r="Q382">
        <v>9803</v>
      </c>
      <c r="R382">
        <v>273</v>
      </c>
      <c r="S382">
        <v>5</v>
      </c>
      <c r="T382">
        <v>31856598</v>
      </c>
      <c r="U382">
        <v>35236174</v>
      </c>
      <c r="V382">
        <v>-3379576</v>
      </c>
      <c r="W382" s="20" t="str">
        <f t="shared" si="5"/>
        <v>Volume Trap</v>
      </c>
    </row>
    <row r="383" spans="1:23" x14ac:dyDescent="0.3">
      <c r="A383" t="s">
        <v>400</v>
      </c>
      <c r="B383" t="s">
        <v>1334</v>
      </c>
      <c r="C383" t="s">
        <v>1632</v>
      </c>
      <c r="D383" t="s">
        <v>1636</v>
      </c>
      <c r="E383">
        <v>2023</v>
      </c>
      <c r="F383" t="s">
        <v>1640</v>
      </c>
      <c r="G383">
        <v>4633</v>
      </c>
      <c r="H383">
        <v>19771</v>
      </c>
      <c r="I383">
        <v>11802</v>
      </c>
      <c r="J383">
        <v>303661</v>
      </c>
      <c r="K383">
        <v>0.15</v>
      </c>
      <c r="L383">
        <v>5</v>
      </c>
      <c r="M383">
        <v>7.5</v>
      </c>
      <c r="N383">
        <v>16.809999999999999</v>
      </c>
      <c r="O383">
        <v>30.62</v>
      </c>
      <c r="P383">
        <v>2.4</v>
      </c>
      <c r="Q383">
        <v>16600</v>
      </c>
      <c r="R383">
        <v>9933</v>
      </c>
      <c r="S383">
        <v>14</v>
      </c>
      <c r="T383">
        <v>91599043</v>
      </c>
      <c r="U383">
        <v>54678666</v>
      </c>
      <c r="V383">
        <v>36920377</v>
      </c>
      <c r="W383" s="20" t="str">
        <f t="shared" si="5"/>
        <v>Star</v>
      </c>
    </row>
    <row r="384" spans="1:23" x14ac:dyDescent="0.3">
      <c r="A384" t="s">
        <v>401</v>
      </c>
      <c r="B384" t="s">
        <v>1335</v>
      </c>
      <c r="C384" t="s">
        <v>1633</v>
      </c>
      <c r="D384" t="s">
        <v>1635</v>
      </c>
      <c r="E384">
        <v>2024</v>
      </c>
      <c r="F384" t="s">
        <v>1640</v>
      </c>
      <c r="G384">
        <v>3393</v>
      </c>
      <c r="H384">
        <v>14271</v>
      </c>
      <c r="I384">
        <v>10318</v>
      </c>
      <c r="J384">
        <v>368766</v>
      </c>
      <c r="K384">
        <v>10.85</v>
      </c>
      <c r="L384">
        <v>12</v>
      </c>
      <c r="M384">
        <v>4.57</v>
      </c>
      <c r="N384">
        <v>8.2200000000000006</v>
      </c>
      <c r="O384">
        <v>42.55</v>
      </c>
      <c r="P384">
        <v>4.0999999999999996</v>
      </c>
      <c r="Q384">
        <v>14498</v>
      </c>
      <c r="R384">
        <v>600</v>
      </c>
      <c r="S384">
        <v>6</v>
      </c>
      <c r="T384">
        <v>48421503</v>
      </c>
      <c r="U384">
        <v>35008974</v>
      </c>
      <c r="V384">
        <v>13412529</v>
      </c>
      <c r="W384" s="20" t="str">
        <f t="shared" si="5"/>
        <v>Star</v>
      </c>
    </row>
    <row r="385" spans="1:23" x14ac:dyDescent="0.3">
      <c r="A385" t="s">
        <v>402</v>
      </c>
      <c r="B385" t="s">
        <v>1152</v>
      </c>
      <c r="C385" t="s">
        <v>1634</v>
      </c>
      <c r="D385" t="s">
        <v>1635</v>
      </c>
      <c r="E385">
        <v>2023</v>
      </c>
      <c r="F385" t="s">
        <v>1641</v>
      </c>
      <c r="G385">
        <v>4120</v>
      </c>
      <c r="H385">
        <v>19149</v>
      </c>
      <c r="I385">
        <v>14058</v>
      </c>
      <c r="J385">
        <v>339954</v>
      </c>
      <c r="K385">
        <v>8.0299999999999994</v>
      </c>
      <c r="L385">
        <v>10</v>
      </c>
      <c r="M385">
        <v>8.4600000000000009</v>
      </c>
      <c r="N385">
        <v>6.95</v>
      </c>
      <c r="O385">
        <v>46.81</v>
      </c>
      <c r="P385">
        <v>4</v>
      </c>
      <c r="Q385">
        <v>10893</v>
      </c>
      <c r="R385">
        <v>3746</v>
      </c>
      <c r="S385">
        <v>11</v>
      </c>
      <c r="T385">
        <v>78893880</v>
      </c>
      <c r="U385">
        <v>57918960</v>
      </c>
      <c r="V385">
        <v>20974920</v>
      </c>
      <c r="W385" s="20" t="str">
        <f t="shared" si="5"/>
        <v>Star</v>
      </c>
    </row>
    <row r="386" spans="1:23" x14ac:dyDescent="0.3">
      <c r="A386" t="s">
        <v>403</v>
      </c>
      <c r="B386" t="s">
        <v>1336</v>
      </c>
      <c r="C386" t="s">
        <v>1632</v>
      </c>
      <c r="D386" t="s">
        <v>1638</v>
      </c>
      <c r="E386">
        <v>2023</v>
      </c>
      <c r="F386" t="s">
        <v>1640</v>
      </c>
      <c r="G386">
        <v>4849</v>
      </c>
      <c r="H386">
        <v>8991</v>
      </c>
      <c r="I386">
        <v>1819</v>
      </c>
      <c r="J386">
        <v>127842</v>
      </c>
      <c r="K386">
        <v>12.54</v>
      </c>
      <c r="L386">
        <v>12</v>
      </c>
      <c r="M386">
        <v>1.1399999999999999</v>
      </c>
      <c r="N386">
        <v>4.6100000000000003</v>
      </c>
      <c r="O386">
        <v>33.81</v>
      </c>
      <c r="P386">
        <v>4.5999999999999996</v>
      </c>
      <c r="Q386">
        <v>2447</v>
      </c>
      <c r="R386">
        <v>6319</v>
      </c>
      <c r="S386">
        <v>13</v>
      </c>
      <c r="T386">
        <v>43597359</v>
      </c>
      <c r="U386">
        <v>8820331</v>
      </c>
      <c r="V386">
        <v>34777028</v>
      </c>
      <c r="W386" s="20" t="str">
        <f t="shared" si="5"/>
        <v>Star</v>
      </c>
    </row>
    <row r="387" spans="1:23" x14ac:dyDescent="0.3">
      <c r="A387" t="s">
        <v>404</v>
      </c>
      <c r="B387" t="s">
        <v>1260</v>
      </c>
      <c r="C387" t="s">
        <v>1632</v>
      </c>
      <c r="D387" t="s">
        <v>1636</v>
      </c>
      <c r="E387">
        <v>2024</v>
      </c>
      <c r="F387" t="s">
        <v>1642</v>
      </c>
      <c r="G387">
        <v>1520</v>
      </c>
      <c r="H387">
        <v>16027</v>
      </c>
      <c r="I387">
        <v>6037</v>
      </c>
      <c r="J387">
        <v>434369</v>
      </c>
      <c r="K387">
        <v>12.32</v>
      </c>
      <c r="L387">
        <v>12</v>
      </c>
      <c r="M387">
        <v>2.5499999999999998</v>
      </c>
      <c r="N387">
        <v>12.44</v>
      </c>
      <c r="O387">
        <v>12.64</v>
      </c>
      <c r="P387">
        <v>2.8</v>
      </c>
      <c r="Q387">
        <v>8053</v>
      </c>
      <c r="R387">
        <v>2463</v>
      </c>
      <c r="S387">
        <v>2</v>
      </c>
      <c r="T387">
        <v>24361040</v>
      </c>
      <c r="U387">
        <v>9176240</v>
      </c>
      <c r="V387">
        <v>15184800</v>
      </c>
      <c r="W387" s="20" t="str">
        <f t="shared" ref="W387:W450" si="6">IF(AND(T387&gt;$Y$2,V387&gt;$Z$2),"Star",IF(AND(T387&lt;=$Y$2,V387&gt;$Z$2),"Cash Cows",IF(AND(T387&gt;$Y$2,V387&lt;=$Z$2),"Volume Trap","Under-performer")))</f>
        <v>Star</v>
      </c>
    </row>
    <row r="388" spans="1:23" x14ac:dyDescent="0.3">
      <c r="A388" t="s">
        <v>405</v>
      </c>
      <c r="B388" t="s">
        <v>1337</v>
      </c>
      <c r="C388" t="s">
        <v>1632</v>
      </c>
      <c r="D388" t="s">
        <v>1636</v>
      </c>
      <c r="E388">
        <v>2023</v>
      </c>
      <c r="F388" t="s">
        <v>1640</v>
      </c>
      <c r="G388">
        <v>630</v>
      </c>
      <c r="H388">
        <v>18924</v>
      </c>
      <c r="I388">
        <v>10828</v>
      </c>
      <c r="J388">
        <v>322647</v>
      </c>
      <c r="K388">
        <v>12.65</v>
      </c>
      <c r="L388">
        <v>19</v>
      </c>
      <c r="M388">
        <v>8.2799999999999994</v>
      </c>
      <c r="N388">
        <v>6.9</v>
      </c>
      <c r="O388">
        <v>57.21</v>
      </c>
      <c r="P388">
        <v>3.1</v>
      </c>
      <c r="Q388">
        <v>2257</v>
      </c>
      <c r="R388">
        <v>7640</v>
      </c>
      <c r="S388">
        <v>6</v>
      </c>
      <c r="T388">
        <v>11922120</v>
      </c>
      <c r="U388">
        <v>6821640</v>
      </c>
      <c r="V388">
        <v>5100480</v>
      </c>
      <c r="W388" s="20" t="str">
        <f t="shared" si="6"/>
        <v>Cash Cows</v>
      </c>
    </row>
    <row r="389" spans="1:23" x14ac:dyDescent="0.3">
      <c r="A389" t="s">
        <v>406</v>
      </c>
      <c r="B389" t="s">
        <v>1338</v>
      </c>
      <c r="C389" t="s">
        <v>1632</v>
      </c>
      <c r="D389" t="s">
        <v>1635</v>
      </c>
      <c r="E389">
        <v>2023</v>
      </c>
      <c r="F389" t="s">
        <v>1640</v>
      </c>
      <c r="G389">
        <v>2344</v>
      </c>
      <c r="H389">
        <v>16359</v>
      </c>
      <c r="I389">
        <v>13248</v>
      </c>
      <c r="J389">
        <v>134761</v>
      </c>
      <c r="K389">
        <v>7.28</v>
      </c>
      <c r="L389">
        <v>14</v>
      </c>
      <c r="M389">
        <v>3.78</v>
      </c>
      <c r="N389">
        <v>18.28</v>
      </c>
      <c r="O389">
        <v>51.93</v>
      </c>
      <c r="P389">
        <v>2.7</v>
      </c>
      <c r="Q389">
        <v>16366</v>
      </c>
      <c r="R389">
        <v>1996</v>
      </c>
      <c r="S389">
        <v>7</v>
      </c>
      <c r="T389">
        <v>38345496</v>
      </c>
      <c r="U389">
        <v>31053312</v>
      </c>
      <c r="V389">
        <v>7292184</v>
      </c>
      <c r="W389" s="20" t="str">
        <f t="shared" si="6"/>
        <v>Star</v>
      </c>
    </row>
    <row r="390" spans="1:23" x14ac:dyDescent="0.3">
      <c r="A390" t="s">
        <v>407</v>
      </c>
      <c r="B390" t="s">
        <v>1339</v>
      </c>
      <c r="C390" t="s">
        <v>1634</v>
      </c>
      <c r="D390" t="s">
        <v>1638</v>
      </c>
      <c r="E390">
        <v>2023</v>
      </c>
      <c r="F390" t="s">
        <v>1642</v>
      </c>
      <c r="G390">
        <v>3197</v>
      </c>
      <c r="H390">
        <v>9573</v>
      </c>
      <c r="I390">
        <v>11440</v>
      </c>
      <c r="J390">
        <v>480192</v>
      </c>
      <c r="K390">
        <v>5</v>
      </c>
      <c r="L390">
        <v>12</v>
      </c>
      <c r="M390">
        <v>9.81</v>
      </c>
      <c r="N390">
        <v>1.92</v>
      </c>
      <c r="O390">
        <v>32.64</v>
      </c>
      <c r="P390">
        <v>4.4000000000000004</v>
      </c>
      <c r="Q390">
        <v>13080</v>
      </c>
      <c r="R390">
        <v>5859</v>
      </c>
      <c r="S390">
        <v>4</v>
      </c>
      <c r="T390">
        <v>30604881</v>
      </c>
      <c r="U390">
        <v>36573680</v>
      </c>
      <c r="V390">
        <v>-5968799</v>
      </c>
      <c r="W390" s="20" t="str">
        <f t="shared" si="6"/>
        <v>Volume Trap</v>
      </c>
    </row>
    <row r="391" spans="1:23" x14ac:dyDescent="0.3">
      <c r="A391" t="s">
        <v>408</v>
      </c>
      <c r="B391" t="s">
        <v>1340</v>
      </c>
      <c r="C391" t="s">
        <v>1632</v>
      </c>
      <c r="D391" t="s">
        <v>1638</v>
      </c>
      <c r="E391">
        <v>2023</v>
      </c>
      <c r="F391" t="s">
        <v>1641</v>
      </c>
      <c r="G391">
        <v>4299</v>
      </c>
      <c r="H391">
        <v>10577</v>
      </c>
      <c r="I391">
        <v>13285</v>
      </c>
      <c r="J391">
        <v>438583</v>
      </c>
      <c r="K391">
        <v>11.87</v>
      </c>
      <c r="L391">
        <v>10</v>
      </c>
      <c r="M391">
        <v>4.66</v>
      </c>
      <c r="N391">
        <v>16.600000000000001</v>
      </c>
      <c r="O391">
        <v>13.04</v>
      </c>
      <c r="P391">
        <v>1.9</v>
      </c>
      <c r="Q391">
        <v>7151</v>
      </c>
      <c r="R391">
        <v>1878</v>
      </c>
      <c r="S391">
        <v>13</v>
      </c>
      <c r="T391">
        <v>45470523</v>
      </c>
      <c r="U391">
        <v>57112215</v>
      </c>
      <c r="V391">
        <v>-11641692</v>
      </c>
      <c r="W391" s="20" t="str">
        <f t="shared" si="6"/>
        <v>Volume Trap</v>
      </c>
    </row>
    <row r="392" spans="1:23" x14ac:dyDescent="0.3">
      <c r="A392" t="s">
        <v>409</v>
      </c>
      <c r="B392" t="s">
        <v>1311</v>
      </c>
      <c r="C392" t="s">
        <v>1634</v>
      </c>
      <c r="D392" t="s">
        <v>1635</v>
      </c>
      <c r="E392">
        <v>2023</v>
      </c>
      <c r="F392" t="s">
        <v>1639</v>
      </c>
      <c r="G392">
        <v>1729</v>
      </c>
      <c r="H392">
        <v>12883</v>
      </c>
      <c r="I392">
        <v>2083</v>
      </c>
      <c r="J392">
        <v>323734</v>
      </c>
      <c r="K392">
        <v>6.77</v>
      </c>
      <c r="L392">
        <v>18</v>
      </c>
      <c r="M392">
        <v>7.92</v>
      </c>
      <c r="N392">
        <v>5.94</v>
      </c>
      <c r="O392">
        <v>89.57</v>
      </c>
      <c r="P392">
        <v>2</v>
      </c>
      <c r="Q392">
        <v>8773</v>
      </c>
      <c r="R392">
        <v>3157</v>
      </c>
      <c r="S392">
        <v>8</v>
      </c>
      <c r="T392">
        <v>22274707</v>
      </c>
      <c r="U392">
        <v>3601507</v>
      </c>
      <c r="V392">
        <v>18673200</v>
      </c>
      <c r="W392" s="20" t="str">
        <f t="shared" si="6"/>
        <v>Star</v>
      </c>
    </row>
    <row r="393" spans="1:23" x14ac:dyDescent="0.3">
      <c r="A393" t="s">
        <v>410</v>
      </c>
      <c r="B393" t="s">
        <v>1341</v>
      </c>
      <c r="C393" t="s">
        <v>1634</v>
      </c>
      <c r="D393" t="s">
        <v>1637</v>
      </c>
      <c r="E393">
        <v>2023</v>
      </c>
      <c r="F393" t="s">
        <v>1640</v>
      </c>
      <c r="G393">
        <v>3556</v>
      </c>
      <c r="H393">
        <v>17878</v>
      </c>
      <c r="I393">
        <v>1459</v>
      </c>
      <c r="J393">
        <v>191958</v>
      </c>
      <c r="K393">
        <v>2.75</v>
      </c>
      <c r="L393">
        <v>7</v>
      </c>
      <c r="M393">
        <v>4.0199999999999996</v>
      </c>
      <c r="N393">
        <v>12.23</v>
      </c>
      <c r="O393">
        <v>48.56</v>
      </c>
      <c r="P393">
        <v>2.5</v>
      </c>
      <c r="Q393">
        <v>11533</v>
      </c>
      <c r="R393">
        <v>5290</v>
      </c>
      <c r="S393">
        <v>7</v>
      </c>
      <c r="T393">
        <v>63574168</v>
      </c>
      <c r="U393">
        <v>5188204</v>
      </c>
      <c r="V393">
        <v>58385964</v>
      </c>
      <c r="W393" s="20" t="str">
        <f t="shared" si="6"/>
        <v>Star</v>
      </c>
    </row>
    <row r="394" spans="1:23" x14ac:dyDescent="0.3">
      <c r="A394" t="s">
        <v>411</v>
      </c>
      <c r="B394" t="s">
        <v>1331</v>
      </c>
      <c r="C394" t="s">
        <v>1632</v>
      </c>
      <c r="D394" t="s">
        <v>1638</v>
      </c>
      <c r="E394">
        <v>2023</v>
      </c>
      <c r="F394" t="s">
        <v>1640</v>
      </c>
      <c r="G394">
        <v>2794</v>
      </c>
      <c r="H394">
        <v>3853</v>
      </c>
      <c r="I394">
        <v>14863</v>
      </c>
      <c r="J394">
        <v>456082</v>
      </c>
      <c r="K394">
        <v>12.82</v>
      </c>
      <c r="L394">
        <v>19</v>
      </c>
      <c r="M394">
        <v>4.25</v>
      </c>
      <c r="N394">
        <v>7.15</v>
      </c>
      <c r="O394">
        <v>70.48</v>
      </c>
      <c r="P394">
        <v>1.9</v>
      </c>
      <c r="Q394">
        <v>5035</v>
      </c>
      <c r="R394">
        <v>7097</v>
      </c>
      <c r="S394">
        <v>5</v>
      </c>
      <c r="T394">
        <v>10765282</v>
      </c>
      <c r="U394">
        <v>41527222</v>
      </c>
      <c r="V394">
        <v>-30761940</v>
      </c>
      <c r="W394" s="20" t="str">
        <f t="shared" si="6"/>
        <v>Under-performer</v>
      </c>
    </row>
    <row r="395" spans="1:23" x14ac:dyDescent="0.3">
      <c r="A395" t="s">
        <v>412</v>
      </c>
      <c r="B395" t="s">
        <v>1342</v>
      </c>
      <c r="C395" t="s">
        <v>1632</v>
      </c>
      <c r="D395" t="s">
        <v>1638</v>
      </c>
      <c r="E395">
        <v>2024</v>
      </c>
      <c r="F395" t="s">
        <v>1639</v>
      </c>
      <c r="G395">
        <v>3406</v>
      </c>
      <c r="H395">
        <v>6299</v>
      </c>
      <c r="I395">
        <v>14158</v>
      </c>
      <c r="J395">
        <v>378768</v>
      </c>
      <c r="K395">
        <v>13.24</v>
      </c>
      <c r="L395">
        <v>7</v>
      </c>
      <c r="M395">
        <v>3.83</v>
      </c>
      <c r="N395">
        <v>18.07</v>
      </c>
      <c r="O395">
        <v>46.19</v>
      </c>
      <c r="P395">
        <v>3.2</v>
      </c>
      <c r="Q395">
        <v>20177</v>
      </c>
      <c r="R395">
        <v>4847</v>
      </c>
      <c r="S395">
        <v>4</v>
      </c>
      <c r="T395">
        <v>21454394</v>
      </c>
      <c r="U395">
        <v>48222148</v>
      </c>
      <c r="V395">
        <v>-26767754</v>
      </c>
      <c r="W395" s="20" t="str">
        <f t="shared" si="6"/>
        <v>Under-performer</v>
      </c>
    </row>
    <row r="396" spans="1:23" x14ac:dyDescent="0.3">
      <c r="A396" t="s">
        <v>413</v>
      </c>
      <c r="B396" t="s">
        <v>1343</v>
      </c>
      <c r="C396" t="s">
        <v>1632</v>
      </c>
      <c r="D396" t="s">
        <v>1637</v>
      </c>
      <c r="E396">
        <v>2023</v>
      </c>
      <c r="F396" t="s">
        <v>1642</v>
      </c>
      <c r="G396">
        <v>4095</v>
      </c>
      <c r="H396">
        <v>18570</v>
      </c>
      <c r="I396">
        <v>2810</v>
      </c>
      <c r="J396">
        <v>213864</v>
      </c>
      <c r="K396">
        <v>6.99</v>
      </c>
      <c r="L396">
        <v>9</v>
      </c>
      <c r="M396">
        <v>7.19</v>
      </c>
      <c r="N396">
        <v>23.63</v>
      </c>
      <c r="O396">
        <v>13.45</v>
      </c>
      <c r="P396">
        <v>1.5</v>
      </c>
      <c r="Q396">
        <v>18988</v>
      </c>
      <c r="R396">
        <v>9386</v>
      </c>
      <c r="S396">
        <v>6</v>
      </c>
      <c r="T396">
        <v>76044150</v>
      </c>
      <c r="U396">
        <v>11506950</v>
      </c>
      <c r="V396">
        <v>64537200</v>
      </c>
      <c r="W396" s="20" t="str">
        <f t="shared" si="6"/>
        <v>Star</v>
      </c>
    </row>
    <row r="397" spans="1:23" x14ac:dyDescent="0.3">
      <c r="A397" t="s">
        <v>414</v>
      </c>
      <c r="B397" t="s">
        <v>1344</v>
      </c>
      <c r="C397" t="s">
        <v>1634</v>
      </c>
      <c r="D397" t="s">
        <v>1635</v>
      </c>
      <c r="E397">
        <v>2023</v>
      </c>
      <c r="F397" t="s">
        <v>1642</v>
      </c>
      <c r="G397">
        <v>1293</v>
      </c>
      <c r="H397">
        <v>13439</v>
      </c>
      <c r="I397">
        <v>9390</v>
      </c>
      <c r="J397">
        <v>452980</v>
      </c>
      <c r="K397">
        <v>1.1399999999999999</v>
      </c>
      <c r="L397">
        <v>15</v>
      </c>
      <c r="M397">
        <v>5.48</v>
      </c>
      <c r="N397">
        <v>22.93</v>
      </c>
      <c r="O397">
        <v>34.770000000000003</v>
      </c>
      <c r="P397">
        <v>2.2999999999999998</v>
      </c>
      <c r="Q397">
        <v>10353</v>
      </c>
      <c r="R397">
        <v>145</v>
      </c>
      <c r="S397">
        <v>4</v>
      </c>
      <c r="T397">
        <v>17376627</v>
      </c>
      <c r="U397">
        <v>12141270</v>
      </c>
      <c r="V397">
        <v>5235357</v>
      </c>
      <c r="W397" s="20" t="str">
        <f t="shared" si="6"/>
        <v>Cash Cows</v>
      </c>
    </row>
    <row r="398" spans="1:23" x14ac:dyDescent="0.3">
      <c r="A398" t="s">
        <v>415</v>
      </c>
      <c r="B398" t="s">
        <v>1345</v>
      </c>
      <c r="C398" t="s">
        <v>1634</v>
      </c>
      <c r="D398" t="s">
        <v>1635</v>
      </c>
      <c r="E398">
        <v>2023</v>
      </c>
      <c r="F398" t="s">
        <v>1642</v>
      </c>
      <c r="G398">
        <v>3168</v>
      </c>
      <c r="H398">
        <v>3928</v>
      </c>
      <c r="I398">
        <v>2533</v>
      </c>
      <c r="J398">
        <v>306910</v>
      </c>
      <c r="K398">
        <v>5.82</v>
      </c>
      <c r="L398">
        <v>18</v>
      </c>
      <c r="M398">
        <v>9.44</v>
      </c>
      <c r="N398">
        <v>14.59</v>
      </c>
      <c r="O398">
        <v>35.61</v>
      </c>
      <c r="P398">
        <v>4.7</v>
      </c>
      <c r="Q398">
        <v>2408</v>
      </c>
      <c r="R398">
        <v>7858</v>
      </c>
      <c r="S398">
        <v>11</v>
      </c>
      <c r="T398">
        <v>12443904</v>
      </c>
      <c r="U398">
        <v>8024544</v>
      </c>
      <c r="V398">
        <v>4419360</v>
      </c>
      <c r="W398" s="20" t="str">
        <f t="shared" si="6"/>
        <v>Under-performer</v>
      </c>
    </row>
    <row r="399" spans="1:23" x14ac:dyDescent="0.3">
      <c r="A399" t="s">
        <v>416</v>
      </c>
      <c r="B399" t="s">
        <v>1346</v>
      </c>
      <c r="C399" t="s">
        <v>1633</v>
      </c>
      <c r="D399" t="s">
        <v>1636</v>
      </c>
      <c r="E399">
        <v>2024</v>
      </c>
      <c r="F399" t="s">
        <v>1639</v>
      </c>
      <c r="G399">
        <v>2191</v>
      </c>
      <c r="H399">
        <v>12796</v>
      </c>
      <c r="I399">
        <v>14670</v>
      </c>
      <c r="J399">
        <v>170356</v>
      </c>
      <c r="K399">
        <v>12.05</v>
      </c>
      <c r="L399">
        <v>10</v>
      </c>
      <c r="M399">
        <v>2.5099999999999998</v>
      </c>
      <c r="N399">
        <v>11.57</v>
      </c>
      <c r="O399">
        <v>77.069999999999993</v>
      </c>
      <c r="P399">
        <v>2.6</v>
      </c>
      <c r="Q399">
        <v>6117</v>
      </c>
      <c r="R399">
        <v>9737</v>
      </c>
      <c r="S399">
        <v>10</v>
      </c>
      <c r="T399">
        <v>28036036</v>
      </c>
      <c r="U399">
        <v>32141970</v>
      </c>
      <c r="V399">
        <v>-4105934</v>
      </c>
      <c r="W399" s="20" t="str">
        <f t="shared" si="6"/>
        <v>Volume Trap</v>
      </c>
    </row>
    <row r="400" spans="1:23" x14ac:dyDescent="0.3">
      <c r="A400" t="s">
        <v>417</v>
      </c>
      <c r="B400" t="s">
        <v>1250</v>
      </c>
      <c r="C400" t="s">
        <v>1634</v>
      </c>
      <c r="D400" t="s">
        <v>1635</v>
      </c>
      <c r="E400">
        <v>2024</v>
      </c>
      <c r="F400" t="s">
        <v>1639</v>
      </c>
      <c r="G400">
        <v>3109</v>
      </c>
      <c r="H400">
        <v>9313</v>
      </c>
      <c r="I400">
        <v>2925</v>
      </c>
      <c r="J400">
        <v>267228</v>
      </c>
      <c r="K400">
        <v>13.53</v>
      </c>
      <c r="L400">
        <v>12</v>
      </c>
      <c r="M400">
        <v>1.01</v>
      </c>
      <c r="N400">
        <v>20.46</v>
      </c>
      <c r="O400">
        <v>62.34</v>
      </c>
      <c r="P400">
        <v>4</v>
      </c>
      <c r="Q400">
        <v>11548</v>
      </c>
      <c r="R400">
        <v>7153</v>
      </c>
      <c r="S400">
        <v>10</v>
      </c>
      <c r="T400">
        <v>28954117</v>
      </c>
      <c r="U400">
        <v>9093825</v>
      </c>
      <c r="V400">
        <v>19860292</v>
      </c>
      <c r="W400" s="20" t="str">
        <f t="shared" si="6"/>
        <v>Star</v>
      </c>
    </row>
    <row r="401" spans="1:23" x14ac:dyDescent="0.3">
      <c r="A401" t="s">
        <v>418</v>
      </c>
      <c r="B401" t="s">
        <v>1100</v>
      </c>
      <c r="C401" t="s">
        <v>1633</v>
      </c>
      <c r="D401" t="s">
        <v>1638</v>
      </c>
      <c r="E401">
        <v>2023</v>
      </c>
      <c r="F401" t="s">
        <v>1641</v>
      </c>
      <c r="G401">
        <v>4598</v>
      </c>
      <c r="H401">
        <v>15914</v>
      </c>
      <c r="I401">
        <v>2971</v>
      </c>
      <c r="J401">
        <v>92727</v>
      </c>
      <c r="K401">
        <v>3.05</v>
      </c>
      <c r="L401">
        <v>8</v>
      </c>
      <c r="M401">
        <v>3.93</v>
      </c>
      <c r="N401">
        <v>17.079999999999998</v>
      </c>
      <c r="O401">
        <v>32.03</v>
      </c>
      <c r="P401">
        <v>1.5</v>
      </c>
      <c r="Q401">
        <v>3811</v>
      </c>
      <c r="R401">
        <v>3301</v>
      </c>
      <c r="S401">
        <v>7</v>
      </c>
      <c r="T401">
        <v>73172572</v>
      </c>
      <c r="U401">
        <v>13660658</v>
      </c>
      <c r="V401">
        <v>59511914</v>
      </c>
      <c r="W401" s="20" t="str">
        <f t="shared" si="6"/>
        <v>Star</v>
      </c>
    </row>
    <row r="402" spans="1:23" x14ac:dyDescent="0.3">
      <c r="A402" t="s">
        <v>419</v>
      </c>
      <c r="B402" t="s">
        <v>1347</v>
      </c>
      <c r="C402" t="s">
        <v>1633</v>
      </c>
      <c r="D402" t="s">
        <v>1638</v>
      </c>
      <c r="E402">
        <v>2024</v>
      </c>
      <c r="F402" t="s">
        <v>1640</v>
      </c>
      <c r="G402">
        <v>3009</v>
      </c>
      <c r="H402">
        <v>13301</v>
      </c>
      <c r="I402">
        <v>9066</v>
      </c>
      <c r="J402">
        <v>390615</v>
      </c>
      <c r="K402">
        <v>1</v>
      </c>
      <c r="L402">
        <v>19</v>
      </c>
      <c r="M402">
        <v>6.17</v>
      </c>
      <c r="N402">
        <v>4.59</v>
      </c>
      <c r="O402">
        <v>87.42</v>
      </c>
      <c r="P402">
        <v>2</v>
      </c>
      <c r="Q402">
        <v>17520</v>
      </c>
      <c r="R402">
        <v>555</v>
      </c>
      <c r="S402">
        <v>14</v>
      </c>
      <c r="T402">
        <v>40022709</v>
      </c>
      <c r="U402">
        <v>27279594</v>
      </c>
      <c r="V402">
        <v>12743115</v>
      </c>
      <c r="W402" s="20" t="str">
        <f t="shared" si="6"/>
        <v>Star</v>
      </c>
    </row>
    <row r="403" spans="1:23" x14ac:dyDescent="0.3">
      <c r="A403" t="s">
        <v>420</v>
      </c>
      <c r="B403" t="s">
        <v>1348</v>
      </c>
      <c r="C403" t="s">
        <v>1633</v>
      </c>
      <c r="D403" t="s">
        <v>1638</v>
      </c>
      <c r="E403">
        <v>2024</v>
      </c>
      <c r="F403" t="s">
        <v>1642</v>
      </c>
      <c r="G403">
        <v>2315</v>
      </c>
      <c r="H403">
        <v>13245</v>
      </c>
      <c r="I403">
        <v>13689</v>
      </c>
      <c r="J403">
        <v>58068</v>
      </c>
      <c r="K403">
        <v>13.16</v>
      </c>
      <c r="L403">
        <v>18</v>
      </c>
      <c r="M403">
        <v>8.61</v>
      </c>
      <c r="N403">
        <v>20.52</v>
      </c>
      <c r="O403">
        <v>35.72</v>
      </c>
      <c r="P403">
        <v>4.2</v>
      </c>
      <c r="Q403">
        <v>18673</v>
      </c>
      <c r="R403">
        <v>9954</v>
      </c>
      <c r="S403">
        <v>12</v>
      </c>
      <c r="T403">
        <v>30662175</v>
      </c>
      <c r="U403">
        <v>31690035</v>
      </c>
      <c r="V403">
        <v>-1027860</v>
      </c>
      <c r="W403" s="20" t="str">
        <f t="shared" si="6"/>
        <v>Volume Trap</v>
      </c>
    </row>
    <row r="404" spans="1:23" x14ac:dyDescent="0.3">
      <c r="A404" t="s">
        <v>421</v>
      </c>
      <c r="B404" t="s">
        <v>1349</v>
      </c>
      <c r="C404" t="s">
        <v>1632</v>
      </c>
      <c r="D404" t="s">
        <v>1636</v>
      </c>
      <c r="E404">
        <v>2023</v>
      </c>
      <c r="F404" t="s">
        <v>1641</v>
      </c>
      <c r="G404">
        <v>2529</v>
      </c>
      <c r="H404">
        <v>14525</v>
      </c>
      <c r="I404">
        <v>4271</v>
      </c>
      <c r="J404">
        <v>166923</v>
      </c>
      <c r="K404">
        <v>5.84</v>
      </c>
      <c r="L404">
        <v>15</v>
      </c>
      <c r="M404">
        <v>3.46</v>
      </c>
      <c r="N404">
        <v>10.72</v>
      </c>
      <c r="O404">
        <v>89.86</v>
      </c>
      <c r="P404">
        <v>4.0999999999999996</v>
      </c>
      <c r="Q404">
        <v>15085</v>
      </c>
      <c r="R404">
        <v>3024</v>
      </c>
      <c r="S404">
        <v>7</v>
      </c>
      <c r="T404">
        <v>36733725</v>
      </c>
      <c r="U404">
        <v>10801359</v>
      </c>
      <c r="V404">
        <v>25932366</v>
      </c>
      <c r="W404" s="20" t="str">
        <f t="shared" si="6"/>
        <v>Star</v>
      </c>
    </row>
    <row r="405" spans="1:23" x14ac:dyDescent="0.3">
      <c r="A405" t="s">
        <v>422</v>
      </c>
      <c r="B405" t="s">
        <v>1350</v>
      </c>
      <c r="C405" t="s">
        <v>1634</v>
      </c>
      <c r="D405" t="s">
        <v>1637</v>
      </c>
      <c r="E405">
        <v>2024</v>
      </c>
      <c r="F405" t="s">
        <v>1639</v>
      </c>
      <c r="G405">
        <v>4696</v>
      </c>
      <c r="H405">
        <v>4856</v>
      </c>
      <c r="I405">
        <v>9828</v>
      </c>
      <c r="J405">
        <v>450511</v>
      </c>
      <c r="K405">
        <v>8.1300000000000008</v>
      </c>
      <c r="L405">
        <v>6</v>
      </c>
      <c r="M405">
        <v>6.54</v>
      </c>
      <c r="N405">
        <v>4.72</v>
      </c>
      <c r="O405">
        <v>89.69</v>
      </c>
      <c r="P405">
        <v>2.5</v>
      </c>
      <c r="Q405">
        <v>15517</v>
      </c>
      <c r="R405">
        <v>7898</v>
      </c>
      <c r="S405">
        <v>13</v>
      </c>
      <c r="T405">
        <v>22803776</v>
      </c>
      <c r="U405">
        <v>46152288</v>
      </c>
      <c r="V405">
        <v>-23348512</v>
      </c>
      <c r="W405" s="20" t="str">
        <f t="shared" si="6"/>
        <v>Volume Trap</v>
      </c>
    </row>
    <row r="406" spans="1:23" x14ac:dyDescent="0.3">
      <c r="A406" t="s">
        <v>423</v>
      </c>
      <c r="B406" t="s">
        <v>1351</v>
      </c>
      <c r="C406" t="s">
        <v>1633</v>
      </c>
      <c r="D406" t="s">
        <v>1636</v>
      </c>
      <c r="E406">
        <v>2024</v>
      </c>
      <c r="F406" t="s">
        <v>1642</v>
      </c>
      <c r="G406">
        <v>1685</v>
      </c>
      <c r="H406">
        <v>15788</v>
      </c>
      <c r="I406">
        <v>6424</v>
      </c>
      <c r="J406">
        <v>484376</v>
      </c>
      <c r="K406">
        <v>14.52</v>
      </c>
      <c r="L406">
        <v>18</v>
      </c>
      <c r="M406">
        <v>3.5</v>
      </c>
      <c r="N406">
        <v>7.04</v>
      </c>
      <c r="O406">
        <v>25.3</v>
      </c>
      <c r="P406">
        <v>4.8</v>
      </c>
      <c r="Q406">
        <v>18055</v>
      </c>
      <c r="R406">
        <v>1065</v>
      </c>
      <c r="S406">
        <v>5</v>
      </c>
      <c r="T406">
        <v>26602780</v>
      </c>
      <c r="U406">
        <v>10824440</v>
      </c>
      <c r="V406">
        <v>15778340</v>
      </c>
      <c r="W406" s="20" t="str">
        <f t="shared" si="6"/>
        <v>Star</v>
      </c>
    </row>
    <row r="407" spans="1:23" x14ac:dyDescent="0.3">
      <c r="A407" t="s">
        <v>424</v>
      </c>
      <c r="B407" t="s">
        <v>1352</v>
      </c>
      <c r="C407" t="s">
        <v>1632</v>
      </c>
      <c r="D407" t="s">
        <v>1638</v>
      </c>
      <c r="E407">
        <v>2024</v>
      </c>
      <c r="F407" t="s">
        <v>1642</v>
      </c>
      <c r="G407">
        <v>1807</v>
      </c>
      <c r="H407">
        <v>8040</v>
      </c>
      <c r="I407">
        <v>9491</v>
      </c>
      <c r="J407">
        <v>61390</v>
      </c>
      <c r="K407">
        <v>1</v>
      </c>
      <c r="L407">
        <v>11</v>
      </c>
      <c r="M407">
        <v>6.17</v>
      </c>
      <c r="N407">
        <v>6.69</v>
      </c>
      <c r="O407">
        <v>35.020000000000003</v>
      </c>
      <c r="P407">
        <v>4.5999999999999996</v>
      </c>
      <c r="Q407">
        <v>14052</v>
      </c>
      <c r="R407">
        <v>5064</v>
      </c>
      <c r="S407">
        <v>5</v>
      </c>
      <c r="T407">
        <v>14528280</v>
      </c>
      <c r="U407">
        <v>17150237</v>
      </c>
      <c r="V407">
        <v>-2621957</v>
      </c>
      <c r="W407" s="20" t="str">
        <f t="shared" si="6"/>
        <v>Under-performer</v>
      </c>
    </row>
    <row r="408" spans="1:23" x14ac:dyDescent="0.3">
      <c r="A408" t="s">
        <v>425</v>
      </c>
      <c r="B408" t="s">
        <v>1075</v>
      </c>
      <c r="C408" t="s">
        <v>1632</v>
      </c>
      <c r="D408" t="s">
        <v>1638</v>
      </c>
      <c r="E408">
        <v>2024</v>
      </c>
      <c r="F408" t="s">
        <v>1641</v>
      </c>
      <c r="G408">
        <v>4502</v>
      </c>
      <c r="H408">
        <v>17922</v>
      </c>
      <c r="I408">
        <v>14684</v>
      </c>
      <c r="J408">
        <v>156752</v>
      </c>
      <c r="K408">
        <v>9.7200000000000006</v>
      </c>
      <c r="L408">
        <v>14</v>
      </c>
      <c r="M408">
        <v>8.85</v>
      </c>
      <c r="N408">
        <v>12.98</v>
      </c>
      <c r="O408">
        <v>48.88</v>
      </c>
      <c r="P408">
        <v>4.8</v>
      </c>
      <c r="Q408">
        <v>14837</v>
      </c>
      <c r="R408">
        <v>1628</v>
      </c>
      <c r="S408">
        <v>3</v>
      </c>
      <c r="T408">
        <v>80684844</v>
      </c>
      <c r="U408">
        <v>66107368</v>
      </c>
      <c r="V408">
        <v>14577476</v>
      </c>
      <c r="W408" s="20" t="str">
        <f t="shared" si="6"/>
        <v>Star</v>
      </c>
    </row>
    <row r="409" spans="1:23" x14ac:dyDescent="0.3">
      <c r="A409" t="s">
        <v>426</v>
      </c>
      <c r="B409" t="s">
        <v>1234</v>
      </c>
      <c r="C409" t="s">
        <v>1632</v>
      </c>
      <c r="D409" t="s">
        <v>1635</v>
      </c>
      <c r="E409">
        <v>2024</v>
      </c>
      <c r="F409" t="s">
        <v>1640</v>
      </c>
      <c r="G409">
        <v>2120</v>
      </c>
      <c r="H409">
        <v>4842</v>
      </c>
      <c r="I409">
        <v>9129</v>
      </c>
      <c r="J409">
        <v>463347</v>
      </c>
      <c r="K409">
        <v>1.1100000000000001</v>
      </c>
      <c r="L409">
        <v>13</v>
      </c>
      <c r="M409">
        <v>2.31</v>
      </c>
      <c r="N409">
        <v>5.86</v>
      </c>
      <c r="O409">
        <v>63.13</v>
      </c>
      <c r="P409">
        <v>2.7</v>
      </c>
      <c r="Q409">
        <v>3385</v>
      </c>
      <c r="R409">
        <v>3076</v>
      </c>
      <c r="S409">
        <v>11</v>
      </c>
      <c r="T409">
        <v>10265040</v>
      </c>
      <c r="U409">
        <v>19353480</v>
      </c>
      <c r="V409">
        <v>-9088440</v>
      </c>
      <c r="W409" s="20" t="str">
        <f t="shared" si="6"/>
        <v>Under-performer</v>
      </c>
    </row>
    <row r="410" spans="1:23" x14ac:dyDescent="0.3">
      <c r="A410" t="s">
        <v>427</v>
      </c>
      <c r="B410" t="s">
        <v>1353</v>
      </c>
      <c r="C410" t="s">
        <v>1634</v>
      </c>
      <c r="D410" t="s">
        <v>1637</v>
      </c>
      <c r="E410">
        <v>2024</v>
      </c>
      <c r="F410" t="s">
        <v>1641</v>
      </c>
      <c r="G410">
        <v>2899</v>
      </c>
      <c r="H410">
        <v>10578</v>
      </c>
      <c r="I410">
        <v>2897</v>
      </c>
      <c r="J410">
        <v>406898</v>
      </c>
      <c r="K410">
        <v>5.63</v>
      </c>
      <c r="L410">
        <v>10</v>
      </c>
      <c r="M410">
        <v>4.04</v>
      </c>
      <c r="N410">
        <v>3.09</v>
      </c>
      <c r="O410">
        <v>52.24</v>
      </c>
      <c r="P410">
        <v>1.8</v>
      </c>
      <c r="Q410">
        <v>2549</v>
      </c>
      <c r="R410">
        <v>3171</v>
      </c>
      <c r="S410">
        <v>5</v>
      </c>
      <c r="T410">
        <v>30665622</v>
      </c>
      <c r="U410">
        <v>8398403</v>
      </c>
      <c r="V410">
        <v>22267219</v>
      </c>
      <c r="W410" s="20" t="str">
        <f t="shared" si="6"/>
        <v>Star</v>
      </c>
    </row>
    <row r="411" spans="1:23" x14ac:dyDescent="0.3">
      <c r="A411" t="s">
        <v>428</v>
      </c>
      <c r="B411" t="s">
        <v>1354</v>
      </c>
      <c r="C411" t="s">
        <v>1634</v>
      </c>
      <c r="D411" t="s">
        <v>1636</v>
      </c>
      <c r="E411">
        <v>2023</v>
      </c>
      <c r="F411" t="s">
        <v>1639</v>
      </c>
      <c r="G411">
        <v>3301</v>
      </c>
      <c r="H411">
        <v>4344</v>
      </c>
      <c r="I411">
        <v>14882</v>
      </c>
      <c r="J411">
        <v>388113</v>
      </c>
      <c r="K411">
        <v>12.06</v>
      </c>
      <c r="L411">
        <v>9</v>
      </c>
      <c r="M411">
        <v>9.93</v>
      </c>
      <c r="N411">
        <v>3.09</v>
      </c>
      <c r="O411">
        <v>87.56</v>
      </c>
      <c r="P411">
        <v>3.5</v>
      </c>
      <c r="Q411">
        <v>12003</v>
      </c>
      <c r="R411">
        <v>4969</v>
      </c>
      <c r="S411">
        <v>9</v>
      </c>
      <c r="T411">
        <v>14339544</v>
      </c>
      <c r="U411">
        <v>49125482</v>
      </c>
      <c r="V411">
        <v>-34785938</v>
      </c>
      <c r="W411" s="20" t="str">
        <f t="shared" si="6"/>
        <v>Under-performer</v>
      </c>
    </row>
    <row r="412" spans="1:23" x14ac:dyDescent="0.3">
      <c r="A412" t="s">
        <v>429</v>
      </c>
      <c r="B412" t="s">
        <v>1355</v>
      </c>
      <c r="C412" t="s">
        <v>1634</v>
      </c>
      <c r="D412" t="s">
        <v>1638</v>
      </c>
      <c r="E412">
        <v>2023</v>
      </c>
      <c r="F412" t="s">
        <v>1639</v>
      </c>
      <c r="G412">
        <v>3780</v>
      </c>
      <c r="H412">
        <v>11896</v>
      </c>
      <c r="I412">
        <v>5868</v>
      </c>
      <c r="J412">
        <v>196110</v>
      </c>
      <c r="K412">
        <v>6.5</v>
      </c>
      <c r="L412">
        <v>10</v>
      </c>
      <c r="M412">
        <v>8.69</v>
      </c>
      <c r="N412">
        <v>14.58</v>
      </c>
      <c r="O412">
        <v>67.92</v>
      </c>
      <c r="P412">
        <v>3.7</v>
      </c>
      <c r="Q412">
        <v>2661</v>
      </c>
      <c r="R412">
        <v>6487</v>
      </c>
      <c r="S412">
        <v>14</v>
      </c>
      <c r="T412">
        <v>44966880</v>
      </c>
      <c r="U412">
        <v>22181040</v>
      </c>
      <c r="V412">
        <v>22785840</v>
      </c>
      <c r="W412" s="20" t="str">
        <f t="shared" si="6"/>
        <v>Star</v>
      </c>
    </row>
    <row r="413" spans="1:23" x14ac:dyDescent="0.3">
      <c r="A413" t="s">
        <v>430</v>
      </c>
      <c r="B413" t="s">
        <v>1356</v>
      </c>
      <c r="C413" t="s">
        <v>1632</v>
      </c>
      <c r="D413" t="s">
        <v>1637</v>
      </c>
      <c r="E413">
        <v>2023</v>
      </c>
      <c r="F413" t="s">
        <v>1639</v>
      </c>
      <c r="G413">
        <v>2539</v>
      </c>
      <c r="H413">
        <v>18982</v>
      </c>
      <c r="I413">
        <v>14730</v>
      </c>
      <c r="J413">
        <v>495543</v>
      </c>
      <c r="K413">
        <v>14.96</v>
      </c>
      <c r="L413">
        <v>5</v>
      </c>
      <c r="M413">
        <v>5.65</v>
      </c>
      <c r="N413">
        <v>18.37</v>
      </c>
      <c r="O413">
        <v>26.96</v>
      </c>
      <c r="P413">
        <v>1.5</v>
      </c>
      <c r="Q413">
        <v>2315</v>
      </c>
      <c r="R413">
        <v>2621</v>
      </c>
      <c r="S413">
        <v>11</v>
      </c>
      <c r="T413">
        <v>48195298</v>
      </c>
      <c r="U413">
        <v>37399470</v>
      </c>
      <c r="V413">
        <v>10795828</v>
      </c>
      <c r="W413" s="20" t="str">
        <f t="shared" si="6"/>
        <v>Star</v>
      </c>
    </row>
    <row r="414" spans="1:23" x14ac:dyDescent="0.3">
      <c r="A414" t="s">
        <v>431</v>
      </c>
      <c r="B414" t="s">
        <v>1311</v>
      </c>
      <c r="C414" t="s">
        <v>1633</v>
      </c>
      <c r="D414" t="s">
        <v>1636</v>
      </c>
      <c r="E414">
        <v>2023</v>
      </c>
      <c r="F414" t="s">
        <v>1640</v>
      </c>
      <c r="G414">
        <v>1681</v>
      </c>
      <c r="H414">
        <v>19707</v>
      </c>
      <c r="I414">
        <v>12688</v>
      </c>
      <c r="J414">
        <v>274790</v>
      </c>
      <c r="K414">
        <v>8.39</v>
      </c>
      <c r="L414">
        <v>1</v>
      </c>
      <c r="M414">
        <v>5.17</v>
      </c>
      <c r="N414">
        <v>8.0399999999999991</v>
      </c>
      <c r="O414">
        <v>18.41</v>
      </c>
      <c r="P414">
        <v>4.0999999999999996</v>
      </c>
      <c r="Q414">
        <v>5266</v>
      </c>
      <c r="R414">
        <v>6625</v>
      </c>
      <c r="S414">
        <v>3</v>
      </c>
      <c r="T414">
        <v>33127467</v>
      </c>
      <c r="U414">
        <v>21328528</v>
      </c>
      <c r="V414">
        <v>11798939</v>
      </c>
      <c r="W414" s="20" t="str">
        <f t="shared" si="6"/>
        <v>Star</v>
      </c>
    </row>
    <row r="415" spans="1:23" x14ac:dyDescent="0.3">
      <c r="A415" t="s">
        <v>432</v>
      </c>
      <c r="B415" t="s">
        <v>1357</v>
      </c>
      <c r="C415" t="s">
        <v>1634</v>
      </c>
      <c r="D415" t="s">
        <v>1636</v>
      </c>
      <c r="E415">
        <v>2023</v>
      </c>
      <c r="F415" t="s">
        <v>1640</v>
      </c>
      <c r="G415">
        <v>2866</v>
      </c>
      <c r="H415">
        <v>15498</v>
      </c>
      <c r="I415">
        <v>10877</v>
      </c>
      <c r="J415">
        <v>389208</v>
      </c>
      <c r="K415">
        <v>4.82</v>
      </c>
      <c r="L415">
        <v>10</v>
      </c>
      <c r="M415">
        <v>2.85</v>
      </c>
      <c r="N415">
        <v>0.87</v>
      </c>
      <c r="O415">
        <v>65.069999999999993</v>
      </c>
      <c r="P415">
        <v>1.1000000000000001</v>
      </c>
      <c r="Q415">
        <v>4739</v>
      </c>
      <c r="R415">
        <v>1226</v>
      </c>
      <c r="S415">
        <v>10</v>
      </c>
      <c r="T415">
        <v>44417268</v>
      </c>
      <c r="U415">
        <v>31173482</v>
      </c>
      <c r="V415">
        <v>13243786</v>
      </c>
      <c r="W415" s="20" t="str">
        <f t="shared" si="6"/>
        <v>Star</v>
      </c>
    </row>
    <row r="416" spans="1:23" x14ac:dyDescent="0.3">
      <c r="A416" t="s">
        <v>433</v>
      </c>
      <c r="B416" t="s">
        <v>1098</v>
      </c>
      <c r="C416" t="s">
        <v>1633</v>
      </c>
      <c r="D416" t="s">
        <v>1635</v>
      </c>
      <c r="E416">
        <v>2023</v>
      </c>
      <c r="F416" t="s">
        <v>1641</v>
      </c>
      <c r="G416">
        <v>1065</v>
      </c>
      <c r="H416">
        <v>14761</v>
      </c>
      <c r="I416">
        <v>7197</v>
      </c>
      <c r="J416">
        <v>71281</v>
      </c>
      <c r="K416">
        <v>3.3</v>
      </c>
      <c r="L416">
        <v>18</v>
      </c>
      <c r="M416">
        <v>5.17</v>
      </c>
      <c r="N416">
        <v>3.18</v>
      </c>
      <c r="O416">
        <v>22.68</v>
      </c>
      <c r="P416">
        <v>2.9</v>
      </c>
      <c r="Q416">
        <v>15442</v>
      </c>
      <c r="R416">
        <v>6732</v>
      </c>
      <c r="S416">
        <v>2</v>
      </c>
      <c r="T416">
        <v>15720465</v>
      </c>
      <c r="U416">
        <v>7664805</v>
      </c>
      <c r="V416">
        <v>8055660</v>
      </c>
      <c r="W416" s="20" t="str">
        <f t="shared" si="6"/>
        <v>Cash Cows</v>
      </c>
    </row>
    <row r="417" spans="1:23" x14ac:dyDescent="0.3">
      <c r="A417" t="s">
        <v>434</v>
      </c>
      <c r="B417" t="s">
        <v>1194</v>
      </c>
      <c r="C417" t="s">
        <v>1633</v>
      </c>
      <c r="D417" t="s">
        <v>1636</v>
      </c>
      <c r="E417">
        <v>2023</v>
      </c>
      <c r="F417" t="s">
        <v>1642</v>
      </c>
      <c r="G417">
        <v>1398</v>
      </c>
      <c r="H417">
        <v>4593</v>
      </c>
      <c r="I417">
        <v>3557</v>
      </c>
      <c r="J417">
        <v>104189</v>
      </c>
      <c r="K417">
        <v>5.26</v>
      </c>
      <c r="L417">
        <v>5</v>
      </c>
      <c r="M417">
        <v>8.48</v>
      </c>
      <c r="N417">
        <v>22.87</v>
      </c>
      <c r="O417">
        <v>73.010000000000005</v>
      </c>
      <c r="P417">
        <v>2.2999999999999998</v>
      </c>
      <c r="Q417">
        <v>9772</v>
      </c>
      <c r="R417">
        <v>5873</v>
      </c>
      <c r="S417">
        <v>14</v>
      </c>
      <c r="T417">
        <v>6421014</v>
      </c>
      <c r="U417">
        <v>4972686</v>
      </c>
      <c r="V417">
        <v>1448328</v>
      </c>
      <c r="W417" s="20" t="str">
        <f t="shared" si="6"/>
        <v>Under-performer</v>
      </c>
    </row>
    <row r="418" spans="1:23" x14ac:dyDescent="0.3">
      <c r="A418" t="s">
        <v>435</v>
      </c>
      <c r="B418" t="s">
        <v>1290</v>
      </c>
      <c r="C418" t="s">
        <v>1634</v>
      </c>
      <c r="D418" t="s">
        <v>1638</v>
      </c>
      <c r="E418">
        <v>2024</v>
      </c>
      <c r="F418" t="s">
        <v>1639</v>
      </c>
      <c r="G418">
        <v>4661</v>
      </c>
      <c r="H418">
        <v>13222</v>
      </c>
      <c r="I418">
        <v>4720</v>
      </c>
      <c r="J418">
        <v>312093</v>
      </c>
      <c r="K418">
        <v>5.59</v>
      </c>
      <c r="L418">
        <v>13</v>
      </c>
      <c r="M418">
        <v>6.85</v>
      </c>
      <c r="N418">
        <v>12.34</v>
      </c>
      <c r="O418">
        <v>34.880000000000003</v>
      </c>
      <c r="P418">
        <v>4</v>
      </c>
      <c r="Q418">
        <v>20688</v>
      </c>
      <c r="R418">
        <v>7816</v>
      </c>
      <c r="S418">
        <v>3</v>
      </c>
      <c r="T418">
        <v>61627742</v>
      </c>
      <c r="U418">
        <v>21999920</v>
      </c>
      <c r="V418">
        <v>39627822</v>
      </c>
      <c r="W418" s="20" t="str">
        <f t="shared" si="6"/>
        <v>Star</v>
      </c>
    </row>
    <row r="419" spans="1:23" x14ac:dyDescent="0.3">
      <c r="A419" t="s">
        <v>436</v>
      </c>
      <c r="B419" t="s">
        <v>1093</v>
      </c>
      <c r="C419" t="s">
        <v>1633</v>
      </c>
      <c r="D419" t="s">
        <v>1636</v>
      </c>
      <c r="E419">
        <v>2023</v>
      </c>
      <c r="F419" t="s">
        <v>1641</v>
      </c>
      <c r="G419">
        <v>3137</v>
      </c>
      <c r="H419">
        <v>13145</v>
      </c>
      <c r="I419">
        <v>8986</v>
      </c>
      <c r="J419">
        <v>360655</v>
      </c>
      <c r="K419">
        <v>1.03</v>
      </c>
      <c r="L419">
        <v>19</v>
      </c>
      <c r="M419">
        <v>2.9</v>
      </c>
      <c r="N419">
        <v>11.34</v>
      </c>
      <c r="O419">
        <v>36.15</v>
      </c>
      <c r="P419">
        <v>2.2999999999999998</v>
      </c>
      <c r="Q419">
        <v>2369</v>
      </c>
      <c r="R419">
        <v>3504</v>
      </c>
      <c r="S419">
        <v>3</v>
      </c>
      <c r="T419">
        <v>41235865</v>
      </c>
      <c r="U419">
        <v>28189082</v>
      </c>
      <c r="V419">
        <v>13046783</v>
      </c>
      <c r="W419" s="20" t="str">
        <f t="shared" si="6"/>
        <v>Star</v>
      </c>
    </row>
    <row r="420" spans="1:23" x14ac:dyDescent="0.3">
      <c r="A420" t="s">
        <v>437</v>
      </c>
      <c r="B420" t="s">
        <v>1358</v>
      </c>
      <c r="C420" t="s">
        <v>1633</v>
      </c>
      <c r="D420" t="s">
        <v>1638</v>
      </c>
      <c r="E420">
        <v>2024</v>
      </c>
      <c r="F420" t="s">
        <v>1639</v>
      </c>
      <c r="G420">
        <v>2889</v>
      </c>
      <c r="H420">
        <v>16583</v>
      </c>
      <c r="I420">
        <v>2700</v>
      </c>
      <c r="J420">
        <v>172115</v>
      </c>
      <c r="K420">
        <v>5.54</v>
      </c>
      <c r="L420">
        <v>5</v>
      </c>
      <c r="M420">
        <v>2.0099999999999998</v>
      </c>
      <c r="N420">
        <v>0.95</v>
      </c>
      <c r="O420">
        <v>10.86</v>
      </c>
      <c r="P420">
        <v>4.3</v>
      </c>
      <c r="Q420">
        <v>7026</v>
      </c>
      <c r="R420">
        <v>4592</v>
      </c>
      <c r="S420">
        <v>12</v>
      </c>
      <c r="T420">
        <v>47908287</v>
      </c>
      <c r="U420">
        <v>7800300</v>
      </c>
      <c r="V420">
        <v>40107987</v>
      </c>
      <c r="W420" s="20" t="str">
        <f t="shared" si="6"/>
        <v>Star</v>
      </c>
    </row>
    <row r="421" spans="1:23" x14ac:dyDescent="0.3">
      <c r="A421" t="s">
        <v>438</v>
      </c>
      <c r="B421" t="s">
        <v>1359</v>
      </c>
      <c r="C421" t="s">
        <v>1633</v>
      </c>
      <c r="D421" t="s">
        <v>1637</v>
      </c>
      <c r="E421">
        <v>2023</v>
      </c>
      <c r="F421" t="s">
        <v>1640</v>
      </c>
      <c r="G421">
        <v>385</v>
      </c>
      <c r="H421">
        <v>2488</v>
      </c>
      <c r="I421">
        <v>3410</v>
      </c>
      <c r="J421">
        <v>58605</v>
      </c>
      <c r="K421">
        <v>6.96</v>
      </c>
      <c r="L421">
        <v>16</v>
      </c>
      <c r="M421">
        <v>2.65</v>
      </c>
      <c r="N421">
        <v>18.22</v>
      </c>
      <c r="O421">
        <v>66.08</v>
      </c>
      <c r="P421">
        <v>3.4</v>
      </c>
      <c r="Q421">
        <v>9241</v>
      </c>
      <c r="R421">
        <v>2443</v>
      </c>
      <c r="S421">
        <v>14</v>
      </c>
      <c r="T421">
        <v>957880</v>
      </c>
      <c r="U421">
        <v>1312850</v>
      </c>
      <c r="V421">
        <v>-354970</v>
      </c>
      <c r="W421" s="20" t="str">
        <f t="shared" si="6"/>
        <v>Under-performer</v>
      </c>
    </row>
    <row r="422" spans="1:23" x14ac:dyDescent="0.3">
      <c r="A422" t="s">
        <v>439</v>
      </c>
      <c r="B422" t="s">
        <v>1148</v>
      </c>
      <c r="C422" t="s">
        <v>1634</v>
      </c>
      <c r="D422" t="s">
        <v>1635</v>
      </c>
      <c r="E422">
        <v>2023</v>
      </c>
      <c r="F422" t="s">
        <v>1640</v>
      </c>
      <c r="G422">
        <v>4642</v>
      </c>
      <c r="H422">
        <v>7946</v>
      </c>
      <c r="I422">
        <v>7700</v>
      </c>
      <c r="J422">
        <v>412462</v>
      </c>
      <c r="K422">
        <v>10.84</v>
      </c>
      <c r="L422">
        <v>9</v>
      </c>
      <c r="M422">
        <v>1.7</v>
      </c>
      <c r="N422">
        <v>13.2</v>
      </c>
      <c r="O422">
        <v>19.059999999999999</v>
      </c>
      <c r="P422">
        <v>4.2</v>
      </c>
      <c r="Q422">
        <v>6194</v>
      </c>
      <c r="R422">
        <v>206</v>
      </c>
      <c r="S422">
        <v>7</v>
      </c>
      <c r="T422">
        <v>36885332</v>
      </c>
      <c r="U422">
        <v>35743400</v>
      </c>
      <c r="V422">
        <v>1141932</v>
      </c>
      <c r="W422" s="20" t="str">
        <f t="shared" si="6"/>
        <v>Volume Trap</v>
      </c>
    </row>
    <row r="423" spans="1:23" x14ac:dyDescent="0.3">
      <c r="A423" t="s">
        <v>440</v>
      </c>
      <c r="B423" t="s">
        <v>1360</v>
      </c>
      <c r="C423" t="s">
        <v>1632</v>
      </c>
      <c r="D423" t="s">
        <v>1635</v>
      </c>
      <c r="E423">
        <v>2024</v>
      </c>
      <c r="F423" t="s">
        <v>1640</v>
      </c>
      <c r="G423">
        <v>945</v>
      </c>
      <c r="H423">
        <v>17835</v>
      </c>
      <c r="I423">
        <v>12978</v>
      </c>
      <c r="J423">
        <v>444597</v>
      </c>
      <c r="K423">
        <v>9.85</v>
      </c>
      <c r="L423">
        <v>0</v>
      </c>
      <c r="M423">
        <v>0.96</v>
      </c>
      <c r="N423">
        <v>5.05</v>
      </c>
      <c r="O423">
        <v>71.83</v>
      </c>
      <c r="P423">
        <v>5</v>
      </c>
      <c r="Q423">
        <v>3434</v>
      </c>
      <c r="R423">
        <v>3254</v>
      </c>
      <c r="S423">
        <v>8</v>
      </c>
      <c r="T423">
        <v>16854075</v>
      </c>
      <c r="U423">
        <v>12264210</v>
      </c>
      <c r="V423">
        <v>4589865</v>
      </c>
      <c r="W423" s="20" t="str">
        <f t="shared" si="6"/>
        <v>Cash Cows</v>
      </c>
    </row>
    <row r="424" spans="1:23" x14ac:dyDescent="0.3">
      <c r="A424" t="s">
        <v>441</v>
      </c>
      <c r="B424" t="s">
        <v>1361</v>
      </c>
      <c r="C424" t="s">
        <v>1634</v>
      </c>
      <c r="D424" t="s">
        <v>1635</v>
      </c>
      <c r="E424">
        <v>2024</v>
      </c>
      <c r="F424" t="s">
        <v>1639</v>
      </c>
      <c r="G424">
        <v>3596</v>
      </c>
      <c r="H424">
        <v>17633</v>
      </c>
      <c r="I424">
        <v>2249</v>
      </c>
      <c r="J424">
        <v>331954</v>
      </c>
      <c r="K424">
        <v>10.63</v>
      </c>
      <c r="L424">
        <v>2</v>
      </c>
      <c r="M424">
        <v>4.1900000000000004</v>
      </c>
      <c r="N424">
        <v>2.75</v>
      </c>
      <c r="O424">
        <v>49.35</v>
      </c>
      <c r="P424">
        <v>3.7</v>
      </c>
      <c r="Q424">
        <v>18587</v>
      </c>
      <c r="R424">
        <v>4153</v>
      </c>
      <c r="S424">
        <v>14</v>
      </c>
      <c r="T424">
        <v>63408268</v>
      </c>
      <c r="U424">
        <v>8087404</v>
      </c>
      <c r="V424">
        <v>55320864</v>
      </c>
      <c r="W424" s="20" t="str">
        <f t="shared" si="6"/>
        <v>Star</v>
      </c>
    </row>
    <row r="425" spans="1:23" x14ac:dyDescent="0.3">
      <c r="A425" t="s">
        <v>442</v>
      </c>
      <c r="B425" t="s">
        <v>1362</v>
      </c>
      <c r="C425" t="s">
        <v>1634</v>
      </c>
      <c r="D425" t="s">
        <v>1635</v>
      </c>
      <c r="E425">
        <v>2024</v>
      </c>
      <c r="F425" t="s">
        <v>1639</v>
      </c>
      <c r="G425">
        <v>901</v>
      </c>
      <c r="H425">
        <v>3182</v>
      </c>
      <c r="I425">
        <v>9538</v>
      </c>
      <c r="J425">
        <v>299415</v>
      </c>
      <c r="K425">
        <v>0.13</v>
      </c>
      <c r="L425">
        <v>7</v>
      </c>
      <c r="M425">
        <v>1.1299999999999999</v>
      </c>
      <c r="N425">
        <v>9.58</v>
      </c>
      <c r="O425">
        <v>72.739999999999995</v>
      </c>
      <c r="P425">
        <v>4.9000000000000004</v>
      </c>
      <c r="Q425">
        <v>17818</v>
      </c>
      <c r="R425">
        <v>4901</v>
      </c>
      <c r="S425">
        <v>4</v>
      </c>
      <c r="T425">
        <v>2866982</v>
      </c>
      <c r="U425">
        <v>8593738</v>
      </c>
      <c r="V425">
        <v>-5726756</v>
      </c>
      <c r="W425" s="20" t="str">
        <f t="shared" si="6"/>
        <v>Under-performer</v>
      </c>
    </row>
    <row r="426" spans="1:23" x14ac:dyDescent="0.3">
      <c r="A426" t="s">
        <v>443</v>
      </c>
      <c r="B426" t="s">
        <v>1118</v>
      </c>
      <c r="C426" t="s">
        <v>1633</v>
      </c>
      <c r="D426" t="s">
        <v>1636</v>
      </c>
      <c r="E426">
        <v>2023</v>
      </c>
      <c r="F426" t="s">
        <v>1640</v>
      </c>
      <c r="G426">
        <v>1737</v>
      </c>
      <c r="H426">
        <v>7126</v>
      </c>
      <c r="I426">
        <v>5817</v>
      </c>
      <c r="J426">
        <v>205394</v>
      </c>
      <c r="K426">
        <v>3.27</v>
      </c>
      <c r="L426">
        <v>7</v>
      </c>
      <c r="M426">
        <v>1.72</v>
      </c>
      <c r="N426">
        <v>20.93</v>
      </c>
      <c r="O426">
        <v>56.71</v>
      </c>
      <c r="P426">
        <v>1.1000000000000001</v>
      </c>
      <c r="Q426">
        <v>20407</v>
      </c>
      <c r="R426">
        <v>6239</v>
      </c>
      <c r="S426">
        <v>12</v>
      </c>
      <c r="T426">
        <v>12377862</v>
      </c>
      <c r="U426">
        <v>10104129</v>
      </c>
      <c r="V426">
        <v>2273733</v>
      </c>
      <c r="W426" s="20" t="str">
        <f t="shared" si="6"/>
        <v>Under-performer</v>
      </c>
    </row>
    <row r="427" spans="1:23" x14ac:dyDescent="0.3">
      <c r="A427" t="s">
        <v>444</v>
      </c>
      <c r="B427" t="s">
        <v>1363</v>
      </c>
      <c r="C427" t="s">
        <v>1634</v>
      </c>
      <c r="D427" t="s">
        <v>1637</v>
      </c>
      <c r="E427">
        <v>2024</v>
      </c>
      <c r="F427" t="s">
        <v>1642</v>
      </c>
      <c r="G427">
        <v>1981</v>
      </c>
      <c r="H427">
        <v>8924</v>
      </c>
      <c r="I427">
        <v>13668</v>
      </c>
      <c r="J427">
        <v>91869</v>
      </c>
      <c r="K427">
        <v>9.93</v>
      </c>
      <c r="L427">
        <v>19</v>
      </c>
      <c r="M427">
        <v>5.47</v>
      </c>
      <c r="N427">
        <v>21.63</v>
      </c>
      <c r="O427">
        <v>16.59</v>
      </c>
      <c r="P427">
        <v>2.4</v>
      </c>
      <c r="Q427">
        <v>20523</v>
      </c>
      <c r="R427">
        <v>5680</v>
      </c>
      <c r="S427">
        <v>10</v>
      </c>
      <c r="T427">
        <v>17678444</v>
      </c>
      <c r="U427">
        <v>27076308</v>
      </c>
      <c r="V427">
        <v>-9397864</v>
      </c>
      <c r="W427" s="20" t="str">
        <f t="shared" si="6"/>
        <v>Under-performer</v>
      </c>
    </row>
    <row r="428" spans="1:23" x14ac:dyDescent="0.3">
      <c r="A428" t="s">
        <v>445</v>
      </c>
      <c r="B428" t="s">
        <v>1090</v>
      </c>
      <c r="C428" t="s">
        <v>1633</v>
      </c>
      <c r="D428" t="s">
        <v>1638</v>
      </c>
      <c r="E428">
        <v>2023</v>
      </c>
      <c r="F428" t="s">
        <v>1640</v>
      </c>
      <c r="G428">
        <v>3796</v>
      </c>
      <c r="H428">
        <v>14357</v>
      </c>
      <c r="I428">
        <v>14460</v>
      </c>
      <c r="J428">
        <v>82955</v>
      </c>
      <c r="K428">
        <v>7.26</v>
      </c>
      <c r="L428">
        <v>14</v>
      </c>
      <c r="M428">
        <v>1.65</v>
      </c>
      <c r="N428">
        <v>15.07</v>
      </c>
      <c r="O428">
        <v>71.25</v>
      </c>
      <c r="P428">
        <v>1.4</v>
      </c>
      <c r="Q428">
        <v>7659</v>
      </c>
      <c r="R428">
        <v>314</v>
      </c>
      <c r="S428">
        <v>6</v>
      </c>
      <c r="T428">
        <v>54499172</v>
      </c>
      <c r="U428">
        <v>54890160</v>
      </c>
      <c r="V428">
        <v>-390988</v>
      </c>
      <c r="W428" s="20" t="str">
        <f t="shared" si="6"/>
        <v>Volume Trap</v>
      </c>
    </row>
    <row r="429" spans="1:23" x14ac:dyDescent="0.3">
      <c r="A429" t="s">
        <v>446</v>
      </c>
      <c r="B429" t="s">
        <v>1213</v>
      </c>
      <c r="C429" t="s">
        <v>1633</v>
      </c>
      <c r="D429" t="s">
        <v>1638</v>
      </c>
      <c r="E429">
        <v>2024</v>
      </c>
      <c r="F429" t="s">
        <v>1639</v>
      </c>
      <c r="G429">
        <v>2477</v>
      </c>
      <c r="H429">
        <v>13655</v>
      </c>
      <c r="I429">
        <v>8799</v>
      </c>
      <c r="J429">
        <v>111388</v>
      </c>
      <c r="K429">
        <v>0.08</v>
      </c>
      <c r="L429">
        <v>6</v>
      </c>
      <c r="M429">
        <v>0.64</v>
      </c>
      <c r="N429">
        <v>18.190000000000001</v>
      </c>
      <c r="O429">
        <v>15.58</v>
      </c>
      <c r="P429">
        <v>2</v>
      </c>
      <c r="Q429">
        <v>17219</v>
      </c>
      <c r="R429">
        <v>5500</v>
      </c>
      <c r="S429">
        <v>6</v>
      </c>
      <c r="T429">
        <v>33823435</v>
      </c>
      <c r="U429">
        <v>21795123</v>
      </c>
      <c r="V429">
        <v>12028312</v>
      </c>
      <c r="W429" s="20" t="str">
        <f t="shared" si="6"/>
        <v>Star</v>
      </c>
    </row>
    <row r="430" spans="1:23" x14ac:dyDescent="0.3">
      <c r="A430" t="s">
        <v>447</v>
      </c>
      <c r="B430" t="s">
        <v>1150</v>
      </c>
      <c r="C430" t="s">
        <v>1632</v>
      </c>
      <c r="D430" t="s">
        <v>1637</v>
      </c>
      <c r="E430">
        <v>2024</v>
      </c>
      <c r="F430" t="s">
        <v>1641</v>
      </c>
      <c r="G430">
        <v>1618</v>
      </c>
      <c r="H430">
        <v>18817</v>
      </c>
      <c r="I430">
        <v>6852</v>
      </c>
      <c r="J430">
        <v>291324</v>
      </c>
      <c r="K430">
        <v>12.07</v>
      </c>
      <c r="L430">
        <v>10</v>
      </c>
      <c r="M430">
        <v>3.17</v>
      </c>
      <c r="N430">
        <v>2.88</v>
      </c>
      <c r="O430">
        <v>48.3</v>
      </c>
      <c r="P430">
        <v>4.4000000000000004</v>
      </c>
      <c r="Q430">
        <v>14493</v>
      </c>
      <c r="R430">
        <v>6975</v>
      </c>
      <c r="S430">
        <v>12</v>
      </c>
      <c r="T430">
        <v>30445906</v>
      </c>
      <c r="U430">
        <v>11086536</v>
      </c>
      <c r="V430">
        <v>19359370</v>
      </c>
      <c r="W430" s="20" t="str">
        <f t="shared" si="6"/>
        <v>Star</v>
      </c>
    </row>
    <row r="431" spans="1:23" x14ac:dyDescent="0.3">
      <c r="A431" t="s">
        <v>448</v>
      </c>
      <c r="B431" t="s">
        <v>1347</v>
      </c>
      <c r="C431" t="s">
        <v>1633</v>
      </c>
      <c r="D431" t="s">
        <v>1638</v>
      </c>
      <c r="E431">
        <v>2023</v>
      </c>
      <c r="F431" t="s">
        <v>1641</v>
      </c>
      <c r="G431">
        <v>4050</v>
      </c>
      <c r="H431">
        <v>12925</v>
      </c>
      <c r="I431">
        <v>10995</v>
      </c>
      <c r="J431">
        <v>60207</v>
      </c>
      <c r="K431">
        <v>11.59</v>
      </c>
      <c r="L431">
        <v>6</v>
      </c>
      <c r="M431">
        <v>2.2000000000000002</v>
      </c>
      <c r="N431">
        <v>14.7</v>
      </c>
      <c r="O431">
        <v>23.79</v>
      </c>
      <c r="P431">
        <v>1.1000000000000001</v>
      </c>
      <c r="Q431">
        <v>15313</v>
      </c>
      <c r="R431">
        <v>4389</v>
      </c>
      <c r="S431">
        <v>13</v>
      </c>
      <c r="T431">
        <v>52346250</v>
      </c>
      <c r="U431">
        <v>44529750</v>
      </c>
      <c r="V431">
        <v>7816500</v>
      </c>
      <c r="W431" s="20" t="str">
        <f t="shared" si="6"/>
        <v>Star</v>
      </c>
    </row>
    <row r="432" spans="1:23" x14ac:dyDescent="0.3">
      <c r="A432" t="s">
        <v>449</v>
      </c>
      <c r="B432" t="s">
        <v>1147</v>
      </c>
      <c r="C432" t="s">
        <v>1634</v>
      </c>
      <c r="D432" t="s">
        <v>1638</v>
      </c>
      <c r="E432">
        <v>2024</v>
      </c>
      <c r="F432" t="s">
        <v>1642</v>
      </c>
      <c r="G432">
        <v>2788</v>
      </c>
      <c r="H432">
        <v>3480</v>
      </c>
      <c r="I432">
        <v>2896</v>
      </c>
      <c r="J432">
        <v>268401</v>
      </c>
      <c r="K432">
        <v>8.23</v>
      </c>
      <c r="L432">
        <v>3</v>
      </c>
      <c r="M432">
        <v>5.15</v>
      </c>
      <c r="N432">
        <v>16.670000000000002</v>
      </c>
      <c r="O432">
        <v>70.19</v>
      </c>
      <c r="P432">
        <v>3.1</v>
      </c>
      <c r="Q432">
        <v>2664</v>
      </c>
      <c r="R432">
        <v>4353</v>
      </c>
      <c r="S432">
        <v>5</v>
      </c>
      <c r="T432">
        <v>9702240</v>
      </c>
      <c r="U432">
        <v>8074048</v>
      </c>
      <c r="V432">
        <v>1628192</v>
      </c>
      <c r="W432" s="20" t="str">
        <f t="shared" si="6"/>
        <v>Under-performer</v>
      </c>
    </row>
    <row r="433" spans="1:23" x14ac:dyDescent="0.3">
      <c r="A433" t="s">
        <v>450</v>
      </c>
      <c r="B433" t="s">
        <v>1364</v>
      </c>
      <c r="C433" t="s">
        <v>1633</v>
      </c>
      <c r="D433" t="s">
        <v>1635</v>
      </c>
      <c r="E433">
        <v>2023</v>
      </c>
      <c r="F433" t="s">
        <v>1642</v>
      </c>
      <c r="G433">
        <v>3548</v>
      </c>
      <c r="H433">
        <v>17022</v>
      </c>
      <c r="I433">
        <v>9695</v>
      </c>
      <c r="J433">
        <v>209292</v>
      </c>
      <c r="K433">
        <v>1</v>
      </c>
      <c r="L433">
        <v>11</v>
      </c>
      <c r="M433">
        <v>1.02</v>
      </c>
      <c r="N433">
        <v>5.0199999999999996</v>
      </c>
      <c r="O433">
        <v>82.93</v>
      </c>
      <c r="P433">
        <v>3.3</v>
      </c>
      <c r="Q433">
        <v>2119</v>
      </c>
      <c r="R433">
        <v>8756</v>
      </c>
      <c r="S433">
        <v>10</v>
      </c>
      <c r="T433">
        <v>60394056</v>
      </c>
      <c r="U433">
        <v>34397860</v>
      </c>
      <c r="V433">
        <v>25996196</v>
      </c>
      <c r="W433" s="20" t="str">
        <f t="shared" si="6"/>
        <v>Star</v>
      </c>
    </row>
    <row r="434" spans="1:23" x14ac:dyDescent="0.3">
      <c r="A434" t="s">
        <v>451</v>
      </c>
      <c r="B434" t="s">
        <v>1365</v>
      </c>
      <c r="C434" t="s">
        <v>1633</v>
      </c>
      <c r="D434" t="s">
        <v>1636</v>
      </c>
      <c r="E434">
        <v>2024</v>
      </c>
      <c r="F434" t="s">
        <v>1639</v>
      </c>
      <c r="G434">
        <v>3963</v>
      </c>
      <c r="H434">
        <v>10484</v>
      </c>
      <c r="I434">
        <v>7204</v>
      </c>
      <c r="J434">
        <v>255157</v>
      </c>
      <c r="K434">
        <v>11.5</v>
      </c>
      <c r="L434">
        <v>5</v>
      </c>
      <c r="M434">
        <v>7.52</v>
      </c>
      <c r="N434">
        <v>22</v>
      </c>
      <c r="O434">
        <v>54.33</v>
      </c>
      <c r="P434">
        <v>3.2</v>
      </c>
      <c r="Q434">
        <v>9482</v>
      </c>
      <c r="R434">
        <v>6347</v>
      </c>
      <c r="S434">
        <v>9</v>
      </c>
      <c r="T434">
        <v>41548092</v>
      </c>
      <c r="U434">
        <v>28549452</v>
      </c>
      <c r="V434">
        <v>12998640</v>
      </c>
      <c r="W434" s="20" t="str">
        <f t="shared" si="6"/>
        <v>Star</v>
      </c>
    </row>
    <row r="435" spans="1:23" x14ac:dyDescent="0.3">
      <c r="A435" t="s">
        <v>452</v>
      </c>
      <c r="B435" t="s">
        <v>1366</v>
      </c>
      <c r="C435" t="s">
        <v>1632</v>
      </c>
      <c r="D435" t="s">
        <v>1635</v>
      </c>
      <c r="E435">
        <v>2023</v>
      </c>
      <c r="F435" t="s">
        <v>1641</v>
      </c>
      <c r="G435">
        <v>1116</v>
      </c>
      <c r="H435">
        <v>18675</v>
      </c>
      <c r="I435">
        <v>11395</v>
      </c>
      <c r="J435">
        <v>72031</v>
      </c>
      <c r="K435">
        <v>8.76</v>
      </c>
      <c r="L435">
        <v>13</v>
      </c>
      <c r="M435">
        <v>9.06</v>
      </c>
      <c r="N435">
        <v>4.87</v>
      </c>
      <c r="O435">
        <v>52.17</v>
      </c>
      <c r="P435">
        <v>2.9</v>
      </c>
      <c r="Q435">
        <v>4566</v>
      </c>
      <c r="R435">
        <v>6277</v>
      </c>
      <c r="S435">
        <v>13</v>
      </c>
      <c r="T435">
        <v>20841300</v>
      </c>
      <c r="U435">
        <v>12716820</v>
      </c>
      <c r="V435">
        <v>8124480</v>
      </c>
      <c r="W435" s="20" t="str">
        <f t="shared" si="6"/>
        <v>Cash Cows</v>
      </c>
    </row>
    <row r="436" spans="1:23" x14ac:dyDescent="0.3">
      <c r="A436" t="s">
        <v>453</v>
      </c>
      <c r="B436" t="s">
        <v>1367</v>
      </c>
      <c r="C436" t="s">
        <v>1632</v>
      </c>
      <c r="D436" t="s">
        <v>1638</v>
      </c>
      <c r="E436">
        <v>2024</v>
      </c>
      <c r="F436" t="s">
        <v>1642</v>
      </c>
      <c r="G436">
        <v>4430</v>
      </c>
      <c r="H436">
        <v>17383</v>
      </c>
      <c r="I436">
        <v>10617</v>
      </c>
      <c r="J436">
        <v>392951</v>
      </c>
      <c r="K436">
        <v>11.73</v>
      </c>
      <c r="L436">
        <v>11</v>
      </c>
      <c r="M436">
        <v>7.43</v>
      </c>
      <c r="N436">
        <v>7.84</v>
      </c>
      <c r="O436">
        <v>71.12</v>
      </c>
      <c r="P436">
        <v>4.2</v>
      </c>
      <c r="Q436">
        <v>10138</v>
      </c>
      <c r="R436">
        <v>7369</v>
      </c>
      <c r="S436">
        <v>5</v>
      </c>
      <c r="T436">
        <v>77006690</v>
      </c>
      <c r="U436">
        <v>47033310</v>
      </c>
      <c r="V436">
        <v>29973380</v>
      </c>
      <c r="W436" s="20" t="str">
        <f t="shared" si="6"/>
        <v>Star</v>
      </c>
    </row>
    <row r="437" spans="1:23" x14ac:dyDescent="0.3">
      <c r="A437" t="s">
        <v>454</v>
      </c>
      <c r="B437" t="s">
        <v>1368</v>
      </c>
      <c r="C437" t="s">
        <v>1634</v>
      </c>
      <c r="D437" t="s">
        <v>1636</v>
      </c>
      <c r="E437">
        <v>2024</v>
      </c>
      <c r="F437" t="s">
        <v>1642</v>
      </c>
      <c r="G437">
        <v>2494</v>
      </c>
      <c r="H437">
        <v>6890</v>
      </c>
      <c r="I437">
        <v>4131</v>
      </c>
      <c r="J437">
        <v>121312</v>
      </c>
      <c r="K437">
        <v>11.28</v>
      </c>
      <c r="L437">
        <v>10</v>
      </c>
      <c r="M437">
        <v>5.33</v>
      </c>
      <c r="N437">
        <v>15.51</v>
      </c>
      <c r="O437">
        <v>10.41</v>
      </c>
      <c r="P437">
        <v>1.5</v>
      </c>
      <c r="Q437">
        <v>3837</v>
      </c>
      <c r="R437">
        <v>2472</v>
      </c>
      <c r="S437">
        <v>5</v>
      </c>
      <c r="T437">
        <v>17183660</v>
      </c>
      <c r="U437">
        <v>10302714</v>
      </c>
      <c r="V437">
        <v>6880946</v>
      </c>
      <c r="W437" s="20" t="str">
        <f t="shared" si="6"/>
        <v>Cash Cows</v>
      </c>
    </row>
    <row r="438" spans="1:23" x14ac:dyDescent="0.3">
      <c r="A438" t="s">
        <v>455</v>
      </c>
      <c r="B438" t="s">
        <v>1052</v>
      </c>
      <c r="C438" t="s">
        <v>1632</v>
      </c>
      <c r="D438" t="s">
        <v>1636</v>
      </c>
      <c r="E438">
        <v>2023</v>
      </c>
      <c r="F438" t="s">
        <v>1641</v>
      </c>
      <c r="G438">
        <v>4157</v>
      </c>
      <c r="H438">
        <v>3107</v>
      </c>
      <c r="I438">
        <v>13725</v>
      </c>
      <c r="J438">
        <v>109766</v>
      </c>
      <c r="K438">
        <v>12.05</v>
      </c>
      <c r="L438">
        <v>18</v>
      </c>
      <c r="M438">
        <v>8.61</v>
      </c>
      <c r="N438">
        <v>15.96</v>
      </c>
      <c r="O438">
        <v>83.42</v>
      </c>
      <c r="P438">
        <v>2.2000000000000002</v>
      </c>
      <c r="Q438">
        <v>7094</v>
      </c>
      <c r="R438">
        <v>6934</v>
      </c>
      <c r="S438">
        <v>3</v>
      </c>
      <c r="T438">
        <v>12915799</v>
      </c>
      <c r="U438">
        <v>57054825</v>
      </c>
      <c r="V438">
        <v>-44139026</v>
      </c>
      <c r="W438" s="20" t="str">
        <f t="shared" si="6"/>
        <v>Under-performer</v>
      </c>
    </row>
    <row r="439" spans="1:23" x14ac:dyDescent="0.3">
      <c r="A439" t="s">
        <v>456</v>
      </c>
      <c r="B439" t="s">
        <v>1369</v>
      </c>
      <c r="C439" t="s">
        <v>1633</v>
      </c>
      <c r="D439" t="s">
        <v>1635</v>
      </c>
      <c r="E439">
        <v>2024</v>
      </c>
      <c r="F439" t="s">
        <v>1642</v>
      </c>
      <c r="G439">
        <v>3423</v>
      </c>
      <c r="H439">
        <v>8073</v>
      </c>
      <c r="I439">
        <v>8262</v>
      </c>
      <c r="J439">
        <v>193521</v>
      </c>
      <c r="K439">
        <v>7.77</v>
      </c>
      <c r="L439">
        <v>4</v>
      </c>
      <c r="M439">
        <v>6.95</v>
      </c>
      <c r="N439">
        <v>17.48</v>
      </c>
      <c r="O439">
        <v>25.8</v>
      </c>
      <c r="P439">
        <v>3.5</v>
      </c>
      <c r="Q439">
        <v>3960</v>
      </c>
      <c r="R439">
        <v>8883</v>
      </c>
      <c r="S439">
        <v>10</v>
      </c>
      <c r="T439">
        <v>27633879</v>
      </c>
      <c r="U439">
        <v>28280826</v>
      </c>
      <c r="V439">
        <v>-646947</v>
      </c>
      <c r="W439" s="20" t="str">
        <f t="shared" si="6"/>
        <v>Volume Trap</v>
      </c>
    </row>
    <row r="440" spans="1:23" x14ac:dyDescent="0.3">
      <c r="A440" t="s">
        <v>457</v>
      </c>
      <c r="B440" t="s">
        <v>1309</v>
      </c>
      <c r="C440" t="s">
        <v>1632</v>
      </c>
      <c r="D440" t="s">
        <v>1638</v>
      </c>
      <c r="E440">
        <v>2023</v>
      </c>
      <c r="F440" t="s">
        <v>1641</v>
      </c>
      <c r="G440">
        <v>4019</v>
      </c>
      <c r="H440">
        <v>18868</v>
      </c>
      <c r="I440">
        <v>5905</v>
      </c>
      <c r="J440">
        <v>401977</v>
      </c>
      <c r="K440">
        <v>2.1</v>
      </c>
      <c r="L440">
        <v>13</v>
      </c>
      <c r="M440">
        <v>0.11</v>
      </c>
      <c r="N440">
        <v>2.8</v>
      </c>
      <c r="O440">
        <v>88.73</v>
      </c>
      <c r="P440">
        <v>3.8</v>
      </c>
      <c r="Q440">
        <v>8320</v>
      </c>
      <c r="R440">
        <v>6717</v>
      </c>
      <c r="S440">
        <v>4</v>
      </c>
      <c r="T440">
        <v>75830492</v>
      </c>
      <c r="U440">
        <v>23732195</v>
      </c>
      <c r="V440">
        <v>52098297</v>
      </c>
      <c r="W440" s="20" t="str">
        <f t="shared" si="6"/>
        <v>Star</v>
      </c>
    </row>
    <row r="441" spans="1:23" x14ac:dyDescent="0.3">
      <c r="A441" t="s">
        <v>458</v>
      </c>
      <c r="B441" t="s">
        <v>1293</v>
      </c>
      <c r="C441" t="s">
        <v>1633</v>
      </c>
      <c r="D441" t="s">
        <v>1635</v>
      </c>
      <c r="E441">
        <v>2024</v>
      </c>
      <c r="F441" t="s">
        <v>1639</v>
      </c>
      <c r="G441">
        <v>2596</v>
      </c>
      <c r="H441">
        <v>7276</v>
      </c>
      <c r="I441">
        <v>3778</v>
      </c>
      <c r="J441">
        <v>237771</v>
      </c>
      <c r="K441">
        <v>10.07</v>
      </c>
      <c r="L441">
        <v>15</v>
      </c>
      <c r="M441">
        <v>3.94</v>
      </c>
      <c r="N441">
        <v>21.24</v>
      </c>
      <c r="O441">
        <v>68.900000000000006</v>
      </c>
      <c r="P441">
        <v>2.6</v>
      </c>
      <c r="Q441">
        <v>4942</v>
      </c>
      <c r="R441">
        <v>5250</v>
      </c>
      <c r="S441">
        <v>5</v>
      </c>
      <c r="T441">
        <v>18888496</v>
      </c>
      <c r="U441">
        <v>9807688</v>
      </c>
      <c r="V441">
        <v>9080808</v>
      </c>
      <c r="W441" s="20" t="str">
        <f t="shared" si="6"/>
        <v>Cash Cows</v>
      </c>
    </row>
    <row r="442" spans="1:23" x14ac:dyDescent="0.3">
      <c r="A442" t="s">
        <v>459</v>
      </c>
      <c r="B442" t="s">
        <v>1305</v>
      </c>
      <c r="C442" t="s">
        <v>1632</v>
      </c>
      <c r="D442" t="s">
        <v>1635</v>
      </c>
      <c r="E442">
        <v>2023</v>
      </c>
      <c r="F442" t="s">
        <v>1640</v>
      </c>
      <c r="G442">
        <v>803</v>
      </c>
      <c r="H442">
        <v>5176</v>
      </c>
      <c r="I442">
        <v>13728</v>
      </c>
      <c r="J442">
        <v>287199</v>
      </c>
      <c r="K442">
        <v>9.31</v>
      </c>
      <c r="L442">
        <v>12</v>
      </c>
      <c r="M442">
        <v>8.51</v>
      </c>
      <c r="N442">
        <v>13.32</v>
      </c>
      <c r="O442">
        <v>71.94</v>
      </c>
      <c r="P442">
        <v>4.5</v>
      </c>
      <c r="Q442">
        <v>17691</v>
      </c>
      <c r="R442">
        <v>9175</v>
      </c>
      <c r="S442">
        <v>8</v>
      </c>
      <c r="T442">
        <v>4156328</v>
      </c>
      <c r="U442">
        <v>11023584</v>
      </c>
      <c r="V442">
        <v>-6867256</v>
      </c>
      <c r="W442" s="20" t="str">
        <f t="shared" si="6"/>
        <v>Under-performer</v>
      </c>
    </row>
    <row r="443" spans="1:23" x14ac:dyDescent="0.3">
      <c r="A443" t="s">
        <v>460</v>
      </c>
      <c r="B443" t="s">
        <v>1370</v>
      </c>
      <c r="C443" t="s">
        <v>1632</v>
      </c>
      <c r="D443" t="s">
        <v>1637</v>
      </c>
      <c r="E443">
        <v>2023</v>
      </c>
      <c r="F443" t="s">
        <v>1639</v>
      </c>
      <c r="G443">
        <v>2132</v>
      </c>
      <c r="H443">
        <v>4880</v>
      </c>
      <c r="I443">
        <v>3639</v>
      </c>
      <c r="J443">
        <v>286731</v>
      </c>
      <c r="K443">
        <v>11.13</v>
      </c>
      <c r="L443">
        <v>19</v>
      </c>
      <c r="M443">
        <v>3.46</v>
      </c>
      <c r="N443">
        <v>11.78</v>
      </c>
      <c r="O443">
        <v>62.5</v>
      </c>
      <c r="P443">
        <v>2.7</v>
      </c>
      <c r="Q443">
        <v>20595</v>
      </c>
      <c r="R443">
        <v>8202</v>
      </c>
      <c r="S443">
        <v>11</v>
      </c>
      <c r="T443">
        <v>10404160</v>
      </c>
      <c r="U443">
        <v>7758348</v>
      </c>
      <c r="V443">
        <v>2645812</v>
      </c>
      <c r="W443" s="20" t="str">
        <f t="shared" si="6"/>
        <v>Under-performer</v>
      </c>
    </row>
    <row r="444" spans="1:23" x14ac:dyDescent="0.3">
      <c r="A444" t="s">
        <v>461</v>
      </c>
      <c r="B444" t="s">
        <v>1371</v>
      </c>
      <c r="C444" t="s">
        <v>1634</v>
      </c>
      <c r="D444" t="s">
        <v>1637</v>
      </c>
      <c r="E444">
        <v>2024</v>
      </c>
      <c r="F444" t="s">
        <v>1641</v>
      </c>
      <c r="G444">
        <v>2824</v>
      </c>
      <c r="H444">
        <v>10211</v>
      </c>
      <c r="I444">
        <v>4184</v>
      </c>
      <c r="J444">
        <v>285841</v>
      </c>
      <c r="K444">
        <v>2.5499999999999998</v>
      </c>
      <c r="L444">
        <v>3</v>
      </c>
      <c r="M444">
        <v>0.35</v>
      </c>
      <c r="N444">
        <v>24.53</v>
      </c>
      <c r="O444">
        <v>47.73</v>
      </c>
      <c r="P444">
        <v>2.6</v>
      </c>
      <c r="Q444">
        <v>17826</v>
      </c>
      <c r="R444">
        <v>4258</v>
      </c>
      <c r="S444">
        <v>9</v>
      </c>
      <c r="T444">
        <v>28835864</v>
      </c>
      <c r="U444">
        <v>11815616</v>
      </c>
      <c r="V444">
        <v>17020248</v>
      </c>
      <c r="W444" s="20" t="str">
        <f t="shared" si="6"/>
        <v>Star</v>
      </c>
    </row>
    <row r="445" spans="1:23" x14ac:dyDescent="0.3">
      <c r="A445" t="s">
        <v>462</v>
      </c>
      <c r="B445" t="s">
        <v>1308</v>
      </c>
      <c r="C445" t="s">
        <v>1634</v>
      </c>
      <c r="D445" t="s">
        <v>1637</v>
      </c>
      <c r="E445">
        <v>2023</v>
      </c>
      <c r="F445" t="s">
        <v>1641</v>
      </c>
      <c r="G445">
        <v>2946</v>
      </c>
      <c r="H445">
        <v>10282</v>
      </c>
      <c r="I445">
        <v>11651</v>
      </c>
      <c r="J445">
        <v>161041</v>
      </c>
      <c r="K445">
        <v>2.92</v>
      </c>
      <c r="L445">
        <v>10</v>
      </c>
      <c r="M445">
        <v>7.46</v>
      </c>
      <c r="N445">
        <v>18.510000000000002</v>
      </c>
      <c r="O445">
        <v>55.73</v>
      </c>
      <c r="P445">
        <v>1.1000000000000001</v>
      </c>
      <c r="Q445">
        <v>12029</v>
      </c>
      <c r="R445">
        <v>7827</v>
      </c>
      <c r="S445">
        <v>9</v>
      </c>
      <c r="T445">
        <v>30290772</v>
      </c>
      <c r="U445">
        <v>34323846</v>
      </c>
      <c r="V445">
        <v>-4033074</v>
      </c>
      <c r="W445" s="20" t="str">
        <f t="shared" si="6"/>
        <v>Volume Trap</v>
      </c>
    </row>
    <row r="446" spans="1:23" x14ac:dyDescent="0.3">
      <c r="A446" t="s">
        <v>463</v>
      </c>
      <c r="B446" t="s">
        <v>1372</v>
      </c>
      <c r="C446" t="s">
        <v>1633</v>
      </c>
      <c r="D446" t="s">
        <v>1636</v>
      </c>
      <c r="E446">
        <v>2024</v>
      </c>
      <c r="F446" t="s">
        <v>1639</v>
      </c>
      <c r="G446">
        <v>4235</v>
      </c>
      <c r="H446">
        <v>18934</v>
      </c>
      <c r="I446">
        <v>10853</v>
      </c>
      <c r="J446">
        <v>166185</v>
      </c>
      <c r="K446">
        <v>13.36</v>
      </c>
      <c r="L446">
        <v>16</v>
      </c>
      <c r="M446">
        <v>8.02</v>
      </c>
      <c r="N446">
        <v>2.95</v>
      </c>
      <c r="O446">
        <v>13.71</v>
      </c>
      <c r="P446">
        <v>3.2</v>
      </c>
      <c r="Q446">
        <v>19175</v>
      </c>
      <c r="R446">
        <v>5306</v>
      </c>
      <c r="S446">
        <v>5</v>
      </c>
      <c r="T446">
        <v>80185490</v>
      </c>
      <c r="U446">
        <v>45962455</v>
      </c>
      <c r="V446">
        <v>34223035</v>
      </c>
      <c r="W446" s="20" t="str">
        <f t="shared" si="6"/>
        <v>Star</v>
      </c>
    </row>
    <row r="447" spans="1:23" x14ac:dyDescent="0.3">
      <c r="A447" t="s">
        <v>464</v>
      </c>
      <c r="B447" t="s">
        <v>1373</v>
      </c>
      <c r="C447" t="s">
        <v>1634</v>
      </c>
      <c r="D447" t="s">
        <v>1638</v>
      </c>
      <c r="E447">
        <v>2023</v>
      </c>
      <c r="F447" t="s">
        <v>1642</v>
      </c>
      <c r="G447">
        <v>825</v>
      </c>
      <c r="H447">
        <v>15497</v>
      </c>
      <c r="I447">
        <v>11848</v>
      </c>
      <c r="J447">
        <v>227164</v>
      </c>
      <c r="K447">
        <v>11.25</v>
      </c>
      <c r="L447">
        <v>6</v>
      </c>
      <c r="M447">
        <v>1.61</v>
      </c>
      <c r="N447">
        <v>18.91</v>
      </c>
      <c r="O447">
        <v>59.92</v>
      </c>
      <c r="P447">
        <v>3.8</v>
      </c>
      <c r="Q447">
        <v>11890</v>
      </c>
      <c r="R447">
        <v>403</v>
      </c>
      <c r="S447">
        <v>8</v>
      </c>
      <c r="T447">
        <v>12785025</v>
      </c>
      <c r="U447">
        <v>9774600</v>
      </c>
      <c r="V447">
        <v>3010425</v>
      </c>
      <c r="W447" s="20" t="str">
        <f t="shared" si="6"/>
        <v>Under-performer</v>
      </c>
    </row>
    <row r="448" spans="1:23" x14ac:dyDescent="0.3">
      <c r="A448" t="s">
        <v>465</v>
      </c>
      <c r="B448" t="s">
        <v>1312</v>
      </c>
      <c r="C448" t="s">
        <v>1632</v>
      </c>
      <c r="D448" t="s">
        <v>1638</v>
      </c>
      <c r="E448">
        <v>2024</v>
      </c>
      <c r="F448" t="s">
        <v>1642</v>
      </c>
      <c r="G448">
        <v>1675</v>
      </c>
      <c r="H448">
        <v>7842</v>
      </c>
      <c r="I448">
        <v>14293</v>
      </c>
      <c r="J448">
        <v>60350</v>
      </c>
      <c r="K448">
        <v>13.62</v>
      </c>
      <c r="L448">
        <v>13</v>
      </c>
      <c r="M448">
        <v>5.37</v>
      </c>
      <c r="N448">
        <v>2.38</v>
      </c>
      <c r="O448">
        <v>60.09</v>
      </c>
      <c r="P448">
        <v>1.5</v>
      </c>
      <c r="Q448">
        <v>15530</v>
      </c>
      <c r="R448">
        <v>433</v>
      </c>
      <c r="S448">
        <v>11</v>
      </c>
      <c r="T448">
        <v>13135350</v>
      </c>
      <c r="U448">
        <v>23940775</v>
      </c>
      <c r="V448">
        <v>-10805425</v>
      </c>
      <c r="W448" s="20" t="str">
        <f t="shared" si="6"/>
        <v>Under-performer</v>
      </c>
    </row>
    <row r="449" spans="1:23" x14ac:dyDescent="0.3">
      <c r="A449" t="s">
        <v>466</v>
      </c>
      <c r="B449" t="s">
        <v>1053</v>
      </c>
      <c r="C449" t="s">
        <v>1633</v>
      </c>
      <c r="D449" t="s">
        <v>1637</v>
      </c>
      <c r="E449">
        <v>2024</v>
      </c>
      <c r="F449" t="s">
        <v>1642</v>
      </c>
      <c r="G449">
        <v>3119</v>
      </c>
      <c r="H449">
        <v>18843</v>
      </c>
      <c r="I449">
        <v>1485</v>
      </c>
      <c r="J449">
        <v>277230</v>
      </c>
      <c r="K449">
        <v>11.38</v>
      </c>
      <c r="L449">
        <v>10</v>
      </c>
      <c r="M449">
        <v>1.92</v>
      </c>
      <c r="N449">
        <v>0.69</v>
      </c>
      <c r="O449">
        <v>81.3</v>
      </c>
      <c r="P449">
        <v>2.2000000000000002</v>
      </c>
      <c r="Q449">
        <v>6874</v>
      </c>
      <c r="R449">
        <v>4606</v>
      </c>
      <c r="S449">
        <v>2</v>
      </c>
      <c r="T449">
        <v>58771317</v>
      </c>
      <c r="U449">
        <v>4631715</v>
      </c>
      <c r="V449">
        <v>54139602</v>
      </c>
      <c r="W449" s="20" t="str">
        <f t="shared" si="6"/>
        <v>Star</v>
      </c>
    </row>
    <row r="450" spans="1:23" x14ac:dyDescent="0.3">
      <c r="A450" t="s">
        <v>467</v>
      </c>
      <c r="B450" t="s">
        <v>1374</v>
      </c>
      <c r="C450" t="s">
        <v>1633</v>
      </c>
      <c r="D450" t="s">
        <v>1638</v>
      </c>
      <c r="E450">
        <v>2023</v>
      </c>
      <c r="F450" t="s">
        <v>1642</v>
      </c>
      <c r="G450">
        <v>467</v>
      </c>
      <c r="H450">
        <v>7559</v>
      </c>
      <c r="I450">
        <v>14939</v>
      </c>
      <c r="J450">
        <v>413003</v>
      </c>
      <c r="K450">
        <v>8.9600000000000009</v>
      </c>
      <c r="L450">
        <v>8</v>
      </c>
      <c r="M450">
        <v>7.19</v>
      </c>
      <c r="N450">
        <v>10.09</v>
      </c>
      <c r="O450">
        <v>50.45</v>
      </c>
      <c r="P450">
        <v>4.0999999999999996</v>
      </c>
      <c r="Q450">
        <v>14642</v>
      </c>
      <c r="R450">
        <v>2431</v>
      </c>
      <c r="S450">
        <v>7</v>
      </c>
      <c r="T450">
        <v>3530053</v>
      </c>
      <c r="U450">
        <v>6976513</v>
      </c>
      <c r="V450">
        <v>-3446460</v>
      </c>
      <c r="W450" s="20" t="str">
        <f t="shared" si="6"/>
        <v>Under-performer</v>
      </c>
    </row>
    <row r="451" spans="1:23" x14ac:dyDescent="0.3">
      <c r="A451" t="s">
        <v>468</v>
      </c>
      <c r="B451" t="s">
        <v>1375</v>
      </c>
      <c r="C451" t="s">
        <v>1632</v>
      </c>
      <c r="D451" t="s">
        <v>1635</v>
      </c>
      <c r="E451">
        <v>2024</v>
      </c>
      <c r="F451" t="s">
        <v>1641</v>
      </c>
      <c r="G451">
        <v>164</v>
      </c>
      <c r="H451">
        <v>10384</v>
      </c>
      <c r="I451">
        <v>8331</v>
      </c>
      <c r="J451">
        <v>311570</v>
      </c>
      <c r="K451">
        <v>9.81</v>
      </c>
      <c r="L451">
        <v>12</v>
      </c>
      <c r="M451">
        <v>2.72</v>
      </c>
      <c r="N451">
        <v>24.84</v>
      </c>
      <c r="O451">
        <v>16.170000000000002</v>
      </c>
      <c r="P451">
        <v>2.5</v>
      </c>
      <c r="Q451">
        <v>20539</v>
      </c>
      <c r="R451">
        <v>4661</v>
      </c>
      <c r="S451">
        <v>7</v>
      </c>
      <c r="T451">
        <v>1702976</v>
      </c>
      <c r="U451">
        <v>1366284</v>
      </c>
      <c r="V451">
        <v>336692</v>
      </c>
      <c r="W451" s="20" t="str">
        <f t="shared" ref="W451:W514" si="7">IF(AND(T451&gt;$Y$2,V451&gt;$Z$2),"Star",IF(AND(T451&lt;=$Y$2,V451&gt;$Z$2),"Cash Cows",IF(AND(T451&gt;$Y$2,V451&lt;=$Z$2),"Volume Trap","Under-performer")))</f>
        <v>Under-performer</v>
      </c>
    </row>
    <row r="452" spans="1:23" x14ac:dyDescent="0.3">
      <c r="A452" t="s">
        <v>469</v>
      </c>
      <c r="B452" t="s">
        <v>1376</v>
      </c>
      <c r="C452" t="s">
        <v>1632</v>
      </c>
      <c r="D452" t="s">
        <v>1635</v>
      </c>
      <c r="E452">
        <v>2024</v>
      </c>
      <c r="F452" t="s">
        <v>1641</v>
      </c>
      <c r="G452">
        <v>666</v>
      </c>
      <c r="H452">
        <v>7155</v>
      </c>
      <c r="I452">
        <v>5083</v>
      </c>
      <c r="J452">
        <v>118487</v>
      </c>
      <c r="K452">
        <v>13.34</v>
      </c>
      <c r="L452">
        <v>17</v>
      </c>
      <c r="M452">
        <v>3.16</v>
      </c>
      <c r="N452">
        <v>4.37</v>
      </c>
      <c r="O452">
        <v>34.5</v>
      </c>
      <c r="P452">
        <v>2</v>
      </c>
      <c r="Q452">
        <v>13704</v>
      </c>
      <c r="R452">
        <v>179</v>
      </c>
      <c r="S452">
        <v>7</v>
      </c>
      <c r="T452">
        <v>4765230</v>
      </c>
      <c r="U452">
        <v>3385278</v>
      </c>
      <c r="V452">
        <v>1379952</v>
      </c>
      <c r="W452" s="20" t="str">
        <f t="shared" si="7"/>
        <v>Under-performer</v>
      </c>
    </row>
    <row r="453" spans="1:23" x14ac:dyDescent="0.3">
      <c r="A453" t="s">
        <v>470</v>
      </c>
      <c r="B453" t="s">
        <v>1145</v>
      </c>
      <c r="C453" t="s">
        <v>1633</v>
      </c>
      <c r="D453" t="s">
        <v>1638</v>
      </c>
      <c r="E453">
        <v>2024</v>
      </c>
      <c r="F453" t="s">
        <v>1639</v>
      </c>
      <c r="G453">
        <v>4024</v>
      </c>
      <c r="H453">
        <v>13591</v>
      </c>
      <c r="I453">
        <v>8536</v>
      </c>
      <c r="J453">
        <v>198694</v>
      </c>
      <c r="K453">
        <v>8.68</v>
      </c>
      <c r="L453">
        <v>10</v>
      </c>
      <c r="M453">
        <v>8.4499999999999993</v>
      </c>
      <c r="N453">
        <v>16.82</v>
      </c>
      <c r="O453">
        <v>62.45</v>
      </c>
      <c r="P453">
        <v>3.7</v>
      </c>
      <c r="Q453">
        <v>8894</v>
      </c>
      <c r="R453">
        <v>3863</v>
      </c>
      <c r="S453">
        <v>13</v>
      </c>
      <c r="T453">
        <v>54690184</v>
      </c>
      <c r="U453">
        <v>34348864</v>
      </c>
      <c r="V453">
        <v>20341320</v>
      </c>
      <c r="W453" s="20" t="str">
        <f t="shared" si="7"/>
        <v>Star</v>
      </c>
    </row>
    <row r="454" spans="1:23" x14ac:dyDescent="0.3">
      <c r="A454" t="s">
        <v>471</v>
      </c>
      <c r="B454" t="s">
        <v>1377</v>
      </c>
      <c r="C454" t="s">
        <v>1633</v>
      </c>
      <c r="D454" t="s">
        <v>1637</v>
      </c>
      <c r="E454">
        <v>2023</v>
      </c>
      <c r="F454" t="s">
        <v>1641</v>
      </c>
      <c r="G454">
        <v>3317</v>
      </c>
      <c r="H454">
        <v>16751</v>
      </c>
      <c r="I454">
        <v>8510</v>
      </c>
      <c r="J454">
        <v>173853</v>
      </c>
      <c r="K454">
        <v>9.49</v>
      </c>
      <c r="L454">
        <v>14</v>
      </c>
      <c r="M454">
        <v>4.76</v>
      </c>
      <c r="N454">
        <v>4.33</v>
      </c>
      <c r="O454">
        <v>29.14</v>
      </c>
      <c r="P454">
        <v>1.8</v>
      </c>
      <c r="Q454">
        <v>18588</v>
      </c>
      <c r="R454">
        <v>5296</v>
      </c>
      <c r="S454">
        <v>3</v>
      </c>
      <c r="T454">
        <v>55563067</v>
      </c>
      <c r="U454">
        <v>28227670</v>
      </c>
      <c r="V454">
        <v>27335397</v>
      </c>
      <c r="W454" s="20" t="str">
        <f t="shared" si="7"/>
        <v>Star</v>
      </c>
    </row>
    <row r="455" spans="1:23" x14ac:dyDescent="0.3">
      <c r="A455" t="s">
        <v>472</v>
      </c>
      <c r="B455" t="s">
        <v>1378</v>
      </c>
      <c r="C455" t="s">
        <v>1634</v>
      </c>
      <c r="D455" t="s">
        <v>1635</v>
      </c>
      <c r="E455">
        <v>2023</v>
      </c>
      <c r="F455" t="s">
        <v>1639</v>
      </c>
      <c r="G455">
        <v>875</v>
      </c>
      <c r="H455">
        <v>2026</v>
      </c>
      <c r="I455">
        <v>2419</v>
      </c>
      <c r="J455">
        <v>365261</v>
      </c>
      <c r="K455">
        <v>2.35</v>
      </c>
      <c r="L455">
        <v>18</v>
      </c>
      <c r="M455">
        <v>6.7</v>
      </c>
      <c r="N455">
        <v>18.12</v>
      </c>
      <c r="O455">
        <v>32.44</v>
      </c>
      <c r="P455">
        <v>4.5999999999999996</v>
      </c>
      <c r="Q455">
        <v>2325</v>
      </c>
      <c r="R455">
        <v>832</v>
      </c>
      <c r="S455">
        <v>9</v>
      </c>
      <c r="T455">
        <v>1772750</v>
      </c>
      <c r="U455">
        <v>2116625</v>
      </c>
      <c r="V455">
        <v>-343875</v>
      </c>
      <c r="W455" s="20" t="str">
        <f t="shared" si="7"/>
        <v>Under-performer</v>
      </c>
    </row>
    <row r="456" spans="1:23" x14ac:dyDescent="0.3">
      <c r="A456" t="s">
        <v>473</v>
      </c>
      <c r="B456" t="s">
        <v>1379</v>
      </c>
      <c r="C456" t="s">
        <v>1634</v>
      </c>
      <c r="D456" t="s">
        <v>1638</v>
      </c>
      <c r="E456">
        <v>2024</v>
      </c>
      <c r="F456" t="s">
        <v>1640</v>
      </c>
      <c r="G456">
        <v>1566</v>
      </c>
      <c r="H456">
        <v>4724</v>
      </c>
      <c r="I456">
        <v>14775</v>
      </c>
      <c r="J456">
        <v>285062</v>
      </c>
      <c r="K456">
        <v>7.11</v>
      </c>
      <c r="L456">
        <v>0</v>
      </c>
      <c r="M456">
        <v>4.0199999999999996</v>
      </c>
      <c r="N456">
        <v>12.63</v>
      </c>
      <c r="O456">
        <v>75.64</v>
      </c>
      <c r="P456">
        <v>1.4</v>
      </c>
      <c r="Q456">
        <v>10696</v>
      </c>
      <c r="R456">
        <v>4076</v>
      </c>
      <c r="S456">
        <v>6</v>
      </c>
      <c r="T456">
        <v>7397784</v>
      </c>
      <c r="U456">
        <v>23137650</v>
      </c>
      <c r="V456">
        <v>-15739866</v>
      </c>
      <c r="W456" s="20" t="str">
        <f t="shared" si="7"/>
        <v>Under-performer</v>
      </c>
    </row>
    <row r="457" spans="1:23" x14ac:dyDescent="0.3">
      <c r="A457" t="s">
        <v>474</v>
      </c>
      <c r="B457" t="s">
        <v>1256</v>
      </c>
      <c r="C457" t="s">
        <v>1633</v>
      </c>
      <c r="D457" t="s">
        <v>1635</v>
      </c>
      <c r="E457">
        <v>2024</v>
      </c>
      <c r="F457" t="s">
        <v>1639</v>
      </c>
      <c r="G457">
        <v>3196</v>
      </c>
      <c r="H457">
        <v>16569</v>
      </c>
      <c r="I457">
        <v>14072</v>
      </c>
      <c r="J457">
        <v>283077</v>
      </c>
      <c r="K457">
        <v>10.75</v>
      </c>
      <c r="L457">
        <v>3</v>
      </c>
      <c r="M457">
        <v>2.98</v>
      </c>
      <c r="N457">
        <v>17</v>
      </c>
      <c r="O457">
        <v>56.75</v>
      </c>
      <c r="P457">
        <v>3.8</v>
      </c>
      <c r="Q457">
        <v>13152</v>
      </c>
      <c r="R457">
        <v>5759</v>
      </c>
      <c r="S457">
        <v>6</v>
      </c>
      <c r="T457">
        <v>52954524</v>
      </c>
      <c r="U457">
        <v>44974112</v>
      </c>
      <c r="V457">
        <v>7980412</v>
      </c>
      <c r="W457" s="20" t="str">
        <f t="shared" si="7"/>
        <v>Star</v>
      </c>
    </row>
    <row r="458" spans="1:23" x14ac:dyDescent="0.3">
      <c r="A458" t="s">
        <v>475</v>
      </c>
      <c r="B458" t="s">
        <v>1190</v>
      </c>
      <c r="C458" t="s">
        <v>1632</v>
      </c>
      <c r="D458" t="s">
        <v>1638</v>
      </c>
      <c r="E458">
        <v>2023</v>
      </c>
      <c r="F458" t="s">
        <v>1641</v>
      </c>
      <c r="G458">
        <v>462</v>
      </c>
      <c r="H458">
        <v>13036</v>
      </c>
      <c r="I458">
        <v>13635</v>
      </c>
      <c r="J458">
        <v>413228</v>
      </c>
      <c r="K458">
        <v>4.0599999999999996</v>
      </c>
      <c r="L458">
        <v>13</v>
      </c>
      <c r="M458">
        <v>6.25</v>
      </c>
      <c r="N458">
        <v>5.07</v>
      </c>
      <c r="O458">
        <v>50.68</v>
      </c>
      <c r="P458">
        <v>3</v>
      </c>
      <c r="Q458">
        <v>18260</v>
      </c>
      <c r="R458">
        <v>1484</v>
      </c>
      <c r="S458">
        <v>3</v>
      </c>
      <c r="T458">
        <v>6022632</v>
      </c>
      <c r="U458">
        <v>6299370</v>
      </c>
      <c r="V458">
        <v>-276738</v>
      </c>
      <c r="W458" s="20" t="str">
        <f t="shared" si="7"/>
        <v>Under-performer</v>
      </c>
    </row>
    <row r="459" spans="1:23" x14ac:dyDescent="0.3">
      <c r="A459" t="s">
        <v>476</v>
      </c>
      <c r="B459" t="s">
        <v>1380</v>
      </c>
      <c r="C459" t="s">
        <v>1633</v>
      </c>
      <c r="D459" t="s">
        <v>1635</v>
      </c>
      <c r="E459">
        <v>2024</v>
      </c>
      <c r="F459" t="s">
        <v>1639</v>
      </c>
      <c r="G459">
        <v>778</v>
      </c>
      <c r="H459">
        <v>15047</v>
      </c>
      <c r="I459">
        <v>7668</v>
      </c>
      <c r="J459">
        <v>73782</v>
      </c>
      <c r="K459">
        <v>3.03</v>
      </c>
      <c r="L459">
        <v>13</v>
      </c>
      <c r="M459">
        <v>1.55</v>
      </c>
      <c r="N459">
        <v>18.64</v>
      </c>
      <c r="O459">
        <v>35.479999999999997</v>
      </c>
      <c r="P459">
        <v>4.5</v>
      </c>
      <c r="Q459">
        <v>2472</v>
      </c>
      <c r="R459">
        <v>2224</v>
      </c>
      <c r="S459">
        <v>5</v>
      </c>
      <c r="T459">
        <v>11706566</v>
      </c>
      <c r="U459">
        <v>5965704</v>
      </c>
      <c r="V459">
        <v>5740862</v>
      </c>
      <c r="W459" s="20" t="str">
        <f t="shared" si="7"/>
        <v>Cash Cows</v>
      </c>
    </row>
    <row r="460" spans="1:23" x14ac:dyDescent="0.3">
      <c r="A460" t="s">
        <v>477</v>
      </c>
      <c r="B460" t="s">
        <v>1186</v>
      </c>
      <c r="C460" t="s">
        <v>1632</v>
      </c>
      <c r="D460" t="s">
        <v>1637</v>
      </c>
      <c r="E460">
        <v>2023</v>
      </c>
      <c r="F460" t="s">
        <v>1641</v>
      </c>
      <c r="G460">
        <v>3398</v>
      </c>
      <c r="H460">
        <v>19759</v>
      </c>
      <c r="I460">
        <v>2231</v>
      </c>
      <c r="J460">
        <v>340598</v>
      </c>
      <c r="K460">
        <v>4.71</v>
      </c>
      <c r="L460">
        <v>2</v>
      </c>
      <c r="M460">
        <v>3.73</v>
      </c>
      <c r="N460">
        <v>24.89</v>
      </c>
      <c r="O460">
        <v>68.47</v>
      </c>
      <c r="P460">
        <v>1.5</v>
      </c>
      <c r="Q460">
        <v>12768</v>
      </c>
      <c r="R460">
        <v>6752</v>
      </c>
      <c r="S460">
        <v>13</v>
      </c>
      <c r="T460">
        <v>67141082</v>
      </c>
      <c r="U460">
        <v>7580938</v>
      </c>
      <c r="V460">
        <v>59560144</v>
      </c>
      <c r="W460" s="20" t="str">
        <f t="shared" si="7"/>
        <v>Star</v>
      </c>
    </row>
    <row r="461" spans="1:23" x14ac:dyDescent="0.3">
      <c r="A461" t="s">
        <v>478</v>
      </c>
      <c r="B461" t="s">
        <v>1381</v>
      </c>
      <c r="C461" t="s">
        <v>1634</v>
      </c>
      <c r="D461" t="s">
        <v>1638</v>
      </c>
      <c r="E461">
        <v>2023</v>
      </c>
      <c r="F461" t="s">
        <v>1640</v>
      </c>
      <c r="G461">
        <v>2858</v>
      </c>
      <c r="H461">
        <v>3263</v>
      </c>
      <c r="I461">
        <v>9867</v>
      </c>
      <c r="J461">
        <v>380048</v>
      </c>
      <c r="K461">
        <v>3.62</v>
      </c>
      <c r="L461">
        <v>16</v>
      </c>
      <c r="M461">
        <v>2.09</v>
      </c>
      <c r="N461">
        <v>16.64</v>
      </c>
      <c r="O461">
        <v>33.020000000000003</v>
      </c>
      <c r="P461">
        <v>3.7</v>
      </c>
      <c r="Q461">
        <v>1943</v>
      </c>
      <c r="R461">
        <v>5383</v>
      </c>
      <c r="S461">
        <v>10</v>
      </c>
      <c r="T461">
        <v>9325654</v>
      </c>
      <c r="U461">
        <v>28199886</v>
      </c>
      <c r="V461">
        <v>-18874232</v>
      </c>
      <c r="W461" s="20" t="str">
        <f t="shared" si="7"/>
        <v>Under-performer</v>
      </c>
    </row>
    <row r="462" spans="1:23" x14ac:dyDescent="0.3">
      <c r="A462" t="s">
        <v>479</v>
      </c>
      <c r="B462" t="s">
        <v>1382</v>
      </c>
      <c r="C462" t="s">
        <v>1634</v>
      </c>
      <c r="D462" t="s">
        <v>1636</v>
      </c>
      <c r="E462">
        <v>2023</v>
      </c>
      <c r="F462" t="s">
        <v>1641</v>
      </c>
      <c r="G462">
        <v>725</v>
      </c>
      <c r="H462">
        <v>10212</v>
      </c>
      <c r="I462">
        <v>5513</v>
      </c>
      <c r="J462">
        <v>179936</v>
      </c>
      <c r="K462">
        <v>3.22</v>
      </c>
      <c r="L462">
        <v>2</v>
      </c>
      <c r="M462">
        <v>6.96</v>
      </c>
      <c r="N462">
        <v>12.34</v>
      </c>
      <c r="O462">
        <v>68.97</v>
      </c>
      <c r="P462">
        <v>3.3</v>
      </c>
      <c r="Q462">
        <v>2254</v>
      </c>
      <c r="R462">
        <v>7276</v>
      </c>
      <c r="S462">
        <v>10</v>
      </c>
      <c r="T462">
        <v>7403700</v>
      </c>
      <c r="U462">
        <v>3996925</v>
      </c>
      <c r="V462">
        <v>3406775</v>
      </c>
      <c r="W462" s="20" t="str">
        <f t="shared" si="7"/>
        <v>Under-performer</v>
      </c>
    </row>
    <row r="463" spans="1:23" x14ac:dyDescent="0.3">
      <c r="A463" t="s">
        <v>480</v>
      </c>
      <c r="B463" t="s">
        <v>1383</v>
      </c>
      <c r="C463" t="s">
        <v>1632</v>
      </c>
      <c r="D463" t="s">
        <v>1635</v>
      </c>
      <c r="E463">
        <v>2023</v>
      </c>
      <c r="F463" t="s">
        <v>1642</v>
      </c>
      <c r="G463">
        <v>3515</v>
      </c>
      <c r="H463">
        <v>7297</v>
      </c>
      <c r="I463">
        <v>11453</v>
      </c>
      <c r="J463">
        <v>458808</v>
      </c>
      <c r="K463">
        <v>6.37</v>
      </c>
      <c r="L463">
        <v>15</v>
      </c>
      <c r="M463">
        <v>9.44</v>
      </c>
      <c r="N463">
        <v>23.08</v>
      </c>
      <c r="O463">
        <v>15.61</v>
      </c>
      <c r="P463">
        <v>2.9</v>
      </c>
      <c r="Q463">
        <v>17523</v>
      </c>
      <c r="R463">
        <v>9490</v>
      </c>
      <c r="S463">
        <v>7</v>
      </c>
      <c r="T463">
        <v>25648955</v>
      </c>
      <c r="U463">
        <v>40257295</v>
      </c>
      <c r="V463">
        <v>-14608340</v>
      </c>
      <c r="W463" s="20" t="str">
        <f t="shared" si="7"/>
        <v>Volume Trap</v>
      </c>
    </row>
    <row r="464" spans="1:23" x14ac:dyDescent="0.3">
      <c r="A464" t="s">
        <v>481</v>
      </c>
      <c r="B464" t="s">
        <v>1384</v>
      </c>
      <c r="C464" t="s">
        <v>1632</v>
      </c>
      <c r="D464" t="s">
        <v>1637</v>
      </c>
      <c r="E464">
        <v>2024</v>
      </c>
      <c r="F464" t="s">
        <v>1641</v>
      </c>
      <c r="G464">
        <v>2554</v>
      </c>
      <c r="H464">
        <v>10708</v>
      </c>
      <c r="I464">
        <v>10357</v>
      </c>
      <c r="J464">
        <v>203245</v>
      </c>
      <c r="K464">
        <v>13.62</v>
      </c>
      <c r="L464">
        <v>13</v>
      </c>
      <c r="M464">
        <v>9.9600000000000009</v>
      </c>
      <c r="N464">
        <v>0.4</v>
      </c>
      <c r="O464">
        <v>79.16</v>
      </c>
      <c r="P464">
        <v>3</v>
      </c>
      <c r="Q464">
        <v>11863</v>
      </c>
      <c r="R464">
        <v>6705</v>
      </c>
      <c r="S464">
        <v>12</v>
      </c>
      <c r="T464">
        <v>27348232</v>
      </c>
      <c r="U464">
        <v>26451778</v>
      </c>
      <c r="V464">
        <v>896454</v>
      </c>
      <c r="W464" s="20" t="str">
        <f t="shared" si="7"/>
        <v>Volume Trap</v>
      </c>
    </row>
    <row r="465" spans="1:23" x14ac:dyDescent="0.3">
      <c r="A465" t="s">
        <v>482</v>
      </c>
      <c r="B465" t="s">
        <v>1385</v>
      </c>
      <c r="C465" t="s">
        <v>1633</v>
      </c>
      <c r="D465" t="s">
        <v>1636</v>
      </c>
      <c r="E465">
        <v>2024</v>
      </c>
      <c r="F465" t="s">
        <v>1640</v>
      </c>
      <c r="G465">
        <v>3017</v>
      </c>
      <c r="H465">
        <v>6609</v>
      </c>
      <c r="I465">
        <v>10235</v>
      </c>
      <c r="J465">
        <v>476420</v>
      </c>
      <c r="K465">
        <v>7.61</v>
      </c>
      <c r="L465">
        <v>19</v>
      </c>
      <c r="M465">
        <v>4.5</v>
      </c>
      <c r="N465">
        <v>18.25</v>
      </c>
      <c r="O465">
        <v>49.97</v>
      </c>
      <c r="P465">
        <v>3.9</v>
      </c>
      <c r="Q465">
        <v>12397</v>
      </c>
      <c r="R465">
        <v>5807</v>
      </c>
      <c r="S465">
        <v>10</v>
      </c>
      <c r="T465">
        <v>19939353</v>
      </c>
      <c r="U465">
        <v>30878995</v>
      </c>
      <c r="V465">
        <v>-10939642</v>
      </c>
      <c r="W465" s="20" t="str">
        <f t="shared" si="7"/>
        <v>Under-performer</v>
      </c>
    </row>
    <row r="466" spans="1:23" x14ac:dyDescent="0.3">
      <c r="A466" t="s">
        <v>483</v>
      </c>
      <c r="B466" t="s">
        <v>1386</v>
      </c>
      <c r="C466" t="s">
        <v>1634</v>
      </c>
      <c r="D466" t="s">
        <v>1638</v>
      </c>
      <c r="E466">
        <v>2024</v>
      </c>
      <c r="F466" t="s">
        <v>1641</v>
      </c>
      <c r="G466">
        <v>2836</v>
      </c>
      <c r="H466">
        <v>18000</v>
      </c>
      <c r="I466">
        <v>5798</v>
      </c>
      <c r="J466">
        <v>478812</v>
      </c>
      <c r="K466">
        <v>2.82</v>
      </c>
      <c r="L466">
        <v>12</v>
      </c>
      <c r="M466">
        <v>2.5299999999999998</v>
      </c>
      <c r="N466">
        <v>22.22</v>
      </c>
      <c r="O466">
        <v>45.08</v>
      </c>
      <c r="P466">
        <v>4.8</v>
      </c>
      <c r="Q466">
        <v>6896</v>
      </c>
      <c r="R466">
        <v>2392</v>
      </c>
      <c r="S466">
        <v>5</v>
      </c>
      <c r="T466">
        <v>51048000</v>
      </c>
      <c r="U466">
        <v>16443128</v>
      </c>
      <c r="V466">
        <v>34604872</v>
      </c>
      <c r="W466" s="20" t="str">
        <f t="shared" si="7"/>
        <v>Star</v>
      </c>
    </row>
    <row r="467" spans="1:23" x14ac:dyDescent="0.3">
      <c r="A467" t="s">
        <v>484</v>
      </c>
      <c r="B467" t="s">
        <v>1269</v>
      </c>
      <c r="C467" t="s">
        <v>1634</v>
      </c>
      <c r="D467" t="s">
        <v>1636</v>
      </c>
      <c r="E467">
        <v>2023</v>
      </c>
      <c r="F467" t="s">
        <v>1639</v>
      </c>
      <c r="G467">
        <v>1172</v>
      </c>
      <c r="H467">
        <v>3933</v>
      </c>
      <c r="I467">
        <v>962</v>
      </c>
      <c r="J467">
        <v>477540</v>
      </c>
      <c r="K467">
        <v>1.1499999999999999</v>
      </c>
      <c r="L467">
        <v>14</v>
      </c>
      <c r="M467">
        <v>4.43</v>
      </c>
      <c r="N467">
        <v>1.54</v>
      </c>
      <c r="O467">
        <v>58.88</v>
      </c>
      <c r="P467">
        <v>1.4</v>
      </c>
      <c r="Q467">
        <v>4965</v>
      </c>
      <c r="R467">
        <v>8476</v>
      </c>
      <c r="S467">
        <v>12</v>
      </c>
      <c r="T467">
        <v>4609476</v>
      </c>
      <c r="U467">
        <v>1127464</v>
      </c>
      <c r="V467">
        <v>3482012</v>
      </c>
      <c r="W467" s="20" t="str">
        <f t="shared" si="7"/>
        <v>Under-performer</v>
      </c>
    </row>
    <row r="468" spans="1:23" x14ac:dyDescent="0.3">
      <c r="A468" t="s">
        <v>485</v>
      </c>
      <c r="B468" t="s">
        <v>1153</v>
      </c>
      <c r="C468" t="s">
        <v>1633</v>
      </c>
      <c r="D468" t="s">
        <v>1637</v>
      </c>
      <c r="E468">
        <v>2024</v>
      </c>
      <c r="F468" t="s">
        <v>1642</v>
      </c>
      <c r="G468">
        <v>4129</v>
      </c>
      <c r="H468">
        <v>18467</v>
      </c>
      <c r="I468">
        <v>2774</v>
      </c>
      <c r="J468">
        <v>172258</v>
      </c>
      <c r="K468">
        <v>10.44</v>
      </c>
      <c r="L468">
        <v>13</v>
      </c>
      <c r="M468">
        <v>8.4700000000000006</v>
      </c>
      <c r="N468">
        <v>11.25</v>
      </c>
      <c r="O468">
        <v>59.94</v>
      </c>
      <c r="P468">
        <v>1.1000000000000001</v>
      </c>
      <c r="Q468">
        <v>4211</v>
      </c>
      <c r="R468">
        <v>1097</v>
      </c>
      <c r="S468">
        <v>2</v>
      </c>
      <c r="T468">
        <v>76250243</v>
      </c>
      <c r="U468">
        <v>11453846</v>
      </c>
      <c r="V468">
        <v>64796397</v>
      </c>
      <c r="W468" s="20" t="str">
        <f t="shared" si="7"/>
        <v>Star</v>
      </c>
    </row>
    <row r="469" spans="1:23" x14ac:dyDescent="0.3">
      <c r="A469" t="s">
        <v>486</v>
      </c>
      <c r="B469" t="s">
        <v>1322</v>
      </c>
      <c r="C469" t="s">
        <v>1633</v>
      </c>
      <c r="D469" t="s">
        <v>1635</v>
      </c>
      <c r="E469">
        <v>2024</v>
      </c>
      <c r="F469" t="s">
        <v>1640</v>
      </c>
      <c r="G469">
        <v>1621</v>
      </c>
      <c r="H469">
        <v>5667</v>
      </c>
      <c r="I469">
        <v>4091</v>
      </c>
      <c r="J469">
        <v>161668</v>
      </c>
      <c r="K469">
        <v>5.74</v>
      </c>
      <c r="L469">
        <v>18</v>
      </c>
      <c r="M469">
        <v>2.06</v>
      </c>
      <c r="N469">
        <v>5.12</v>
      </c>
      <c r="O469">
        <v>20.56</v>
      </c>
      <c r="P469">
        <v>4.2</v>
      </c>
      <c r="Q469">
        <v>20291</v>
      </c>
      <c r="R469">
        <v>4764</v>
      </c>
      <c r="S469">
        <v>3</v>
      </c>
      <c r="T469">
        <v>9186207</v>
      </c>
      <c r="U469">
        <v>6631511</v>
      </c>
      <c r="V469">
        <v>2554696</v>
      </c>
      <c r="W469" s="20" t="str">
        <f t="shared" si="7"/>
        <v>Under-performer</v>
      </c>
    </row>
    <row r="470" spans="1:23" x14ac:dyDescent="0.3">
      <c r="A470" t="s">
        <v>487</v>
      </c>
      <c r="B470" t="s">
        <v>1105</v>
      </c>
      <c r="C470" t="s">
        <v>1634</v>
      </c>
      <c r="D470" t="s">
        <v>1636</v>
      </c>
      <c r="E470">
        <v>2024</v>
      </c>
      <c r="F470" t="s">
        <v>1639</v>
      </c>
      <c r="G470">
        <v>2193</v>
      </c>
      <c r="H470">
        <v>19273</v>
      </c>
      <c r="I470">
        <v>9261</v>
      </c>
      <c r="J470">
        <v>436328</v>
      </c>
      <c r="K470">
        <v>12.33</v>
      </c>
      <c r="L470">
        <v>5</v>
      </c>
      <c r="M470">
        <v>9.52</v>
      </c>
      <c r="N470">
        <v>14.16</v>
      </c>
      <c r="O470">
        <v>70.5</v>
      </c>
      <c r="P470">
        <v>1.4</v>
      </c>
      <c r="Q470">
        <v>7247</v>
      </c>
      <c r="R470">
        <v>2457</v>
      </c>
      <c r="S470">
        <v>14</v>
      </c>
      <c r="T470">
        <v>42265689</v>
      </c>
      <c r="U470">
        <v>20309373</v>
      </c>
      <c r="V470">
        <v>21956316</v>
      </c>
      <c r="W470" s="20" t="str">
        <f t="shared" si="7"/>
        <v>Star</v>
      </c>
    </row>
    <row r="471" spans="1:23" x14ac:dyDescent="0.3">
      <c r="A471" t="s">
        <v>488</v>
      </c>
      <c r="B471" t="s">
        <v>1387</v>
      </c>
      <c r="C471" t="s">
        <v>1634</v>
      </c>
      <c r="D471" t="s">
        <v>1636</v>
      </c>
      <c r="E471">
        <v>2024</v>
      </c>
      <c r="F471" t="s">
        <v>1641</v>
      </c>
      <c r="G471">
        <v>1737</v>
      </c>
      <c r="H471">
        <v>9857</v>
      </c>
      <c r="I471">
        <v>1431</v>
      </c>
      <c r="J471">
        <v>473966</v>
      </c>
      <c r="K471">
        <v>9.89</v>
      </c>
      <c r="L471">
        <v>9</v>
      </c>
      <c r="M471">
        <v>3.42</v>
      </c>
      <c r="N471">
        <v>16.239999999999998</v>
      </c>
      <c r="O471">
        <v>32.07</v>
      </c>
      <c r="P471">
        <v>4.9000000000000004</v>
      </c>
      <c r="Q471">
        <v>19607</v>
      </c>
      <c r="R471">
        <v>5591</v>
      </c>
      <c r="S471">
        <v>2</v>
      </c>
      <c r="T471">
        <v>17121609</v>
      </c>
      <c r="U471">
        <v>2485647</v>
      </c>
      <c r="V471">
        <v>14635962</v>
      </c>
      <c r="W471" s="20" t="str">
        <f t="shared" si="7"/>
        <v>Cash Cows</v>
      </c>
    </row>
    <row r="472" spans="1:23" x14ac:dyDescent="0.3">
      <c r="A472" t="s">
        <v>489</v>
      </c>
      <c r="B472" t="s">
        <v>1388</v>
      </c>
      <c r="C472" t="s">
        <v>1634</v>
      </c>
      <c r="D472" t="s">
        <v>1637</v>
      </c>
      <c r="E472">
        <v>2024</v>
      </c>
      <c r="F472" t="s">
        <v>1639</v>
      </c>
      <c r="G472">
        <v>4182</v>
      </c>
      <c r="H472">
        <v>7654</v>
      </c>
      <c r="I472">
        <v>1705</v>
      </c>
      <c r="J472">
        <v>328710</v>
      </c>
      <c r="K472">
        <v>11.94</v>
      </c>
      <c r="L472">
        <v>14</v>
      </c>
      <c r="M472">
        <v>9.86</v>
      </c>
      <c r="N472">
        <v>7.57</v>
      </c>
      <c r="O472">
        <v>82.4</v>
      </c>
      <c r="P472">
        <v>3.5</v>
      </c>
      <c r="Q472">
        <v>3419</v>
      </c>
      <c r="R472">
        <v>1779</v>
      </c>
      <c r="S472">
        <v>9</v>
      </c>
      <c r="T472">
        <v>32009028</v>
      </c>
      <c r="U472">
        <v>7130310</v>
      </c>
      <c r="V472">
        <v>24878718</v>
      </c>
      <c r="W472" s="20" t="str">
        <f t="shared" si="7"/>
        <v>Star</v>
      </c>
    </row>
    <row r="473" spans="1:23" x14ac:dyDescent="0.3">
      <c r="A473" t="s">
        <v>490</v>
      </c>
      <c r="B473" t="s">
        <v>1165</v>
      </c>
      <c r="C473" t="s">
        <v>1634</v>
      </c>
      <c r="D473" t="s">
        <v>1637</v>
      </c>
      <c r="E473">
        <v>2024</v>
      </c>
      <c r="F473" t="s">
        <v>1639</v>
      </c>
      <c r="G473">
        <v>3901</v>
      </c>
      <c r="H473">
        <v>10420</v>
      </c>
      <c r="I473">
        <v>12463</v>
      </c>
      <c r="J473">
        <v>188262</v>
      </c>
      <c r="K473">
        <v>4.08</v>
      </c>
      <c r="L473">
        <v>19</v>
      </c>
      <c r="M473">
        <v>8.39</v>
      </c>
      <c r="N473">
        <v>11.5</v>
      </c>
      <c r="O473">
        <v>75.430000000000007</v>
      </c>
      <c r="P473">
        <v>3.6</v>
      </c>
      <c r="Q473">
        <v>18802</v>
      </c>
      <c r="R473">
        <v>5815</v>
      </c>
      <c r="S473">
        <v>10</v>
      </c>
      <c r="T473">
        <v>40648420</v>
      </c>
      <c r="U473">
        <v>48618163</v>
      </c>
      <c r="V473">
        <v>-7969743</v>
      </c>
      <c r="W473" s="20" t="str">
        <f t="shared" si="7"/>
        <v>Volume Trap</v>
      </c>
    </row>
    <row r="474" spans="1:23" x14ac:dyDescent="0.3">
      <c r="A474" t="s">
        <v>491</v>
      </c>
      <c r="B474" t="s">
        <v>1350</v>
      </c>
      <c r="C474" t="s">
        <v>1633</v>
      </c>
      <c r="D474" t="s">
        <v>1636</v>
      </c>
      <c r="E474">
        <v>2024</v>
      </c>
      <c r="F474" t="s">
        <v>1640</v>
      </c>
      <c r="G474">
        <v>3490</v>
      </c>
      <c r="H474">
        <v>19927</v>
      </c>
      <c r="I474">
        <v>12245</v>
      </c>
      <c r="J474">
        <v>88333</v>
      </c>
      <c r="K474">
        <v>10.39</v>
      </c>
      <c r="L474">
        <v>5</v>
      </c>
      <c r="M474">
        <v>8.09</v>
      </c>
      <c r="N474">
        <v>6.98</v>
      </c>
      <c r="O474">
        <v>37.700000000000003</v>
      </c>
      <c r="P474">
        <v>1.8</v>
      </c>
      <c r="Q474">
        <v>14973</v>
      </c>
      <c r="R474">
        <v>4986</v>
      </c>
      <c r="S474">
        <v>11</v>
      </c>
      <c r="T474">
        <v>69545230</v>
      </c>
      <c r="U474">
        <v>42735050</v>
      </c>
      <c r="V474">
        <v>26810180</v>
      </c>
      <c r="W474" s="20" t="str">
        <f t="shared" si="7"/>
        <v>Star</v>
      </c>
    </row>
    <row r="475" spans="1:23" x14ac:dyDescent="0.3">
      <c r="A475" t="s">
        <v>492</v>
      </c>
      <c r="B475" t="s">
        <v>1389</v>
      </c>
      <c r="C475" t="s">
        <v>1632</v>
      </c>
      <c r="D475" t="s">
        <v>1638</v>
      </c>
      <c r="E475">
        <v>2024</v>
      </c>
      <c r="F475" t="s">
        <v>1641</v>
      </c>
      <c r="G475">
        <v>3816</v>
      </c>
      <c r="H475">
        <v>18662</v>
      </c>
      <c r="I475">
        <v>2814</v>
      </c>
      <c r="J475">
        <v>434073</v>
      </c>
      <c r="K475">
        <v>3.96</v>
      </c>
      <c r="L475">
        <v>9</v>
      </c>
      <c r="M475">
        <v>3.18</v>
      </c>
      <c r="N475">
        <v>9.23</v>
      </c>
      <c r="O475">
        <v>74.62</v>
      </c>
      <c r="P475">
        <v>2</v>
      </c>
      <c r="Q475">
        <v>18465</v>
      </c>
      <c r="R475">
        <v>7540</v>
      </c>
      <c r="S475">
        <v>13</v>
      </c>
      <c r="T475">
        <v>71214192</v>
      </c>
      <c r="U475">
        <v>10738224</v>
      </c>
      <c r="V475">
        <v>60475968</v>
      </c>
      <c r="W475" s="20" t="str">
        <f t="shared" si="7"/>
        <v>Star</v>
      </c>
    </row>
    <row r="476" spans="1:23" x14ac:dyDescent="0.3">
      <c r="A476" t="s">
        <v>493</v>
      </c>
      <c r="B476" t="s">
        <v>1390</v>
      </c>
      <c r="C476" t="s">
        <v>1632</v>
      </c>
      <c r="D476" t="s">
        <v>1638</v>
      </c>
      <c r="E476">
        <v>2023</v>
      </c>
      <c r="F476" t="s">
        <v>1641</v>
      </c>
      <c r="G476">
        <v>2376</v>
      </c>
      <c r="H476">
        <v>1713</v>
      </c>
      <c r="I476">
        <v>10633</v>
      </c>
      <c r="J476">
        <v>261977</v>
      </c>
      <c r="K476">
        <v>14.09</v>
      </c>
      <c r="L476">
        <v>6</v>
      </c>
      <c r="M476">
        <v>0.09</v>
      </c>
      <c r="N476">
        <v>3.99</v>
      </c>
      <c r="O476">
        <v>38.51</v>
      </c>
      <c r="P476">
        <v>3.6</v>
      </c>
      <c r="Q476">
        <v>15735</v>
      </c>
      <c r="R476">
        <v>6921</v>
      </c>
      <c r="S476">
        <v>7</v>
      </c>
      <c r="T476">
        <v>4070088</v>
      </c>
      <c r="U476">
        <v>25264008</v>
      </c>
      <c r="V476">
        <v>-21193920</v>
      </c>
      <c r="W476" s="20" t="str">
        <f t="shared" si="7"/>
        <v>Under-performer</v>
      </c>
    </row>
    <row r="477" spans="1:23" x14ac:dyDescent="0.3">
      <c r="A477" t="s">
        <v>494</v>
      </c>
      <c r="B477" t="s">
        <v>1095</v>
      </c>
      <c r="C477" t="s">
        <v>1632</v>
      </c>
      <c r="D477" t="s">
        <v>1636</v>
      </c>
      <c r="E477">
        <v>2023</v>
      </c>
      <c r="F477" t="s">
        <v>1642</v>
      </c>
      <c r="G477">
        <v>2964</v>
      </c>
      <c r="H477">
        <v>5262</v>
      </c>
      <c r="I477">
        <v>8696</v>
      </c>
      <c r="J477">
        <v>139571</v>
      </c>
      <c r="K477">
        <v>9.5500000000000007</v>
      </c>
      <c r="L477">
        <v>16</v>
      </c>
      <c r="M477">
        <v>3.82</v>
      </c>
      <c r="N477">
        <v>22.14</v>
      </c>
      <c r="O477">
        <v>18.079999999999998</v>
      </c>
      <c r="P477">
        <v>4.5999999999999996</v>
      </c>
      <c r="Q477">
        <v>17210</v>
      </c>
      <c r="R477">
        <v>3627</v>
      </c>
      <c r="S477">
        <v>3</v>
      </c>
      <c r="T477">
        <v>15596568</v>
      </c>
      <c r="U477">
        <v>25774944</v>
      </c>
      <c r="V477">
        <v>-10178376</v>
      </c>
      <c r="W477" s="20" t="str">
        <f t="shared" si="7"/>
        <v>Under-performer</v>
      </c>
    </row>
    <row r="478" spans="1:23" x14ac:dyDescent="0.3">
      <c r="A478" t="s">
        <v>495</v>
      </c>
      <c r="B478" t="s">
        <v>1272</v>
      </c>
      <c r="C478" t="s">
        <v>1634</v>
      </c>
      <c r="D478" t="s">
        <v>1638</v>
      </c>
      <c r="E478">
        <v>2024</v>
      </c>
      <c r="F478" t="s">
        <v>1642</v>
      </c>
      <c r="G478">
        <v>4002</v>
      </c>
      <c r="H478">
        <v>14899</v>
      </c>
      <c r="I478">
        <v>1004</v>
      </c>
      <c r="J478">
        <v>170263</v>
      </c>
      <c r="K478">
        <v>4.87</v>
      </c>
      <c r="L478">
        <v>17</v>
      </c>
      <c r="M478">
        <v>3.02</v>
      </c>
      <c r="N478">
        <v>0.25</v>
      </c>
      <c r="O478">
        <v>86.95</v>
      </c>
      <c r="P478">
        <v>4.9000000000000004</v>
      </c>
      <c r="Q478">
        <v>15934</v>
      </c>
      <c r="R478">
        <v>6913</v>
      </c>
      <c r="S478">
        <v>7</v>
      </c>
      <c r="T478">
        <v>59625798</v>
      </c>
      <c r="U478">
        <v>4018008</v>
      </c>
      <c r="V478">
        <v>55607790</v>
      </c>
      <c r="W478" s="20" t="str">
        <f t="shared" si="7"/>
        <v>Star</v>
      </c>
    </row>
    <row r="479" spans="1:23" x14ac:dyDescent="0.3">
      <c r="A479" t="s">
        <v>496</v>
      </c>
      <c r="B479" t="s">
        <v>1391</v>
      </c>
      <c r="C479" t="s">
        <v>1632</v>
      </c>
      <c r="D479" t="s">
        <v>1635</v>
      </c>
      <c r="E479">
        <v>2024</v>
      </c>
      <c r="F479" t="s">
        <v>1639</v>
      </c>
      <c r="G479">
        <v>645</v>
      </c>
      <c r="H479">
        <v>11268</v>
      </c>
      <c r="I479">
        <v>1381</v>
      </c>
      <c r="J479">
        <v>444805</v>
      </c>
      <c r="K479">
        <v>4.04</v>
      </c>
      <c r="L479">
        <v>16</v>
      </c>
      <c r="M479">
        <v>0.37</v>
      </c>
      <c r="N479">
        <v>22.06</v>
      </c>
      <c r="O479">
        <v>62.21</v>
      </c>
      <c r="P479">
        <v>1.8</v>
      </c>
      <c r="Q479">
        <v>14978</v>
      </c>
      <c r="R479">
        <v>2845</v>
      </c>
      <c r="S479">
        <v>10</v>
      </c>
      <c r="T479">
        <v>7267860</v>
      </c>
      <c r="U479">
        <v>890745</v>
      </c>
      <c r="V479">
        <v>6377115</v>
      </c>
      <c r="W479" s="20" t="str">
        <f t="shared" si="7"/>
        <v>Cash Cows</v>
      </c>
    </row>
    <row r="480" spans="1:23" x14ac:dyDescent="0.3">
      <c r="A480" t="s">
        <v>497</v>
      </c>
      <c r="B480" t="s">
        <v>1236</v>
      </c>
      <c r="C480" t="s">
        <v>1634</v>
      </c>
      <c r="D480" t="s">
        <v>1635</v>
      </c>
      <c r="E480">
        <v>2024</v>
      </c>
      <c r="F480" t="s">
        <v>1641</v>
      </c>
      <c r="G480">
        <v>778</v>
      </c>
      <c r="H480">
        <v>12140</v>
      </c>
      <c r="I480">
        <v>6475</v>
      </c>
      <c r="J480">
        <v>75235</v>
      </c>
      <c r="K480">
        <v>2.86</v>
      </c>
      <c r="L480">
        <v>8</v>
      </c>
      <c r="M480">
        <v>5.05</v>
      </c>
      <c r="N480">
        <v>14.29</v>
      </c>
      <c r="O480">
        <v>46.49</v>
      </c>
      <c r="P480">
        <v>1.5</v>
      </c>
      <c r="Q480">
        <v>5381</v>
      </c>
      <c r="R480">
        <v>4190</v>
      </c>
      <c r="S480">
        <v>13</v>
      </c>
      <c r="T480">
        <v>9444920</v>
      </c>
      <c r="U480">
        <v>5037550</v>
      </c>
      <c r="V480">
        <v>4407370</v>
      </c>
      <c r="W480" s="20" t="str">
        <f t="shared" si="7"/>
        <v>Under-performer</v>
      </c>
    </row>
    <row r="481" spans="1:23" x14ac:dyDescent="0.3">
      <c r="A481" t="s">
        <v>498</v>
      </c>
      <c r="B481" t="s">
        <v>1392</v>
      </c>
      <c r="C481" t="s">
        <v>1634</v>
      </c>
      <c r="D481" t="s">
        <v>1638</v>
      </c>
      <c r="E481">
        <v>2023</v>
      </c>
      <c r="F481" t="s">
        <v>1640</v>
      </c>
      <c r="G481">
        <v>1415</v>
      </c>
      <c r="H481">
        <v>8231</v>
      </c>
      <c r="I481">
        <v>9832</v>
      </c>
      <c r="J481">
        <v>50159</v>
      </c>
      <c r="K481">
        <v>10.42</v>
      </c>
      <c r="L481">
        <v>9</v>
      </c>
      <c r="M481">
        <v>4.03</v>
      </c>
      <c r="N481">
        <v>8.2899999999999991</v>
      </c>
      <c r="O481">
        <v>41.82</v>
      </c>
      <c r="P481">
        <v>1.2</v>
      </c>
      <c r="Q481">
        <v>3499</v>
      </c>
      <c r="R481">
        <v>6258</v>
      </c>
      <c r="S481">
        <v>4</v>
      </c>
      <c r="T481">
        <v>11646865</v>
      </c>
      <c r="U481">
        <v>13912280</v>
      </c>
      <c r="V481">
        <v>-2265415</v>
      </c>
      <c r="W481" s="20" t="str">
        <f t="shared" si="7"/>
        <v>Under-performer</v>
      </c>
    </row>
    <row r="482" spans="1:23" x14ac:dyDescent="0.3">
      <c r="A482" t="s">
        <v>499</v>
      </c>
      <c r="B482" t="s">
        <v>1388</v>
      </c>
      <c r="C482" t="s">
        <v>1633</v>
      </c>
      <c r="D482" t="s">
        <v>1635</v>
      </c>
      <c r="E482">
        <v>2023</v>
      </c>
      <c r="F482" t="s">
        <v>1640</v>
      </c>
      <c r="G482">
        <v>4542</v>
      </c>
      <c r="H482">
        <v>7291</v>
      </c>
      <c r="I482">
        <v>14924</v>
      </c>
      <c r="J482">
        <v>193217</v>
      </c>
      <c r="K482">
        <v>3.28</v>
      </c>
      <c r="L482">
        <v>9</v>
      </c>
      <c r="M482">
        <v>6.35</v>
      </c>
      <c r="N482">
        <v>18.079999999999998</v>
      </c>
      <c r="O482">
        <v>35.979999999999997</v>
      </c>
      <c r="P482">
        <v>4.5</v>
      </c>
      <c r="Q482">
        <v>16349</v>
      </c>
      <c r="R482">
        <v>8661</v>
      </c>
      <c r="S482">
        <v>10</v>
      </c>
      <c r="T482">
        <v>33115722</v>
      </c>
      <c r="U482">
        <v>67784808</v>
      </c>
      <c r="V482">
        <v>-34669086</v>
      </c>
      <c r="W482" s="20" t="str">
        <f t="shared" si="7"/>
        <v>Volume Trap</v>
      </c>
    </row>
    <row r="483" spans="1:23" x14ac:dyDescent="0.3">
      <c r="A483" t="s">
        <v>500</v>
      </c>
      <c r="B483" t="s">
        <v>1393</v>
      </c>
      <c r="C483" t="s">
        <v>1632</v>
      </c>
      <c r="D483" t="s">
        <v>1636</v>
      </c>
      <c r="E483">
        <v>2023</v>
      </c>
      <c r="F483" t="s">
        <v>1641</v>
      </c>
      <c r="G483">
        <v>748</v>
      </c>
      <c r="H483">
        <v>17322</v>
      </c>
      <c r="I483">
        <v>6147</v>
      </c>
      <c r="J483">
        <v>212993</v>
      </c>
      <c r="K483">
        <v>8.93</v>
      </c>
      <c r="L483">
        <v>6</v>
      </c>
      <c r="M483">
        <v>6.21</v>
      </c>
      <c r="N483">
        <v>12.69</v>
      </c>
      <c r="O483">
        <v>88.52</v>
      </c>
      <c r="P483">
        <v>2.2000000000000002</v>
      </c>
      <c r="Q483">
        <v>12403</v>
      </c>
      <c r="R483">
        <v>7571</v>
      </c>
      <c r="S483">
        <v>3</v>
      </c>
      <c r="T483">
        <v>12956856</v>
      </c>
      <c r="U483">
        <v>4597956</v>
      </c>
      <c r="V483">
        <v>8358900</v>
      </c>
      <c r="W483" s="20" t="str">
        <f t="shared" si="7"/>
        <v>Cash Cows</v>
      </c>
    </row>
    <row r="484" spans="1:23" x14ac:dyDescent="0.3">
      <c r="A484" t="s">
        <v>501</v>
      </c>
      <c r="B484" t="s">
        <v>1021</v>
      </c>
      <c r="C484" t="s">
        <v>1633</v>
      </c>
      <c r="D484" t="s">
        <v>1638</v>
      </c>
      <c r="E484">
        <v>2023</v>
      </c>
      <c r="F484" t="s">
        <v>1639</v>
      </c>
      <c r="G484">
        <v>445</v>
      </c>
      <c r="H484">
        <v>10283</v>
      </c>
      <c r="I484">
        <v>10711</v>
      </c>
      <c r="J484">
        <v>417003</v>
      </c>
      <c r="K484">
        <v>3.97</v>
      </c>
      <c r="L484">
        <v>15</v>
      </c>
      <c r="M484">
        <v>1.21</v>
      </c>
      <c r="N484">
        <v>12.48</v>
      </c>
      <c r="O484">
        <v>20.78</v>
      </c>
      <c r="P484">
        <v>1</v>
      </c>
      <c r="Q484">
        <v>18284</v>
      </c>
      <c r="R484">
        <v>3843</v>
      </c>
      <c r="S484">
        <v>12</v>
      </c>
      <c r="T484">
        <v>4575935</v>
      </c>
      <c r="U484">
        <v>4766395</v>
      </c>
      <c r="V484">
        <v>-190460</v>
      </c>
      <c r="W484" s="20" t="str">
        <f t="shared" si="7"/>
        <v>Under-performer</v>
      </c>
    </row>
    <row r="485" spans="1:23" x14ac:dyDescent="0.3">
      <c r="A485" t="s">
        <v>502</v>
      </c>
      <c r="B485" t="s">
        <v>1394</v>
      </c>
      <c r="C485" t="s">
        <v>1633</v>
      </c>
      <c r="D485" t="s">
        <v>1636</v>
      </c>
      <c r="E485">
        <v>2023</v>
      </c>
      <c r="F485" t="s">
        <v>1642</v>
      </c>
      <c r="G485">
        <v>4221</v>
      </c>
      <c r="H485">
        <v>15121</v>
      </c>
      <c r="I485">
        <v>14730</v>
      </c>
      <c r="J485">
        <v>197309</v>
      </c>
      <c r="K485">
        <v>9.93</v>
      </c>
      <c r="L485">
        <v>17</v>
      </c>
      <c r="M485">
        <v>9.77</v>
      </c>
      <c r="N485">
        <v>2.75</v>
      </c>
      <c r="O485">
        <v>35.18</v>
      </c>
      <c r="P485">
        <v>1.9</v>
      </c>
      <c r="Q485">
        <v>16200</v>
      </c>
      <c r="R485">
        <v>9995</v>
      </c>
      <c r="S485">
        <v>6</v>
      </c>
      <c r="T485">
        <v>63825741</v>
      </c>
      <c r="U485">
        <v>62175330</v>
      </c>
      <c r="V485">
        <v>1650411</v>
      </c>
      <c r="W485" s="20" t="str">
        <f t="shared" si="7"/>
        <v>Volume Trap</v>
      </c>
    </row>
    <row r="486" spans="1:23" x14ac:dyDescent="0.3">
      <c r="A486" t="s">
        <v>503</v>
      </c>
      <c r="B486" t="s">
        <v>1069</v>
      </c>
      <c r="C486" t="s">
        <v>1633</v>
      </c>
      <c r="D486" t="s">
        <v>1635</v>
      </c>
      <c r="E486">
        <v>2024</v>
      </c>
      <c r="F486" t="s">
        <v>1642</v>
      </c>
      <c r="G486">
        <v>4410</v>
      </c>
      <c r="H486">
        <v>17519</v>
      </c>
      <c r="I486">
        <v>3443</v>
      </c>
      <c r="J486">
        <v>157507</v>
      </c>
      <c r="K486">
        <v>12.22</v>
      </c>
      <c r="L486">
        <v>5</v>
      </c>
      <c r="M486">
        <v>1.87</v>
      </c>
      <c r="N486">
        <v>9.74</v>
      </c>
      <c r="O486">
        <v>48.84</v>
      </c>
      <c r="P486">
        <v>2.4</v>
      </c>
      <c r="Q486">
        <v>6945</v>
      </c>
      <c r="R486">
        <v>7108</v>
      </c>
      <c r="S486">
        <v>12</v>
      </c>
      <c r="T486">
        <v>77258790</v>
      </c>
      <c r="U486">
        <v>15183630</v>
      </c>
      <c r="V486">
        <v>62075160</v>
      </c>
      <c r="W486" s="20" t="str">
        <f t="shared" si="7"/>
        <v>Star</v>
      </c>
    </row>
    <row r="487" spans="1:23" x14ac:dyDescent="0.3">
      <c r="A487" t="s">
        <v>504</v>
      </c>
      <c r="B487" t="s">
        <v>1206</v>
      </c>
      <c r="C487" t="s">
        <v>1634</v>
      </c>
      <c r="D487" t="s">
        <v>1638</v>
      </c>
      <c r="E487">
        <v>2023</v>
      </c>
      <c r="F487" t="s">
        <v>1640</v>
      </c>
      <c r="G487">
        <v>2552</v>
      </c>
      <c r="H487">
        <v>4220</v>
      </c>
      <c r="I487">
        <v>8817</v>
      </c>
      <c r="J487">
        <v>451460</v>
      </c>
      <c r="K487">
        <v>11.67</v>
      </c>
      <c r="L487">
        <v>19</v>
      </c>
      <c r="M487">
        <v>4.45</v>
      </c>
      <c r="N487">
        <v>6.03</v>
      </c>
      <c r="O487">
        <v>48.24</v>
      </c>
      <c r="P487">
        <v>5</v>
      </c>
      <c r="Q487">
        <v>4128</v>
      </c>
      <c r="R487">
        <v>3424</v>
      </c>
      <c r="S487">
        <v>3</v>
      </c>
      <c r="T487">
        <v>10769440</v>
      </c>
      <c r="U487">
        <v>22500984</v>
      </c>
      <c r="V487">
        <v>-11731544</v>
      </c>
      <c r="W487" s="20" t="str">
        <f t="shared" si="7"/>
        <v>Under-performer</v>
      </c>
    </row>
    <row r="488" spans="1:23" x14ac:dyDescent="0.3">
      <c r="A488" t="s">
        <v>505</v>
      </c>
      <c r="B488" t="s">
        <v>1395</v>
      </c>
      <c r="C488" t="s">
        <v>1632</v>
      </c>
      <c r="D488" t="s">
        <v>1636</v>
      </c>
      <c r="E488">
        <v>2023</v>
      </c>
      <c r="F488" t="s">
        <v>1642</v>
      </c>
      <c r="G488">
        <v>1869</v>
      </c>
      <c r="H488">
        <v>10405</v>
      </c>
      <c r="I488">
        <v>3097</v>
      </c>
      <c r="J488">
        <v>64743</v>
      </c>
      <c r="K488">
        <v>11.41</v>
      </c>
      <c r="L488">
        <v>0</v>
      </c>
      <c r="M488">
        <v>4.88</v>
      </c>
      <c r="N488">
        <v>0.39</v>
      </c>
      <c r="O488">
        <v>47.71</v>
      </c>
      <c r="P488">
        <v>3.1</v>
      </c>
      <c r="Q488">
        <v>19540</v>
      </c>
      <c r="R488">
        <v>8732</v>
      </c>
      <c r="S488">
        <v>8</v>
      </c>
      <c r="T488">
        <v>19446945</v>
      </c>
      <c r="U488">
        <v>5788293</v>
      </c>
      <c r="V488">
        <v>13658652</v>
      </c>
      <c r="W488" s="20" t="str">
        <f t="shared" si="7"/>
        <v>Cash Cows</v>
      </c>
    </row>
    <row r="489" spans="1:23" x14ac:dyDescent="0.3">
      <c r="A489" t="s">
        <v>506</v>
      </c>
      <c r="B489" t="s">
        <v>1034</v>
      </c>
      <c r="C489" t="s">
        <v>1633</v>
      </c>
      <c r="D489" t="s">
        <v>1635</v>
      </c>
      <c r="E489">
        <v>2024</v>
      </c>
      <c r="F489" t="s">
        <v>1641</v>
      </c>
      <c r="G489">
        <v>767</v>
      </c>
      <c r="H489">
        <v>10627</v>
      </c>
      <c r="I489">
        <v>1674</v>
      </c>
      <c r="J489">
        <v>278174</v>
      </c>
      <c r="K489">
        <v>2.82</v>
      </c>
      <c r="L489">
        <v>0</v>
      </c>
      <c r="M489">
        <v>8.1300000000000008</v>
      </c>
      <c r="N489">
        <v>9</v>
      </c>
      <c r="O489">
        <v>24.06</v>
      </c>
      <c r="P489">
        <v>1.8</v>
      </c>
      <c r="Q489">
        <v>18504</v>
      </c>
      <c r="R489">
        <v>3357</v>
      </c>
      <c r="S489">
        <v>12</v>
      </c>
      <c r="T489">
        <v>8150909</v>
      </c>
      <c r="U489">
        <v>1283958</v>
      </c>
      <c r="V489">
        <v>6866951</v>
      </c>
      <c r="W489" s="20" t="str">
        <f t="shared" si="7"/>
        <v>Cash Cows</v>
      </c>
    </row>
    <row r="490" spans="1:23" x14ac:dyDescent="0.3">
      <c r="A490" t="s">
        <v>507</v>
      </c>
      <c r="B490" t="s">
        <v>1396</v>
      </c>
      <c r="C490" t="s">
        <v>1634</v>
      </c>
      <c r="D490" t="s">
        <v>1638</v>
      </c>
      <c r="E490">
        <v>2024</v>
      </c>
      <c r="F490" t="s">
        <v>1641</v>
      </c>
      <c r="G490">
        <v>2832</v>
      </c>
      <c r="H490">
        <v>17885</v>
      </c>
      <c r="I490">
        <v>6360</v>
      </c>
      <c r="J490">
        <v>96101</v>
      </c>
      <c r="K490">
        <v>1.33</v>
      </c>
      <c r="L490">
        <v>11</v>
      </c>
      <c r="M490">
        <v>0.99</v>
      </c>
      <c r="N490">
        <v>2.25</v>
      </c>
      <c r="O490">
        <v>21.59</v>
      </c>
      <c r="P490">
        <v>2.2999999999999998</v>
      </c>
      <c r="Q490">
        <v>1746</v>
      </c>
      <c r="R490">
        <v>326</v>
      </c>
      <c r="S490">
        <v>11</v>
      </c>
      <c r="T490">
        <v>50650320</v>
      </c>
      <c r="U490">
        <v>18011520</v>
      </c>
      <c r="V490">
        <v>32638800</v>
      </c>
      <c r="W490" s="20" t="str">
        <f t="shared" si="7"/>
        <v>Star</v>
      </c>
    </row>
    <row r="491" spans="1:23" x14ac:dyDescent="0.3">
      <c r="A491" t="s">
        <v>508</v>
      </c>
      <c r="B491" t="s">
        <v>1299</v>
      </c>
      <c r="C491" t="s">
        <v>1634</v>
      </c>
      <c r="D491" t="s">
        <v>1637</v>
      </c>
      <c r="E491">
        <v>2024</v>
      </c>
      <c r="F491" t="s">
        <v>1640</v>
      </c>
      <c r="G491">
        <v>4996</v>
      </c>
      <c r="H491">
        <v>7868</v>
      </c>
      <c r="I491">
        <v>1489</v>
      </c>
      <c r="J491">
        <v>292717</v>
      </c>
      <c r="K491">
        <v>10.48</v>
      </c>
      <c r="L491">
        <v>1</v>
      </c>
      <c r="M491">
        <v>4.29</v>
      </c>
      <c r="N491">
        <v>6.42</v>
      </c>
      <c r="O491">
        <v>30.38</v>
      </c>
      <c r="P491">
        <v>2.2999999999999998</v>
      </c>
      <c r="Q491">
        <v>6712</v>
      </c>
      <c r="R491">
        <v>2501</v>
      </c>
      <c r="S491">
        <v>10</v>
      </c>
      <c r="T491">
        <v>39308528</v>
      </c>
      <c r="U491">
        <v>7439044</v>
      </c>
      <c r="V491">
        <v>31869484</v>
      </c>
      <c r="W491" s="20" t="str">
        <f t="shared" si="7"/>
        <v>Star</v>
      </c>
    </row>
    <row r="492" spans="1:23" x14ac:dyDescent="0.3">
      <c r="A492" t="s">
        <v>509</v>
      </c>
      <c r="B492" t="s">
        <v>1397</v>
      </c>
      <c r="C492" t="s">
        <v>1632</v>
      </c>
      <c r="D492" t="s">
        <v>1636</v>
      </c>
      <c r="E492">
        <v>2024</v>
      </c>
      <c r="F492" t="s">
        <v>1641</v>
      </c>
      <c r="G492">
        <v>3627</v>
      </c>
      <c r="H492">
        <v>15556</v>
      </c>
      <c r="I492">
        <v>4800</v>
      </c>
      <c r="J492">
        <v>171534</v>
      </c>
      <c r="K492">
        <v>5.53</v>
      </c>
      <c r="L492">
        <v>3</v>
      </c>
      <c r="M492">
        <v>6.29</v>
      </c>
      <c r="N492">
        <v>2.31</v>
      </c>
      <c r="O492">
        <v>83.16</v>
      </c>
      <c r="P492">
        <v>1.1000000000000001</v>
      </c>
      <c r="Q492">
        <v>4839</v>
      </c>
      <c r="R492">
        <v>4818</v>
      </c>
      <c r="S492">
        <v>8</v>
      </c>
      <c r="T492">
        <v>56421612</v>
      </c>
      <c r="U492">
        <v>17409600</v>
      </c>
      <c r="V492">
        <v>39012012</v>
      </c>
      <c r="W492" s="20" t="str">
        <f t="shared" si="7"/>
        <v>Star</v>
      </c>
    </row>
    <row r="493" spans="1:23" x14ac:dyDescent="0.3">
      <c r="A493" t="s">
        <v>510</v>
      </c>
      <c r="B493" t="s">
        <v>1398</v>
      </c>
      <c r="C493" t="s">
        <v>1634</v>
      </c>
      <c r="D493" t="s">
        <v>1636</v>
      </c>
      <c r="E493">
        <v>2024</v>
      </c>
      <c r="F493" t="s">
        <v>1641</v>
      </c>
      <c r="G493">
        <v>193</v>
      </c>
      <c r="H493">
        <v>13736</v>
      </c>
      <c r="I493">
        <v>12133</v>
      </c>
      <c r="J493">
        <v>396371</v>
      </c>
      <c r="K493">
        <v>6.49</v>
      </c>
      <c r="L493">
        <v>16</v>
      </c>
      <c r="M493">
        <v>2.15</v>
      </c>
      <c r="N493">
        <v>2.52</v>
      </c>
      <c r="O493">
        <v>19.04</v>
      </c>
      <c r="P493">
        <v>1.5</v>
      </c>
      <c r="Q493">
        <v>20894</v>
      </c>
      <c r="R493">
        <v>1124</v>
      </c>
      <c r="S493">
        <v>13</v>
      </c>
      <c r="T493">
        <v>2651048</v>
      </c>
      <c r="U493">
        <v>2341669</v>
      </c>
      <c r="V493">
        <v>309379</v>
      </c>
      <c r="W493" s="20" t="str">
        <f t="shared" si="7"/>
        <v>Under-performer</v>
      </c>
    </row>
    <row r="494" spans="1:23" x14ac:dyDescent="0.3">
      <c r="A494" t="s">
        <v>511</v>
      </c>
      <c r="B494" t="s">
        <v>1083</v>
      </c>
      <c r="C494" t="s">
        <v>1634</v>
      </c>
      <c r="D494" t="s">
        <v>1636</v>
      </c>
      <c r="E494">
        <v>2024</v>
      </c>
      <c r="F494" t="s">
        <v>1639</v>
      </c>
      <c r="G494">
        <v>3190</v>
      </c>
      <c r="H494">
        <v>19833</v>
      </c>
      <c r="I494">
        <v>10414</v>
      </c>
      <c r="J494">
        <v>280604</v>
      </c>
      <c r="K494">
        <v>0.47</v>
      </c>
      <c r="L494">
        <v>3</v>
      </c>
      <c r="M494">
        <v>6.27</v>
      </c>
      <c r="N494">
        <v>4.9800000000000004</v>
      </c>
      <c r="O494">
        <v>70.59</v>
      </c>
      <c r="P494">
        <v>3.8</v>
      </c>
      <c r="Q494">
        <v>3868</v>
      </c>
      <c r="R494">
        <v>5772</v>
      </c>
      <c r="S494">
        <v>6</v>
      </c>
      <c r="T494">
        <v>63267270</v>
      </c>
      <c r="U494">
        <v>33220660</v>
      </c>
      <c r="V494">
        <v>30046610</v>
      </c>
      <c r="W494" s="20" t="str">
        <f t="shared" si="7"/>
        <v>Star</v>
      </c>
    </row>
    <row r="495" spans="1:23" x14ac:dyDescent="0.3">
      <c r="A495" t="s">
        <v>512</v>
      </c>
      <c r="B495" t="s">
        <v>1399</v>
      </c>
      <c r="C495" t="s">
        <v>1632</v>
      </c>
      <c r="D495" t="s">
        <v>1638</v>
      </c>
      <c r="E495">
        <v>2023</v>
      </c>
      <c r="F495" t="s">
        <v>1640</v>
      </c>
      <c r="G495">
        <v>4541</v>
      </c>
      <c r="H495">
        <v>15951</v>
      </c>
      <c r="I495">
        <v>1471</v>
      </c>
      <c r="J495">
        <v>237450</v>
      </c>
      <c r="K495">
        <v>3.89</v>
      </c>
      <c r="L495">
        <v>10</v>
      </c>
      <c r="M495">
        <v>9.24</v>
      </c>
      <c r="N495">
        <v>25</v>
      </c>
      <c r="O495">
        <v>70.599999999999994</v>
      </c>
      <c r="P495">
        <v>1.5</v>
      </c>
      <c r="Q495">
        <v>13686</v>
      </c>
      <c r="R495">
        <v>7827</v>
      </c>
      <c r="S495">
        <v>5</v>
      </c>
      <c r="T495">
        <v>72433491</v>
      </c>
      <c r="U495">
        <v>6679811</v>
      </c>
      <c r="V495">
        <v>65753680</v>
      </c>
      <c r="W495" s="20" t="str">
        <f t="shared" si="7"/>
        <v>Star</v>
      </c>
    </row>
    <row r="496" spans="1:23" x14ac:dyDescent="0.3">
      <c r="A496" t="s">
        <v>513</v>
      </c>
      <c r="B496" t="s">
        <v>1158</v>
      </c>
      <c r="C496" t="s">
        <v>1634</v>
      </c>
      <c r="D496" t="s">
        <v>1635</v>
      </c>
      <c r="E496">
        <v>2024</v>
      </c>
      <c r="F496" t="s">
        <v>1641</v>
      </c>
      <c r="G496">
        <v>2988</v>
      </c>
      <c r="H496">
        <v>18801</v>
      </c>
      <c r="I496">
        <v>8727</v>
      </c>
      <c r="J496">
        <v>383270</v>
      </c>
      <c r="K496">
        <v>0.51</v>
      </c>
      <c r="L496">
        <v>3</v>
      </c>
      <c r="M496">
        <v>9.98</v>
      </c>
      <c r="N496">
        <v>0.05</v>
      </c>
      <c r="O496">
        <v>74.78</v>
      </c>
      <c r="P496">
        <v>1.9</v>
      </c>
      <c r="Q496">
        <v>3339</v>
      </c>
      <c r="R496">
        <v>5380</v>
      </c>
      <c r="S496">
        <v>13</v>
      </c>
      <c r="T496">
        <v>56177388</v>
      </c>
      <c r="U496">
        <v>26076276</v>
      </c>
      <c r="V496">
        <v>30101112</v>
      </c>
      <c r="W496" s="20" t="str">
        <f t="shared" si="7"/>
        <v>Star</v>
      </c>
    </row>
    <row r="497" spans="1:23" x14ac:dyDescent="0.3">
      <c r="A497" t="s">
        <v>514</v>
      </c>
      <c r="B497" t="s">
        <v>1283</v>
      </c>
      <c r="C497" t="s">
        <v>1633</v>
      </c>
      <c r="D497" t="s">
        <v>1636</v>
      </c>
      <c r="E497">
        <v>2024</v>
      </c>
      <c r="F497" t="s">
        <v>1641</v>
      </c>
      <c r="G497">
        <v>3686</v>
      </c>
      <c r="H497">
        <v>11933</v>
      </c>
      <c r="I497">
        <v>1971</v>
      </c>
      <c r="J497">
        <v>368215</v>
      </c>
      <c r="K497">
        <v>13.19</v>
      </c>
      <c r="L497">
        <v>0</v>
      </c>
      <c r="M497">
        <v>0.32</v>
      </c>
      <c r="N497">
        <v>15.97</v>
      </c>
      <c r="O497">
        <v>80.930000000000007</v>
      </c>
      <c r="P497">
        <v>2.4</v>
      </c>
      <c r="Q497">
        <v>20787</v>
      </c>
      <c r="R497">
        <v>970</v>
      </c>
      <c r="S497">
        <v>5</v>
      </c>
      <c r="T497">
        <v>43985038</v>
      </c>
      <c r="U497">
        <v>7265106</v>
      </c>
      <c r="V497">
        <v>36719932</v>
      </c>
      <c r="W497" s="20" t="str">
        <f t="shared" si="7"/>
        <v>Star</v>
      </c>
    </row>
    <row r="498" spans="1:23" x14ac:dyDescent="0.3">
      <c r="A498" t="s">
        <v>515</v>
      </c>
      <c r="B498" t="s">
        <v>1400</v>
      </c>
      <c r="C498" t="s">
        <v>1633</v>
      </c>
      <c r="D498" t="s">
        <v>1637</v>
      </c>
      <c r="E498">
        <v>2023</v>
      </c>
      <c r="F498" t="s">
        <v>1642</v>
      </c>
      <c r="G498">
        <v>3272</v>
      </c>
      <c r="H498">
        <v>17025</v>
      </c>
      <c r="I498">
        <v>6391</v>
      </c>
      <c r="J498">
        <v>252193</v>
      </c>
      <c r="K498">
        <v>3.65</v>
      </c>
      <c r="L498">
        <v>6</v>
      </c>
      <c r="M498">
        <v>2.36</v>
      </c>
      <c r="N498">
        <v>3.53</v>
      </c>
      <c r="O498">
        <v>31.04</v>
      </c>
      <c r="P498">
        <v>4</v>
      </c>
      <c r="Q498">
        <v>7705</v>
      </c>
      <c r="R498">
        <v>3299</v>
      </c>
      <c r="S498">
        <v>11</v>
      </c>
      <c r="T498">
        <v>55705800</v>
      </c>
      <c r="U498">
        <v>20911352</v>
      </c>
      <c r="V498">
        <v>34794448</v>
      </c>
      <c r="W498" s="20" t="str">
        <f t="shared" si="7"/>
        <v>Star</v>
      </c>
    </row>
    <row r="499" spans="1:23" x14ac:dyDescent="0.3">
      <c r="A499" t="s">
        <v>516</v>
      </c>
      <c r="B499" t="s">
        <v>1401</v>
      </c>
      <c r="C499" t="s">
        <v>1633</v>
      </c>
      <c r="D499" t="s">
        <v>1635</v>
      </c>
      <c r="E499">
        <v>2023</v>
      </c>
      <c r="F499" t="s">
        <v>1642</v>
      </c>
      <c r="G499">
        <v>1217</v>
      </c>
      <c r="H499">
        <v>1589</v>
      </c>
      <c r="I499">
        <v>12718</v>
      </c>
      <c r="J499">
        <v>386907</v>
      </c>
      <c r="K499">
        <v>8.36</v>
      </c>
      <c r="L499">
        <v>17</v>
      </c>
      <c r="M499">
        <v>3.1</v>
      </c>
      <c r="N499">
        <v>23.02</v>
      </c>
      <c r="O499">
        <v>27.96</v>
      </c>
      <c r="P499">
        <v>3.3</v>
      </c>
      <c r="Q499">
        <v>5895</v>
      </c>
      <c r="R499">
        <v>1845</v>
      </c>
      <c r="S499">
        <v>9</v>
      </c>
      <c r="T499">
        <v>1933813</v>
      </c>
      <c r="U499">
        <v>15477806</v>
      </c>
      <c r="V499">
        <v>-13543993</v>
      </c>
      <c r="W499" s="20" t="str">
        <f t="shared" si="7"/>
        <v>Under-performer</v>
      </c>
    </row>
    <row r="500" spans="1:23" x14ac:dyDescent="0.3">
      <c r="A500" t="s">
        <v>517</v>
      </c>
      <c r="B500" t="s">
        <v>1246</v>
      </c>
      <c r="C500" t="s">
        <v>1633</v>
      </c>
      <c r="D500" t="s">
        <v>1635</v>
      </c>
      <c r="E500">
        <v>2023</v>
      </c>
      <c r="F500" t="s">
        <v>1639</v>
      </c>
      <c r="G500">
        <v>2666</v>
      </c>
      <c r="H500">
        <v>19593</v>
      </c>
      <c r="I500">
        <v>9935</v>
      </c>
      <c r="J500">
        <v>285422</v>
      </c>
      <c r="K500">
        <v>0.57999999999999996</v>
      </c>
      <c r="L500">
        <v>8</v>
      </c>
      <c r="M500">
        <v>3.99</v>
      </c>
      <c r="N500">
        <v>2.34</v>
      </c>
      <c r="O500">
        <v>47.24</v>
      </c>
      <c r="P500">
        <v>3.8</v>
      </c>
      <c r="Q500">
        <v>16790</v>
      </c>
      <c r="R500">
        <v>5370</v>
      </c>
      <c r="S500">
        <v>11</v>
      </c>
      <c r="T500">
        <v>52234938</v>
      </c>
      <c r="U500">
        <v>26486710</v>
      </c>
      <c r="V500">
        <v>25748228</v>
      </c>
      <c r="W500" s="20" t="str">
        <f t="shared" si="7"/>
        <v>Star</v>
      </c>
    </row>
    <row r="501" spans="1:23" x14ac:dyDescent="0.3">
      <c r="A501" t="s">
        <v>518</v>
      </c>
      <c r="B501" t="s">
        <v>1402</v>
      </c>
      <c r="C501" t="s">
        <v>1633</v>
      </c>
      <c r="D501" t="s">
        <v>1636</v>
      </c>
      <c r="E501">
        <v>2024</v>
      </c>
      <c r="F501" t="s">
        <v>1640</v>
      </c>
      <c r="G501">
        <v>1112</v>
      </c>
      <c r="H501">
        <v>11861</v>
      </c>
      <c r="I501">
        <v>7142</v>
      </c>
      <c r="J501">
        <v>455453</v>
      </c>
      <c r="K501">
        <v>10</v>
      </c>
      <c r="L501">
        <v>2</v>
      </c>
      <c r="M501">
        <v>2.42</v>
      </c>
      <c r="N501">
        <v>23.88</v>
      </c>
      <c r="O501">
        <v>31.21</v>
      </c>
      <c r="P501">
        <v>3.3</v>
      </c>
      <c r="Q501">
        <v>5191</v>
      </c>
      <c r="R501">
        <v>8735</v>
      </c>
      <c r="S501">
        <v>14</v>
      </c>
      <c r="T501">
        <v>13189432</v>
      </c>
      <c r="U501">
        <v>7941904</v>
      </c>
      <c r="V501">
        <v>5247528</v>
      </c>
      <c r="W501" s="20" t="str">
        <f t="shared" si="7"/>
        <v>Cash Cows</v>
      </c>
    </row>
    <row r="502" spans="1:23" x14ac:dyDescent="0.3">
      <c r="A502" t="s">
        <v>519</v>
      </c>
      <c r="B502" t="s">
        <v>1265</v>
      </c>
      <c r="C502" t="s">
        <v>1634</v>
      </c>
      <c r="D502" t="s">
        <v>1638</v>
      </c>
      <c r="E502">
        <v>2023</v>
      </c>
      <c r="F502" t="s">
        <v>1639</v>
      </c>
      <c r="G502">
        <v>2206</v>
      </c>
      <c r="H502">
        <v>17869</v>
      </c>
      <c r="I502">
        <v>2249</v>
      </c>
      <c r="J502">
        <v>196721</v>
      </c>
      <c r="K502">
        <v>4.8499999999999996</v>
      </c>
      <c r="L502">
        <v>7</v>
      </c>
      <c r="M502">
        <v>2.0299999999999998</v>
      </c>
      <c r="N502">
        <v>15.27</v>
      </c>
      <c r="O502">
        <v>68.739999999999995</v>
      </c>
      <c r="P502">
        <v>3.7</v>
      </c>
      <c r="Q502">
        <v>8970</v>
      </c>
      <c r="R502">
        <v>5986</v>
      </c>
      <c r="S502">
        <v>11</v>
      </c>
      <c r="T502">
        <v>39419014</v>
      </c>
      <c r="U502">
        <v>4961294</v>
      </c>
      <c r="V502">
        <v>34457720</v>
      </c>
      <c r="W502" s="20" t="str">
        <f t="shared" si="7"/>
        <v>Star</v>
      </c>
    </row>
    <row r="503" spans="1:23" x14ac:dyDescent="0.3">
      <c r="A503" t="s">
        <v>520</v>
      </c>
      <c r="B503" t="s">
        <v>1403</v>
      </c>
      <c r="C503" t="s">
        <v>1634</v>
      </c>
      <c r="D503" t="s">
        <v>1635</v>
      </c>
      <c r="E503">
        <v>2024</v>
      </c>
      <c r="F503" t="s">
        <v>1642</v>
      </c>
      <c r="G503">
        <v>3032</v>
      </c>
      <c r="H503">
        <v>4541</v>
      </c>
      <c r="I503">
        <v>12729</v>
      </c>
      <c r="J503">
        <v>218785</v>
      </c>
      <c r="K503">
        <v>13.47</v>
      </c>
      <c r="L503">
        <v>18</v>
      </c>
      <c r="M503">
        <v>9.5500000000000007</v>
      </c>
      <c r="N503">
        <v>0.03</v>
      </c>
      <c r="O503">
        <v>60.88</v>
      </c>
      <c r="P503">
        <v>1</v>
      </c>
      <c r="Q503">
        <v>5341</v>
      </c>
      <c r="R503">
        <v>5690</v>
      </c>
      <c r="S503">
        <v>11</v>
      </c>
      <c r="T503">
        <v>13768312</v>
      </c>
      <c r="U503">
        <v>38594328</v>
      </c>
      <c r="V503">
        <v>-24826016</v>
      </c>
      <c r="W503" s="20" t="str">
        <f t="shared" si="7"/>
        <v>Under-performer</v>
      </c>
    </row>
    <row r="504" spans="1:23" x14ac:dyDescent="0.3">
      <c r="A504" t="s">
        <v>521</v>
      </c>
      <c r="B504" t="s">
        <v>1404</v>
      </c>
      <c r="C504" t="s">
        <v>1633</v>
      </c>
      <c r="D504" t="s">
        <v>1635</v>
      </c>
      <c r="E504">
        <v>2024</v>
      </c>
      <c r="F504" t="s">
        <v>1642</v>
      </c>
      <c r="G504">
        <v>3344</v>
      </c>
      <c r="H504">
        <v>1605</v>
      </c>
      <c r="I504">
        <v>3339</v>
      </c>
      <c r="J504">
        <v>254535</v>
      </c>
      <c r="K504">
        <v>13.32</v>
      </c>
      <c r="L504">
        <v>3</v>
      </c>
      <c r="M504">
        <v>9.19</v>
      </c>
      <c r="N504">
        <v>22.35</v>
      </c>
      <c r="O504">
        <v>80</v>
      </c>
      <c r="P504">
        <v>4.7</v>
      </c>
      <c r="Q504">
        <v>5848</v>
      </c>
      <c r="R504">
        <v>7997</v>
      </c>
      <c r="S504">
        <v>11</v>
      </c>
      <c r="T504">
        <v>5367120</v>
      </c>
      <c r="U504">
        <v>11165616</v>
      </c>
      <c r="V504">
        <v>-5798496</v>
      </c>
      <c r="W504" s="20" t="str">
        <f t="shared" si="7"/>
        <v>Under-performer</v>
      </c>
    </row>
    <row r="505" spans="1:23" x14ac:dyDescent="0.3">
      <c r="A505" t="s">
        <v>522</v>
      </c>
      <c r="B505" t="s">
        <v>1405</v>
      </c>
      <c r="C505" t="s">
        <v>1632</v>
      </c>
      <c r="D505" t="s">
        <v>1635</v>
      </c>
      <c r="E505">
        <v>2024</v>
      </c>
      <c r="F505" t="s">
        <v>1639</v>
      </c>
      <c r="G505">
        <v>4779</v>
      </c>
      <c r="H505">
        <v>10578</v>
      </c>
      <c r="I505">
        <v>4759</v>
      </c>
      <c r="J505">
        <v>226481</v>
      </c>
      <c r="K505">
        <v>4.88</v>
      </c>
      <c r="L505">
        <v>17</v>
      </c>
      <c r="M505">
        <v>0.47</v>
      </c>
      <c r="N505">
        <v>13.04</v>
      </c>
      <c r="O505">
        <v>16.62</v>
      </c>
      <c r="P505">
        <v>1.4</v>
      </c>
      <c r="Q505">
        <v>19276</v>
      </c>
      <c r="R505">
        <v>8764</v>
      </c>
      <c r="S505">
        <v>11</v>
      </c>
      <c r="T505">
        <v>50552262</v>
      </c>
      <c r="U505">
        <v>22743261</v>
      </c>
      <c r="V505">
        <v>27809001</v>
      </c>
      <c r="W505" s="20" t="str">
        <f t="shared" si="7"/>
        <v>Star</v>
      </c>
    </row>
    <row r="506" spans="1:23" x14ac:dyDescent="0.3">
      <c r="A506" t="s">
        <v>523</v>
      </c>
      <c r="B506" t="s">
        <v>1105</v>
      </c>
      <c r="C506" t="s">
        <v>1633</v>
      </c>
      <c r="D506" t="s">
        <v>1638</v>
      </c>
      <c r="E506">
        <v>2024</v>
      </c>
      <c r="F506" t="s">
        <v>1640</v>
      </c>
      <c r="G506">
        <v>1206</v>
      </c>
      <c r="H506">
        <v>19779</v>
      </c>
      <c r="I506">
        <v>13983</v>
      </c>
      <c r="J506">
        <v>229838</v>
      </c>
      <c r="K506">
        <v>13.51</v>
      </c>
      <c r="L506">
        <v>19</v>
      </c>
      <c r="M506">
        <v>3.39</v>
      </c>
      <c r="N506">
        <v>6.57</v>
      </c>
      <c r="O506">
        <v>83.21</v>
      </c>
      <c r="P506">
        <v>2.6</v>
      </c>
      <c r="Q506">
        <v>7560</v>
      </c>
      <c r="R506">
        <v>8371</v>
      </c>
      <c r="S506">
        <v>2</v>
      </c>
      <c r="T506">
        <v>23853474</v>
      </c>
      <c r="U506">
        <v>16863498</v>
      </c>
      <c r="V506">
        <v>6989976</v>
      </c>
      <c r="W506" s="20" t="str">
        <f t="shared" si="7"/>
        <v>Star</v>
      </c>
    </row>
    <row r="507" spans="1:23" x14ac:dyDescent="0.3">
      <c r="A507" t="s">
        <v>524</v>
      </c>
      <c r="B507" t="s">
        <v>1406</v>
      </c>
      <c r="C507" t="s">
        <v>1634</v>
      </c>
      <c r="D507" t="s">
        <v>1637</v>
      </c>
      <c r="E507">
        <v>2024</v>
      </c>
      <c r="F507" t="s">
        <v>1642</v>
      </c>
      <c r="G507">
        <v>782</v>
      </c>
      <c r="H507">
        <v>7590</v>
      </c>
      <c r="I507">
        <v>7085</v>
      </c>
      <c r="J507">
        <v>96154</v>
      </c>
      <c r="K507">
        <v>14.94</v>
      </c>
      <c r="L507">
        <v>10</v>
      </c>
      <c r="M507">
        <v>4.05</v>
      </c>
      <c r="N507">
        <v>19.18</v>
      </c>
      <c r="O507">
        <v>33.47</v>
      </c>
      <c r="P507">
        <v>4.0999999999999996</v>
      </c>
      <c r="Q507">
        <v>17025</v>
      </c>
      <c r="R507">
        <v>5258</v>
      </c>
      <c r="S507">
        <v>6</v>
      </c>
      <c r="T507">
        <v>5935380</v>
      </c>
      <c r="U507">
        <v>5540470</v>
      </c>
      <c r="V507">
        <v>394910</v>
      </c>
      <c r="W507" s="20" t="str">
        <f t="shared" si="7"/>
        <v>Under-performer</v>
      </c>
    </row>
    <row r="508" spans="1:23" x14ac:dyDescent="0.3">
      <c r="A508" t="s">
        <v>525</v>
      </c>
      <c r="B508" t="s">
        <v>1407</v>
      </c>
      <c r="C508" t="s">
        <v>1634</v>
      </c>
      <c r="D508" t="s">
        <v>1635</v>
      </c>
      <c r="E508">
        <v>2024</v>
      </c>
      <c r="F508" t="s">
        <v>1641</v>
      </c>
      <c r="G508">
        <v>4380</v>
      </c>
      <c r="H508">
        <v>7582</v>
      </c>
      <c r="I508">
        <v>6232</v>
      </c>
      <c r="J508">
        <v>319160</v>
      </c>
      <c r="K508">
        <v>12.38</v>
      </c>
      <c r="L508">
        <v>13</v>
      </c>
      <c r="M508">
        <v>2.39</v>
      </c>
      <c r="N508">
        <v>23.17</v>
      </c>
      <c r="O508">
        <v>49.26</v>
      </c>
      <c r="P508">
        <v>2.7</v>
      </c>
      <c r="Q508">
        <v>5800</v>
      </c>
      <c r="R508">
        <v>8531</v>
      </c>
      <c r="S508">
        <v>3</v>
      </c>
      <c r="T508">
        <v>33209160</v>
      </c>
      <c r="U508">
        <v>27296160</v>
      </c>
      <c r="V508">
        <v>5913000</v>
      </c>
      <c r="W508" s="20" t="str">
        <f t="shared" si="7"/>
        <v>Star</v>
      </c>
    </row>
    <row r="509" spans="1:23" x14ac:dyDescent="0.3">
      <c r="A509" t="s">
        <v>526</v>
      </c>
      <c r="B509" t="s">
        <v>1408</v>
      </c>
      <c r="C509" t="s">
        <v>1634</v>
      </c>
      <c r="D509" t="s">
        <v>1638</v>
      </c>
      <c r="E509">
        <v>2023</v>
      </c>
      <c r="F509" t="s">
        <v>1641</v>
      </c>
      <c r="G509">
        <v>4896</v>
      </c>
      <c r="H509">
        <v>18518</v>
      </c>
      <c r="I509">
        <v>5060</v>
      </c>
      <c r="J509">
        <v>491904</v>
      </c>
      <c r="K509">
        <v>12.67</v>
      </c>
      <c r="L509">
        <v>17</v>
      </c>
      <c r="M509">
        <v>6.29</v>
      </c>
      <c r="N509">
        <v>12.09</v>
      </c>
      <c r="O509">
        <v>45.09</v>
      </c>
      <c r="P509">
        <v>4.8</v>
      </c>
      <c r="Q509">
        <v>4838</v>
      </c>
      <c r="R509">
        <v>689</v>
      </c>
      <c r="S509">
        <v>14</v>
      </c>
      <c r="T509">
        <v>90664128</v>
      </c>
      <c r="U509">
        <v>24773760</v>
      </c>
      <c r="V509">
        <v>65890368</v>
      </c>
      <c r="W509" s="20" t="str">
        <f t="shared" si="7"/>
        <v>Star</v>
      </c>
    </row>
    <row r="510" spans="1:23" x14ac:dyDescent="0.3">
      <c r="A510" t="s">
        <v>527</v>
      </c>
      <c r="B510" t="s">
        <v>1362</v>
      </c>
      <c r="C510" t="s">
        <v>1632</v>
      </c>
      <c r="D510" t="s">
        <v>1636</v>
      </c>
      <c r="E510">
        <v>2023</v>
      </c>
      <c r="F510" t="s">
        <v>1640</v>
      </c>
      <c r="G510">
        <v>1003</v>
      </c>
      <c r="H510">
        <v>3425</v>
      </c>
      <c r="I510">
        <v>3161</v>
      </c>
      <c r="J510">
        <v>401822</v>
      </c>
      <c r="K510">
        <v>3.74</v>
      </c>
      <c r="L510">
        <v>15</v>
      </c>
      <c r="M510">
        <v>6.4</v>
      </c>
      <c r="N510">
        <v>7.89</v>
      </c>
      <c r="O510">
        <v>70.819999999999993</v>
      </c>
      <c r="P510">
        <v>2.9</v>
      </c>
      <c r="Q510">
        <v>6987</v>
      </c>
      <c r="R510">
        <v>9652</v>
      </c>
      <c r="S510">
        <v>12</v>
      </c>
      <c r="T510">
        <v>3435275</v>
      </c>
      <c r="U510">
        <v>3170483</v>
      </c>
      <c r="V510">
        <v>264792</v>
      </c>
      <c r="W510" s="20" t="str">
        <f t="shared" si="7"/>
        <v>Under-performer</v>
      </c>
    </row>
    <row r="511" spans="1:23" x14ac:dyDescent="0.3">
      <c r="A511" t="s">
        <v>528</v>
      </c>
      <c r="B511" t="s">
        <v>1409</v>
      </c>
      <c r="C511" t="s">
        <v>1634</v>
      </c>
      <c r="D511" t="s">
        <v>1637</v>
      </c>
      <c r="E511">
        <v>2024</v>
      </c>
      <c r="F511" t="s">
        <v>1642</v>
      </c>
      <c r="G511">
        <v>2589</v>
      </c>
      <c r="H511">
        <v>19940</v>
      </c>
      <c r="I511">
        <v>6964</v>
      </c>
      <c r="J511">
        <v>424200</v>
      </c>
      <c r="K511">
        <v>8.65</v>
      </c>
      <c r="L511">
        <v>2</v>
      </c>
      <c r="M511">
        <v>8.51</v>
      </c>
      <c r="N511">
        <v>19.72</v>
      </c>
      <c r="O511">
        <v>43.63</v>
      </c>
      <c r="P511">
        <v>4.5</v>
      </c>
      <c r="Q511">
        <v>5014</v>
      </c>
      <c r="R511">
        <v>1984</v>
      </c>
      <c r="S511">
        <v>10</v>
      </c>
      <c r="T511">
        <v>51624660</v>
      </c>
      <c r="U511">
        <v>18029796</v>
      </c>
      <c r="V511">
        <v>33594864</v>
      </c>
      <c r="W511" s="20" t="str">
        <f t="shared" si="7"/>
        <v>Star</v>
      </c>
    </row>
    <row r="512" spans="1:23" x14ac:dyDescent="0.3">
      <c r="A512" t="s">
        <v>529</v>
      </c>
      <c r="B512" t="s">
        <v>1153</v>
      </c>
      <c r="C512" t="s">
        <v>1632</v>
      </c>
      <c r="D512" t="s">
        <v>1637</v>
      </c>
      <c r="E512">
        <v>2023</v>
      </c>
      <c r="F512" t="s">
        <v>1642</v>
      </c>
      <c r="G512">
        <v>3374</v>
      </c>
      <c r="H512">
        <v>8417</v>
      </c>
      <c r="I512">
        <v>14193</v>
      </c>
      <c r="J512">
        <v>104238</v>
      </c>
      <c r="K512">
        <v>1.01</v>
      </c>
      <c r="L512">
        <v>14</v>
      </c>
      <c r="M512">
        <v>7.41</v>
      </c>
      <c r="N512">
        <v>17.04</v>
      </c>
      <c r="O512">
        <v>85.48</v>
      </c>
      <c r="P512">
        <v>4.2</v>
      </c>
      <c r="Q512">
        <v>18643</v>
      </c>
      <c r="R512">
        <v>5499</v>
      </c>
      <c r="S512">
        <v>8</v>
      </c>
      <c r="T512">
        <v>28398958</v>
      </c>
      <c r="U512">
        <v>47887182</v>
      </c>
      <c r="V512">
        <v>-19488224</v>
      </c>
      <c r="W512" s="20" t="str">
        <f t="shared" si="7"/>
        <v>Volume Trap</v>
      </c>
    </row>
    <row r="513" spans="1:23" x14ac:dyDescent="0.3">
      <c r="A513" t="s">
        <v>530</v>
      </c>
      <c r="B513" t="s">
        <v>1410</v>
      </c>
      <c r="C513" t="s">
        <v>1633</v>
      </c>
      <c r="D513" t="s">
        <v>1635</v>
      </c>
      <c r="E513">
        <v>2023</v>
      </c>
      <c r="F513" t="s">
        <v>1640</v>
      </c>
      <c r="G513">
        <v>3351</v>
      </c>
      <c r="H513">
        <v>2052</v>
      </c>
      <c r="I513">
        <v>12644</v>
      </c>
      <c r="J513">
        <v>370752</v>
      </c>
      <c r="K513">
        <v>1.42</v>
      </c>
      <c r="L513">
        <v>3</v>
      </c>
      <c r="M513">
        <v>5.43</v>
      </c>
      <c r="N513">
        <v>22.22</v>
      </c>
      <c r="O513">
        <v>82.2</v>
      </c>
      <c r="P513">
        <v>4.9000000000000004</v>
      </c>
      <c r="Q513">
        <v>12780</v>
      </c>
      <c r="R513">
        <v>8603</v>
      </c>
      <c r="S513">
        <v>11</v>
      </c>
      <c r="T513">
        <v>6876252</v>
      </c>
      <c r="U513">
        <v>42370044</v>
      </c>
      <c r="V513">
        <v>-35493792</v>
      </c>
      <c r="W513" s="20" t="str">
        <f t="shared" si="7"/>
        <v>Under-performer</v>
      </c>
    </row>
    <row r="514" spans="1:23" x14ac:dyDescent="0.3">
      <c r="A514" t="s">
        <v>531</v>
      </c>
      <c r="B514" t="s">
        <v>1319</v>
      </c>
      <c r="C514" t="s">
        <v>1634</v>
      </c>
      <c r="D514" t="s">
        <v>1638</v>
      </c>
      <c r="E514">
        <v>2024</v>
      </c>
      <c r="F514" t="s">
        <v>1639</v>
      </c>
      <c r="G514">
        <v>1592</v>
      </c>
      <c r="H514">
        <v>5411</v>
      </c>
      <c r="I514">
        <v>4470</v>
      </c>
      <c r="J514">
        <v>139081</v>
      </c>
      <c r="K514">
        <v>14.98</v>
      </c>
      <c r="L514">
        <v>4</v>
      </c>
      <c r="M514">
        <v>6.54</v>
      </c>
      <c r="N514">
        <v>17.309999999999999</v>
      </c>
      <c r="O514">
        <v>79.77</v>
      </c>
      <c r="P514">
        <v>4.7</v>
      </c>
      <c r="Q514">
        <v>11807</v>
      </c>
      <c r="R514">
        <v>1176</v>
      </c>
      <c r="S514">
        <v>9</v>
      </c>
      <c r="T514">
        <v>8614312</v>
      </c>
      <c r="U514">
        <v>7116240</v>
      </c>
      <c r="V514">
        <v>1498072</v>
      </c>
      <c r="W514" s="20" t="str">
        <f t="shared" si="7"/>
        <v>Under-performer</v>
      </c>
    </row>
    <row r="515" spans="1:23" x14ac:dyDescent="0.3">
      <c r="A515" t="s">
        <v>532</v>
      </c>
      <c r="B515" t="s">
        <v>1411</v>
      </c>
      <c r="C515" t="s">
        <v>1634</v>
      </c>
      <c r="D515" t="s">
        <v>1637</v>
      </c>
      <c r="E515">
        <v>2024</v>
      </c>
      <c r="F515" t="s">
        <v>1639</v>
      </c>
      <c r="G515">
        <v>1241</v>
      </c>
      <c r="H515">
        <v>4889</v>
      </c>
      <c r="I515">
        <v>2553</v>
      </c>
      <c r="J515">
        <v>297644</v>
      </c>
      <c r="K515">
        <v>4.9000000000000004</v>
      </c>
      <c r="L515">
        <v>16</v>
      </c>
      <c r="M515">
        <v>2.74</v>
      </c>
      <c r="N515">
        <v>6.09</v>
      </c>
      <c r="O515">
        <v>15.7</v>
      </c>
      <c r="P515">
        <v>4.5999999999999996</v>
      </c>
      <c r="Q515">
        <v>11415</v>
      </c>
      <c r="R515">
        <v>7335</v>
      </c>
      <c r="S515">
        <v>7</v>
      </c>
      <c r="T515">
        <v>6067249</v>
      </c>
      <c r="U515">
        <v>3168273</v>
      </c>
      <c r="V515">
        <v>2898976</v>
      </c>
      <c r="W515" s="20" t="str">
        <f t="shared" ref="W515:W578" si="8">IF(AND(T515&gt;$Y$2,V515&gt;$Z$2),"Star",IF(AND(T515&lt;=$Y$2,V515&gt;$Z$2),"Cash Cows",IF(AND(T515&gt;$Y$2,V515&lt;=$Z$2),"Volume Trap","Under-performer")))</f>
        <v>Under-performer</v>
      </c>
    </row>
    <row r="516" spans="1:23" x14ac:dyDescent="0.3">
      <c r="A516" t="s">
        <v>533</v>
      </c>
      <c r="B516" t="s">
        <v>1412</v>
      </c>
      <c r="C516" t="s">
        <v>1634</v>
      </c>
      <c r="D516" t="s">
        <v>1637</v>
      </c>
      <c r="E516">
        <v>2023</v>
      </c>
      <c r="F516" t="s">
        <v>1639</v>
      </c>
      <c r="G516">
        <v>3043</v>
      </c>
      <c r="H516">
        <v>15129</v>
      </c>
      <c r="I516">
        <v>8900</v>
      </c>
      <c r="J516">
        <v>475113</v>
      </c>
      <c r="K516">
        <v>11.22</v>
      </c>
      <c r="L516">
        <v>6</v>
      </c>
      <c r="M516">
        <v>5.93</v>
      </c>
      <c r="N516">
        <v>23.29</v>
      </c>
      <c r="O516">
        <v>78.34</v>
      </c>
      <c r="P516">
        <v>3.9</v>
      </c>
      <c r="Q516">
        <v>12658</v>
      </c>
      <c r="R516">
        <v>6937</v>
      </c>
      <c r="S516">
        <v>10</v>
      </c>
      <c r="T516">
        <v>46037547</v>
      </c>
      <c r="U516">
        <v>27082700</v>
      </c>
      <c r="V516">
        <v>18954847</v>
      </c>
      <c r="W516" s="20" t="str">
        <f t="shared" si="8"/>
        <v>Star</v>
      </c>
    </row>
    <row r="517" spans="1:23" x14ac:dyDescent="0.3">
      <c r="A517" t="s">
        <v>534</v>
      </c>
      <c r="B517" t="s">
        <v>1155</v>
      </c>
      <c r="C517" t="s">
        <v>1632</v>
      </c>
      <c r="D517" t="s">
        <v>1638</v>
      </c>
      <c r="E517">
        <v>2024</v>
      </c>
      <c r="F517" t="s">
        <v>1640</v>
      </c>
      <c r="G517">
        <v>2731</v>
      </c>
      <c r="H517">
        <v>3930</v>
      </c>
      <c r="I517">
        <v>11344</v>
      </c>
      <c r="J517">
        <v>363105</v>
      </c>
      <c r="K517">
        <v>12.1</v>
      </c>
      <c r="L517">
        <v>15</v>
      </c>
      <c r="M517">
        <v>4.8899999999999997</v>
      </c>
      <c r="N517">
        <v>2.62</v>
      </c>
      <c r="O517">
        <v>72.53</v>
      </c>
      <c r="P517">
        <v>2.5</v>
      </c>
      <c r="Q517">
        <v>10121</v>
      </c>
      <c r="R517">
        <v>133</v>
      </c>
      <c r="S517">
        <v>7</v>
      </c>
      <c r="T517">
        <v>10732830</v>
      </c>
      <c r="U517">
        <v>30980464</v>
      </c>
      <c r="V517">
        <v>-20247634</v>
      </c>
      <c r="W517" s="20" t="str">
        <f t="shared" si="8"/>
        <v>Under-performer</v>
      </c>
    </row>
    <row r="518" spans="1:23" x14ac:dyDescent="0.3">
      <c r="A518" t="s">
        <v>535</v>
      </c>
      <c r="B518" t="s">
        <v>1413</v>
      </c>
      <c r="C518" t="s">
        <v>1633</v>
      </c>
      <c r="D518" t="s">
        <v>1635</v>
      </c>
      <c r="E518">
        <v>2024</v>
      </c>
      <c r="F518" t="s">
        <v>1642</v>
      </c>
      <c r="G518">
        <v>1267</v>
      </c>
      <c r="H518">
        <v>1958</v>
      </c>
      <c r="I518">
        <v>2738</v>
      </c>
      <c r="J518">
        <v>249775</v>
      </c>
      <c r="K518">
        <v>12.87</v>
      </c>
      <c r="L518">
        <v>13</v>
      </c>
      <c r="M518">
        <v>1.33</v>
      </c>
      <c r="N518">
        <v>6.7</v>
      </c>
      <c r="O518">
        <v>18.28</v>
      </c>
      <c r="P518">
        <v>1.4</v>
      </c>
      <c r="Q518">
        <v>12047</v>
      </c>
      <c r="R518">
        <v>1941</v>
      </c>
      <c r="S518">
        <v>8</v>
      </c>
      <c r="T518">
        <v>2480786</v>
      </c>
      <c r="U518">
        <v>3469046</v>
      </c>
      <c r="V518">
        <v>-988260</v>
      </c>
      <c r="W518" s="20" t="str">
        <f t="shared" si="8"/>
        <v>Under-performer</v>
      </c>
    </row>
    <row r="519" spans="1:23" x14ac:dyDescent="0.3">
      <c r="A519" t="s">
        <v>536</v>
      </c>
      <c r="B519" t="s">
        <v>1343</v>
      </c>
      <c r="C519" t="s">
        <v>1633</v>
      </c>
      <c r="D519" t="s">
        <v>1635</v>
      </c>
      <c r="E519">
        <v>2024</v>
      </c>
      <c r="F519" t="s">
        <v>1640</v>
      </c>
      <c r="G519">
        <v>1590</v>
      </c>
      <c r="H519">
        <v>14895</v>
      </c>
      <c r="I519">
        <v>9362</v>
      </c>
      <c r="J519">
        <v>487973</v>
      </c>
      <c r="K519">
        <v>14.96</v>
      </c>
      <c r="L519">
        <v>15</v>
      </c>
      <c r="M519">
        <v>2.4300000000000002</v>
      </c>
      <c r="N519">
        <v>13</v>
      </c>
      <c r="O519">
        <v>18.59</v>
      </c>
      <c r="P519">
        <v>3.8</v>
      </c>
      <c r="Q519">
        <v>14985</v>
      </c>
      <c r="R519">
        <v>4581</v>
      </c>
      <c r="S519">
        <v>8</v>
      </c>
      <c r="T519">
        <v>23683050</v>
      </c>
      <c r="U519">
        <v>14885580</v>
      </c>
      <c r="V519">
        <v>8797470</v>
      </c>
      <c r="W519" s="20" t="str">
        <f t="shared" si="8"/>
        <v>Star</v>
      </c>
    </row>
    <row r="520" spans="1:23" x14ac:dyDescent="0.3">
      <c r="A520" t="s">
        <v>537</v>
      </c>
      <c r="B520" t="s">
        <v>1103</v>
      </c>
      <c r="C520" t="s">
        <v>1632</v>
      </c>
      <c r="D520" t="s">
        <v>1635</v>
      </c>
      <c r="E520">
        <v>2024</v>
      </c>
      <c r="F520" t="s">
        <v>1642</v>
      </c>
      <c r="G520">
        <v>3286</v>
      </c>
      <c r="H520">
        <v>1707</v>
      </c>
      <c r="I520">
        <v>6776</v>
      </c>
      <c r="J520">
        <v>339061</v>
      </c>
      <c r="K520">
        <v>3.62</v>
      </c>
      <c r="L520">
        <v>6</v>
      </c>
      <c r="M520">
        <v>2.92</v>
      </c>
      <c r="N520">
        <v>14.14</v>
      </c>
      <c r="O520">
        <v>18.09</v>
      </c>
      <c r="P520">
        <v>4.9000000000000004</v>
      </c>
      <c r="Q520">
        <v>3959</v>
      </c>
      <c r="R520">
        <v>8540</v>
      </c>
      <c r="S520">
        <v>10</v>
      </c>
      <c r="T520">
        <v>5609202</v>
      </c>
      <c r="U520">
        <v>22265936</v>
      </c>
      <c r="V520">
        <v>-16656734</v>
      </c>
      <c r="W520" s="20" t="str">
        <f t="shared" si="8"/>
        <v>Under-performer</v>
      </c>
    </row>
    <row r="521" spans="1:23" x14ac:dyDescent="0.3">
      <c r="A521" t="s">
        <v>538</v>
      </c>
      <c r="B521" t="s">
        <v>1414</v>
      </c>
      <c r="C521" t="s">
        <v>1632</v>
      </c>
      <c r="D521" t="s">
        <v>1637</v>
      </c>
      <c r="E521">
        <v>2024</v>
      </c>
      <c r="F521" t="s">
        <v>1642</v>
      </c>
      <c r="G521">
        <v>2436</v>
      </c>
      <c r="H521">
        <v>2399</v>
      </c>
      <c r="I521">
        <v>13940</v>
      </c>
      <c r="J521">
        <v>465952</v>
      </c>
      <c r="K521">
        <v>0.61</v>
      </c>
      <c r="L521">
        <v>8</v>
      </c>
      <c r="M521">
        <v>9.24</v>
      </c>
      <c r="N521">
        <v>0.38</v>
      </c>
      <c r="O521">
        <v>10.91</v>
      </c>
      <c r="P521">
        <v>3.9</v>
      </c>
      <c r="Q521">
        <v>6773</v>
      </c>
      <c r="R521">
        <v>1234</v>
      </c>
      <c r="S521">
        <v>12</v>
      </c>
      <c r="T521">
        <v>5843964</v>
      </c>
      <c r="U521">
        <v>33957840</v>
      </c>
      <c r="V521">
        <v>-28113876</v>
      </c>
      <c r="W521" s="20" t="str">
        <f t="shared" si="8"/>
        <v>Under-performer</v>
      </c>
    </row>
    <row r="522" spans="1:23" x14ac:dyDescent="0.3">
      <c r="A522" t="s">
        <v>539</v>
      </c>
      <c r="B522" t="s">
        <v>1415</v>
      </c>
      <c r="C522" t="s">
        <v>1634</v>
      </c>
      <c r="D522" t="s">
        <v>1638</v>
      </c>
      <c r="E522">
        <v>2024</v>
      </c>
      <c r="F522" t="s">
        <v>1642</v>
      </c>
      <c r="G522">
        <v>3769</v>
      </c>
      <c r="H522">
        <v>13153</v>
      </c>
      <c r="I522">
        <v>13471</v>
      </c>
      <c r="J522">
        <v>340134</v>
      </c>
      <c r="K522">
        <v>6.17</v>
      </c>
      <c r="L522">
        <v>3</v>
      </c>
      <c r="M522">
        <v>2.2999999999999998</v>
      </c>
      <c r="N522">
        <v>19.510000000000002</v>
      </c>
      <c r="O522">
        <v>53.89</v>
      </c>
      <c r="P522">
        <v>4.7</v>
      </c>
      <c r="Q522">
        <v>19602</v>
      </c>
      <c r="R522">
        <v>7361</v>
      </c>
      <c r="S522">
        <v>9</v>
      </c>
      <c r="T522">
        <v>49573657</v>
      </c>
      <c r="U522">
        <v>50772199</v>
      </c>
      <c r="V522">
        <v>-1198542</v>
      </c>
      <c r="W522" s="20" t="str">
        <f t="shared" si="8"/>
        <v>Volume Trap</v>
      </c>
    </row>
    <row r="523" spans="1:23" x14ac:dyDescent="0.3">
      <c r="A523" t="s">
        <v>540</v>
      </c>
      <c r="B523" t="s">
        <v>1290</v>
      </c>
      <c r="C523" t="s">
        <v>1633</v>
      </c>
      <c r="D523" t="s">
        <v>1637</v>
      </c>
      <c r="E523">
        <v>2024</v>
      </c>
      <c r="F523" t="s">
        <v>1640</v>
      </c>
      <c r="G523">
        <v>1438</v>
      </c>
      <c r="H523">
        <v>17905</v>
      </c>
      <c r="I523">
        <v>10923</v>
      </c>
      <c r="J523">
        <v>112551</v>
      </c>
      <c r="K523">
        <v>1.95</v>
      </c>
      <c r="L523">
        <v>10</v>
      </c>
      <c r="M523">
        <v>2.89</v>
      </c>
      <c r="N523">
        <v>9.0399999999999991</v>
      </c>
      <c r="O523">
        <v>87.87</v>
      </c>
      <c r="P523">
        <v>4.2</v>
      </c>
      <c r="Q523">
        <v>10957</v>
      </c>
      <c r="R523">
        <v>5398</v>
      </c>
      <c r="S523">
        <v>14</v>
      </c>
      <c r="T523">
        <v>25747390</v>
      </c>
      <c r="U523">
        <v>15707274</v>
      </c>
      <c r="V523">
        <v>10040116</v>
      </c>
      <c r="W523" s="20" t="str">
        <f t="shared" si="8"/>
        <v>Star</v>
      </c>
    </row>
    <row r="524" spans="1:23" x14ac:dyDescent="0.3">
      <c r="A524" t="s">
        <v>541</v>
      </c>
      <c r="B524" t="s">
        <v>1145</v>
      </c>
      <c r="C524" t="s">
        <v>1633</v>
      </c>
      <c r="D524" t="s">
        <v>1636</v>
      </c>
      <c r="E524">
        <v>2024</v>
      </c>
      <c r="F524" t="s">
        <v>1642</v>
      </c>
      <c r="G524">
        <v>1906</v>
      </c>
      <c r="H524">
        <v>10101</v>
      </c>
      <c r="I524">
        <v>7388</v>
      </c>
      <c r="J524">
        <v>260695</v>
      </c>
      <c r="K524">
        <v>0.34</v>
      </c>
      <c r="L524">
        <v>1</v>
      </c>
      <c r="M524">
        <v>3.69</v>
      </c>
      <c r="N524">
        <v>10.16</v>
      </c>
      <c r="O524">
        <v>45.09</v>
      </c>
      <c r="P524">
        <v>1.7</v>
      </c>
      <c r="Q524">
        <v>6923</v>
      </c>
      <c r="R524">
        <v>7117</v>
      </c>
      <c r="S524">
        <v>2</v>
      </c>
      <c r="T524">
        <v>19252506</v>
      </c>
      <c r="U524">
        <v>14081528</v>
      </c>
      <c r="V524">
        <v>5170978</v>
      </c>
      <c r="W524" s="20" t="str">
        <f t="shared" si="8"/>
        <v>Cash Cows</v>
      </c>
    </row>
    <row r="525" spans="1:23" x14ac:dyDescent="0.3">
      <c r="A525" t="s">
        <v>542</v>
      </c>
      <c r="B525" t="s">
        <v>1414</v>
      </c>
      <c r="C525" t="s">
        <v>1633</v>
      </c>
      <c r="D525" t="s">
        <v>1636</v>
      </c>
      <c r="E525">
        <v>2024</v>
      </c>
      <c r="F525" t="s">
        <v>1642</v>
      </c>
      <c r="G525">
        <v>1415</v>
      </c>
      <c r="H525">
        <v>2394</v>
      </c>
      <c r="I525">
        <v>9416</v>
      </c>
      <c r="J525">
        <v>203512</v>
      </c>
      <c r="K525">
        <v>5.41</v>
      </c>
      <c r="L525">
        <v>11</v>
      </c>
      <c r="M525">
        <v>6.64</v>
      </c>
      <c r="N525">
        <v>20.23</v>
      </c>
      <c r="O525">
        <v>53.26</v>
      </c>
      <c r="P525">
        <v>2</v>
      </c>
      <c r="Q525">
        <v>19192</v>
      </c>
      <c r="R525">
        <v>7871</v>
      </c>
      <c r="S525">
        <v>5</v>
      </c>
      <c r="T525">
        <v>3387510</v>
      </c>
      <c r="U525">
        <v>13323640</v>
      </c>
      <c r="V525">
        <v>-9936130</v>
      </c>
      <c r="W525" s="20" t="str">
        <f t="shared" si="8"/>
        <v>Under-performer</v>
      </c>
    </row>
    <row r="526" spans="1:23" x14ac:dyDescent="0.3">
      <c r="A526" t="s">
        <v>543</v>
      </c>
      <c r="B526" t="s">
        <v>1286</v>
      </c>
      <c r="C526" t="s">
        <v>1634</v>
      </c>
      <c r="D526" t="s">
        <v>1637</v>
      </c>
      <c r="E526">
        <v>2024</v>
      </c>
      <c r="F526" t="s">
        <v>1642</v>
      </c>
      <c r="G526">
        <v>549</v>
      </c>
      <c r="H526">
        <v>2014</v>
      </c>
      <c r="I526">
        <v>7104</v>
      </c>
      <c r="J526">
        <v>216277</v>
      </c>
      <c r="K526">
        <v>11.76</v>
      </c>
      <c r="L526">
        <v>11</v>
      </c>
      <c r="M526">
        <v>1.18</v>
      </c>
      <c r="N526">
        <v>9.48</v>
      </c>
      <c r="O526">
        <v>87.44</v>
      </c>
      <c r="P526">
        <v>2.4</v>
      </c>
      <c r="Q526">
        <v>18934</v>
      </c>
      <c r="R526">
        <v>8667</v>
      </c>
      <c r="S526">
        <v>8</v>
      </c>
      <c r="T526">
        <v>1105686</v>
      </c>
      <c r="U526">
        <v>3900096</v>
      </c>
      <c r="V526">
        <v>-2794410</v>
      </c>
      <c r="W526" s="20" t="str">
        <f t="shared" si="8"/>
        <v>Under-performer</v>
      </c>
    </row>
    <row r="527" spans="1:23" x14ac:dyDescent="0.3">
      <c r="A527" t="s">
        <v>544</v>
      </c>
      <c r="B527" t="s">
        <v>1416</v>
      </c>
      <c r="C527" t="s">
        <v>1633</v>
      </c>
      <c r="D527" t="s">
        <v>1637</v>
      </c>
      <c r="E527">
        <v>2024</v>
      </c>
      <c r="F527" t="s">
        <v>1640</v>
      </c>
      <c r="G527">
        <v>1730</v>
      </c>
      <c r="H527">
        <v>5609</v>
      </c>
      <c r="I527">
        <v>8145</v>
      </c>
      <c r="J527">
        <v>130811</v>
      </c>
      <c r="K527">
        <v>8.49</v>
      </c>
      <c r="L527">
        <v>3</v>
      </c>
      <c r="M527">
        <v>9.5399999999999991</v>
      </c>
      <c r="N527">
        <v>1.18</v>
      </c>
      <c r="O527">
        <v>30.41</v>
      </c>
      <c r="P527">
        <v>1.7</v>
      </c>
      <c r="Q527">
        <v>6979</v>
      </c>
      <c r="R527">
        <v>9015</v>
      </c>
      <c r="S527">
        <v>12</v>
      </c>
      <c r="T527">
        <v>9703570</v>
      </c>
      <c r="U527">
        <v>14090850</v>
      </c>
      <c r="V527">
        <v>-4387280</v>
      </c>
      <c r="W527" s="20" t="str">
        <f t="shared" si="8"/>
        <v>Under-performer</v>
      </c>
    </row>
    <row r="528" spans="1:23" x14ac:dyDescent="0.3">
      <c r="A528" t="s">
        <v>545</v>
      </c>
      <c r="B528" t="s">
        <v>1153</v>
      </c>
      <c r="C528" t="s">
        <v>1633</v>
      </c>
      <c r="D528" t="s">
        <v>1637</v>
      </c>
      <c r="E528">
        <v>2024</v>
      </c>
      <c r="F528" t="s">
        <v>1642</v>
      </c>
      <c r="G528">
        <v>560</v>
      </c>
      <c r="H528">
        <v>14758</v>
      </c>
      <c r="I528">
        <v>13716</v>
      </c>
      <c r="J528">
        <v>304840</v>
      </c>
      <c r="K528">
        <v>4.6900000000000004</v>
      </c>
      <c r="L528">
        <v>17</v>
      </c>
      <c r="M528">
        <v>8.66</v>
      </c>
      <c r="N528">
        <v>4.41</v>
      </c>
      <c r="O528">
        <v>78.680000000000007</v>
      </c>
      <c r="P528">
        <v>3.3</v>
      </c>
      <c r="Q528">
        <v>16919</v>
      </c>
      <c r="R528">
        <v>2013</v>
      </c>
      <c r="S528">
        <v>9</v>
      </c>
      <c r="T528">
        <v>8264480</v>
      </c>
      <c r="U528">
        <v>7680960</v>
      </c>
      <c r="V528">
        <v>583520</v>
      </c>
      <c r="W528" s="20" t="str">
        <f t="shared" si="8"/>
        <v>Under-performer</v>
      </c>
    </row>
    <row r="529" spans="1:23" x14ac:dyDescent="0.3">
      <c r="A529" t="s">
        <v>546</v>
      </c>
      <c r="B529" t="s">
        <v>1417</v>
      </c>
      <c r="C529" t="s">
        <v>1632</v>
      </c>
      <c r="D529" t="s">
        <v>1635</v>
      </c>
      <c r="E529">
        <v>2023</v>
      </c>
      <c r="F529" t="s">
        <v>1640</v>
      </c>
      <c r="G529">
        <v>4362</v>
      </c>
      <c r="H529">
        <v>16813</v>
      </c>
      <c r="I529">
        <v>8675</v>
      </c>
      <c r="J529">
        <v>367247</v>
      </c>
      <c r="K529">
        <v>9.82</v>
      </c>
      <c r="L529">
        <v>6</v>
      </c>
      <c r="M529">
        <v>5.77</v>
      </c>
      <c r="N529">
        <v>23.9</v>
      </c>
      <c r="O529">
        <v>53.71</v>
      </c>
      <c r="P529">
        <v>4.9000000000000004</v>
      </c>
      <c r="Q529">
        <v>3749</v>
      </c>
      <c r="R529">
        <v>4397</v>
      </c>
      <c r="S529">
        <v>8</v>
      </c>
      <c r="T529">
        <v>73338306</v>
      </c>
      <c r="U529">
        <v>37840350</v>
      </c>
      <c r="V529">
        <v>35497956</v>
      </c>
      <c r="W529" s="20" t="str">
        <f t="shared" si="8"/>
        <v>Star</v>
      </c>
    </row>
    <row r="530" spans="1:23" x14ac:dyDescent="0.3">
      <c r="A530" t="s">
        <v>547</v>
      </c>
      <c r="B530" t="s">
        <v>1418</v>
      </c>
      <c r="C530" t="s">
        <v>1632</v>
      </c>
      <c r="D530" t="s">
        <v>1638</v>
      </c>
      <c r="E530">
        <v>2023</v>
      </c>
      <c r="F530" t="s">
        <v>1642</v>
      </c>
      <c r="G530">
        <v>1374</v>
      </c>
      <c r="H530">
        <v>16849</v>
      </c>
      <c r="I530">
        <v>9886</v>
      </c>
      <c r="J530">
        <v>484843</v>
      </c>
      <c r="K530">
        <v>3.48</v>
      </c>
      <c r="L530">
        <v>0</v>
      </c>
      <c r="M530">
        <v>6.74</v>
      </c>
      <c r="N530">
        <v>1.76</v>
      </c>
      <c r="O530">
        <v>55.56</v>
      </c>
      <c r="P530">
        <v>4</v>
      </c>
      <c r="Q530">
        <v>4309</v>
      </c>
      <c r="R530">
        <v>2042</v>
      </c>
      <c r="S530">
        <v>13</v>
      </c>
      <c r="T530">
        <v>23150526</v>
      </c>
      <c r="U530">
        <v>13583364</v>
      </c>
      <c r="V530">
        <v>9567162</v>
      </c>
      <c r="W530" s="20" t="str">
        <f t="shared" si="8"/>
        <v>Star</v>
      </c>
    </row>
    <row r="531" spans="1:23" x14ac:dyDescent="0.3">
      <c r="A531" t="s">
        <v>548</v>
      </c>
      <c r="B531" t="s">
        <v>1419</v>
      </c>
      <c r="C531" t="s">
        <v>1634</v>
      </c>
      <c r="D531" t="s">
        <v>1637</v>
      </c>
      <c r="E531">
        <v>2024</v>
      </c>
      <c r="F531" t="s">
        <v>1641</v>
      </c>
      <c r="G531">
        <v>1205</v>
      </c>
      <c r="H531">
        <v>8679</v>
      </c>
      <c r="I531">
        <v>7433</v>
      </c>
      <c r="J531">
        <v>418266</v>
      </c>
      <c r="K531">
        <v>0.22</v>
      </c>
      <c r="L531">
        <v>12</v>
      </c>
      <c r="M531">
        <v>0.17</v>
      </c>
      <c r="N531">
        <v>8.8699999999999992</v>
      </c>
      <c r="O531">
        <v>37.450000000000003</v>
      </c>
      <c r="P531">
        <v>2.7</v>
      </c>
      <c r="Q531">
        <v>4421</v>
      </c>
      <c r="R531">
        <v>4104</v>
      </c>
      <c r="S531">
        <v>4</v>
      </c>
      <c r="T531">
        <v>10458195</v>
      </c>
      <c r="U531">
        <v>8956765</v>
      </c>
      <c r="V531">
        <v>1501430</v>
      </c>
      <c r="W531" s="20" t="str">
        <f t="shared" si="8"/>
        <v>Under-performer</v>
      </c>
    </row>
    <row r="532" spans="1:23" x14ac:dyDescent="0.3">
      <c r="A532" t="s">
        <v>549</v>
      </c>
      <c r="B532" t="s">
        <v>1238</v>
      </c>
      <c r="C532" t="s">
        <v>1632</v>
      </c>
      <c r="D532" t="s">
        <v>1638</v>
      </c>
      <c r="E532">
        <v>2023</v>
      </c>
      <c r="F532" t="s">
        <v>1641</v>
      </c>
      <c r="G532">
        <v>1877</v>
      </c>
      <c r="H532">
        <v>11826</v>
      </c>
      <c r="I532">
        <v>1397</v>
      </c>
      <c r="J532">
        <v>284104</v>
      </c>
      <c r="K532">
        <v>11.47</v>
      </c>
      <c r="L532">
        <v>5</v>
      </c>
      <c r="M532">
        <v>3.39</v>
      </c>
      <c r="N532">
        <v>12.58</v>
      </c>
      <c r="O532">
        <v>54.93</v>
      </c>
      <c r="P532">
        <v>1</v>
      </c>
      <c r="Q532">
        <v>6176</v>
      </c>
      <c r="R532">
        <v>1431</v>
      </c>
      <c r="S532">
        <v>5</v>
      </c>
      <c r="T532">
        <v>22197402</v>
      </c>
      <c r="U532">
        <v>2622169</v>
      </c>
      <c r="V532">
        <v>19575233</v>
      </c>
      <c r="W532" s="20" t="str">
        <f t="shared" si="8"/>
        <v>Cash Cows</v>
      </c>
    </row>
    <row r="533" spans="1:23" x14ac:dyDescent="0.3">
      <c r="A533" t="s">
        <v>550</v>
      </c>
      <c r="B533" t="s">
        <v>1413</v>
      </c>
      <c r="C533" t="s">
        <v>1632</v>
      </c>
      <c r="D533" t="s">
        <v>1637</v>
      </c>
      <c r="E533">
        <v>2023</v>
      </c>
      <c r="F533" t="s">
        <v>1640</v>
      </c>
      <c r="G533">
        <v>3191</v>
      </c>
      <c r="H533">
        <v>13287</v>
      </c>
      <c r="I533">
        <v>3862</v>
      </c>
      <c r="J533">
        <v>69008</v>
      </c>
      <c r="K533">
        <v>9.36</v>
      </c>
      <c r="L533">
        <v>5</v>
      </c>
      <c r="M533">
        <v>7.96</v>
      </c>
      <c r="N533">
        <v>12.33</v>
      </c>
      <c r="O533">
        <v>15.85</v>
      </c>
      <c r="P533">
        <v>2.2999999999999998</v>
      </c>
      <c r="Q533">
        <v>3917</v>
      </c>
      <c r="R533">
        <v>7990</v>
      </c>
      <c r="S533">
        <v>13</v>
      </c>
      <c r="T533">
        <v>42398817</v>
      </c>
      <c r="U533">
        <v>12323642</v>
      </c>
      <c r="V533">
        <v>30075175</v>
      </c>
      <c r="W533" s="20" t="str">
        <f t="shared" si="8"/>
        <v>Star</v>
      </c>
    </row>
    <row r="534" spans="1:23" x14ac:dyDescent="0.3">
      <c r="A534" t="s">
        <v>551</v>
      </c>
      <c r="B534" t="s">
        <v>1171</v>
      </c>
      <c r="C534" t="s">
        <v>1632</v>
      </c>
      <c r="D534" t="s">
        <v>1638</v>
      </c>
      <c r="E534">
        <v>2024</v>
      </c>
      <c r="F534" t="s">
        <v>1642</v>
      </c>
      <c r="G534">
        <v>3536</v>
      </c>
      <c r="H534">
        <v>3060</v>
      </c>
      <c r="I534">
        <v>3136</v>
      </c>
      <c r="J534">
        <v>252346</v>
      </c>
      <c r="K534">
        <v>11.43</v>
      </c>
      <c r="L534">
        <v>11</v>
      </c>
      <c r="M534">
        <v>0.77</v>
      </c>
      <c r="N534">
        <v>0.1</v>
      </c>
      <c r="O534">
        <v>71.17</v>
      </c>
      <c r="P534">
        <v>3.1</v>
      </c>
      <c r="Q534">
        <v>18416</v>
      </c>
      <c r="R534">
        <v>4688</v>
      </c>
      <c r="S534">
        <v>8</v>
      </c>
      <c r="T534">
        <v>10820160</v>
      </c>
      <c r="U534">
        <v>11088896</v>
      </c>
      <c r="V534">
        <v>-268736</v>
      </c>
      <c r="W534" s="20" t="str">
        <f t="shared" si="8"/>
        <v>Under-performer</v>
      </c>
    </row>
    <row r="535" spans="1:23" x14ac:dyDescent="0.3">
      <c r="A535" t="s">
        <v>552</v>
      </c>
      <c r="B535" t="s">
        <v>1187</v>
      </c>
      <c r="C535" t="s">
        <v>1633</v>
      </c>
      <c r="D535" t="s">
        <v>1635</v>
      </c>
      <c r="E535">
        <v>2023</v>
      </c>
      <c r="F535" t="s">
        <v>1642</v>
      </c>
      <c r="G535">
        <v>1860</v>
      </c>
      <c r="H535">
        <v>15112</v>
      </c>
      <c r="I535">
        <v>13680</v>
      </c>
      <c r="J535">
        <v>82402</v>
      </c>
      <c r="K535">
        <v>0.57999999999999996</v>
      </c>
      <c r="L535">
        <v>7</v>
      </c>
      <c r="M535">
        <v>2.82</v>
      </c>
      <c r="N535">
        <v>12.53</v>
      </c>
      <c r="O535">
        <v>32.78</v>
      </c>
      <c r="P535">
        <v>2.2999999999999998</v>
      </c>
      <c r="Q535">
        <v>14963</v>
      </c>
      <c r="R535">
        <v>437</v>
      </c>
      <c r="S535">
        <v>9</v>
      </c>
      <c r="T535">
        <v>28108320</v>
      </c>
      <c r="U535">
        <v>25444800</v>
      </c>
      <c r="V535">
        <v>2663520</v>
      </c>
      <c r="W535" s="20" t="str">
        <f t="shared" si="8"/>
        <v>Volume Trap</v>
      </c>
    </row>
    <row r="536" spans="1:23" x14ac:dyDescent="0.3">
      <c r="A536" t="s">
        <v>553</v>
      </c>
      <c r="B536" t="s">
        <v>1420</v>
      </c>
      <c r="C536" t="s">
        <v>1632</v>
      </c>
      <c r="D536" t="s">
        <v>1638</v>
      </c>
      <c r="E536">
        <v>2024</v>
      </c>
      <c r="F536" t="s">
        <v>1642</v>
      </c>
      <c r="G536">
        <v>2973</v>
      </c>
      <c r="H536">
        <v>19150</v>
      </c>
      <c r="I536">
        <v>10679</v>
      </c>
      <c r="J536">
        <v>234456</v>
      </c>
      <c r="K536">
        <v>12.56</v>
      </c>
      <c r="L536">
        <v>18</v>
      </c>
      <c r="M536">
        <v>5.85</v>
      </c>
      <c r="N536">
        <v>9.59</v>
      </c>
      <c r="O536">
        <v>81.010000000000005</v>
      </c>
      <c r="P536">
        <v>1.4</v>
      </c>
      <c r="Q536">
        <v>9667</v>
      </c>
      <c r="R536">
        <v>7166</v>
      </c>
      <c r="S536">
        <v>8</v>
      </c>
      <c r="T536">
        <v>56932950</v>
      </c>
      <c r="U536">
        <v>31748667</v>
      </c>
      <c r="V536">
        <v>25184283</v>
      </c>
      <c r="W536" s="20" t="str">
        <f t="shared" si="8"/>
        <v>Star</v>
      </c>
    </row>
    <row r="537" spans="1:23" x14ac:dyDescent="0.3">
      <c r="A537" t="s">
        <v>554</v>
      </c>
      <c r="B537" t="s">
        <v>1321</v>
      </c>
      <c r="C537" t="s">
        <v>1632</v>
      </c>
      <c r="D537" t="s">
        <v>1635</v>
      </c>
      <c r="E537">
        <v>2023</v>
      </c>
      <c r="F537" t="s">
        <v>1642</v>
      </c>
      <c r="G537">
        <v>2264</v>
      </c>
      <c r="H537">
        <v>6280</v>
      </c>
      <c r="I537">
        <v>1372</v>
      </c>
      <c r="J537">
        <v>309994</v>
      </c>
      <c r="K537">
        <v>9.2899999999999991</v>
      </c>
      <c r="L537">
        <v>4</v>
      </c>
      <c r="M537">
        <v>2.56</v>
      </c>
      <c r="N537">
        <v>24.3</v>
      </c>
      <c r="O537">
        <v>39.43</v>
      </c>
      <c r="P537">
        <v>2.8</v>
      </c>
      <c r="Q537">
        <v>2969</v>
      </c>
      <c r="R537">
        <v>7913</v>
      </c>
      <c r="S537">
        <v>7</v>
      </c>
      <c r="T537">
        <v>14217920</v>
      </c>
      <c r="U537">
        <v>3106208</v>
      </c>
      <c r="V537">
        <v>11111712</v>
      </c>
      <c r="W537" s="20" t="str">
        <f t="shared" si="8"/>
        <v>Cash Cows</v>
      </c>
    </row>
    <row r="538" spans="1:23" x14ac:dyDescent="0.3">
      <c r="A538" t="s">
        <v>555</v>
      </c>
      <c r="B538" t="s">
        <v>1421</v>
      </c>
      <c r="C538" t="s">
        <v>1632</v>
      </c>
      <c r="D538" t="s">
        <v>1637</v>
      </c>
      <c r="E538">
        <v>2023</v>
      </c>
      <c r="F538" t="s">
        <v>1639</v>
      </c>
      <c r="G538">
        <v>4236</v>
      </c>
      <c r="H538">
        <v>19811</v>
      </c>
      <c r="I538">
        <v>8321</v>
      </c>
      <c r="J538">
        <v>449009</v>
      </c>
      <c r="K538">
        <v>8.4499999999999993</v>
      </c>
      <c r="L538">
        <v>17</v>
      </c>
      <c r="M538">
        <v>9.34</v>
      </c>
      <c r="N538">
        <v>3.98</v>
      </c>
      <c r="O538">
        <v>21.43</v>
      </c>
      <c r="P538">
        <v>2</v>
      </c>
      <c r="Q538">
        <v>8792</v>
      </c>
      <c r="R538">
        <v>9083</v>
      </c>
      <c r="S538">
        <v>10</v>
      </c>
      <c r="T538">
        <v>83919396</v>
      </c>
      <c r="U538">
        <v>35247756</v>
      </c>
      <c r="V538">
        <v>48671640</v>
      </c>
      <c r="W538" s="20" t="str">
        <f t="shared" si="8"/>
        <v>Star</v>
      </c>
    </row>
    <row r="539" spans="1:23" x14ac:dyDescent="0.3">
      <c r="A539" t="s">
        <v>556</v>
      </c>
      <c r="B539" t="s">
        <v>1422</v>
      </c>
      <c r="C539" t="s">
        <v>1634</v>
      </c>
      <c r="D539" t="s">
        <v>1638</v>
      </c>
      <c r="E539">
        <v>2023</v>
      </c>
      <c r="F539" t="s">
        <v>1640</v>
      </c>
      <c r="G539">
        <v>763</v>
      </c>
      <c r="H539">
        <v>13394</v>
      </c>
      <c r="I539">
        <v>6971</v>
      </c>
      <c r="J539">
        <v>186643</v>
      </c>
      <c r="K539">
        <v>9.3699999999999992</v>
      </c>
      <c r="L539">
        <v>4</v>
      </c>
      <c r="M539">
        <v>1.31</v>
      </c>
      <c r="N539">
        <v>8.85</v>
      </c>
      <c r="O539">
        <v>65.67</v>
      </c>
      <c r="P539">
        <v>4.5999999999999996</v>
      </c>
      <c r="Q539">
        <v>8431</v>
      </c>
      <c r="R539">
        <v>3711</v>
      </c>
      <c r="S539">
        <v>10</v>
      </c>
      <c r="T539">
        <v>10219622</v>
      </c>
      <c r="U539">
        <v>5318873</v>
      </c>
      <c r="V539">
        <v>4900749</v>
      </c>
      <c r="W539" s="20" t="str">
        <f t="shared" si="8"/>
        <v>Cash Cows</v>
      </c>
    </row>
    <row r="540" spans="1:23" x14ac:dyDescent="0.3">
      <c r="A540" t="s">
        <v>557</v>
      </c>
      <c r="B540" t="s">
        <v>1053</v>
      </c>
      <c r="C540" t="s">
        <v>1633</v>
      </c>
      <c r="D540" t="s">
        <v>1635</v>
      </c>
      <c r="E540">
        <v>2024</v>
      </c>
      <c r="F540" t="s">
        <v>1640</v>
      </c>
      <c r="G540">
        <v>3652</v>
      </c>
      <c r="H540">
        <v>3856</v>
      </c>
      <c r="I540">
        <v>7897</v>
      </c>
      <c r="J540">
        <v>459425</v>
      </c>
      <c r="K540">
        <v>12.97</v>
      </c>
      <c r="L540">
        <v>9</v>
      </c>
      <c r="M540">
        <v>7.97</v>
      </c>
      <c r="N540">
        <v>10.49</v>
      </c>
      <c r="O540">
        <v>23.17</v>
      </c>
      <c r="P540">
        <v>1.4</v>
      </c>
      <c r="Q540">
        <v>2591</v>
      </c>
      <c r="R540">
        <v>3800</v>
      </c>
      <c r="S540">
        <v>12</v>
      </c>
      <c r="T540">
        <v>14082112</v>
      </c>
      <c r="U540">
        <v>28839844</v>
      </c>
      <c r="V540">
        <v>-14757732</v>
      </c>
      <c r="W540" s="20" t="str">
        <f t="shared" si="8"/>
        <v>Under-performer</v>
      </c>
    </row>
    <row r="541" spans="1:23" x14ac:dyDescent="0.3">
      <c r="A541" t="s">
        <v>558</v>
      </c>
      <c r="B541" t="s">
        <v>1061</v>
      </c>
      <c r="C541" t="s">
        <v>1634</v>
      </c>
      <c r="D541" t="s">
        <v>1637</v>
      </c>
      <c r="E541">
        <v>2023</v>
      </c>
      <c r="F541" t="s">
        <v>1639</v>
      </c>
      <c r="G541">
        <v>4184</v>
      </c>
      <c r="H541">
        <v>6290</v>
      </c>
      <c r="I541">
        <v>2890</v>
      </c>
      <c r="J541">
        <v>163550</v>
      </c>
      <c r="K541">
        <v>8.8000000000000007</v>
      </c>
      <c r="L541">
        <v>0</v>
      </c>
      <c r="M541">
        <v>5.08</v>
      </c>
      <c r="N541">
        <v>9.77</v>
      </c>
      <c r="O541">
        <v>70.290000000000006</v>
      </c>
      <c r="P541">
        <v>1.2</v>
      </c>
      <c r="Q541">
        <v>17863</v>
      </c>
      <c r="R541">
        <v>9808</v>
      </c>
      <c r="S541">
        <v>14</v>
      </c>
      <c r="T541">
        <v>26317360</v>
      </c>
      <c r="U541">
        <v>12091760</v>
      </c>
      <c r="V541">
        <v>14225600</v>
      </c>
      <c r="W541" s="20" t="str">
        <f t="shared" si="8"/>
        <v>Star</v>
      </c>
    </row>
    <row r="542" spans="1:23" x14ac:dyDescent="0.3">
      <c r="A542" t="s">
        <v>559</v>
      </c>
      <c r="B542" t="s">
        <v>1423</v>
      </c>
      <c r="C542" t="s">
        <v>1634</v>
      </c>
      <c r="D542" t="s">
        <v>1637</v>
      </c>
      <c r="E542">
        <v>2023</v>
      </c>
      <c r="F542" t="s">
        <v>1641</v>
      </c>
      <c r="G542">
        <v>3572</v>
      </c>
      <c r="H542">
        <v>18190</v>
      </c>
      <c r="I542">
        <v>14792</v>
      </c>
      <c r="J542">
        <v>486364</v>
      </c>
      <c r="K542">
        <v>8.7100000000000009</v>
      </c>
      <c r="L542">
        <v>9</v>
      </c>
      <c r="M542">
        <v>7.5</v>
      </c>
      <c r="N542">
        <v>16.649999999999999</v>
      </c>
      <c r="O542">
        <v>87.45</v>
      </c>
      <c r="P542">
        <v>1</v>
      </c>
      <c r="Q542">
        <v>1760</v>
      </c>
      <c r="R542">
        <v>6218</v>
      </c>
      <c r="S542">
        <v>8</v>
      </c>
      <c r="T542">
        <v>64974680</v>
      </c>
      <c r="U542">
        <v>52837024</v>
      </c>
      <c r="V542">
        <v>12137656</v>
      </c>
      <c r="W542" s="20" t="str">
        <f t="shared" si="8"/>
        <v>Star</v>
      </c>
    </row>
    <row r="543" spans="1:23" x14ac:dyDescent="0.3">
      <c r="A543" t="s">
        <v>560</v>
      </c>
      <c r="B543" t="s">
        <v>1424</v>
      </c>
      <c r="C543" t="s">
        <v>1634</v>
      </c>
      <c r="D543" t="s">
        <v>1638</v>
      </c>
      <c r="E543">
        <v>2023</v>
      </c>
      <c r="F543" t="s">
        <v>1641</v>
      </c>
      <c r="G543">
        <v>4318</v>
      </c>
      <c r="H543">
        <v>11681</v>
      </c>
      <c r="I543">
        <v>7366</v>
      </c>
      <c r="J543">
        <v>141218</v>
      </c>
      <c r="K543">
        <v>14.86</v>
      </c>
      <c r="L543">
        <v>4</v>
      </c>
      <c r="M543">
        <v>3.11</v>
      </c>
      <c r="N543">
        <v>5.39</v>
      </c>
      <c r="O543">
        <v>72.36</v>
      </c>
      <c r="P543">
        <v>2.2999999999999998</v>
      </c>
      <c r="Q543">
        <v>11956</v>
      </c>
      <c r="R543">
        <v>7205</v>
      </c>
      <c r="S543">
        <v>9</v>
      </c>
      <c r="T543">
        <v>50438558</v>
      </c>
      <c r="U543">
        <v>31806388</v>
      </c>
      <c r="V543">
        <v>18632170</v>
      </c>
      <c r="W543" s="20" t="str">
        <f t="shared" si="8"/>
        <v>Star</v>
      </c>
    </row>
    <row r="544" spans="1:23" x14ac:dyDescent="0.3">
      <c r="A544" t="s">
        <v>561</v>
      </c>
      <c r="B544" t="s">
        <v>1078</v>
      </c>
      <c r="C544" t="s">
        <v>1634</v>
      </c>
      <c r="D544" t="s">
        <v>1635</v>
      </c>
      <c r="E544">
        <v>2024</v>
      </c>
      <c r="F544" t="s">
        <v>1642</v>
      </c>
      <c r="G544">
        <v>4798</v>
      </c>
      <c r="H544">
        <v>8557</v>
      </c>
      <c r="I544">
        <v>12661</v>
      </c>
      <c r="J544">
        <v>183296</v>
      </c>
      <c r="K544">
        <v>11.35</v>
      </c>
      <c r="L544">
        <v>11</v>
      </c>
      <c r="M544">
        <v>5.14</v>
      </c>
      <c r="N544">
        <v>5.53</v>
      </c>
      <c r="O544">
        <v>11.8</v>
      </c>
      <c r="P544">
        <v>3.6</v>
      </c>
      <c r="Q544">
        <v>14935</v>
      </c>
      <c r="R544">
        <v>2773</v>
      </c>
      <c r="S544">
        <v>7</v>
      </c>
      <c r="T544">
        <v>41056486</v>
      </c>
      <c r="U544">
        <v>60747478</v>
      </c>
      <c r="V544">
        <v>-19690992</v>
      </c>
      <c r="W544" s="20" t="str">
        <f t="shared" si="8"/>
        <v>Volume Trap</v>
      </c>
    </row>
    <row r="545" spans="1:23" x14ac:dyDescent="0.3">
      <c r="A545" t="s">
        <v>562</v>
      </c>
      <c r="B545" t="s">
        <v>1141</v>
      </c>
      <c r="C545" t="s">
        <v>1632</v>
      </c>
      <c r="D545" t="s">
        <v>1635</v>
      </c>
      <c r="E545">
        <v>2023</v>
      </c>
      <c r="F545" t="s">
        <v>1641</v>
      </c>
      <c r="G545">
        <v>4899</v>
      </c>
      <c r="H545">
        <v>17582</v>
      </c>
      <c r="I545">
        <v>13264</v>
      </c>
      <c r="J545">
        <v>229767</v>
      </c>
      <c r="K545">
        <v>6.63</v>
      </c>
      <c r="L545">
        <v>6</v>
      </c>
      <c r="M545">
        <v>8.57</v>
      </c>
      <c r="N545">
        <v>18.23</v>
      </c>
      <c r="O545">
        <v>57.99</v>
      </c>
      <c r="P545">
        <v>3.9</v>
      </c>
      <c r="Q545">
        <v>10877</v>
      </c>
      <c r="R545">
        <v>2222</v>
      </c>
      <c r="S545">
        <v>2</v>
      </c>
      <c r="T545">
        <v>86134218</v>
      </c>
      <c r="U545">
        <v>64980336</v>
      </c>
      <c r="V545">
        <v>21153882</v>
      </c>
      <c r="W545" s="20" t="str">
        <f t="shared" si="8"/>
        <v>Star</v>
      </c>
    </row>
    <row r="546" spans="1:23" x14ac:dyDescent="0.3">
      <c r="A546" t="s">
        <v>563</v>
      </c>
      <c r="B546" t="s">
        <v>1406</v>
      </c>
      <c r="C546" t="s">
        <v>1634</v>
      </c>
      <c r="D546" t="s">
        <v>1638</v>
      </c>
      <c r="E546">
        <v>2023</v>
      </c>
      <c r="F546" t="s">
        <v>1640</v>
      </c>
      <c r="G546">
        <v>1293</v>
      </c>
      <c r="H546">
        <v>2161</v>
      </c>
      <c r="I546">
        <v>5424</v>
      </c>
      <c r="J546">
        <v>432923</v>
      </c>
      <c r="K546">
        <v>10.61</v>
      </c>
      <c r="L546">
        <v>8</v>
      </c>
      <c r="M546">
        <v>4.67</v>
      </c>
      <c r="N546">
        <v>12.51</v>
      </c>
      <c r="O546">
        <v>65.63</v>
      </c>
      <c r="P546">
        <v>2.8</v>
      </c>
      <c r="Q546">
        <v>17313</v>
      </c>
      <c r="R546">
        <v>7182</v>
      </c>
      <c r="S546">
        <v>2</v>
      </c>
      <c r="T546">
        <v>2794173</v>
      </c>
      <c r="U546">
        <v>7013232</v>
      </c>
      <c r="V546">
        <v>-4219059</v>
      </c>
      <c r="W546" s="20" t="str">
        <f t="shared" si="8"/>
        <v>Under-performer</v>
      </c>
    </row>
    <row r="547" spans="1:23" x14ac:dyDescent="0.3">
      <c r="A547" t="s">
        <v>564</v>
      </c>
      <c r="B547" t="s">
        <v>1079</v>
      </c>
      <c r="C547" t="s">
        <v>1632</v>
      </c>
      <c r="D547" t="s">
        <v>1637</v>
      </c>
      <c r="E547">
        <v>2023</v>
      </c>
      <c r="F547" t="s">
        <v>1642</v>
      </c>
      <c r="G547">
        <v>3759</v>
      </c>
      <c r="H547">
        <v>6144</v>
      </c>
      <c r="I547">
        <v>2433</v>
      </c>
      <c r="J547">
        <v>441858</v>
      </c>
      <c r="K547">
        <v>5.84</v>
      </c>
      <c r="L547">
        <v>11</v>
      </c>
      <c r="M547">
        <v>3.6</v>
      </c>
      <c r="N547">
        <v>10.38</v>
      </c>
      <c r="O547">
        <v>76.040000000000006</v>
      </c>
      <c r="P547">
        <v>3.7</v>
      </c>
      <c r="Q547">
        <v>5801</v>
      </c>
      <c r="R547">
        <v>8350</v>
      </c>
      <c r="S547">
        <v>7</v>
      </c>
      <c r="T547">
        <v>23095296</v>
      </c>
      <c r="U547">
        <v>9145647</v>
      </c>
      <c r="V547">
        <v>13949649</v>
      </c>
      <c r="W547" s="20" t="str">
        <f t="shared" si="8"/>
        <v>Star</v>
      </c>
    </row>
    <row r="548" spans="1:23" x14ac:dyDescent="0.3">
      <c r="A548" t="s">
        <v>565</v>
      </c>
      <c r="B548" t="s">
        <v>1063</v>
      </c>
      <c r="C548" t="s">
        <v>1633</v>
      </c>
      <c r="D548" t="s">
        <v>1635</v>
      </c>
      <c r="E548">
        <v>2023</v>
      </c>
      <c r="F548" t="s">
        <v>1641</v>
      </c>
      <c r="G548">
        <v>1131</v>
      </c>
      <c r="H548">
        <v>17211</v>
      </c>
      <c r="I548">
        <v>14053</v>
      </c>
      <c r="J548">
        <v>291060</v>
      </c>
      <c r="K548">
        <v>3.43</v>
      </c>
      <c r="L548">
        <v>0</v>
      </c>
      <c r="M548">
        <v>5.36</v>
      </c>
      <c r="N548">
        <v>4.2300000000000004</v>
      </c>
      <c r="O548">
        <v>14.48</v>
      </c>
      <c r="P548">
        <v>2.4</v>
      </c>
      <c r="Q548">
        <v>8707</v>
      </c>
      <c r="R548">
        <v>2162</v>
      </c>
      <c r="S548">
        <v>3</v>
      </c>
      <c r="T548">
        <v>19465641</v>
      </c>
      <c r="U548">
        <v>15893943</v>
      </c>
      <c r="V548">
        <v>3571698</v>
      </c>
      <c r="W548" s="20" t="str">
        <f t="shared" si="8"/>
        <v>Under-performer</v>
      </c>
    </row>
    <row r="549" spans="1:23" x14ac:dyDescent="0.3">
      <c r="A549" t="s">
        <v>566</v>
      </c>
      <c r="B549" t="s">
        <v>1302</v>
      </c>
      <c r="C549" t="s">
        <v>1634</v>
      </c>
      <c r="D549" t="s">
        <v>1636</v>
      </c>
      <c r="E549">
        <v>2023</v>
      </c>
      <c r="F549" t="s">
        <v>1641</v>
      </c>
      <c r="G549">
        <v>505</v>
      </c>
      <c r="H549">
        <v>4420</v>
      </c>
      <c r="I549">
        <v>2317</v>
      </c>
      <c r="J549">
        <v>290016</v>
      </c>
      <c r="K549">
        <v>8.9499999999999993</v>
      </c>
      <c r="L549">
        <v>10</v>
      </c>
      <c r="M549">
        <v>7.17</v>
      </c>
      <c r="N549">
        <v>4.6900000000000004</v>
      </c>
      <c r="O549">
        <v>48.41</v>
      </c>
      <c r="P549">
        <v>3.7</v>
      </c>
      <c r="Q549">
        <v>17976</v>
      </c>
      <c r="R549">
        <v>1354</v>
      </c>
      <c r="S549">
        <v>9</v>
      </c>
      <c r="T549">
        <v>2232100</v>
      </c>
      <c r="U549">
        <v>1170085</v>
      </c>
      <c r="V549">
        <v>1062015</v>
      </c>
      <c r="W549" s="20" t="str">
        <f t="shared" si="8"/>
        <v>Under-performer</v>
      </c>
    </row>
    <row r="550" spans="1:23" x14ac:dyDescent="0.3">
      <c r="A550" t="s">
        <v>567</v>
      </c>
      <c r="B550" t="s">
        <v>1119</v>
      </c>
      <c r="C550" t="s">
        <v>1634</v>
      </c>
      <c r="D550" t="s">
        <v>1635</v>
      </c>
      <c r="E550">
        <v>2023</v>
      </c>
      <c r="F550" t="s">
        <v>1641</v>
      </c>
      <c r="G550">
        <v>4974</v>
      </c>
      <c r="H550">
        <v>17502</v>
      </c>
      <c r="I550">
        <v>13285</v>
      </c>
      <c r="J550">
        <v>82441</v>
      </c>
      <c r="K550">
        <v>13.92</v>
      </c>
      <c r="L550">
        <v>14</v>
      </c>
      <c r="M550">
        <v>4.4400000000000004</v>
      </c>
      <c r="N550">
        <v>0.26</v>
      </c>
      <c r="O550">
        <v>52.83</v>
      </c>
      <c r="P550">
        <v>1.2</v>
      </c>
      <c r="Q550">
        <v>10056</v>
      </c>
      <c r="R550">
        <v>3788</v>
      </c>
      <c r="S550">
        <v>2</v>
      </c>
      <c r="T550">
        <v>87054948</v>
      </c>
      <c r="U550">
        <v>66079590</v>
      </c>
      <c r="V550">
        <v>20975358</v>
      </c>
      <c r="W550" s="20" t="str">
        <f t="shared" si="8"/>
        <v>Star</v>
      </c>
    </row>
    <row r="551" spans="1:23" x14ac:dyDescent="0.3">
      <c r="A551" t="s">
        <v>568</v>
      </c>
      <c r="B551" t="s">
        <v>1425</v>
      </c>
      <c r="C551" t="s">
        <v>1634</v>
      </c>
      <c r="D551" t="s">
        <v>1636</v>
      </c>
      <c r="E551">
        <v>2024</v>
      </c>
      <c r="F551" t="s">
        <v>1639</v>
      </c>
      <c r="G551">
        <v>944</v>
      </c>
      <c r="H551">
        <v>15525</v>
      </c>
      <c r="I551">
        <v>11649</v>
      </c>
      <c r="J551">
        <v>288038</v>
      </c>
      <c r="K551">
        <v>13.94</v>
      </c>
      <c r="L551">
        <v>1</v>
      </c>
      <c r="M551">
        <v>9.39</v>
      </c>
      <c r="N551">
        <v>2.29</v>
      </c>
      <c r="O551">
        <v>23.53</v>
      </c>
      <c r="P551">
        <v>2.6</v>
      </c>
      <c r="Q551">
        <v>15295</v>
      </c>
      <c r="R551">
        <v>3848</v>
      </c>
      <c r="S551">
        <v>14</v>
      </c>
      <c r="T551">
        <v>14655600</v>
      </c>
      <c r="U551">
        <v>10996656</v>
      </c>
      <c r="V551">
        <v>3658944</v>
      </c>
      <c r="W551" s="20" t="str">
        <f t="shared" si="8"/>
        <v>Under-performer</v>
      </c>
    </row>
    <row r="552" spans="1:23" x14ac:dyDescent="0.3">
      <c r="A552" t="s">
        <v>569</v>
      </c>
      <c r="B552" t="s">
        <v>1411</v>
      </c>
      <c r="C552" t="s">
        <v>1634</v>
      </c>
      <c r="D552" t="s">
        <v>1635</v>
      </c>
      <c r="E552">
        <v>2023</v>
      </c>
      <c r="F552" t="s">
        <v>1641</v>
      </c>
      <c r="G552">
        <v>1434</v>
      </c>
      <c r="H552">
        <v>10446</v>
      </c>
      <c r="I552">
        <v>4448</v>
      </c>
      <c r="J552">
        <v>220201</v>
      </c>
      <c r="K552">
        <v>5.13</v>
      </c>
      <c r="L552">
        <v>19</v>
      </c>
      <c r="M552">
        <v>2.95</v>
      </c>
      <c r="N552">
        <v>13.92</v>
      </c>
      <c r="O552">
        <v>35.799999999999997</v>
      </c>
      <c r="P552">
        <v>4.2</v>
      </c>
      <c r="Q552">
        <v>7625</v>
      </c>
      <c r="R552">
        <v>6442</v>
      </c>
      <c r="S552">
        <v>3</v>
      </c>
      <c r="T552">
        <v>14979564</v>
      </c>
      <c r="U552">
        <v>6378432</v>
      </c>
      <c r="V552">
        <v>8601132</v>
      </c>
      <c r="W552" s="20" t="str">
        <f t="shared" si="8"/>
        <v>Cash Cows</v>
      </c>
    </row>
    <row r="553" spans="1:23" x14ac:dyDescent="0.3">
      <c r="A553" t="s">
        <v>570</v>
      </c>
      <c r="B553" t="s">
        <v>1426</v>
      </c>
      <c r="C553" t="s">
        <v>1632</v>
      </c>
      <c r="D553" t="s">
        <v>1636</v>
      </c>
      <c r="E553">
        <v>2023</v>
      </c>
      <c r="F553" t="s">
        <v>1642</v>
      </c>
      <c r="G553">
        <v>2008</v>
      </c>
      <c r="H553">
        <v>14232</v>
      </c>
      <c r="I553">
        <v>13940</v>
      </c>
      <c r="J553">
        <v>281324</v>
      </c>
      <c r="K553">
        <v>7.92</v>
      </c>
      <c r="L553">
        <v>6</v>
      </c>
      <c r="M553">
        <v>4.75</v>
      </c>
      <c r="N553">
        <v>22.3</v>
      </c>
      <c r="O553">
        <v>45.22</v>
      </c>
      <c r="P553">
        <v>4.2</v>
      </c>
      <c r="Q553">
        <v>3424</v>
      </c>
      <c r="R553">
        <v>4230</v>
      </c>
      <c r="S553">
        <v>9</v>
      </c>
      <c r="T553">
        <v>28577856</v>
      </c>
      <c r="U553">
        <v>27991520</v>
      </c>
      <c r="V553">
        <v>586336</v>
      </c>
      <c r="W553" s="20" t="str">
        <f t="shared" si="8"/>
        <v>Volume Trap</v>
      </c>
    </row>
    <row r="554" spans="1:23" x14ac:dyDescent="0.3">
      <c r="A554" t="s">
        <v>571</v>
      </c>
      <c r="B554" t="s">
        <v>1274</v>
      </c>
      <c r="C554" t="s">
        <v>1633</v>
      </c>
      <c r="D554" t="s">
        <v>1638</v>
      </c>
      <c r="E554">
        <v>2024</v>
      </c>
      <c r="F554" t="s">
        <v>1639</v>
      </c>
      <c r="G554">
        <v>3122</v>
      </c>
      <c r="H554">
        <v>7736</v>
      </c>
      <c r="I554">
        <v>12580</v>
      </c>
      <c r="J554">
        <v>374512</v>
      </c>
      <c r="K554">
        <v>3.17</v>
      </c>
      <c r="L554">
        <v>11</v>
      </c>
      <c r="M554">
        <v>7.57</v>
      </c>
      <c r="N554">
        <v>7.18</v>
      </c>
      <c r="O554">
        <v>76.66</v>
      </c>
      <c r="P554">
        <v>3.9</v>
      </c>
      <c r="Q554">
        <v>20979</v>
      </c>
      <c r="R554">
        <v>4357</v>
      </c>
      <c r="S554">
        <v>13</v>
      </c>
      <c r="T554">
        <v>24151792</v>
      </c>
      <c r="U554">
        <v>39274760</v>
      </c>
      <c r="V554">
        <v>-15122968</v>
      </c>
      <c r="W554" s="20" t="str">
        <f t="shared" si="8"/>
        <v>Volume Trap</v>
      </c>
    </row>
    <row r="555" spans="1:23" x14ac:dyDescent="0.3">
      <c r="A555" t="s">
        <v>572</v>
      </c>
      <c r="B555" t="s">
        <v>1427</v>
      </c>
      <c r="C555" t="s">
        <v>1632</v>
      </c>
      <c r="D555" t="s">
        <v>1636</v>
      </c>
      <c r="E555">
        <v>2023</v>
      </c>
      <c r="F555" t="s">
        <v>1642</v>
      </c>
      <c r="G555">
        <v>2046</v>
      </c>
      <c r="H555">
        <v>17809</v>
      </c>
      <c r="I555">
        <v>2337</v>
      </c>
      <c r="J555">
        <v>142122</v>
      </c>
      <c r="K555">
        <v>14.93</v>
      </c>
      <c r="L555">
        <v>17</v>
      </c>
      <c r="M555">
        <v>6.89</v>
      </c>
      <c r="N555">
        <v>8.19</v>
      </c>
      <c r="O555">
        <v>84.35</v>
      </c>
      <c r="P555">
        <v>1.8</v>
      </c>
      <c r="Q555">
        <v>8183</v>
      </c>
      <c r="R555">
        <v>3129</v>
      </c>
      <c r="S555">
        <v>7</v>
      </c>
      <c r="T555">
        <v>36437214</v>
      </c>
      <c r="U555">
        <v>4781502</v>
      </c>
      <c r="V555">
        <v>31655712</v>
      </c>
      <c r="W555" s="20" t="str">
        <f t="shared" si="8"/>
        <v>Star</v>
      </c>
    </row>
    <row r="556" spans="1:23" x14ac:dyDescent="0.3">
      <c r="A556" t="s">
        <v>573</v>
      </c>
      <c r="B556" t="s">
        <v>1428</v>
      </c>
      <c r="C556" t="s">
        <v>1632</v>
      </c>
      <c r="D556" t="s">
        <v>1638</v>
      </c>
      <c r="E556">
        <v>2024</v>
      </c>
      <c r="F556" t="s">
        <v>1641</v>
      </c>
      <c r="G556">
        <v>4335</v>
      </c>
      <c r="H556">
        <v>15018</v>
      </c>
      <c r="I556">
        <v>14168</v>
      </c>
      <c r="J556">
        <v>94760</v>
      </c>
      <c r="K556">
        <v>14.72</v>
      </c>
      <c r="L556">
        <v>2</v>
      </c>
      <c r="M556">
        <v>8.64</v>
      </c>
      <c r="N556">
        <v>2.89</v>
      </c>
      <c r="O556">
        <v>60.27</v>
      </c>
      <c r="P556">
        <v>2</v>
      </c>
      <c r="Q556">
        <v>20422</v>
      </c>
      <c r="R556">
        <v>2946</v>
      </c>
      <c r="S556">
        <v>13</v>
      </c>
      <c r="T556">
        <v>65103030</v>
      </c>
      <c r="U556">
        <v>61418280</v>
      </c>
      <c r="V556">
        <v>3684750</v>
      </c>
      <c r="W556" s="20" t="str">
        <f t="shared" si="8"/>
        <v>Volume Trap</v>
      </c>
    </row>
    <row r="557" spans="1:23" x14ac:dyDescent="0.3">
      <c r="A557" t="s">
        <v>574</v>
      </c>
      <c r="B557" t="s">
        <v>1429</v>
      </c>
      <c r="C557" t="s">
        <v>1634</v>
      </c>
      <c r="D557" t="s">
        <v>1636</v>
      </c>
      <c r="E557">
        <v>2024</v>
      </c>
      <c r="F557" t="s">
        <v>1640</v>
      </c>
      <c r="G557">
        <v>554</v>
      </c>
      <c r="H557">
        <v>1852</v>
      </c>
      <c r="I557">
        <v>3937</v>
      </c>
      <c r="J557">
        <v>335622</v>
      </c>
      <c r="K557">
        <v>9.74</v>
      </c>
      <c r="L557">
        <v>6</v>
      </c>
      <c r="M557">
        <v>9.9700000000000006</v>
      </c>
      <c r="N557">
        <v>9.7200000000000006</v>
      </c>
      <c r="O557">
        <v>41.6</v>
      </c>
      <c r="P557">
        <v>5</v>
      </c>
      <c r="Q557">
        <v>20160</v>
      </c>
      <c r="R557">
        <v>8762</v>
      </c>
      <c r="S557">
        <v>11</v>
      </c>
      <c r="T557">
        <v>1026008</v>
      </c>
      <c r="U557">
        <v>2181098</v>
      </c>
      <c r="V557">
        <v>-1155090</v>
      </c>
      <c r="W557" s="20" t="str">
        <f t="shared" si="8"/>
        <v>Under-performer</v>
      </c>
    </row>
    <row r="558" spans="1:23" x14ac:dyDescent="0.3">
      <c r="A558" t="s">
        <v>575</v>
      </c>
      <c r="B558" t="s">
        <v>1038</v>
      </c>
      <c r="C558" t="s">
        <v>1632</v>
      </c>
      <c r="D558" t="s">
        <v>1635</v>
      </c>
      <c r="E558">
        <v>2023</v>
      </c>
      <c r="F558" t="s">
        <v>1641</v>
      </c>
      <c r="G558">
        <v>1264</v>
      </c>
      <c r="H558">
        <v>8505</v>
      </c>
      <c r="I558">
        <v>7785</v>
      </c>
      <c r="J558">
        <v>440025</v>
      </c>
      <c r="K558">
        <v>12.07</v>
      </c>
      <c r="L558">
        <v>10</v>
      </c>
      <c r="M558">
        <v>4.2699999999999996</v>
      </c>
      <c r="N558">
        <v>0.93</v>
      </c>
      <c r="O558">
        <v>30.32</v>
      </c>
      <c r="P558">
        <v>1.4</v>
      </c>
      <c r="Q558">
        <v>14831</v>
      </c>
      <c r="R558">
        <v>4135</v>
      </c>
      <c r="S558">
        <v>3</v>
      </c>
      <c r="T558">
        <v>10750320</v>
      </c>
      <c r="U558">
        <v>9840240</v>
      </c>
      <c r="V558">
        <v>910080</v>
      </c>
      <c r="W558" s="20" t="str">
        <f t="shared" si="8"/>
        <v>Under-performer</v>
      </c>
    </row>
    <row r="559" spans="1:23" x14ac:dyDescent="0.3">
      <c r="A559" t="s">
        <v>576</v>
      </c>
      <c r="B559" t="s">
        <v>1087</v>
      </c>
      <c r="C559" t="s">
        <v>1633</v>
      </c>
      <c r="D559" t="s">
        <v>1637</v>
      </c>
      <c r="E559">
        <v>2023</v>
      </c>
      <c r="F559" t="s">
        <v>1640</v>
      </c>
      <c r="G559">
        <v>1581</v>
      </c>
      <c r="H559">
        <v>15536</v>
      </c>
      <c r="I559">
        <v>897</v>
      </c>
      <c r="J559">
        <v>383998</v>
      </c>
      <c r="K559">
        <v>10.73</v>
      </c>
      <c r="L559">
        <v>17</v>
      </c>
      <c r="M559">
        <v>1.1100000000000001</v>
      </c>
      <c r="N559">
        <v>22.94</v>
      </c>
      <c r="O559">
        <v>88.57</v>
      </c>
      <c r="P559">
        <v>1.7</v>
      </c>
      <c r="Q559">
        <v>11445</v>
      </c>
      <c r="R559">
        <v>2999</v>
      </c>
      <c r="S559">
        <v>3</v>
      </c>
      <c r="T559">
        <v>24562416</v>
      </c>
      <c r="U559">
        <v>1418157</v>
      </c>
      <c r="V559">
        <v>23144259</v>
      </c>
      <c r="W559" s="20" t="str">
        <f t="shared" si="8"/>
        <v>Star</v>
      </c>
    </row>
    <row r="560" spans="1:23" x14ac:dyDescent="0.3">
      <c r="A560" t="s">
        <v>577</v>
      </c>
      <c r="B560" t="s">
        <v>1430</v>
      </c>
      <c r="C560" t="s">
        <v>1633</v>
      </c>
      <c r="D560" t="s">
        <v>1635</v>
      </c>
      <c r="E560">
        <v>2023</v>
      </c>
      <c r="F560" t="s">
        <v>1641</v>
      </c>
      <c r="G560">
        <v>3490</v>
      </c>
      <c r="H560">
        <v>18042</v>
      </c>
      <c r="I560">
        <v>12207</v>
      </c>
      <c r="J560">
        <v>406374</v>
      </c>
      <c r="K560">
        <v>8.9</v>
      </c>
      <c r="L560">
        <v>11</v>
      </c>
      <c r="M560">
        <v>0.3</v>
      </c>
      <c r="N560">
        <v>16.829999999999998</v>
      </c>
      <c r="O560">
        <v>88.64</v>
      </c>
      <c r="P560">
        <v>1.5</v>
      </c>
      <c r="Q560">
        <v>18794</v>
      </c>
      <c r="R560">
        <v>9738</v>
      </c>
      <c r="S560">
        <v>12</v>
      </c>
      <c r="T560">
        <v>62966580</v>
      </c>
      <c r="U560">
        <v>42602430</v>
      </c>
      <c r="V560">
        <v>20364150</v>
      </c>
      <c r="W560" s="20" t="str">
        <f t="shared" si="8"/>
        <v>Star</v>
      </c>
    </row>
    <row r="561" spans="1:23" x14ac:dyDescent="0.3">
      <c r="A561" t="s">
        <v>578</v>
      </c>
      <c r="B561" t="s">
        <v>1431</v>
      </c>
      <c r="C561" t="s">
        <v>1633</v>
      </c>
      <c r="D561" t="s">
        <v>1636</v>
      </c>
      <c r="E561">
        <v>2023</v>
      </c>
      <c r="F561" t="s">
        <v>1639</v>
      </c>
      <c r="G561">
        <v>873</v>
      </c>
      <c r="H561">
        <v>2456</v>
      </c>
      <c r="I561">
        <v>14991</v>
      </c>
      <c r="J561">
        <v>397860</v>
      </c>
      <c r="K561">
        <v>0.8</v>
      </c>
      <c r="L561">
        <v>5</v>
      </c>
      <c r="M561">
        <v>7.27</v>
      </c>
      <c r="N561">
        <v>24.77</v>
      </c>
      <c r="O561">
        <v>84</v>
      </c>
      <c r="P561">
        <v>2.2999999999999998</v>
      </c>
      <c r="Q561">
        <v>1806</v>
      </c>
      <c r="R561">
        <v>4543</v>
      </c>
      <c r="S561">
        <v>8</v>
      </c>
      <c r="T561">
        <v>2144088</v>
      </c>
      <c r="U561">
        <v>13087143</v>
      </c>
      <c r="V561">
        <v>-10943055</v>
      </c>
      <c r="W561" s="20" t="str">
        <f t="shared" si="8"/>
        <v>Under-performer</v>
      </c>
    </row>
    <row r="562" spans="1:23" x14ac:dyDescent="0.3">
      <c r="A562" t="s">
        <v>579</v>
      </c>
      <c r="B562" t="s">
        <v>1252</v>
      </c>
      <c r="C562" t="s">
        <v>1632</v>
      </c>
      <c r="D562" t="s">
        <v>1638</v>
      </c>
      <c r="E562">
        <v>2023</v>
      </c>
      <c r="F562" t="s">
        <v>1639</v>
      </c>
      <c r="G562">
        <v>978</v>
      </c>
      <c r="H562">
        <v>3571</v>
      </c>
      <c r="I562">
        <v>13522</v>
      </c>
      <c r="J562">
        <v>193252</v>
      </c>
      <c r="K562">
        <v>6.82</v>
      </c>
      <c r="L562">
        <v>4</v>
      </c>
      <c r="M562">
        <v>8.74</v>
      </c>
      <c r="N562">
        <v>22.07</v>
      </c>
      <c r="O562">
        <v>72.849999999999994</v>
      </c>
      <c r="P562">
        <v>1.8</v>
      </c>
      <c r="Q562">
        <v>5731</v>
      </c>
      <c r="R562">
        <v>4889</v>
      </c>
      <c r="S562">
        <v>6</v>
      </c>
      <c r="T562">
        <v>3492438</v>
      </c>
      <c r="U562">
        <v>13224516</v>
      </c>
      <c r="V562">
        <v>-9732078</v>
      </c>
      <c r="W562" s="20" t="str">
        <f t="shared" si="8"/>
        <v>Under-performer</v>
      </c>
    </row>
    <row r="563" spans="1:23" x14ac:dyDescent="0.3">
      <c r="A563" t="s">
        <v>580</v>
      </c>
      <c r="B563" t="s">
        <v>1432</v>
      </c>
      <c r="C563" t="s">
        <v>1634</v>
      </c>
      <c r="D563" t="s">
        <v>1636</v>
      </c>
      <c r="E563">
        <v>2024</v>
      </c>
      <c r="F563" t="s">
        <v>1642</v>
      </c>
      <c r="G563">
        <v>183</v>
      </c>
      <c r="H563">
        <v>10095</v>
      </c>
      <c r="I563">
        <v>13724</v>
      </c>
      <c r="J563">
        <v>148538</v>
      </c>
      <c r="K563">
        <v>10.119999999999999</v>
      </c>
      <c r="L563">
        <v>0</v>
      </c>
      <c r="M563">
        <v>2.21</v>
      </c>
      <c r="N563">
        <v>11.82</v>
      </c>
      <c r="O563">
        <v>36.06</v>
      </c>
      <c r="P563">
        <v>3</v>
      </c>
      <c r="Q563">
        <v>7528</v>
      </c>
      <c r="R563">
        <v>1012</v>
      </c>
      <c r="S563">
        <v>6</v>
      </c>
      <c r="T563">
        <v>1847385</v>
      </c>
      <c r="U563">
        <v>2511492</v>
      </c>
      <c r="V563">
        <v>-664107</v>
      </c>
      <c r="W563" s="20" t="str">
        <f t="shared" si="8"/>
        <v>Under-performer</v>
      </c>
    </row>
    <row r="564" spans="1:23" x14ac:dyDescent="0.3">
      <c r="A564" t="s">
        <v>581</v>
      </c>
      <c r="B564" t="s">
        <v>1433</v>
      </c>
      <c r="C564" t="s">
        <v>1634</v>
      </c>
      <c r="D564" t="s">
        <v>1636</v>
      </c>
      <c r="E564">
        <v>2024</v>
      </c>
      <c r="F564" t="s">
        <v>1642</v>
      </c>
      <c r="G564">
        <v>2155</v>
      </c>
      <c r="H564">
        <v>16640</v>
      </c>
      <c r="I564">
        <v>4550</v>
      </c>
      <c r="J564">
        <v>65372</v>
      </c>
      <c r="K564">
        <v>10.16</v>
      </c>
      <c r="L564">
        <v>11</v>
      </c>
      <c r="M564">
        <v>1.58</v>
      </c>
      <c r="N564">
        <v>12.99</v>
      </c>
      <c r="O564">
        <v>75.36</v>
      </c>
      <c r="P564">
        <v>2.9</v>
      </c>
      <c r="Q564">
        <v>13707</v>
      </c>
      <c r="R564">
        <v>4342</v>
      </c>
      <c r="S564">
        <v>9</v>
      </c>
      <c r="T564">
        <v>35859200</v>
      </c>
      <c r="U564">
        <v>9805250</v>
      </c>
      <c r="V564">
        <v>26053950</v>
      </c>
      <c r="W564" s="20" t="str">
        <f t="shared" si="8"/>
        <v>Star</v>
      </c>
    </row>
    <row r="565" spans="1:23" x14ac:dyDescent="0.3">
      <c r="A565" t="s">
        <v>582</v>
      </c>
      <c r="B565" t="s">
        <v>1434</v>
      </c>
      <c r="C565" t="s">
        <v>1634</v>
      </c>
      <c r="D565" t="s">
        <v>1635</v>
      </c>
      <c r="E565">
        <v>2024</v>
      </c>
      <c r="F565" t="s">
        <v>1640</v>
      </c>
      <c r="G565">
        <v>3677</v>
      </c>
      <c r="H565">
        <v>14303</v>
      </c>
      <c r="I565">
        <v>12149</v>
      </c>
      <c r="J565">
        <v>341940</v>
      </c>
      <c r="K565">
        <v>5.6</v>
      </c>
      <c r="L565">
        <v>10</v>
      </c>
      <c r="M565">
        <v>0.62</v>
      </c>
      <c r="N565">
        <v>4.76</v>
      </c>
      <c r="O565">
        <v>42.7</v>
      </c>
      <c r="P565">
        <v>4.5999999999999996</v>
      </c>
      <c r="Q565">
        <v>8158</v>
      </c>
      <c r="R565">
        <v>7641</v>
      </c>
      <c r="S565">
        <v>13</v>
      </c>
      <c r="T565">
        <v>52592131</v>
      </c>
      <c r="U565">
        <v>44671873</v>
      </c>
      <c r="V565">
        <v>7920258</v>
      </c>
      <c r="W565" s="20" t="str">
        <f t="shared" si="8"/>
        <v>Star</v>
      </c>
    </row>
    <row r="566" spans="1:23" x14ac:dyDescent="0.3">
      <c r="A566" t="s">
        <v>583</v>
      </c>
      <c r="B566" t="s">
        <v>1435</v>
      </c>
      <c r="C566" t="s">
        <v>1632</v>
      </c>
      <c r="D566" t="s">
        <v>1636</v>
      </c>
      <c r="E566">
        <v>2024</v>
      </c>
      <c r="F566" t="s">
        <v>1640</v>
      </c>
      <c r="G566">
        <v>4830</v>
      </c>
      <c r="H566">
        <v>4953</v>
      </c>
      <c r="I566">
        <v>13675</v>
      </c>
      <c r="J566">
        <v>271035</v>
      </c>
      <c r="K566">
        <v>14.13</v>
      </c>
      <c r="L566">
        <v>3</v>
      </c>
      <c r="M566">
        <v>8.23</v>
      </c>
      <c r="N566">
        <v>11.55</v>
      </c>
      <c r="O566">
        <v>36.14</v>
      </c>
      <c r="P566">
        <v>1.1000000000000001</v>
      </c>
      <c r="Q566">
        <v>7836</v>
      </c>
      <c r="R566">
        <v>1811</v>
      </c>
      <c r="S566">
        <v>13</v>
      </c>
      <c r="T566">
        <v>23922990</v>
      </c>
      <c r="U566">
        <v>66050250</v>
      </c>
      <c r="V566">
        <v>-42127260</v>
      </c>
      <c r="W566" s="20" t="str">
        <f t="shared" si="8"/>
        <v>Volume Trap</v>
      </c>
    </row>
    <row r="567" spans="1:23" x14ac:dyDescent="0.3">
      <c r="A567" t="s">
        <v>584</v>
      </c>
      <c r="B567" t="s">
        <v>1435</v>
      </c>
      <c r="C567" t="s">
        <v>1634</v>
      </c>
      <c r="D567" t="s">
        <v>1637</v>
      </c>
      <c r="E567">
        <v>2023</v>
      </c>
      <c r="F567" t="s">
        <v>1641</v>
      </c>
      <c r="G567">
        <v>1902</v>
      </c>
      <c r="H567">
        <v>8175</v>
      </c>
      <c r="I567">
        <v>9335</v>
      </c>
      <c r="J567">
        <v>410970</v>
      </c>
      <c r="K567">
        <v>2.5099999999999998</v>
      </c>
      <c r="L567">
        <v>17</v>
      </c>
      <c r="M567">
        <v>3.11</v>
      </c>
      <c r="N567">
        <v>22.58</v>
      </c>
      <c r="O567">
        <v>69.59</v>
      </c>
      <c r="P567">
        <v>2.2999999999999998</v>
      </c>
      <c r="Q567">
        <v>15396</v>
      </c>
      <c r="R567">
        <v>8966</v>
      </c>
      <c r="S567">
        <v>8</v>
      </c>
      <c r="T567">
        <v>15548850</v>
      </c>
      <c r="U567">
        <v>17755170</v>
      </c>
      <c r="V567">
        <v>-2206320</v>
      </c>
      <c r="W567" s="20" t="str">
        <f t="shared" si="8"/>
        <v>Under-performer</v>
      </c>
    </row>
    <row r="568" spans="1:23" x14ac:dyDescent="0.3">
      <c r="A568" t="s">
        <v>585</v>
      </c>
      <c r="B568" t="s">
        <v>1291</v>
      </c>
      <c r="C568" t="s">
        <v>1632</v>
      </c>
      <c r="D568" t="s">
        <v>1637</v>
      </c>
      <c r="E568">
        <v>2023</v>
      </c>
      <c r="F568" t="s">
        <v>1640</v>
      </c>
      <c r="G568">
        <v>4960</v>
      </c>
      <c r="H568">
        <v>2455</v>
      </c>
      <c r="I568">
        <v>8974</v>
      </c>
      <c r="J568">
        <v>432736</v>
      </c>
      <c r="K568">
        <v>7.51</v>
      </c>
      <c r="L568">
        <v>3</v>
      </c>
      <c r="M568">
        <v>4.0199999999999996</v>
      </c>
      <c r="N568">
        <v>1.27</v>
      </c>
      <c r="O568">
        <v>16.37</v>
      </c>
      <c r="P568">
        <v>3.4</v>
      </c>
      <c r="Q568">
        <v>11130</v>
      </c>
      <c r="R568">
        <v>1539</v>
      </c>
      <c r="S568">
        <v>13</v>
      </c>
      <c r="T568">
        <v>12176800</v>
      </c>
      <c r="U568">
        <v>44511040</v>
      </c>
      <c r="V568">
        <v>-32334240</v>
      </c>
      <c r="W568" s="20" t="str">
        <f t="shared" si="8"/>
        <v>Under-performer</v>
      </c>
    </row>
    <row r="569" spans="1:23" x14ac:dyDescent="0.3">
      <c r="A569" t="s">
        <v>586</v>
      </c>
      <c r="B569" t="s">
        <v>1436</v>
      </c>
      <c r="C569" t="s">
        <v>1633</v>
      </c>
      <c r="D569" t="s">
        <v>1638</v>
      </c>
      <c r="E569">
        <v>2023</v>
      </c>
      <c r="F569" t="s">
        <v>1641</v>
      </c>
      <c r="G569">
        <v>4225</v>
      </c>
      <c r="H569">
        <v>7795</v>
      </c>
      <c r="I569">
        <v>8903</v>
      </c>
      <c r="J569">
        <v>405779</v>
      </c>
      <c r="K569">
        <v>10.36</v>
      </c>
      <c r="L569">
        <v>16</v>
      </c>
      <c r="M569">
        <v>5.03</v>
      </c>
      <c r="N569">
        <v>21.59</v>
      </c>
      <c r="O569">
        <v>13.89</v>
      </c>
      <c r="P569">
        <v>3.4</v>
      </c>
      <c r="Q569">
        <v>18756</v>
      </c>
      <c r="R569">
        <v>5713</v>
      </c>
      <c r="S569">
        <v>10</v>
      </c>
      <c r="T569">
        <v>32933875</v>
      </c>
      <c r="U569">
        <v>37615175</v>
      </c>
      <c r="V569">
        <v>-4681300</v>
      </c>
      <c r="W569" s="20" t="str">
        <f t="shared" si="8"/>
        <v>Volume Trap</v>
      </c>
    </row>
    <row r="570" spans="1:23" x14ac:dyDescent="0.3">
      <c r="A570" t="s">
        <v>587</v>
      </c>
      <c r="B570" t="s">
        <v>1252</v>
      </c>
      <c r="C570" t="s">
        <v>1632</v>
      </c>
      <c r="D570" t="s">
        <v>1638</v>
      </c>
      <c r="E570">
        <v>2024</v>
      </c>
      <c r="F570" t="s">
        <v>1642</v>
      </c>
      <c r="G570">
        <v>2983</v>
      </c>
      <c r="H570">
        <v>17421</v>
      </c>
      <c r="I570">
        <v>6213</v>
      </c>
      <c r="J570">
        <v>161022</v>
      </c>
      <c r="K570">
        <v>10.46</v>
      </c>
      <c r="L570">
        <v>1</v>
      </c>
      <c r="M570">
        <v>8.39</v>
      </c>
      <c r="N570">
        <v>8.52</v>
      </c>
      <c r="O570">
        <v>45.84</v>
      </c>
      <c r="P570">
        <v>2.9</v>
      </c>
      <c r="Q570">
        <v>2641</v>
      </c>
      <c r="R570">
        <v>3730</v>
      </c>
      <c r="S570">
        <v>5</v>
      </c>
      <c r="T570">
        <v>51966843</v>
      </c>
      <c r="U570">
        <v>18533379</v>
      </c>
      <c r="V570">
        <v>33433464</v>
      </c>
      <c r="W570" s="20" t="str">
        <f t="shared" si="8"/>
        <v>Star</v>
      </c>
    </row>
    <row r="571" spans="1:23" x14ac:dyDescent="0.3">
      <c r="A571" t="s">
        <v>588</v>
      </c>
      <c r="B571" t="s">
        <v>1437</v>
      </c>
      <c r="C571" t="s">
        <v>1633</v>
      </c>
      <c r="D571" t="s">
        <v>1636</v>
      </c>
      <c r="E571">
        <v>2024</v>
      </c>
      <c r="F571" t="s">
        <v>1640</v>
      </c>
      <c r="G571">
        <v>3334</v>
      </c>
      <c r="H571">
        <v>19596</v>
      </c>
      <c r="I571">
        <v>5466</v>
      </c>
      <c r="J571">
        <v>104040</v>
      </c>
      <c r="K571">
        <v>9.73</v>
      </c>
      <c r="L571">
        <v>1</v>
      </c>
      <c r="M571">
        <v>6.51</v>
      </c>
      <c r="N571">
        <v>22.49</v>
      </c>
      <c r="O571">
        <v>45.65</v>
      </c>
      <c r="P571">
        <v>4.3</v>
      </c>
      <c r="Q571">
        <v>18549</v>
      </c>
      <c r="R571">
        <v>5475</v>
      </c>
      <c r="S571">
        <v>11</v>
      </c>
      <c r="T571">
        <v>65333064</v>
      </c>
      <c r="U571">
        <v>18223644</v>
      </c>
      <c r="V571">
        <v>47109420</v>
      </c>
      <c r="W571" s="20" t="str">
        <f t="shared" si="8"/>
        <v>Star</v>
      </c>
    </row>
    <row r="572" spans="1:23" x14ac:dyDescent="0.3">
      <c r="A572" t="s">
        <v>589</v>
      </c>
      <c r="B572" t="s">
        <v>1438</v>
      </c>
      <c r="C572" t="s">
        <v>1634</v>
      </c>
      <c r="D572" t="s">
        <v>1637</v>
      </c>
      <c r="E572">
        <v>2023</v>
      </c>
      <c r="F572" t="s">
        <v>1639</v>
      </c>
      <c r="G572">
        <v>4348</v>
      </c>
      <c r="H572">
        <v>16782</v>
      </c>
      <c r="I572">
        <v>1410</v>
      </c>
      <c r="J572">
        <v>387501</v>
      </c>
      <c r="K572">
        <v>4.13</v>
      </c>
      <c r="L572">
        <v>11</v>
      </c>
      <c r="M572">
        <v>6.15</v>
      </c>
      <c r="N572">
        <v>23.52</v>
      </c>
      <c r="O572">
        <v>81.650000000000006</v>
      </c>
      <c r="P572">
        <v>1.3</v>
      </c>
      <c r="Q572">
        <v>9900</v>
      </c>
      <c r="R572">
        <v>7203</v>
      </c>
      <c r="S572">
        <v>5</v>
      </c>
      <c r="T572">
        <v>72968136</v>
      </c>
      <c r="U572">
        <v>6130680</v>
      </c>
      <c r="V572">
        <v>66837456</v>
      </c>
      <c r="W572" s="20" t="str">
        <f t="shared" si="8"/>
        <v>Star</v>
      </c>
    </row>
    <row r="573" spans="1:23" x14ac:dyDescent="0.3">
      <c r="A573" t="s">
        <v>590</v>
      </c>
      <c r="B573" t="s">
        <v>1439</v>
      </c>
      <c r="C573" t="s">
        <v>1632</v>
      </c>
      <c r="D573" t="s">
        <v>1638</v>
      </c>
      <c r="E573">
        <v>2023</v>
      </c>
      <c r="F573" t="s">
        <v>1642</v>
      </c>
      <c r="G573">
        <v>2861</v>
      </c>
      <c r="H573">
        <v>6203</v>
      </c>
      <c r="I573">
        <v>2527</v>
      </c>
      <c r="J573">
        <v>252440</v>
      </c>
      <c r="K573">
        <v>2.34</v>
      </c>
      <c r="L573">
        <v>5</v>
      </c>
      <c r="M573">
        <v>1.76</v>
      </c>
      <c r="N573">
        <v>16.77</v>
      </c>
      <c r="O573">
        <v>20.09</v>
      </c>
      <c r="P573">
        <v>4.3</v>
      </c>
      <c r="Q573">
        <v>2451</v>
      </c>
      <c r="R573">
        <v>8977</v>
      </c>
      <c r="S573">
        <v>3</v>
      </c>
      <c r="T573">
        <v>17746783</v>
      </c>
      <c r="U573">
        <v>7229747</v>
      </c>
      <c r="V573">
        <v>10517036</v>
      </c>
      <c r="W573" s="20" t="str">
        <f t="shared" si="8"/>
        <v>Cash Cows</v>
      </c>
    </row>
    <row r="574" spans="1:23" x14ac:dyDescent="0.3">
      <c r="A574" t="s">
        <v>591</v>
      </c>
      <c r="B574" t="s">
        <v>1069</v>
      </c>
      <c r="C574" t="s">
        <v>1634</v>
      </c>
      <c r="D574" t="s">
        <v>1635</v>
      </c>
      <c r="E574">
        <v>2023</v>
      </c>
      <c r="F574" t="s">
        <v>1639</v>
      </c>
      <c r="G574">
        <v>1300</v>
      </c>
      <c r="H574">
        <v>8063</v>
      </c>
      <c r="I574">
        <v>11282</v>
      </c>
      <c r="J574">
        <v>128356</v>
      </c>
      <c r="K574">
        <v>9.5399999999999991</v>
      </c>
      <c r="L574">
        <v>9</v>
      </c>
      <c r="M574">
        <v>5.13</v>
      </c>
      <c r="N574">
        <v>16.61</v>
      </c>
      <c r="O574">
        <v>19.86</v>
      </c>
      <c r="P574">
        <v>3</v>
      </c>
      <c r="Q574">
        <v>10749</v>
      </c>
      <c r="R574">
        <v>9418</v>
      </c>
      <c r="S574">
        <v>4</v>
      </c>
      <c r="T574">
        <v>10481900</v>
      </c>
      <c r="U574">
        <v>14666600</v>
      </c>
      <c r="V574">
        <v>-4184700</v>
      </c>
      <c r="W574" s="20" t="str">
        <f t="shared" si="8"/>
        <v>Under-performer</v>
      </c>
    </row>
    <row r="575" spans="1:23" x14ac:dyDescent="0.3">
      <c r="A575" t="s">
        <v>592</v>
      </c>
      <c r="B575" t="s">
        <v>1335</v>
      </c>
      <c r="C575" t="s">
        <v>1632</v>
      </c>
      <c r="D575" t="s">
        <v>1638</v>
      </c>
      <c r="E575">
        <v>2023</v>
      </c>
      <c r="F575" t="s">
        <v>1640</v>
      </c>
      <c r="G575">
        <v>3562</v>
      </c>
      <c r="H575">
        <v>13503</v>
      </c>
      <c r="I575">
        <v>2654</v>
      </c>
      <c r="J575">
        <v>328355</v>
      </c>
      <c r="K575">
        <v>8.99</v>
      </c>
      <c r="L575">
        <v>15</v>
      </c>
      <c r="M575">
        <v>7.15</v>
      </c>
      <c r="N575">
        <v>11.32</v>
      </c>
      <c r="O575">
        <v>21.8</v>
      </c>
      <c r="P575">
        <v>1.5</v>
      </c>
      <c r="Q575">
        <v>14436</v>
      </c>
      <c r="R575">
        <v>4316</v>
      </c>
      <c r="S575">
        <v>2</v>
      </c>
      <c r="T575">
        <v>48097686</v>
      </c>
      <c r="U575">
        <v>9453548</v>
      </c>
      <c r="V575">
        <v>38644138</v>
      </c>
      <c r="W575" s="20" t="str">
        <f t="shared" si="8"/>
        <v>Star</v>
      </c>
    </row>
    <row r="576" spans="1:23" x14ac:dyDescent="0.3">
      <c r="A576" t="s">
        <v>593</v>
      </c>
      <c r="B576" t="s">
        <v>1440</v>
      </c>
      <c r="C576" t="s">
        <v>1632</v>
      </c>
      <c r="D576" t="s">
        <v>1635</v>
      </c>
      <c r="E576">
        <v>2024</v>
      </c>
      <c r="F576" t="s">
        <v>1642</v>
      </c>
      <c r="G576">
        <v>1306</v>
      </c>
      <c r="H576">
        <v>12317</v>
      </c>
      <c r="I576">
        <v>11600</v>
      </c>
      <c r="J576">
        <v>417570</v>
      </c>
      <c r="K576">
        <v>2.69</v>
      </c>
      <c r="L576">
        <v>13</v>
      </c>
      <c r="M576">
        <v>9.73</v>
      </c>
      <c r="N576">
        <v>20.89</v>
      </c>
      <c r="O576">
        <v>12.38</v>
      </c>
      <c r="P576">
        <v>4.5</v>
      </c>
      <c r="Q576">
        <v>15955</v>
      </c>
      <c r="R576">
        <v>2566</v>
      </c>
      <c r="S576">
        <v>2</v>
      </c>
      <c r="T576">
        <v>16086002</v>
      </c>
      <c r="U576">
        <v>15149600</v>
      </c>
      <c r="V576">
        <v>936402</v>
      </c>
      <c r="W576" s="20" t="str">
        <f t="shared" si="8"/>
        <v>Under-performer</v>
      </c>
    </row>
    <row r="577" spans="1:23" x14ac:dyDescent="0.3">
      <c r="A577" t="s">
        <v>594</v>
      </c>
      <c r="B577" t="s">
        <v>1441</v>
      </c>
      <c r="C577" t="s">
        <v>1634</v>
      </c>
      <c r="D577" t="s">
        <v>1638</v>
      </c>
      <c r="E577">
        <v>2024</v>
      </c>
      <c r="F577" t="s">
        <v>1640</v>
      </c>
      <c r="G577">
        <v>3426</v>
      </c>
      <c r="H577">
        <v>12671</v>
      </c>
      <c r="I577">
        <v>5855</v>
      </c>
      <c r="J577">
        <v>317986</v>
      </c>
      <c r="K577">
        <v>10.58</v>
      </c>
      <c r="L577">
        <v>6</v>
      </c>
      <c r="M577">
        <v>2.0099999999999998</v>
      </c>
      <c r="N577">
        <v>24.04</v>
      </c>
      <c r="O577">
        <v>15.74</v>
      </c>
      <c r="P577">
        <v>3.6</v>
      </c>
      <c r="Q577">
        <v>6222</v>
      </c>
      <c r="R577">
        <v>7924</v>
      </c>
      <c r="S577">
        <v>8</v>
      </c>
      <c r="T577">
        <v>43410846</v>
      </c>
      <c r="U577">
        <v>20059230</v>
      </c>
      <c r="V577">
        <v>23351616</v>
      </c>
      <c r="W577" s="20" t="str">
        <f t="shared" si="8"/>
        <v>Star</v>
      </c>
    </row>
    <row r="578" spans="1:23" x14ac:dyDescent="0.3">
      <c r="A578" t="s">
        <v>595</v>
      </c>
      <c r="B578" t="s">
        <v>1151</v>
      </c>
      <c r="C578" t="s">
        <v>1632</v>
      </c>
      <c r="D578" t="s">
        <v>1637</v>
      </c>
      <c r="E578">
        <v>2023</v>
      </c>
      <c r="F578" t="s">
        <v>1642</v>
      </c>
      <c r="G578">
        <v>3536</v>
      </c>
      <c r="H578">
        <v>14082</v>
      </c>
      <c r="I578">
        <v>11071</v>
      </c>
      <c r="J578">
        <v>378996</v>
      </c>
      <c r="K578">
        <v>6.83</v>
      </c>
      <c r="L578">
        <v>18</v>
      </c>
      <c r="M578">
        <v>0.1</v>
      </c>
      <c r="N578">
        <v>19.38</v>
      </c>
      <c r="O578">
        <v>62.79</v>
      </c>
      <c r="P578">
        <v>1.7</v>
      </c>
      <c r="Q578">
        <v>14312</v>
      </c>
      <c r="R578">
        <v>4224</v>
      </c>
      <c r="S578">
        <v>6</v>
      </c>
      <c r="T578">
        <v>49793952</v>
      </c>
      <c r="U578">
        <v>39147056</v>
      </c>
      <c r="V578">
        <v>10646896</v>
      </c>
      <c r="W578" s="20" t="str">
        <f t="shared" si="8"/>
        <v>Star</v>
      </c>
    </row>
    <row r="579" spans="1:23" x14ac:dyDescent="0.3">
      <c r="A579" t="s">
        <v>596</v>
      </c>
      <c r="B579" t="s">
        <v>1073</v>
      </c>
      <c r="C579" t="s">
        <v>1632</v>
      </c>
      <c r="D579" t="s">
        <v>1637</v>
      </c>
      <c r="E579">
        <v>2024</v>
      </c>
      <c r="F579" t="s">
        <v>1640</v>
      </c>
      <c r="G579">
        <v>3634</v>
      </c>
      <c r="H579">
        <v>13701</v>
      </c>
      <c r="I579">
        <v>3124</v>
      </c>
      <c r="J579">
        <v>437881</v>
      </c>
      <c r="K579">
        <v>10.02</v>
      </c>
      <c r="L579">
        <v>16</v>
      </c>
      <c r="M579">
        <v>0.75</v>
      </c>
      <c r="N579">
        <v>15.55</v>
      </c>
      <c r="O579">
        <v>44.53</v>
      </c>
      <c r="P579">
        <v>1.1000000000000001</v>
      </c>
      <c r="Q579">
        <v>5508</v>
      </c>
      <c r="R579">
        <v>1065</v>
      </c>
      <c r="S579">
        <v>4</v>
      </c>
      <c r="T579">
        <v>49789434</v>
      </c>
      <c r="U579">
        <v>11352616</v>
      </c>
      <c r="V579">
        <v>38436818</v>
      </c>
      <c r="W579" s="20" t="str">
        <f t="shared" ref="W579:W642" si="9">IF(AND(T579&gt;$Y$2,V579&gt;$Z$2),"Star",IF(AND(T579&lt;=$Y$2,V579&gt;$Z$2),"Cash Cows",IF(AND(T579&gt;$Y$2,V579&lt;=$Z$2),"Volume Trap","Under-performer")))</f>
        <v>Star</v>
      </c>
    </row>
    <row r="580" spans="1:23" x14ac:dyDescent="0.3">
      <c r="A580" t="s">
        <v>597</v>
      </c>
      <c r="B580" t="s">
        <v>1433</v>
      </c>
      <c r="C580" t="s">
        <v>1633</v>
      </c>
      <c r="D580" t="s">
        <v>1635</v>
      </c>
      <c r="E580">
        <v>2023</v>
      </c>
      <c r="F580" t="s">
        <v>1639</v>
      </c>
      <c r="G580">
        <v>1446</v>
      </c>
      <c r="H580">
        <v>19278</v>
      </c>
      <c r="I580">
        <v>13619</v>
      </c>
      <c r="J580">
        <v>358112</v>
      </c>
      <c r="K580">
        <v>12.56</v>
      </c>
      <c r="L580">
        <v>8</v>
      </c>
      <c r="M580">
        <v>3.76</v>
      </c>
      <c r="N580">
        <v>15.17</v>
      </c>
      <c r="O580">
        <v>71.09</v>
      </c>
      <c r="P580">
        <v>1.6</v>
      </c>
      <c r="Q580">
        <v>11560</v>
      </c>
      <c r="R580">
        <v>7028</v>
      </c>
      <c r="S580">
        <v>8</v>
      </c>
      <c r="T580">
        <v>27875988</v>
      </c>
      <c r="U580">
        <v>19693074</v>
      </c>
      <c r="V580">
        <v>8182914</v>
      </c>
      <c r="W580" s="20" t="str">
        <f t="shared" si="9"/>
        <v>Star</v>
      </c>
    </row>
    <row r="581" spans="1:23" x14ac:dyDescent="0.3">
      <c r="A581" t="s">
        <v>598</v>
      </c>
      <c r="B581" t="s">
        <v>1442</v>
      </c>
      <c r="C581" t="s">
        <v>1633</v>
      </c>
      <c r="D581" t="s">
        <v>1636</v>
      </c>
      <c r="E581">
        <v>2023</v>
      </c>
      <c r="F581" t="s">
        <v>1640</v>
      </c>
      <c r="G581">
        <v>3687</v>
      </c>
      <c r="H581">
        <v>13973</v>
      </c>
      <c r="I581">
        <v>10169</v>
      </c>
      <c r="J581">
        <v>329652</v>
      </c>
      <c r="K581">
        <v>2.5499999999999998</v>
      </c>
      <c r="L581">
        <v>12</v>
      </c>
      <c r="M581">
        <v>8.2100000000000009</v>
      </c>
      <c r="N581">
        <v>21.24</v>
      </c>
      <c r="O581">
        <v>89.41</v>
      </c>
      <c r="P581">
        <v>3.4</v>
      </c>
      <c r="Q581">
        <v>14556</v>
      </c>
      <c r="R581">
        <v>6196</v>
      </c>
      <c r="S581">
        <v>3</v>
      </c>
      <c r="T581">
        <v>51518451</v>
      </c>
      <c r="U581">
        <v>37493103</v>
      </c>
      <c r="V581">
        <v>14025348</v>
      </c>
      <c r="W581" s="20" t="str">
        <f t="shared" si="9"/>
        <v>Star</v>
      </c>
    </row>
    <row r="582" spans="1:23" x14ac:dyDescent="0.3">
      <c r="A582" t="s">
        <v>599</v>
      </c>
      <c r="B582" t="s">
        <v>1143</v>
      </c>
      <c r="C582" t="s">
        <v>1632</v>
      </c>
      <c r="D582" t="s">
        <v>1638</v>
      </c>
      <c r="E582">
        <v>2024</v>
      </c>
      <c r="F582" t="s">
        <v>1639</v>
      </c>
      <c r="G582">
        <v>3380</v>
      </c>
      <c r="H582">
        <v>10961</v>
      </c>
      <c r="I582">
        <v>10083</v>
      </c>
      <c r="J582">
        <v>203077</v>
      </c>
      <c r="K582">
        <v>0.28999999999999998</v>
      </c>
      <c r="L582">
        <v>4</v>
      </c>
      <c r="M582">
        <v>7.0000000000000007E-2</v>
      </c>
      <c r="N582">
        <v>13.53</v>
      </c>
      <c r="O582">
        <v>62.72</v>
      </c>
      <c r="P582">
        <v>1.7</v>
      </c>
      <c r="Q582">
        <v>8155</v>
      </c>
      <c r="R582">
        <v>6257</v>
      </c>
      <c r="S582">
        <v>4</v>
      </c>
      <c r="T582">
        <v>37048180</v>
      </c>
      <c r="U582">
        <v>34080540</v>
      </c>
      <c r="V582">
        <v>2967640</v>
      </c>
      <c r="W582" s="20" t="str">
        <f t="shared" si="9"/>
        <v>Volume Trap</v>
      </c>
    </row>
    <row r="583" spans="1:23" x14ac:dyDescent="0.3">
      <c r="A583" t="s">
        <v>600</v>
      </c>
      <c r="B583" t="s">
        <v>1443</v>
      </c>
      <c r="C583" t="s">
        <v>1633</v>
      </c>
      <c r="D583" t="s">
        <v>1638</v>
      </c>
      <c r="E583">
        <v>2024</v>
      </c>
      <c r="F583" t="s">
        <v>1642</v>
      </c>
      <c r="G583">
        <v>2753</v>
      </c>
      <c r="H583">
        <v>17096</v>
      </c>
      <c r="I583">
        <v>14989</v>
      </c>
      <c r="J583">
        <v>104575</v>
      </c>
      <c r="K583">
        <v>11.69</v>
      </c>
      <c r="L583">
        <v>4</v>
      </c>
      <c r="M583">
        <v>4.57</v>
      </c>
      <c r="N583">
        <v>20.100000000000001</v>
      </c>
      <c r="O583">
        <v>14.04</v>
      </c>
      <c r="P583">
        <v>1.9</v>
      </c>
      <c r="Q583">
        <v>18655</v>
      </c>
      <c r="R583">
        <v>9211</v>
      </c>
      <c r="S583">
        <v>2</v>
      </c>
      <c r="T583">
        <v>47065288</v>
      </c>
      <c r="U583">
        <v>41264717</v>
      </c>
      <c r="V583">
        <v>5800571</v>
      </c>
      <c r="W583" s="20" t="str">
        <f t="shared" si="9"/>
        <v>Star</v>
      </c>
    </row>
    <row r="584" spans="1:23" x14ac:dyDescent="0.3">
      <c r="A584" t="s">
        <v>601</v>
      </c>
      <c r="B584" t="s">
        <v>1444</v>
      </c>
      <c r="C584" t="s">
        <v>1634</v>
      </c>
      <c r="D584" t="s">
        <v>1636</v>
      </c>
      <c r="E584">
        <v>2023</v>
      </c>
      <c r="F584" t="s">
        <v>1642</v>
      </c>
      <c r="G584">
        <v>520</v>
      </c>
      <c r="H584">
        <v>2029</v>
      </c>
      <c r="I584">
        <v>13971</v>
      </c>
      <c r="J584">
        <v>200043</v>
      </c>
      <c r="K584">
        <v>9.15</v>
      </c>
      <c r="L584">
        <v>9</v>
      </c>
      <c r="M584">
        <v>3.29</v>
      </c>
      <c r="N584">
        <v>12.72</v>
      </c>
      <c r="O584">
        <v>18.37</v>
      </c>
      <c r="P584">
        <v>1.1000000000000001</v>
      </c>
      <c r="Q584">
        <v>14527</v>
      </c>
      <c r="R584">
        <v>8220</v>
      </c>
      <c r="S584">
        <v>9</v>
      </c>
      <c r="T584">
        <v>1055080</v>
      </c>
      <c r="U584">
        <v>7264920</v>
      </c>
      <c r="V584">
        <v>-6209840</v>
      </c>
      <c r="W584" s="20" t="str">
        <f t="shared" si="9"/>
        <v>Under-performer</v>
      </c>
    </row>
    <row r="585" spans="1:23" x14ac:dyDescent="0.3">
      <c r="A585" t="s">
        <v>602</v>
      </c>
      <c r="B585" t="s">
        <v>1238</v>
      </c>
      <c r="C585" t="s">
        <v>1633</v>
      </c>
      <c r="D585" t="s">
        <v>1635</v>
      </c>
      <c r="E585">
        <v>2023</v>
      </c>
      <c r="F585" t="s">
        <v>1639</v>
      </c>
      <c r="G585">
        <v>1403</v>
      </c>
      <c r="H585">
        <v>14265</v>
      </c>
      <c r="I585">
        <v>6574</v>
      </c>
      <c r="J585">
        <v>468815</v>
      </c>
      <c r="K585">
        <v>10.49</v>
      </c>
      <c r="L585">
        <v>9</v>
      </c>
      <c r="M585">
        <v>0.52</v>
      </c>
      <c r="N585">
        <v>1.56</v>
      </c>
      <c r="O585">
        <v>80.48</v>
      </c>
      <c r="P585">
        <v>3.9</v>
      </c>
      <c r="Q585">
        <v>5530</v>
      </c>
      <c r="R585">
        <v>1608</v>
      </c>
      <c r="S585">
        <v>3</v>
      </c>
      <c r="T585">
        <v>20013795</v>
      </c>
      <c r="U585">
        <v>9223322</v>
      </c>
      <c r="V585">
        <v>10790473</v>
      </c>
      <c r="W585" s="20" t="str">
        <f t="shared" si="9"/>
        <v>Cash Cows</v>
      </c>
    </row>
    <row r="586" spans="1:23" x14ac:dyDescent="0.3">
      <c r="A586" t="s">
        <v>603</v>
      </c>
      <c r="B586" t="s">
        <v>1239</v>
      </c>
      <c r="C586" t="s">
        <v>1632</v>
      </c>
      <c r="D586" t="s">
        <v>1637</v>
      </c>
      <c r="E586">
        <v>2024</v>
      </c>
      <c r="F586" t="s">
        <v>1639</v>
      </c>
      <c r="G586">
        <v>2833</v>
      </c>
      <c r="H586">
        <v>15410</v>
      </c>
      <c r="I586">
        <v>7319</v>
      </c>
      <c r="J586">
        <v>116914</v>
      </c>
      <c r="K586">
        <v>12.57</v>
      </c>
      <c r="L586">
        <v>6</v>
      </c>
      <c r="M586">
        <v>4.5</v>
      </c>
      <c r="N586">
        <v>9.6</v>
      </c>
      <c r="O586">
        <v>52.2</v>
      </c>
      <c r="P586">
        <v>4.2</v>
      </c>
      <c r="Q586">
        <v>2021</v>
      </c>
      <c r="R586">
        <v>9504</v>
      </c>
      <c r="S586">
        <v>8</v>
      </c>
      <c r="T586">
        <v>43656530</v>
      </c>
      <c r="U586">
        <v>20734727</v>
      </c>
      <c r="V586">
        <v>22921803</v>
      </c>
      <c r="W586" s="20" t="str">
        <f t="shared" si="9"/>
        <v>Star</v>
      </c>
    </row>
    <row r="587" spans="1:23" x14ac:dyDescent="0.3">
      <c r="A587" t="s">
        <v>604</v>
      </c>
      <c r="B587" t="s">
        <v>1223</v>
      </c>
      <c r="C587" t="s">
        <v>1634</v>
      </c>
      <c r="D587" t="s">
        <v>1638</v>
      </c>
      <c r="E587">
        <v>2023</v>
      </c>
      <c r="F587" t="s">
        <v>1640</v>
      </c>
      <c r="G587">
        <v>2881</v>
      </c>
      <c r="H587">
        <v>13061</v>
      </c>
      <c r="I587">
        <v>11783</v>
      </c>
      <c r="J587">
        <v>299134</v>
      </c>
      <c r="K587">
        <v>12.04</v>
      </c>
      <c r="L587">
        <v>14</v>
      </c>
      <c r="M587">
        <v>2.5499999999999998</v>
      </c>
      <c r="N587">
        <v>11.11</v>
      </c>
      <c r="O587">
        <v>75.989999999999995</v>
      </c>
      <c r="P587">
        <v>4.2</v>
      </c>
      <c r="Q587">
        <v>2900</v>
      </c>
      <c r="R587">
        <v>971</v>
      </c>
      <c r="S587">
        <v>12</v>
      </c>
      <c r="T587">
        <v>37628741</v>
      </c>
      <c r="U587">
        <v>33946823</v>
      </c>
      <c r="V587">
        <v>3681918</v>
      </c>
      <c r="W587" s="20" t="str">
        <f t="shared" si="9"/>
        <v>Volume Trap</v>
      </c>
    </row>
    <row r="588" spans="1:23" x14ac:dyDescent="0.3">
      <c r="A588" t="s">
        <v>605</v>
      </c>
      <c r="B588" t="s">
        <v>1445</v>
      </c>
      <c r="C588" t="s">
        <v>1633</v>
      </c>
      <c r="D588" t="s">
        <v>1635</v>
      </c>
      <c r="E588">
        <v>2024</v>
      </c>
      <c r="F588" t="s">
        <v>1639</v>
      </c>
      <c r="G588">
        <v>407</v>
      </c>
      <c r="H588">
        <v>10631</v>
      </c>
      <c r="I588">
        <v>2549</v>
      </c>
      <c r="J588">
        <v>117055</v>
      </c>
      <c r="K588">
        <v>14.41</v>
      </c>
      <c r="L588">
        <v>6</v>
      </c>
      <c r="M588">
        <v>3.52</v>
      </c>
      <c r="N588">
        <v>3.54</v>
      </c>
      <c r="O588">
        <v>78.53</v>
      </c>
      <c r="P588">
        <v>1.5</v>
      </c>
      <c r="Q588">
        <v>13430</v>
      </c>
      <c r="R588">
        <v>963</v>
      </c>
      <c r="S588">
        <v>10</v>
      </c>
      <c r="T588">
        <v>4326817</v>
      </c>
      <c r="U588">
        <v>1037443</v>
      </c>
      <c r="V588">
        <v>3289374</v>
      </c>
      <c r="W588" s="20" t="str">
        <f t="shared" si="9"/>
        <v>Under-performer</v>
      </c>
    </row>
    <row r="589" spans="1:23" x14ac:dyDescent="0.3">
      <c r="A589" t="s">
        <v>606</v>
      </c>
      <c r="B589" t="s">
        <v>1446</v>
      </c>
      <c r="C589" t="s">
        <v>1632</v>
      </c>
      <c r="D589" t="s">
        <v>1635</v>
      </c>
      <c r="E589">
        <v>2024</v>
      </c>
      <c r="F589" t="s">
        <v>1642</v>
      </c>
      <c r="G589">
        <v>3069</v>
      </c>
      <c r="H589">
        <v>2025</v>
      </c>
      <c r="I589">
        <v>11667</v>
      </c>
      <c r="J589">
        <v>137697</v>
      </c>
      <c r="K589">
        <v>8.0399999999999991</v>
      </c>
      <c r="L589">
        <v>14</v>
      </c>
      <c r="M589">
        <v>7.06</v>
      </c>
      <c r="N589">
        <v>2.56</v>
      </c>
      <c r="O589">
        <v>84.21</v>
      </c>
      <c r="P589">
        <v>4.5999999999999996</v>
      </c>
      <c r="Q589">
        <v>5223</v>
      </c>
      <c r="R589">
        <v>3155</v>
      </c>
      <c r="S589">
        <v>7</v>
      </c>
      <c r="T589">
        <v>6214725</v>
      </c>
      <c r="U589">
        <v>35806023</v>
      </c>
      <c r="V589">
        <v>-29591298</v>
      </c>
      <c r="W589" s="20" t="str">
        <f t="shared" si="9"/>
        <v>Under-performer</v>
      </c>
    </row>
    <row r="590" spans="1:23" x14ac:dyDescent="0.3">
      <c r="A590" t="s">
        <v>607</v>
      </c>
      <c r="B590" t="s">
        <v>1037</v>
      </c>
      <c r="C590" t="s">
        <v>1632</v>
      </c>
      <c r="D590" t="s">
        <v>1638</v>
      </c>
      <c r="E590">
        <v>2024</v>
      </c>
      <c r="F590" t="s">
        <v>1642</v>
      </c>
      <c r="G590">
        <v>717</v>
      </c>
      <c r="H590">
        <v>17885</v>
      </c>
      <c r="I590">
        <v>1581</v>
      </c>
      <c r="J590">
        <v>156239</v>
      </c>
      <c r="K590">
        <v>7.33</v>
      </c>
      <c r="L590">
        <v>2</v>
      </c>
      <c r="M590">
        <v>5.22</v>
      </c>
      <c r="N590">
        <v>13.39</v>
      </c>
      <c r="O590">
        <v>85.99</v>
      </c>
      <c r="P590">
        <v>3.7</v>
      </c>
      <c r="Q590">
        <v>8079</v>
      </c>
      <c r="R590">
        <v>5233</v>
      </c>
      <c r="S590">
        <v>3</v>
      </c>
      <c r="T590">
        <v>12823545</v>
      </c>
      <c r="U590">
        <v>1133577</v>
      </c>
      <c r="V590">
        <v>11689968</v>
      </c>
      <c r="W590" s="20" t="str">
        <f t="shared" si="9"/>
        <v>Cash Cows</v>
      </c>
    </row>
    <row r="591" spans="1:23" x14ac:dyDescent="0.3">
      <c r="A591" t="s">
        <v>608</v>
      </c>
      <c r="B591" t="s">
        <v>1447</v>
      </c>
      <c r="C591" t="s">
        <v>1634</v>
      </c>
      <c r="D591" t="s">
        <v>1638</v>
      </c>
      <c r="E591">
        <v>2023</v>
      </c>
      <c r="F591" t="s">
        <v>1639</v>
      </c>
      <c r="G591">
        <v>4518</v>
      </c>
      <c r="H591">
        <v>1874</v>
      </c>
      <c r="I591">
        <v>8348</v>
      </c>
      <c r="J591">
        <v>285469</v>
      </c>
      <c r="K591">
        <v>6.03</v>
      </c>
      <c r="L591">
        <v>18</v>
      </c>
      <c r="M591">
        <v>1.25</v>
      </c>
      <c r="N591">
        <v>2.13</v>
      </c>
      <c r="O591">
        <v>54.39</v>
      </c>
      <c r="P591">
        <v>4.5999999999999996</v>
      </c>
      <c r="Q591">
        <v>19742</v>
      </c>
      <c r="R591">
        <v>2782</v>
      </c>
      <c r="S591">
        <v>3</v>
      </c>
      <c r="T591">
        <v>8466732</v>
      </c>
      <c r="U591">
        <v>37716264</v>
      </c>
      <c r="V591">
        <v>-29249532</v>
      </c>
      <c r="W591" s="20" t="str">
        <f t="shared" si="9"/>
        <v>Under-performer</v>
      </c>
    </row>
    <row r="592" spans="1:23" x14ac:dyDescent="0.3">
      <c r="A592" t="s">
        <v>609</v>
      </c>
      <c r="B592" t="s">
        <v>1431</v>
      </c>
      <c r="C592" t="s">
        <v>1633</v>
      </c>
      <c r="D592" t="s">
        <v>1635</v>
      </c>
      <c r="E592">
        <v>2023</v>
      </c>
      <c r="F592" t="s">
        <v>1640</v>
      </c>
      <c r="G592">
        <v>1195</v>
      </c>
      <c r="H592">
        <v>13697</v>
      </c>
      <c r="I592">
        <v>12040</v>
      </c>
      <c r="J592">
        <v>173106</v>
      </c>
      <c r="K592">
        <v>2.31</v>
      </c>
      <c r="L592">
        <v>9</v>
      </c>
      <c r="M592">
        <v>9.61</v>
      </c>
      <c r="N592">
        <v>7.57</v>
      </c>
      <c r="O592">
        <v>37.28</v>
      </c>
      <c r="P592">
        <v>2.8</v>
      </c>
      <c r="Q592">
        <v>6281</v>
      </c>
      <c r="R592">
        <v>5378</v>
      </c>
      <c r="S592">
        <v>10</v>
      </c>
      <c r="T592">
        <v>16367915</v>
      </c>
      <c r="U592">
        <v>14387800</v>
      </c>
      <c r="V592">
        <v>1980115</v>
      </c>
      <c r="W592" s="20" t="str">
        <f t="shared" si="9"/>
        <v>Under-performer</v>
      </c>
    </row>
    <row r="593" spans="1:23" x14ac:dyDescent="0.3">
      <c r="A593" t="s">
        <v>610</v>
      </c>
      <c r="B593" t="s">
        <v>1111</v>
      </c>
      <c r="C593" t="s">
        <v>1632</v>
      </c>
      <c r="D593" t="s">
        <v>1638</v>
      </c>
      <c r="E593">
        <v>2024</v>
      </c>
      <c r="F593" t="s">
        <v>1642</v>
      </c>
      <c r="G593">
        <v>4235</v>
      </c>
      <c r="H593">
        <v>6148</v>
      </c>
      <c r="I593">
        <v>7623</v>
      </c>
      <c r="J593">
        <v>317499</v>
      </c>
      <c r="K593">
        <v>8.59</v>
      </c>
      <c r="L593">
        <v>14</v>
      </c>
      <c r="M593">
        <v>6.36</v>
      </c>
      <c r="N593">
        <v>18.61</v>
      </c>
      <c r="O593">
        <v>86.95</v>
      </c>
      <c r="P593">
        <v>2.7</v>
      </c>
      <c r="Q593">
        <v>14373</v>
      </c>
      <c r="R593">
        <v>5548</v>
      </c>
      <c r="S593">
        <v>11</v>
      </c>
      <c r="T593">
        <v>26036780</v>
      </c>
      <c r="U593">
        <v>32283405</v>
      </c>
      <c r="V593">
        <v>-6246625</v>
      </c>
      <c r="W593" s="20" t="str">
        <f t="shared" si="9"/>
        <v>Volume Trap</v>
      </c>
    </row>
    <row r="594" spans="1:23" x14ac:dyDescent="0.3">
      <c r="A594" t="s">
        <v>611</v>
      </c>
      <c r="B594" t="s">
        <v>1448</v>
      </c>
      <c r="C594" t="s">
        <v>1634</v>
      </c>
      <c r="D594" t="s">
        <v>1637</v>
      </c>
      <c r="E594">
        <v>2023</v>
      </c>
      <c r="F594" t="s">
        <v>1641</v>
      </c>
      <c r="G594">
        <v>3769</v>
      </c>
      <c r="H594">
        <v>3865</v>
      </c>
      <c r="I594">
        <v>2905</v>
      </c>
      <c r="J594">
        <v>366264</v>
      </c>
      <c r="K594">
        <v>4.16</v>
      </c>
      <c r="L594">
        <v>2</v>
      </c>
      <c r="M594">
        <v>7.66</v>
      </c>
      <c r="N594">
        <v>24.11</v>
      </c>
      <c r="O594">
        <v>53.79</v>
      </c>
      <c r="P594">
        <v>4.0999999999999996</v>
      </c>
      <c r="Q594">
        <v>20282</v>
      </c>
      <c r="R594">
        <v>713</v>
      </c>
      <c r="S594">
        <v>9</v>
      </c>
      <c r="T594">
        <v>14567185</v>
      </c>
      <c r="U594">
        <v>10948945</v>
      </c>
      <c r="V594">
        <v>3618240</v>
      </c>
      <c r="W594" s="20" t="str">
        <f t="shared" si="9"/>
        <v>Under-performer</v>
      </c>
    </row>
    <row r="595" spans="1:23" x14ac:dyDescent="0.3">
      <c r="A595" t="s">
        <v>612</v>
      </c>
      <c r="B595" t="s">
        <v>1291</v>
      </c>
      <c r="C595" t="s">
        <v>1632</v>
      </c>
      <c r="D595" t="s">
        <v>1635</v>
      </c>
      <c r="E595">
        <v>2023</v>
      </c>
      <c r="F595" t="s">
        <v>1642</v>
      </c>
      <c r="G595">
        <v>2795</v>
      </c>
      <c r="H595">
        <v>19409</v>
      </c>
      <c r="I595">
        <v>4667</v>
      </c>
      <c r="J595">
        <v>350486</v>
      </c>
      <c r="K595">
        <v>13.82</v>
      </c>
      <c r="L595">
        <v>5</v>
      </c>
      <c r="M595">
        <v>0.79</v>
      </c>
      <c r="N595">
        <v>17.95</v>
      </c>
      <c r="O595">
        <v>15.14</v>
      </c>
      <c r="P595">
        <v>1.4</v>
      </c>
      <c r="Q595">
        <v>18026</v>
      </c>
      <c r="R595">
        <v>1972</v>
      </c>
      <c r="S595">
        <v>10</v>
      </c>
      <c r="T595">
        <v>54248155</v>
      </c>
      <c r="U595">
        <v>13044265</v>
      </c>
      <c r="V595">
        <v>41203890</v>
      </c>
      <c r="W595" s="20" t="str">
        <f t="shared" si="9"/>
        <v>Star</v>
      </c>
    </row>
    <row r="596" spans="1:23" x14ac:dyDescent="0.3">
      <c r="A596" t="s">
        <v>613</v>
      </c>
      <c r="B596" t="s">
        <v>1449</v>
      </c>
      <c r="C596" t="s">
        <v>1634</v>
      </c>
      <c r="D596" t="s">
        <v>1638</v>
      </c>
      <c r="E596">
        <v>2024</v>
      </c>
      <c r="F596" t="s">
        <v>1640</v>
      </c>
      <c r="G596">
        <v>589</v>
      </c>
      <c r="H596">
        <v>3146</v>
      </c>
      <c r="I596">
        <v>7993</v>
      </c>
      <c r="J596">
        <v>52257</v>
      </c>
      <c r="K596">
        <v>8.75</v>
      </c>
      <c r="L596">
        <v>11</v>
      </c>
      <c r="M596">
        <v>0.47</v>
      </c>
      <c r="N596">
        <v>24.82</v>
      </c>
      <c r="O596">
        <v>61.42</v>
      </c>
      <c r="P596">
        <v>3.1</v>
      </c>
      <c r="Q596">
        <v>12543</v>
      </c>
      <c r="R596">
        <v>7823</v>
      </c>
      <c r="S596">
        <v>5</v>
      </c>
      <c r="T596">
        <v>1852994</v>
      </c>
      <c r="U596">
        <v>4707877</v>
      </c>
      <c r="V596">
        <v>-2854883</v>
      </c>
      <c r="W596" s="20" t="str">
        <f t="shared" si="9"/>
        <v>Under-performer</v>
      </c>
    </row>
    <row r="597" spans="1:23" x14ac:dyDescent="0.3">
      <c r="A597" t="s">
        <v>614</v>
      </c>
      <c r="B597" t="s">
        <v>1450</v>
      </c>
      <c r="C597" t="s">
        <v>1633</v>
      </c>
      <c r="D597" t="s">
        <v>1638</v>
      </c>
      <c r="E597">
        <v>2023</v>
      </c>
      <c r="F597" t="s">
        <v>1641</v>
      </c>
      <c r="G597">
        <v>2829</v>
      </c>
      <c r="H597">
        <v>1513</v>
      </c>
      <c r="I597">
        <v>5776</v>
      </c>
      <c r="J597">
        <v>339508</v>
      </c>
      <c r="K597">
        <v>8.89</v>
      </c>
      <c r="L597">
        <v>14</v>
      </c>
      <c r="M597">
        <v>0.19</v>
      </c>
      <c r="N597">
        <v>17.46</v>
      </c>
      <c r="O597">
        <v>57.01</v>
      </c>
      <c r="P597">
        <v>4.3</v>
      </c>
      <c r="Q597">
        <v>17875</v>
      </c>
      <c r="R597">
        <v>7289</v>
      </c>
      <c r="S597">
        <v>5</v>
      </c>
      <c r="T597">
        <v>4280277</v>
      </c>
      <c r="U597">
        <v>16340304</v>
      </c>
      <c r="V597">
        <v>-12060027</v>
      </c>
      <c r="W597" s="20" t="str">
        <f t="shared" si="9"/>
        <v>Under-performer</v>
      </c>
    </row>
    <row r="598" spans="1:23" x14ac:dyDescent="0.3">
      <c r="A598" t="s">
        <v>615</v>
      </c>
      <c r="B598" t="s">
        <v>1404</v>
      </c>
      <c r="C598" t="s">
        <v>1634</v>
      </c>
      <c r="D598" t="s">
        <v>1637</v>
      </c>
      <c r="E598">
        <v>2023</v>
      </c>
      <c r="F598" t="s">
        <v>1642</v>
      </c>
      <c r="G598">
        <v>4186</v>
      </c>
      <c r="H598">
        <v>6099</v>
      </c>
      <c r="I598">
        <v>13534</v>
      </c>
      <c r="J598">
        <v>206044</v>
      </c>
      <c r="K598">
        <v>5.32</v>
      </c>
      <c r="L598">
        <v>5</v>
      </c>
      <c r="M598">
        <v>1.89</v>
      </c>
      <c r="N598">
        <v>7.34</v>
      </c>
      <c r="O598">
        <v>81.66</v>
      </c>
      <c r="P598">
        <v>4.3</v>
      </c>
      <c r="Q598">
        <v>18601</v>
      </c>
      <c r="R598">
        <v>5486</v>
      </c>
      <c r="S598">
        <v>3</v>
      </c>
      <c r="T598">
        <v>25530414</v>
      </c>
      <c r="U598">
        <v>56653324</v>
      </c>
      <c r="V598">
        <v>-31122910</v>
      </c>
      <c r="W598" s="20" t="str">
        <f t="shared" si="9"/>
        <v>Volume Trap</v>
      </c>
    </row>
    <row r="599" spans="1:23" x14ac:dyDescent="0.3">
      <c r="A599" t="s">
        <v>616</v>
      </c>
      <c r="B599" t="s">
        <v>1451</v>
      </c>
      <c r="C599" t="s">
        <v>1634</v>
      </c>
      <c r="D599" t="s">
        <v>1637</v>
      </c>
      <c r="E599">
        <v>2024</v>
      </c>
      <c r="F599" t="s">
        <v>1639</v>
      </c>
      <c r="G599">
        <v>4885</v>
      </c>
      <c r="H599">
        <v>3778</v>
      </c>
      <c r="I599">
        <v>2913</v>
      </c>
      <c r="J599">
        <v>161715</v>
      </c>
      <c r="K599">
        <v>0.78</v>
      </c>
      <c r="L599">
        <v>12</v>
      </c>
      <c r="M599">
        <v>4.1399999999999997</v>
      </c>
      <c r="N599">
        <v>16.8</v>
      </c>
      <c r="O599">
        <v>62.25</v>
      </c>
      <c r="P599">
        <v>4.8</v>
      </c>
      <c r="Q599">
        <v>2142</v>
      </c>
      <c r="R599">
        <v>7042</v>
      </c>
      <c r="S599">
        <v>11</v>
      </c>
      <c r="T599">
        <v>18455530</v>
      </c>
      <c r="U599">
        <v>14230005</v>
      </c>
      <c r="V599">
        <v>4225525</v>
      </c>
      <c r="W599" s="20" t="str">
        <f t="shared" si="9"/>
        <v>Under-performer</v>
      </c>
    </row>
    <row r="600" spans="1:23" x14ac:dyDescent="0.3">
      <c r="A600" t="s">
        <v>617</v>
      </c>
      <c r="B600" t="s">
        <v>1411</v>
      </c>
      <c r="C600" t="s">
        <v>1633</v>
      </c>
      <c r="D600" t="s">
        <v>1637</v>
      </c>
      <c r="E600">
        <v>2024</v>
      </c>
      <c r="F600" t="s">
        <v>1642</v>
      </c>
      <c r="G600">
        <v>3825</v>
      </c>
      <c r="H600">
        <v>15796</v>
      </c>
      <c r="I600">
        <v>6679</v>
      </c>
      <c r="J600">
        <v>76654</v>
      </c>
      <c r="K600">
        <v>0.48</v>
      </c>
      <c r="L600">
        <v>18</v>
      </c>
      <c r="M600">
        <v>9.36</v>
      </c>
      <c r="N600">
        <v>17.55</v>
      </c>
      <c r="O600">
        <v>37.92</v>
      </c>
      <c r="P600">
        <v>3.8</v>
      </c>
      <c r="Q600">
        <v>20432</v>
      </c>
      <c r="R600">
        <v>8859</v>
      </c>
      <c r="S600">
        <v>2</v>
      </c>
      <c r="T600">
        <v>60419700</v>
      </c>
      <c r="U600">
        <v>25547175</v>
      </c>
      <c r="V600">
        <v>34872525</v>
      </c>
      <c r="W600" s="20" t="str">
        <f t="shared" si="9"/>
        <v>Star</v>
      </c>
    </row>
    <row r="601" spans="1:23" x14ac:dyDescent="0.3">
      <c r="A601" t="s">
        <v>618</v>
      </c>
      <c r="B601" t="s">
        <v>1452</v>
      </c>
      <c r="C601" t="s">
        <v>1632</v>
      </c>
      <c r="D601" t="s">
        <v>1636</v>
      </c>
      <c r="E601">
        <v>2023</v>
      </c>
      <c r="F601" t="s">
        <v>1641</v>
      </c>
      <c r="G601">
        <v>2558</v>
      </c>
      <c r="H601">
        <v>4655</v>
      </c>
      <c r="I601">
        <v>14365</v>
      </c>
      <c r="J601">
        <v>261841</v>
      </c>
      <c r="K601">
        <v>6.35</v>
      </c>
      <c r="L601">
        <v>2</v>
      </c>
      <c r="M601">
        <v>4.57</v>
      </c>
      <c r="N601">
        <v>9.2899999999999991</v>
      </c>
      <c r="O601">
        <v>87.3</v>
      </c>
      <c r="P601">
        <v>1.8</v>
      </c>
      <c r="Q601">
        <v>13385</v>
      </c>
      <c r="R601">
        <v>344</v>
      </c>
      <c r="S601">
        <v>11</v>
      </c>
      <c r="T601">
        <v>11907490</v>
      </c>
      <c r="U601">
        <v>36745670</v>
      </c>
      <c r="V601">
        <v>-24838180</v>
      </c>
      <c r="W601" s="20" t="str">
        <f t="shared" si="9"/>
        <v>Under-performer</v>
      </c>
    </row>
    <row r="602" spans="1:23" x14ac:dyDescent="0.3">
      <c r="A602" t="s">
        <v>619</v>
      </c>
      <c r="B602" t="s">
        <v>1453</v>
      </c>
      <c r="C602" t="s">
        <v>1634</v>
      </c>
      <c r="D602" t="s">
        <v>1637</v>
      </c>
      <c r="E602">
        <v>2024</v>
      </c>
      <c r="F602" t="s">
        <v>1642</v>
      </c>
      <c r="G602">
        <v>2829</v>
      </c>
      <c r="H602">
        <v>9821</v>
      </c>
      <c r="I602">
        <v>4770</v>
      </c>
      <c r="J602">
        <v>393567</v>
      </c>
      <c r="K602">
        <v>1.27</v>
      </c>
      <c r="L602">
        <v>7</v>
      </c>
      <c r="M602">
        <v>2.9</v>
      </c>
      <c r="N602">
        <v>0.44</v>
      </c>
      <c r="O602">
        <v>74.13</v>
      </c>
      <c r="P602">
        <v>1.1000000000000001</v>
      </c>
      <c r="Q602">
        <v>9049</v>
      </c>
      <c r="R602">
        <v>120</v>
      </c>
      <c r="S602">
        <v>14</v>
      </c>
      <c r="T602">
        <v>27783609</v>
      </c>
      <c r="U602">
        <v>13494330</v>
      </c>
      <c r="V602">
        <v>14289279</v>
      </c>
      <c r="W602" s="20" t="str">
        <f t="shared" si="9"/>
        <v>Star</v>
      </c>
    </row>
    <row r="603" spans="1:23" x14ac:dyDescent="0.3">
      <c r="A603" t="s">
        <v>620</v>
      </c>
      <c r="B603" t="s">
        <v>1454</v>
      </c>
      <c r="C603" t="s">
        <v>1634</v>
      </c>
      <c r="D603" t="s">
        <v>1636</v>
      </c>
      <c r="E603">
        <v>2023</v>
      </c>
      <c r="F603" t="s">
        <v>1641</v>
      </c>
      <c r="G603">
        <v>974</v>
      </c>
      <c r="H603">
        <v>5314</v>
      </c>
      <c r="I603">
        <v>10983</v>
      </c>
      <c r="J603">
        <v>341464</v>
      </c>
      <c r="K603">
        <v>9.1</v>
      </c>
      <c r="L603">
        <v>7</v>
      </c>
      <c r="M603">
        <v>5.62</v>
      </c>
      <c r="N603">
        <v>17.579999999999998</v>
      </c>
      <c r="O603">
        <v>60.43</v>
      </c>
      <c r="P603">
        <v>2.9</v>
      </c>
      <c r="Q603">
        <v>14897</v>
      </c>
      <c r="R603">
        <v>8685</v>
      </c>
      <c r="S603">
        <v>5</v>
      </c>
      <c r="T603">
        <v>5175836</v>
      </c>
      <c r="U603">
        <v>10697442</v>
      </c>
      <c r="V603">
        <v>-5521606</v>
      </c>
      <c r="W603" s="20" t="str">
        <f t="shared" si="9"/>
        <v>Under-performer</v>
      </c>
    </row>
    <row r="604" spans="1:23" x14ac:dyDescent="0.3">
      <c r="A604" t="s">
        <v>621</v>
      </c>
      <c r="B604" t="s">
        <v>1455</v>
      </c>
      <c r="C604" t="s">
        <v>1632</v>
      </c>
      <c r="D604" t="s">
        <v>1638</v>
      </c>
      <c r="E604">
        <v>2024</v>
      </c>
      <c r="F604" t="s">
        <v>1642</v>
      </c>
      <c r="G604">
        <v>3006</v>
      </c>
      <c r="H604">
        <v>14625</v>
      </c>
      <c r="I604">
        <v>10059</v>
      </c>
      <c r="J604">
        <v>70808</v>
      </c>
      <c r="K604">
        <v>13.21</v>
      </c>
      <c r="L604">
        <v>19</v>
      </c>
      <c r="M604">
        <v>1.1200000000000001</v>
      </c>
      <c r="N604">
        <v>0.54</v>
      </c>
      <c r="O604">
        <v>33.43</v>
      </c>
      <c r="P604">
        <v>3.1</v>
      </c>
      <c r="Q604">
        <v>16574</v>
      </c>
      <c r="R604">
        <v>5867</v>
      </c>
      <c r="S604">
        <v>11</v>
      </c>
      <c r="T604">
        <v>43962750</v>
      </c>
      <c r="U604">
        <v>30237354</v>
      </c>
      <c r="V604">
        <v>13725396</v>
      </c>
      <c r="W604" s="20" t="str">
        <f t="shared" si="9"/>
        <v>Star</v>
      </c>
    </row>
    <row r="605" spans="1:23" x14ac:dyDescent="0.3">
      <c r="A605" t="s">
        <v>622</v>
      </c>
      <c r="B605" t="s">
        <v>1251</v>
      </c>
      <c r="C605" t="s">
        <v>1634</v>
      </c>
      <c r="D605" t="s">
        <v>1635</v>
      </c>
      <c r="E605">
        <v>2023</v>
      </c>
      <c r="F605" t="s">
        <v>1641</v>
      </c>
      <c r="G605">
        <v>1631</v>
      </c>
      <c r="H605">
        <v>4716</v>
      </c>
      <c r="I605">
        <v>8064</v>
      </c>
      <c r="J605">
        <v>102389</v>
      </c>
      <c r="K605">
        <v>13.24</v>
      </c>
      <c r="L605">
        <v>14</v>
      </c>
      <c r="M605">
        <v>6.1</v>
      </c>
      <c r="N605">
        <v>15.78</v>
      </c>
      <c r="O605">
        <v>39.880000000000003</v>
      </c>
      <c r="P605">
        <v>2</v>
      </c>
      <c r="Q605">
        <v>15271</v>
      </c>
      <c r="R605">
        <v>3615</v>
      </c>
      <c r="S605">
        <v>11</v>
      </c>
      <c r="T605">
        <v>7691796</v>
      </c>
      <c r="U605">
        <v>13152384</v>
      </c>
      <c r="V605">
        <v>-5460588</v>
      </c>
      <c r="W605" s="20" t="str">
        <f t="shared" si="9"/>
        <v>Under-performer</v>
      </c>
    </row>
    <row r="606" spans="1:23" x14ac:dyDescent="0.3">
      <c r="A606" t="s">
        <v>623</v>
      </c>
      <c r="B606" t="s">
        <v>1456</v>
      </c>
      <c r="C606" t="s">
        <v>1633</v>
      </c>
      <c r="D606" t="s">
        <v>1637</v>
      </c>
      <c r="E606">
        <v>2024</v>
      </c>
      <c r="F606" t="s">
        <v>1641</v>
      </c>
      <c r="G606">
        <v>3374</v>
      </c>
      <c r="H606">
        <v>3613</v>
      </c>
      <c r="I606">
        <v>2377</v>
      </c>
      <c r="J606">
        <v>168581</v>
      </c>
      <c r="K606">
        <v>9.89</v>
      </c>
      <c r="L606">
        <v>3</v>
      </c>
      <c r="M606">
        <v>5.68</v>
      </c>
      <c r="N606">
        <v>4.09</v>
      </c>
      <c r="O606">
        <v>63.6</v>
      </c>
      <c r="P606">
        <v>1.5</v>
      </c>
      <c r="Q606">
        <v>2449</v>
      </c>
      <c r="R606">
        <v>2010</v>
      </c>
      <c r="S606">
        <v>12</v>
      </c>
      <c r="T606">
        <v>12190262</v>
      </c>
      <c r="U606">
        <v>8019998</v>
      </c>
      <c r="V606">
        <v>4170264</v>
      </c>
      <c r="W606" s="20" t="str">
        <f t="shared" si="9"/>
        <v>Under-performer</v>
      </c>
    </row>
    <row r="607" spans="1:23" x14ac:dyDescent="0.3">
      <c r="A607" t="s">
        <v>624</v>
      </c>
      <c r="B607" t="s">
        <v>1219</v>
      </c>
      <c r="C607" t="s">
        <v>1632</v>
      </c>
      <c r="D607" t="s">
        <v>1636</v>
      </c>
      <c r="E607">
        <v>2023</v>
      </c>
      <c r="F607" t="s">
        <v>1642</v>
      </c>
      <c r="G607">
        <v>4535</v>
      </c>
      <c r="H607">
        <v>11738</v>
      </c>
      <c r="I607">
        <v>10003</v>
      </c>
      <c r="J607">
        <v>177927</v>
      </c>
      <c r="K607">
        <v>3.17</v>
      </c>
      <c r="L607">
        <v>18</v>
      </c>
      <c r="M607">
        <v>7.92</v>
      </c>
      <c r="N607">
        <v>14.14</v>
      </c>
      <c r="O607">
        <v>15.76</v>
      </c>
      <c r="P607">
        <v>3.3</v>
      </c>
      <c r="Q607">
        <v>18405</v>
      </c>
      <c r="R607">
        <v>8581</v>
      </c>
      <c r="S607">
        <v>9</v>
      </c>
      <c r="T607">
        <v>53231830</v>
      </c>
      <c r="U607">
        <v>45363605</v>
      </c>
      <c r="V607">
        <v>7868225</v>
      </c>
      <c r="W607" s="20" t="str">
        <f t="shared" si="9"/>
        <v>Star</v>
      </c>
    </row>
    <row r="608" spans="1:23" x14ac:dyDescent="0.3">
      <c r="A608" t="s">
        <v>625</v>
      </c>
      <c r="B608" t="s">
        <v>1457</v>
      </c>
      <c r="C608" t="s">
        <v>1634</v>
      </c>
      <c r="D608" t="s">
        <v>1638</v>
      </c>
      <c r="E608">
        <v>2024</v>
      </c>
      <c r="F608" t="s">
        <v>1641</v>
      </c>
      <c r="G608">
        <v>305</v>
      </c>
      <c r="H608">
        <v>15260</v>
      </c>
      <c r="I608">
        <v>3074</v>
      </c>
      <c r="J608">
        <v>84773</v>
      </c>
      <c r="K608">
        <v>12.94</v>
      </c>
      <c r="L608">
        <v>2</v>
      </c>
      <c r="M608">
        <v>9.8699999999999992</v>
      </c>
      <c r="N608">
        <v>12.6</v>
      </c>
      <c r="O608">
        <v>30.53</v>
      </c>
      <c r="P608">
        <v>4.0999999999999996</v>
      </c>
      <c r="Q608">
        <v>16232</v>
      </c>
      <c r="R608">
        <v>5982</v>
      </c>
      <c r="S608">
        <v>3</v>
      </c>
      <c r="T608">
        <v>4654300</v>
      </c>
      <c r="U608">
        <v>937570</v>
      </c>
      <c r="V608">
        <v>3716730</v>
      </c>
      <c r="W608" s="20" t="str">
        <f t="shared" si="9"/>
        <v>Under-performer</v>
      </c>
    </row>
    <row r="609" spans="1:23" x14ac:dyDescent="0.3">
      <c r="A609" t="s">
        <v>626</v>
      </c>
      <c r="B609" t="s">
        <v>1032</v>
      </c>
      <c r="C609" t="s">
        <v>1634</v>
      </c>
      <c r="D609" t="s">
        <v>1635</v>
      </c>
      <c r="E609">
        <v>2024</v>
      </c>
      <c r="F609" t="s">
        <v>1642</v>
      </c>
      <c r="G609">
        <v>4854</v>
      </c>
      <c r="H609">
        <v>14088</v>
      </c>
      <c r="I609">
        <v>5669</v>
      </c>
      <c r="J609">
        <v>232240</v>
      </c>
      <c r="K609">
        <v>13.29</v>
      </c>
      <c r="L609">
        <v>12</v>
      </c>
      <c r="M609">
        <v>2.5099999999999998</v>
      </c>
      <c r="N609">
        <v>0.34</v>
      </c>
      <c r="O609">
        <v>67.11</v>
      </c>
      <c r="P609">
        <v>5</v>
      </c>
      <c r="Q609">
        <v>18238</v>
      </c>
      <c r="R609">
        <v>8652</v>
      </c>
      <c r="S609">
        <v>14</v>
      </c>
      <c r="T609">
        <v>68383152</v>
      </c>
      <c r="U609">
        <v>27517326</v>
      </c>
      <c r="V609">
        <v>40865826</v>
      </c>
      <c r="W609" s="20" t="str">
        <f t="shared" si="9"/>
        <v>Star</v>
      </c>
    </row>
    <row r="610" spans="1:23" x14ac:dyDescent="0.3">
      <c r="A610" t="s">
        <v>627</v>
      </c>
      <c r="B610" t="s">
        <v>1458</v>
      </c>
      <c r="C610" t="s">
        <v>1634</v>
      </c>
      <c r="D610" t="s">
        <v>1635</v>
      </c>
      <c r="E610">
        <v>2023</v>
      </c>
      <c r="F610" t="s">
        <v>1640</v>
      </c>
      <c r="G610">
        <v>1888</v>
      </c>
      <c r="H610">
        <v>4874</v>
      </c>
      <c r="I610">
        <v>10806</v>
      </c>
      <c r="J610">
        <v>470963</v>
      </c>
      <c r="K610">
        <v>2.95</v>
      </c>
      <c r="L610">
        <v>7</v>
      </c>
      <c r="M610">
        <v>5.0999999999999996</v>
      </c>
      <c r="N610">
        <v>9.07</v>
      </c>
      <c r="O610">
        <v>48.4</v>
      </c>
      <c r="P610">
        <v>4</v>
      </c>
      <c r="Q610">
        <v>19366</v>
      </c>
      <c r="R610">
        <v>8176</v>
      </c>
      <c r="S610">
        <v>13</v>
      </c>
      <c r="T610">
        <v>9202112</v>
      </c>
      <c r="U610">
        <v>20401728</v>
      </c>
      <c r="V610">
        <v>-11199616</v>
      </c>
      <c r="W610" s="20" t="str">
        <f t="shared" si="9"/>
        <v>Under-performer</v>
      </c>
    </row>
    <row r="611" spans="1:23" x14ac:dyDescent="0.3">
      <c r="A611" t="s">
        <v>628</v>
      </c>
      <c r="B611" t="s">
        <v>1172</v>
      </c>
      <c r="C611" t="s">
        <v>1632</v>
      </c>
      <c r="D611" t="s">
        <v>1637</v>
      </c>
      <c r="E611">
        <v>2024</v>
      </c>
      <c r="F611" t="s">
        <v>1640</v>
      </c>
      <c r="G611">
        <v>1994</v>
      </c>
      <c r="H611">
        <v>7930</v>
      </c>
      <c r="I611">
        <v>7544</v>
      </c>
      <c r="J611">
        <v>388540</v>
      </c>
      <c r="K611">
        <v>11.06</v>
      </c>
      <c r="L611">
        <v>15</v>
      </c>
      <c r="M611">
        <v>9.09</v>
      </c>
      <c r="N611">
        <v>15.03</v>
      </c>
      <c r="O611">
        <v>42.19</v>
      </c>
      <c r="P611">
        <v>4.2</v>
      </c>
      <c r="Q611">
        <v>11339</v>
      </c>
      <c r="R611">
        <v>1722</v>
      </c>
      <c r="S611">
        <v>12</v>
      </c>
      <c r="T611">
        <v>15812420</v>
      </c>
      <c r="U611">
        <v>15042736</v>
      </c>
      <c r="V611">
        <v>769684</v>
      </c>
      <c r="W611" s="20" t="str">
        <f t="shared" si="9"/>
        <v>Under-performer</v>
      </c>
    </row>
    <row r="612" spans="1:23" x14ac:dyDescent="0.3">
      <c r="A612" t="s">
        <v>629</v>
      </c>
      <c r="B612" t="s">
        <v>1386</v>
      </c>
      <c r="C612" t="s">
        <v>1633</v>
      </c>
      <c r="D612" t="s">
        <v>1635</v>
      </c>
      <c r="E612">
        <v>2023</v>
      </c>
      <c r="F612" t="s">
        <v>1641</v>
      </c>
      <c r="G612">
        <v>59</v>
      </c>
      <c r="H612">
        <v>13470</v>
      </c>
      <c r="I612">
        <v>3226</v>
      </c>
      <c r="J612">
        <v>419836</v>
      </c>
      <c r="K612">
        <v>4.3</v>
      </c>
      <c r="L612">
        <v>12</v>
      </c>
      <c r="M612">
        <v>7.85</v>
      </c>
      <c r="N612">
        <v>21.22</v>
      </c>
      <c r="O612">
        <v>22.12</v>
      </c>
      <c r="P612">
        <v>3.5</v>
      </c>
      <c r="Q612">
        <v>14323</v>
      </c>
      <c r="R612">
        <v>4414</v>
      </c>
      <c r="S612">
        <v>9</v>
      </c>
      <c r="T612">
        <v>794730</v>
      </c>
      <c r="U612">
        <v>190334</v>
      </c>
      <c r="V612">
        <v>604396</v>
      </c>
      <c r="W612" s="20" t="str">
        <f t="shared" si="9"/>
        <v>Under-performer</v>
      </c>
    </row>
    <row r="613" spans="1:23" x14ac:dyDescent="0.3">
      <c r="A613" t="s">
        <v>630</v>
      </c>
      <c r="B613" t="s">
        <v>1459</v>
      </c>
      <c r="C613" t="s">
        <v>1633</v>
      </c>
      <c r="D613" t="s">
        <v>1635</v>
      </c>
      <c r="E613">
        <v>2023</v>
      </c>
      <c r="F613" t="s">
        <v>1641</v>
      </c>
      <c r="G613">
        <v>2921</v>
      </c>
      <c r="H613">
        <v>2129</v>
      </c>
      <c r="I613">
        <v>14289</v>
      </c>
      <c r="J613">
        <v>264764</v>
      </c>
      <c r="K613">
        <v>12.04</v>
      </c>
      <c r="L613">
        <v>2</v>
      </c>
      <c r="M613">
        <v>4.87</v>
      </c>
      <c r="N613">
        <v>22.22</v>
      </c>
      <c r="O613">
        <v>45.35</v>
      </c>
      <c r="P613">
        <v>4.9000000000000004</v>
      </c>
      <c r="Q613">
        <v>20099</v>
      </c>
      <c r="R613">
        <v>2553</v>
      </c>
      <c r="S613">
        <v>2</v>
      </c>
      <c r="T613">
        <v>6218809</v>
      </c>
      <c r="U613">
        <v>41738169</v>
      </c>
      <c r="V613">
        <v>-35519360</v>
      </c>
      <c r="W613" s="20" t="str">
        <f t="shared" si="9"/>
        <v>Under-performer</v>
      </c>
    </row>
    <row r="614" spans="1:23" x14ac:dyDescent="0.3">
      <c r="A614" t="s">
        <v>631</v>
      </c>
      <c r="B614" t="s">
        <v>1025</v>
      </c>
      <c r="C614" t="s">
        <v>1634</v>
      </c>
      <c r="D614" t="s">
        <v>1635</v>
      </c>
      <c r="E614">
        <v>2024</v>
      </c>
      <c r="F614" t="s">
        <v>1642</v>
      </c>
      <c r="G614">
        <v>847</v>
      </c>
      <c r="H614">
        <v>18153</v>
      </c>
      <c r="I614">
        <v>6346</v>
      </c>
      <c r="J614">
        <v>107505</v>
      </c>
      <c r="K614">
        <v>14.96</v>
      </c>
      <c r="L614">
        <v>15</v>
      </c>
      <c r="M614">
        <v>9.4499999999999993</v>
      </c>
      <c r="N614">
        <v>12.1</v>
      </c>
      <c r="O614">
        <v>71.66</v>
      </c>
      <c r="P614">
        <v>3.6</v>
      </c>
      <c r="Q614">
        <v>20421</v>
      </c>
      <c r="R614">
        <v>2115</v>
      </c>
      <c r="S614">
        <v>2</v>
      </c>
      <c r="T614">
        <v>15375591</v>
      </c>
      <c r="U614">
        <v>5375062</v>
      </c>
      <c r="V614">
        <v>10000529</v>
      </c>
      <c r="W614" s="20" t="str">
        <f t="shared" si="9"/>
        <v>Cash Cows</v>
      </c>
    </row>
    <row r="615" spans="1:23" x14ac:dyDescent="0.3">
      <c r="A615" t="s">
        <v>632</v>
      </c>
      <c r="B615" t="s">
        <v>1286</v>
      </c>
      <c r="C615" t="s">
        <v>1633</v>
      </c>
      <c r="D615" t="s">
        <v>1635</v>
      </c>
      <c r="E615">
        <v>2023</v>
      </c>
      <c r="F615" t="s">
        <v>1642</v>
      </c>
      <c r="G615">
        <v>1065</v>
      </c>
      <c r="H615">
        <v>12331</v>
      </c>
      <c r="I615">
        <v>7652</v>
      </c>
      <c r="J615">
        <v>398040</v>
      </c>
      <c r="K615">
        <v>0.45</v>
      </c>
      <c r="L615">
        <v>8</v>
      </c>
      <c r="M615">
        <v>0.56999999999999995</v>
      </c>
      <c r="N615">
        <v>18.21</v>
      </c>
      <c r="O615">
        <v>31.12</v>
      </c>
      <c r="P615">
        <v>4.4000000000000004</v>
      </c>
      <c r="Q615">
        <v>16190</v>
      </c>
      <c r="R615">
        <v>2900</v>
      </c>
      <c r="S615">
        <v>5</v>
      </c>
      <c r="T615">
        <v>13132515</v>
      </c>
      <c r="U615">
        <v>8149380</v>
      </c>
      <c r="V615">
        <v>4983135</v>
      </c>
      <c r="W615" s="20" t="str">
        <f t="shared" si="9"/>
        <v>Cash Cows</v>
      </c>
    </row>
    <row r="616" spans="1:23" x14ac:dyDescent="0.3">
      <c r="A616" t="s">
        <v>633</v>
      </c>
      <c r="B616" t="s">
        <v>1460</v>
      </c>
      <c r="C616" t="s">
        <v>1634</v>
      </c>
      <c r="D616" t="s">
        <v>1635</v>
      </c>
      <c r="E616">
        <v>2023</v>
      </c>
      <c r="F616" t="s">
        <v>1641</v>
      </c>
      <c r="G616">
        <v>1874</v>
      </c>
      <c r="H616">
        <v>7224</v>
      </c>
      <c r="I616">
        <v>13394</v>
      </c>
      <c r="J616">
        <v>68135</v>
      </c>
      <c r="K616">
        <v>13.46</v>
      </c>
      <c r="L616">
        <v>13</v>
      </c>
      <c r="M616">
        <v>9.31</v>
      </c>
      <c r="N616">
        <v>7.91</v>
      </c>
      <c r="O616">
        <v>10.43</v>
      </c>
      <c r="P616">
        <v>4.8</v>
      </c>
      <c r="Q616">
        <v>7839</v>
      </c>
      <c r="R616">
        <v>9123</v>
      </c>
      <c r="S616">
        <v>8</v>
      </c>
      <c r="T616">
        <v>13537776</v>
      </c>
      <c r="U616">
        <v>25100356</v>
      </c>
      <c r="V616">
        <v>-11562580</v>
      </c>
      <c r="W616" s="20" t="str">
        <f t="shared" si="9"/>
        <v>Under-performer</v>
      </c>
    </row>
    <row r="617" spans="1:23" x14ac:dyDescent="0.3">
      <c r="A617" t="s">
        <v>634</v>
      </c>
      <c r="B617" t="s">
        <v>1402</v>
      </c>
      <c r="C617" t="s">
        <v>1633</v>
      </c>
      <c r="D617" t="s">
        <v>1637</v>
      </c>
      <c r="E617">
        <v>2024</v>
      </c>
      <c r="F617" t="s">
        <v>1640</v>
      </c>
      <c r="G617">
        <v>4519</v>
      </c>
      <c r="H617">
        <v>12583</v>
      </c>
      <c r="I617">
        <v>13866</v>
      </c>
      <c r="J617">
        <v>140887</v>
      </c>
      <c r="K617">
        <v>9.34</v>
      </c>
      <c r="L617">
        <v>12</v>
      </c>
      <c r="M617">
        <v>0.51</v>
      </c>
      <c r="N617">
        <v>8.5500000000000007</v>
      </c>
      <c r="O617">
        <v>63.48</v>
      </c>
      <c r="P617">
        <v>4.7</v>
      </c>
      <c r="Q617">
        <v>12456</v>
      </c>
      <c r="R617">
        <v>8872</v>
      </c>
      <c r="S617">
        <v>10</v>
      </c>
      <c r="T617">
        <v>56862577</v>
      </c>
      <c r="U617">
        <v>62660454</v>
      </c>
      <c r="V617">
        <v>-5797877</v>
      </c>
      <c r="W617" s="20" t="str">
        <f t="shared" si="9"/>
        <v>Volume Trap</v>
      </c>
    </row>
    <row r="618" spans="1:23" x14ac:dyDescent="0.3">
      <c r="A618" t="s">
        <v>635</v>
      </c>
      <c r="B618" t="s">
        <v>1136</v>
      </c>
      <c r="C618" t="s">
        <v>1634</v>
      </c>
      <c r="D618" t="s">
        <v>1637</v>
      </c>
      <c r="E618">
        <v>2024</v>
      </c>
      <c r="F618" t="s">
        <v>1642</v>
      </c>
      <c r="G618">
        <v>3186</v>
      </c>
      <c r="H618">
        <v>14649</v>
      </c>
      <c r="I618">
        <v>3351</v>
      </c>
      <c r="J618">
        <v>172118</v>
      </c>
      <c r="K618">
        <v>14.6</v>
      </c>
      <c r="L618">
        <v>6</v>
      </c>
      <c r="M618">
        <v>5.47</v>
      </c>
      <c r="N618">
        <v>4.8600000000000003</v>
      </c>
      <c r="O618">
        <v>87.81</v>
      </c>
      <c r="P618">
        <v>2.5</v>
      </c>
      <c r="Q618">
        <v>5265</v>
      </c>
      <c r="R618">
        <v>6852</v>
      </c>
      <c r="S618">
        <v>6</v>
      </c>
      <c r="T618">
        <v>46671714</v>
      </c>
      <c r="U618">
        <v>10676286</v>
      </c>
      <c r="V618">
        <v>35995428</v>
      </c>
      <c r="W618" s="20" t="str">
        <f t="shared" si="9"/>
        <v>Star</v>
      </c>
    </row>
    <row r="619" spans="1:23" x14ac:dyDescent="0.3">
      <c r="A619" t="s">
        <v>636</v>
      </c>
      <c r="B619" t="s">
        <v>1455</v>
      </c>
      <c r="C619" t="s">
        <v>1634</v>
      </c>
      <c r="D619" t="s">
        <v>1635</v>
      </c>
      <c r="E619">
        <v>2024</v>
      </c>
      <c r="F619" t="s">
        <v>1642</v>
      </c>
      <c r="G619">
        <v>2243</v>
      </c>
      <c r="H619">
        <v>10972</v>
      </c>
      <c r="I619">
        <v>7211</v>
      </c>
      <c r="J619">
        <v>359521</v>
      </c>
      <c r="K619">
        <v>6.98</v>
      </c>
      <c r="L619">
        <v>14</v>
      </c>
      <c r="M619">
        <v>8.9</v>
      </c>
      <c r="N619">
        <v>14.05</v>
      </c>
      <c r="O619">
        <v>58.55</v>
      </c>
      <c r="P619">
        <v>1.3</v>
      </c>
      <c r="Q619">
        <v>4327</v>
      </c>
      <c r="R619">
        <v>7553</v>
      </c>
      <c r="S619">
        <v>3</v>
      </c>
      <c r="T619">
        <v>24610196</v>
      </c>
      <c r="U619">
        <v>16174273</v>
      </c>
      <c r="V619">
        <v>8435923</v>
      </c>
      <c r="W619" s="20" t="str">
        <f t="shared" si="9"/>
        <v>Star</v>
      </c>
    </row>
    <row r="620" spans="1:23" x14ac:dyDescent="0.3">
      <c r="A620" t="s">
        <v>637</v>
      </c>
      <c r="B620" t="s">
        <v>1461</v>
      </c>
      <c r="C620" t="s">
        <v>1634</v>
      </c>
      <c r="D620" t="s">
        <v>1637</v>
      </c>
      <c r="E620">
        <v>2024</v>
      </c>
      <c r="F620" t="s">
        <v>1641</v>
      </c>
      <c r="G620">
        <v>273</v>
      </c>
      <c r="H620">
        <v>7776</v>
      </c>
      <c r="I620">
        <v>12649</v>
      </c>
      <c r="J620">
        <v>204626</v>
      </c>
      <c r="K620">
        <v>12.71</v>
      </c>
      <c r="L620">
        <v>6</v>
      </c>
      <c r="M620">
        <v>2.63</v>
      </c>
      <c r="N620">
        <v>7.86</v>
      </c>
      <c r="O620">
        <v>19.59</v>
      </c>
      <c r="P620">
        <v>1.7</v>
      </c>
      <c r="Q620">
        <v>3558</v>
      </c>
      <c r="R620">
        <v>2953</v>
      </c>
      <c r="S620">
        <v>13</v>
      </c>
      <c r="T620">
        <v>2122848</v>
      </c>
      <c r="U620">
        <v>3453177</v>
      </c>
      <c r="V620">
        <v>-1330329</v>
      </c>
      <c r="W620" s="20" t="str">
        <f t="shared" si="9"/>
        <v>Under-performer</v>
      </c>
    </row>
    <row r="621" spans="1:23" x14ac:dyDescent="0.3">
      <c r="A621" t="s">
        <v>638</v>
      </c>
      <c r="B621" t="s">
        <v>1462</v>
      </c>
      <c r="C621" t="s">
        <v>1632</v>
      </c>
      <c r="D621" t="s">
        <v>1636</v>
      </c>
      <c r="E621">
        <v>2023</v>
      </c>
      <c r="F621" t="s">
        <v>1639</v>
      </c>
      <c r="G621">
        <v>4998</v>
      </c>
      <c r="H621">
        <v>17135</v>
      </c>
      <c r="I621">
        <v>807</v>
      </c>
      <c r="J621">
        <v>374635</v>
      </c>
      <c r="K621">
        <v>0.94</v>
      </c>
      <c r="L621">
        <v>5</v>
      </c>
      <c r="M621">
        <v>4.72</v>
      </c>
      <c r="N621">
        <v>2.11</v>
      </c>
      <c r="O621">
        <v>35.659999999999997</v>
      </c>
      <c r="P621">
        <v>1.2</v>
      </c>
      <c r="Q621">
        <v>13019</v>
      </c>
      <c r="R621">
        <v>2336</v>
      </c>
      <c r="S621">
        <v>8</v>
      </c>
      <c r="T621">
        <v>85640730</v>
      </c>
      <c r="U621">
        <v>4033386</v>
      </c>
      <c r="V621">
        <v>81607344</v>
      </c>
      <c r="W621" s="20" t="str">
        <f t="shared" si="9"/>
        <v>Star</v>
      </c>
    </row>
    <row r="622" spans="1:23" x14ac:dyDescent="0.3">
      <c r="A622" t="s">
        <v>639</v>
      </c>
      <c r="B622" t="s">
        <v>1463</v>
      </c>
      <c r="C622" t="s">
        <v>1632</v>
      </c>
      <c r="D622" t="s">
        <v>1638</v>
      </c>
      <c r="E622">
        <v>2023</v>
      </c>
      <c r="F622" t="s">
        <v>1642</v>
      </c>
      <c r="G622">
        <v>4208</v>
      </c>
      <c r="H622">
        <v>7395</v>
      </c>
      <c r="I622">
        <v>8887</v>
      </c>
      <c r="J622">
        <v>498837</v>
      </c>
      <c r="K622">
        <v>5.03</v>
      </c>
      <c r="L622">
        <v>1</v>
      </c>
      <c r="M622">
        <v>3.24</v>
      </c>
      <c r="N622">
        <v>17.13</v>
      </c>
      <c r="O622">
        <v>79.41</v>
      </c>
      <c r="P622">
        <v>1.4</v>
      </c>
      <c r="Q622">
        <v>2230</v>
      </c>
      <c r="R622">
        <v>4276</v>
      </c>
      <c r="S622">
        <v>12</v>
      </c>
      <c r="T622">
        <v>31118160</v>
      </c>
      <c r="U622">
        <v>37396496</v>
      </c>
      <c r="V622">
        <v>-6278336</v>
      </c>
      <c r="W622" s="20" t="str">
        <f t="shared" si="9"/>
        <v>Volume Trap</v>
      </c>
    </row>
    <row r="623" spans="1:23" x14ac:dyDescent="0.3">
      <c r="A623" t="s">
        <v>640</v>
      </c>
      <c r="B623" t="s">
        <v>1302</v>
      </c>
      <c r="C623" t="s">
        <v>1632</v>
      </c>
      <c r="D623" t="s">
        <v>1635</v>
      </c>
      <c r="E623">
        <v>2023</v>
      </c>
      <c r="F623" t="s">
        <v>1639</v>
      </c>
      <c r="G623">
        <v>3975</v>
      </c>
      <c r="H623">
        <v>15494</v>
      </c>
      <c r="I623">
        <v>3355</v>
      </c>
      <c r="J623">
        <v>295739</v>
      </c>
      <c r="K623">
        <v>1.01</v>
      </c>
      <c r="L623">
        <v>8</v>
      </c>
      <c r="M623">
        <v>9.52</v>
      </c>
      <c r="N623">
        <v>17.690000000000001</v>
      </c>
      <c r="O623">
        <v>28.61</v>
      </c>
      <c r="P623">
        <v>1.7</v>
      </c>
      <c r="Q623">
        <v>3332</v>
      </c>
      <c r="R623">
        <v>2255</v>
      </c>
      <c r="S623">
        <v>3</v>
      </c>
      <c r="T623">
        <v>61588650</v>
      </c>
      <c r="U623">
        <v>13336125</v>
      </c>
      <c r="V623">
        <v>48252525</v>
      </c>
      <c r="W623" s="20" t="str">
        <f t="shared" si="9"/>
        <v>Star</v>
      </c>
    </row>
    <row r="624" spans="1:23" x14ac:dyDescent="0.3">
      <c r="A624" t="s">
        <v>641</v>
      </c>
      <c r="B624" t="s">
        <v>1426</v>
      </c>
      <c r="C624" t="s">
        <v>1634</v>
      </c>
      <c r="D624" t="s">
        <v>1637</v>
      </c>
      <c r="E624">
        <v>2024</v>
      </c>
      <c r="F624" t="s">
        <v>1639</v>
      </c>
      <c r="G624">
        <v>4834</v>
      </c>
      <c r="H624">
        <v>12052</v>
      </c>
      <c r="I624">
        <v>1275</v>
      </c>
      <c r="J624">
        <v>370427</v>
      </c>
      <c r="K624">
        <v>14.63</v>
      </c>
      <c r="L624">
        <v>16</v>
      </c>
      <c r="M624">
        <v>8.24</v>
      </c>
      <c r="N624">
        <v>9</v>
      </c>
      <c r="O624">
        <v>58.62</v>
      </c>
      <c r="P624">
        <v>2.4</v>
      </c>
      <c r="Q624">
        <v>10100</v>
      </c>
      <c r="R624">
        <v>9636</v>
      </c>
      <c r="S624">
        <v>10</v>
      </c>
      <c r="T624">
        <v>58259368</v>
      </c>
      <c r="U624">
        <v>6163350</v>
      </c>
      <c r="V624">
        <v>52096018</v>
      </c>
      <c r="W624" s="20" t="str">
        <f t="shared" si="9"/>
        <v>Star</v>
      </c>
    </row>
    <row r="625" spans="1:23" x14ac:dyDescent="0.3">
      <c r="A625" t="s">
        <v>642</v>
      </c>
      <c r="B625" t="s">
        <v>1464</v>
      </c>
      <c r="C625" t="s">
        <v>1632</v>
      </c>
      <c r="D625" t="s">
        <v>1636</v>
      </c>
      <c r="E625">
        <v>2024</v>
      </c>
      <c r="F625" t="s">
        <v>1642</v>
      </c>
      <c r="G625">
        <v>4050</v>
      </c>
      <c r="H625">
        <v>18459</v>
      </c>
      <c r="I625">
        <v>6216</v>
      </c>
      <c r="J625">
        <v>329067</v>
      </c>
      <c r="K625">
        <v>12.25</v>
      </c>
      <c r="L625">
        <v>4</v>
      </c>
      <c r="M625">
        <v>7.09</v>
      </c>
      <c r="N625">
        <v>1.92</v>
      </c>
      <c r="O625">
        <v>42.21</v>
      </c>
      <c r="P625">
        <v>3.2</v>
      </c>
      <c r="Q625">
        <v>17118</v>
      </c>
      <c r="R625">
        <v>5798</v>
      </c>
      <c r="S625">
        <v>10</v>
      </c>
      <c r="T625">
        <v>74758950</v>
      </c>
      <c r="U625">
        <v>25174800</v>
      </c>
      <c r="V625">
        <v>49584150</v>
      </c>
      <c r="W625" s="20" t="str">
        <f t="shared" si="9"/>
        <v>Star</v>
      </c>
    </row>
    <row r="626" spans="1:23" x14ac:dyDescent="0.3">
      <c r="A626" t="s">
        <v>643</v>
      </c>
      <c r="B626" t="s">
        <v>1348</v>
      </c>
      <c r="C626" t="s">
        <v>1634</v>
      </c>
      <c r="D626" t="s">
        <v>1638</v>
      </c>
      <c r="E626">
        <v>2024</v>
      </c>
      <c r="F626" t="s">
        <v>1640</v>
      </c>
      <c r="G626">
        <v>1683</v>
      </c>
      <c r="H626">
        <v>7599</v>
      </c>
      <c r="I626">
        <v>11203</v>
      </c>
      <c r="J626">
        <v>359735</v>
      </c>
      <c r="K626">
        <v>12.79</v>
      </c>
      <c r="L626">
        <v>11</v>
      </c>
      <c r="M626">
        <v>5.88</v>
      </c>
      <c r="N626">
        <v>10.66</v>
      </c>
      <c r="O626">
        <v>26.63</v>
      </c>
      <c r="P626">
        <v>3.8</v>
      </c>
      <c r="Q626">
        <v>8670</v>
      </c>
      <c r="R626">
        <v>6929</v>
      </c>
      <c r="S626">
        <v>4</v>
      </c>
      <c r="T626">
        <v>12789117</v>
      </c>
      <c r="U626">
        <v>18854649</v>
      </c>
      <c r="V626">
        <v>-6065532</v>
      </c>
      <c r="W626" s="20" t="str">
        <f t="shared" si="9"/>
        <v>Under-performer</v>
      </c>
    </row>
    <row r="627" spans="1:23" x14ac:dyDescent="0.3">
      <c r="A627" t="s">
        <v>644</v>
      </c>
      <c r="B627" t="s">
        <v>1465</v>
      </c>
      <c r="C627" t="s">
        <v>1633</v>
      </c>
      <c r="D627" t="s">
        <v>1636</v>
      </c>
      <c r="E627">
        <v>2023</v>
      </c>
      <c r="F627" t="s">
        <v>1640</v>
      </c>
      <c r="G627">
        <v>2202</v>
      </c>
      <c r="H627">
        <v>10999</v>
      </c>
      <c r="I627">
        <v>9476</v>
      </c>
      <c r="J627">
        <v>112261</v>
      </c>
      <c r="K627">
        <v>14.07</v>
      </c>
      <c r="L627">
        <v>0</v>
      </c>
      <c r="M627">
        <v>8.2100000000000009</v>
      </c>
      <c r="N627">
        <v>11.06</v>
      </c>
      <c r="O627">
        <v>75.069999999999993</v>
      </c>
      <c r="P627">
        <v>1.8</v>
      </c>
      <c r="Q627">
        <v>5679</v>
      </c>
      <c r="R627">
        <v>8637</v>
      </c>
      <c r="S627">
        <v>14</v>
      </c>
      <c r="T627">
        <v>24219798</v>
      </c>
      <c r="U627">
        <v>20866152</v>
      </c>
      <c r="V627">
        <v>3353646</v>
      </c>
      <c r="W627" s="20" t="str">
        <f t="shared" si="9"/>
        <v>Volume Trap</v>
      </c>
    </row>
    <row r="628" spans="1:23" x14ac:dyDescent="0.3">
      <c r="A628" t="s">
        <v>645</v>
      </c>
      <c r="B628" t="s">
        <v>1307</v>
      </c>
      <c r="C628" t="s">
        <v>1634</v>
      </c>
      <c r="D628" t="s">
        <v>1635</v>
      </c>
      <c r="E628">
        <v>2024</v>
      </c>
      <c r="F628" t="s">
        <v>1639</v>
      </c>
      <c r="G628">
        <v>560</v>
      </c>
      <c r="H628">
        <v>4678</v>
      </c>
      <c r="I628">
        <v>8039</v>
      </c>
      <c r="J628">
        <v>366480</v>
      </c>
      <c r="K628">
        <v>1.28</v>
      </c>
      <c r="L628">
        <v>9</v>
      </c>
      <c r="M628">
        <v>3.92</v>
      </c>
      <c r="N628">
        <v>16.72</v>
      </c>
      <c r="O628">
        <v>69.430000000000007</v>
      </c>
      <c r="P628">
        <v>3.7</v>
      </c>
      <c r="Q628">
        <v>7799</v>
      </c>
      <c r="R628">
        <v>1986</v>
      </c>
      <c r="S628">
        <v>9</v>
      </c>
      <c r="T628">
        <v>2619680</v>
      </c>
      <c r="U628">
        <v>4501840</v>
      </c>
      <c r="V628">
        <v>-1882160</v>
      </c>
      <c r="W628" s="20" t="str">
        <f t="shared" si="9"/>
        <v>Under-performer</v>
      </c>
    </row>
    <row r="629" spans="1:23" x14ac:dyDescent="0.3">
      <c r="A629" t="s">
        <v>646</v>
      </c>
      <c r="B629" t="s">
        <v>1161</v>
      </c>
      <c r="C629" t="s">
        <v>1632</v>
      </c>
      <c r="D629" t="s">
        <v>1638</v>
      </c>
      <c r="E629">
        <v>2024</v>
      </c>
      <c r="F629" t="s">
        <v>1640</v>
      </c>
      <c r="G629">
        <v>434</v>
      </c>
      <c r="H629">
        <v>7616</v>
      </c>
      <c r="I629">
        <v>7510</v>
      </c>
      <c r="J629">
        <v>386227</v>
      </c>
      <c r="K629">
        <v>5.78</v>
      </c>
      <c r="L629">
        <v>10</v>
      </c>
      <c r="M629">
        <v>4.4800000000000004</v>
      </c>
      <c r="N629">
        <v>7.89</v>
      </c>
      <c r="O629">
        <v>62.93</v>
      </c>
      <c r="P629">
        <v>3.8</v>
      </c>
      <c r="Q629">
        <v>9330</v>
      </c>
      <c r="R629">
        <v>6571</v>
      </c>
      <c r="S629">
        <v>12</v>
      </c>
      <c r="T629">
        <v>3305344</v>
      </c>
      <c r="U629">
        <v>3259340</v>
      </c>
      <c r="V629">
        <v>46004</v>
      </c>
      <c r="W629" s="20" t="str">
        <f t="shared" si="9"/>
        <v>Under-performer</v>
      </c>
    </row>
    <row r="630" spans="1:23" x14ac:dyDescent="0.3">
      <c r="A630" t="s">
        <v>647</v>
      </c>
      <c r="B630" t="s">
        <v>1466</v>
      </c>
      <c r="C630" t="s">
        <v>1634</v>
      </c>
      <c r="D630" t="s">
        <v>1638</v>
      </c>
      <c r="E630">
        <v>2023</v>
      </c>
      <c r="F630" t="s">
        <v>1642</v>
      </c>
      <c r="G630">
        <v>454</v>
      </c>
      <c r="H630">
        <v>17063</v>
      </c>
      <c r="I630">
        <v>5800</v>
      </c>
      <c r="J630">
        <v>110948</v>
      </c>
      <c r="K630">
        <v>1.07</v>
      </c>
      <c r="L630">
        <v>15</v>
      </c>
      <c r="M630">
        <v>7.3</v>
      </c>
      <c r="N630">
        <v>17.059999999999999</v>
      </c>
      <c r="O630">
        <v>28.91</v>
      </c>
      <c r="P630">
        <v>3.2</v>
      </c>
      <c r="Q630">
        <v>12939</v>
      </c>
      <c r="R630">
        <v>8846</v>
      </c>
      <c r="S630">
        <v>5</v>
      </c>
      <c r="T630">
        <v>7746602</v>
      </c>
      <c r="U630">
        <v>2633200</v>
      </c>
      <c r="V630">
        <v>5113402</v>
      </c>
      <c r="W630" s="20" t="str">
        <f t="shared" si="9"/>
        <v>Cash Cows</v>
      </c>
    </row>
    <row r="631" spans="1:23" x14ac:dyDescent="0.3">
      <c r="A631" t="s">
        <v>648</v>
      </c>
      <c r="B631" t="s">
        <v>1110</v>
      </c>
      <c r="C631" t="s">
        <v>1633</v>
      </c>
      <c r="D631" t="s">
        <v>1638</v>
      </c>
      <c r="E631">
        <v>2024</v>
      </c>
      <c r="F631" t="s">
        <v>1641</v>
      </c>
      <c r="G631">
        <v>4663</v>
      </c>
      <c r="H631">
        <v>5068</v>
      </c>
      <c r="I631">
        <v>5454</v>
      </c>
      <c r="J631">
        <v>290891</v>
      </c>
      <c r="K631">
        <v>3.16</v>
      </c>
      <c r="L631">
        <v>13</v>
      </c>
      <c r="M631">
        <v>3.58</v>
      </c>
      <c r="N631">
        <v>21.79</v>
      </c>
      <c r="O631">
        <v>17.829999999999998</v>
      </c>
      <c r="P631">
        <v>4.5999999999999996</v>
      </c>
      <c r="Q631">
        <v>6302</v>
      </c>
      <c r="R631">
        <v>3870</v>
      </c>
      <c r="S631">
        <v>4</v>
      </c>
      <c r="T631">
        <v>23632084</v>
      </c>
      <c r="U631">
        <v>25432002</v>
      </c>
      <c r="V631">
        <v>-1799918</v>
      </c>
      <c r="W631" s="20" t="str">
        <f t="shared" si="9"/>
        <v>Volume Trap</v>
      </c>
    </row>
    <row r="632" spans="1:23" x14ac:dyDescent="0.3">
      <c r="A632" t="s">
        <v>649</v>
      </c>
      <c r="B632" t="s">
        <v>1467</v>
      </c>
      <c r="C632" t="s">
        <v>1633</v>
      </c>
      <c r="D632" t="s">
        <v>1638</v>
      </c>
      <c r="E632">
        <v>2024</v>
      </c>
      <c r="F632" t="s">
        <v>1641</v>
      </c>
      <c r="G632">
        <v>4621</v>
      </c>
      <c r="H632">
        <v>11347</v>
      </c>
      <c r="I632">
        <v>8878</v>
      </c>
      <c r="J632">
        <v>214074</v>
      </c>
      <c r="K632">
        <v>3.44</v>
      </c>
      <c r="L632">
        <v>7</v>
      </c>
      <c r="M632">
        <v>0.64</v>
      </c>
      <c r="N632">
        <v>5.94</v>
      </c>
      <c r="O632">
        <v>56.09</v>
      </c>
      <c r="P632">
        <v>1.4</v>
      </c>
      <c r="Q632">
        <v>8115</v>
      </c>
      <c r="R632">
        <v>8491</v>
      </c>
      <c r="S632">
        <v>2</v>
      </c>
      <c r="T632">
        <v>52434487</v>
      </c>
      <c r="U632">
        <v>41025238</v>
      </c>
      <c r="V632">
        <v>11409249</v>
      </c>
      <c r="W632" s="20" t="str">
        <f t="shared" si="9"/>
        <v>Star</v>
      </c>
    </row>
    <row r="633" spans="1:23" x14ac:dyDescent="0.3">
      <c r="A633" t="s">
        <v>650</v>
      </c>
      <c r="B633" t="s">
        <v>1468</v>
      </c>
      <c r="C633" t="s">
        <v>1632</v>
      </c>
      <c r="D633" t="s">
        <v>1636</v>
      </c>
      <c r="E633">
        <v>2024</v>
      </c>
      <c r="F633" t="s">
        <v>1639</v>
      </c>
      <c r="G633">
        <v>2050</v>
      </c>
      <c r="H633">
        <v>15635</v>
      </c>
      <c r="I633">
        <v>6863</v>
      </c>
      <c r="J633">
        <v>338816</v>
      </c>
      <c r="K633">
        <v>7.04</v>
      </c>
      <c r="L633">
        <v>16</v>
      </c>
      <c r="M633">
        <v>0.74</v>
      </c>
      <c r="N633">
        <v>24.47</v>
      </c>
      <c r="O633">
        <v>54.29</v>
      </c>
      <c r="P633">
        <v>1.7</v>
      </c>
      <c r="Q633">
        <v>8262</v>
      </c>
      <c r="R633">
        <v>3040</v>
      </c>
      <c r="S633">
        <v>6</v>
      </c>
      <c r="T633">
        <v>32051750</v>
      </c>
      <c r="U633">
        <v>14069150</v>
      </c>
      <c r="V633">
        <v>17982600</v>
      </c>
      <c r="W633" s="20" t="str">
        <f t="shared" si="9"/>
        <v>Star</v>
      </c>
    </row>
    <row r="634" spans="1:23" x14ac:dyDescent="0.3">
      <c r="A634" t="s">
        <v>651</v>
      </c>
      <c r="B634" t="s">
        <v>1469</v>
      </c>
      <c r="C634" t="s">
        <v>1633</v>
      </c>
      <c r="D634" t="s">
        <v>1638</v>
      </c>
      <c r="E634">
        <v>2023</v>
      </c>
      <c r="F634" t="s">
        <v>1641</v>
      </c>
      <c r="G634">
        <v>2806</v>
      </c>
      <c r="H634">
        <v>19274</v>
      </c>
      <c r="I634">
        <v>3085</v>
      </c>
      <c r="J634">
        <v>316357</v>
      </c>
      <c r="K634">
        <v>4.03</v>
      </c>
      <c r="L634">
        <v>17</v>
      </c>
      <c r="M634">
        <v>1.1499999999999999</v>
      </c>
      <c r="N634">
        <v>9.66</v>
      </c>
      <c r="O634">
        <v>25.07</v>
      </c>
      <c r="P634">
        <v>2.7</v>
      </c>
      <c r="Q634">
        <v>7043</v>
      </c>
      <c r="R634">
        <v>3590</v>
      </c>
      <c r="S634">
        <v>14</v>
      </c>
      <c r="T634">
        <v>54082844</v>
      </c>
      <c r="U634">
        <v>8656510</v>
      </c>
      <c r="V634">
        <v>45426334</v>
      </c>
      <c r="W634" s="20" t="str">
        <f t="shared" si="9"/>
        <v>Star</v>
      </c>
    </row>
    <row r="635" spans="1:23" x14ac:dyDescent="0.3">
      <c r="A635" t="s">
        <v>652</v>
      </c>
      <c r="B635" t="s">
        <v>1470</v>
      </c>
      <c r="C635" t="s">
        <v>1632</v>
      </c>
      <c r="D635" t="s">
        <v>1638</v>
      </c>
      <c r="E635">
        <v>2023</v>
      </c>
      <c r="F635" t="s">
        <v>1641</v>
      </c>
      <c r="G635">
        <v>1718</v>
      </c>
      <c r="H635">
        <v>3242</v>
      </c>
      <c r="I635">
        <v>6023</v>
      </c>
      <c r="J635">
        <v>191365</v>
      </c>
      <c r="K635">
        <v>1.51</v>
      </c>
      <c r="L635">
        <v>11</v>
      </c>
      <c r="M635">
        <v>8.6999999999999993</v>
      </c>
      <c r="N635">
        <v>6.68</v>
      </c>
      <c r="O635">
        <v>14.5</v>
      </c>
      <c r="P635">
        <v>1.5</v>
      </c>
      <c r="Q635">
        <v>6383</v>
      </c>
      <c r="R635">
        <v>7999</v>
      </c>
      <c r="S635">
        <v>12</v>
      </c>
      <c r="T635">
        <v>5569756</v>
      </c>
      <c r="U635">
        <v>10347514</v>
      </c>
      <c r="V635">
        <v>-4777758</v>
      </c>
      <c r="W635" s="20" t="str">
        <f t="shared" si="9"/>
        <v>Under-performer</v>
      </c>
    </row>
    <row r="636" spans="1:23" x14ac:dyDescent="0.3">
      <c r="A636" t="s">
        <v>653</v>
      </c>
      <c r="B636" t="s">
        <v>1471</v>
      </c>
      <c r="C636" t="s">
        <v>1633</v>
      </c>
      <c r="D636" t="s">
        <v>1635</v>
      </c>
      <c r="E636">
        <v>2023</v>
      </c>
      <c r="F636" t="s">
        <v>1642</v>
      </c>
      <c r="G636">
        <v>1510</v>
      </c>
      <c r="H636">
        <v>19809</v>
      </c>
      <c r="I636">
        <v>14321</v>
      </c>
      <c r="J636">
        <v>499076</v>
      </c>
      <c r="K636">
        <v>2.5099999999999998</v>
      </c>
      <c r="L636">
        <v>16</v>
      </c>
      <c r="M636">
        <v>4.72</v>
      </c>
      <c r="N636">
        <v>10.54</v>
      </c>
      <c r="O636">
        <v>16.46</v>
      </c>
      <c r="P636">
        <v>3.3</v>
      </c>
      <c r="Q636">
        <v>17239</v>
      </c>
      <c r="R636">
        <v>406</v>
      </c>
      <c r="S636">
        <v>5</v>
      </c>
      <c r="T636">
        <v>29911590</v>
      </c>
      <c r="U636">
        <v>21624710</v>
      </c>
      <c r="V636">
        <v>8286880</v>
      </c>
      <c r="W636" s="20" t="str">
        <f t="shared" si="9"/>
        <v>Star</v>
      </c>
    </row>
    <row r="637" spans="1:23" x14ac:dyDescent="0.3">
      <c r="A637" t="s">
        <v>654</v>
      </c>
      <c r="B637" t="s">
        <v>1472</v>
      </c>
      <c r="C637" t="s">
        <v>1632</v>
      </c>
      <c r="D637" t="s">
        <v>1637</v>
      </c>
      <c r="E637">
        <v>2023</v>
      </c>
      <c r="F637" t="s">
        <v>1639</v>
      </c>
      <c r="G637">
        <v>3686</v>
      </c>
      <c r="H637">
        <v>2119</v>
      </c>
      <c r="I637">
        <v>7771</v>
      </c>
      <c r="J637">
        <v>112507</v>
      </c>
      <c r="K637">
        <v>2.21</v>
      </c>
      <c r="L637">
        <v>13</v>
      </c>
      <c r="M637">
        <v>7.13</v>
      </c>
      <c r="N637">
        <v>2.36</v>
      </c>
      <c r="O637">
        <v>89.42</v>
      </c>
      <c r="P637">
        <v>2.6</v>
      </c>
      <c r="Q637">
        <v>2166</v>
      </c>
      <c r="R637">
        <v>3175</v>
      </c>
      <c r="S637">
        <v>2</v>
      </c>
      <c r="T637">
        <v>7810634</v>
      </c>
      <c r="U637">
        <v>28643906</v>
      </c>
      <c r="V637">
        <v>-20833272</v>
      </c>
      <c r="W637" s="20" t="str">
        <f t="shared" si="9"/>
        <v>Under-performer</v>
      </c>
    </row>
    <row r="638" spans="1:23" x14ac:dyDescent="0.3">
      <c r="A638" t="s">
        <v>655</v>
      </c>
      <c r="B638" t="s">
        <v>1322</v>
      </c>
      <c r="C638" t="s">
        <v>1634</v>
      </c>
      <c r="D638" t="s">
        <v>1637</v>
      </c>
      <c r="E638">
        <v>2024</v>
      </c>
      <c r="F638" t="s">
        <v>1639</v>
      </c>
      <c r="G638">
        <v>2774</v>
      </c>
      <c r="H638">
        <v>19158</v>
      </c>
      <c r="I638">
        <v>13555</v>
      </c>
      <c r="J638">
        <v>107134</v>
      </c>
      <c r="K638">
        <v>14.6</v>
      </c>
      <c r="L638">
        <v>15</v>
      </c>
      <c r="M638">
        <v>3.93</v>
      </c>
      <c r="N638">
        <v>3.14</v>
      </c>
      <c r="O638">
        <v>72.69</v>
      </c>
      <c r="P638">
        <v>2.1</v>
      </c>
      <c r="Q638">
        <v>1776</v>
      </c>
      <c r="R638">
        <v>1756</v>
      </c>
      <c r="S638">
        <v>11</v>
      </c>
      <c r="T638">
        <v>53144292</v>
      </c>
      <c r="U638">
        <v>37601570</v>
      </c>
      <c r="V638">
        <v>15542722</v>
      </c>
      <c r="W638" s="20" t="str">
        <f t="shared" si="9"/>
        <v>Star</v>
      </c>
    </row>
    <row r="639" spans="1:23" x14ac:dyDescent="0.3">
      <c r="A639" t="s">
        <v>656</v>
      </c>
      <c r="B639" t="s">
        <v>1473</v>
      </c>
      <c r="C639" t="s">
        <v>1634</v>
      </c>
      <c r="D639" t="s">
        <v>1636</v>
      </c>
      <c r="E639">
        <v>2023</v>
      </c>
      <c r="F639" t="s">
        <v>1639</v>
      </c>
      <c r="G639">
        <v>4859</v>
      </c>
      <c r="H639">
        <v>18840</v>
      </c>
      <c r="I639">
        <v>4325</v>
      </c>
      <c r="J639">
        <v>183172</v>
      </c>
      <c r="K639">
        <v>11.39</v>
      </c>
      <c r="L639">
        <v>13</v>
      </c>
      <c r="M639">
        <v>2.59</v>
      </c>
      <c r="N639">
        <v>10.36</v>
      </c>
      <c r="O639">
        <v>83.76</v>
      </c>
      <c r="P639">
        <v>1.7</v>
      </c>
      <c r="Q639">
        <v>15563</v>
      </c>
      <c r="R639">
        <v>7344</v>
      </c>
      <c r="S639">
        <v>9</v>
      </c>
      <c r="T639">
        <v>91543560</v>
      </c>
      <c r="U639">
        <v>21015175</v>
      </c>
      <c r="V639">
        <v>70528385</v>
      </c>
      <c r="W639" s="20" t="str">
        <f t="shared" si="9"/>
        <v>Star</v>
      </c>
    </row>
    <row r="640" spans="1:23" x14ac:dyDescent="0.3">
      <c r="A640" t="s">
        <v>657</v>
      </c>
      <c r="B640" t="s">
        <v>1474</v>
      </c>
      <c r="C640" t="s">
        <v>1633</v>
      </c>
      <c r="D640" t="s">
        <v>1637</v>
      </c>
      <c r="E640">
        <v>2023</v>
      </c>
      <c r="F640" t="s">
        <v>1640</v>
      </c>
      <c r="G640">
        <v>4228</v>
      </c>
      <c r="H640">
        <v>3439</v>
      </c>
      <c r="I640">
        <v>12331</v>
      </c>
      <c r="J640">
        <v>291225</v>
      </c>
      <c r="K640">
        <v>14.52</v>
      </c>
      <c r="L640">
        <v>8</v>
      </c>
      <c r="M640">
        <v>3.47</v>
      </c>
      <c r="N640">
        <v>19.059999999999999</v>
      </c>
      <c r="O640">
        <v>25.6</v>
      </c>
      <c r="P640">
        <v>2.2999999999999998</v>
      </c>
      <c r="Q640">
        <v>2381</v>
      </c>
      <c r="R640">
        <v>6711</v>
      </c>
      <c r="S640">
        <v>9</v>
      </c>
      <c r="T640">
        <v>14540092</v>
      </c>
      <c r="U640">
        <v>52135468</v>
      </c>
      <c r="V640">
        <v>-37595376</v>
      </c>
      <c r="W640" s="20" t="str">
        <f t="shared" si="9"/>
        <v>Under-performer</v>
      </c>
    </row>
    <row r="641" spans="1:23" x14ac:dyDescent="0.3">
      <c r="A641" t="s">
        <v>658</v>
      </c>
      <c r="B641" t="s">
        <v>1475</v>
      </c>
      <c r="C641" t="s">
        <v>1633</v>
      </c>
      <c r="D641" t="s">
        <v>1638</v>
      </c>
      <c r="E641">
        <v>2023</v>
      </c>
      <c r="F641" t="s">
        <v>1641</v>
      </c>
      <c r="G641">
        <v>2098</v>
      </c>
      <c r="H641">
        <v>17501</v>
      </c>
      <c r="I641">
        <v>3622</v>
      </c>
      <c r="J641">
        <v>243069</v>
      </c>
      <c r="K641">
        <v>6.6</v>
      </c>
      <c r="L641">
        <v>3</v>
      </c>
      <c r="M641">
        <v>7.94</v>
      </c>
      <c r="N641">
        <v>22.51</v>
      </c>
      <c r="O641">
        <v>86.85</v>
      </c>
      <c r="P641">
        <v>3.4</v>
      </c>
      <c r="Q641">
        <v>3560</v>
      </c>
      <c r="R641">
        <v>6422</v>
      </c>
      <c r="S641">
        <v>14</v>
      </c>
      <c r="T641">
        <v>36717098</v>
      </c>
      <c r="U641">
        <v>7598956</v>
      </c>
      <c r="V641">
        <v>29118142</v>
      </c>
      <c r="W641" s="20" t="str">
        <f t="shared" si="9"/>
        <v>Star</v>
      </c>
    </row>
    <row r="642" spans="1:23" x14ac:dyDescent="0.3">
      <c r="A642" t="s">
        <v>659</v>
      </c>
      <c r="B642" t="s">
        <v>1074</v>
      </c>
      <c r="C642" t="s">
        <v>1632</v>
      </c>
      <c r="D642" t="s">
        <v>1637</v>
      </c>
      <c r="E642">
        <v>2024</v>
      </c>
      <c r="F642" t="s">
        <v>1641</v>
      </c>
      <c r="G642">
        <v>4196</v>
      </c>
      <c r="H642">
        <v>2468</v>
      </c>
      <c r="I642">
        <v>5743</v>
      </c>
      <c r="J642">
        <v>340316</v>
      </c>
      <c r="K642">
        <v>4.18</v>
      </c>
      <c r="L642">
        <v>10</v>
      </c>
      <c r="M642">
        <v>6.25</v>
      </c>
      <c r="N642">
        <v>16.62</v>
      </c>
      <c r="O642">
        <v>21.41</v>
      </c>
      <c r="P642">
        <v>3.3</v>
      </c>
      <c r="Q642">
        <v>16177</v>
      </c>
      <c r="R642">
        <v>2792</v>
      </c>
      <c r="S642">
        <v>9</v>
      </c>
      <c r="T642">
        <v>10355728</v>
      </c>
      <c r="U642">
        <v>24097628</v>
      </c>
      <c r="V642">
        <v>-13741900</v>
      </c>
      <c r="W642" s="20" t="str">
        <f t="shared" si="9"/>
        <v>Under-performer</v>
      </c>
    </row>
    <row r="643" spans="1:23" x14ac:dyDescent="0.3">
      <c r="A643" t="s">
        <v>660</v>
      </c>
      <c r="B643" t="s">
        <v>1224</v>
      </c>
      <c r="C643" t="s">
        <v>1632</v>
      </c>
      <c r="D643" t="s">
        <v>1637</v>
      </c>
      <c r="E643">
        <v>2023</v>
      </c>
      <c r="F643" t="s">
        <v>1640</v>
      </c>
      <c r="G643">
        <v>4830</v>
      </c>
      <c r="H643">
        <v>16346</v>
      </c>
      <c r="I643">
        <v>7330</v>
      </c>
      <c r="J643">
        <v>332276</v>
      </c>
      <c r="K643">
        <v>11.97</v>
      </c>
      <c r="L643">
        <v>5</v>
      </c>
      <c r="M643">
        <v>9.3800000000000008</v>
      </c>
      <c r="N643">
        <v>2.63</v>
      </c>
      <c r="O643">
        <v>50.73</v>
      </c>
      <c r="P643">
        <v>1.7</v>
      </c>
      <c r="Q643">
        <v>19966</v>
      </c>
      <c r="R643">
        <v>1864</v>
      </c>
      <c r="S643">
        <v>4</v>
      </c>
      <c r="T643">
        <v>78951180</v>
      </c>
      <c r="U643">
        <v>35403900</v>
      </c>
      <c r="V643">
        <v>43547280</v>
      </c>
      <c r="W643" s="20" t="str">
        <f t="shared" ref="W643:W706" si="10">IF(AND(T643&gt;$Y$2,V643&gt;$Z$2),"Star",IF(AND(T643&lt;=$Y$2,V643&gt;$Z$2),"Cash Cows",IF(AND(T643&gt;$Y$2,V643&lt;=$Z$2),"Volume Trap","Under-performer")))</f>
        <v>Star</v>
      </c>
    </row>
    <row r="644" spans="1:23" x14ac:dyDescent="0.3">
      <c r="A644" t="s">
        <v>661</v>
      </c>
      <c r="B644" t="s">
        <v>1191</v>
      </c>
      <c r="C644" t="s">
        <v>1634</v>
      </c>
      <c r="D644" t="s">
        <v>1637</v>
      </c>
      <c r="E644">
        <v>2023</v>
      </c>
      <c r="F644" t="s">
        <v>1640</v>
      </c>
      <c r="G644">
        <v>766</v>
      </c>
      <c r="H644">
        <v>1781</v>
      </c>
      <c r="I644">
        <v>11916</v>
      </c>
      <c r="J644">
        <v>298933</v>
      </c>
      <c r="K644">
        <v>4.8899999999999997</v>
      </c>
      <c r="L644">
        <v>14</v>
      </c>
      <c r="M644">
        <v>6.8</v>
      </c>
      <c r="N644">
        <v>16.8</v>
      </c>
      <c r="O644">
        <v>76.38</v>
      </c>
      <c r="P644">
        <v>1.5</v>
      </c>
      <c r="Q644">
        <v>8202</v>
      </c>
      <c r="R644">
        <v>375</v>
      </c>
      <c r="S644">
        <v>7</v>
      </c>
      <c r="T644">
        <v>1364246</v>
      </c>
      <c r="U644">
        <v>9127656</v>
      </c>
      <c r="V644">
        <v>-7763410</v>
      </c>
      <c r="W644" s="20" t="str">
        <f t="shared" si="10"/>
        <v>Under-performer</v>
      </c>
    </row>
    <row r="645" spans="1:23" x14ac:dyDescent="0.3">
      <c r="A645" t="s">
        <v>662</v>
      </c>
      <c r="B645" t="s">
        <v>1476</v>
      </c>
      <c r="C645" t="s">
        <v>1633</v>
      </c>
      <c r="D645" t="s">
        <v>1636</v>
      </c>
      <c r="E645">
        <v>2024</v>
      </c>
      <c r="F645" t="s">
        <v>1642</v>
      </c>
      <c r="G645">
        <v>4594</v>
      </c>
      <c r="H645">
        <v>16860</v>
      </c>
      <c r="I645">
        <v>1058</v>
      </c>
      <c r="J645">
        <v>330343</v>
      </c>
      <c r="K645">
        <v>4.49</v>
      </c>
      <c r="L645">
        <v>4</v>
      </c>
      <c r="M645">
        <v>5.7</v>
      </c>
      <c r="N645">
        <v>15.89</v>
      </c>
      <c r="O645">
        <v>37.979999999999997</v>
      </c>
      <c r="P645">
        <v>1.1000000000000001</v>
      </c>
      <c r="Q645">
        <v>10929</v>
      </c>
      <c r="R645">
        <v>5371</v>
      </c>
      <c r="S645">
        <v>13</v>
      </c>
      <c r="T645">
        <v>77454840</v>
      </c>
      <c r="U645">
        <v>4860452</v>
      </c>
      <c r="V645">
        <v>72594388</v>
      </c>
      <c r="W645" s="20" t="str">
        <f t="shared" si="10"/>
        <v>Star</v>
      </c>
    </row>
    <row r="646" spans="1:23" x14ac:dyDescent="0.3">
      <c r="A646" t="s">
        <v>663</v>
      </c>
      <c r="B646" t="s">
        <v>1467</v>
      </c>
      <c r="C646" t="s">
        <v>1634</v>
      </c>
      <c r="D646" t="s">
        <v>1636</v>
      </c>
      <c r="E646">
        <v>2023</v>
      </c>
      <c r="F646" t="s">
        <v>1640</v>
      </c>
      <c r="G646">
        <v>4633</v>
      </c>
      <c r="H646">
        <v>7762</v>
      </c>
      <c r="I646">
        <v>1082</v>
      </c>
      <c r="J646">
        <v>86609</v>
      </c>
      <c r="K646">
        <v>3.49</v>
      </c>
      <c r="L646">
        <v>10</v>
      </c>
      <c r="M646">
        <v>6.1</v>
      </c>
      <c r="N646">
        <v>20.14</v>
      </c>
      <c r="O646">
        <v>43.99</v>
      </c>
      <c r="P646">
        <v>1</v>
      </c>
      <c r="Q646">
        <v>17353</v>
      </c>
      <c r="R646">
        <v>7431</v>
      </c>
      <c r="S646">
        <v>13</v>
      </c>
      <c r="T646">
        <v>35961346</v>
      </c>
      <c r="U646">
        <v>5012906</v>
      </c>
      <c r="V646">
        <v>30948440</v>
      </c>
      <c r="W646" s="20" t="str">
        <f t="shared" si="10"/>
        <v>Star</v>
      </c>
    </row>
    <row r="647" spans="1:23" x14ac:dyDescent="0.3">
      <c r="A647" t="s">
        <v>664</v>
      </c>
      <c r="B647" t="s">
        <v>1477</v>
      </c>
      <c r="C647" t="s">
        <v>1633</v>
      </c>
      <c r="D647" t="s">
        <v>1638</v>
      </c>
      <c r="E647">
        <v>2023</v>
      </c>
      <c r="F647" t="s">
        <v>1642</v>
      </c>
      <c r="G647">
        <v>1873</v>
      </c>
      <c r="H647">
        <v>2558</v>
      </c>
      <c r="I647">
        <v>14737</v>
      </c>
      <c r="J647">
        <v>224037</v>
      </c>
      <c r="K647">
        <v>1.95</v>
      </c>
      <c r="L647">
        <v>17</v>
      </c>
      <c r="M647">
        <v>9.42</v>
      </c>
      <c r="N647">
        <v>20.63</v>
      </c>
      <c r="O647">
        <v>20.25</v>
      </c>
      <c r="P647">
        <v>4.5</v>
      </c>
      <c r="Q647">
        <v>1658</v>
      </c>
      <c r="R647">
        <v>9693</v>
      </c>
      <c r="S647">
        <v>8</v>
      </c>
      <c r="T647">
        <v>4791134</v>
      </c>
      <c r="U647">
        <v>27602401</v>
      </c>
      <c r="V647">
        <v>-22811267</v>
      </c>
      <c r="W647" s="20" t="str">
        <f t="shared" si="10"/>
        <v>Under-performer</v>
      </c>
    </row>
    <row r="648" spans="1:23" x14ac:dyDescent="0.3">
      <c r="A648" t="s">
        <v>665</v>
      </c>
      <c r="B648" t="s">
        <v>1478</v>
      </c>
      <c r="C648" t="s">
        <v>1634</v>
      </c>
      <c r="D648" t="s">
        <v>1638</v>
      </c>
      <c r="E648">
        <v>2023</v>
      </c>
      <c r="F648" t="s">
        <v>1641</v>
      </c>
      <c r="G648">
        <v>2131</v>
      </c>
      <c r="H648">
        <v>12224</v>
      </c>
      <c r="I648">
        <v>2698</v>
      </c>
      <c r="J648">
        <v>189088</v>
      </c>
      <c r="K648">
        <v>3.85</v>
      </c>
      <c r="L648">
        <v>12</v>
      </c>
      <c r="M648">
        <v>7.88</v>
      </c>
      <c r="N648">
        <v>21.71</v>
      </c>
      <c r="O648">
        <v>19.829999999999998</v>
      </c>
      <c r="P648">
        <v>1.2</v>
      </c>
      <c r="Q648">
        <v>17496</v>
      </c>
      <c r="R648">
        <v>5125</v>
      </c>
      <c r="S648">
        <v>10</v>
      </c>
      <c r="T648">
        <v>26049344</v>
      </c>
      <c r="U648">
        <v>5749438</v>
      </c>
      <c r="V648">
        <v>20299906</v>
      </c>
      <c r="W648" s="20" t="str">
        <f t="shared" si="10"/>
        <v>Star</v>
      </c>
    </row>
    <row r="649" spans="1:23" x14ac:dyDescent="0.3">
      <c r="A649" t="s">
        <v>666</v>
      </c>
      <c r="B649" t="s">
        <v>1407</v>
      </c>
      <c r="C649" t="s">
        <v>1634</v>
      </c>
      <c r="D649" t="s">
        <v>1635</v>
      </c>
      <c r="E649">
        <v>2023</v>
      </c>
      <c r="F649" t="s">
        <v>1640</v>
      </c>
      <c r="G649">
        <v>3469</v>
      </c>
      <c r="H649">
        <v>6678</v>
      </c>
      <c r="I649">
        <v>4935</v>
      </c>
      <c r="J649">
        <v>482995</v>
      </c>
      <c r="K649">
        <v>5.33</v>
      </c>
      <c r="L649">
        <v>10</v>
      </c>
      <c r="M649">
        <v>0.24</v>
      </c>
      <c r="N649">
        <v>10.35</v>
      </c>
      <c r="O649">
        <v>59.57</v>
      </c>
      <c r="P649">
        <v>3.9</v>
      </c>
      <c r="Q649">
        <v>6729</v>
      </c>
      <c r="R649">
        <v>4150</v>
      </c>
      <c r="S649">
        <v>6</v>
      </c>
      <c r="T649">
        <v>23165982</v>
      </c>
      <c r="U649">
        <v>17119515</v>
      </c>
      <c r="V649">
        <v>6046467</v>
      </c>
      <c r="W649" s="20" t="str">
        <f t="shared" si="10"/>
        <v>Star</v>
      </c>
    </row>
    <row r="650" spans="1:23" x14ac:dyDescent="0.3">
      <c r="A650" t="s">
        <v>667</v>
      </c>
      <c r="B650" t="s">
        <v>1479</v>
      </c>
      <c r="C650" t="s">
        <v>1632</v>
      </c>
      <c r="D650" t="s">
        <v>1636</v>
      </c>
      <c r="E650">
        <v>2023</v>
      </c>
      <c r="F650" t="s">
        <v>1641</v>
      </c>
      <c r="G650">
        <v>1624</v>
      </c>
      <c r="H650">
        <v>8480</v>
      </c>
      <c r="I650">
        <v>7429</v>
      </c>
      <c r="J650">
        <v>344025</v>
      </c>
      <c r="K650">
        <v>10.11</v>
      </c>
      <c r="L650">
        <v>13</v>
      </c>
      <c r="M650">
        <v>5.34</v>
      </c>
      <c r="N650">
        <v>17.45</v>
      </c>
      <c r="O650">
        <v>64.040000000000006</v>
      </c>
      <c r="P650">
        <v>4.5</v>
      </c>
      <c r="Q650">
        <v>9456</v>
      </c>
      <c r="R650">
        <v>8180</v>
      </c>
      <c r="S650">
        <v>10</v>
      </c>
      <c r="T650">
        <v>13771520</v>
      </c>
      <c r="U650">
        <v>12064696</v>
      </c>
      <c r="V650">
        <v>1706824</v>
      </c>
      <c r="W650" s="20" t="str">
        <f t="shared" si="10"/>
        <v>Under-performer</v>
      </c>
    </row>
    <row r="651" spans="1:23" x14ac:dyDescent="0.3">
      <c r="A651" t="s">
        <v>668</v>
      </c>
      <c r="B651" t="s">
        <v>1480</v>
      </c>
      <c r="C651" t="s">
        <v>1632</v>
      </c>
      <c r="D651" t="s">
        <v>1637</v>
      </c>
      <c r="E651">
        <v>2024</v>
      </c>
      <c r="F651" t="s">
        <v>1641</v>
      </c>
      <c r="G651">
        <v>299</v>
      </c>
      <c r="H651">
        <v>10700</v>
      </c>
      <c r="I651">
        <v>11968</v>
      </c>
      <c r="J651">
        <v>263666</v>
      </c>
      <c r="K651">
        <v>0.94</v>
      </c>
      <c r="L651">
        <v>17</v>
      </c>
      <c r="M651">
        <v>6.88</v>
      </c>
      <c r="N651">
        <v>6.71</v>
      </c>
      <c r="O651">
        <v>72.19</v>
      </c>
      <c r="P651">
        <v>1.4</v>
      </c>
      <c r="Q651">
        <v>14066</v>
      </c>
      <c r="R651">
        <v>3560</v>
      </c>
      <c r="S651">
        <v>7</v>
      </c>
      <c r="T651">
        <v>3199300</v>
      </c>
      <c r="U651">
        <v>3578432</v>
      </c>
      <c r="V651">
        <v>-379132</v>
      </c>
      <c r="W651" s="20" t="str">
        <f t="shared" si="10"/>
        <v>Under-performer</v>
      </c>
    </row>
    <row r="652" spans="1:23" x14ac:dyDescent="0.3">
      <c r="A652" t="s">
        <v>669</v>
      </c>
      <c r="B652" t="s">
        <v>1481</v>
      </c>
      <c r="C652" t="s">
        <v>1632</v>
      </c>
      <c r="D652" t="s">
        <v>1635</v>
      </c>
      <c r="E652">
        <v>2024</v>
      </c>
      <c r="F652" t="s">
        <v>1639</v>
      </c>
      <c r="G652">
        <v>723</v>
      </c>
      <c r="H652">
        <v>2729</v>
      </c>
      <c r="I652">
        <v>11259</v>
      </c>
      <c r="J652">
        <v>336616</v>
      </c>
      <c r="K652">
        <v>3.16</v>
      </c>
      <c r="L652">
        <v>18</v>
      </c>
      <c r="M652">
        <v>7.49</v>
      </c>
      <c r="N652">
        <v>24.98</v>
      </c>
      <c r="O652">
        <v>54.53</v>
      </c>
      <c r="P652">
        <v>2.7</v>
      </c>
      <c r="Q652">
        <v>4026</v>
      </c>
      <c r="R652">
        <v>3935</v>
      </c>
      <c r="S652">
        <v>11</v>
      </c>
      <c r="T652">
        <v>1973067</v>
      </c>
      <c r="U652">
        <v>8140257</v>
      </c>
      <c r="V652">
        <v>-6167190</v>
      </c>
      <c r="W652" s="20" t="str">
        <f t="shared" si="10"/>
        <v>Under-performer</v>
      </c>
    </row>
    <row r="653" spans="1:23" x14ac:dyDescent="0.3">
      <c r="A653" t="s">
        <v>670</v>
      </c>
      <c r="B653" t="s">
        <v>1166</v>
      </c>
      <c r="C653" t="s">
        <v>1633</v>
      </c>
      <c r="D653" t="s">
        <v>1637</v>
      </c>
      <c r="E653">
        <v>2023</v>
      </c>
      <c r="F653" t="s">
        <v>1642</v>
      </c>
      <c r="G653">
        <v>4583</v>
      </c>
      <c r="H653">
        <v>9967</v>
      </c>
      <c r="I653">
        <v>4000</v>
      </c>
      <c r="J653">
        <v>232885</v>
      </c>
      <c r="K653">
        <v>12.14</v>
      </c>
      <c r="L653">
        <v>14</v>
      </c>
      <c r="M653">
        <v>2.13</v>
      </c>
      <c r="N653">
        <v>4.38</v>
      </c>
      <c r="O653">
        <v>61.66</v>
      </c>
      <c r="P653">
        <v>4.8</v>
      </c>
      <c r="Q653">
        <v>9303</v>
      </c>
      <c r="R653">
        <v>4378</v>
      </c>
      <c r="S653">
        <v>11</v>
      </c>
      <c r="T653">
        <v>45678761</v>
      </c>
      <c r="U653">
        <v>18332000</v>
      </c>
      <c r="V653">
        <v>27346761</v>
      </c>
      <c r="W653" s="20" t="str">
        <f t="shared" si="10"/>
        <v>Star</v>
      </c>
    </row>
    <row r="654" spans="1:23" x14ac:dyDescent="0.3">
      <c r="A654" t="s">
        <v>671</v>
      </c>
      <c r="B654" t="s">
        <v>1482</v>
      </c>
      <c r="C654" t="s">
        <v>1634</v>
      </c>
      <c r="D654" t="s">
        <v>1635</v>
      </c>
      <c r="E654">
        <v>2024</v>
      </c>
      <c r="F654" t="s">
        <v>1639</v>
      </c>
      <c r="G654">
        <v>2215</v>
      </c>
      <c r="H654">
        <v>3789</v>
      </c>
      <c r="I654">
        <v>5910</v>
      </c>
      <c r="J654">
        <v>281440</v>
      </c>
      <c r="K654">
        <v>2.2000000000000002</v>
      </c>
      <c r="L654">
        <v>8</v>
      </c>
      <c r="M654">
        <v>8.67</v>
      </c>
      <c r="N654">
        <v>0.25</v>
      </c>
      <c r="O654">
        <v>11.08</v>
      </c>
      <c r="P654">
        <v>4.3</v>
      </c>
      <c r="Q654">
        <v>8074</v>
      </c>
      <c r="R654">
        <v>1944</v>
      </c>
      <c r="S654">
        <v>11</v>
      </c>
      <c r="T654">
        <v>8392635</v>
      </c>
      <c r="U654">
        <v>13090650</v>
      </c>
      <c r="V654">
        <v>-4698015</v>
      </c>
      <c r="W654" s="20" t="str">
        <f t="shared" si="10"/>
        <v>Under-performer</v>
      </c>
    </row>
    <row r="655" spans="1:23" x14ac:dyDescent="0.3">
      <c r="A655" t="s">
        <v>672</v>
      </c>
      <c r="B655" t="s">
        <v>1070</v>
      </c>
      <c r="C655" t="s">
        <v>1633</v>
      </c>
      <c r="D655" t="s">
        <v>1636</v>
      </c>
      <c r="E655">
        <v>2023</v>
      </c>
      <c r="F655" t="s">
        <v>1639</v>
      </c>
      <c r="G655">
        <v>820</v>
      </c>
      <c r="H655">
        <v>2739</v>
      </c>
      <c r="I655">
        <v>7967</v>
      </c>
      <c r="J655">
        <v>307803</v>
      </c>
      <c r="K655">
        <v>5.14</v>
      </c>
      <c r="L655">
        <v>7</v>
      </c>
      <c r="M655">
        <v>9.56</v>
      </c>
      <c r="N655">
        <v>3.72</v>
      </c>
      <c r="O655">
        <v>22.97</v>
      </c>
      <c r="P655">
        <v>3</v>
      </c>
      <c r="Q655">
        <v>10233</v>
      </c>
      <c r="R655">
        <v>171</v>
      </c>
      <c r="S655">
        <v>5</v>
      </c>
      <c r="T655">
        <v>2245980</v>
      </c>
      <c r="U655">
        <v>6532940</v>
      </c>
      <c r="V655">
        <v>-4286960</v>
      </c>
      <c r="W655" s="20" t="str">
        <f t="shared" si="10"/>
        <v>Under-performer</v>
      </c>
    </row>
    <row r="656" spans="1:23" x14ac:dyDescent="0.3">
      <c r="A656" t="s">
        <v>673</v>
      </c>
      <c r="B656" t="s">
        <v>1309</v>
      </c>
      <c r="C656" t="s">
        <v>1634</v>
      </c>
      <c r="D656" t="s">
        <v>1635</v>
      </c>
      <c r="E656">
        <v>2023</v>
      </c>
      <c r="F656" t="s">
        <v>1640</v>
      </c>
      <c r="G656">
        <v>4012</v>
      </c>
      <c r="H656">
        <v>6870</v>
      </c>
      <c r="I656">
        <v>1412</v>
      </c>
      <c r="J656">
        <v>217093</v>
      </c>
      <c r="K656">
        <v>12.97</v>
      </c>
      <c r="L656">
        <v>19</v>
      </c>
      <c r="M656">
        <v>2.37</v>
      </c>
      <c r="N656">
        <v>19.399999999999999</v>
      </c>
      <c r="O656">
        <v>88.79</v>
      </c>
      <c r="P656">
        <v>4.0999999999999996</v>
      </c>
      <c r="Q656">
        <v>19022</v>
      </c>
      <c r="R656">
        <v>7486</v>
      </c>
      <c r="S656">
        <v>14</v>
      </c>
      <c r="T656">
        <v>27562440</v>
      </c>
      <c r="U656">
        <v>5664944</v>
      </c>
      <c r="V656">
        <v>21897496</v>
      </c>
      <c r="W656" s="20" t="str">
        <f t="shared" si="10"/>
        <v>Star</v>
      </c>
    </row>
    <row r="657" spans="1:23" x14ac:dyDescent="0.3">
      <c r="A657" t="s">
        <v>674</v>
      </c>
      <c r="B657" t="s">
        <v>1483</v>
      </c>
      <c r="C657" t="s">
        <v>1633</v>
      </c>
      <c r="D657" t="s">
        <v>1637</v>
      </c>
      <c r="E657">
        <v>2024</v>
      </c>
      <c r="F657" t="s">
        <v>1642</v>
      </c>
      <c r="G657">
        <v>4413</v>
      </c>
      <c r="H657">
        <v>17670</v>
      </c>
      <c r="I657">
        <v>1487</v>
      </c>
      <c r="J657">
        <v>366275</v>
      </c>
      <c r="K657">
        <v>2.3199999999999998</v>
      </c>
      <c r="L657">
        <v>0</v>
      </c>
      <c r="M657">
        <v>8.83</v>
      </c>
      <c r="N657">
        <v>11.17</v>
      </c>
      <c r="O657">
        <v>16.079999999999998</v>
      </c>
      <c r="P657">
        <v>4.3</v>
      </c>
      <c r="Q657">
        <v>8757</v>
      </c>
      <c r="R657">
        <v>6962</v>
      </c>
      <c r="S657">
        <v>2</v>
      </c>
      <c r="T657">
        <v>77977710</v>
      </c>
      <c r="U657">
        <v>6562131</v>
      </c>
      <c r="V657">
        <v>71415579</v>
      </c>
      <c r="W657" s="20" t="str">
        <f t="shared" si="10"/>
        <v>Star</v>
      </c>
    </row>
    <row r="658" spans="1:23" x14ac:dyDescent="0.3">
      <c r="A658" t="s">
        <v>675</v>
      </c>
      <c r="B658" t="s">
        <v>1052</v>
      </c>
      <c r="C658" t="s">
        <v>1633</v>
      </c>
      <c r="D658" t="s">
        <v>1638</v>
      </c>
      <c r="E658">
        <v>2024</v>
      </c>
      <c r="F658" t="s">
        <v>1639</v>
      </c>
      <c r="G658">
        <v>2034</v>
      </c>
      <c r="H658">
        <v>1625</v>
      </c>
      <c r="I658">
        <v>4490</v>
      </c>
      <c r="J658">
        <v>205159</v>
      </c>
      <c r="K658">
        <v>1.24</v>
      </c>
      <c r="L658">
        <v>3</v>
      </c>
      <c r="M658">
        <v>0.97</v>
      </c>
      <c r="N658">
        <v>11.19</v>
      </c>
      <c r="O658">
        <v>64.3</v>
      </c>
      <c r="P658">
        <v>2.4</v>
      </c>
      <c r="Q658">
        <v>4783</v>
      </c>
      <c r="R658">
        <v>7440</v>
      </c>
      <c r="S658">
        <v>2</v>
      </c>
      <c r="T658">
        <v>3305250</v>
      </c>
      <c r="U658">
        <v>9132660</v>
      </c>
      <c r="V658">
        <v>-5827410</v>
      </c>
      <c r="W658" s="20" t="str">
        <f t="shared" si="10"/>
        <v>Under-performer</v>
      </c>
    </row>
    <row r="659" spans="1:23" x14ac:dyDescent="0.3">
      <c r="A659" t="s">
        <v>676</v>
      </c>
      <c r="B659" t="s">
        <v>1433</v>
      </c>
      <c r="C659" t="s">
        <v>1633</v>
      </c>
      <c r="D659" t="s">
        <v>1635</v>
      </c>
      <c r="E659">
        <v>2024</v>
      </c>
      <c r="F659" t="s">
        <v>1639</v>
      </c>
      <c r="G659">
        <v>1127</v>
      </c>
      <c r="H659">
        <v>14004</v>
      </c>
      <c r="I659">
        <v>9604</v>
      </c>
      <c r="J659">
        <v>62828</v>
      </c>
      <c r="K659">
        <v>7.27</v>
      </c>
      <c r="L659">
        <v>13</v>
      </c>
      <c r="M659">
        <v>0.56000000000000005</v>
      </c>
      <c r="N659">
        <v>23.88</v>
      </c>
      <c r="O659">
        <v>24.09</v>
      </c>
      <c r="P659">
        <v>4.5999999999999996</v>
      </c>
      <c r="Q659">
        <v>17409</v>
      </c>
      <c r="R659">
        <v>9968</v>
      </c>
      <c r="S659">
        <v>11</v>
      </c>
      <c r="T659">
        <v>15782508</v>
      </c>
      <c r="U659">
        <v>10823708</v>
      </c>
      <c r="V659">
        <v>4958800</v>
      </c>
      <c r="W659" s="20" t="str">
        <f t="shared" si="10"/>
        <v>Cash Cows</v>
      </c>
    </row>
    <row r="660" spans="1:23" x14ac:dyDescent="0.3">
      <c r="A660" t="s">
        <v>677</v>
      </c>
      <c r="B660" t="s">
        <v>1484</v>
      </c>
      <c r="C660" t="s">
        <v>1634</v>
      </c>
      <c r="D660" t="s">
        <v>1638</v>
      </c>
      <c r="E660">
        <v>2023</v>
      </c>
      <c r="F660" t="s">
        <v>1642</v>
      </c>
      <c r="G660">
        <v>285</v>
      </c>
      <c r="H660">
        <v>16898</v>
      </c>
      <c r="I660">
        <v>3107</v>
      </c>
      <c r="J660">
        <v>408808</v>
      </c>
      <c r="K660">
        <v>4.54</v>
      </c>
      <c r="L660">
        <v>1</v>
      </c>
      <c r="M660">
        <v>1.29</v>
      </c>
      <c r="N660">
        <v>22.99</v>
      </c>
      <c r="O660">
        <v>67.34</v>
      </c>
      <c r="P660">
        <v>2.9</v>
      </c>
      <c r="Q660">
        <v>13302</v>
      </c>
      <c r="R660">
        <v>9587</v>
      </c>
      <c r="S660">
        <v>6</v>
      </c>
      <c r="T660">
        <v>4815930</v>
      </c>
      <c r="U660">
        <v>885495</v>
      </c>
      <c r="V660">
        <v>3930435</v>
      </c>
      <c r="W660" s="20" t="str">
        <f t="shared" si="10"/>
        <v>Under-performer</v>
      </c>
    </row>
    <row r="661" spans="1:23" x14ac:dyDescent="0.3">
      <c r="A661" t="s">
        <v>678</v>
      </c>
      <c r="B661" t="s">
        <v>1249</v>
      </c>
      <c r="C661" t="s">
        <v>1633</v>
      </c>
      <c r="D661" t="s">
        <v>1638</v>
      </c>
      <c r="E661">
        <v>2024</v>
      </c>
      <c r="F661" t="s">
        <v>1639</v>
      </c>
      <c r="G661">
        <v>438</v>
      </c>
      <c r="H661">
        <v>8138</v>
      </c>
      <c r="I661">
        <v>7933</v>
      </c>
      <c r="J661">
        <v>182473</v>
      </c>
      <c r="K661">
        <v>8.4499999999999993</v>
      </c>
      <c r="L661">
        <v>15</v>
      </c>
      <c r="M661">
        <v>0.57999999999999996</v>
      </c>
      <c r="N661">
        <v>7.78</v>
      </c>
      <c r="O661">
        <v>66.48</v>
      </c>
      <c r="P661">
        <v>3.1</v>
      </c>
      <c r="Q661">
        <v>9396</v>
      </c>
      <c r="R661">
        <v>7735</v>
      </c>
      <c r="S661">
        <v>14</v>
      </c>
      <c r="T661">
        <v>3564444</v>
      </c>
      <c r="U661">
        <v>3474654</v>
      </c>
      <c r="V661">
        <v>89790</v>
      </c>
      <c r="W661" s="20" t="str">
        <f t="shared" si="10"/>
        <v>Under-performer</v>
      </c>
    </row>
    <row r="662" spans="1:23" x14ac:dyDescent="0.3">
      <c r="A662" t="s">
        <v>679</v>
      </c>
      <c r="B662" t="s">
        <v>1485</v>
      </c>
      <c r="C662" t="s">
        <v>1633</v>
      </c>
      <c r="D662" t="s">
        <v>1638</v>
      </c>
      <c r="E662">
        <v>2024</v>
      </c>
      <c r="F662" t="s">
        <v>1641</v>
      </c>
      <c r="G662">
        <v>3087</v>
      </c>
      <c r="H662">
        <v>8070</v>
      </c>
      <c r="I662">
        <v>12005</v>
      </c>
      <c r="J662">
        <v>327337</v>
      </c>
      <c r="K662">
        <v>12.06</v>
      </c>
      <c r="L662">
        <v>2</v>
      </c>
      <c r="M662">
        <v>8.4499999999999993</v>
      </c>
      <c r="N662">
        <v>5.23</v>
      </c>
      <c r="O662">
        <v>28.74</v>
      </c>
      <c r="P662">
        <v>5</v>
      </c>
      <c r="Q662">
        <v>20303</v>
      </c>
      <c r="R662">
        <v>1143</v>
      </c>
      <c r="S662">
        <v>4</v>
      </c>
      <c r="T662">
        <v>24912090</v>
      </c>
      <c r="U662">
        <v>37059435</v>
      </c>
      <c r="V662">
        <v>-12147345</v>
      </c>
      <c r="W662" s="20" t="str">
        <f t="shared" si="10"/>
        <v>Volume Trap</v>
      </c>
    </row>
    <row r="663" spans="1:23" x14ac:dyDescent="0.3">
      <c r="A663" t="s">
        <v>680</v>
      </c>
      <c r="B663" t="s">
        <v>1486</v>
      </c>
      <c r="C663" t="s">
        <v>1634</v>
      </c>
      <c r="D663" t="s">
        <v>1638</v>
      </c>
      <c r="E663">
        <v>2024</v>
      </c>
      <c r="F663" t="s">
        <v>1640</v>
      </c>
      <c r="G663">
        <v>4908</v>
      </c>
      <c r="H663">
        <v>4749</v>
      </c>
      <c r="I663">
        <v>7309</v>
      </c>
      <c r="J663">
        <v>273461</v>
      </c>
      <c r="K663">
        <v>2.06</v>
      </c>
      <c r="L663">
        <v>7</v>
      </c>
      <c r="M663">
        <v>0.59</v>
      </c>
      <c r="N663">
        <v>21.21</v>
      </c>
      <c r="O663">
        <v>31.57</v>
      </c>
      <c r="P663">
        <v>4.4000000000000004</v>
      </c>
      <c r="Q663">
        <v>15026</v>
      </c>
      <c r="R663">
        <v>3142</v>
      </c>
      <c r="S663">
        <v>6</v>
      </c>
      <c r="T663">
        <v>23308092</v>
      </c>
      <c r="U663">
        <v>35872572</v>
      </c>
      <c r="V663">
        <v>-12564480</v>
      </c>
      <c r="W663" s="20" t="str">
        <f t="shared" si="10"/>
        <v>Volume Trap</v>
      </c>
    </row>
    <row r="664" spans="1:23" x14ac:dyDescent="0.3">
      <c r="A664" t="s">
        <v>681</v>
      </c>
      <c r="B664" t="s">
        <v>1487</v>
      </c>
      <c r="C664" t="s">
        <v>1634</v>
      </c>
      <c r="D664" t="s">
        <v>1638</v>
      </c>
      <c r="E664">
        <v>2024</v>
      </c>
      <c r="F664" t="s">
        <v>1641</v>
      </c>
      <c r="G664">
        <v>1898</v>
      </c>
      <c r="H664">
        <v>10610</v>
      </c>
      <c r="I664">
        <v>10773</v>
      </c>
      <c r="J664">
        <v>488080</v>
      </c>
      <c r="K664">
        <v>8.7100000000000009</v>
      </c>
      <c r="L664">
        <v>5</v>
      </c>
      <c r="M664">
        <v>2.72</v>
      </c>
      <c r="N664">
        <v>22.65</v>
      </c>
      <c r="O664">
        <v>62.38</v>
      </c>
      <c r="P664">
        <v>2.4</v>
      </c>
      <c r="Q664">
        <v>19640</v>
      </c>
      <c r="R664">
        <v>914</v>
      </c>
      <c r="S664">
        <v>6</v>
      </c>
      <c r="T664">
        <v>20137780</v>
      </c>
      <c r="U664">
        <v>20447154</v>
      </c>
      <c r="V664">
        <v>-309374</v>
      </c>
      <c r="W664" s="20" t="str">
        <f t="shared" si="10"/>
        <v>Under-performer</v>
      </c>
    </row>
    <row r="665" spans="1:23" x14ac:dyDescent="0.3">
      <c r="A665" t="s">
        <v>682</v>
      </c>
      <c r="B665" t="s">
        <v>1488</v>
      </c>
      <c r="C665" t="s">
        <v>1633</v>
      </c>
      <c r="D665" t="s">
        <v>1635</v>
      </c>
      <c r="E665">
        <v>2023</v>
      </c>
      <c r="F665" t="s">
        <v>1642</v>
      </c>
      <c r="G665">
        <v>4769</v>
      </c>
      <c r="H665">
        <v>9095</v>
      </c>
      <c r="I665">
        <v>6706</v>
      </c>
      <c r="J665">
        <v>463523</v>
      </c>
      <c r="K665">
        <v>7.58</v>
      </c>
      <c r="L665">
        <v>15</v>
      </c>
      <c r="M665">
        <v>1.04</v>
      </c>
      <c r="N665">
        <v>13.54</v>
      </c>
      <c r="O665">
        <v>41.21</v>
      </c>
      <c r="P665">
        <v>1</v>
      </c>
      <c r="Q665">
        <v>12778</v>
      </c>
      <c r="R665">
        <v>5722</v>
      </c>
      <c r="S665">
        <v>2</v>
      </c>
      <c r="T665">
        <v>43374055</v>
      </c>
      <c r="U665">
        <v>31980914</v>
      </c>
      <c r="V665">
        <v>11393141</v>
      </c>
      <c r="W665" s="20" t="str">
        <f t="shared" si="10"/>
        <v>Star</v>
      </c>
    </row>
    <row r="666" spans="1:23" x14ac:dyDescent="0.3">
      <c r="A666" t="s">
        <v>683</v>
      </c>
      <c r="B666" t="s">
        <v>1118</v>
      </c>
      <c r="C666" t="s">
        <v>1633</v>
      </c>
      <c r="D666" t="s">
        <v>1635</v>
      </c>
      <c r="E666">
        <v>2024</v>
      </c>
      <c r="F666" t="s">
        <v>1639</v>
      </c>
      <c r="G666">
        <v>2864</v>
      </c>
      <c r="H666">
        <v>15105</v>
      </c>
      <c r="I666">
        <v>3391</v>
      </c>
      <c r="J666">
        <v>414662</v>
      </c>
      <c r="K666">
        <v>2.16</v>
      </c>
      <c r="L666">
        <v>15</v>
      </c>
      <c r="M666">
        <v>2.95</v>
      </c>
      <c r="N666">
        <v>15.74</v>
      </c>
      <c r="O666">
        <v>25.56</v>
      </c>
      <c r="P666">
        <v>3.5</v>
      </c>
      <c r="Q666">
        <v>14742</v>
      </c>
      <c r="R666">
        <v>7432</v>
      </c>
      <c r="S666">
        <v>9</v>
      </c>
      <c r="T666">
        <v>43260720</v>
      </c>
      <c r="U666">
        <v>9711824</v>
      </c>
      <c r="V666">
        <v>33548896</v>
      </c>
      <c r="W666" s="20" t="str">
        <f t="shared" si="10"/>
        <v>Star</v>
      </c>
    </row>
    <row r="667" spans="1:23" x14ac:dyDescent="0.3">
      <c r="A667" t="s">
        <v>684</v>
      </c>
      <c r="B667" t="s">
        <v>1489</v>
      </c>
      <c r="C667" t="s">
        <v>1634</v>
      </c>
      <c r="D667" t="s">
        <v>1638</v>
      </c>
      <c r="E667">
        <v>2024</v>
      </c>
      <c r="F667" t="s">
        <v>1641</v>
      </c>
      <c r="G667">
        <v>3424</v>
      </c>
      <c r="H667">
        <v>13615</v>
      </c>
      <c r="I667">
        <v>11688</v>
      </c>
      <c r="J667">
        <v>331755</v>
      </c>
      <c r="K667">
        <v>9.36</v>
      </c>
      <c r="L667">
        <v>6</v>
      </c>
      <c r="M667">
        <v>0.91</v>
      </c>
      <c r="N667">
        <v>6.42</v>
      </c>
      <c r="O667">
        <v>68.53</v>
      </c>
      <c r="P667">
        <v>3.8</v>
      </c>
      <c r="Q667">
        <v>20190</v>
      </c>
      <c r="R667">
        <v>409</v>
      </c>
      <c r="S667">
        <v>6</v>
      </c>
      <c r="T667">
        <v>46617760</v>
      </c>
      <c r="U667">
        <v>40019712</v>
      </c>
      <c r="V667">
        <v>6598048</v>
      </c>
      <c r="W667" s="20" t="str">
        <f t="shared" si="10"/>
        <v>Star</v>
      </c>
    </row>
    <row r="668" spans="1:23" x14ac:dyDescent="0.3">
      <c r="A668" t="s">
        <v>685</v>
      </c>
      <c r="B668" t="s">
        <v>1259</v>
      </c>
      <c r="C668" t="s">
        <v>1634</v>
      </c>
      <c r="D668" t="s">
        <v>1636</v>
      </c>
      <c r="E668">
        <v>2024</v>
      </c>
      <c r="F668" t="s">
        <v>1641</v>
      </c>
      <c r="G668">
        <v>3328</v>
      </c>
      <c r="H668">
        <v>7794</v>
      </c>
      <c r="I668">
        <v>14635</v>
      </c>
      <c r="J668">
        <v>224863</v>
      </c>
      <c r="K668">
        <v>4.0999999999999996</v>
      </c>
      <c r="L668">
        <v>12</v>
      </c>
      <c r="M668">
        <v>6.68</v>
      </c>
      <c r="N668">
        <v>20.02</v>
      </c>
      <c r="O668">
        <v>22.33</v>
      </c>
      <c r="P668">
        <v>3.6</v>
      </c>
      <c r="Q668">
        <v>4070</v>
      </c>
      <c r="R668">
        <v>6761</v>
      </c>
      <c r="S668">
        <v>6</v>
      </c>
      <c r="T668">
        <v>25938432</v>
      </c>
      <c r="U668">
        <v>48705280</v>
      </c>
      <c r="V668">
        <v>-22766848</v>
      </c>
      <c r="W668" s="20" t="str">
        <f t="shared" si="10"/>
        <v>Volume Trap</v>
      </c>
    </row>
    <row r="669" spans="1:23" x14ac:dyDescent="0.3">
      <c r="A669" t="s">
        <v>686</v>
      </c>
      <c r="B669" t="s">
        <v>1490</v>
      </c>
      <c r="C669" t="s">
        <v>1632</v>
      </c>
      <c r="D669" t="s">
        <v>1637</v>
      </c>
      <c r="E669">
        <v>2023</v>
      </c>
      <c r="F669" t="s">
        <v>1641</v>
      </c>
      <c r="G669">
        <v>1302</v>
      </c>
      <c r="H669">
        <v>7257</v>
      </c>
      <c r="I669">
        <v>12950</v>
      </c>
      <c r="J669">
        <v>455166</v>
      </c>
      <c r="K669">
        <v>7.32</v>
      </c>
      <c r="L669">
        <v>12</v>
      </c>
      <c r="M669">
        <v>1.33</v>
      </c>
      <c r="N669">
        <v>15.8</v>
      </c>
      <c r="O669">
        <v>78.45</v>
      </c>
      <c r="P669">
        <v>4.9000000000000004</v>
      </c>
      <c r="Q669">
        <v>1824</v>
      </c>
      <c r="R669">
        <v>4327</v>
      </c>
      <c r="S669">
        <v>10</v>
      </c>
      <c r="T669">
        <v>9448614</v>
      </c>
      <c r="U669">
        <v>16860900</v>
      </c>
      <c r="V669">
        <v>-7412286</v>
      </c>
      <c r="W669" s="20" t="str">
        <f t="shared" si="10"/>
        <v>Under-performer</v>
      </c>
    </row>
    <row r="670" spans="1:23" x14ac:dyDescent="0.3">
      <c r="A670" t="s">
        <v>687</v>
      </c>
      <c r="B670" t="s">
        <v>1491</v>
      </c>
      <c r="C670" t="s">
        <v>1634</v>
      </c>
      <c r="D670" t="s">
        <v>1638</v>
      </c>
      <c r="E670">
        <v>2024</v>
      </c>
      <c r="F670" t="s">
        <v>1642</v>
      </c>
      <c r="G670">
        <v>4031</v>
      </c>
      <c r="H670">
        <v>14095</v>
      </c>
      <c r="I670">
        <v>7983</v>
      </c>
      <c r="J670">
        <v>388384</v>
      </c>
      <c r="K670">
        <v>1.23</v>
      </c>
      <c r="L670">
        <v>4</v>
      </c>
      <c r="M670">
        <v>8.52</v>
      </c>
      <c r="N670">
        <v>12.59</v>
      </c>
      <c r="O670">
        <v>51.17</v>
      </c>
      <c r="P670">
        <v>4.5</v>
      </c>
      <c r="Q670">
        <v>11221</v>
      </c>
      <c r="R670">
        <v>1977</v>
      </c>
      <c r="S670">
        <v>9</v>
      </c>
      <c r="T670">
        <v>56816945</v>
      </c>
      <c r="U670">
        <v>32179473</v>
      </c>
      <c r="V670">
        <v>24637472</v>
      </c>
      <c r="W670" s="20" t="str">
        <f t="shared" si="10"/>
        <v>Star</v>
      </c>
    </row>
    <row r="671" spans="1:23" x14ac:dyDescent="0.3">
      <c r="A671" t="s">
        <v>688</v>
      </c>
      <c r="B671" t="s">
        <v>1043</v>
      </c>
      <c r="C671" t="s">
        <v>1632</v>
      </c>
      <c r="D671" t="s">
        <v>1635</v>
      </c>
      <c r="E671">
        <v>2023</v>
      </c>
      <c r="F671" t="s">
        <v>1641</v>
      </c>
      <c r="G671">
        <v>4723</v>
      </c>
      <c r="H671">
        <v>3469</v>
      </c>
      <c r="I671">
        <v>6048</v>
      </c>
      <c r="J671">
        <v>289719</v>
      </c>
      <c r="K671">
        <v>6.89</v>
      </c>
      <c r="L671">
        <v>19</v>
      </c>
      <c r="M671">
        <v>8.17</v>
      </c>
      <c r="N671">
        <v>1.5</v>
      </c>
      <c r="O671">
        <v>18.46</v>
      </c>
      <c r="P671">
        <v>2.8</v>
      </c>
      <c r="Q671">
        <v>7145</v>
      </c>
      <c r="R671">
        <v>2586</v>
      </c>
      <c r="S671">
        <v>14</v>
      </c>
      <c r="T671">
        <v>16384087</v>
      </c>
      <c r="U671">
        <v>28564704</v>
      </c>
      <c r="V671">
        <v>-12180617</v>
      </c>
      <c r="W671" s="20" t="str">
        <f t="shared" si="10"/>
        <v>Under-performer</v>
      </c>
    </row>
    <row r="672" spans="1:23" x14ac:dyDescent="0.3">
      <c r="A672" t="s">
        <v>689</v>
      </c>
      <c r="B672" t="s">
        <v>1492</v>
      </c>
      <c r="C672" t="s">
        <v>1633</v>
      </c>
      <c r="D672" t="s">
        <v>1635</v>
      </c>
      <c r="E672">
        <v>2023</v>
      </c>
      <c r="F672" t="s">
        <v>1639</v>
      </c>
      <c r="G672">
        <v>2172</v>
      </c>
      <c r="H672">
        <v>12485</v>
      </c>
      <c r="I672">
        <v>9566</v>
      </c>
      <c r="J672">
        <v>258475</v>
      </c>
      <c r="K672">
        <v>4.5999999999999996</v>
      </c>
      <c r="L672">
        <v>17</v>
      </c>
      <c r="M672">
        <v>0.14000000000000001</v>
      </c>
      <c r="N672">
        <v>22.9</v>
      </c>
      <c r="O672">
        <v>65.53</v>
      </c>
      <c r="P672">
        <v>1.3</v>
      </c>
      <c r="Q672">
        <v>19829</v>
      </c>
      <c r="R672">
        <v>6986</v>
      </c>
      <c r="S672">
        <v>2</v>
      </c>
      <c r="T672">
        <v>27117420</v>
      </c>
      <c r="U672">
        <v>20777352</v>
      </c>
      <c r="V672">
        <v>6340068</v>
      </c>
      <c r="W672" s="20" t="str">
        <f t="shared" si="10"/>
        <v>Star</v>
      </c>
    </row>
    <row r="673" spans="1:23" x14ac:dyDescent="0.3">
      <c r="A673" t="s">
        <v>690</v>
      </c>
      <c r="B673" t="s">
        <v>1481</v>
      </c>
      <c r="C673" t="s">
        <v>1632</v>
      </c>
      <c r="D673" t="s">
        <v>1635</v>
      </c>
      <c r="E673">
        <v>2024</v>
      </c>
      <c r="F673" t="s">
        <v>1639</v>
      </c>
      <c r="G673">
        <v>4580</v>
      </c>
      <c r="H673">
        <v>18775</v>
      </c>
      <c r="I673">
        <v>10902</v>
      </c>
      <c r="J673">
        <v>314889</v>
      </c>
      <c r="K673">
        <v>12.34</v>
      </c>
      <c r="L673">
        <v>14</v>
      </c>
      <c r="M673">
        <v>8.9600000000000009</v>
      </c>
      <c r="N673">
        <v>15.39</v>
      </c>
      <c r="O673">
        <v>51.53</v>
      </c>
      <c r="P673">
        <v>2.9</v>
      </c>
      <c r="Q673">
        <v>15904</v>
      </c>
      <c r="R673">
        <v>4935</v>
      </c>
      <c r="S673">
        <v>4</v>
      </c>
      <c r="T673">
        <v>85989500</v>
      </c>
      <c r="U673">
        <v>49931160</v>
      </c>
      <c r="V673">
        <v>36058340</v>
      </c>
      <c r="W673" s="20" t="str">
        <f t="shared" si="10"/>
        <v>Star</v>
      </c>
    </row>
    <row r="674" spans="1:23" x14ac:dyDescent="0.3">
      <c r="A674" t="s">
        <v>691</v>
      </c>
      <c r="B674" t="s">
        <v>1493</v>
      </c>
      <c r="C674" t="s">
        <v>1632</v>
      </c>
      <c r="D674" t="s">
        <v>1635</v>
      </c>
      <c r="E674">
        <v>2023</v>
      </c>
      <c r="F674" t="s">
        <v>1641</v>
      </c>
      <c r="G674">
        <v>2200</v>
      </c>
      <c r="H674">
        <v>5970</v>
      </c>
      <c r="I674">
        <v>5908</v>
      </c>
      <c r="J674">
        <v>367387</v>
      </c>
      <c r="K674">
        <v>0.85</v>
      </c>
      <c r="L674">
        <v>17</v>
      </c>
      <c r="M674">
        <v>0.28999999999999998</v>
      </c>
      <c r="N674">
        <v>4.82</v>
      </c>
      <c r="O674">
        <v>33.840000000000003</v>
      </c>
      <c r="P674">
        <v>3.8</v>
      </c>
      <c r="Q674">
        <v>5986</v>
      </c>
      <c r="R674">
        <v>894</v>
      </c>
      <c r="S674">
        <v>13</v>
      </c>
      <c r="T674">
        <v>13134000</v>
      </c>
      <c r="U674">
        <v>12997600</v>
      </c>
      <c r="V674">
        <v>136400</v>
      </c>
      <c r="W674" s="20" t="str">
        <f t="shared" si="10"/>
        <v>Under-performer</v>
      </c>
    </row>
    <row r="675" spans="1:23" x14ac:dyDescent="0.3">
      <c r="A675" t="s">
        <v>692</v>
      </c>
      <c r="B675" t="s">
        <v>1494</v>
      </c>
      <c r="C675" t="s">
        <v>1633</v>
      </c>
      <c r="D675" t="s">
        <v>1638</v>
      </c>
      <c r="E675">
        <v>2024</v>
      </c>
      <c r="F675" t="s">
        <v>1640</v>
      </c>
      <c r="G675">
        <v>4909</v>
      </c>
      <c r="H675">
        <v>11725</v>
      </c>
      <c r="I675">
        <v>4404</v>
      </c>
      <c r="J675">
        <v>316010</v>
      </c>
      <c r="K675">
        <v>6.28</v>
      </c>
      <c r="L675">
        <v>1</v>
      </c>
      <c r="M675">
        <v>2.4</v>
      </c>
      <c r="N675">
        <v>15.16</v>
      </c>
      <c r="O675">
        <v>43.8</v>
      </c>
      <c r="P675">
        <v>3.4</v>
      </c>
      <c r="Q675">
        <v>3930</v>
      </c>
      <c r="R675">
        <v>6886</v>
      </c>
      <c r="S675">
        <v>8</v>
      </c>
      <c r="T675">
        <v>57558025</v>
      </c>
      <c r="U675">
        <v>21619236</v>
      </c>
      <c r="V675">
        <v>35938789</v>
      </c>
      <c r="W675" s="20" t="str">
        <f t="shared" si="10"/>
        <v>Star</v>
      </c>
    </row>
    <row r="676" spans="1:23" x14ac:dyDescent="0.3">
      <c r="A676" t="s">
        <v>693</v>
      </c>
      <c r="B676" t="s">
        <v>1332</v>
      </c>
      <c r="C676" t="s">
        <v>1632</v>
      </c>
      <c r="D676" t="s">
        <v>1635</v>
      </c>
      <c r="E676">
        <v>2023</v>
      </c>
      <c r="F676" t="s">
        <v>1641</v>
      </c>
      <c r="G676">
        <v>1379</v>
      </c>
      <c r="H676">
        <v>11056</v>
      </c>
      <c r="I676">
        <v>1469</v>
      </c>
      <c r="J676">
        <v>213317</v>
      </c>
      <c r="K676">
        <v>6.88</v>
      </c>
      <c r="L676">
        <v>9</v>
      </c>
      <c r="M676">
        <v>0.32</v>
      </c>
      <c r="N676">
        <v>16.940000000000001</v>
      </c>
      <c r="O676">
        <v>33.869999999999997</v>
      </c>
      <c r="P676">
        <v>3.2</v>
      </c>
      <c r="Q676">
        <v>18729</v>
      </c>
      <c r="R676">
        <v>4114</v>
      </c>
      <c r="S676">
        <v>2</v>
      </c>
      <c r="T676">
        <v>15246224</v>
      </c>
      <c r="U676">
        <v>2025751</v>
      </c>
      <c r="V676">
        <v>13220473</v>
      </c>
      <c r="W676" s="20" t="str">
        <f t="shared" si="10"/>
        <v>Cash Cows</v>
      </c>
    </row>
    <row r="677" spans="1:23" x14ac:dyDescent="0.3">
      <c r="A677" t="s">
        <v>694</v>
      </c>
      <c r="B677" t="s">
        <v>1323</v>
      </c>
      <c r="C677" t="s">
        <v>1633</v>
      </c>
      <c r="D677" t="s">
        <v>1635</v>
      </c>
      <c r="E677">
        <v>2023</v>
      </c>
      <c r="F677" t="s">
        <v>1642</v>
      </c>
      <c r="G677">
        <v>1408</v>
      </c>
      <c r="H677">
        <v>10706</v>
      </c>
      <c r="I677">
        <v>5164</v>
      </c>
      <c r="J677">
        <v>487940</v>
      </c>
      <c r="K677">
        <v>10.88</v>
      </c>
      <c r="L677">
        <v>12</v>
      </c>
      <c r="M677">
        <v>3.36</v>
      </c>
      <c r="N677">
        <v>13.14</v>
      </c>
      <c r="O677">
        <v>31.04</v>
      </c>
      <c r="P677">
        <v>2.9</v>
      </c>
      <c r="Q677">
        <v>14656</v>
      </c>
      <c r="R677">
        <v>7492</v>
      </c>
      <c r="S677">
        <v>2</v>
      </c>
      <c r="T677">
        <v>15074048</v>
      </c>
      <c r="U677">
        <v>7270912</v>
      </c>
      <c r="V677">
        <v>7803136</v>
      </c>
      <c r="W677" s="20" t="str">
        <f t="shared" si="10"/>
        <v>Cash Cows</v>
      </c>
    </row>
    <row r="678" spans="1:23" x14ac:dyDescent="0.3">
      <c r="A678" t="s">
        <v>695</v>
      </c>
      <c r="B678" t="s">
        <v>1425</v>
      </c>
      <c r="C678" t="s">
        <v>1634</v>
      </c>
      <c r="D678" t="s">
        <v>1637</v>
      </c>
      <c r="E678">
        <v>2024</v>
      </c>
      <c r="F678" t="s">
        <v>1640</v>
      </c>
      <c r="G678">
        <v>2532</v>
      </c>
      <c r="H678">
        <v>11491</v>
      </c>
      <c r="I678">
        <v>8129</v>
      </c>
      <c r="J678">
        <v>440825</v>
      </c>
      <c r="K678">
        <v>8.61</v>
      </c>
      <c r="L678">
        <v>17</v>
      </c>
      <c r="M678">
        <v>5.14</v>
      </c>
      <c r="N678">
        <v>17.95</v>
      </c>
      <c r="O678">
        <v>23.09</v>
      </c>
      <c r="P678">
        <v>2.2000000000000002</v>
      </c>
      <c r="Q678">
        <v>2067</v>
      </c>
      <c r="R678">
        <v>5453</v>
      </c>
      <c r="S678">
        <v>6</v>
      </c>
      <c r="T678">
        <v>29095212</v>
      </c>
      <c r="U678">
        <v>20582628</v>
      </c>
      <c r="V678">
        <v>8512584</v>
      </c>
      <c r="W678" s="20" t="str">
        <f t="shared" si="10"/>
        <v>Star</v>
      </c>
    </row>
    <row r="679" spans="1:23" x14ac:dyDescent="0.3">
      <c r="A679" t="s">
        <v>696</v>
      </c>
      <c r="B679" t="s">
        <v>1197</v>
      </c>
      <c r="C679" t="s">
        <v>1634</v>
      </c>
      <c r="D679" t="s">
        <v>1637</v>
      </c>
      <c r="E679">
        <v>2024</v>
      </c>
      <c r="F679" t="s">
        <v>1642</v>
      </c>
      <c r="G679">
        <v>4592</v>
      </c>
      <c r="H679">
        <v>9019</v>
      </c>
      <c r="I679">
        <v>2083</v>
      </c>
      <c r="J679">
        <v>121354</v>
      </c>
      <c r="K679">
        <v>10.01</v>
      </c>
      <c r="L679">
        <v>14</v>
      </c>
      <c r="M679">
        <v>7.97</v>
      </c>
      <c r="N679">
        <v>14.54</v>
      </c>
      <c r="O679">
        <v>39.020000000000003</v>
      </c>
      <c r="P679">
        <v>2.1</v>
      </c>
      <c r="Q679">
        <v>3679</v>
      </c>
      <c r="R679">
        <v>3507</v>
      </c>
      <c r="S679">
        <v>10</v>
      </c>
      <c r="T679">
        <v>41415248</v>
      </c>
      <c r="U679">
        <v>9565136</v>
      </c>
      <c r="V679">
        <v>31850112</v>
      </c>
      <c r="W679" s="20" t="str">
        <f t="shared" si="10"/>
        <v>Star</v>
      </c>
    </row>
    <row r="680" spans="1:23" x14ac:dyDescent="0.3">
      <c r="A680" t="s">
        <v>697</v>
      </c>
      <c r="B680" t="s">
        <v>1495</v>
      </c>
      <c r="C680" t="s">
        <v>1634</v>
      </c>
      <c r="D680" t="s">
        <v>1637</v>
      </c>
      <c r="E680">
        <v>2023</v>
      </c>
      <c r="F680" t="s">
        <v>1642</v>
      </c>
      <c r="G680">
        <v>2067</v>
      </c>
      <c r="H680">
        <v>15169</v>
      </c>
      <c r="I680">
        <v>1723</v>
      </c>
      <c r="J680">
        <v>101374</v>
      </c>
      <c r="K680">
        <v>11.66</v>
      </c>
      <c r="L680">
        <v>11</v>
      </c>
      <c r="M680">
        <v>3.38</v>
      </c>
      <c r="N680">
        <v>23.69</v>
      </c>
      <c r="O680">
        <v>30.08</v>
      </c>
      <c r="P680">
        <v>3</v>
      </c>
      <c r="Q680">
        <v>3519</v>
      </c>
      <c r="R680">
        <v>1074</v>
      </c>
      <c r="S680">
        <v>7</v>
      </c>
      <c r="T680">
        <v>31354323</v>
      </c>
      <c r="U680">
        <v>3561441</v>
      </c>
      <c r="V680">
        <v>27792882</v>
      </c>
      <c r="W680" s="20" t="str">
        <f t="shared" si="10"/>
        <v>Star</v>
      </c>
    </row>
    <row r="681" spans="1:23" x14ac:dyDescent="0.3">
      <c r="A681" t="s">
        <v>698</v>
      </c>
      <c r="B681" t="s">
        <v>1496</v>
      </c>
      <c r="C681" t="s">
        <v>1634</v>
      </c>
      <c r="D681" t="s">
        <v>1636</v>
      </c>
      <c r="E681">
        <v>2024</v>
      </c>
      <c r="F681" t="s">
        <v>1639</v>
      </c>
      <c r="G681">
        <v>1381</v>
      </c>
      <c r="H681">
        <v>6112</v>
      </c>
      <c r="I681">
        <v>1925</v>
      </c>
      <c r="J681">
        <v>164397</v>
      </c>
      <c r="K681">
        <v>12.93</v>
      </c>
      <c r="L681">
        <v>14</v>
      </c>
      <c r="M681">
        <v>7.05</v>
      </c>
      <c r="N681">
        <v>1.34</v>
      </c>
      <c r="O681">
        <v>64.67</v>
      </c>
      <c r="P681">
        <v>1.6</v>
      </c>
      <c r="Q681">
        <v>17419</v>
      </c>
      <c r="R681">
        <v>9339</v>
      </c>
      <c r="S681">
        <v>11</v>
      </c>
      <c r="T681">
        <v>8440672</v>
      </c>
      <c r="U681">
        <v>2658425</v>
      </c>
      <c r="V681">
        <v>5782247</v>
      </c>
      <c r="W681" s="20" t="str">
        <f t="shared" si="10"/>
        <v>Cash Cows</v>
      </c>
    </row>
    <row r="682" spans="1:23" x14ac:dyDescent="0.3">
      <c r="A682" t="s">
        <v>699</v>
      </c>
      <c r="B682" t="s">
        <v>1497</v>
      </c>
      <c r="C682" t="s">
        <v>1633</v>
      </c>
      <c r="D682" t="s">
        <v>1636</v>
      </c>
      <c r="E682">
        <v>2024</v>
      </c>
      <c r="F682" t="s">
        <v>1642</v>
      </c>
      <c r="G682">
        <v>4394</v>
      </c>
      <c r="H682">
        <v>13873</v>
      </c>
      <c r="I682">
        <v>2329</v>
      </c>
      <c r="J682">
        <v>298552</v>
      </c>
      <c r="K682">
        <v>4.71</v>
      </c>
      <c r="L682">
        <v>12</v>
      </c>
      <c r="M682">
        <v>1.88</v>
      </c>
      <c r="N682">
        <v>2.66</v>
      </c>
      <c r="O682">
        <v>64.709999999999994</v>
      </c>
      <c r="P682">
        <v>2.4</v>
      </c>
      <c r="Q682">
        <v>20204</v>
      </c>
      <c r="R682">
        <v>4337</v>
      </c>
      <c r="S682">
        <v>3</v>
      </c>
      <c r="T682">
        <v>60957962</v>
      </c>
      <c r="U682">
        <v>10233626</v>
      </c>
      <c r="V682">
        <v>50724336</v>
      </c>
      <c r="W682" s="20" t="str">
        <f t="shared" si="10"/>
        <v>Star</v>
      </c>
    </row>
    <row r="683" spans="1:23" x14ac:dyDescent="0.3">
      <c r="A683" t="s">
        <v>700</v>
      </c>
      <c r="B683" t="s">
        <v>1277</v>
      </c>
      <c r="C683" t="s">
        <v>1633</v>
      </c>
      <c r="D683" t="s">
        <v>1635</v>
      </c>
      <c r="E683">
        <v>2023</v>
      </c>
      <c r="F683" t="s">
        <v>1641</v>
      </c>
      <c r="G683">
        <v>4311</v>
      </c>
      <c r="H683">
        <v>19082</v>
      </c>
      <c r="I683">
        <v>14846</v>
      </c>
      <c r="J683">
        <v>436721</v>
      </c>
      <c r="K683">
        <v>8.07</v>
      </c>
      <c r="L683">
        <v>17</v>
      </c>
      <c r="M683">
        <v>7.51</v>
      </c>
      <c r="N683">
        <v>4.34</v>
      </c>
      <c r="O683">
        <v>50.15</v>
      </c>
      <c r="P683">
        <v>2.2999999999999998</v>
      </c>
      <c r="Q683">
        <v>19530</v>
      </c>
      <c r="R683">
        <v>7348</v>
      </c>
      <c r="S683">
        <v>12</v>
      </c>
      <c r="T683">
        <v>82262502</v>
      </c>
      <c r="U683">
        <v>64001106</v>
      </c>
      <c r="V683">
        <v>18261396</v>
      </c>
      <c r="W683" s="20" t="str">
        <f t="shared" si="10"/>
        <v>Star</v>
      </c>
    </row>
    <row r="684" spans="1:23" x14ac:dyDescent="0.3">
      <c r="A684" t="s">
        <v>701</v>
      </c>
      <c r="B684" t="s">
        <v>1493</v>
      </c>
      <c r="C684" t="s">
        <v>1633</v>
      </c>
      <c r="D684" t="s">
        <v>1636</v>
      </c>
      <c r="E684">
        <v>2024</v>
      </c>
      <c r="F684" t="s">
        <v>1640</v>
      </c>
      <c r="G684">
        <v>1408</v>
      </c>
      <c r="H684">
        <v>17052</v>
      </c>
      <c r="I684">
        <v>10586</v>
      </c>
      <c r="J684">
        <v>473332</v>
      </c>
      <c r="K684">
        <v>12.6</v>
      </c>
      <c r="L684">
        <v>14</v>
      </c>
      <c r="M684">
        <v>2.36</v>
      </c>
      <c r="N684">
        <v>17.25</v>
      </c>
      <c r="O684">
        <v>72.239999999999995</v>
      </c>
      <c r="P684">
        <v>3.3</v>
      </c>
      <c r="Q684">
        <v>5409</v>
      </c>
      <c r="R684">
        <v>4469</v>
      </c>
      <c r="S684">
        <v>10</v>
      </c>
      <c r="T684">
        <v>24009216</v>
      </c>
      <c r="U684">
        <v>14905088</v>
      </c>
      <c r="V684">
        <v>9104128</v>
      </c>
      <c r="W684" s="20" t="str">
        <f t="shared" si="10"/>
        <v>Star</v>
      </c>
    </row>
    <row r="685" spans="1:23" x14ac:dyDescent="0.3">
      <c r="A685" t="s">
        <v>702</v>
      </c>
      <c r="B685" t="s">
        <v>1071</v>
      </c>
      <c r="C685" t="s">
        <v>1633</v>
      </c>
      <c r="D685" t="s">
        <v>1636</v>
      </c>
      <c r="E685">
        <v>2024</v>
      </c>
      <c r="F685" t="s">
        <v>1639</v>
      </c>
      <c r="G685">
        <v>4687</v>
      </c>
      <c r="H685">
        <v>16146</v>
      </c>
      <c r="I685">
        <v>9238</v>
      </c>
      <c r="J685">
        <v>393173</v>
      </c>
      <c r="K685">
        <v>14.84</v>
      </c>
      <c r="L685">
        <v>10</v>
      </c>
      <c r="M685">
        <v>1.44</v>
      </c>
      <c r="N685">
        <v>16.14</v>
      </c>
      <c r="O685">
        <v>77.31</v>
      </c>
      <c r="P685">
        <v>1.3</v>
      </c>
      <c r="Q685">
        <v>9515</v>
      </c>
      <c r="R685">
        <v>8150</v>
      </c>
      <c r="S685">
        <v>7</v>
      </c>
      <c r="T685">
        <v>75676302</v>
      </c>
      <c r="U685">
        <v>43298506</v>
      </c>
      <c r="V685">
        <v>32377796</v>
      </c>
      <c r="W685" s="20" t="str">
        <f t="shared" si="10"/>
        <v>Star</v>
      </c>
    </row>
    <row r="686" spans="1:23" x14ac:dyDescent="0.3">
      <c r="A686" t="s">
        <v>703</v>
      </c>
      <c r="B686" t="s">
        <v>1498</v>
      </c>
      <c r="C686" t="s">
        <v>1632</v>
      </c>
      <c r="D686" t="s">
        <v>1638</v>
      </c>
      <c r="E686">
        <v>2023</v>
      </c>
      <c r="F686" t="s">
        <v>1641</v>
      </c>
      <c r="G686">
        <v>4904</v>
      </c>
      <c r="H686">
        <v>6738</v>
      </c>
      <c r="I686">
        <v>4511</v>
      </c>
      <c r="J686">
        <v>405718</v>
      </c>
      <c r="K686">
        <v>13.34</v>
      </c>
      <c r="L686">
        <v>18</v>
      </c>
      <c r="M686">
        <v>1.85</v>
      </c>
      <c r="N686">
        <v>22.3</v>
      </c>
      <c r="O686">
        <v>56.38</v>
      </c>
      <c r="P686">
        <v>4.3</v>
      </c>
      <c r="Q686">
        <v>4920</v>
      </c>
      <c r="R686">
        <v>564</v>
      </c>
      <c r="S686">
        <v>6</v>
      </c>
      <c r="T686">
        <v>33043152</v>
      </c>
      <c r="U686">
        <v>22121944</v>
      </c>
      <c r="V686">
        <v>10921208</v>
      </c>
      <c r="W686" s="20" t="str">
        <f t="shared" si="10"/>
        <v>Star</v>
      </c>
    </row>
    <row r="687" spans="1:23" x14ac:dyDescent="0.3">
      <c r="A687" t="s">
        <v>704</v>
      </c>
      <c r="B687" t="s">
        <v>1499</v>
      </c>
      <c r="C687" t="s">
        <v>1634</v>
      </c>
      <c r="D687" t="s">
        <v>1636</v>
      </c>
      <c r="E687">
        <v>2023</v>
      </c>
      <c r="F687" t="s">
        <v>1641</v>
      </c>
      <c r="G687">
        <v>3227</v>
      </c>
      <c r="H687">
        <v>17077</v>
      </c>
      <c r="I687">
        <v>8804</v>
      </c>
      <c r="J687">
        <v>463663</v>
      </c>
      <c r="K687">
        <v>5.57</v>
      </c>
      <c r="L687">
        <v>2</v>
      </c>
      <c r="M687">
        <v>1.82</v>
      </c>
      <c r="N687">
        <v>18.32</v>
      </c>
      <c r="O687">
        <v>59.51</v>
      </c>
      <c r="P687">
        <v>3.2</v>
      </c>
      <c r="Q687">
        <v>16385</v>
      </c>
      <c r="R687">
        <v>5427</v>
      </c>
      <c r="S687">
        <v>6</v>
      </c>
      <c r="T687">
        <v>55107479</v>
      </c>
      <c r="U687">
        <v>28410508</v>
      </c>
      <c r="V687">
        <v>26696971</v>
      </c>
      <c r="W687" s="20" t="str">
        <f t="shared" si="10"/>
        <v>Star</v>
      </c>
    </row>
    <row r="688" spans="1:23" x14ac:dyDescent="0.3">
      <c r="A688" t="s">
        <v>705</v>
      </c>
      <c r="B688" t="s">
        <v>1500</v>
      </c>
      <c r="C688" t="s">
        <v>1634</v>
      </c>
      <c r="D688" t="s">
        <v>1638</v>
      </c>
      <c r="E688">
        <v>2024</v>
      </c>
      <c r="F688" t="s">
        <v>1640</v>
      </c>
      <c r="G688">
        <v>2178</v>
      </c>
      <c r="H688">
        <v>17004</v>
      </c>
      <c r="I688">
        <v>10552</v>
      </c>
      <c r="J688">
        <v>342575</v>
      </c>
      <c r="K688">
        <v>2.93</v>
      </c>
      <c r="L688">
        <v>6</v>
      </c>
      <c r="M688">
        <v>5.13</v>
      </c>
      <c r="N688">
        <v>12.71</v>
      </c>
      <c r="O688">
        <v>32.630000000000003</v>
      </c>
      <c r="P688">
        <v>3.7</v>
      </c>
      <c r="Q688">
        <v>18240</v>
      </c>
      <c r="R688">
        <v>5515</v>
      </c>
      <c r="S688">
        <v>13</v>
      </c>
      <c r="T688">
        <v>37034712</v>
      </c>
      <c r="U688">
        <v>22982256</v>
      </c>
      <c r="V688">
        <v>14052456</v>
      </c>
      <c r="W688" s="20" t="str">
        <f t="shared" si="10"/>
        <v>Star</v>
      </c>
    </row>
    <row r="689" spans="1:23" x14ac:dyDescent="0.3">
      <c r="A689" t="s">
        <v>706</v>
      </c>
      <c r="B689" t="s">
        <v>1313</v>
      </c>
      <c r="C689" t="s">
        <v>1634</v>
      </c>
      <c r="D689" t="s">
        <v>1637</v>
      </c>
      <c r="E689">
        <v>2023</v>
      </c>
      <c r="F689" t="s">
        <v>1639</v>
      </c>
      <c r="G689">
        <v>2230</v>
      </c>
      <c r="H689">
        <v>5219</v>
      </c>
      <c r="I689">
        <v>7074</v>
      </c>
      <c r="J689">
        <v>461124</v>
      </c>
      <c r="K689">
        <v>7.34</v>
      </c>
      <c r="L689">
        <v>13</v>
      </c>
      <c r="M689">
        <v>8.4499999999999993</v>
      </c>
      <c r="N689">
        <v>24.8</v>
      </c>
      <c r="O689">
        <v>81.59</v>
      </c>
      <c r="P689">
        <v>3.8</v>
      </c>
      <c r="Q689">
        <v>8985</v>
      </c>
      <c r="R689">
        <v>8215</v>
      </c>
      <c r="S689">
        <v>4</v>
      </c>
      <c r="T689">
        <v>11638370</v>
      </c>
      <c r="U689">
        <v>15775020</v>
      </c>
      <c r="V689">
        <v>-4136650</v>
      </c>
      <c r="W689" s="20" t="str">
        <f t="shared" si="10"/>
        <v>Under-performer</v>
      </c>
    </row>
    <row r="690" spans="1:23" x14ac:dyDescent="0.3">
      <c r="A690" t="s">
        <v>707</v>
      </c>
      <c r="B690" t="s">
        <v>1170</v>
      </c>
      <c r="C690" t="s">
        <v>1634</v>
      </c>
      <c r="D690" t="s">
        <v>1635</v>
      </c>
      <c r="E690">
        <v>2024</v>
      </c>
      <c r="F690" t="s">
        <v>1640</v>
      </c>
      <c r="G690">
        <v>4942</v>
      </c>
      <c r="H690">
        <v>1802</v>
      </c>
      <c r="I690">
        <v>11392</v>
      </c>
      <c r="J690">
        <v>79336</v>
      </c>
      <c r="K690">
        <v>11.12</v>
      </c>
      <c r="L690">
        <v>13</v>
      </c>
      <c r="M690">
        <v>0.8</v>
      </c>
      <c r="N690">
        <v>6.65</v>
      </c>
      <c r="O690">
        <v>11.94</v>
      </c>
      <c r="P690">
        <v>2.2000000000000002</v>
      </c>
      <c r="Q690">
        <v>20965</v>
      </c>
      <c r="R690">
        <v>387</v>
      </c>
      <c r="S690">
        <v>7</v>
      </c>
      <c r="T690">
        <v>8905484</v>
      </c>
      <c r="U690">
        <v>56299264</v>
      </c>
      <c r="V690">
        <v>-47393780</v>
      </c>
      <c r="W690" s="20" t="str">
        <f t="shared" si="10"/>
        <v>Under-performer</v>
      </c>
    </row>
    <row r="691" spans="1:23" x14ac:dyDescent="0.3">
      <c r="A691" t="s">
        <v>708</v>
      </c>
      <c r="B691" t="s">
        <v>1501</v>
      </c>
      <c r="C691" t="s">
        <v>1632</v>
      </c>
      <c r="D691" t="s">
        <v>1636</v>
      </c>
      <c r="E691">
        <v>2024</v>
      </c>
      <c r="F691" t="s">
        <v>1639</v>
      </c>
      <c r="G691">
        <v>187</v>
      </c>
      <c r="H691">
        <v>13644</v>
      </c>
      <c r="I691">
        <v>11235</v>
      </c>
      <c r="J691">
        <v>353136</v>
      </c>
      <c r="K691">
        <v>7.39</v>
      </c>
      <c r="L691">
        <v>12</v>
      </c>
      <c r="M691">
        <v>7.07</v>
      </c>
      <c r="N691">
        <v>20.83</v>
      </c>
      <c r="O691">
        <v>37.89</v>
      </c>
      <c r="P691">
        <v>2.9</v>
      </c>
      <c r="Q691">
        <v>20164</v>
      </c>
      <c r="R691">
        <v>3295</v>
      </c>
      <c r="S691">
        <v>14</v>
      </c>
      <c r="T691">
        <v>2551428</v>
      </c>
      <c r="U691">
        <v>2100945</v>
      </c>
      <c r="V691">
        <v>450483</v>
      </c>
      <c r="W691" s="20" t="str">
        <f t="shared" si="10"/>
        <v>Under-performer</v>
      </c>
    </row>
    <row r="692" spans="1:23" x14ac:dyDescent="0.3">
      <c r="A692" t="s">
        <v>709</v>
      </c>
      <c r="B692" t="s">
        <v>1502</v>
      </c>
      <c r="C692" t="s">
        <v>1632</v>
      </c>
      <c r="D692" t="s">
        <v>1635</v>
      </c>
      <c r="E692">
        <v>2024</v>
      </c>
      <c r="F692" t="s">
        <v>1640</v>
      </c>
      <c r="G692">
        <v>3522</v>
      </c>
      <c r="H692">
        <v>18870</v>
      </c>
      <c r="I692">
        <v>4664</v>
      </c>
      <c r="J692">
        <v>105350</v>
      </c>
      <c r="K692">
        <v>7.25</v>
      </c>
      <c r="L692">
        <v>11</v>
      </c>
      <c r="M692">
        <v>6.54</v>
      </c>
      <c r="N692">
        <v>10.67</v>
      </c>
      <c r="O692">
        <v>67.739999999999995</v>
      </c>
      <c r="P692">
        <v>4.8</v>
      </c>
      <c r="Q692">
        <v>5631</v>
      </c>
      <c r="R692">
        <v>9167</v>
      </c>
      <c r="S692">
        <v>5</v>
      </c>
      <c r="T692">
        <v>66460140</v>
      </c>
      <c r="U692">
        <v>16426608</v>
      </c>
      <c r="V692">
        <v>50033532</v>
      </c>
      <c r="W692" s="20" t="str">
        <f t="shared" si="10"/>
        <v>Star</v>
      </c>
    </row>
    <row r="693" spans="1:23" x14ac:dyDescent="0.3">
      <c r="A693" t="s">
        <v>710</v>
      </c>
      <c r="B693" t="s">
        <v>1196</v>
      </c>
      <c r="C693" t="s">
        <v>1634</v>
      </c>
      <c r="D693" t="s">
        <v>1635</v>
      </c>
      <c r="E693">
        <v>2023</v>
      </c>
      <c r="F693" t="s">
        <v>1641</v>
      </c>
      <c r="G693">
        <v>2882</v>
      </c>
      <c r="H693">
        <v>11555</v>
      </c>
      <c r="I693">
        <v>10931</v>
      </c>
      <c r="J693">
        <v>119561</v>
      </c>
      <c r="K693">
        <v>12.57</v>
      </c>
      <c r="L693">
        <v>8</v>
      </c>
      <c r="M693">
        <v>8.73</v>
      </c>
      <c r="N693">
        <v>16.22</v>
      </c>
      <c r="O693">
        <v>16.41</v>
      </c>
      <c r="P693">
        <v>4.0999999999999996</v>
      </c>
      <c r="Q693">
        <v>12152</v>
      </c>
      <c r="R693">
        <v>2092</v>
      </c>
      <c r="S693">
        <v>14</v>
      </c>
      <c r="T693">
        <v>33301510</v>
      </c>
      <c r="U693">
        <v>31503142</v>
      </c>
      <c r="V693">
        <v>1798368</v>
      </c>
      <c r="W693" s="20" t="str">
        <f t="shared" si="10"/>
        <v>Volume Trap</v>
      </c>
    </row>
    <row r="694" spans="1:23" x14ac:dyDescent="0.3">
      <c r="A694" t="s">
        <v>711</v>
      </c>
      <c r="B694" t="s">
        <v>1328</v>
      </c>
      <c r="C694" t="s">
        <v>1633</v>
      </c>
      <c r="D694" t="s">
        <v>1638</v>
      </c>
      <c r="E694">
        <v>2024</v>
      </c>
      <c r="F694" t="s">
        <v>1639</v>
      </c>
      <c r="G694">
        <v>3629</v>
      </c>
      <c r="H694">
        <v>5940</v>
      </c>
      <c r="I694">
        <v>14017</v>
      </c>
      <c r="J694">
        <v>364099</v>
      </c>
      <c r="K694">
        <v>5.42</v>
      </c>
      <c r="L694">
        <v>0</v>
      </c>
      <c r="M694">
        <v>2.44</v>
      </c>
      <c r="N694">
        <v>18.18</v>
      </c>
      <c r="O694">
        <v>24.65</v>
      </c>
      <c r="P694">
        <v>4.9000000000000004</v>
      </c>
      <c r="Q694">
        <v>15879</v>
      </c>
      <c r="R694">
        <v>7550</v>
      </c>
      <c r="S694">
        <v>13</v>
      </c>
      <c r="T694">
        <v>21556260</v>
      </c>
      <c r="U694">
        <v>50867693</v>
      </c>
      <c r="V694">
        <v>-29311433</v>
      </c>
      <c r="W694" s="20" t="str">
        <f t="shared" si="10"/>
        <v>Under-performer</v>
      </c>
    </row>
    <row r="695" spans="1:23" x14ac:dyDescent="0.3">
      <c r="A695" t="s">
        <v>712</v>
      </c>
      <c r="B695" t="s">
        <v>1216</v>
      </c>
      <c r="C695" t="s">
        <v>1632</v>
      </c>
      <c r="D695" t="s">
        <v>1635</v>
      </c>
      <c r="E695">
        <v>2024</v>
      </c>
      <c r="F695" t="s">
        <v>1642</v>
      </c>
      <c r="G695">
        <v>3081</v>
      </c>
      <c r="H695">
        <v>4572</v>
      </c>
      <c r="I695">
        <v>8633</v>
      </c>
      <c r="J695">
        <v>111240</v>
      </c>
      <c r="K695">
        <v>12.9</v>
      </c>
      <c r="L695">
        <v>18</v>
      </c>
      <c r="M695">
        <v>4.5</v>
      </c>
      <c r="N695">
        <v>15.84</v>
      </c>
      <c r="O695">
        <v>57.14</v>
      </c>
      <c r="P695">
        <v>4</v>
      </c>
      <c r="Q695">
        <v>16403</v>
      </c>
      <c r="R695">
        <v>3025</v>
      </c>
      <c r="S695">
        <v>11</v>
      </c>
      <c r="T695">
        <v>14086332</v>
      </c>
      <c r="U695">
        <v>26598273</v>
      </c>
      <c r="V695">
        <v>-12511941</v>
      </c>
      <c r="W695" s="20" t="str">
        <f t="shared" si="10"/>
        <v>Under-performer</v>
      </c>
    </row>
    <row r="696" spans="1:23" x14ac:dyDescent="0.3">
      <c r="A696" t="s">
        <v>713</v>
      </c>
      <c r="B696" t="s">
        <v>1503</v>
      </c>
      <c r="C696" t="s">
        <v>1633</v>
      </c>
      <c r="D696" t="s">
        <v>1637</v>
      </c>
      <c r="E696">
        <v>2024</v>
      </c>
      <c r="F696" t="s">
        <v>1641</v>
      </c>
      <c r="G696">
        <v>4214</v>
      </c>
      <c r="H696">
        <v>15098</v>
      </c>
      <c r="I696">
        <v>12061</v>
      </c>
      <c r="J696">
        <v>201165</v>
      </c>
      <c r="K696">
        <v>6.1</v>
      </c>
      <c r="L696">
        <v>10</v>
      </c>
      <c r="M696">
        <v>9.26</v>
      </c>
      <c r="N696">
        <v>3.51</v>
      </c>
      <c r="O696">
        <v>54.8</v>
      </c>
      <c r="P696">
        <v>1.7</v>
      </c>
      <c r="Q696">
        <v>17413</v>
      </c>
      <c r="R696">
        <v>1220</v>
      </c>
      <c r="S696">
        <v>3</v>
      </c>
      <c r="T696">
        <v>63622972</v>
      </c>
      <c r="U696">
        <v>50825054</v>
      </c>
      <c r="V696">
        <v>12797918</v>
      </c>
      <c r="W696" s="20" t="str">
        <f t="shared" si="10"/>
        <v>Star</v>
      </c>
    </row>
    <row r="697" spans="1:23" x14ac:dyDescent="0.3">
      <c r="A697" t="s">
        <v>714</v>
      </c>
      <c r="B697" t="s">
        <v>1252</v>
      </c>
      <c r="C697" t="s">
        <v>1632</v>
      </c>
      <c r="D697" t="s">
        <v>1638</v>
      </c>
      <c r="E697">
        <v>2024</v>
      </c>
      <c r="F697" t="s">
        <v>1642</v>
      </c>
      <c r="G697">
        <v>2643</v>
      </c>
      <c r="H697">
        <v>15787</v>
      </c>
      <c r="I697">
        <v>7588</v>
      </c>
      <c r="J697">
        <v>449371</v>
      </c>
      <c r="K697">
        <v>4.92</v>
      </c>
      <c r="L697">
        <v>18</v>
      </c>
      <c r="M697">
        <v>6.6</v>
      </c>
      <c r="N697">
        <v>11.07</v>
      </c>
      <c r="O697">
        <v>69.11</v>
      </c>
      <c r="P697">
        <v>1.3</v>
      </c>
      <c r="Q697">
        <v>20671</v>
      </c>
      <c r="R697">
        <v>5410</v>
      </c>
      <c r="S697">
        <v>14</v>
      </c>
      <c r="T697">
        <v>41725041</v>
      </c>
      <c r="U697">
        <v>20055084</v>
      </c>
      <c r="V697">
        <v>21669957</v>
      </c>
      <c r="W697" s="20" t="str">
        <f t="shared" si="10"/>
        <v>Star</v>
      </c>
    </row>
    <row r="698" spans="1:23" x14ac:dyDescent="0.3">
      <c r="A698" t="s">
        <v>715</v>
      </c>
      <c r="B698" t="s">
        <v>1274</v>
      </c>
      <c r="C698" t="s">
        <v>1634</v>
      </c>
      <c r="D698" t="s">
        <v>1637</v>
      </c>
      <c r="E698">
        <v>2024</v>
      </c>
      <c r="F698" t="s">
        <v>1641</v>
      </c>
      <c r="G698">
        <v>4350</v>
      </c>
      <c r="H698">
        <v>15465</v>
      </c>
      <c r="I698">
        <v>1026</v>
      </c>
      <c r="J698">
        <v>96607</v>
      </c>
      <c r="K698">
        <v>6.81</v>
      </c>
      <c r="L698">
        <v>17</v>
      </c>
      <c r="M698">
        <v>3.89</v>
      </c>
      <c r="N698">
        <v>14.04</v>
      </c>
      <c r="O698">
        <v>75.010000000000005</v>
      </c>
      <c r="P698">
        <v>3.3</v>
      </c>
      <c r="Q698">
        <v>10970</v>
      </c>
      <c r="R698">
        <v>546</v>
      </c>
      <c r="S698">
        <v>4</v>
      </c>
      <c r="T698">
        <v>67272750</v>
      </c>
      <c r="U698">
        <v>4463100</v>
      </c>
      <c r="V698">
        <v>62809650</v>
      </c>
      <c r="W698" s="20" t="str">
        <f t="shared" si="10"/>
        <v>Star</v>
      </c>
    </row>
    <row r="699" spans="1:23" x14ac:dyDescent="0.3">
      <c r="A699" t="s">
        <v>716</v>
      </c>
      <c r="B699" t="s">
        <v>1504</v>
      </c>
      <c r="C699" t="s">
        <v>1632</v>
      </c>
      <c r="D699" t="s">
        <v>1636</v>
      </c>
      <c r="E699">
        <v>2024</v>
      </c>
      <c r="F699" t="s">
        <v>1639</v>
      </c>
      <c r="G699">
        <v>3868</v>
      </c>
      <c r="H699">
        <v>11019</v>
      </c>
      <c r="I699">
        <v>12539</v>
      </c>
      <c r="J699">
        <v>476703</v>
      </c>
      <c r="K699">
        <v>11.44</v>
      </c>
      <c r="L699">
        <v>11</v>
      </c>
      <c r="M699">
        <v>1.31</v>
      </c>
      <c r="N699">
        <v>21.23</v>
      </c>
      <c r="O699">
        <v>20.29</v>
      </c>
      <c r="P699">
        <v>2.4</v>
      </c>
      <c r="Q699">
        <v>18349</v>
      </c>
      <c r="R699">
        <v>6727</v>
      </c>
      <c r="S699">
        <v>10</v>
      </c>
      <c r="T699">
        <v>42621492</v>
      </c>
      <c r="U699">
        <v>48500852</v>
      </c>
      <c r="V699">
        <v>-5879360</v>
      </c>
      <c r="W699" s="20" t="str">
        <f t="shared" si="10"/>
        <v>Volume Trap</v>
      </c>
    </row>
    <row r="700" spans="1:23" x14ac:dyDescent="0.3">
      <c r="A700" t="s">
        <v>717</v>
      </c>
      <c r="B700" t="s">
        <v>1105</v>
      </c>
      <c r="C700" t="s">
        <v>1633</v>
      </c>
      <c r="D700" t="s">
        <v>1638</v>
      </c>
      <c r="E700">
        <v>2023</v>
      </c>
      <c r="F700" t="s">
        <v>1639</v>
      </c>
      <c r="G700">
        <v>4188</v>
      </c>
      <c r="H700">
        <v>14880</v>
      </c>
      <c r="I700">
        <v>1064</v>
      </c>
      <c r="J700">
        <v>236740</v>
      </c>
      <c r="K700">
        <v>1.89</v>
      </c>
      <c r="L700">
        <v>0</v>
      </c>
      <c r="M700">
        <v>2.62</v>
      </c>
      <c r="N700">
        <v>11.09</v>
      </c>
      <c r="O700">
        <v>11.47</v>
      </c>
      <c r="P700">
        <v>2.1</v>
      </c>
      <c r="Q700">
        <v>13040</v>
      </c>
      <c r="R700">
        <v>2996</v>
      </c>
      <c r="S700">
        <v>12</v>
      </c>
      <c r="T700">
        <v>62317440</v>
      </c>
      <c r="U700">
        <v>4456032</v>
      </c>
      <c r="V700">
        <v>57861408</v>
      </c>
      <c r="W700" s="20" t="str">
        <f t="shared" si="10"/>
        <v>Star</v>
      </c>
    </row>
    <row r="701" spans="1:23" x14ac:dyDescent="0.3">
      <c r="A701" t="s">
        <v>718</v>
      </c>
      <c r="B701" t="s">
        <v>1505</v>
      </c>
      <c r="C701" t="s">
        <v>1633</v>
      </c>
      <c r="D701" t="s">
        <v>1637</v>
      </c>
      <c r="E701">
        <v>2024</v>
      </c>
      <c r="F701" t="s">
        <v>1639</v>
      </c>
      <c r="G701">
        <v>3873</v>
      </c>
      <c r="H701">
        <v>13365</v>
      </c>
      <c r="I701">
        <v>10387</v>
      </c>
      <c r="J701">
        <v>464179</v>
      </c>
      <c r="K701">
        <v>2.95</v>
      </c>
      <c r="L701">
        <v>18</v>
      </c>
      <c r="M701">
        <v>5.81</v>
      </c>
      <c r="N701">
        <v>22.97</v>
      </c>
      <c r="O701">
        <v>65.17</v>
      </c>
      <c r="P701">
        <v>4.2</v>
      </c>
      <c r="Q701">
        <v>19371</v>
      </c>
      <c r="R701">
        <v>821</v>
      </c>
      <c r="S701">
        <v>12</v>
      </c>
      <c r="T701">
        <v>51762645</v>
      </c>
      <c r="U701">
        <v>40228851</v>
      </c>
      <c r="V701">
        <v>11533794</v>
      </c>
      <c r="W701" s="20" t="str">
        <f t="shared" si="10"/>
        <v>Star</v>
      </c>
    </row>
    <row r="702" spans="1:23" x14ac:dyDescent="0.3">
      <c r="A702" t="s">
        <v>719</v>
      </c>
      <c r="B702" t="s">
        <v>1316</v>
      </c>
      <c r="C702" t="s">
        <v>1632</v>
      </c>
      <c r="D702" t="s">
        <v>1637</v>
      </c>
      <c r="E702">
        <v>2023</v>
      </c>
      <c r="F702" t="s">
        <v>1639</v>
      </c>
      <c r="G702">
        <v>4092</v>
      </c>
      <c r="H702">
        <v>9625</v>
      </c>
      <c r="I702">
        <v>12549</v>
      </c>
      <c r="J702">
        <v>231196</v>
      </c>
      <c r="K702">
        <v>14.27</v>
      </c>
      <c r="L702">
        <v>19</v>
      </c>
      <c r="M702">
        <v>7.18</v>
      </c>
      <c r="N702">
        <v>11.01</v>
      </c>
      <c r="O702">
        <v>34.11</v>
      </c>
      <c r="P702">
        <v>2.5</v>
      </c>
      <c r="Q702">
        <v>6097</v>
      </c>
      <c r="R702">
        <v>2263</v>
      </c>
      <c r="S702">
        <v>10</v>
      </c>
      <c r="T702">
        <v>39385500</v>
      </c>
      <c r="U702">
        <v>51350508</v>
      </c>
      <c r="V702">
        <v>-11965008</v>
      </c>
      <c r="W702" s="20" t="str">
        <f t="shared" si="10"/>
        <v>Volume Trap</v>
      </c>
    </row>
    <row r="703" spans="1:23" x14ac:dyDescent="0.3">
      <c r="A703" t="s">
        <v>720</v>
      </c>
      <c r="B703" t="s">
        <v>1506</v>
      </c>
      <c r="C703" t="s">
        <v>1632</v>
      </c>
      <c r="D703" t="s">
        <v>1638</v>
      </c>
      <c r="E703">
        <v>2024</v>
      </c>
      <c r="F703" t="s">
        <v>1642</v>
      </c>
      <c r="G703">
        <v>1956</v>
      </c>
      <c r="H703">
        <v>4791</v>
      </c>
      <c r="I703">
        <v>14545</v>
      </c>
      <c r="J703">
        <v>365014</v>
      </c>
      <c r="K703">
        <v>2.63</v>
      </c>
      <c r="L703">
        <v>16</v>
      </c>
      <c r="M703">
        <v>1.24</v>
      </c>
      <c r="N703">
        <v>13.72</v>
      </c>
      <c r="O703">
        <v>60.08</v>
      </c>
      <c r="P703">
        <v>2.2999999999999998</v>
      </c>
      <c r="Q703">
        <v>6036</v>
      </c>
      <c r="R703">
        <v>9643</v>
      </c>
      <c r="S703">
        <v>7</v>
      </c>
      <c r="T703">
        <v>9371196</v>
      </c>
      <c r="U703">
        <v>28450020</v>
      </c>
      <c r="V703">
        <v>-19078824</v>
      </c>
      <c r="W703" s="20" t="str">
        <f t="shared" si="10"/>
        <v>Under-performer</v>
      </c>
    </row>
    <row r="704" spans="1:23" x14ac:dyDescent="0.3">
      <c r="A704" t="s">
        <v>721</v>
      </c>
      <c r="B704" t="s">
        <v>1032</v>
      </c>
      <c r="C704" t="s">
        <v>1633</v>
      </c>
      <c r="D704" t="s">
        <v>1638</v>
      </c>
      <c r="E704">
        <v>2024</v>
      </c>
      <c r="F704" t="s">
        <v>1641</v>
      </c>
      <c r="G704">
        <v>810</v>
      </c>
      <c r="H704">
        <v>5533</v>
      </c>
      <c r="I704">
        <v>1445</v>
      </c>
      <c r="J704">
        <v>499763</v>
      </c>
      <c r="K704">
        <v>8.52</v>
      </c>
      <c r="L704">
        <v>4</v>
      </c>
      <c r="M704">
        <v>6</v>
      </c>
      <c r="N704">
        <v>19.91</v>
      </c>
      <c r="O704">
        <v>22.04</v>
      </c>
      <c r="P704">
        <v>4.4000000000000004</v>
      </c>
      <c r="Q704">
        <v>18209</v>
      </c>
      <c r="R704">
        <v>4080</v>
      </c>
      <c r="S704">
        <v>11</v>
      </c>
      <c r="T704">
        <v>4481730</v>
      </c>
      <c r="U704">
        <v>1170450</v>
      </c>
      <c r="V704">
        <v>3311280</v>
      </c>
      <c r="W704" s="20" t="str">
        <f t="shared" si="10"/>
        <v>Under-performer</v>
      </c>
    </row>
    <row r="705" spans="1:23" x14ac:dyDescent="0.3">
      <c r="A705" t="s">
        <v>722</v>
      </c>
      <c r="B705" t="s">
        <v>1507</v>
      </c>
      <c r="C705" t="s">
        <v>1632</v>
      </c>
      <c r="D705" t="s">
        <v>1637</v>
      </c>
      <c r="E705">
        <v>2024</v>
      </c>
      <c r="F705" t="s">
        <v>1639</v>
      </c>
      <c r="G705">
        <v>3495</v>
      </c>
      <c r="H705">
        <v>6605</v>
      </c>
      <c r="I705">
        <v>8344</v>
      </c>
      <c r="J705">
        <v>114110</v>
      </c>
      <c r="K705">
        <v>8.69</v>
      </c>
      <c r="L705">
        <v>2</v>
      </c>
      <c r="M705">
        <v>5.5</v>
      </c>
      <c r="N705">
        <v>14.58</v>
      </c>
      <c r="O705">
        <v>47.52</v>
      </c>
      <c r="P705">
        <v>4.4000000000000004</v>
      </c>
      <c r="Q705">
        <v>11457</v>
      </c>
      <c r="R705">
        <v>4602</v>
      </c>
      <c r="S705">
        <v>11</v>
      </c>
      <c r="T705">
        <v>23084475</v>
      </c>
      <c r="U705">
        <v>29162280</v>
      </c>
      <c r="V705">
        <v>-6077805</v>
      </c>
      <c r="W705" s="20" t="str">
        <f t="shared" si="10"/>
        <v>Volume Trap</v>
      </c>
    </row>
    <row r="706" spans="1:23" x14ac:dyDescent="0.3">
      <c r="A706" t="s">
        <v>723</v>
      </c>
      <c r="B706" t="s">
        <v>1262</v>
      </c>
      <c r="C706" t="s">
        <v>1632</v>
      </c>
      <c r="D706" t="s">
        <v>1637</v>
      </c>
      <c r="E706">
        <v>2024</v>
      </c>
      <c r="F706" t="s">
        <v>1639</v>
      </c>
      <c r="G706">
        <v>949</v>
      </c>
      <c r="H706">
        <v>18587</v>
      </c>
      <c r="I706">
        <v>14506</v>
      </c>
      <c r="J706">
        <v>234626</v>
      </c>
      <c r="K706">
        <v>7.34</v>
      </c>
      <c r="L706">
        <v>1</v>
      </c>
      <c r="M706">
        <v>5.14</v>
      </c>
      <c r="N706">
        <v>24.01</v>
      </c>
      <c r="O706">
        <v>50.35</v>
      </c>
      <c r="P706">
        <v>2.4</v>
      </c>
      <c r="Q706">
        <v>5662</v>
      </c>
      <c r="R706">
        <v>1825</v>
      </c>
      <c r="S706">
        <v>10</v>
      </c>
      <c r="T706">
        <v>17639063</v>
      </c>
      <c r="U706">
        <v>13766194</v>
      </c>
      <c r="V706">
        <v>3872869</v>
      </c>
      <c r="W706" s="20" t="str">
        <f t="shared" si="10"/>
        <v>Under-performer</v>
      </c>
    </row>
    <row r="707" spans="1:23" x14ac:dyDescent="0.3">
      <c r="A707" t="s">
        <v>724</v>
      </c>
      <c r="B707" t="s">
        <v>1508</v>
      </c>
      <c r="C707" t="s">
        <v>1632</v>
      </c>
      <c r="D707" t="s">
        <v>1637</v>
      </c>
      <c r="E707">
        <v>2024</v>
      </c>
      <c r="F707" t="s">
        <v>1641</v>
      </c>
      <c r="G707">
        <v>4505</v>
      </c>
      <c r="H707">
        <v>9633</v>
      </c>
      <c r="I707">
        <v>6369</v>
      </c>
      <c r="J707">
        <v>202008</v>
      </c>
      <c r="K707">
        <v>9.67</v>
      </c>
      <c r="L707">
        <v>2</v>
      </c>
      <c r="M707">
        <v>6.9</v>
      </c>
      <c r="N707">
        <v>16.510000000000002</v>
      </c>
      <c r="O707">
        <v>56.81</v>
      </c>
      <c r="P707">
        <v>4.3</v>
      </c>
      <c r="Q707">
        <v>1803</v>
      </c>
      <c r="R707">
        <v>8985</v>
      </c>
      <c r="S707">
        <v>5</v>
      </c>
      <c r="T707">
        <v>43396665</v>
      </c>
      <c r="U707">
        <v>28692345</v>
      </c>
      <c r="V707">
        <v>14704320</v>
      </c>
      <c r="W707" s="20" t="str">
        <f t="shared" ref="W707:W770" si="11">IF(AND(T707&gt;$Y$2,V707&gt;$Z$2),"Star",IF(AND(T707&lt;=$Y$2,V707&gt;$Z$2),"Cash Cows",IF(AND(T707&gt;$Y$2,V707&lt;=$Z$2),"Volume Trap","Under-performer")))</f>
        <v>Star</v>
      </c>
    </row>
    <row r="708" spans="1:23" x14ac:dyDescent="0.3">
      <c r="A708" t="s">
        <v>725</v>
      </c>
      <c r="B708" t="s">
        <v>1327</v>
      </c>
      <c r="C708" t="s">
        <v>1633</v>
      </c>
      <c r="D708" t="s">
        <v>1635</v>
      </c>
      <c r="E708">
        <v>2023</v>
      </c>
      <c r="F708" t="s">
        <v>1641</v>
      </c>
      <c r="G708">
        <v>2997</v>
      </c>
      <c r="H708">
        <v>18458</v>
      </c>
      <c r="I708">
        <v>3790</v>
      </c>
      <c r="J708">
        <v>429039</v>
      </c>
      <c r="K708">
        <v>3.45</v>
      </c>
      <c r="L708">
        <v>7</v>
      </c>
      <c r="M708">
        <v>8.3699999999999992</v>
      </c>
      <c r="N708">
        <v>13.07</v>
      </c>
      <c r="O708">
        <v>51.05</v>
      </c>
      <c r="P708">
        <v>4.4000000000000004</v>
      </c>
      <c r="Q708">
        <v>6567</v>
      </c>
      <c r="R708">
        <v>3513</v>
      </c>
      <c r="S708">
        <v>12</v>
      </c>
      <c r="T708">
        <v>55318626</v>
      </c>
      <c r="U708">
        <v>11358630</v>
      </c>
      <c r="V708">
        <v>43959996</v>
      </c>
      <c r="W708" s="20" t="str">
        <f t="shared" si="11"/>
        <v>Star</v>
      </c>
    </row>
    <row r="709" spans="1:23" x14ac:dyDescent="0.3">
      <c r="A709" t="s">
        <v>726</v>
      </c>
      <c r="B709" t="s">
        <v>1248</v>
      </c>
      <c r="C709" t="s">
        <v>1633</v>
      </c>
      <c r="D709" t="s">
        <v>1636</v>
      </c>
      <c r="E709">
        <v>2023</v>
      </c>
      <c r="F709" t="s">
        <v>1642</v>
      </c>
      <c r="G709">
        <v>1769</v>
      </c>
      <c r="H709">
        <v>7204</v>
      </c>
      <c r="I709">
        <v>14475</v>
      </c>
      <c r="J709">
        <v>54426</v>
      </c>
      <c r="K709">
        <v>8.2899999999999991</v>
      </c>
      <c r="L709">
        <v>15</v>
      </c>
      <c r="M709">
        <v>3.23</v>
      </c>
      <c r="N709">
        <v>0.59</v>
      </c>
      <c r="O709">
        <v>49.66</v>
      </c>
      <c r="P709">
        <v>2.7</v>
      </c>
      <c r="Q709">
        <v>6524</v>
      </c>
      <c r="R709">
        <v>594</v>
      </c>
      <c r="S709">
        <v>6</v>
      </c>
      <c r="T709">
        <v>12743876</v>
      </c>
      <c r="U709">
        <v>25606275</v>
      </c>
      <c r="V709">
        <v>-12862399</v>
      </c>
      <c r="W709" s="20" t="str">
        <f t="shared" si="11"/>
        <v>Under-performer</v>
      </c>
    </row>
    <row r="710" spans="1:23" x14ac:dyDescent="0.3">
      <c r="A710" t="s">
        <v>727</v>
      </c>
      <c r="B710" t="s">
        <v>1509</v>
      </c>
      <c r="C710" t="s">
        <v>1633</v>
      </c>
      <c r="D710" t="s">
        <v>1635</v>
      </c>
      <c r="E710">
        <v>2023</v>
      </c>
      <c r="F710" t="s">
        <v>1642</v>
      </c>
      <c r="G710">
        <v>330</v>
      </c>
      <c r="H710">
        <v>9348</v>
      </c>
      <c r="I710">
        <v>10891</v>
      </c>
      <c r="J710">
        <v>269911</v>
      </c>
      <c r="K710">
        <v>5.58</v>
      </c>
      <c r="L710">
        <v>5</v>
      </c>
      <c r="M710">
        <v>8.89</v>
      </c>
      <c r="N710">
        <v>10.34</v>
      </c>
      <c r="O710">
        <v>36.619999999999997</v>
      </c>
      <c r="P710">
        <v>1.3</v>
      </c>
      <c r="Q710">
        <v>9215</v>
      </c>
      <c r="R710">
        <v>1047</v>
      </c>
      <c r="S710">
        <v>11</v>
      </c>
      <c r="T710">
        <v>3084840</v>
      </c>
      <c r="U710">
        <v>3594030</v>
      </c>
      <c r="V710">
        <v>-509190</v>
      </c>
      <c r="W710" s="20" t="str">
        <f t="shared" si="11"/>
        <v>Under-performer</v>
      </c>
    </row>
    <row r="711" spans="1:23" x14ac:dyDescent="0.3">
      <c r="A711" t="s">
        <v>728</v>
      </c>
      <c r="B711" t="s">
        <v>1026</v>
      </c>
      <c r="C711" t="s">
        <v>1633</v>
      </c>
      <c r="D711" t="s">
        <v>1637</v>
      </c>
      <c r="E711">
        <v>2024</v>
      </c>
      <c r="F711" t="s">
        <v>1642</v>
      </c>
      <c r="G711">
        <v>3316</v>
      </c>
      <c r="H711">
        <v>14475</v>
      </c>
      <c r="I711">
        <v>3304</v>
      </c>
      <c r="J711">
        <v>339750</v>
      </c>
      <c r="K711">
        <v>9.93</v>
      </c>
      <c r="L711">
        <v>12</v>
      </c>
      <c r="M711">
        <v>1.61</v>
      </c>
      <c r="N711">
        <v>7.48</v>
      </c>
      <c r="O711">
        <v>15.69</v>
      </c>
      <c r="P711">
        <v>1</v>
      </c>
      <c r="Q711">
        <v>12726</v>
      </c>
      <c r="R711">
        <v>122</v>
      </c>
      <c r="S711">
        <v>7</v>
      </c>
      <c r="T711">
        <v>47999100</v>
      </c>
      <c r="U711">
        <v>10956064</v>
      </c>
      <c r="V711">
        <v>37043036</v>
      </c>
      <c r="W711" s="20" t="str">
        <f t="shared" si="11"/>
        <v>Star</v>
      </c>
    </row>
    <row r="712" spans="1:23" x14ac:dyDescent="0.3">
      <c r="A712" t="s">
        <v>729</v>
      </c>
      <c r="B712" t="s">
        <v>1510</v>
      </c>
      <c r="C712" t="s">
        <v>1634</v>
      </c>
      <c r="D712" t="s">
        <v>1637</v>
      </c>
      <c r="E712">
        <v>2023</v>
      </c>
      <c r="F712" t="s">
        <v>1639</v>
      </c>
      <c r="G712">
        <v>1937</v>
      </c>
      <c r="H712">
        <v>8424</v>
      </c>
      <c r="I712">
        <v>11764</v>
      </c>
      <c r="J712">
        <v>491048</v>
      </c>
      <c r="K712">
        <v>2.12</v>
      </c>
      <c r="L712">
        <v>15</v>
      </c>
      <c r="M712">
        <v>1.73</v>
      </c>
      <c r="N712">
        <v>18.7</v>
      </c>
      <c r="O712">
        <v>17.16</v>
      </c>
      <c r="P712">
        <v>3.1</v>
      </c>
      <c r="Q712">
        <v>4131</v>
      </c>
      <c r="R712">
        <v>1228</v>
      </c>
      <c r="S712">
        <v>14</v>
      </c>
      <c r="T712">
        <v>16317288</v>
      </c>
      <c r="U712">
        <v>22786868</v>
      </c>
      <c r="V712">
        <v>-6469580</v>
      </c>
      <c r="W712" s="20" t="str">
        <f t="shared" si="11"/>
        <v>Under-performer</v>
      </c>
    </row>
    <row r="713" spans="1:23" x14ac:dyDescent="0.3">
      <c r="A713" t="s">
        <v>730</v>
      </c>
      <c r="B713" t="s">
        <v>1461</v>
      </c>
      <c r="C713" t="s">
        <v>1633</v>
      </c>
      <c r="D713" t="s">
        <v>1635</v>
      </c>
      <c r="E713">
        <v>2023</v>
      </c>
      <c r="F713" t="s">
        <v>1642</v>
      </c>
      <c r="G713">
        <v>3316</v>
      </c>
      <c r="H713">
        <v>1988</v>
      </c>
      <c r="I713">
        <v>14337</v>
      </c>
      <c r="J713">
        <v>78151</v>
      </c>
      <c r="K713">
        <v>8.56</v>
      </c>
      <c r="L713">
        <v>15</v>
      </c>
      <c r="M713">
        <v>2.67</v>
      </c>
      <c r="N713">
        <v>5.21</v>
      </c>
      <c r="O713">
        <v>44.7</v>
      </c>
      <c r="P713">
        <v>2.4</v>
      </c>
      <c r="Q713">
        <v>14912</v>
      </c>
      <c r="R713">
        <v>657</v>
      </c>
      <c r="S713">
        <v>10</v>
      </c>
      <c r="T713">
        <v>6592208</v>
      </c>
      <c r="U713">
        <v>47541492</v>
      </c>
      <c r="V713">
        <v>-40949284</v>
      </c>
      <c r="W713" s="20" t="str">
        <f t="shared" si="11"/>
        <v>Under-performer</v>
      </c>
    </row>
    <row r="714" spans="1:23" x14ac:dyDescent="0.3">
      <c r="A714" t="s">
        <v>731</v>
      </c>
      <c r="B714" t="s">
        <v>1511</v>
      </c>
      <c r="C714" t="s">
        <v>1632</v>
      </c>
      <c r="D714" t="s">
        <v>1638</v>
      </c>
      <c r="E714">
        <v>2024</v>
      </c>
      <c r="F714" t="s">
        <v>1639</v>
      </c>
      <c r="G714">
        <v>716</v>
      </c>
      <c r="H714">
        <v>8614</v>
      </c>
      <c r="I714">
        <v>14069</v>
      </c>
      <c r="J714">
        <v>323452</v>
      </c>
      <c r="K714">
        <v>2.78</v>
      </c>
      <c r="L714">
        <v>2</v>
      </c>
      <c r="M714">
        <v>1.2</v>
      </c>
      <c r="N714">
        <v>5.13</v>
      </c>
      <c r="O714">
        <v>38.46</v>
      </c>
      <c r="P714">
        <v>5</v>
      </c>
      <c r="Q714">
        <v>16537</v>
      </c>
      <c r="R714">
        <v>9908</v>
      </c>
      <c r="S714">
        <v>14</v>
      </c>
      <c r="T714">
        <v>6167624</v>
      </c>
      <c r="U714">
        <v>10073404</v>
      </c>
      <c r="V714">
        <v>-3905780</v>
      </c>
      <c r="W714" s="20" t="str">
        <f t="shared" si="11"/>
        <v>Under-performer</v>
      </c>
    </row>
    <row r="715" spans="1:23" x14ac:dyDescent="0.3">
      <c r="A715" t="s">
        <v>732</v>
      </c>
      <c r="B715" t="s">
        <v>1444</v>
      </c>
      <c r="C715" t="s">
        <v>1634</v>
      </c>
      <c r="D715" t="s">
        <v>1637</v>
      </c>
      <c r="E715">
        <v>2024</v>
      </c>
      <c r="F715" t="s">
        <v>1642</v>
      </c>
      <c r="G715">
        <v>4238</v>
      </c>
      <c r="H715">
        <v>17240</v>
      </c>
      <c r="I715">
        <v>10146</v>
      </c>
      <c r="J715">
        <v>290853</v>
      </c>
      <c r="K715">
        <v>4.18</v>
      </c>
      <c r="L715">
        <v>12</v>
      </c>
      <c r="M715">
        <v>2.2999999999999998</v>
      </c>
      <c r="N715">
        <v>4.74</v>
      </c>
      <c r="O715">
        <v>51.29</v>
      </c>
      <c r="P715">
        <v>4.0999999999999996</v>
      </c>
      <c r="Q715">
        <v>13147</v>
      </c>
      <c r="R715">
        <v>3830</v>
      </c>
      <c r="S715">
        <v>6</v>
      </c>
      <c r="T715">
        <v>73063120</v>
      </c>
      <c r="U715">
        <v>42998748</v>
      </c>
      <c r="V715">
        <v>30064372</v>
      </c>
      <c r="W715" s="20" t="str">
        <f t="shared" si="11"/>
        <v>Star</v>
      </c>
    </row>
    <row r="716" spans="1:23" x14ac:dyDescent="0.3">
      <c r="A716" t="s">
        <v>733</v>
      </c>
      <c r="B716" t="s">
        <v>1211</v>
      </c>
      <c r="C716" t="s">
        <v>1632</v>
      </c>
      <c r="D716" t="s">
        <v>1637</v>
      </c>
      <c r="E716">
        <v>2023</v>
      </c>
      <c r="F716" t="s">
        <v>1639</v>
      </c>
      <c r="G716">
        <v>721</v>
      </c>
      <c r="H716">
        <v>4673</v>
      </c>
      <c r="I716">
        <v>1387</v>
      </c>
      <c r="J716">
        <v>304595</v>
      </c>
      <c r="K716">
        <v>3.28</v>
      </c>
      <c r="L716">
        <v>13</v>
      </c>
      <c r="M716">
        <v>1.06</v>
      </c>
      <c r="N716">
        <v>3.14</v>
      </c>
      <c r="O716">
        <v>34.39</v>
      </c>
      <c r="P716">
        <v>4</v>
      </c>
      <c r="Q716">
        <v>14069</v>
      </c>
      <c r="R716">
        <v>5441</v>
      </c>
      <c r="S716">
        <v>9</v>
      </c>
      <c r="T716">
        <v>3369233</v>
      </c>
      <c r="U716">
        <v>1000027</v>
      </c>
      <c r="V716">
        <v>2369206</v>
      </c>
      <c r="W716" s="20" t="str">
        <f t="shared" si="11"/>
        <v>Under-performer</v>
      </c>
    </row>
    <row r="717" spans="1:23" x14ac:dyDescent="0.3">
      <c r="A717" t="s">
        <v>734</v>
      </c>
      <c r="B717" t="s">
        <v>1189</v>
      </c>
      <c r="C717" t="s">
        <v>1632</v>
      </c>
      <c r="D717" t="s">
        <v>1638</v>
      </c>
      <c r="E717">
        <v>2024</v>
      </c>
      <c r="F717" t="s">
        <v>1642</v>
      </c>
      <c r="G717">
        <v>2019</v>
      </c>
      <c r="H717">
        <v>3167</v>
      </c>
      <c r="I717">
        <v>13563</v>
      </c>
      <c r="J717">
        <v>226743</v>
      </c>
      <c r="K717">
        <v>2.74</v>
      </c>
      <c r="L717">
        <v>7</v>
      </c>
      <c r="M717">
        <v>8.2200000000000006</v>
      </c>
      <c r="N717">
        <v>7.78</v>
      </c>
      <c r="O717">
        <v>65.03</v>
      </c>
      <c r="P717">
        <v>4.8</v>
      </c>
      <c r="Q717">
        <v>3869</v>
      </c>
      <c r="R717">
        <v>7098</v>
      </c>
      <c r="S717">
        <v>12</v>
      </c>
      <c r="T717">
        <v>6394173</v>
      </c>
      <c r="U717">
        <v>27383697</v>
      </c>
      <c r="V717">
        <v>-20989524</v>
      </c>
      <c r="W717" s="20" t="str">
        <f t="shared" si="11"/>
        <v>Under-performer</v>
      </c>
    </row>
    <row r="718" spans="1:23" x14ac:dyDescent="0.3">
      <c r="A718" t="s">
        <v>735</v>
      </c>
      <c r="B718" t="s">
        <v>1512</v>
      </c>
      <c r="C718" t="s">
        <v>1632</v>
      </c>
      <c r="D718" t="s">
        <v>1635</v>
      </c>
      <c r="E718">
        <v>2024</v>
      </c>
      <c r="F718" t="s">
        <v>1639</v>
      </c>
      <c r="G718">
        <v>4206</v>
      </c>
      <c r="H718">
        <v>5614</v>
      </c>
      <c r="I718">
        <v>10813</v>
      </c>
      <c r="J718">
        <v>140306</v>
      </c>
      <c r="K718">
        <v>12.39</v>
      </c>
      <c r="L718">
        <v>11</v>
      </c>
      <c r="M718">
        <v>1.39</v>
      </c>
      <c r="N718">
        <v>22.15</v>
      </c>
      <c r="O718">
        <v>79.12</v>
      </c>
      <c r="P718">
        <v>4.5999999999999996</v>
      </c>
      <c r="Q718">
        <v>13159</v>
      </c>
      <c r="R718">
        <v>7282</v>
      </c>
      <c r="S718">
        <v>2</v>
      </c>
      <c r="T718">
        <v>23612484</v>
      </c>
      <c r="U718">
        <v>45479478</v>
      </c>
      <c r="V718">
        <v>-21866994</v>
      </c>
      <c r="W718" s="20" t="str">
        <f t="shared" si="11"/>
        <v>Volume Trap</v>
      </c>
    </row>
    <row r="719" spans="1:23" x14ac:dyDescent="0.3">
      <c r="A719" t="s">
        <v>736</v>
      </c>
      <c r="B719" t="s">
        <v>1513</v>
      </c>
      <c r="C719" t="s">
        <v>1634</v>
      </c>
      <c r="D719" t="s">
        <v>1635</v>
      </c>
      <c r="E719">
        <v>2024</v>
      </c>
      <c r="F719" t="s">
        <v>1642</v>
      </c>
      <c r="G719">
        <v>3172</v>
      </c>
      <c r="H719">
        <v>5053</v>
      </c>
      <c r="I719">
        <v>9977</v>
      </c>
      <c r="J719">
        <v>275180</v>
      </c>
      <c r="K719">
        <v>4.29</v>
      </c>
      <c r="L719">
        <v>7</v>
      </c>
      <c r="M719">
        <v>7.47</v>
      </c>
      <c r="N719">
        <v>19.37</v>
      </c>
      <c r="O719">
        <v>33.909999999999997</v>
      </c>
      <c r="P719">
        <v>2.2999999999999998</v>
      </c>
      <c r="Q719">
        <v>2028</v>
      </c>
      <c r="R719">
        <v>7134</v>
      </c>
      <c r="S719">
        <v>6</v>
      </c>
      <c r="T719">
        <v>16028116</v>
      </c>
      <c r="U719">
        <v>31647044</v>
      </c>
      <c r="V719">
        <v>-15618928</v>
      </c>
      <c r="W719" s="20" t="str">
        <f t="shared" si="11"/>
        <v>Under-performer</v>
      </c>
    </row>
    <row r="720" spans="1:23" x14ac:dyDescent="0.3">
      <c r="A720" t="s">
        <v>737</v>
      </c>
      <c r="B720" t="s">
        <v>1036</v>
      </c>
      <c r="C720" t="s">
        <v>1632</v>
      </c>
      <c r="D720" t="s">
        <v>1635</v>
      </c>
      <c r="E720">
        <v>2024</v>
      </c>
      <c r="F720" t="s">
        <v>1641</v>
      </c>
      <c r="G720">
        <v>4749</v>
      </c>
      <c r="H720">
        <v>9261</v>
      </c>
      <c r="I720">
        <v>4879</v>
      </c>
      <c r="J720">
        <v>419128</v>
      </c>
      <c r="K720">
        <v>13.91</v>
      </c>
      <c r="L720">
        <v>8</v>
      </c>
      <c r="M720">
        <v>0.48</v>
      </c>
      <c r="N720">
        <v>18.38</v>
      </c>
      <c r="O720">
        <v>25.44</v>
      </c>
      <c r="P720">
        <v>1.7</v>
      </c>
      <c r="Q720">
        <v>12002</v>
      </c>
      <c r="R720">
        <v>1756</v>
      </c>
      <c r="S720">
        <v>11</v>
      </c>
      <c r="T720">
        <v>43980489</v>
      </c>
      <c r="U720">
        <v>23170371</v>
      </c>
      <c r="V720">
        <v>20810118</v>
      </c>
      <c r="W720" s="20" t="str">
        <f t="shared" si="11"/>
        <v>Star</v>
      </c>
    </row>
    <row r="721" spans="1:23" x14ac:dyDescent="0.3">
      <c r="A721" t="s">
        <v>738</v>
      </c>
      <c r="B721" t="s">
        <v>1514</v>
      </c>
      <c r="C721" t="s">
        <v>1633</v>
      </c>
      <c r="D721" t="s">
        <v>1635</v>
      </c>
      <c r="E721">
        <v>2024</v>
      </c>
      <c r="F721" t="s">
        <v>1640</v>
      </c>
      <c r="G721">
        <v>4827</v>
      </c>
      <c r="H721">
        <v>2500</v>
      </c>
      <c r="I721">
        <v>4148</v>
      </c>
      <c r="J721">
        <v>52204</v>
      </c>
      <c r="K721">
        <v>14.55</v>
      </c>
      <c r="L721">
        <v>0</v>
      </c>
      <c r="M721">
        <v>9.49</v>
      </c>
      <c r="N721">
        <v>19.93</v>
      </c>
      <c r="O721">
        <v>19.29</v>
      </c>
      <c r="P721">
        <v>4</v>
      </c>
      <c r="Q721">
        <v>6175</v>
      </c>
      <c r="R721">
        <v>4273</v>
      </c>
      <c r="S721">
        <v>2</v>
      </c>
      <c r="T721">
        <v>12067500</v>
      </c>
      <c r="U721">
        <v>20022396</v>
      </c>
      <c r="V721">
        <v>-7954896</v>
      </c>
      <c r="W721" s="20" t="str">
        <f t="shared" si="11"/>
        <v>Under-performer</v>
      </c>
    </row>
    <row r="722" spans="1:23" x14ac:dyDescent="0.3">
      <c r="A722" t="s">
        <v>739</v>
      </c>
      <c r="B722" t="s">
        <v>1186</v>
      </c>
      <c r="C722" t="s">
        <v>1632</v>
      </c>
      <c r="D722" t="s">
        <v>1635</v>
      </c>
      <c r="E722">
        <v>2024</v>
      </c>
      <c r="F722" t="s">
        <v>1641</v>
      </c>
      <c r="G722">
        <v>3950</v>
      </c>
      <c r="H722">
        <v>17138</v>
      </c>
      <c r="I722">
        <v>7099</v>
      </c>
      <c r="J722">
        <v>142769</v>
      </c>
      <c r="K722">
        <v>8.57</v>
      </c>
      <c r="L722">
        <v>5</v>
      </c>
      <c r="M722">
        <v>7.11</v>
      </c>
      <c r="N722">
        <v>6.74</v>
      </c>
      <c r="O722">
        <v>59.3</v>
      </c>
      <c r="P722">
        <v>2.5</v>
      </c>
      <c r="Q722">
        <v>19547</v>
      </c>
      <c r="R722">
        <v>5541</v>
      </c>
      <c r="S722">
        <v>11</v>
      </c>
      <c r="T722">
        <v>67695100</v>
      </c>
      <c r="U722">
        <v>28041050</v>
      </c>
      <c r="V722">
        <v>39654050</v>
      </c>
      <c r="W722" s="20" t="str">
        <f t="shared" si="11"/>
        <v>Star</v>
      </c>
    </row>
    <row r="723" spans="1:23" x14ac:dyDescent="0.3">
      <c r="A723" t="s">
        <v>740</v>
      </c>
      <c r="B723" t="s">
        <v>1515</v>
      </c>
      <c r="C723" t="s">
        <v>1632</v>
      </c>
      <c r="D723" t="s">
        <v>1638</v>
      </c>
      <c r="E723">
        <v>2024</v>
      </c>
      <c r="F723" t="s">
        <v>1642</v>
      </c>
      <c r="G723">
        <v>573</v>
      </c>
      <c r="H723">
        <v>19272</v>
      </c>
      <c r="I723">
        <v>4631</v>
      </c>
      <c r="J723">
        <v>137265</v>
      </c>
      <c r="K723">
        <v>2.15</v>
      </c>
      <c r="L723">
        <v>18</v>
      </c>
      <c r="M723">
        <v>7.0000000000000007E-2</v>
      </c>
      <c r="N723">
        <v>22.19</v>
      </c>
      <c r="O723">
        <v>45.51</v>
      </c>
      <c r="P723">
        <v>2.9</v>
      </c>
      <c r="Q723">
        <v>3841</v>
      </c>
      <c r="R723">
        <v>9098</v>
      </c>
      <c r="S723">
        <v>7</v>
      </c>
      <c r="T723">
        <v>11042856</v>
      </c>
      <c r="U723">
        <v>2653563</v>
      </c>
      <c r="V723">
        <v>8389293</v>
      </c>
      <c r="W723" s="20" t="str">
        <f t="shared" si="11"/>
        <v>Cash Cows</v>
      </c>
    </row>
    <row r="724" spans="1:23" x14ac:dyDescent="0.3">
      <c r="A724" t="s">
        <v>741</v>
      </c>
      <c r="B724" t="s">
        <v>1312</v>
      </c>
      <c r="C724" t="s">
        <v>1632</v>
      </c>
      <c r="D724" t="s">
        <v>1636</v>
      </c>
      <c r="E724">
        <v>2023</v>
      </c>
      <c r="F724" t="s">
        <v>1640</v>
      </c>
      <c r="G724">
        <v>2443</v>
      </c>
      <c r="H724">
        <v>6950</v>
      </c>
      <c r="I724">
        <v>10233</v>
      </c>
      <c r="J724">
        <v>343275</v>
      </c>
      <c r="K724">
        <v>5.62</v>
      </c>
      <c r="L724">
        <v>10</v>
      </c>
      <c r="M724">
        <v>7.64</v>
      </c>
      <c r="N724">
        <v>3.43</v>
      </c>
      <c r="O724">
        <v>25.04</v>
      </c>
      <c r="P724">
        <v>3.5</v>
      </c>
      <c r="Q724">
        <v>15419</v>
      </c>
      <c r="R724">
        <v>3412</v>
      </c>
      <c r="S724">
        <v>8</v>
      </c>
      <c r="T724">
        <v>16978850</v>
      </c>
      <c r="U724">
        <v>24999219</v>
      </c>
      <c r="V724">
        <v>-8020369</v>
      </c>
      <c r="W724" s="20" t="str">
        <f t="shared" si="11"/>
        <v>Under-performer</v>
      </c>
    </row>
    <row r="725" spans="1:23" x14ac:dyDescent="0.3">
      <c r="A725" t="s">
        <v>742</v>
      </c>
      <c r="B725" t="s">
        <v>1382</v>
      </c>
      <c r="C725" t="s">
        <v>1633</v>
      </c>
      <c r="D725" t="s">
        <v>1635</v>
      </c>
      <c r="E725">
        <v>2023</v>
      </c>
      <c r="F725" t="s">
        <v>1642</v>
      </c>
      <c r="G725">
        <v>3167</v>
      </c>
      <c r="H725">
        <v>5212</v>
      </c>
      <c r="I725">
        <v>9181</v>
      </c>
      <c r="J725">
        <v>102428</v>
      </c>
      <c r="K725">
        <v>11.97</v>
      </c>
      <c r="L725">
        <v>10</v>
      </c>
      <c r="M725">
        <v>5.14</v>
      </c>
      <c r="N725">
        <v>8.41</v>
      </c>
      <c r="O725">
        <v>62.25</v>
      </c>
      <c r="P725">
        <v>4.5999999999999996</v>
      </c>
      <c r="Q725">
        <v>16230</v>
      </c>
      <c r="R725">
        <v>8745</v>
      </c>
      <c r="S725">
        <v>13</v>
      </c>
      <c r="T725">
        <v>16506404</v>
      </c>
      <c r="U725">
        <v>29076227</v>
      </c>
      <c r="V725">
        <v>-12569823</v>
      </c>
      <c r="W725" s="20" t="str">
        <f t="shared" si="11"/>
        <v>Under-performer</v>
      </c>
    </row>
    <row r="726" spans="1:23" x14ac:dyDescent="0.3">
      <c r="A726" t="s">
        <v>743</v>
      </c>
      <c r="B726" t="s">
        <v>1045</v>
      </c>
      <c r="C726" t="s">
        <v>1634</v>
      </c>
      <c r="D726" t="s">
        <v>1636</v>
      </c>
      <c r="E726">
        <v>2023</v>
      </c>
      <c r="F726" t="s">
        <v>1640</v>
      </c>
      <c r="G726">
        <v>2643</v>
      </c>
      <c r="H726">
        <v>2867</v>
      </c>
      <c r="I726">
        <v>14528</v>
      </c>
      <c r="J726">
        <v>83870</v>
      </c>
      <c r="K726">
        <v>5.51</v>
      </c>
      <c r="L726">
        <v>12</v>
      </c>
      <c r="M726">
        <v>7.79</v>
      </c>
      <c r="N726">
        <v>14.67</v>
      </c>
      <c r="O726">
        <v>21.88</v>
      </c>
      <c r="P726">
        <v>2.7</v>
      </c>
      <c r="Q726">
        <v>16756</v>
      </c>
      <c r="R726">
        <v>2424</v>
      </c>
      <c r="S726">
        <v>6</v>
      </c>
      <c r="T726">
        <v>7577481</v>
      </c>
      <c r="U726">
        <v>38397504</v>
      </c>
      <c r="V726">
        <v>-30820023</v>
      </c>
      <c r="W726" s="20" t="str">
        <f t="shared" si="11"/>
        <v>Under-performer</v>
      </c>
    </row>
    <row r="727" spans="1:23" x14ac:dyDescent="0.3">
      <c r="A727" t="s">
        <v>744</v>
      </c>
      <c r="B727" t="s">
        <v>1516</v>
      </c>
      <c r="C727" t="s">
        <v>1632</v>
      </c>
      <c r="D727" t="s">
        <v>1637</v>
      </c>
      <c r="E727">
        <v>2024</v>
      </c>
      <c r="F727" t="s">
        <v>1640</v>
      </c>
      <c r="G727">
        <v>2018</v>
      </c>
      <c r="H727">
        <v>9689</v>
      </c>
      <c r="I727">
        <v>9972</v>
      </c>
      <c r="J727">
        <v>153547</v>
      </c>
      <c r="K727">
        <v>1.31</v>
      </c>
      <c r="L727">
        <v>10</v>
      </c>
      <c r="M727">
        <v>5.22</v>
      </c>
      <c r="N727">
        <v>2.57</v>
      </c>
      <c r="O727">
        <v>54.34</v>
      </c>
      <c r="P727">
        <v>4.0999999999999996</v>
      </c>
      <c r="Q727">
        <v>6405</v>
      </c>
      <c r="R727">
        <v>9739</v>
      </c>
      <c r="S727">
        <v>2</v>
      </c>
      <c r="T727">
        <v>19552402</v>
      </c>
      <c r="U727">
        <v>20123496</v>
      </c>
      <c r="V727">
        <v>-571094</v>
      </c>
      <c r="W727" s="20" t="str">
        <f t="shared" si="11"/>
        <v>Under-performer</v>
      </c>
    </row>
    <row r="728" spans="1:23" x14ac:dyDescent="0.3">
      <c r="A728" t="s">
        <v>745</v>
      </c>
      <c r="B728" t="s">
        <v>1517</v>
      </c>
      <c r="C728" t="s">
        <v>1634</v>
      </c>
      <c r="D728" t="s">
        <v>1636</v>
      </c>
      <c r="E728">
        <v>2023</v>
      </c>
      <c r="F728" t="s">
        <v>1639</v>
      </c>
      <c r="G728">
        <v>1803</v>
      </c>
      <c r="H728">
        <v>10513</v>
      </c>
      <c r="I728">
        <v>10690</v>
      </c>
      <c r="J728">
        <v>285990</v>
      </c>
      <c r="K728">
        <v>8.35</v>
      </c>
      <c r="L728">
        <v>17</v>
      </c>
      <c r="M728">
        <v>6.41</v>
      </c>
      <c r="N728">
        <v>18.25</v>
      </c>
      <c r="O728">
        <v>52.17</v>
      </c>
      <c r="P728">
        <v>2.1</v>
      </c>
      <c r="Q728">
        <v>17039</v>
      </c>
      <c r="R728">
        <v>5695</v>
      </c>
      <c r="S728">
        <v>7</v>
      </c>
      <c r="T728">
        <v>18954939</v>
      </c>
      <c r="U728">
        <v>19274070</v>
      </c>
      <c r="V728">
        <v>-319131</v>
      </c>
      <c r="W728" s="20" t="str">
        <f t="shared" si="11"/>
        <v>Under-performer</v>
      </c>
    </row>
    <row r="729" spans="1:23" x14ac:dyDescent="0.3">
      <c r="A729" t="s">
        <v>746</v>
      </c>
      <c r="B729" t="s">
        <v>1518</v>
      </c>
      <c r="C729" t="s">
        <v>1632</v>
      </c>
      <c r="D729" t="s">
        <v>1637</v>
      </c>
      <c r="E729">
        <v>2023</v>
      </c>
      <c r="F729" t="s">
        <v>1640</v>
      </c>
      <c r="G729">
        <v>2346</v>
      </c>
      <c r="H729">
        <v>18338</v>
      </c>
      <c r="I729">
        <v>2515</v>
      </c>
      <c r="J729">
        <v>99067</v>
      </c>
      <c r="K729">
        <v>12.68</v>
      </c>
      <c r="L729">
        <v>14</v>
      </c>
      <c r="M729">
        <v>7.86</v>
      </c>
      <c r="N729">
        <v>9.68</v>
      </c>
      <c r="O729">
        <v>68.739999999999995</v>
      </c>
      <c r="P729">
        <v>3.8</v>
      </c>
      <c r="Q729">
        <v>16755</v>
      </c>
      <c r="R729">
        <v>6084</v>
      </c>
      <c r="S729">
        <v>11</v>
      </c>
      <c r="T729">
        <v>43020948</v>
      </c>
      <c r="U729">
        <v>5900190</v>
      </c>
      <c r="V729">
        <v>37120758</v>
      </c>
      <c r="W729" s="20" t="str">
        <f t="shared" si="11"/>
        <v>Star</v>
      </c>
    </row>
    <row r="730" spans="1:23" x14ac:dyDescent="0.3">
      <c r="A730" t="s">
        <v>747</v>
      </c>
      <c r="B730" t="s">
        <v>1371</v>
      </c>
      <c r="C730" t="s">
        <v>1633</v>
      </c>
      <c r="D730" t="s">
        <v>1637</v>
      </c>
      <c r="E730">
        <v>2023</v>
      </c>
      <c r="F730" t="s">
        <v>1641</v>
      </c>
      <c r="G730">
        <v>2311</v>
      </c>
      <c r="H730">
        <v>5226</v>
      </c>
      <c r="I730">
        <v>11585</v>
      </c>
      <c r="J730">
        <v>288083</v>
      </c>
      <c r="K730">
        <v>11.94</v>
      </c>
      <c r="L730">
        <v>0</v>
      </c>
      <c r="M730">
        <v>4.05</v>
      </c>
      <c r="N730">
        <v>19.61</v>
      </c>
      <c r="O730">
        <v>14.41</v>
      </c>
      <c r="P730">
        <v>1</v>
      </c>
      <c r="Q730">
        <v>10384</v>
      </c>
      <c r="R730">
        <v>2611</v>
      </c>
      <c r="S730">
        <v>6</v>
      </c>
      <c r="T730">
        <v>12077286</v>
      </c>
      <c r="U730">
        <v>26772935</v>
      </c>
      <c r="V730">
        <v>-14695649</v>
      </c>
      <c r="W730" s="20" t="str">
        <f t="shared" si="11"/>
        <v>Under-performer</v>
      </c>
    </row>
    <row r="731" spans="1:23" x14ac:dyDescent="0.3">
      <c r="A731" t="s">
        <v>748</v>
      </c>
      <c r="B731" t="s">
        <v>1519</v>
      </c>
      <c r="C731" t="s">
        <v>1633</v>
      </c>
      <c r="D731" t="s">
        <v>1638</v>
      </c>
      <c r="E731">
        <v>2024</v>
      </c>
      <c r="F731" t="s">
        <v>1641</v>
      </c>
      <c r="G731">
        <v>2336</v>
      </c>
      <c r="H731">
        <v>6306</v>
      </c>
      <c r="I731">
        <v>13128</v>
      </c>
      <c r="J731">
        <v>162217</v>
      </c>
      <c r="K731">
        <v>2.63</v>
      </c>
      <c r="L731">
        <v>6</v>
      </c>
      <c r="M731">
        <v>0.03</v>
      </c>
      <c r="N731">
        <v>12.32</v>
      </c>
      <c r="O731">
        <v>81.03</v>
      </c>
      <c r="P731">
        <v>4.5</v>
      </c>
      <c r="Q731">
        <v>10643</v>
      </c>
      <c r="R731">
        <v>462</v>
      </c>
      <c r="S731">
        <v>7</v>
      </c>
      <c r="T731">
        <v>14730816</v>
      </c>
      <c r="U731">
        <v>30667008</v>
      </c>
      <c r="V731">
        <v>-15936192</v>
      </c>
      <c r="W731" s="20" t="str">
        <f t="shared" si="11"/>
        <v>Under-performer</v>
      </c>
    </row>
    <row r="732" spans="1:23" x14ac:dyDescent="0.3">
      <c r="A732" t="s">
        <v>749</v>
      </c>
      <c r="B732" t="s">
        <v>1520</v>
      </c>
      <c r="C732" t="s">
        <v>1633</v>
      </c>
      <c r="D732" t="s">
        <v>1637</v>
      </c>
      <c r="E732">
        <v>2023</v>
      </c>
      <c r="F732" t="s">
        <v>1641</v>
      </c>
      <c r="G732">
        <v>4252</v>
      </c>
      <c r="H732">
        <v>3690</v>
      </c>
      <c r="I732">
        <v>7250</v>
      </c>
      <c r="J732">
        <v>464823</v>
      </c>
      <c r="K732">
        <v>10.09</v>
      </c>
      <c r="L732">
        <v>12</v>
      </c>
      <c r="M732">
        <v>8.5</v>
      </c>
      <c r="N732">
        <v>4.5199999999999996</v>
      </c>
      <c r="O732">
        <v>66.239999999999995</v>
      </c>
      <c r="P732">
        <v>1.1000000000000001</v>
      </c>
      <c r="Q732">
        <v>7450</v>
      </c>
      <c r="R732">
        <v>3554</v>
      </c>
      <c r="S732">
        <v>12</v>
      </c>
      <c r="T732">
        <v>15689880</v>
      </c>
      <c r="U732">
        <v>30827000</v>
      </c>
      <c r="V732">
        <v>-15137120</v>
      </c>
      <c r="W732" s="20" t="str">
        <f t="shared" si="11"/>
        <v>Under-performer</v>
      </c>
    </row>
    <row r="733" spans="1:23" x14ac:dyDescent="0.3">
      <c r="A733" t="s">
        <v>750</v>
      </c>
      <c r="B733" t="s">
        <v>1521</v>
      </c>
      <c r="C733" t="s">
        <v>1633</v>
      </c>
      <c r="D733" t="s">
        <v>1635</v>
      </c>
      <c r="E733">
        <v>2023</v>
      </c>
      <c r="F733" t="s">
        <v>1639</v>
      </c>
      <c r="G733">
        <v>2928</v>
      </c>
      <c r="H733">
        <v>10608</v>
      </c>
      <c r="I733">
        <v>14030</v>
      </c>
      <c r="J733">
        <v>468184</v>
      </c>
      <c r="K733">
        <v>3.31</v>
      </c>
      <c r="L733">
        <v>11</v>
      </c>
      <c r="M733">
        <v>3.81</v>
      </c>
      <c r="N733">
        <v>18.37</v>
      </c>
      <c r="O733">
        <v>27.29</v>
      </c>
      <c r="P733">
        <v>3.9</v>
      </c>
      <c r="Q733">
        <v>2860</v>
      </c>
      <c r="R733">
        <v>2898</v>
      </c>
      <c r="S733">
        <v>11</v>
      </c>
      <c r="T733">
        <v>31060224</v>
      </c>
      <c r="U733">
        <v>41079840</v>
      </c>
      <c r="V733">
        <v>-10019616</v>
      </c>
      <c r="W733" s="20" t="str">
        <f t="shared" si="11"/>
        <v>Volume Trap</v>
      </c>
    </row>
    <row r="734" spans="1:23" x14ac:dyDescent="0.3">
      <c r="A734" t="s">
        <v>751</v>
      </c>
      <c r="B734" t="s">
        <v>1373</v>
      </c>
      <c r="C734" t="s">
        <v>1633</v>
      </c>
      <c r="D734" t="s">
        <v>1637</v>
      </c>
      <c r="E734">
        <v>2023</v>
      </c>
      <c r="F734" t="s">
        <v>1639</v>
      </c>
      <c r="G734">
        <v>4193</v>
      </c>
      <c r="H734">
        <v>13678</v>
      </c>
      <c r="I734">
        <v>13425</v>
      </c>
      <c r="J734">
        <v>148934</v>
      </c>
      <c r="K734">
        <v>3.27</v>
      </c>
      <c r="L734">
        <v>17</v>
      </c>
      <c r="M734">
        <v>4.96</v>
      </c>
      <c r="N734">
        <v>6.3</v>
      </c>
      <c r="O734">
        <v>24.67</v>
      </c>
      <c r="P734">
        <v>1.2</v>
      </c>
      <c r="Q734">
        <v>6627</v>
      </c>
      <c r="R734">
        <v>4720</v>
      </c>
      <c r="S734">
        <v>8</v>
      </c>
      <c r="T734">
        <v>57351854</v>
      </c>
      <c r="U734">
        <v>56291025</v>
      </c>
      <c r="V734">
        <v>1060829</v>
      </c>
      <c r="W734" s="20" t="str">
        <f t="shared" si="11"/>
        <v>Volume Trap</v>
      </c>
    </row>
    <row r="735" spans="1:23" x14ac:dyDescent="0.3">
      <c r="A735" t="s">
        <v>752</v>
      </c>
      <c r="B735" t="s">
        <v>1522</v>
      </c>
      <c r="C735" t="s">
        <v>1633</v>
      </c>
      <c r="D735" t="s">
        <v>1637</v>
      </c>
      <c r="E735">
        <v>2024</v>
      </c>
      <c r="F735" t="s">
        <v>1642</v>
      </c>
      <c r="G735">
        <v>3694</v>
      </c>
      <c r="H735">
        <v>4375</v>
      </c>
      <c r="I735">
        <v>6233</v>
      </c>
      <c r="J735">
        <v>192980</v>
      </c>
      <c r="K735">
        <v>13.11</v>
      </c>
      <c r="L735">
        <v>18</v>
      </c>
      <c r="M735">
        <v>0.08</v>
      </c>
      <c r="N735">
        <v>12.27</v>
      </c>
      <c r="O735">
        <v>44.53</v>
      </c>
      <c r="P735">
        <v>2.1</v>
      </c>
      <c r="Q735">
        <v>15752</v>
      </c>
      <c r="R735">
        <v>3355</v>
      </c>
      <c r="S735">
        <v>8</v>
      </c>
      <c r="T735">
        <v>16161250</v>
      </c>
      <c r="U735">
        <v>23024702</v>
      </c>
      <c r="V735">
        <v>-6863452</v>
      </c>
      <c r="W735" s="20" t="str">
        <f t="shared" si="11"/>
        <v>Under-performer</v>
      </c>
    </row>
    <row r="736" spans="1:23" x14ac:dyDescent="0.3">
      <c r="A736" t="s">
        <v>753</v>
      </c>
      <c r="B736" t="s">
        <v>1079</v>
      </c>
      <c r="C736" t="s">
        <v>1634</v>
      </c>
      <c r="D736" t="s">
        <v>1637</v>
      </c>
      <c r="E736">
        <v>2023</v>
      </c>
      <c r="F736" t="s">
        <v>1642</v>
      </c>
      <c r="G736">
        <v>4482</v>
      </c>
      <c r="H736">
        <v>7092</v>
      </c>
      <c r="I736">
        <v>1898</v>
      </c>
      <c r="J736">
        <v>469639</v>
      </c>
      <c r="K736">
        <v>3.75</v>
      </c>
      <c r="L736">
        <v>14</v>
      </c>
      <c r="M736">
        <v>4.92</v>
      </c>
      <c r="N736">
        <v>1.89</v>
      </c>
      <c r="O736">
        <v>75.41</v>
      </c>
      <c r="P736">
        <v>3</v>
      </c>
      <c r="Q736">
        <v>10230</v>
      </c>
      <c r="R736">
        <v>1317</v>
      </c>
      <c r="S736">
        <v>3</v>
      </c>
      <c r="T736">
        <v>31786344</v>
      </c>
      <c r="U736">
        <v>8506836</v>
      </c>
      <c r="V736">
        <v>23279508</v>
      </c>
      <c r="W736" s="20" t="str">
        <f t="shared" si="11"/>
        <v>Star</v>
      </c>
    </row>
    <row r="737" spans="1:23" x14ac:dyDescent="0.3">
      <c r="A737" t="s">
        <v>754</v>
      </c>
      <c r="B737" t="s">
        <v>1167</v>
      </c>
      <c r="C737" t="s">
        <v>1634</v>
      </c>
      <c r="D737" t="s">
        <v>1635</v>
      </c>
      <c r="E737">
        <v>2023</v>
      </c>
      <c r="F737" t="s">
        <v>1639</v>
      </c>
      <c r="G737">
        <v>2105</v>
      </c>
      <c r="H737">
        <v>19324</v>
      </c>
      <c r="I737">
        <v>7896</v>
      </c>
      <c r="J737">
        <v>386851</v>
      </c>
      <c r="K737">
        <v>3.95</v>
      </c>
      <c r="L737">
        <v>7</v>
      </c>
      <c r="M737">
        <v>9.86</v>
      </c>
      <c r="N737">
        <v>15.45</v>
      </c>
      <c r="O737">
        <v>77.44</v>
      </c>
      <c r="P737">
        <v>2.7</v>
      </c>
      <c r="Q737">
        <v>5425</v>
      </c>
      <c r="R737">
        <v>1585</v>
      </c>
      <c r="S737">
        <v>13</v>
      </c>
      <c r="T737">
        <v>40677020</v>
      </c>
      <c r="U737">
        <v>16621080</v>
      </c>
      <c r="V737">
        <v>24055940</v>
      </c>
      <c r="W737" s="20" t="str">
        <f t="shared" si="11"/>
        <v>Star</v>
      </c>
    </row>
    <row r="738" spans="1:23" x14ac:dyDescent="0.3">
      <c r="A738" t="s">
        <v>755</v>
      </c>
      <c r="B738" t="s">
        <v>1523</v>
      </c>
      <c r="C738" t="s">
        <v>1632</v>
      </c>
      <c r="D738" t="s">
        <v>1635</v>
      </c>
      <c r="E738">
        <v>2024</v>
      </c>
      <c r="F738" t="s">
        <v>1639</v>
      </c>
      <c r="G738">
        <v>4770</v>
      </c>
      <c r="H738">
        <v>14092</v>
      </c>
      <c r="I738">
        <v>3126</v>
      </c>
      <c r="J738">
        <v>259329</v>
      </c>
      <c r="K738">
        <v>0.01</v>
      </c>
      <c r="L738">
        <v>18</v>
      </c>
      <c r="M738">
        <v>2.78</v>
      </c>
      <c r="N738">
        <v>16.649999999999999</v>
      </c>
      <c r="O738">
        <v>51.64</v>
      </c>
      <c r="P738">
        <v>1.8</v>
      </c>
      <c r="Q738">
        <v>9963</v>
      </c>
      <c r="R738">
        <v>5449</v>
      </c>
      <c r="S738">
        <v>4</v>
      </c>
      <c r="T738">
        <v>67218840</v>
      </c>
      <c r="U738">
        <v>14911020</v>
      </c>
      <c r="V738">
        <v>52307820</v>
      </c>
      <c r="W738" s="20" t="str">
        <f t="shared" si="11"/>
        <v>Star</v>
      </c>
    </row>
    <row r="739" spans="1:23" x14ac:dyDescent="0.3">
      <c r="A739" t="s">
        <v>756</v>
      </c>
      <c r="B739" t="s">
        <v>1361</v>
      </c>
      <c r="C739" t="s">
        <v>1632</v>
      </c>
      <c r="D739" t="s">
        <v>1636</v>
      </c>
      <c r="E739">
        <v>2024</v>
      </c>
      <c r="F739" t="s">
        <v>1639</v>
      </c>
      <c r="G739">
        <v>1326</v>
      </c>
      <c r="H739">
        <v>10427</v>
      </c>
      <c r="I739">
        <v>12239</v>
      </c>
      <c r="J739">
        <v>307354</v>
      </c>
      <c r="K739">
        <v>13.06</v>
      </c>
      <c r="L739">
        <v>9</v>
      </c>
      <c r="M739">
        <v>3.95</v>
      </c>
      <c r="N739">
        <v>9.4700000000000006</v>
      </c>
      <c r="O739">
        <v>78.86</v>
      </c>
      <c r="P739">
        <v>2.2999999999999998</v>
      </c>
      <c r="Q739">
        <v>18912</v>
      </c>
      <c r="R739">
        <v>7295</v>
      </c>
      <c r="S739">
        <v>13</v>
      </c>
      <c r="T739">
        <v>13826202</v>
      </c>
      <c r="U739">
        <v>16228914</v>
      </c>
      <c r="V739">
        <v>-2402712</v>
      </c>
      <c r="W739" s="20" t="str">
        <f t="shared" si="11"/>
        <v>Under-performer</v>
      </c>
    </row>
    <row r="740" spans="1:23" x14ac:dyDescent="0.3">
      <c r="A740" t="s">
        <v>757</v>
      </c>
      <c r="B740" t="s">
        <v>1281</v>
      </c>
      <c r="C740" t="s">
        <v>1632</v>
      </c>
      <c r="D740" t="s">
        <v>1636</v>
      </c>
      <c r="E740">
        <v>2023</v>
      </c>
      <c r="F740" t="s">
        <v>1640</v>
      </c>
      <c r="G740">
        <v>2816</v>
      </c>
      <c r="H740">
        <v>15937</v>
      </c>
      <c r="I740">
        <v>9887</v>
      </c>
      <c r="J740">
        <v>111215</v>
      </c>
      <c r="K740">
        <v>11.89</v>
      </c>
      <c r="L740">
        <v>6</v>
      </c>
      <c r="M740">
        <v>6.87</v>
      </c>
      <c r="N740">
        <v>23.86</v>
      </c>
      <c r="O740">
        <v>10.44</v>
      </c>
      <c r="P740">
        <v>3.9</v>
      </c>
      <c r="Q740">
        <v>2742</v>
      </c>
      <c r="R740">
        <v>7850</v>
      </c>
      <c r="S740">
        <v>7</v>
      </c>
      <c r="T740">
        <v>44878592</v>
      </c>
      <c r="U740">
        <v>27841792</v>
      </c>
      <c r="V740">
        <v>17036800</v>
      </c>
      <c r="W740" s="20" t="str">
        <f t="shared" si="11"/>
        <v>Star</v>
      </c>
    </row>
    <row r="741" spans="1:23" x14ac:dyDescent="0.3">
      <c r="A741" t="s">
        <v>758</v>
      </c>
      <c r="B741" t="s">
        <v>1223</v>
      </c>
      <c r="C741" t="s">
        <v>1633</v>
      </c>
      <c r="D741" t="s">
        <v>1637</v>
      </c>
      <c r="E741">
        <v>2024</v>
      </c>
      <c r="F741" t="s">
        <v>1640</v>
      </c>
      <c r="G741">
        <v>352</v>
      </c>
      <c r="H741">
        <v>13030</v>
      </c>
      <c r="I741">
        <v>7216</v>
      </c>
      <c r="J741">
        <v>236907</v>
      </c>
      <c r="K741">
        <v>9.41</v>
      </c>
      <c r="L741">
        <v>17</v>
      </c>
      <c r="M741">
        <v>8.15</v>
      </c>
      <c r="N741">
        <v>21.85</v>
      </c>
      <c r="O741">
        <v>12.81</v>
      </c>
      <c r="P741">
        <v>3.7</v>
      </c>
      <c r="Q741">
        <v>10284</v>
      </c>
      <c r="R741">
        <v>6179</v>
      </c>
      <c r="S741">
        <v>4</v>
      </c>
      <c r="T741">
        <v>4586560</v>
      </c>
      <c r="U741">
        <v>2540032</v>
      </c>
      <c r="V741">
        <v>2046528</v>
      </c>
      <c r="W741" s="20" t="str">
        <f t="shared" si="11"/>
        <v>Under-performer</v>
      </c>
    </row>
    <row r="742" spans="1:23" x14ac:dyDescent="0.3">
      <c r="A742" t="s">
        <v>759</v>
      </c>
      <c r="B742" t="s">
        <v>1524</v>
      </c>
      <c r="C742" t="s">
        <v>1634</v>
      </c>
      <c r="D742" t="s">
        <v>1638</v>
      </c>
      <c r="E742">
        <v>2023</v>
      </c>
      <c r="F742" t="s">
        <v>1640</v>
      </c>
      <c r="G742">
        <v>688</v>
      </c>
      <c r="H742">
        <v>8510</v>
      </c>
      <c r="I742">
        <v>7780</v>
      </c>
      <c r="J742">
        <v>361573</v>
      </c>
      <c r="K742">
        <v>11.25</v>
      </c>
      <c r="L742">
        <v>15</v>
      </c>
      <c r="M742">
        <v>4.17</v>
      </c>
      <c r="N742">
        <v>17.7</v>
      </c>
      <c r="O742">
        <v>82.95</v>
      </c>
      <c r="P742">
        <v>1.3</v>
      </c>
      <c r="Q742">
        <v>11297</v>
      </c>
      <c r="R742">
        <v>9499</v>
      </c>
      <c r="S742">
        <v>3</v>
      </c>
      <c r="T742">
        <v>5854880</v>
      </c>
      <c r="U742">
        <v>5352640</v>
      </c>
      <c r="V742">
        <v>502240</v>
      </c>
      <c r="W742" s="20" t="str">
        <f t="shared" si="11"/>
        <v>Under-performer</v>
      </c>
    </row>
    <row r="743" spans="1:23" x14ac:dyDescent="0.3">
      <c r="A743" t="s">
        <v>760</v>
      </c>
      <c r="B743" t="s">
        <v>1434</v>
      </c>
      <c r="C743" t="s">
        <v>1633</v>
      </c>
      <c r="D743" t="s">
        <v>1637</v>
      </c>
      <c r="E743">
        <v>2024</v>
      </c>
      <c r="F743" t="s">
        <v>1641</v>
      </c>
      <c r="G743">
        <v>105</v>
      </c>
      <c r="H743">
        <v>12707</v>
      </c>
      <c r="I743">
        <v>7563</v>
      </c>
      <c r="J743">
        <v>394296</v>
      </c>
      <c r="K743">
        <v>2.2799999999999998</v>
      </c>
      <c r="L743">
        <v>19</v>
      </c>
      <c r="M743">
        <v>3.1</v>
      </c>
      <c r="N743">
        <v>17.84</v>
      </c>
      <c r="O743">
        <v>72.03</v>
      </c>
      <c r="P743">
        <v>4</v>
      </c>
      <c r="Q743">
        <v>7906</v>
      </c>
      <c r="R743">
        <v>9740</v>
      </c>
      <c r="S743">
        <v>5</v>
      </c>
      <c r="T743">
        <v>1334235</v>
      </c>
      <c r="U743">
        <v>794115</v>
      </c>
      <c r="V743">
        <v>540120</v>
      </c>
      <c r="W743" s="20" t="str">
        <f t="shared" si="11"/>
        <v>Under-performer</v>
      </c>
    </row>
    <row r="744" spans="1:23" x14ac:dyDescent="0.3">
      <c r="A744" t="s">
        <v>761</v>
      </c>
      <c r="B744" t="s">
        <v>1525</v>
      </c>
      <c r="C744" t="s">
        <v>1632</v>
      </c>
      <c r="D744" t="s">
        <v>1636</v>
      </c>
      <c r="E744">
        <v>2023</v>
      </c>
      <c r="F744" t="s">
        <v>1641</v>
      </c>
      <c r="G744">
        <v>4871</v>
      </c>
      <c r="H744">
        <v>4489</v>
      </c>
      <c r="I744">
        <v>2474</v>
      </c>
      <c r="J744">
        <v>158048</v>
      </c>
      <c r="K744">
        <v>6.87</v>
      </c>
      <c r="L744">
        <v>5</v>
      </c>
      <c r="M744">
        <v>9.3800000000000008</v>
      </c>
      <c r="N744">
        <v>6.31</v>
      </c>
      <c r="O744">
        <v>46.06</v>
      </c>
      <c r="P744">
        <v>1.2</v>
      </c>
      <c r="Q744">
        <v>15465</v>
      </c>
      <c r="R744">
        <v>8135</v>
      </c>
      <c r="S744">
        <v>6</v>
      </c>
      <c r="T744">
        <v>21865919</v>
      </c>
      <c r="U744">
        <v>12050854</v>
      </c>
      <c r="V744">
        <v>9815065</v>
      </c>
      <c r="W744" s="20" t="str">
        <f t="shared" si="11"/>
        <v>Cash Cows</v>
      </c>
    </row>
    <row r="745" spans="1:23" x14ac:dyDescent="0.3">
      <c r="A745" t="s">
        <v>762</v>
      </c>
      <c r="B745" t="s">
        <v>1526</v>
      </c>
      <c r="C745" t="s">
        <v>1634</v>
      </c>
      <c r="D745" t="s">
        <v>1635</v>
      </c>
      <c r="E745">
        <v>2024</v>
      </c>
      <c r="F745" t="s">
        <v>1642</v>
      </c>
      <c r="G745">
        <v>575</v>
      </c>
      <c r="H745">
        <v>13540</v>
      </c>
      <c r="I745">
        <v>11901</v>
      </c>
      <c r="J745">
        <v>219530</v>
      </c>
      <c r="K745">
        <v>5.27</v>
      </c>
      <c r="L745">
        <v>8</v>
      </c>
      <c r="M745">
        <v>6.77</v>
      </c>
      <c r="N745">
        <v>16.420000000000002</v>
      </c>
      <c r="O745">
        <v>70.290000000000006</v>
      </c>
      <c r="P745">
        <v>3.2</v>
      </c>
      <c r="Q745">
        <v>15233</v>
      </c>
      <c r="R745">
        <v>1607</v>
      </c>
      <c r="S745">
        <v>12</v>
      </c>
      <c r="T745">
        <v>7785500</v>
      </c>
      <c r="U745">
        <v>6843075</v>
      </c>
      <c r="V745">
        <v>942425</v>
      </c>
      <c r="W745" s="20" t="str">
        <f t="shared" si="11"/>
        <v>Under-performer</v>
      </c>
    </row>
    <row r="746" spans="1:23" x14ac:dyDescent="0.3">
      <c r="A746" t="s">
        <v>763</v>
      </c>
      <c r="B746" t="s">
        <v>1186</v>
      </c>
      <c r="C746" t="s">
        <v>1632</v>
      </c>
      <c r="D746" t="s">
        <v>1637</v>
      </c>
      <c r="E746">
        <v>2024</v>
      </c>
      <c r="F746" t="s">
        <v>1639</v>
      </c>
      <c r="G746">
        <v>4619</v>
      </c>
      <c r="H746">
        <v>10718</v>
      </c>
      <c r="I746">
        <v>8750</v>
      </c>
      <c r="J746">
        <v>227241</v>
      </c>
      <c r="K746">
        <v>1.41</v>
      </c>
      <c r="L746">
        <v>12</v>
      </c>
      <c r="M746">
        <v>1.19</v>
      </c>
      <c r="N746">
        <v>4.96</v>
      </c>
      <c r="O746">
        <v>86.45</v>
      </c>
      <c r="P746">
        <v>2</v>
      </c>
      <c r="Q746">
        <v>19324</v>
      </c>
      <c r="R746">
        <v>1103</v>
      </c>
      <c r="S746">
        <v>11</v>
      </c>
      <c r="T746">
        <v>49506442</v>
      </c>
      <c r="U746">
        <v>40416250</v>
      </c>
      <c r="V746">
        <v>9090192</v>
      </c>
      <c r="W746" s="20" t="str">
        <f t="shared" si="11"/>
        <v>Star</v>
      </c>
    </row>
    <row r="747" spans="1:23" x14ac:dyDescent="0.3">
      <c r="A747" t="s">
        <v>764</v>
      </c>
      <c r="B747" t="s">
        <v>1527</v>
      </c>
      <c r="C747" t="s">
        <v>1634</v>
      </c>
      <c r="D747" t="s">
        <v>1635</v>
      </c>
      <c r="E747">
        <v>2023</v>
      </c>
      <c r="F747" t="s">
        <v>1641</v>
      </c>
      <c r="G747">
        <v>4173</v>
      </c>
      <c r="H747">
        <v>7971</v>
      </c>
      <c r="I747">
        <v>9922</v>
      </c>
      <c r="J747">
        <v>188731</v>
      </c>
      <c r="K747">
        <v>7.29</v>
      </c>
      <c r="L747">
        <v>7</v>
      </c>
      <c r="M747">
        <v>0.69</v>
      </c>
      <c r="N747">
        <v>3.6</v>
      </c>
      <c r="O747">
        <v>71.77</v>
      </c>
      <c r="P747">
        <v>3.4</v>
      </c>
      <c r="Q747">
        <v>5126</v>
      </c>
      <c r="R747">
        <v>6503</v>
      </c>
      <c r="S747">
        <v>10</v>
      </c>
      <c r="T747">
        <v>33262983</v>
      </c>
      <c r="U747">
        <v>41404506</v>
      </c>
      <c r="V747">
        <v>-8141523</v>
      </c>
      <c r="W747" s="20" t="str">
        <f t="shared" si="11"/>
        <v>Volume Trap</v>
      </c>
    </row>
    <row r="748" spans="1:23" x14ac:dyDescent="0.3">
      <c r="A748" t="s">
        <v>765</v>
      </c>
      <c r="B748" t="s">
        <v>1129</v>
      </c>
      <c r="C748" t="s">
        <v>1632</v>
      </c>
      <c r="D748" t="s">
        <v>1636</v>
      </c>
      <c r="E748">
        <v>2023</v>
      </c>
      <c r="F748" t="s">
        <v>1641</v>
      </c>
      <c r="G748">
        <v>2175</v>
      </c>
      <c r="H748">
        <v>4363</v>
      </c>
      <c r="I748">
        <v>13376</v>
      </c>
      <c r="J748">
        <v>289977</v>
      </c>
      <c r="K748">
        <v>13.81</v>
      </c>
      <c r="L748">
        <v>15</v>
      </c>
      <c r="M748">
        <v>4.84</v>
      </c>
      <c r="N748">
        <v>24.99</v>
      </c>
      <c r="O748">
        <v>77.39</v>
      </c>
      <c r="P748">
        <v>2</v>
      </c>
      <c r="Q748">
        <v>11574</v>
      </c>
      <c r="R748">
        <v>1025</v>
      </c>
      <c r="S748">
        <v>4</v>
      </c>
      <c r="T748">
        <v>9489525</v>
      </c>
      <c r="U748">
        <v>29092800</v>
      </c>
      <c r="V748">
        <v>-19603275</v>
      </c>
      <c r="W748" s="20" t="str">
        <f t="shared" si="11"/>
        <v>Under-performer</v>
      </c>
    </row>
    <row r="749" spans="1:23" x14ac:dyDescent="0.3">
      <c r="A749" t="s">
        <v>766</v>
      </c>
      <c r="B749" t="s">
        <v>1033</v>
      </c>
      <c r="C749" t="s">
        <v>1632</v>
      </c>
      <c r="D749" t="s">
        <v>1635</v>
      </c>
      <c r="E749">
        <v>2024</v>
      </c>
      <c r="F749" t="s">
        <v>1641</v>
      </c>
      <c r="G749">
        <v>3337</v>
      </c>
      <c r="H749">
        <v>12193</v>
      </c>
      <c r="I749">
        <v>9715</v>
      </c>
      <c r="J749">
        <v>389384</v>
      </c>
      <c r="K749">
        <v>0.6</v>
      </c>
      <c r="L749">
        <v>12</v>
      </c>
      <c r="M749">
        <v>2.2000000000000002</v>
      </c>
      <c r="N749">
        <v>15.56</v>
      </c>
      <c r="O749">
        <v>70.849999999999994</v>
      </c>
      <c r="P749">
        <v>4.9000000000000004</v>
      </c>
      <c r="Q749">
        <v>18068</v>
      </c>
      <c r="R749">
        <v>8375</v>
      </c>
      <c r="S749">
        <v>4</v>
      </c>
      <c r="T749">
        <v>40688041</v>
      </c>
      <c r="U749">
        <v>32418955</v>
      </c>
      <c r="V749">
        <v>8269086</v>
      </c>
      <c r="W749" s="20" t="str">
        <f t="shared" si="11"/>
        <v>Star</v>
      </c>
    </row>
    <row r="750" spans="1:23" x14ac:dyDescent="0.3">
      <c r="A750" t="s">
        <v>767</v>
      </c>
      <c r="B750" t="s">
        <v>1169</v>
      </c>
      <c r="C750" t="s">
        <v>1634</v>
      </c>
      <c r="D750" t="s">
        <v>1638</v>
      </c>
      <c r="E750">
        <v>2024</v>
      </c>
      <c r="F750" t="s">
        <v>1640</v>
      </c>
      <c r="G750">
        <v>414</v>
      </c>
      <c r="H750">
        <v>2677</v>
      </c>
      <c r="I750">
        <v>11932</v>
      </c>
      <c r="J750">
        <v>476009</v>
      </c>
      <c r="K750">
        <v>4.37</v>
      </c>
      <c r="L750">
        <v>12</v>
      </c>
      <c r="M750">
        <v>2.54</v>
      </c>
      <c r="N750">
        <v>10.77</v>
      </c>
      <c r="O750">
        <v>23.46</v>
      </c>
      <c r="P750">
        <v>2.2000000000000002</v>
      </c>
      <c r="Q750">
        <v>9531</v>
      </c>
      <c r="R750">
        <v>6683</v>
      </c>
      <c r="S750">
        <v>7</v>
      </c>
      <c r="T750">
        <v>1108278</v>
      </c>
      <c r="U750">
        <v>4939848</v>
      </c>
      <c r="V750">
        <v>-3831570</v>
      </c>
      <c r="W750" s="20" t="str">
        <f t="shared" si="11"/>
        <v>Under-performer</v>
      </c>
    </row>
    <row r="751" spans="1:23" x14ac:dyDescent="0.3">
      <c r="A751" t="s">
        <v>768</v>
      </c>
      <c r="B751" t="s">
        <v>1457</v>
      </c>
      <c r="C751" t="s">
        <v>1632</v>
      </c>
      <c r="D751" t="s">
        <v>1636</v>
      </c>
      <c r="E751">
        <v>2023</v>
      </c>
      <c r="F751" t="s">
        <v>1642</v>
      </c>
      <c r="G751">
        <v>4671</v>
      </c>
      <c r="H751">
        <v>6260</v>
      </c>
      <c r="I751">
        <v>6849</v>
      </c>
      <c r="J751">
        <v>163688</v>
      </c>
      <c r="K751">
        <v>3.11</v>
      </c>
      <c r="L751">
        <v>16</v>
      </c>
      <c r="M751">
        <v>8.7799999999999994</v>
      </c>
      <c r="N751">
        <v>7.2</v>
      </c>
      <c r="O751">
        <v>76.69</v>
      </c>
      <c r="P751">
        <v>2</v>
      </c>
      <c r="Q751">
        <v>4688</v>
      </c>
      <c r="R751">
        <v>4027</v>
      </c>
      <c r="S751">
        <v>6</v>
      </c>
      <c r="T751">
        <v>29240460</v>
      </c>
      <c r="U751">
        <v>31991679</v>
      </c>
      <c r="V751">
        <v>-2751219</v>
      </c>
      <c r="W751" s="20" t="str">
        <f t="shared" si="11"/>
        <v>Volume Trap</v>
      </c>
    </row>
    <row r="752" spans="1:23" x14ac:dyDescent="0.3">
      <c r="A752" t="s">
        <v>769</v>
      </c>
      <c r="B752" t="s">
        <v>1528</v>
      </c>
      <c r="C752" t="s">
        <v>1632</v>
      </c>
      <c r="D752" t="s">
        <v>1636</v>
      </c>
      <c r="E752">
        <v>2024</v>
      </c>
      <c r="F752" t="s">
        <v>1642</v>
      </c>
      <c r="G752">
        <v>1696</v>
      </c>
      <c r="H752">
        <v>1511</v>
      </c>
      <c r="I752">
        <v>1889</v>
      </c>
      <c r="J752">
        <v>358617</v>
      </c>
      <c r="K752">
        <v>3.57</v>
      </c>
      <c r="L752">
        <v>19</v>
      </c>
      <c r="M752">
        <v>0.9</v>
      </c>
      <c r="N752">
        <v>15.1</v>
      </c>
      <c r="O752">
        <v>25.61</v>
      </c>
      <c r="P752">
        <v>2.1</v>
      </c>
      <c r="Q752">
        <v>4445</v>
      </c>
      <c r="R752">
        <v>9834</v>
      </c>
      <c r="S752">
        <v>7</v>
      </c>
      <c r="T752">
        <v>2562656</v>
      </c>
      <c r="U752">
        <v>3203744</v>
      </c>
      <c r="V752">
        <v>-641088</v>
      </c>
      <c r="W752" s="20" t="str">
        <f t="shared" si="11"/>
        <v>Under-performer</v>
      </c>
    </row>
    <row r="753" spans="1:23" x14ac:dyDescent="0.3">
      <c r="A753" t="s">
        <v>770</v>
      </c>
      <c r="B753" t="s">
        <v>1529</v>
      </c>
      <c r="C753" t="s">
        <v>1633</v>
      </c>
      <c r="D753" t="s">
        <v>1637</v>
      </c>
      <c r="E753">
        <v>2023</v>
      </c>
      <c r="F753" t="s">
        <v>1641</v>
      </c>
      <c r="G753">
        <v>968</v>
      </c>
      <c r="H753">
        <v>17853</v>
      </c>
      <c r="I753">
        <v>5378</v>
      </c>
      <c r="J753">
        <v>408906</v>
      </c>
      <c r="K753">
        <v>13.63</v>
      </c>
      <c r="L753">
        <v>4</v>
      </c>
      <c r="M753">
        <v>7.15</v>
      </c>
      <c r="N753">
        <v>1.24</v>
      </c>
      <c r="O753">
        <v>81.41</v>
      </c>
      <c r="P753">
        <v>4.5999999999999996</v>
      </c>
      <c r="Q753">
        <v>8265</v>
      </c>
      <c r="R753">
        <v>1085</v>
      </c>
      <c r="S753">
        <v>8</v>
      </c>
      <c r="T753">
        <v>17281704</v>
      </c>
      <c r="U753">
        <v>5205904</v>
      </c>
      <c r="V753">
        <v>12075800</v>
      </c>
      <c r="W753" s="20" t="str">
        <f t="shared" si="11"/>
        <v>Cash Cows</v>
      </c>
    </row>
    <row r="754" spans="1:23" x14ac:dyDescent="0.3">
      <c r="A754" t="s">
        <v>771</v>
      </c>
      <c r="B754" t="s">
        <v>1530</v>
      </c>
      <c r="C754" t="s">
        <v>1634</v>
      </c>
      <c r="D754" t="s">
        <v>1635</v>
      </c>
      <c r="E754">
        <v>2023</v>
      </c>
      <c r="F754" t="s">
        <v>1640</v>
      </c>
      <c r="G754">
        <v>2847</v>
      </c>
      <c r="H754">
        <v>13056</v>
      </c>
      <c r="I754">
        <v>9927</v>
      </c>
      <c r="J754">
        <v>270460</v>
      </c>
      <c r="K754">
        <v>7.02</v>
      </c>
      <c r="L754">
        <v>16</v>
      </c>
      <c r="M754">
        <v>2.71</v>
      </c>
      <c r="N754">
        <v>2.37</v>
      </c>
      <c r="O754">
        <v>46.69</v>
      </c>
      <c r="P754">
        <v>3.5</v>
      </c>
      <c r="Q754">
        <v>20358</v>
      </c>
      <c r="R754">
        <v>4331</v>
      </c>
      <c r="S754">
        <v>12</v>
      </c>
      <c r="T754">
        <v>37170432</v>
      </c>
      <c r="U754">
        <v>28262169</v>
      </c>
      <c r="V754">
        <v>8908263</v>
      </c>
      <c r="W754" s="20" t="str">
        <f t="shared" si="11"/>
        <v>Star</v>
      </c>
    </row>
    <row r="755" spans="1:23" x14ac:dyDescent="0.3">
      <c r="A755" t="s">
        <v>772</v>
      </c>
      <c r="B755" t="s">
        <v>1531</v>
      </c>
      <c r="C755" t="s">
        <v>1634</v>
      </c>
      <c r="D755" t="s">
        <v>1637</v>
      </c>
      <c r="E755">
        <v>2023</v>
      </c>
      <c r="F755" t="s">
        <v>1641</v>
      </c>
      <c r="G755">
        <v>1581</v>
      </c>
      <c r="H755">
        <v>13063</v>
      </c>
      <c r="I755">
        <v>11287</v>
      </c>
      <c r="J755">
        <v>419100</v>
      </c>
      <c r="K755">
        <v>6.99</v>
      </c>
      <c r="L755">
        <v>8</v>
      </c>
      <c r="M755">
        <v>7.6</v>
      </c>
      <c r="N755">
        <v>0.82</v>
      </c>
      <c r="O755">
        <v>64.16</v>
      </c>
      <c r="P755">
        <v>3.9</v>
      </c>
      <c r="Q755">
        <v>12307</v>
      </c>
      <c r="R755">
        <v>5402</v>
      </c>
      <c r="S755">
        <v>4</v>
      </c>
      <c r="T755">
        <v>20652603</v>
      </c>
      <c r="U755">
        <v>17844747</v>
      </c>
      <c r="V755">
        <v>2807856</v>
      </c>
      <c r="W755" s="20" t="str">
        <f t="shared" si="11"/>
        <v>Under-performer</v>
      </c>
    </row>
    <row r="756" spans="1:23" x14ac:dyDescent="0.3">
      <c r="A756" t="s">
        <v>773</v>
      </c>
      <c r="B756" t="s">
        <v>1377</v>
      </c>
      <c r="C756" t="s">
        <v>1634</v>
      </c>
      <c r="D756" t="s">
        <v>1637</v>
      </c>
      <c r="E756">
        <v>2024</v>
      </c>
      <c r="F756" t="s">
        <v>1641</v>
      </c>
      <c r="G756">
        <v>3395</v>
      </c>
      <c r="H756">
        <v>15551</v>
      </c>
      <c r="I756">
        <v>955</v>
      </c>
      <c r="J756">
        <v>430596</v>
      </c>
      <c r="K756">
        <v>11.41</v>
      </c>
      <c r="L756">
        <v>1</v>
      </c>
      <c r="M756">
        <v>7.22</v>
      </c>
      <c r="N756">
        <v>12.48</v>
      </c>
      <c r="O756">
        <v>49.78</v>
      </c>
      <c r="P756">
        <v>4.7</v>
      </c>
      <c r="Q756">
        <v>11704</v>
      </c>
      <c r="R756">
        <v>5391</v>
      </c>
      <c r="S756">
        <v>14</v>
      </c>
      <c r="T756">
        <v>52795645</v>
      </c>
      <c r="U756">
        <v>3242225</v>
      </c>
      <c r="V756">
        <v>49553420</v>
      </c>
      <c r="W756" s="20" t="str">
        <f t="shared" si="11"/>
        <v>Star</v>
      </c>
    </row>
    <row r="757" spans="1:23" x14ac:dyDescent="0.3">
      <c r="A757" t="s">
        <v>774</v>
      </c>
      <c r="B757" t="s">
        <v>1282</v>
      </c>
      <c r="C757" t="s">
        <v>1633</v>
      </c>
      <c r="D757" t="s">
        <v>1637</v>
      </c>
      <c r="E757">
        <v>2023</v>
      </c>
      <c r="F757" t="s">
        <v>1639</v>
      </c>
      <c r="G757">
        <v>1956</v>
      </c>
      <c r="H757">
        <v>12522</v>
      </c>
      <c r="I757">
        <v>10062</v>
      </c>
      <c r="J757">
        <v>236823</v>
      </c>
      <c r="K757">
        <v>2.3199999999999998</v>
      </c>
      <c r="L757">
        <v>17</v>
      </c>
      <c r="M757">
        <v>7.0000000000000007E-2</v>
      </c>
      <c r="N757">
        <v>15.02</v>
      </c>
      <c r="O757">
        <v>17.52</v>
      </c>
      <c r="P757">
        <v>4.5999999999999996</v>
      </c>
      <c r="Q757">
        <v>10852</v>
      </c>
      <c r="R757">
        <v>1008</v>
      </c>
      <c r="S757">
        <v>6</v>
      </c>
      <c r="T757">
        <v>24493032</v>
      </c>
      <c r="U757">
        <v>19681272</v>
      </c>
      <c r="V757">
        <v>4811760</v>
      </c>
      <c r="W757" s="20" t="str">
        <f t="shared" si="11"/>
        <v>Star</v>
      </c>
    </row>
    <row r="758" spans="1:23" x14ac:dyDescent="0.3">
      <c r="A758" t="s">
        <v>775</v>
      </c>
      <c r="B758" t="s">
        <v>1532</v>
      </c>
      <c r="C758" t="s">
        <v>1632</v>
      </c>
      <c r="D758" t="s">
        <v>1637</v>
      </c>
      <c r="E758">
        <v>2024</v>
      </c>
      <c r="F758" t="s">
        <v>1639</v>
      </c>
      <c r="G758">
        <v>3136</v>
      </c>
      <c r="H758">
        <v>9734</v>
      </c>
      <c r="I758">
        <v>2758</v>
      </c>
      <c r="J758">
        <v>438455</v>
      </c>
      <c r="K758">
        <v>7.31</v>
      </c>
      <c r="L758">
        <v>8</v>
      </c>
      <c r="M758">
        <v>5.09</v>
      </c>
      <c r="N758">
        <v>1.56</v>
      </c>
      <c r="O758">
        <v>33.26</v>
      </c>
      <c r="P758">
        <v>4</v>
      </c>
      <c r="Q758">
        <v>6099</v>
      </c>
      <c r="R758">
        <v>5151</v>
      </c>
      <c r="S758">
        <v>9</v>
      </c>
      <c r="T758">
        <v>30525824</v>
      </c>
      <c r="U758">
        <v>8649088</v>
      </c>
      <c r="V758">
        <v>21876736</v>
      </c>
      <c r="W758" s="20" t="str">
        <f t="shared" si="11"/>
        <v>Star</v>
      </c>
    </row>
    <row r="759" spans="1:23" x14ac:dyDescent="0.3">
      <c r="A759" t="s">
        <v>776</v>
      </c>
      <c r="B759" t="s">
        <v>1533</v>
      </c>
      <c r="C759" t="s">
        <v>1632</v>
      </c>
      <c r="D759" t="s">
        <v>1635</v>
      </c>
      <c r="E759">
        <v>2024</v>
      </c>
      <c r="F759" t="s">
        <v>1641</v>
      </c>
      <c r="G759">
        <v>4630</v>
      </c>
      <c r="H759">
        <v>17673</v>
      </c>
      <c r="I759">
        <v>11493</v>
      </c>
      <c r="J759">
        <v>259987</v>
      </c>
      <c r="K759">
        <v>6.45</v>
      </c>
      <c r="L759">
        <v>5</v>
      </c>
      <c r="M759">
        <v>1.39</v>
      </c>
      <c r="N759">
        <v>18.03</v>
      </c>
      <c r="O759">
        <v>88.7</v>
      </c>
      <c r="P759">
        <v>1.8</v>
      </c>
      <c r="Q759">
        <v>5813</v>
      </c>
      <c r="R759">
        <v>2686</v>
      </c>
      <c r="S759">
        <v>5</v>
      </c>
      <c r="T759">
        <v>81825990</v>
      </c>
      <c r="U759">
        <v>53212590</v>
      </c>
      <c r="V759">
        <v>28613400</v>
      </c>
      <c r="W759" s="20" t="str">
        <f t="shared" si="11"/>
        <v>Star</v>
      </c>
    </row>
    <row r="760" spans="1:23" x14ac:dyDescent="0.3">
      <c r="A760" t="s">
        <v>777</v>
      </c>
      <c r="B760" t="s">
        <v>1534</v>
      </c>
      <c r="C760" t="s">
        <v>1632</v>
      </c>
      <c r="D760" t="s">
        <v>1637</v>
      </c>
      <c r="E760">
        <v>2023</v>
      </c>
      <c r="F760" t="s">
        <v>1640</v>
      </c>
      <c r="G760">
        <v>2125</v>
      </c>
      <c r="H760">
        <v>14678</v>
      </c>
      <c r="I760">
        <v>7144</v>
      </c>
      <c r="J760">
        <v>497470</v>
      </c>
      <c r="K760">
        <v>8.9499999999999993</v>
      </c>
      <c r="L760">
        <v>10</v>
      </c>
      <c r="M760">
        <v>8.66</v>
      </c>
      <c r="N760">
        <v>5.76</v>
      </c>
      <c r="O760">
        <v>86.86</v>
      </c>
      <c r="P760">
        <v>4.4000000000000004</v>
      </c>
      <c r="Q760">
        <v>3718</v>
      </c>
      <c r="R760">
        <v>9435</v>
      </c>
      <c r="S760">
        <v>11</v>
      </c>
      <c r="T760">
        <v>31190750</v>
      </c>
      <c r="U760">
        <v>15181000</v>
      </c>
      <c r="V760">
        <v>16009750</v>
      </c>
      <c r="W760" s="20" t="str">
        <f t="shared" si="11"/>
        <v>Star</v>
      </c>
    </row>
    <row r="761" spans="1:23" x14ac:dyDescent="0.3">
      <c r="A761" t="s">
        <v>778</v>
      </c>
      <c r="B761" t="s">
        <v>1257</v>
      </c>
      <c r="C761" t="s">
        <v>1634</v>
      </c>
      <c r="D761" t="s">
        <v>1635</v>
      </c>
      <c r="E761">
        <v>2024</v>
      </c>
      <c r="F761" t="s">
        <v>1639</v>
      </c>
      <c r="G761">
        <v>763</v>
      </c>
      <c r="H761">
        <v>8070</v>
      </c>
      <c r="I761">
        <v>6579</v>
      </c>
      <c r="J761">
        <v>319150</v>
      </c>
      <c r="K761">
        <v>14.99</v>
      </c>
      <c r="L761">
        <v>5</v>
      </c>
      <c r="M761">
        <v>8.7200000000000006</v>
      </c>
      <c r="N761">
        <v>17.13</v>
      </c>
      <c r="O761">
        <v>35.64</v>
      </c>
      <c r="P761">
        <v>1.8</v>
      </c>
      <c r="Q761">
        <v>15286</v>
      </c>
      <c r="R761">
        <v>1431</v>
      </c>
      <c r="S761">
        <v>3</v>
      </c>
      <c r="T761">
        <v>6157410</v>
      </c>
      <c r="U761">
        <v>5019777</v>
      </c>
      <c r="V761">
        <v>1137633</v>
      </c>
      <c r="W761" s="20" t="str">
        <f t="shared" si="11"/>
        <v>Under-performer</v>
      </c>
    </row>
    <row r="762" spans="1:23" x14ac:dyDescent="0.3">
      <c r="A762" t="s">
        <v>779</v>
      </c>
      <c r="B762" t="s">
        <v>1353</v>
      </c>
      <c r="C762" t="s">
        <v>1632</v>
      </c>
      <c r="D762" t="s">
        <v>1637</v>
      </c>
      <c r="E762">
        <v>2023</v>
      </c>
      <c r="F762" t="s">
        <v>1641</v>
      </c>
      <c r="G762">
        <v>1112</v>
      </c>
      <c r="H762">
        <v>1906</v>
      </c>
      <c r="I762">
        <v>13211</v>
      </c>
      <c r="J762">
        <v>299243</v>
      </c>
      <c r="K762">
        <v>11.54</v>
      </c>
      <c r="L762">
        <v>5</v>
      </c>
      <c r="M762">
        <v>4.18</v>
      </c>
      <c r="N762">
        <v>24.55</v>
      </c>
      <c r="O762">
        <v>89.7</v>
      </c>
      <c r="P762">
        <v>4</v>
      </c>
      <c r="Q762">
        <v>19036</v>
      </c>
      <c r="R762">
        <v>6951</v>
      </c>
      <c r="S762">
        <v>5</v>
      </c>
      <c r="T762">
        <v>2119472</v>
      </c>
      <c r="U762">
        <v>14690632</v>
      </c>
      <c r="V762">
        <v>-12571160</v>
      </c>
      <c r="W762" s="20" t="str">
        <f t="shared" si="11"/>
        <v>Under-performer</v>
      </c>
    </row>
    <row r="763" spans="1:23" x14ac:dyDescent="0.3">
      <c r="A763" t="s">
        <v>780</v>
      </c>
      <c r="B763" t="s">
        <v>1386</v>
      </c>
      <c r="C763" t="s">
        <v>1632</v>
      </c>
      <c r="D763" t="s">
        <v>1636</v>
      </c>
      <c r="E763">
        <v>2023</v>
      </c>
      <c r="F763" t="s">
        <v>1641</v>
      </c>
      <c r="G763">
        <v>2026</v>
      </c>
      <c r="H763">
        <v>10706</v>
      </c>
      <c r="I763">
        <v>6944</v>
      </c>
      <c r="J763">
        <v>124218</v>
      </c>
      <c r="K763">
        <v>5.97</v>
      </c>
      <c r="L763">
        <v>12</v>
      </c>
      <c r="M763">
        <v>4.4400000000000004</v>
      </c>
      <c r="N763">
        <v>17.28</v>
      </c>
      <c r="O763">
        <v>77.64</v>
      </c>
      <c r="P763">
        <v>3.7</v>
      </c>
      <c r="Q763">
        <v>1556</v>
      </c>
      <c r="R763">
        <v>9845</v>
      </c>
      <c r="S763">
        <v>3</v>
      </c>
      <c r="T763">
        <v>21690356</v>
      </c>
      <c r="U763">
        <v>14068544</v>
      </c>
      <c r="V763">
        <v>7621812</v>
      </c>
      <c r="W763" s="20" t="str">
        <f t="shared" si="11"/>
        <v>Cash Cows</v>
      </c>
    </row>
    <row r="764" spans="1:23" x14ac:dyDescent="0.3">
      <c r="A764" t="s">
        <v>781</v>
      </c>
      <c r="B764" t="s">
        <v>1535</v>
      </c>
      <c r="C764" t="s">
        <v>1634</v>
      </c>
      <c r="D764" t="s">
        <v>1636</v>
      </c>
      <c r="E764">
        <v>2023</v>
      </c>
      <c r="F764" t="s">
        <v>1642</v>
      </c>
      <c r="G764">
        <v>1346</v>
      </c>
      <c r="H764">
        <v>5931</v>
      </c>
      <c r="I764">
        <v>5863</v>
      </c>
      <c r="J764">
        <v>246416</v>
      </c>
      <c r="K764">
        <v>12.41</v>
      </c>
      <c r="L764">
        <v>10</v>
      </c>
      <c r="M764">
        <v>3.03</v>
      </c>
      <c r="N764">
        <v>22.08</v>
      </c>
      <c r="O764">
        <v>58.88</v>
      </c>
      <c r="P764">
        <v>4</v>
      </c>
      <c r="Q764">
        <v>14033</v>
      </c>
      <c r="R764">
        <v>1906</v>
      </c>
      <c r="S764">
        <v>4</v>
      </c>
      <c r="T764">
        <v>7983126</v>
      </c>
      <c r="U764">
        <v>7891598</v>
      </c>
      <c r="V764">
        <v>91528</v>
      </c>
      <c r="W764" s="20" t="str">
        <f t="shared" si="11"/>
        <v>Under-performer</v>
      </c>
    </row>
    <row r="765" spans="1:23" x14ac:dyDescent="0.3">
      <c r="A765" t="s">
        <v>782</v>
      </c>
      <c r="B765" t="s">
        <v>1299</v>
      </c>
      <c r="C765" t="s">
        <v>1632</v>
      </c>
      <c r="D765" t="s">
        <v>1636</v>
      </c>
      <c r="E765">
        <v>2023</v>
      </c>
      <c r="F765" t="s">
        <v>1641</v>
      </c>
      <c r="G765">
        <v>175</v>
      </c>
      <c r="H765">
        <v>8042</v>
      </c>
      <c r="I765">
        <v>4630</v>
      </c>
      <c r="J765">
        <v>477056</v>
      </c>
      <c r="K765">
        <v>2.56</v>
      </c>
      <c r="L765">
        <v>13</v>
      </c>
      <c r="M765">
        <v>7.17</v>
      </c>
      <c r="N765">
        <v>23.7</v>
      </c>
      <c r="O765">
        <v>13.21</v>
      </c>
      <c r="P765">
        <v>3.1</v>
      </c>
      <c r="Q765">
        <v>1643</v>
      </c>
      <c r="R765">
        <v>905</v>
      </c>
      <c r="S765">
        <v>5</v>
      </c>
      <c r="T765">
        <v>1407350</v>
      </c>
      <c r="U765">
        <v>810250</v>
      </c>
      <c r="V765">
        <v>597100</v>
      </c>
      <c r="W765" s="20" t="str">
        <f t="shared" si="11"/>
        <v>Under-performer</v>
      </c>
    </row>
    <row r="766" spans="1:23" x14ac:dyDescent="0.3">
      <c r="A766" t="s">
        <v>783</v>
      </c>
      <c r="B766" t="s">
        <v>1536</v>
      </c>
      <c r="C766" t="s">
        <v>1633</v>
      </c>
      <c r="D766" t="s">
        <v>1638</v>
      </c>
      <c r="E766">
        <v>2023</v>
      </c>
      <c r="F766" t="s">
        <v>1639</v>
      </c>
      <c r="G766">
        <v>4682</v>
      </c>
      <c r="H766">
        <v>10406</v>
      </c>
      <c r="I766">
        <v>9846</v>
      </c>
      <c r="J766">
        <v>82430</v>
      </c>
      <c r="K766">
        <v>0.46</v>
      </c>
      <c r="L766">
        <v>1</v>
      </c>
      <c r="M766">
        <v>3.59</v>
      </c>
      <c r="N766">
        <v>12.17</v>
      </c>
      <c r="O766">
        <v>82.12</v>
      </c>
      <c r="P766">
        <v>3.6</v>
      </c>
      <c r="Q766">
        <v>8718</v>
      </c>
      <c r="R766">
        <v>4247</v>
      </c>
      <c r="S766">
        <v>5</v>
      </c>
      <c r="T766">
        <v>48720892</v>
      </c>
      <c r="U766">
        <v>46098972</v>
      </c>
      <c r="V766">
        <v>2621920</v>
      </c>
      <c r="W766" s="20" t="str">
        <f t="shared" si="11"/>
        <v>Volume Trap</v>
      </c>
    </row>
    <row r="767" spans="1:23" x14ac:dyDescent="0.3">
      <c r="A767" t="s">
        <v>784</v>
      </c>
      <c r="B767" t="s">
        <v>1537</v>
      </c>
      <c r="C767" t="s">
        <v>1633</v>
      </c>
      <c r="D767" t="s">
        <v>1637</v>
      </c>
      <c r="E767">
        <v>2023</v>
      </c>
      <c r="F767" t="s">
        <v>1641</v>
      </c>
      <c r="G767">
        <v>3646</v>
      </c>
      <c r="H767">
        <v>5646</v>
      </c>
      <c r="I767">
        <v>9631</v>
      </c>
      <c r="J767">
        <v>73091</v>
      </c>
      <c r="K767">
        <v>3.07</v>
      </c>
      <c r="L767">
        <v>7</v>
      </c>
      <c r="M767">
        <v>2.68</v>
      </c>
      <c r="N767">
        <v>17.559999999999999</v>
      </c>
      <c r="O767">
        <v>54.59</v>
      </c>
      <c r="P767">
        <v>4.8</v>
      </c>
      <c r="Q767">
        <v>10059</v>
      </c>
      <c r="R767">
        <v>171</v>
      </c>
      <c r="S767">
        <v>11</v>
      </c>
      <c r="T767">
        <v>20585316</v>
      </c>
      <c r="U767">
        <v>35114626</v>
      </c>
      <c r="V767">
        <v>-14529310</v>
      </c>
      <c r="W767" s="20" t="str">
        <f t="shared" si="11"/>
        <v>Under-performer</v>
      </c>
    </row>
    <row r="768" spans="1:23" x14ac:dyDescent="0.3">
      <c r="A768" t="s">
        <v>785</v>
      </c>
      <c r="B768" t="s">
        <v>1318</v>
      </c>
      <c r="C768" t="s">
        <v>1633</v>
      </c>
      <c r="D768" t="s">
        <v>1635</v>
      </c>
      <c r="E768">
        <v>2023</v>
      </c>
      <c r="F768" t="s">
        <v>1641</v>
      </c>
      <c r="G768">
        <v>3333</v>
      </c>
      <c r="H768">
        <v>13546</v>
      </c>
      <c r="I768">
        <v>11230</v>
      </c>
      <c r="J768">
        <v>307125</v>
      </c>
      <c r="K768">
        <v>5.1100000000000003</v>
      </c>
      <c r="L768">
        <v>2</v>
      </c>
      <c r="M768">
        <v>4.32</v>
      </c>
      <c r="N768">
        <v>21.3</v>
      </c>
      <c r="O768">
        <v>79.48</v>
      </c>
      <c r="P768">
        <v>1.4</v>
      </c>
      <c r="Q768">
        <v>2115</v>
      </c>
      <c r="R768">
        <v>127</v>
      </c>
      <c r="S768">
        <v>10</v>
      </c>
      <c r="T768">
        <v>45148818</v>
      </c>
      <c r="U768">
        <v>37429590</v>
      </c>
      <c r="V768">
        <v>7719228</v>
      </c>
      <c r="W768" s="20" t="str">
        <f t="shared" si="11"/>
        <v>Star</v>
      </c>
    </row>
    <row r="769" spans="1:23" x14ac:dyDescent="0.3">
      <c r="A769" t="s">
        <v>786</v>
      </c>
      <c r="B769" t="s">
        <v>1057</v>
      </c>
      <c r="C769" t="s">
        <v>1633</v>
      </c>
      <c r="D769" t="s">
        <v>1636</v>
      </c>
      <c r="E769">
        <v>2023</v>
      </c>
      <c r="F769" t="s">
        <v>1641</v>
      </c>
      <c r="G769">
        <v>1653</v>
      </c>
      <c r="H769">
        <v>14111</v>
      </c>
      <c r="I769">
        <v>10594</v>
      </c>
      <c r="J769">
        <v>476199</v>
      </c>
      <c r="K769">
        <v>7.66</v>
      </c>
      <c r="L769">
        <v>2</v>
      </c>
      <c r="M769">
        <v>0.91</v>
      </c>
      <c r="N769">
        <v>8.92</v>
      </c>
      <c r="O769">
        <v>76.75</v>
      </c>
      <c r="P769">
        <v>2.2000000000000002</v>
      </c>
      <c r="Q769">
        <v>9562</v>
      </c>
      <c r="R769">
        <v>8760</v>
      </c>
      <c r="S769">
        <v>11</v>
      </c>
      <c r="T769">
        <v>23325483</v>
      </c>
      <c r="U769">
        <v>17511882</v>
      </c>
      <c r="V769">
        <v>5813601</v>
      </c>
      <c r="W769" s="20" t="str">
        <f t="shared" si="11"/>
        <v>Star</v>
      </c>
    </row>
    <row r="770" spans="1:23" x14ac:dyDescent="0.3">
      <c r="A770" t="s">
        <v>787</v>
      </c>
      <c r="B770" t="s">
        <v>1252</v>
      </c>
      <c r="C770" t="s">
        <v>1634</v>
      </c>
      <c r="D770" t="s">
        <v>1637</v>
      </c>
      <c r="E770">
        <v>2023</v>
      </c>
      <c r="F770" t="s">
        <v>1642</v>
      </c>
      <c r="G770">
        <v>116</v>
      </c>
      <c r="H770">
        <v>14576</v>
      </c>
      <c r="I770">
        <v>7459</v>
      </c>
      <c r="J770">
        <v>73989</v>
      </c>
      <c r="K770">
        <v>9.23</v>
      </c>
      <c r="L770">
        <v>0</v>
      </c>
      <c r="M770">
        <v>7.47</v>
      </c>
      <c r="N770">
        <v>6.53</v>
      </c>
      <c r="O770">
        <v>76.64</v>
      </c>
      <c r="P770">
        <v>3.4</v>
      </c>
      <c r="Q770">
        <v>13020</v>
      </c>
      <c r="R770">
        <v>4083</v>
      </c>
      <c r="S770">
        <v>7</v>
      </c>
      <c r="T770">
        <v>1690816</v>
      </c>
      <c r="U770">
        <v>865244</v>
      </c>
      <c r="V770">
        <v>825572</v>
      </c>
      <c r="W770" s="20" t="str">
        <f t="shared" si="11"/>
        <v>Under-performer</v>
      </c>
    </row>
    <row r="771" spans="1:23" x14ac:dyDescent="0.3">
      <c r="A771" t="s">
        <v>788</v>
      </c>
      <c r="B771" t="s">
        <v>1345</v>
      </c>
      <c r="C771" t="s">
        <v>1634</v>
      </c>
      <c r="D771" t="s">
        <v>1635</v>
      </c>
      <c r="E771">
        <v>2023</v>
      </c>
      <c r="F771" t="s">
        <v>1641</v>
      </c>
      <c r="G771">
        <v>282</v>
      </c>
      <c r="H771">
        <v>18024</v>
      </c>
      <c r="I771">
        <v>1241</v>
      </c>
      <c r="J771">
        <v>125451</v>
      </c>
      <c r="K771">
        <v>13.66</v>
      </c>
      <c r="L771">
        <v>18</v>
      </c>
      <c r="M771">
        <v>0.13</v>
      </c>
      <c r="N771">
        <v>23.66</v>
      </c>
      <c r="O771">
        <v>65.849999999999994</v>
      </c>
      <c r="P771">
        <v>4.9000000000000004</v>
      </c>
      <c r="Q771">
        <v>7477</v>
      </c>
      <c r="R771">
        <v>9055</v>
      </c>
      <c r="S771">
        <v>10</v>
      </c>
      <c r="T771">
        <v>5082768</v>
      </c>
      <c r="U771">
        <v>349962</v>
      </c>
      <c r="V771">
        <v>4732806</v>
      </c>
      <c r="W771" s="20" t="str">
        <f t="shared" ref="W771:W834" si="12">IF(AND(T771&gt;$Y$2,V771&gt;$Z$2),"Star",IF(AND(T771&lt;=$Y$2,V771&gt;$Z$2),"Cash Cows",IF(AND(T771&gt;$Y$2,V771&lt;=$Z$2),"Volume Trap","Under-performer")))</f>
        <v>Cash Cows</v>
      </c>
    </row>
    <row r="772" spans="1:23" x14ac:dyDescent="0.3">
      <c r="A772" t="s">
        <v>789</v>
      </c>
      <c r="B772" t="s">
        <v>1423</v>
      </c>
      <c r="C772" t="s">
        <v>1634</v>
      </c>
      <c r="D772" t="s">
        <v>1635</v>
      </c>
      <c r="E772">
        <v>2024</v>
      </c>
      <c r="F772" t="s">
        <v>1640</v>
      </c>
      <c r="G772">
        <v>2206</v>
      </c>
      <c r="H772">
        <v>6382</v>
      </c>
      <c r="I772">
        <v>6840</v>
      </c>
      <c r="J772">
        <v>68990</v>
      </c>
      <c r="K772">
        <v>7.65</v>
      </c>
      <c r="L772">
        <v>17</v>
      </c>
      <c r="M772">
        <v>6.44</v>
      </c>
      <c r="N772">
        <v>18.16</v>
      </c>
      <c r="O772">
        <v>33.31</v>
      </c>
      <c r="P772">
        <v>1.4</v>
      </c>
      <c r="Q772">
        <v>12919</v>
      </c>
      <c r="R772">
        <v>7155</v>
      </c>
      <c r="S772">
        <v>5</v>
      </c>
      <c r="T772">
        <v>14078692</v>
      </c>
      <c r="U772">
        <v>15089040</v>
      </c>
      <c r="V772">
        <v>-1010348</v>
      </c>
      <c r="W772" s="20" t="str">
        <f t="shared" si="12"/>
        <v>Under-performer</v>
      </c>
    </row>
    <row r="773" spans="1:23" x14ac:dyDescent="0.3">
      <c r="A773" t="s">
        <v>790</v>
      </c>
      <c r="B773" t="s">
        <v>1538</v>
      </c>
      <c r="C773" t="s">
        <v>1632</v>
      </c>
      <c r="D773" t="s">
        <v>1636</v>
      </c>
      <c r="E773">
        <v>2024</v>
      </c>
      <c r="F773" t="s">
        <v>1641</v>
      </c>
      <c r="G773">
        <v>1219</v>
      </c>
      <c r="H773">
        <v>15613</v>
      </c>
      <c r="I773">
        <v>14926</v>
      </c>
      <c r="J773">
        <v>402414</v>
      </c>
      <c r="K773">
        <v>7.52</v>
      </c>
      <c r="L773">
        <v>16</v>
      </c>
      <c r="M773">
        <v>1.83</v>
      </c>
      <c r="N773">
        <v>5.49</v>
      </c>
      <c r="O773">
        <v>36.89</v>
      </c>
      <c r="P773">
        <v>1.1000000000000001</v>
      </c>
      <c r="Q773">
        <v>11280</v>
      </c>
      <c r="R773">
        <v>6790</v>
      </c>
      <c r="S773">
        <v>10</v>
      </c>
      <c r="T773">
        <v>19032247</v>
      </c>
      <c r="U773">
        <v>18194794</v>
      </c>
      <c r="V773">
        <v>837453</v>
      </c>
      <c r="W773" s="20" t="str">
        <f t="shared" si="12"/>
        <v>Under-performer</v>
      </c>
    </row>
    <row r="774" spans="1:23" x14ac:dyDescent="0.3">
      <c r="A774" t="s">
        <v>791</v>
      </c>
      <c r="B774" t="s">
        <v>1539</v>
      </c>
      <c r="C774" t="s">
        <v>1634</v>
      </c>
      <c r="D774" t="s">
        <v>1636</v>
      </c>
      <c r="E774">
        <v>2023</v>
      </c>
      <c r="F774" t="s">
        <v>1641</v>
      </c>
      <c r="G774">
        <v>2208</v>
      </c>
      <c r="H774">
        <v>15145</v>
      </c>
      <c r="I774">
        <v>6725</v>
      </c>
      <c r="J774">
        <v>392504</v>
      </c>
      <c r="K774">
        <v>0.75</v>
      </c>
      <c r="L774">
        <v>19</v>
      </c>
      <c r="M774">
        <v>2.3199999999999998</v>
      </c>
      <c r="N774">
        <v>11.23</v>
      </c>
      <c r="O774">
        <v>34.68</v>
      </c>
      <c r="P774">
        <v>1.2</v>
      </c>
      <c r="Q774">
        <v>12181</v>
      </c>
      <c r="R774">
        <v>9716</v>
      </c>
      <c r="S774">
        <v>12</v>
      </c>
      <c r="T774">
        <v>33440160</v>
      </c>
      <c r="U774">
        <v>14848800</v>
      </c>
      <c r="V774">
        <v>18591360</v>
      </c>
      <c r="W774" s="20" t="str">
        <f t="shared" si="12"/>
        <v>Star</v>
      </c>
    </row>
    <row r="775" spans="1:23" x14ac:dyDescent="0.3">
      <c r="A775" t="s">
        <v>792</v>
      </c>
      <c r="B775" t="s">
        <v>1540</v>
      </c>
      <c r="C775" t="s">
        <v>1632</v>
      </c>
      <c r="D775" t="s">
        <v>1635</v>
      </c>
      <c r="E775">
        <v>2023</v>
      </c>
      <c r="F775" t="s">
        <v>1639</v>
      </c>
      <c r="G775">
        <v>4256</v>
      </c>
      <c r="H775">
        <v>7512</v>
      </c>
      <c r="I775">
        <v>8158</v>
      </c>
      <c r="J775">
        <v>300541</v>
      </c>
      <c r="K775">
        <v>0.52</v>
      </c>
      <c r="L775">
        <v>12</v>
      </c>
      <c r="M775">
        <v>6.36</v>
      </c>
      <c r="N775">
        <v>19.91</v>
      </c>
      <c r="O775">
        <v>11.6</v>
      </c>
      <c r="P775">
        <v>1.2</v>
      </c>
      <c r="Q775">
        <v>8484</v>
      </c>
      <c r="R775">
        <v>3932</v>
      </c>
      <c r="S775">
        <v>14</v>
      </c>
      <c r="T775">
        <v>31971072</v>
      </c>
      <c r="U775">
        <v>34720448</v>
      </c>
      <c r="V775">
        <v>-2749376</v>
      </c>
      <c r="W775" s="20" t="str">
        <f t="shared" si="12"/>
        <v>Volume Trap</v>
      </c>
    </row>
    <row r="776" spans="1:23" x14ac:dyDescent="0.3">
      <c r="A776" t="s">
        <v>793</v>
      </c>
      <c r="B776" t="s">
        <v>1541</v>
      </c>
      <c r="C776" t="s">
        <v>1634</v>
      </c>
      <c r="D776" t="s">
        <v>1637</v>
      </c>
      <c r="E776">
        <v>2024</v>
      </c>
      <c r="F776" t="s">
        <v>1640</v>
      </c>
      <c r="G776">
        <v>1543</v>
      </c>
      <c r="H776">
        <v>18847</v>
      </c>
      <c r="I776">
        <v>5428</v>
      </c>
      <c r="J776">
        <v>348225</v>
      </c>
      <c r="K776">
        <v>8.27</v>
      </c>
      <c r="L776">
        <v>2</v>
      </c>
      <c r="M776">
        <v>9.93</v>
      </c>
      <c r="N776">
        <v>13.68</v>
      </c>
      <c r="O776">
        <v>56.61</v>
      </c>
      <c r="P776">
        <v>4.5999999999999996</v>
      </c>
      <c r="Q776">
        <v>6471</v>
      </c>
      <c r="R776">
        <v>9967</v>
      </c>
      <c r="S776">
        <v>10</v>
      </c>
      <c r="T776">
        <v>29080921</v>
      </c>
      <c r="U776">
        <v>8375404</v>
      </c>
      <c r="V776">
        <v>20705517</v>
      </c>
      <c r="W776" s="20" t="str">
        <f t="shared" si="12"/>
        <v>Star</v>
      </c>
    </row>
    <row r="777" spans="1:23" x14ac:dyDescent="0.3">
      <c r="A777" t="s">
        <v>794</v>
      </c>
      <c r="B777" t="s">
        <v>1136</v>
      </c>
      <c r="C777" t="s">
        <v>1633</v>
      </c>
      <c r="D777" t="s">
        <v>1635</v>
      </c>
      <c r="E777">
        <v>2024</v>
      </c>
      <c r="F777" t="s">
        <v>1642</v>
      </c>
      <c r="G777">
        <v>4768</v>
      </c>
      <c r="H777">
        <v>8651</v>
      </c>
      <c r="I777">
        <v>7170</v>
      </c>
      <c r="J777">
        <v>192105</v>
      </c>
      <c r="K777">
        <v>6.57</v>
      </c>
      <c r="L777">
        <v>0</v>
      </c>
      <c r="M777">
        <v>7.78</v>
      </c>
      <c r="N777">
        <v>16.25</v>
      </c>
      <c r="O777">
        <v>65.91</v>
      </c>
      <c r="P777">
        <v>3.9</v>
      </c>
      <c r="Q777">
        <v>2444</v>
      </c>
      <c r="R777">
        <v>659</v>
      </c>
      <c r="S777">
        <v>7</v>
      </c>
      <c r="T777">
        <v>41247968</v>
      </c>
      <c r="U777">
        <v>34186560</v>
      </c>
      <c r="V777">
        <v>7061408</v>
      </c>
      <c r="W777" s="20" t="str">
        <f t="shared" si="12"/>
        <v>Star</v>
      </c>
    </row>
    <row r="778" spans="1:23" x14ac:dyDescent="0.3">
      <c r="A778" t="s">
        <v>795</v>
      </c>
      <c r="B778" t="s">
        <v>1200</v>
      </c>
      <c r="C778" t="s">
        <v>1633</v>
      </c>
      <c r="D778" t="s">
        <v>1636</v>
      </c>
      <c r="E778">
        <v>2023</v>
      </c>
      <c r="F778" t="s">
        <v>1641</v>
      </c>
      <c r="G778">
        <v>4057</v>
      </c>
      <c r="H778">
        <v>5110</v>
      </c>
      <c r="I778">
        <v>10328</v>
      </c>
      <c r="J778">
        <v>420416</v>
      </c>
      <c r="K778">
        <v>12.59</v>
      </c>
      <c r="L778">
        <v>3</v>
      </c>
      <c r="M778">
        <v>2.2599999999999998</v>
      </c>
      <c r="N778">
        <v>18.84</v>
      </c>
      <c r="O778">
        <v>78.31</v>
      </c>
      <c r="P778">
        <v>3.7</v>
      </c>
      <c r="Q778">
        <v>10614</v>
      </c>
      <c r="R778">
        <v>8057</v>
      </c>
      <c r="S778">
        <v>6</v>
      </c>
      <c r="T778">
        <v>20731270</v>
      </c>
      <c r="U778">
        <v>41900696</v>
      </c>
      <c r="V778">
        <v>-21169426</v>
      </c>
      <c r="W778" s="20" t="str">
        <f t="shared" si="12"/>
        <v>Under-performer</v>
      </c>
    </row>
    <row r="779" spans="1:23" x14ac:dyDescent="0.3">
      <c r="A779" t="s">
        <v>796</v>
      </c>
      <c r="B779" t="s">
        <v>1542</v>
      </c>
      <c r="C779" t="s">
        <v>1634</v>
      </c>
      <c r="D779" t="s">
        <v>1636</v>
      </c>
      <c r="E779">
        <v>2024</v>
      </c>
      <c r="F779" t="s">
        <v>1639</v>
      </c>
      <c r="G779">
        <v>2522</v>
      </c>
      <c r="H779">
        <v>11384</v>
      </c>
      <c r="I779">
        <v>12692</v>
      </c>
      <c r="J779">
        <v>328385</v>
      </c>
      <c r="K779">
        <v>2.41</v>
      </c>
      <c r="L779">
        <v>12</v>
      </c>
      <c r="M779">
        <v>1.76</v>
      </c>
      <c r="N779">
        <v>15.55</v>
      </c>
      <c r="O779">
        <v>21.21</v>
      </c>
      <c r="P779">
        <v>3.1</v>
      </c>
      <c r="Q779">
        <v>8578</v>
      </c>
      <c r="R779">
        <v>3931</v>
      </c>
      <c r="S779">
        <v>4</v>
      </c>
      <c r="T779">
        <v>28710448</v>
      </c>
      <c r="U779">
        <v>32009224</v>
      </c>
      <c r="V779">
        <v>-3298776</v>
      </c>
      <c r="W779" s="20" t="str">
        <f t="shared" si="12"/>
        <v>Volume Trap</v>
      </c>
    </row>
    <row r="780" spans="1:23" x14ac:dyDescent="0.3">
      <c r="A780" t="s">
        <v>797</v>
      </c>
      <c r="B780" t="s">
        <v>1082</v>
      </c>
      <c r="C780" t="s">
        <v>1634</v>
      </c>
      <c r="D780" t="s">
        <v>1638</v>
      </c>
      <c r="E780">
        <v>2024</v>
      </c>
      <c r="F780" t="s">
        <v>1640</v>
      </c>
      <c r="G780">
        <v>2710</v>
      </c>
      <c r="H780">
        <v>8394</v>
      </c>
      <c r="I780">
        <v>1748</v>
      </c>
      <c r="J780">
        <v>174932</v>
      </c>
      <c r="K780">
        <v>0.37</v>
      </c>
      <c r="L780">
        <v>16</v>
      </c>
      <c r="M780">
        <v>8.66</v>
      </c>
      <c r="N780">
        <v>13.5</v>
      </c>
      <c r="O780">
        <v>53.53</v>
      </c>
      <c r="P780">
        <v>4.0999999999999996</v>
      </c>
      <c r="Q780">
        <v>19630</v>
      </c>
      <c r="R780">
        <v>7444</v>
      </c>
      <c r="S780">
        <v>6</v>
      </c>
      <c r="T780">
        <v>22747740</v>
      </c>
      <c r="U780">
        <v>4737080</v>
      </c>
      <c r="V780">
        <v>18010660</v>
      </c>
      <c r="W780" s="20" t="str">
        <f t="shared" si="12"/>
        <v>Star</v>
      </c>
    </row>
    <row r="781" spans="1:23" x14ac:dyDescent="0.3">
      <c r="A781" t="s">
        <v>798</v>
      </c>
      <c r="B781" t="s">
        <v>1030</v>
      </c>
      <c r="C781" t="s">
        <v>1633</v>
      </c>
      <c r="D781" t="s">
        <v>1638</v>
      </c>
      <c r="E781">
        <v>2023</v>
      </c>
      <c r="F781" t="s">
        <v>1641</v>
      </c>
      <c r="G781">
        <v>2789</v>
      </c>
      <c r="H781">
        <v>14967</v>
      </c>
      <c r="I781">
        <v>12365</v>
      </c>
      <c r="J781">
        <v>318083</v>
      </c>
      <c r="K781">
        <v>6.74</v>
      </c>
      <c r="L781">
        <v>10</v>
      </c>
      <c r="M781">
        <v>4.4400000000000004</v>
      </c>
      <c r="N781">
        <v>18.739999999999998</v>
      </c>
      <c r="O781">
        <v>10.64</v>
      </c>
      <c r="P781">
        <v>1.6</v>
      </c>
      <c r="Q781">
        <v>13812</v>
      </c>
      <c r="R781">
        <v>5271</v>
      </c>
      <c r="S781">
        <v>4</v>
      </c>
      <c r="T781">
        <v>41742963</v>
      </c>
      <c r="U781">
        <v>34485985</v>
      </c>
      <c r="V781">
        <v>7256978</v>
      </c>
      <c r="W781" s="20" t="str">
        <f t="shared" si="12"/>
        <v>Star</v>
      </c>
    </row>
    <row r="782" spans="1:23" x14ac:dyDescent="0.3">
      <c r="A782" t="s">
        <v>799</v>
      </c>
      <c r="B782" t="s">
        <v>1426</v>
      </c>
      <c r="C782" t="s">
        <v>1634</v>
      </c>
      <c r="D782" t="s">
        <v>1638</v>
      </c>
      <c r="E782">
        <v>2023</v>
      </c>
      <c r="F782" t="s">
        <v>1640</v>
      </c>
      <c r="G782">
        <v>1811</v>
      </c>
      <c r="H782">
        <v>17989</v>
      </c>
      <c r="I782">
        <v>8979</v>
      </c>
      <c r="J782">
        <v>163000</v>
      </c>
      <c r="K782">
        <v>3.56</v>
      </c>
      <c r="L782">
        <v>1</v>
      </c>
      <c r="M782">
        <v>1.37</v>
      </c>
      <c r="N782">
        <v>18.190000000000001</v>
      </c>
      <c r="O782">
        <v>17.61</v>
      </c>
      <c r="P782">
        <v>2.6</v>
      </c>
      <c r="Q782">
        <v>7283</v>
      </c>
      <c r="R782">
        <v>178</v>
      </c>
      <c r="S782">
        <v>6</v>
      </c>
      <c r="T782">
        <v>32578079</v>
      </c>
      <c r="U782">
        <v>16260969</v>
      </c>
      <c r="V782">
        <v>16317110</v>
      </c>
      <c r="W782" s="20" t="str">
        <f t="shared" si="12"/>
        <v>Star</v>
      </c>
    </row>
    <row r="783" spans="1:23" x14ac:dyDescent="0.3">
      <c r="A783" t="s">
        <v>800</v>
      </c>
      <c r="B783" t="s">
        <v>1543</v>
      </c>
      <c r="C783" t="s">
        <v>1633</v>
      </c>
      <c r="D783" t="s">
        <v>1636</v>
      </c>
      <c r="E783">
        <v>2023</v>
      </c>
      <c r="F783" t="s">
        <v>1639</v>
      </c>
      <c r="G783">
        <v>3564</v>
      </c>
      <c r="H783">
        <v>11373</v>
      </c>
      <c r="I783">
        <v>6915</v>
      </c>
      <c r="J783">
        <v>228634</v>
      </c>
      <c r="K783">
        <v>0.74</v>
      </c>
      <c r="L783">
        <v>15</v>
      </c>
      <c r="M783">
        <v>8.6199999999999992</v>
      </c>
      <c r="N783">
        <v>15.75</v>
      </c>
      <c r="O783">
        <v>14.34</v>
      </c>
      <c r="P783">
        <v>3</v>
      </c>
      <c r="Q783">
        <v>11251</v>
      </c>
      <c r="R783">
        <v>5029</v>
      </c>
      <c r="S783">
        <v>6</v>
      </c>
      <c r="T783">
        <v>40533372</v>
      </c>
      <c r="U783">
        <v>24645060</v>
      </c>
      <c r="V783">
        <v>15888312</v>
      </c>
      <c r="W783" s="20" t="str">
        <f t="shared" si="12"/>
        <v>Star</v>
      </c>
    </row>
    <row r="784" spans="1:23" x14ac:dyDescent="0.3">
      <c r="A784" t="s">
        <v>801</v>
      </c>
      <c r="B784" t="s">
        <v>1544</v>
      </c>
      <c r="C784" t="s">
        <v>1634</v>
      </c>
      <c r="D784" t="s">
        <v>1636</v>
      </c>
      <c r="E784">
        <v>2023</v>
      </c>
      <c r="F784" t="s">
        <v>1639</v>
      </c>
      <c r="G784">
        <v>2025</v>
      </c>
      <c r="H784">
        <v>13789</v>
      </c>
      <c r="I784">
        <v>1259</v>
      </c>
      <c r="J784">
        <v>85063</v>
      </c>
      <c r="K784">
        <v>10.87</v>
      </c>
      <c r="L784">
        <v>1</v>
      </c>
      <c r="M784">
        <v>8.16</v>
      </c>
      <c r="N784">
        <v>8.99</v>
      </c>
      <c r="O784">
        <v>68.040000000000006</v>
      </c>
      <c r="P784">
        <v>1.4</v>
      </c>
      <c r="Q784">
        <v>8407</v>
      </c>
      <c r="R784">
        <v>3747</v>
      </c>
      <c r="S784">
        <v>3</v>
      </c>
      <c r="T784">
        <v>27922725</v>
      </c>
      <c r="U784">
        <v>2549475</v>
      </c>
      <c r="V784">
        <v>25373250</v>
      </c>
      <c r="W784" s="20" t="str">
        <f t="shared" si="12"/>
        <v>Star</v>
      </c>
    </row>
    <row r="785" spans="1:23" x14ac:dyDescent="0.3">
      <c r="A785" t="s">
        <v>802</v>
      </c>
      <c r="B785" t="s">
        <v>1294</v>
      </c>
      <c r="C785" t="s">
        <v>1632</v>
      </c>
      <c r="D785" t="s">
        <v>1638</v>
      </c>
      <c r="E785">
        <v>2024</v>
      </c>
      <c r="F785" t="s">
        <v>1642</v>
      </c>
      <c r="G785">
        <v>2412</v>
      </c>
      <c r="H785">
        <v>13708</v>
      </c>
      <c r="I785">
        <v>8368</v>
      </c>
      <c r="J785">
        <v>257793</v>
      </c>
      <c r="K785">
        <v>1.67</v>
      </c>
      <c r="L785">
        <v>18</v>
      </c>
      <c r="M785">
        <v>9.84</v>
      </c>
      <c r="N785">
        <v>10.15</v>
      </c>
      <c r="O785">
        <v>16.48</v>
      </c>
      <c r="P785">
        <v>2.7</v>
      </c>
      <c r="Q785">
        <v>20810</v>
      </c>
      <c r="R785">
        <v>1131</v>
      </c>
      <c r="S785">
        <v>10</v>
      </c>
      <c r="T785">
        <v>33063696</v>
      </c>
      <c r="U785">
        <v>20183616</v>
      </c>
      <c r="V785">
        <v>12880080</v>
      </c>
      <c r="W785" s="20" t="str">
        <f t="shared" si="12"/>
        <v>Star</v>
      </c>
    </row>
    <row r="786" spans="1:23" x14ac:dyDescent="0.3">
      <c r="A786" t="s">
        <v>803</v>
      </c>
      <c r="B786" t="s">
        <v>1061</v>
      </c>
      <c r="C786" t="s">
        <v>1632</v>
      </c>
      <c r="D786" t="s">
        <v>1635</v>
      </c>
      <c r="E786">
        <v>2024</v>
      </c>
      <c r="F786" t="s">
        <v>1642</v>
      </c>
      <c r="G786">
        <v>926</v>
      </c>
      <c r="H786">
        <v>12328</v>
      </c>
      <c r="I786">
        <v>5446</v>
      </c>
      <c r="J786">
        <v>208117</v>
      </c>
      <c r="K786">
        <v>9.1199999999999992</v>
      </c>
      <c r="L786">
        <v>18</v>
      </c>
      <c r="M786">
        <v>9.1</v>
      </c>
      <c r="N786">
        <v>24.26</v>
      </c>
      <c r="O786">
        <v>67.319999999999993</v>
      </c>
      <c r="P786">
        <v>2.2999999999999998</v>
      </c>
      <c r="Q786">
        <v>18973</v>
      </c>
      <c r="R786">
        <v>7481</v>
      </c>
      <c r="S786">
        <v>8</v>
      </c>
      <c r="T786">
        <v>11415728</v>
      </c>
      <c r="U786">
        <v>5042996</v>
      </c>
      <c r="V786">
        <v>6372732</v>
      </c>
      <c r="W786" s="20" t="str">
        <f t="shared" si="12"/>
        <v>Cash Cows</v>
      </c>
    </row>
    <row r="787" spans="1:23" x14ac:dyDescent="0.3">
      <c r="A787" t="s">
        <v>804</v>
      </c>
      <c r="B787" t="s">
        <v>1108</v>
      </c>
      <c r="C787" t="s">
        <v>1634</v>
      </c>
      <c r="D787" t="s">
        <v>1635</v>
      </c>
      <c r="E787">
        <v>2024</v>
      </c>
      <c r="F787" t="s">
        <v>1641</v>
      </c>
      <c r="G787">
        <v>3862</v>
      </c>
      <c r="H787">
        <v>3637</v>
      </c>
      <c r="I787">
        <v>1192</v>
      </c>
      <c r="J787">
        <v>487985</v>
      </c>
      <c r="K787">
        <v>4.22</v>
      </c>
      <c r="L787">
        <v>15</v>
      </c>
      <c r="M787">
        <v>8.52</v>
      </c>
      <c r="N787">
        <v>2.81</v>
      </c>
      <c r="O787">
        <v>29.97</v>
      </c>
      <c r="P787">
        <v>1.1000000000000001</v>
      </c>
      <c r="Q787">
        <v>4457</v>
      </c>
      <c r="R787">
        <v>2172</v>
      </c>
      <c r="S787">
        <v>7</v>
      </c>
      <c r="T787">
        <v>14046094</v>
      </c>
      <c r="U787">
        <v>4603504</v>
      </c>
      <c r="V787">
        <v>9442590</v>
      </c>
      <c r="W787" s="20" t="str">
        <f t="shared" si="12"/>
        <v>Cash Cows</v>
      </c>
    </row>
    <row r="788" spans="1:23" x14ac:dyDescent="0.3">
      <c r="A788" t="s">
        <v>805</v>
      </c>
      <c r="B788" t="s">
        <v>1545</v>
      </c>
      <c r="C788" t="s">
        <v>1633</v>
      </c>
      <c r="D788" t="s">
        <v>1638</v>
      </c>
      <c r="E788">
        <v>2024</v>
      </c>
      <c r="F788" t="s">
        <v>1639</v>
      </c>
      <c r="G788">
        <v>3498</v>
      </c>
      <c r="H788">
        <v>2786</v>
      </c>
      <c r="I788">
        <v>12930</v>
      </c>
      <c r="J788">
        <v>359262</v>
      </c>
      <c r="K788">
        <v>2.6</v>
      </c>
      <c r="L788">
        <v>18</v>
      </c>
      <c r="M788">
        <v>0.53</v>
      </c>
      <c r="N788">
        <v>6.71</v>
      </c>
      <c r="O788">
        <v>80.22</v>
      </c>
      <c r="P788">
        <v>1.5</v>
      </c>
      <c r="Q788">
        <v>20496</v>
      </c>
      <c r="R788">
        <v>7011</v>
      </c>
      <c r="S788">
        <v>6</v>
      </c>
      <c r="T788">
        <v>9745428</v>
      </c>
      <c r="U788">
        <v>45229140</v>
      </c>
      <c r="V788">
        <v>-35483712</v>
      </c>
      <c r="W788" s="20" t="str">
        <f t="shared" si="12"/>
        <v>Under-performer</v>
      </c>
    </row>
    <row r="789" spans="1:23" x14ac:dyDescent="0.3">
      <c r="A789" t="s">
        <v>806</v>
      </c>
      <c r="B789" t="s">
        <v>1037</v>
      </c>
      <c r="C789" t="s">
        <v>1632</v>
      </c>
      <c r="D789" t="s">
        <v>1635</v>
      </c>
      <c r="E789">
        <v>2024</v>
      </c>
      <c r="F789" t="s">
        <v>1639</v>
      </c>
      <c r="G789">
        <v>1362</v>
      </c>
      <c r="H789">
        <v>17210</v>
      </c>
      <c r="I789">
        <v>2587</v>
      </c>
      <c r="J789">
        <v>134703</v>
      </c>
      <c r="K789">
        <v>5.7</v>
      </c>
      <c r="L789">
        <v>8</v>
      </c>
      <c r="M789">
        <v>1.04</v>
      </c>
      <c r="N789">
        <v>12.31</v>
      </c>
      <c r="O789">
        <v>75.05</v>
      </c>
      <c r="P789">
        <v>4.0999999999999996</v>
      </c>
      <c r="Q789">
        <v>7547</v>
      </c>
      <c r="R789">
        <v>6188</v>
      </c>
      <c r="S789">
        <v>5</v>
      </c>
      <c r="T789">
        <v>23440020</v>
      </c>
      <c r="U789">
        <v>3523494</v>
      </c>
      <c r="V789">
        <v>19916526</v>
      </c>
      <c r="W789" s="20" t="str">
        <f t="shared" si="12"/>
        <v>Star</v>
      </c>
    </row>
    <row r="790" spans="1:23" x14ac:dyDescent="0.3">
      <c r="A790" t="s">
        <v>807</v>
      </c>
      <c r="B790" t="s">
        <v>1546</v>
      </c>
      <c r="C790" t="s">
        <v>1632</v>
      </c>
      <c r="D790" t="s">
        <v>1637</v>
      </c>
      <c r="E790">
        <v>2024</v>
      </c>
      <c r="F790" t="s">
        <v>1639</v>
      </c>
      <c r="G790">
        <v>1510</v>
      </c>
      <c r="H790">
        <v>12871</v>
      </c>
      <c r="I790">
        <v>13932</v>
      </c>
      <c r="J790">
        <v>464841</v>
      </c>
      <c r="K790">
        <v>12.02</v>
      </c>
      <c r="L790">
        <v>0</v>
      </c>
      <c r="M790">
        <v>5.69</v>
      </c>
      <c r="N790">
        <v>20.92</v>
      </c>
      <c r="O790">
        <v>86.63</v>
      </c>
      <c r="P790">
        <v>1.1000000000000001</v>
      </c>
      <c r="Q790">
        <v>7749</v>
      </c>
      <c r="R790">
        <v>1584</v>
      </c>
      <c r="S790">
        <v>9</v>
      </c>
      <c r="T790">
        <v>19435210</v>
      </c>
      <c r="U790">
        <v>21037320</v>
      </c>
      <c r="V790">
        <v>-1602110</v>
      </c>
      <c r="W790" s="20" t="str">
        <f t="shared" si="12"/>
        <v>Under-performer</v>
      </c>
    </row>
    <row r="791" spans="1:23" x14ac:dyDescent="0.3">
      <c r="A791" t="s">
        <v>808</v>
      </c>
      <c r="B791" t="s">
        <v>1523</v>
      </c>
      <c r="C791" t="s">
        <v>1632</v>
      </c>
      <c r="D791" t="s">
        <v>1636</v>
      </c>
      <c r="E791">
        <v>2023</v>
      </c>
      <c r="F791" t="s">
        <v>1641</v>
      </c>
      <c r="G791">
        <v>2759</v>
      </c>
      <c r="H791">
        <v>17445</v>
      </c>
      <c r="I791">
        <v>8174</v>
      </c>
      <c r="J791">
        <v>285796</v>
      </c>
      <c r="K791">
        <v>5.88</v>
      </c>
      <c r="L791">
        <v>9</v>
      </c>
      <c r="M791">
        <v>5.31</v>
      </c>
      <c r="N791">
        <v>4.09</v>
      </c>
      <c r="O791">
        <v>80.7</v>
      </c>
      <c r="P791">
        <v>4.7</v>
      </c>
      <c r="Q791">
        <v>17847</v>
      </c>
      <c r="R791">
        <v>5938</v>
      </c>
      <c r="S791">
        <v>3</v>
      </c>
      <c r="T791">
        <v>48130755</v>
      </c>
      <c r="U791">
        <v>22552066</v>
      </c>
      <c r="V791">
        <v>25578689</v>
      </c>
      <c r="W791" s="20" t="str">
        <f t="shared" si="12"/>
        <v>Star</v>
      </c>
    </row>
    <row r="792" spans="1:23" x14ac:dyDescent="0.3">
      <c r="A792" t="s">
        <v>809</v>
      </c>
      <c r="B792" t="s">
        <v>1547</v>
      </c>
      <c r="C792" t="s">
        <v>1634</v>
      </c>
      <c r="D792" t="s">
        <v>1638</v>
      </c>
      <c r="E792">
        <v>2024</v>
      </c>
      <c r="F792" t="s">
        <v>1642</v>
      </c>
      <c r="G792">
        <v>2374</v>
      </c>
      <c r="H792">
        <v>8552</v>
      </c>
      <c r="I792">
        <v>11249</v>
      </c>
      <c r="J792">
        <v>178557</v>
      </c>
      <c r="K792">
        <v>11.26</v>
      </c>
      <c r="L792">
        <v>18</v>
      </c>
      <c r="M792">
        <v>4.58</v>
      </c>
      <c r="N792">
        <v>6.92</v>
      </c>
      <c r="O792">
        <v>84.67</v>
      </c>
      <c r="P792">
        <v>1.3</v>
      </c>
      <c r="Q792">
        <v>5259</v>
      </c>
      <c r="R792">
        <v>1650</v>
      </c>
      <c r="S792">
        <v>9</v>
      </c>
      <c r="T792">
        <v>20302448</v>
      </c>
      <c r="U792">
        <v>26705126</v>
      </c>
      <c r="V792">
        <v>-6402678</v>
      </c>
      <c r="W792" s="20" t="str">
        <f t="shared" si="12"/>
        <v>Under-performer</v>
      </c>
    </row>
    <row r="793" spans="1:23" x14ac:dyDescent="0.3">
      <c r="A793" t="s">
        <v>810</v>
      </c>
      <c r="B793" t="s">
        <v>1356</v>
      </c>
      <c r="C793" t="s">
        <v>1634</v>
      </c>
      <c r="D793" t="s">
        <v>1635</v>
      </c>
      <c r="E793">
        <v>2024</v>
      </c>
      <c r="F793" t="s">
        <v>1639</v>
      </c>
      <c r="G793">
        <v>1783</v>
      </c>
      <c r="H793">
        <v>5154</v>
      </c>
      <c r="I793">
        <v>1938</v>
      </c>
      <c r="J793">
        <v>339220</v>
      </c>
      <c r="K793">
        <v>1.88</v>
      </c>
      <c r="L793">
        <v>0</v>
      </c>
      <c r="M793">
        <v>3.97</v>
      </c>
      <c r="N793">
        <v>1.64</v>
      </c>
      <c r="O793">
        <v>78.7</v>
      </c>
      <c r="P793">
        <v>4.2</v>
      </c>
      <c r="Q793">
        <v>5763</v>
      </c>
      <c r="R793">
        <v>5597</v>
      </c>
      <c r="S793">
        <v>2</v>
      </c>
      <c r="T793">
        <v>9189582</v>
      </c>
      <c r="U793">
        <v>3455454</v>
      </c>
      <c r="V793">
        <v>5734128</v>
      </c>
      <c r="W793" s="20" t="str">
        <f t="shared" si="12"/>
        <v>Cash Cows</v>
      </c>
    </row>
    <row r="794" spans="1:23" x14ac:dyDescent="0.3">
      <c r="A794" t="s">
        <v>811</v>
      </c>
      <c r="B794" t="s">
        <v>1548</v>
      </c>
      <c r="C794" t="s">
        <v>1633</v>
      </c>
      <c r="D794" t="s">
        <v>1636</v>
      </c>
      <c r="E794">
        <v>2024</v>
      </c>
      <c r="F794" t="s">
        <v>1641</v>
      </c>
      <c r="G794">
        <v>1655</v>
      </c>
      <c r="H794">
        <v>17100</v>
      </c>
      <c r="I794">
        <v>12800</v>
      </c>
      <c r="J794">
        <v>303317</v>
      </c>
      <c r="K794">
        <v>11.59</v>
      </c>
      <c r="L794">
        <v>1</v>
      </c>
      <c r="M794">
        <v>4.3099999999999996</v>
      </c>
      <c r="N794">
        <v>17.649999999999999</v>
      </c>
      <c r="O794">
        <v>65.47</v>
      </c>
      <c r="P794">
        <v>4.5999999999999996</v>
      </c>
      <c r="Q794">
        <v>11781</v>
      </c>
      <c r="R794">
        <v>4782</v>
      </c>
      <c r="S794">
        <v>11</v>
      </c>
      <c r="T794">
        <v>28300500</v>
      </c>
      <c r="U794">
        <v>21184000</v>
      </c>
      <c r="V794">
        <v>7116500</v>
      </c>
      <c r="W794" s="20" t="str">
        <f t="shared" si="12"/>
        <v>Star</v>
      </c>
    </row>
    <row r="795" spans="1:23" x14ac:dyDescent="0.3">
      <c r="A795" t="s">
        <v>812</v>
      </c>
      <c r="B795" t="s">
        <v>1549</v>
      </c>
      <c r="C795" t="s">
        <v>1634</v>
      </c>
      <c r="D795" t="s">
        <v>1635</v>
      </c>
      <c r="E795">
        <v>2024</v>
      </c>
      <c r="F795" t="s">
        <v>1642</v>
      </c>
      <c r="G795">
        <v>2613</v>
      </c>
      <c r="H795">
        <v>10136</v>
      </c>
      <c r="I795">
        <v>5541</v>
      </c>
      <c r="J795">
        <v>245877</v>
      </c>
      <c r="K795">
        <v>3.55</v>
      </c>
      <c r="L795">
        <v>15</v>
      </c>
      <c r="M795">
        <v>5.69</v>
      </c>
      <c r="N795">
        <v>5.96</v>
      </c>
      <c r="O795">
        <v>23.62</v>
      </c>
      <c r="P795">
        <v>4.8</v>
      </c>
      <c r="Q795">
        <v>3402</v>
      </c>
      <c r="R795">
        <v>1929</v>
      </c>
      <c r="S795">
        <v>2</v>
      </c>
      <c r="T795">
        <v>26485368</v>
      </c>
      <c r="U795">
        <v>14478633</v>
      </c>
      <c r="V795">
        <v>12006735</v>
      </c>
      <c r="W795" s="20" t="str">
        <f t="shared" si="12"/>
        <v>Star</v>
      </c>
    </row>
    <row r="796" spans="1:23" x14ac:dyDescent="0.3">
      <c r="A796" t="s">
        <v>813</v>
      </c>
      <c r="B796" t="s">
        <v>1288</v>
      </c>
      <c r="C796" t="s">
        <v>1632</v>
      </c>
      <c r="D796" t="s">
        <v>1636</v>
      </c>
      <c r="E796">
        <v>2023</v>
      </c>
      <c r="F796" t="s">
        <v>1640</v>
      </c>
      <c r="G796">
        <v>3471</v>
      </c>
      <c r="H796">
        <v>7941</v>
      </c>
      <c r="I796">
        <v>8218</v>
      </c>
      <c r="J796">
        <v>356749</v>
      </c>
      <c r="K796">
        <v>10.16</v>
      </c>
      <c r="L796">
        <v>11</v>
      </c>
      <c r="M796">
        <v>0.02</v>
      </c>
      <c r="N796">
        <v>9.7200000000000006</v>
      </c>
      <c r="O796">
        <v>31.74</v>
      </c>
      <c r="P796">
        <v>4.5</v>
      </c>
      <c r="Q796">
        <v>4067</v>
      </c>
      <c r="R796">
        <v>3851</v>
      </c>
      <c r="S796">
        <v>4</v>
      </c>
      <c r="T796">
        <v>27563211</v>
      </c>
      <c r="U796">
        <v>28524678</v>
      </c>
      <c r="V796">
        <v>-961467</v>
      </c>
      <c r="W796" s="20" t="str">
        <f t="shared" si="12"/>
        <v>Volume Trap</v>
      </c>
    </row>
    <row r="797" spans="1:23" x14ac:dyDescent="0.3">
      <c r="A797" t="s">
        <v>814</v>
      </c>
      <c r="B797" t="s">
        <v>1550</v>
      </c>
      <c r="C797" t="s">
        <v>1634</v>
      </c>
      <c r="D797" t="s">
        <v>1638</v>
      </c>
      <c r="E797">
        <v>2024</v>
      </c>
      <c r="F797" t="s">
        <v>1642</v>
      </c>
      <c r="G797">
        <v>3567</v>
      </c>
      <c r="H797">
        <v>11167</v>
      </c>
      <c r="I797">
        <v>7162</v>
      </c>
      <c r="J797">
        <v>396709</v>
      </c>
      <c r="K797">
        <v>8.49</v>
      </c>
      <c r="L797">
        <v>7</v>
      </c>
      <c r="M797">
        <v>2.61</v>
      </c>
      <c r="N797">
        <v>11.09</v>
      </c>
      <c r="O797">
        <v>27.02</v>
      </c>
      <c r="P797">
        <v>2.2000000000000002</v>
      </c>
      <c r="Q797">
        <v>11690</v>
      </c>
      <c r="R797">
        <v>6181</v>
      </c>
      <c r="S797">
        <v>6</v>
      </c>
      <c r="T797">
        <v>39832689</v>
      </c>
      <c r="U797">
        <v>25546854</v>
      </c>
      <c r="V797">
        <v>14285835</v>
      </c>
      <c r="W797" s="20" t="str">
        <f t="shared" si="12"/>
        <v>Star</v>
      </c>
    </row>
    <row r="798" spans="1:23" x14ac:dyDescent="0.3">
      <c r="A798" t="s">
        <v>815</v>
      </c>
      <c r="B798" t="s">
        <v>1551</v>
      </c>
      <c r="C798" t="s">
        <v>1634</v>
      </c>
      <c r="D798" t="s">
        <v>1637</v>
      </c>
      <c r="E798">
        <v>2023</v>
      </c>
      <c r="F798" t="s">
        <v>1639</v>
      </c>
      <c r="G798">
        <v>2447</v>
      </c>
      <c r="H798">
        <v>13649</v>
      </c>
      <c r="I798">
        <v>3254</v>
      </c>
      <c r="J798">
        <v>351265</v>
      </c>
      <c r="K798">
        <v>13.94</v>
      </c>
      <c r="L798">
        <v>17</v>
      </c>
      <c r="M798">
        <v>5.18</v>
      </c>
      <c r="N798">
        <v>22.28</v>
      </c>
      <c r="O798">
        <v>58.29</v>
      </c>
      <c r="P798">
        <v>2.2999999999999998</v>
      </c>
      <c r="Q798">
        <v>9575</v>
      </c>
      <c r="R798">
        <v>6701</v>
      </c>
      <c r="S798">
        <v>7</v>
      </c>
      <c r="T798">
        <v>33399103</v>
      </c>
      <c r="U798">
        <v>7962538</v>
      </c>
      <c r="V798">
        <v>25436565</v>
      </c>
      <c r="W798" s="20" t="str">
        <f t="shared" si="12"/>
        <v>Star</v>
      </c>
    </row>
    <row r="799" spans="1:23" x14ac:dyDescent="0.3">
      <c r="A799" t="s">
        <v>816</v>
      </c>
      <c r="B799" t="s">
        <v>1344</v>
      </c>
      <c r="C799" t="s">
        <v>1632</v>
      </c>
      <c r="D799" t="s">
        <v>1638</v>
      </c>
      <c r="E799">
        <v>2024</v>
      </c>
      <c r="F799" t="s">
        <v>1639</v>
      </c>
      <c r="G799">
        <v>3785</v>
      </c>
      <c r="H799">
        <v>3298</v>
      </c>
      <c r="I799">
        <v>10458</v>
      </c>
      <c r="J799">
        <v>343577</v>
      </c>
      <c r="K799">
        <v>5.81</v>
      </c>
      <c r="L799">
        <v>1</v>
      </c>
      <c r="M799">
        <v>7.22</v>
      </c>
      <c r="N799">
        <v>10.28</v>
      </c>
      <c r="O799">
        <v>50.29</v>
      </c>
      <c r="P799">
        <v>2.7</v>
      </c>
      <c r="Q799">
        <v>4494</v>
      </c>
      <c r="R799">
        <v>4559</v>
      </c>
      <c r="S799">
        <v>5</v>
      </c>
      <c r="T799">
        <v>12482930</v>
      </c>
      <c r="U799">
        <v>39583530</v>
      </c>
      <c r="V799">
        <v>-27100600</v>
      </c>
      <c r="W799" s="20" t="str">
        <f t="shared" si="12"/>
        <v>Under-performer</v>
      </c>
    </row>
    <row r="800" spans="1:23" x14ac:dyDescent="0.3">
      <c r="A800" t="s">
        <v>817</v>
      </c>
      <c r="B800" t="s">
        <v>1458</v>
      </c>
      <c r="C800" t="s">
        <v>1632</v>
      </c>
      <c r="D800" t="s">
        <v>1637</v>
      </c>
      <c r="E800">
        <v>2023</v>
      </c>
      <c r="F800" t="s">
        <v>1640</v>
      </c>
      <c r="G800">
        <v>2920</v>
      </c>
      <c r="H800">
        <v>11100</v>
      </c>
      <c r="I800">
        <v>4474</v>
      </c>
      <c r="J800">
        <v>93309</v>
      </c>
      <c r="K800">
        <v>0.99</v>
      </c>
      <c r="L800">
        <v>12</v>
      </c>
      <c r="M800">
        <v>1.74</v>
      </c>
      <c r="N800">
        <v>3.63</v>
      </c>
      <c r="O800">
        <v>79.37</v>
      </c>
      <c r="P800">
        <v>1.6</v>
      </c>
      <c r="Q800">
        <v>6729</v>
      </c>
      <c r="R800">
        <v>3956</v>
      </c>
      <c r="S800">
        <v>8</v>
      </c>
      <c r="T800">
        <v>32412000</v>
      </c>
      <c r="U800">
        <v>13064080</v>
      </c>
      <c r="V800">
        <v>19347920</v>
      </c>
      <c r="W800" s="20" t="str">
        <f t="shared" si="12"/>
        <v>Star</v>
      </c>
    </row>
    <row r="801" spans="1:23" x14ac:dyDescent="0.3">
      <c r="A801" t="s">
        <v>818</v>
      </c>
      <c r="B801" t="s">
        <v>1474</v>
      </c>
      <c r="C801" t="s">
        <v>1632</v>
      </c>
      <c r="D801" t="s">
        <v>1635</v>
      </c>
      <c r="E801">
        <v>2023</v>
      </c>
      <c r="F801" t="s">
        <v>1639</v>
      </c>
      <c r="G801">
        <v>1210</v>
      </c>
      <c r="H801">
        <v>6995</v>
      </c>
      <c r="I801">
        <v>2177</v>
      </c>
      <c r="J801">
        <v>379612</v>
      </c>
      <c r="K801">
        <v>0.28999999999999998</v>
      </c>
      <c r="L801">
        <v>5</v>
      </c>
      <c r="M801">
        <v>5.47</v>
      </c>
      <c r="N801">
        <v>13.11</v>
      </c>
      <c r="O801">
        <v>86.21</v>
      </c>
      <c r="P801">
        <v>1.1000000000000001</v>
      </c>
      <c r="Q801">
        <v>3510</v>
      </c>
      <c r="R801">
        <v>6282</v>
      </c>
      <c r="S801">
        <v>8</v>
      </c>
      <c r="T801">
        <v>8463950</v>
      </c>
      <c r="U801">
        <v>2634170</v>
      </c>
      <c r="V801">
        <v>5829780</v>
      </c>
      <c r="W801" s="20" t="str">
        <f t="shared" si="12"/>
        <v>Cash Cows</v>
      </c>
    </row>
    <row r="802" spans="1:23" x14ac:dyDescent="0.3">
      <c r="A802" t="s">
        <v>819</v>
      </c>
      <c r="B802" t="s">
        <v>1435</v>
      </c>
      <c r="C802" t="s">
        <v>1632</v>
      </c>
      <c r="D802" t="s">
        <v>1637</v>
      </c>
      <c r="E802">
        <v>2024</v>
      </c>
      <c r="F802" t="s">
        <v>1640</v>
      </c>
      <c r="G802">
        <v>4904</v>
      </c>
      <c r="H802">
        <v>11400</v>
      </c>
      <c r="I802">
        <v>7501</v>
      </c>
      <c r="J802">
        <v>487470</v>
      </c>
      <c r="K802">
        <v>12.4</v>
      </c>
      <c r="L802">
        <v>5</v>
      </c>
      <c r="M802">
        <v>7.14</v>
      </c>
      <c r="N802">
        <v>24.07</v>
      </c>
      <c r="O802">
        <v>42.39</v>
      </c>
      <c r="P802">
        <v>4.5</v>
      </c>
      <c r="Q802">
        <v>8877</v>
      </c>
      <c r="R802">
        <v>6183</v>
      </c>
      <c r="S802">
        <v>3</v>
      </c>
      <c r="T802">
        <v>55905600</v>
      </c>
      <c r="U802">
        <v>36784904</v>
      </c>
      <c r="V802">
        <v>19120696</v>
      </c>
      <c r="W802" s="20" t="str">
        <f t="shared" si="12"/>
        <v>Star</v>
      </c>
    </row>
    <row r="803" spans="1:23" x14ac:dyDescent="0.3">
      <c r="A803" t="s">
        <v>820</v>
      </c>
      <c r="B803" t="s">
        <v>1534</v>
      </c>
      <c r="C803" t="s">
        <v>1633</v>
      </c>
      <c r="D803" t="s">
        <v>1637</v>
      </c>
      <c r="E803">
        <v>2023</v>
      </c>
      <c r="F803" t="s">
        <v>1639</v>
      </c>
      <c r="G803">
        <v>292</v>
      </c>
      <c r="H803">
        <v>15173</v>
      </c>
      <c r="I803">
        <v>3397</v>
      </c>
      <c r="J803">
        <v>379437</v>
      </c>
      <c r="K803">
        <v>7.87</v>
      </c>
      <c r="L803">
        <v>8</v>
      </c>
      <c r="M803">
        <v>4.45</v>
      </c>
      <c r="N803">
        <v>15.19</v>
      </c>
      <c r="O803">
        <v>50.51</v>
      </c>
      <c r="P803">
        <v>3.2</v>
      </c>
      <c r="Q803">
        <v>14536</v>
      </c>
      <c r="R803">
        <v>8070</v>
      </c>
      <c r="S803">
        <v>3</v>
      </c>
      <c r="T803">
        <v>4430516</v>
      </c>
      <c r="U803">
        <v>991924</v>
      </c>
      <c r="V803">
        <v>3438592</v>
      </c>
      <c r="W803" s="20" t="str">
        <f t="shared" si="12"/>
        <v>Under-performer</v>
      </c>
    </row>
    <row r="804" spans="1:23" x14ac:dyDescent="0.3">
      <c r="A804" t="s">
        <v>821</v>
      </c>
      <c r="B804" t="s">
        <v>1552</v>
      </c>
      <c r="C804" t="s">
        <v>1634</v>
      </c>
      <c r="D804" t="s">
        <v>1637</v>
      </c>
      <c r="E804">
        <v>2023</v>
      </c>
      <c r="F804" t="s">
        <v>1642</v>
      </c>
      <c r="G804">
        <v>2640</v>
      </c>
      <c r="H804">
        <v>12630</v>
      </c>
      <c r="I804">
        <v>941</v>
      </c>
      <c r="J804">
        <v>408402</v>
      </c>
      <c r="K804">
        <v>11.63</v>
      </c>
      <c r="L804">
        <v>15</v>
      </c>
      <c r="M804">
        <v>0.27</v>
      </c>
      <c r="N804">
        <v>24.58</v>
      </c>
      <c r="O804">
        <v>87.72</v>
      </c>
      <c r="P804">
        <v>3.4</v>
      </c>
      <c r="Q804">
        <v>18714</v>
      </c>
      <c r="R804">
        <v>2194</v>
      </c>
      <c r="S804">
        <v>3</v>
      </c>
      <c r="T804">
        <v>33343200</v>
      </c>
      <c r="U804">
        <v>2484240</v>
      </c>
      <c r="V804">
        <v>30858960</v>
      </c>
      <c r="W804" s="20" t="str">
        <f t="shared" si="12"/>
        <v>Star</v>
      </c>
    </row>
    <row r="805" spans="1:23" x14ac:dyDescent="0.3">
      <c r="A805" t="s">
        <v>822</v>
      </c>
      <c r="B805" t="s">
        <v>1553</v>
      </c>
      <c r="C805" t="s">
        <v>1633</v>
      </c>
      <c r="D805" t="s">
        <v>1637</v>
      </c>
      <c r="E805">
        <v>2023</v>
      </c>
      <c r="F805" t="s">
        <v>1641</v>
      </c>
      <c r="G805">
        <v>1113</v>
      </c>
      <c r="H805">
        <v>16722</v>
      </c>
      <c r="I805">
        <v>3459</v>
      </c>
      <c r="J805">
        <v>481069</v>
      </c>
      <c r="K805">
        <v>3.52</v>
      </c>
      <c r="L805">
        <v>10</v>
      </c>
      <c r="M805">
        <v>4.49</v>
      </c>
      <c r="N805">
        <v>21.03</v>
      </c>
      <c r="O805">
        <v>32.1</v>
      </c>
      <c r="P805">
        <v>4.7</v>
      </c>
      <c r="Q805">
        <v>1548</v>
      </c>
      <c r="R805">
        <v>6338</v>
      </c>
      <c r="S805">
        <v>3</v>
      </c>
      <c r="T805">
        <v>18611586</v>
      </c>
      <c r="U805">
        <v>3849867</v>
      </c>
      <c r="V805">
        <v>14761719</v>
      </c>
      <c r="W805" s="20" t="str">
        <f t="shared" si="12"/>
        <v>Cash Cows</v>
      </c>
    </row>
    <row r="806" spans="1:23" x14ac:dyDescent="0.3">
      <c r="A806" t="s">
        <v>823</v>
      </c>
      <c r="B806" t="s">
        <v>1421</v>
      </c>
      <c r="C806" t="s">
        <v>1633</v>
      </c>
      <c r="D806" t="s">
        <v>1635</v>
      </c>
      <c r="E806">
        <v>2023</v>
      </c>
      <c r="F806" t="s">
        <v>1641</v>
      </c>
      <c r="G806">
        <v>4374</v>
      </c>
      <c r="H806">
        <v>2800</v>
      </c>
      <c r="I806">
        <v>5396</v>
      </c>
      <c r="J806">
        <v>350549</v>
      </c>
      <c r="K806">
        <v>5.18</v>
      </c>
      <c r="L806">
        <v>6</v>
      </c>
      <c r="M806">
        <v>2.96</v>
      </c>
      <c r="N806">
        <v>0.9</v>
      </c>
      <c r="O806">
        <v>73.39</v>
      </c>
      <c r="P806">
        <v>3.7</v>
      </c>
      <c r="Q806">
        <v>5710</v>
      </c>
      <c r="R806">
        <v>3132</v>
      </c>
      <c r="S806">
        <v>14</v>
      </c>
      <c r="T806">
        <v>12247200</v>
      </c>
      <c r="U806">
        <v>23602104</v>
      </c>
      <c r="V806">
        <v>-11354904</v>
      </c>
      <c r="W806" s="20" t="str">
        <f t="shared" si="12"/>
        <v>Under-performer</v>
      </c>
    </row>
    <row r="807" spans="1:23" x14ac:dyDescent="0.3">
      <c r="A807" t="s">
        <v>824</v>
      </c>
      <c r="B807" t="s">
        <v>1097</v>
      </c>
      <c r="C807" t="s">
        <v>1632</v>
      </c>
      <c r="D807" t="s">
        <v>1635</v>
      </c>
      <c r="E807">
        <v>2023</v>
      </c>
      <c r="F807" t="s">
        <v>1642</v>
      </c>
      <c r="G807">
        <v>2645</v>
      </c>
      <c r="H807">
        <v>10935</v>
      </c>
      <c r="I807">
        <v>9831</v>
      </c>
      <c r="J807">
        <v>93527</v>
      </c>
      <c r="K807">
        <v>0.45</v>
      </c>
      <c r="L807">
        <v>9</v>
      </c>
      <c r="M807">
        <v>9.3000000000000007</v>
      </c>
      <c r="N807">
        <v>16.46</v>
      </c>
      <c r="O807">
        <v>28.02</v>
      </c>
      <c r="P807">
        <v>3.8</v>
      </c>
      <c r="Q807">
        <v>19062</v>
      </c>
      <c r="R807">
        <v>1648</v>
      </c>
      <c r="S807">
        <v>10</v>
      </c>
      <c r="T807">
        <v>28923075</v>
      </c>
      <c r="U807">
        <v>26002995</v>
      </c>
      <c r="V807">
        <v>2920080</v>
      </c>
      <c r="W807" s="20" t="str">
        <f t="shared" si="12"/>
        <v>Volume Trap</v>
      </c>
    </row>
    <row r="808" spans="1:23" x14ac:dyDescent="0.3">
      <c r="A808" t="s">
        <v>825</v>
      </c>
      <c r="B808" t="s">
        <v>1554</v>
      </c>
      <c r="C808" t="s">
        <v>1633</v>
      </c>
      <c r="D808" t="s">
        <v>1637</v>
      </c>
      <c r="E808">
        <v>2023</v>
      </c>
      <c r="F808" t="s">
        <v>1641</v>
      </c>
      <c r="G808">
        <v>969</v>
      </c>
      <c r="H808">
        <v>6116</v>
      </c>
      <c r="I808">
        <v>12610</v>
      </c>
      <c r="J808">
        <v>389371</v>
      </c>
      <c r="K808">
        <v>14.42</v>
      </c>
      <c r="L808">
        <v>9</v>
      </c>
      <c r="M808">
        <v>1.25</v>
      </c>
      <c r="N808">
        <v>7.17</v>
      </c>
      <c r="O808">
        <v>64.52</v>
      </c>
      <c r="P808">
        <v>4.0999999999999996</v>
      </c>
      <c r="Q808">
        <v>16338</v>
      </c>
      <c r="R808">
        <v>8659</v>
      </c>
      <c r="S808">
        <v>6</v>
      </c>
      <c r="T808">
        <v>5926404</v>
      </c>
      <c r="U808">
        <v>12219090</v>
      </c>
      <c r="V808">
        <v>-6292686</v>
      </c>
      <c r="W808" s="20" t="str">
        <f t="shared" si="12"/>
        <v>Under-performer</v>
      </c>
    </row>
    <row r="809" spans="1:23" x14ac:dyDescent="0.3">
      <c r="A809" t="s">
        <v>826</v>
      </c>
      <c r="B809" t="s">
        <v>1426</v>
      </c>
      <c r="C809" t="s">
        <v>1632</v>
      </c>
      <c r="D809" t="s">
        <v>1638</v>
      </c>
      <c r="E809">
        <v>2023</v>
      </c>
      <c r="F809" t="s">
        <v>1642</v>
      </c>
      <c r="G809">
        <v>55</v>
      </c>
      <c r="H809">
        <v>17893</v>
      </c>
      <c r="I809">
        <v>14770</v>
      </c>
      <c r="J809">
        <v>443708</v>
      </c>
      <c r="K809">
        <v>10.02</v>
      </c>
      <c r="L809">
        <v>19</v>
      </c>
      <c r="M809">
        <v>6.52</v>
      </c>
      <c r="N809">
        <v>13.99</v>
      </c>
      <c r="O809">
        <v>30.29</v>
      </c>
      <c r="P809">
        <v>1.5</v>
      </c>
      <c r="Q809">
        <v>17538</v>
      </c>
      <c r="R809">
        <v>164</v>
      </c>
      <c r="S809">
        <v>12</v>
      </c>
      <c r="T809">
        <v>984115</v>
      </c>
      <c r="U809">
        <v>812350</v>
      </c>
      <c r="V809">
        <v>171765</v>
      </c>
      <c r="W809" s="20" t="str">
        <f t="shared" si="12"/>
        <v>Under-performer</v>
      </c>
    </row>
    <row r="810" spans="1:23" x14ac:dyDescent="0.3">
      <c r="A810" t="s">
        <v>827</v>
      </c>
      <c r="B810" t="s">
        <v>1555</v>
      </c>
      <c r="C810" t="s">
        <v>1634</v>
      </c>
      <c r="D810" t="s">
        <v>1635</v>
      </c>
      <c r="E810">
        <v>2023</v>
      </c>
      <c r="F810" t="s">
        <v>1641</v>
      </c>
      <c r="G810">
        <v>517</v>
      </c>
      <c r="H810">
        <v>12117</v>
      </c>
      <c r="I810">
        <v>6461</v>
      </c>
      <c r="J810">
        <v>274490</v>
      </c>
      <c r="K810">
        <v>14</v>
      </c>
      <c r="L810">
        <v>17</v>
      </c>
      <c r="M810">
        <v>0.53</v>
      </c>
      <c r="N810">
        <v>6.98</v>
      </c>
      <c r="O810">
        <v>80.7</v>
      </c>
      <c r="P810">
        <v>2.4</v>
      </c>
      <c r="Q810">
        <v>9378</v>
      </c>
      <c r="R810">
        <v>3399</v>
      </c>
      <c r="S810">
        <v>9</v>
      </c>
      <c r="T810">
        <v>6264489</v>
      </c>
      <c r="U810">
        <v>3340337</v>
      </c>
      <c r="V810">
        <v>2924152</v>
      </c>
      <c r="W810" s="20" t="str">
        <f t="shared" si="12"/>
        <v>Under-performer</v>
      </c>
    </row>
    <row r="811" spans="1:23" x14ac:dyDescent="0.3">
      <c r="A811" t="s">
        <v>828</v>
      </c>
      <c r="B811" t="s">
        <v>1556</v>
      </c>
      <c r="C811" t="s">
        <v>1632</v>
      </c>
      <c r="D811" t="s">
        <v>1636</v>
      </c>
      <c r="E811">
        <v>2023</v>
      </c>
      <c r="F811" t="s">
        <v>1639</v>
      </c>
      <c r="G811">
        <v>4220</v>
      </c>
      <c r="H811">
        <v>7252</v>
      </c>
      <c r="I811">
        <v>6942</v>
      </c>
      <c r="J811">
        <v>189883</v>
      </c>
      <c r="K811">
        <v>3.98</v>
      </c>
      <c r="L811">
        <v>19</v>
      </c>
      <c r="M811">
        <v>4.46</v>
      </c>
      <c r="N811">
        <v>8.7200000000000006</v>
      </c>
      <c r="O811">
        <v>54.92</v>
      </c>
      <c r="P811">
        <v>4.9000000000000004</v>
      </c>
      <c r="Q811">
        <v>17954</v>
      </c>
      <c r="R811">
        <v>4949</v>
      </c>
      <c r="S811">
        <v>6</v>
      </c>
      <c r="T811">
        <v>30603440</v>
      </c>
      <c r="U811">
        <v>29295240</v>
      </c>
      <c r="V811">
        <v>1308200</v>
      </c>
      <c r="W811" s="20" t="str">
        <f t="shared" si="12"/>
        <v>Volume Trap</v>
      </c>
    </row>
    <row r="812" spans="1:23" x14ac:dyDescent="0.3">
      <c r="A812" t="s">
        <v>829</v>
      </c>
      <c r="B812" t="s">
        <v>1557</v>
      </c>
      <c r="C812" t="s">
        <v>1634</v>
      </c>
      <c r="D812" t="s">
        <v>1638</v>
      </c>
      <c r="E812">
        <v>2023</v>
      </c>
      <c r="F812" t="s">
        <v>1642</v>
      </c>
      <c r="G812">
        <v>53</v>
      </c>
      <c r="H812">
        <v>11352</v>
      </c>
      <c r="I812">
        <v>12909</v>
      </c>
      <c r="J812">
        <v>143344</v>
      </c>
      <c r="K812">
        <v>9.17</v>
      </c>
      <c r="L812">
        <v>8</v>
      </c>
      <c r="M812">
        <v>5.54</v>
      </c>
      <c r="N812">
        <v>23.08</v>
      </c>
      <c r="O812">
        <v>24.87</v>
      </c>
      <c r="P812">
        <v>4.7</v>
      </c>
      <c r="Q812">
        <v>16847</v>
      </c>
      <c r="R812">
        <v>5739</v>
      </c>
      <c r="S812">
        <v>14</v>
      </c>
      <c r="T812">
        <v>601656</v>
      </c>
      <c r="U812">
        <v>684177</v>
      </c>
      <c r="V812">
        <v>-82521</v>
      </c>
      <c r="W812" s="20" t="str">
        <f t="shared" si="12"/>
        <v>Under-performer</v>
      </c>
    </row>
    <row r="813" spans="1:23" x14ac:dyDescent="0.3">
      <c r="A813" t="s">
        <v>830</v>
      </c>
      <c r="B813" t="s">
        <v>1558</v>
      </c>
      <c r="C813" t="s">
        <v>1632</v>
      </c>
      <c r="D813" t="s">
        <v>1635</v>
      </c>
      <c r="E813">
        <v>2024</v>
      </c>
      <c r="F813" t="s">
        <v>1640</v>
      </c>
      <c r="G813">
        <v>695</v>
      </c>
      <c r="H813">
        <v>7795</v>
      </c>
      <c r="I813">
        <v>6426</v>
      </c>
      <c r="J813">
        <v>205344</v>
      </c>
      <c r="K813">
        <v>10.18</v>
      </c>
      <c r="L813">
        <v>14</v>
      </c>
      <c r="M813">
        <v>2.98</v>
      </c>
      <c r="N813">
        <v>5.17</v>
      </c>
      <c r="O813">
        <v>27.95</v>
      </c>
      <c r="P813">
        <v>4.5</v>
      </c>
      <c r="Q813">
        <v>9379</v>
      </c>
      <c r="R813">
        <v>2135</v>
      </c>
      <c r="S813">
        <v>12</v>
      </c>
      <c r="T813">
        <v>5417525</v>
      </c>
      <c r="U813">
        <v>4466070</v>
      </c>
      <c r="V813">
        <v>951455</v>
      </c>
      <c r="W813" s="20" t="str">
        <f t="shared" si="12"/>
        <v>Under-performer</v>
      </c>
    </row>
    <row r="814" spans="1:23" x14ac:dyDescent="0.3">
      <c r="A814" t="s">
        <v>831</v>
      </c>
      <c r="B814" t="s">
        <v>1559</v>
      </c>
      <c r="C814" t="s">
        <v>1634</v>
      </c>
      <c r="D814" t="s">
        <v>1636</v>
      </c>
      <c r="E814">
        <v>2023</v>
      </c>
      <c r="F814" t="s">
        <v>1642</v>
      </c>
      <c r="G814">
        <v>167</v>
      </c>
      <c r="H814">
        <v>18956</v>
      </c>
      <c r="I814">
        <v>9587</v>
      </c>
      <c r="J814">
        <v>273564</v>
      </c>
      <c r="K814">
        <v>4.76</v>
      </c>
      <c r="L814">
        <v>3</v>
      </c>
      <c r="M814">
        <v>4.55</v>
      </c>
      <c r="N814">
        <v>21.85</v>
      </c>
      <c r="O814">
        <v>49.51</v>
      </c>
      <c r="P814">
        <v>2.8</v>
      </c>
      <c r="Q814">
        <v>19661</v>
      </c>
      <c r="R814">
        <v>5774</v>
      </c>
      <c r="S814">
        <v>6</v>
      </c>
      <c r="T814">
        <v>3165652</v>
      </c>
      <c r="U814">
        <v>1601029</v>
      </c>
      <c r="V814">
        <v>1564623</v>
      </c>
      <c r="W814" s="20" t="str">
        <f t="shared" si="12"/>
        <v>Under-performer</v>
      </c>
    </row>
    <row r="815" spans="1:23" x14ac:dyDescent="0.3">
      <c r="A815" t="s">
        <v>832</v>
      </c>
      <c r="B815" t="s">
        <v>1161</v>
      </c>
      <c r="C815" t="s">
        <v>1632</v>
      </c>
      <c r="D815" t="s">
        <v>1637</v>
      </c>
      <c r="E815">
        <v>2023</v>
      </c>
      <c r="F815" t="s">
        <v>1639</v>
      </c>
      <c r="G815">
        <v>2978</v>
      </c>
      <c r="H815">
        <v>4725</v>
      </c>
      <c r="I815">
        <v>10896</v>
      </c>
      <c r="J815">
        <v>97153</v>
      </c>
      <c r="K815">
        <v>12.72</v>
      </c>
      <c r="L815">
        <v>7</v>
      </c>
      <c r="M815">
        <v>1.64</v>
      </c>
      <c r="N815">
        <v>0.76</v>
      </c>
      <c r="O815">
        <v>86.93</v>
      </c>
      <c r="P815">
        <v>4.4000000000000004</v>
      </c>
      <c r="Q815">
        <v>14754</v>
      </c>
      <c r="R815">
        <v>2328</v>
      </c>
      <c r="S815">
        <v>2</v>
      </c>
      <c r="T815">
        <v>14071050</v>
      </c>
      <c r="U815">
        <v>32448288</v>
      </c>
      <c r="V815">
        <v>-18377238</v>
      </c>
      <c r="W815" s="20" t="str">
        <f t="shared" si="12"/>
        <v>Under-performer</v>
      </c>
    </row>
    <row r="816" spans="1:23" x14ac:dyDescent="0.3">
      <c r="A816" t="s">
        <v>833</v>
      </c>
      <c r="B816" t="s">
        <v>1560</v>
      </c>
      <c r="C816" t="s">
        <v>1632</v>
      </c>
      <c r="D816" t="s">
        <v>1635</v>
      </c>
      <c r="E816">
        <v>2024</v>
      </c>
      <c r="F816" t="s">
        <v>1640</v>
      </c>
      <c r="G816">
        <v>2601</v>
      </c>
      <c r="H816">
        <v>2816</v>
      </c>
      <c r="I816">
        <v>9272</v>
      </c>
      <c r="J816">
        <v>158042</v>
      </c>
      <c r="K816">
        <v>14.21</v>
      </c>
      <c r="L816">
        <v>8</v>
      </c>
      <c r="M816">
        <v>3.04</v>
      </c>
      <c r="N816">
        <v>2.27</v>
      </c>
      <c r="O816">
        <v>71.569999999999993</v>
      </c>
      <c r="P816">
        <v>1.2</v>
      </c>
      <c r="Q816">
        <v>8880</v>
      </c>
      <c r="R816">
        <v>5720</v>
      </c>
      <c r="S816">
        <v>7</v>
      </c>
      <c r="T816">
        <v>7324416</v>
      </c>
      <c r="U816">
        <v>24116472</v>
      </c>
      <c r="V816">
        <v>-16792056</v>
      </c>
      <c r="W816" s="20" t="str">
        <f t="shared" si="12"/>
        <v>Under-performer</v>
      </c>
    </row>
    <row r="817" spans="1:23" x14ac:dyDescent="0.3">
      <c r="A817" t="s">
        <v>834</v>
      </c>
      <c r="B817" t="s">
        <v>1248</v>
      </c>
      <c r="C817" t="s">
        <v>1632</v>
      </c>
      <c r="D817" t="s">
        <v>1636</v>
      </c>
      <c r="E817">
        <v>2023</v>
      </c>
      <c r="F817" t="s">
        <v>1640</v>
      </c>
      <c r="G817">
        <v>4339</v>
      </c>
      <c r="H817">
        <v>13837</v>
      </c>
      <c r="I817">
        <v>1223</v>
      </c>
      <c r="J817">
        <v>104110</v>
      </c>
      <c r="K817">
        <v>13.27</v>
      </c>
      <c r="L817">
        <v>12</v>
      </c>
      <c r="M817">
        <v>6.21</v>
      </c>
      <c r="N817">
        <v>21.37</v>
      </c>
      <c r="O817">
        <v>49.06</v>
      </c>
      <c r="P817">
        <v>1.6</v>
      </c>
      <c r="Q817">
        <v>3728</v>
      </c>
      <c r="R817">
        <v>696</v>
      </c>
      <c r="S817">
        <v>5</v>
      </c>
      <c r="T817">
        <v>60038743</v>
      </c>
      <c r="U817">
        <v>5306597</v>
      </c>
      <c r="V817">
        <v>54732146</v>
      </c>
      <c r="W817" s="20" t="str">
        <f t="shared" si="12"/>
        <v>Star</v>
      </c>
    </row>
    <row r="818" spans="1:23" x14ac:dyDescent="0.3">
      <c r="A818" t="s">
        <v>835</v>
      </c>
      <c r="B818" t="s">
        <v>1344</v>
      </c>
      <c r="C818" t="s">
        <v>1633</v>
      </c>
      <c r="D818" t="s">
        <v>1635</v>
      </c>
      <c r="E818">
        <v>2024</v>
      </c>
      <c r="F818" t="s">
        <v>1642</v>
      </c>
      <c r="G818">
        <v>896</v>
      </c>
      <c r="H818">
        <v>8307</v>
      </c>
      <c r="I818">
        <v>7799</v>
      </c>
      <c r="J818">
        <v>195051</v>
      </c>
      <c r="K818">
        <v>11.09</v>
      </c>
      <c r="L818">
        <v>8</v>
      </c>
      <c r="M818">
        <v>3.02</v>
      </c>
      <c r="N818">
        <v>15.76</v>
      </c>
      <c r="O818">
        <v>37.020000000000003</v>
      </c>
      <c r="P818">
        <v>2.7</v>
      </c>
      <c r="Q818">
        <v>11314</v>
      </c>
      <c r="R818">
        <v>3706</v>
      </c>
      <c r="S818">
        <v>4</v>
      </c>
      <c r="T818">
        <v>7443072</v>
      </c>
      <c r="U818">
        <v>6987904</v>
      </c>
      <c r="V818">
        <v>455168</v>
      </c>
      <c r="W818" s="20" t="str">
        <f t="shared" si="12"/>
        <v>Under-performer</v>
      </c>
    </row>
    <row r="819" spans="1:23" x14ac:dyDescent="0.3">
      <c r="A819" t="s">
        <v>836</v>
      </c>
      <c r="B819" t="s">
        <v>1561</v>
      </c>
      <c r="C819" t="s">
        <v>1633</v>
      </c>
      <c r="D819" t="s">
        <v>1638</v>
      </c>
      <c r="E819">
        <v>2024</v>
      </c>
      <c r="F819" t="s">
        <v>1641</v>
      </c>
      <c r="G819">
        <v>2812</v>
      </c>
      <c r="H819">
        <v>5183</v>
      </c>
      <c r="I819">
        <v>13357</v>
      </c>
      <c r="J819">
        <v>291131</v>
      </c>
      <c r="K819">
        <v>4.16</v>
      </c>
      <c r="L819">
        <v>3</v>
      </c>
      <c r="M819">
        <v>9</v>
      </c>
      <c r="N819">
        <v>18.68</v>
      </c>
      <c r="O819">
        <v>53.94</v>
      </c>
      <c r="P819">
        <v>2.9</v>
      </c>
      <c r="Q819">
        <v>10388</v>
      </c>
      <c r="R819">
        <v>3989</v>
      </c>
      <c r="S819">
        <v>7</v>
      </c>
      <c r="T819">
        <v>14574596</v>
      </c>
      <c r="U819">
        <v>37559884</v>
      </c>
      <c r="V819">
        <v>-22985288</v>
      </c>
      <c r="W819" s="20" t="str">
        <f t="shared" si="12"/>
        <v>Under-performer</v>
      </c>
    </row>
    <row r="820" spans="1:23" x14ac:dyDescent="0.3">
      <c r="A820" t="s">
        <v>837</v>
      </c>
      <c r="B820" t="s">
        <v>1056</v>
      </c>
      <c r="C820" t="s">
        <v>1633</v>
      </c>
      <c r="D820" t="s">
        <v>1635</v>
      </c>
      <c r="E820">
        <v>2023</v>
      </c>
      <c r="F820" t="s">
        <v>1640</v>
      </c>
      <c r="G820">
        <v>1191</v>
      </c>
      <c r="H820">
        <v>8727</v>
      </c>
      <c r="I820">
        <v>5049</v>
      </c>
      <c r="J820">
        <v>289173</v>
      </c>
      <c r="K820">
        <v>4.22</v>
      </c>
      <c r="L820">
        <v>16</v>
      </c>
      <c r="M820">
        <v>6.28</v>
      </c>
      <c r="N820">
        <v>5.24</v>
      </c>
      <c r="O820">
        <v>69.87</v>
      </c>
      <c r="P820">
        <v>2.1</v>
      </c>
      <c r="Q820">
        <v>7891</v>
      </c>
      <c r="R820">
        <v>3606</v>
      </c>
      <c r="S820">
        <v>3</v>
      </c>
      <c r="T820">
        <v>10393857</v>
      </c>
      <c r="U820">
        <v>6013359</v>
      </c>
      <c r="V820">
        <v>4380498</v>
      </c>
      <c r="W820" s="20" t="str">
        <f t="shared" si="12"/>
        <v>Under-performer</v>
      </c>
    </row>
    <row r="821" spans="1:23" x14ac:dyDescent="0.3">
      <c r="A821" t="s">
        <v>838</v>
      </c>
      <c r="B821" t="s">
        <v>1451</v>
      </c>
      <c r="C821" t="s">
        <v>1634</v>
      </c>
      <c r="D821" t="s">
        <v>1638</v>
      </c>
      <c r="E821">
        <v>2023</v>
      </c>
      <c r="F821" t="s">
        <v>1640</v>
      </c>
      <c r="G821">
        <v>1860</v>
      </c>
      <c r="H821">
        <v>4773</v>
      </c>
      <c r="I821">
        <v>2550</v>
      </c>
      <c r="J821">
        <v>78328</v>
      </c>
      <c r="K821">
        <v>14.45</v>
      </c>
      <c r="L821">
        <v>15</v>
      </c>
      <c r="M821">
        <v>4.3899999999999997</v>
      </c>
      <c r="N821">
        <v>13.43</v>
      </c>
      <c r="O821">
        <v>72.709999999999994</v>
      </c>
      <c r="P821">
        <v>2.4</v>
      </c>
      <c r="Q821">
        <v>10929</v>
      </c>
      <c r="R821">
        <v>1495</v>
      </c>
      <c r="S821">
        <v>9</v>
      </c>
      <c r="T821">
        <v>8877780</v>
      </c>
      <c r="U821">
        <v>4743000</v>
      </c>
      <c r="V821">
        <v>4134780</v>
      </c>
      <c r="W821" s="20" t="str">
        <f t="shared" si="12"/>
        <v>Under-performer</v>
      </c>
    </row>
    <row r="822" spans="1:23" x14ac:dyDescent="0.3">
      <c r="A822" t="s">
        <v>839</v>
      </c>
      <c r="B822" t="s">
        <v>1369</v>
      </c>
      <c r="C822" t="s">
        <v>1632</v>
      </c>
      <c r="D822" t="s">
        <v>1637</v>
      </c>
      <c r="E822">
        <v>2023</v>
      </c>
      <c r="F822" t="s">
        <v>1642</v>
      </c>
      <c r="G822">
        <v>773</v>
      </c>
      <c r="H822">
        <v>1645</v>
      </c>
      <c r="I822">
        <v>5557</v>
      </c>
      <c r="J822">
        <v>162911</v>
      </c>
      <c r="K822">
        <v>0.15</v>
      </c>
      <c r="L822">
        <v>14</v>
      </c>
      <c r="M822">
        <v>0.39</v>
      </c>
      <c r="N822">
        <v>18.43</v>
      </c>
      <c r="O822">
        <v>35.97</v>
      </c>
      <c r="P822">
        <v>1.7</v>
      </c>
      <c r="Q822">
        <v>20290</v>
      </c>
      <c r="R822">
        <v>9878</v>
      </c>
      <c r="S822">
        <v>2</v>
      </c>
      <c r="T822">
        <v>1271585</v>
      </c>
      <c r="U822">
        <v>4295561</v>
      </c>
      <c r="V822">
        <v>-3023976</v>
      </c>
      <c r="W822" s="20" t="str">
        <f t="shared" si="12"/>
        <v>Under-performer</v>
      </c>
    </row>
    <row r="823" spans="1:23" x14ac:dyDescent="0.3">
      <c r="A823" t="s">
        <v>840</v>
      </c>
      <c r="B823" t="s">
        <v>1562</v>
      </c>
      <c r="C823" t="s">
        <v>1634</v>
      </c>
      <c r="D823" t="s">
        <v>1635</v>
      </c>
      <c r="E823">
        <v>2023</v>
      </c>
      <c r="F823" t="s">
        <v>1641</v>
      </c>
      <c r="G823">
        <v>274</v>
      </c>
      <c r="H823">
        <v>6510</v>
      </c>
      <c r="I823">
        <v>2767</v>
      </c>
      <c r="J823">
        <v>325011</v>
      </c>
      <c r="K823">
        <v>10.74</v>
      </c>
      <c r="L823">
        <v>2</v>
      </c>
      <c r="M823">
        <v>5</v>
      </c>
      <c r="N823">
        <v>15.68</v>
      </c>
      <c r="O823">
        <v>67.69</v>
      </c>
      <c r="P823">
        <v>3</v>
      </c>
      <c r="Q823">
        <v>2137</v>
      </c>
      <c r="R823">
        <v>7629</v>
      </c>
      <c r="S823">
        <v>13</v>
      </c>
      <c r="T823">
        <v>1783740</v>
      </c>
      <c r="U823">
        <v>758158</v>
      </c>
      <c r="V823">
        <v>1025582</v>
      </c>
      <c r="W823" s="20" t="str">
        <f t="shared" si="12"/>
        <v>Under-performer</v>
      </c>
    </row>
    <row r="824" spans="1:23" x14ac:dyDescent="0.3">
      <c r="A824" t="s">
        <v>841</v>
      </c>
      <c r="B824" t="s">
        <v>1563</v>
      </c>
      <c r="C824" t="s">
        <v>1632</v>
      </c>
      <c r="D824" t="s">
        <v>1638</v>
      </c>
      <c r="E824">
        <v>2024</v>
      </c>
      <c r="F824" t="s">
        <v>1639</v>
      </c>
      <c r="G824">
        <v>4677</v>
      </c>
      <c r="H824">
        <v>17535</v>
      </c>
      <c r="I824">
        <v>4888</v>
      </c>
      <c r="J824">
        <v>109234</v>
      </c>
      <c r="K824">
        <v>10.59</v>
      </c>
      <c r="L824">
        <v>19</v>
      </c>
      <c r="M824">
        <v>7.65</v>
      </c>
      <c r="N824">
        <v>11.79</v>
      </c>
      <c r="O824">
        <v>62.62</v>
      </c>
      <c r="P824">
        <v>4.2</v>
      </c>
      <c r="Q824">
        <v>18833</v>
      </c>
      <c r="R824">
        <v>8403</v>
      </c>
      <c r="S824">
        <v>10</v>
      </c>
      <c r="T824">
        <v>82011195</v>
      </c>
      <c r="U824">
        <v>22861176</v>
      </c>
      <c r="V824">
        <v>59150019</v>
      </c>
      <c r="W824" s="20" t="str">
        <f t="shared" si="12"/>
        <v>Star</v>
      </c>
    </row>
    <row r="825" spans="1:23" x14ac:dyDescent="0.3">
      <c r="A825" t="s">
        <v>842</v>
      </c>
      <c r="B825" t="s">
        <v>1078</v>
      </c>
      <c r="C825" t="s">
        <v>1633</v>
      </c>
      <c r="D825" t="s">
        <v>1636</v>
      </c>
      <c r="E825">
        <v>2024</v>
      </c>
      <c r="F825" t="s">
        <v>1641</v>
      </c>
      <c r="G825">
        <v>4258</v>
      </c>
      <c r="H825">
        <v>4540</v>
      </c>
      <c r="I825">
        <v>4978</v>
      </c>
      <c r="J825">
        <v>337995</v>
      </c>
      <c r="K825">
        <v>9.34</v>
      </c>
      <c r="L825">
        <v>4</v>
      </c>
      <c r="M825">
        <v>2.66</v>
      </c>
      <c r="N825">
        <v>23.99</v>
      </c>
      <c r="O825">
        <v>86.73</v>
      </c>
      <c r="P825">
        <v>3.6</v>
      </c>
      <c r="Q825">
        <v>11596</v>
      </c>
      <c r="R825">
        <v>552</v>
      </c>
      <c r="S825">
        <v>9</v>
      </c>
      <c r="T825">
        <v>19331320</v>
      </c>
      <c r="U825">
        <v>21196324</v>
      </c>
      <c r="V825">
        <v>-1865004</v>
      </c>
      <c r="W825" s="20" t="str">
        <f t="shared" si="12"/>
        <v>Under-performer</v>
      </c>
    </row>
    <row r="826" spans="1:23" x14ac:dyDescent="0.3">
      <c r="A826" t="s">
        <v>843</v>
      </c>
      <c r="B826" t="s">
        <v>1564</v>
      </c>
      <c r="C826" t="s">
        <v>1633</v>
      </c>
      <c r="D826" t="s">
        <v>1635</v>
      </c>
      <c r="E826">
        <v>2024</v>
      </c>
      <c r="F826" t="s">
        <v>1640</v>
      </c>
      <c r="G826">
        <v>4704</v>
      </c>
      <c r="H826">
        <v>11154</v>
      </c>
      <c r="I826">
        <v>8589</v>
      </c>
      <c r="J826">
        <v>343423</v>
      </c>
      <c r="K826">
        <v>14.85</v>
      </c>
      <c r="L826">
        <v>4</v>
      </c>
      <c r="M826">
        <v>8.07</v>
      </c>
      <c r="N826">
        <v>16.899999999999999</v>
      </c>
      <c r="O826">
        <v>84.49</v>
      </c>
      <c r="P826">
        <v>1.4</v>
      </c>
      <c r="Q826">
        <v>5087</v>
      </c>
      <c r="R826">
        <v>7436</v>
      </c>
      <c r="S826">
        <v>2</v>
      </c>
      <c r="T826">
        <v>52468416</v>
      </c>
      <c r="U826">
        <v>40402656</v>
      </c>
      <c r="V826">
        <v>12065760</v>
      </c>
      <c r="W826" s="20" t="str">
        <f t="shared" si="12"/>
        <v>Star</v>
      </c>
    </row>
    <row r="827" spans="1:23" x14ac:dyDescent="0.3">
      <c r="A827" t="s">
        <v>844</v>
      </c>
      <c r="B827" t="s">
        <v>1154</v>
      </c>
      <c r="C827" t="s">
        <v>1634</v>
      </c>
      <c r="D827" t="s">
        <v>1638</v>
      </c>
      <c r="E827">
        <v>2023</v>
      </c>
      <c r="F827" t="s">
        <v>1642</v>
      </c>
      <c r="G827">
        <v>2098</v>
      </c>
      <c r="H827">
        <v>18366</v>
      </c>
      <c r="I827">
        <v>3746</v>
      </c>
      <c r="J827">
        <v>298503</v>
      </c>
      <c r="K827">
        <v>4.68</v>
      </c>
      <c r="L827">
        <v>19</v>
      </c>
      <c r="M827">
        <v>2.52</v>
      </c>
      <c r="N827">
        <v>22.69</v>
      </c>
      <c r="O827">
        <v>73.150000000000006</v>
      </c>
      <c r="P827">
        <v>3</v>
      </c>
      <c r="Q827">
        <v>2611</v>
      </c>
      <c r="R827">
        <v>2731</v>
      </c>
      <c r="S827">
        <v>11</v>
      </c>
      <c r="T827">
        <v>38531868</v>
      </c>
      <c r="U827">
        <v>7859108</v>
      </c>
      <c r="V827">
        <v>30672760</v>
      </c>
      <c r="W827" s="20" t="str">
        <f t="shared" si="12"/>
        <v>Star</v>
      </c>
    </row>
    <row r="828" spans="1:23" x14ac:dyDescent="0.3">
      <c r="A828" t="s">
        <v>845</v>
      </c>
      <c r="B828" t="s">
        <v>1341</v>
      </c>
      <c r="C828" t="s">
        <v>1634</v>
      </c>
      <c r="D828" t="s">
        <v>1636</v>
      </c>
      <c r="E828">
        <v>2023</v>
      </c>
      <c r="F828" t="s">
        <v>1639</v>
      </c>
      <c r="G828">
        <v>4799</v>
      </c>
      <c r="H828">
        <v>19133</v>
      </c>
      <c r="I828">
        <v>10441</v>
      </c>
      <c r="J828">
        <v>277135</v>
      </c>
      <c r="K828">
        <v>5.0999999999999996</v>
      </c>
      <c r="L828">
        <v>14</v>
      </c>
      <c r="M828">
        <v>8.24</v>
      </c>
      <c r="N828">
        <v>18.239999999999998</v>
      </c>
      <c r="O828">
        <v>67.87</v>
      </c>
      <c r="P828">
        <v>3.8</v>
      </c>
      <c r="Q828">
        <v>9867</v>
      </c>
      <c r="R828">
        <v>2286</v>
      </c>
      <c r="S828">
        <v>13</v>
      </c>
      <c r="T828">
        <v>91819267</v>
      </c>
      <c r="U828">
        <v>50106359</v>
      </c>
      <c r="V828">
        <v>41712908</v>
      </c>
      <c r="W828" s="20" t="str">
        <f t="shared" si="12"/>
        <v>Star</v>
      </c>
    </row>
    <row r="829" spans="1:23" x14ac:dyDescent="0.3">
      <c r="A829" t="s">
        <v>846</v>
      </c>
      <c r="B829" t="s">
        <v>1348</v>
      </c>
      <c r="C829" t="s">
        <v>1633</v>
      </c>
      <c r="D829" t="s">
        <v>1637</v>
      </c>
      <c r="E829">
        <v>2023</v>
      </c>
      <c r="F829" t="s">
        <v>1642</v>
      </c>
      <c r="G829">
        <v>4465</v>
      </c>
      <c r="H829">
        <v>18514</v>
      </c>
      <c r="I829">
        <v>6194</v>
      </c>
      <c r="J829">
        <v>123402</v>
      </c>
      <c r="K829">
        <v>1.18</v>
      </c>
      <c r="L829">
        <v>17</v>
      </c>
      <c r="M829">
        <v>0.85</v>
      </c>
      <c r="N829">
        <v>18.39</v>
      </c>
      <c r="O829">
        <v>31.92</v>
      </c>
      <c r="P829">
        <v>3.1</v>
      </c>
      <c r="Q829">
        <v>2222</v>
      </c>
      <c r="R829">
        <v>6067</v>
      </c>
      <c r="S829">
        <v>10</v>
      </c>
      <c r="T829">
        <v>82665010</v>
      </c>
      <c r="U829">
        <v>27656210</v>
      </c>
      <c r="V829">
        <v>55008800</v>
      </c>
      <c r="W829" s="20" t="str">
        <f t="shared" si="12"/>
        <v>Star</v>
      </c>
    </row>
    <row r="830" spans="1:23" x14ac:dyDescent="0.3">
      <c r="A830" t="s">
        <v>847</v>
      </c>
      <c r="B830" t="s">
        <v>1199</v>
      </c>
      <c r="C830" t="s">
        <v>1633</v>
      </c>
      <c r="D830" t="s">
        <v>1637</v>
      </c>
      <c r="E830">
        <v>2024</v>
      </c>
      <c r="F830" t="s">
        <v>1641</v>
      </c>
      <c r="G830">
        <v>1623</v>
      </c>
      <c r="H830">
        <v>16496</v>
      </c>
      <c r="I830">
        <v>8680</v>
      </c>
      <c r="J830">
        <v>327593</v>
      </c>
      <c r="K830">
        <v>6.64</v>
      </c>
      <c r="L830">
        <v>14</v>
      </c>
      <c r="M830">
        <v>8.66</v>
      </c>
      <c r="N830">
        <v>2</v>
      </c>
      <c r="O830">
        <v>77.680000000000007</v>
      </c>
      <c r="P830">
        <v>2.6</v>
      </c>
      <c r="Q830">
        <v>6366</v>
      </c>
      <c r="R830">
        <v>6474</v>
      </c>
      <c r="S830">
        <v>3</v>
      </c>
      <c r="T830">
        <v>26773008</v>
      </c>
      <c r="U830">
        <v>14087640</v>
      </c>
      <c r="V830">
        <v>12685368</v>
      </c>
      <c r="W830" s="20" t="str">
        <f t="shared" si="12"/>
        <v>Star</v>
      </c>
    </row>
    <row r="831" spans="1:23" x14ac:dyDescent="0.3">
      <c r="A831" t="s">
        <v>848</v>
      </c>
      <c r="B831" t="s">
        <v>1565</v>
      </c>
      <c r="C831" t="s">
        <v>1633</v>
      </c>
      <c r="D831" t="s">
        <v>1637</v>
      </c>
      <c r="E831">
        <v>2024</v>
      </c>
      <c r="F831" t="s">
        <v>1642</v>
      </c>
      <c r="G831">
        <v>1878</v>
      </c>
      <c r="H831">
        <v>17836</v>
      </c>
      <c r="I831">
        <v>11323</v>
      </c>
      <c r="J831">
        <v>388365</v>
      </c>
      <c r="K831">
        <v>3.92</v>
      </c>
      <c r="L831">
        <v>1</v>
      </c>
      <c r="M831">
        <v>4.99</v>
      </c>
      <c r="N831">
        <v>8.99</v>
      </c>
      <c r="O831">
        <v>44.2</v>
      </c>
      <c r="P831">
        <v>3.5</v>
      </c>
      <c r="Q831">
        <v>11639</v>
      </c>
      <c r="R831">
        <v>5458</v>
      </c>
      <c r="S831">
        <v>4</v>
      </c>
      <c r="T831">
        <v>33496008</v>
      </c>
      <c r="U831">
        <v>21264594</v>
      </c>
      <c r="V831">
        <v>12231414</v>
      </c>
      <c r="W831" s="20" t="str">
        <f t="shared" si="12"/>
        <v>Star</v>
      </c>
    </row>
    <row r="832" spans="1:23" x14ac:dyDescent="0.3">
      <c r="A832" t="s">
        <v>849</v>
      </c>
      <c r="B832" t="s">
        <v>1310</v>
      </c>
      <c r="C832" t="s">
        <v>1632</v>
      </c>
      <c r="D832" t="s">
        <v>1636</v>
      </c>
      <c r="E832">
        <v>2023</v>
      </c>
      <c r="F832" t="s">
        <v>1641</v>
      </c>
      <c r="G832">
        <v>1967</v>
      </c>
      <c r="H832">
        <v>10353</v>
      </c>
      <c r="I832">
        <v>5875</v>
      </c>
      <c r="J832">
        <v>401224</v>
      </c>
      <c r="K832">
        <v>5.15</v>
      </c>
      <c r="L832">
        <v>12</v>
      </c>
      <c r="M832">
        <v>2.97</v>
      </c>
      <c r="N832">
        <v>21.46</v>
      </c>
      <c r="O832">
        <v>31.78</v>
      </c>
      <c r="P832">
        <v>4.9000000000000004</v>
      </c>
      <c r="Q832">
        <v>18586</v>
      </c>
      <c r="R832">
        <v>4448</v>
      </c>
      <c r="S832">
        <v>3</v>
      </c>
      <c r="T832">
        <v>20364351</v>
      </c>
      <c r="U832">
        <v>11556125</v>
      </c>
      <c r="V832">
        <v>8808226</v>
      </c>
      <c r="W832" s="20" t="str">
        <f t="shared" si="12"/>
        <v>Cash Cows</v>
      </c>
    </row>
    <row r="833" spans="1:23" x14ac:dyDescent="0.3">
      <c r="A833" t="s">
        <v>850</v>
      </c>
      <c r="B833" t="s">
        <v>1517</v>
      </c>
      <c r="C833" t="s">
        <v>1633</v>
      </c>
      <c r="D833" t="s">
        <v>1637</v>
      </c>
      <c r="E833">
        <v>2024</v>
      </c>
      <c r="F833" t="s">
        <v>1642</v>
      </c>
      <c r="G833">
        <v>4284</v>
      </c>
      <c r="H833">
        <v>13195</v>
      </c>
      <c r="I833">
        <v>11212</v>
      </c>
      <c r="J833">
        <v>55451</v>
      </c>
      <c r="K833">
        <v>12.52</v>
      </c>
      <c r="L833">
        <v>3</v>
      </c>
      <c r="M833">
        <v>2.65</v>
      </c>
      <c r="N833">
        <v>5.82</v>
      </c>
      <c r="O833">
        <v>40.729999999999997</v>
      </c>
      <c r="P833">
        <v>1.4</v>
      </c>
      <c r="Q833">
        <v>3628</v>
      </c>
      <c r="R833">
        <v>1559</v>
      </c>
      <c r="S833">
        <v>14</v>
      </c>
      <c r="T833">
        <v>56527380</v>
      </c>
      <c r="U833">
        <v>48032208</v>
      </c>
      <c r="V833">
        <v>8495172</v>
      </c>
      <c r="W833" s="20" t="str">
        <f t="shared" si="12"/>
        <v>Star</v>
      </c>
    </row>
    <row r="834" spans="1:23" x14ac:dyDescent="0.3">
      <c r="A834" t="s">
        <v>851</v>
      </c>
      <c r="B834" t="s">
        <v>1566</v>
      </c>
      <c r="C834" t="s">
        <v>1634</v>
      </c>
      <c r="D834" t="s">
        <v>1636</v>
      </c>
      <c r="E834">
        <v>2024</v>
      </c>
      <c r="F834" t="s">
        <v>1642</v>
      </c>
      <c r="G834">
        <v>2076</v>
      </c>
      <c r="H834">
        <v>4352</v>
      </c>
      <c r="I834">
        <v>12781</v>
      </c>
      <c r="J834">
        <v>137178</v>
      </c>
      <c r="K834">
        <v>14.03</v>
      </c>
      <c r="L834">
        <v>9</v>
      </c>
      <c r="M834">
        <v>4.32</v>
      </c>
      <c r="N834">
        <v>2.89</v>
      </c>
      <c r="O834">
        <v>76.87</v>
      </c>
      <c r="P834">
        <v>2.6</v>
      </c>
      <c r="Q834">
        <v>10618</v>
      </c>
      <c r="R834">
        <v>2042</v>
      </c>
      <c r="S834">
        <v>9</v>
      </c>
      <c r="T834">
        <v>9034752</v>
      </c>
      <c r="U834">
        <v>26533356</v>
      </c>
      <c r="V834">
        <v>-17498604</v>
      </c>
      <c r="W834" s="20" t="str">
        <f t="shared" si="12"/>
        <v>Under-performer</v>
      </c>
    </row>
    <row r="835" spans="1:23" x14ac:dyDescent="0.3">
      <c r="A835" t="s">
        <v>852</v>
      </c>
      <c r="B835" t="s">
        <v>1321</v>
      </c>
      <c r="C835" t="s">
        <v>1632</v>
      </c>
      <c r="D835" t="s">
        <v>1637</v>
      </c>
      <c r="E835">
        <v>2024</v>
      </c>
      <c r="F835" t="s">
        <v>1641</v>
      </c>
      <c r="G835">
        <v>3794</v>
      </c>
      <c r="H835">
        <v>17514</v>
      </c>
      <c r="I835">
        <v>8030</v>
      </c>
      <c r="J835">
        <v>484532</v>
      </c>
      <c r="K835">
        <v>2.79</v>
      </c>
      <c r="L835">
        <v>12</v>
      </c>
      <c r="M835">
        <v>9.99</v>
      </c>
      <c r="N835">
        <v>8.15</v>
      </c>
      <c r="O835">
        <v>21.89</v>
      </c>
      <c r="P835">
        <v>2.6</v>
      </c>
      <c r="Q835">
        <v>4017</v>
      </c>
      <c r="R835">
        <v>5522</v>
      </c>
      <c r="S835">
        <v>3</v>
      </c>
      <c r="T835">
        <v>66448116</v>
      </c>
      <c r="U835">
        <v>30465820</v>
      </c>
      <c r="V835">
        <v>35982296</v>
      </c>
      <c r="W835" s="20" t="str">
        <f t="shared" ref="W835:W898" si="13">IF(AND(T835&gt;$Y$2,V835&gt;$Z$2),"Star",IF(AND(T835&lt;=$Y$2,V835&gt;$Z$2),"Cash Cows",IF(AND(T835&gt;$Y$2,V835&lt;=$Z$2),"Volume Trap","Under-performer")))</f>
        <v>Star</v>
      </c>
    </row>
    <row r="836" spans="1:23" x14ac:dyDescent="0.3">
      <c r="A836" t="s">
        <v>853</v>
      </c>
      <c r="B836" t="s">
        <v>1512</v>
      </c>
      <c r="C836" t="s">
        <v>1632</v>
      </c>
      <c r="D836" t="s">
        <v>1635</v>
      </c>
      <c r="E836">
        <v>2024</v>
      </c>
      <c r="F836" t="s">
        <v>1640</v>
      </c>
      <c r="G836">
        <v>951</v>
      </c>
      <c r="H836">
        <v>2487</v>
      </c>
      <c r="I836">
        <v>11802</v>
      </c>
      <c r="J836">
        <v>375905</v>
      </c>
      <c r="K836">
        <v>5.59</v>
      </c>
      <c r="L836">
        <v>9</v>
      </c>
      <c r="M836">
        <v>2.2000000000000002</v>
      </c>
      <c r="N836">
        <v>5.51</v>
      </c>
      <c r="O836">
        <v>46.49</v>
      </c>
      <c r="P836">
        <v>3.3</v>
      </c>
      <c r="Q836">
        <v>19033</v>
      </c>
      <c r="R836">
        <v>5296</v>
      </c>
      <c r="S836">
        <v>11</v>
      </c>
      <c r="T836">
        <v>2365137</v>
      </c>
      <c r="U836">
        <v>11223702</v>
      </c>
      <c r="V836">
        <v>-8858565</v>
      </c>
      <c r="W836" s="20" t="str">
        <f t="shared" si="13"/>
        <v>Under-performer</v>
      </c>
    </row>
    <row r="837" spans="1:23" x14ac:dyDescent="0.3">
      <c r="A837" t="s">
        <v>854</v>
      </c>
      <c r="B837" t="s">
        <v>1455</v>
      </c>
      <c r="C837" t="s">
        <v>1634</v>
      </c>
      <c r="D837" t="s">
        <v>1636</v>
      </c>
      <c r="E837">
        <v>2024</v>
      </c>
      <c r="F837" t="s">
        <v>1640</v>
      </c>
      <c r="G837">
        <v>4835</v>
      </c>
      <c r="H837">
        <v>9122</v>
      </c>
      <c r="I837">
        <v>14747</v>
      </c>
      <c r="J837">
        <v>286562</v>
      </c>
      <c r="K837">
        <v>13.93</v>
      </c>
      <c r="L837">
        <v>8</v>
      </c>
      <c r="M837">
        <v>1.03</v>
      </c>
      <c r="N837">
        <v>23.13</v>
      </c>
      <c r="O837">
        <v>49.39</v>
      </c>
      <c r="P837">
        <v>1.6</v>
      </c>
      <c r="Q837">
        <v>15728</v>
      </c>
      <c r="R837">
        <v>161</v>
      </c>
      <c r="S837">
        <v>3</v>
      </c>
      <c r="T837">
        <v>44104870</v>
      </c>
      <c r="U837">
        <v>71301745</v>
      </c>
      <c r="V837">
        <v>-27196875</v>
      </c>
      <c r="W837" s="20" t="str">
        <f t="shared" si="13"/>
        <v>Volume Trap</v>
      </c>
    </row>
    <row r="838" spans="1:23" x14ac:dyDescent="0.3">
      <c r="A838" t="s">
        <v>855</v>
      </c>
      <c r="B838" t="s">
        <v>1567</v>
      </c>
      <c r="C838" t="s">
        <v>1632</v>
      </c>
      <c r="D838" t="s">
        <v>1635</v>
      </c>
      <c r="E838">
        <v>2024</v>
      </c>
      <c r="F838" t="s">
        <v>1642</v>
      </c>
      <c r="G838">
        <v>2089</v>
      </c>
      <c r="H838">
        <v>10660</v>
      </c>
      <c r="I838">
        <v>14486</v>
      </c>
      <c r="J838">
        <v>351014</v>
      </c>
      <c r="K838">
        <v>0.93</v>
      </c>
      <c r="L838">
        <v>7</v>
      </c>
      <c r="M838">
        <v>5.85</v>
      </c>
      <c r="N838">
        <v>21.7</v>
      </c>
      <c r="O838">
        <v>12.93</v>
      </c>
      <c r="P838">
        <v>1.7</v>
      </c>
      <c r="Q838">
        <v>15679</v>
      </c>
      <c r="R838">
        <v>1594</v>
      </c>
      <c r="S838">
        <v>2</v>
      </c>
      <c r="T838">
        <v>22268740</v>
      </c>
      <c r="U838">
        <v>30261254</v>
      </c>
      <c r="V838">
        <v>-7992514</v>
      </c>
      <c r="W838" s="20" t="str">
        <f t="shared" si="13"/>
        <v>Under-performer</v>
      </c>
    </row>
    <row r="839" spans="1:23" x14ac:dyDescent="0.3">
      <c r="A839" t="s">
        <v>856</v>
      </c>
      <c r="B839" t="s">
        <v>1568</v>
      </c>
      <c r="C839" t="s">
        <v>1634</v>
      </c>
      <c r="D839" t="s">
        <v>1637</v>
      </c>
      <c r="E839">
        <v>2024</v>
      </c>
      <c r="F839" t="s">
        <v>1641</v>
      </c>
      <c r="G839">
        <v>59</v>
      </c>
      <c r="H839">
        <v>18984</v>
      </c>
      <c r="I839">
        <v>13720</v>
      </c>
      <c r="J839">
        <v>408710</v>
      </c>
      <c r="K839">
        <v>1.39</v>
      </c>
      <c r="L839">
        <v>2</v>
      </c>
      <c r="M839">
        <v>4.8899999999999997</v>
      </c>
      <c r="N839">
        <v>12.49</v>
      </c>
      <c r="O839">
        <v>25.66</v>
      </c>
      <c r="P839">
        <v>2.1</v>
      </c>
      <c r="Q839">
        <v>19762</v>
      </c>
      <c r="R839">
        <v>1280</v>
      </c>
      <c r="S839">
        <v>8</v>
      </c>
      <c r="T839">
        <v>1120056</v>
      </c>
      <c r="U839">
        <v>809480</v>
      </c>
      <c r="V839">
        <v>310576</v>
      </c>
      <c r="W839" s="20" t="str">
        <f t="shared" si="13"/>
        <v>Under-performer</v>
      </c>
    </row>
    <row r="840" spans="1:23" x14ac:dyDescent="0.3">
      <c r="A840" t="s">
        <v>857</v>
      </c>
      <c r="B840" t="s">
        <v>1230</v>
      </c>
      <c r="C840" t="s">
        <v>1632</v>
      </c>
      <c r="D840" t="s">
        <v>1636</v>
      </c>
      <c r="E840">
        <v>2023</v>
      </c>
      <c r="F840" t="s">
        <v>1641</v>
      </c>
      <c r="G840">
        <v>310</v>
      </c>
      <c r="H840">
        <v>8152</v>
      </c>
      <c r="I840">
        <v>2331</v>
      </c>
      <c r="J840">
        <v>435893</v>
      </c>
      <c r="K840">
        <v>2.44</v>
      </c>
      <c r="L840">
        <v>15</v>
      </c>
      <c r="M840">
        <v>5.24</v>
      </c>
      <c r="N840">
        <v>1.53</v>
      </c>
      <c r="O840">
        <v>76.14</v>
      </c>
      <c r="P840">
        <v>4.8</v>
      </c>
      <c r="Q840">
        <v>11175</v>
      </c>
      <c r="R840">
        <v>6368</v>
      </c>
      <c r="S840">
        <v>13</v>
      </c>
      <c r="T840">
        <v>2527120</v>
      </c>
      <c r="U840">
        <v>722610</v>
      </c>
      <c r="V840">
        <v>1804510</v>
      </c>
      <c r="W840" s="20" t="str">
        <f t="shared" si="13"/>
        <v>Under-performer</v>
      </c>
    </row>
    <row r="841" spans="1:23" x14ac:dyDescent="0.3">
      <c r="A841" t="s">
        <v>858</v>
      </c>
      <c r="B841" t="s">
        <v>1284</v>
      </c>
      <c r="C841" t="s">
        <v>1634</v>
      </c>
      <c r="D841" t="s">
        <v>1637</v>
      </c>
      <c r="E841">
        <v>2023</v>
      </c>
      <c r="F841" t="s">
        <v>1642</v>
      </c>
      <c r="G841">
        <v>1723</v>
      </c>
      <c r="H841">
        <v>8921</v>
      </c>
      <c r="I841">
        <v>13874</v>
      </c>
      <c r="J841">
        <v>173765</v>
      </c>
      <c r="K841">
        <v>8.93</v>
      </c>
      <c r="L841">
        <v>13</v>
      </c>
      <c r="M841">
        <v>6.67</v>
      </c>
      <c r="N841">
        <v>17.86</v>
      </c>
      <c r="O841">
        <v>76.459999999999994</v>
      </c>
      <c r="P841">
        <v>3.9</v>
      </c>
      <c r="Q841">
        <v>1809</v>
      </c>
      <c r="R841">
        <v>2888</v>
      </c>
      <c r="S841">
        <v>3</v>
      </c>
      <c r="T841">
        <v>15370883</v>
      </c>
      <c r="U841">
        <v>23904902</v>
      </c>
      <c r="V841">
        <v>-8534019</v>
      </c>
      <c r="W841" s="20" t="str">
        <f t="shared" si="13"/>
        <v>Under-performer</v>
      </c>
    </row>
    <row r="842" spans="1:23" x14ac:dyDescent="0.3">
      <c r="A842" t="s">
        <v>859</v>
      </c>
      <c r="B842" t="s">
        <v>1569</v>
      </c>
      <c r="C842" t="s">
        <v>1632</v>
      </c>
      <c r="D842" t="s">
        <v>1636</v>
      </c>
      <c r="E842">
        <v>2023</v>
      </c>
      <c r="F842" t="s">
        <v>1641</v>
      </c>
      <c r="G842">
        <v>2269</v>
      </c>
      <c r="H842">
        <v>2269</v>
      </c>
      <c r="I842">
        <v>3790</v>
      </c>
      <c r="J842">
        <v>437025</v>
      </c>
      <c r="K842">
        <v>2.2599999999999998</v>
      </c>
      <c r="L842">
        <v>8</v>
      </c>
      <c r="M842">
        <v>2.67</v>
      </c>
      <c r="N842">
        <v>15.59</v>
      </c>
      <c r="O842">
        <v>33.39</v>
      </c>
      <c r="P842">
        <v>3.6</v>
      </c>
      <c r="Q842">
        <v>5452</v>
      </c>
      <c r="R842">
        <v>4736</v>
      </c>
      <c r="S842">
        <v>11</v>
      </c>
      <c r="T842">
        <v>5148361</v>
      </c>
      <c r="U842">
        <v>8599510</v>
      </c>
      <c r="V842">
        <v>-3451149</v>
      </c>
      <c r="W842" s="20" t="str">
        <f t="shared" si="13"/>
        <v>Under-performer</v>
      </c>
    </row>
    <row r="843" spans="1:23" x14ac:dyDescent="0.3">
      <c r="A843" t="s">
        <v>860</v>
      </c>
      <c r="B843" t="s">
        <v>1442</v>
      </c>
      <c r="C843" t="s">
        <v>1632</v>
      </c>
      <c r="D843" t="s">
        <v>1635</v>
      </c>
      <c r="E843">
        <v>2023</v>
      </c>
      <c r="F843" t="s">
        <v>1641</v>
      </c>
      <c r="G843">
        <v>2110</v>
      </c>
      <c r="H843">
        <v>19227</v>
      </c>
      <c r="I843">
        <v>7955</v>
      </c>
      <c r="J843">
        <v>474089</v>
      </c>
      <c r="K843">
        <v>14.52</v>
      </c>
      <c r="L843">
        <v>10</v>
      </c>
      <c r="M843">
        <v>9.11</v>
      </c>
      <c r="N843">
        <v>24.26</v>
      </c>
      <c r="O843">
        <v>79.989999999999995</v>
      </c>
      <c r="P843">
        <v>4.3</v>
      </c>
      <c r="Q843">
        <v>20933</v>
      </c>
      <c r="R843">
        <v>4821</v>
      </c>
      <c r="S843">
        <v>6</v>
      </c>
      <c r="T843">
        <v>40568970</v>
      </c>
      <c r="U843">
        <v>16785050</v>
      </c>
      <c r="V843">
        <v>23783920</v>
      </c>
      <c r="W843" s="20" t="str">
        <f t="shared" si="13"/>
        <v>Star</v>
      </c>
    </row>
    <row r="844" spans="1:23" x14ac:dyDescent="0.3">
      <c r="A844" t="s">
        <v>861</v>
      </c>
      <c r="B844" t="s">
        <v>1462</v>
      </c>
      <c r="C844" t="s">
        <v>1632</v>
      </c>
      <c r="D844" t="s">
        <v>1636</v>
      </c>
      <c r="E844">
        <v>2024</v>
      </c>
      <c r="F844" t="s">
        <v>1642</v>
      </c>
      <c r="G844">
        <v>3763</v>
      </c>
      <c r="H844">
        <v>15614</v>
      </c>
      <c r="I844">
        <v>5293</v>
      </c>
      <c r="J844">
        <v>178389</v>
      </c>
      <c r="K844">
        <v>6.7</v>
      </c>
      <c r="L844">
        <v>2</v>
      </c>
      <c r="M844">
        <v>4.3600000000000003</v>
      </c>
      <c r="N844">
        <v>13.97</v>
      </c>
      <c r="O844">
        <v>71.739999999999995</v>
      </c>
      <c r="P844">
        <v>1.5</v>
      </c>
      <c r="Q844">
        <v>15371</v>
      </c>
      <c r="R844">
        <v>5810</v>
      </c>
      <c r="S844">
        <v>6</v>
      </c>
      <c r="T844">
        <v>58755482</v>
      </c>
      <c r="U844">
        <v>19917559</v>
      </c>
      <c r="V844">
        <v>38837923</v>
      </c>
      <c r="W844" s="20" t="str">
        <f t="shared" si="13"/>
        <v>Star</v>
      </c>
    </row>
    <row r="845" spans="1:23" x14ac:dyDescent="0.3">
      <c r="A845" t="s">
        <v>862</v>
      </c>
      <c r="B845" t="s">
        <v>1570</v>
      </c>
      <c r="C845" t="s">
        <v>1634</v>
      </c>
      <c r="D845" t="s">
        <v>1638</v>
      </c>
      <c r="E845">
        <v>2024</v>
      </c>
      <c r="F845" t="s">
        <v>1639</v>
      </c>
      <c r="G845">
        <v>1669</v>
      </c>
      <c r="H845">
        <v>5858</v>
      </c>
      <c r="I845">
        <v>10135</v>
      </c>
      <c r="J845">
        <v>239699</v>
      </c>
      <c r="K845">
        <v>7.52</v>
      </c>
      <c r="L845">
        <v>4</v>
      </c>
      <c r="M845">
        <v>1.29</v>
      </c>
      <c r="N845">
        <v>8.41</v>
      </c>
      <c r="O845">
        <v>43.43</v>
      </c>
      <c r="P845">
        <v>4.4000000000000004</v>
      </c>
      <c r="Q845">
        <v>11192</v>
      </c>
      <c r="R845">
        <v>7802</v>
      </c>
      <c r="S845">
        <v>4</v>
      </c>
      <c r="T845">
        <v>9777002</v>
      </c>
      <c r="U845">
        <v>16915315</v>
      </c>
      <c r="V845">
        <v>-7138313</v>
      </c>
      <c r="W845" s="20" t="str">
        <f t="shared" si="13"/>
        <v>Under-performer</v>
      </c>
    </row>
    <row r="846" spans="1:23" x14ac:dyDescent="0.3">
      <c r="A846" t="s">
        <v>863</v>
      </c>
      <c r="B846" t="s">
        <v>1174</v>
      </c>
      <c r="C846" t="s">
        <v>1633</v>
      </c>
      <c r="D846" t="s">
        <v>1636</v>
      </c>
      <c r="E846">
        <v>2023</v>
      </c>
      <c r="F846" t="s">
        <v>1641</v>
      </c>
      <c r="G846">
        <v>370</v>
      </c>
      <c r="H846">
        <v>13043</v>
      </c>
      <c r="I846">
        <v>1733</v>
      </c>
      <c r="J846">
        <v>247227</v>
      </c>
      <c r="K846">
        <v>3.7</v>
      </c>
      <c r="L846">
        <v>9</v>
      </c>
      <c r="M846">
        <v>7.42</v>
      </c>
      <c r="N846">
        <v>12.98</v>
      </c>
      <c r="O846">
        <v>69.87</v>
      </c>
      <c r="P846">
        <v>3.4</v>
      </c>
      <c r="Q846">
        <v>1515</v>
      </c>
      <c r="R846">
        <v>205</v>
      </c>
      <c r="S846">
        <v>4</v>
      </c>
      <c r="T846">
        <v>4825910</v>
      </c>
      <c r="U846">
        <v>641210</v>
      </c>
      <c r="V846">
        <v>4184700</v>
      </c>
      <c r="W846" s="20" t="str">
        <f t="shared" si="13"/>
        <v>Under-performer</v>
      </c>
    </row>
    <row r="847" spans="1:23" x14ac:dyDescent="0.3">
      <c r="A847" t="s">
        <v>864</v>
      </c>
      <c r="B847" t="s">
        <v>1571</v>
      </c>
      <c r="C847" t="s">
        <v>1634</v>
      </c>
      <c r="D847" t="s">
        <v>1637</v>
      </c>
      <c r="E847">
        <v>2024</v>
      </c>
      <c r="F847" t="s">
        <v>1641</v>
      </c>
      <c r="G847">
        <v>1392</v>
      </c>
      <c r="H847">
        <v>7199</v>
      </c>
      <c r="I847">
        <v>2260</v>
      </c>
      <c r="J847">
        <v>337516</v>
      </c>
      <c r="K847">
        <v>7.06</v>
      </c>
      <c r="L847">
        <v>12</v>
      </c>
      <c r="M847">
        <v>6.43</v>
      </c>
      <c r="N847">
        <v>24.48</v>
      </c>
      <c r="O847">
        <v>86.91</v>
      </c>
      <c r="P847">
        <v>2.2999999999999998</v>
      </c>
      <c r="Q847">
        <v>18489</v>
      </c>
      <c r="R847">
        <v>9446</v>
      </c>
      <c r="S847">
        <v>14</v>
      </c>
      <c r="T847">
        <v>10021008</v>
      </c>
      <c r="U847">
        <v>3145920</v>
      </c>
      <c r="V847">
        <v>6875088</v>
      </c>
      <c r="W847" s="20" t="str">
        <f t="shared" si="13"/>
        <v>Cash Cows</v>
      </c>
    </row>
    <row r="848" spans="1:23" x14ac:dyDescent="0.3">
      <c r="A848" t="s">
        <v>865</v>
      </c>
      <c r="B848" t="s">
        <v>1473</v>
      </c>
      <c r="C848" t="s">
        <v>1632</v>
      </c>
      <c r="D848" t="s">
        <v>1638</v>
      </c>
      <c r="E848">
        <v>2023</v>
      </c>
      <c r="F848" t="s">
        <v>1640</v>
      </c>
      <c r="G848">
        <v>2426</v>
      </c>
      <c r="H848">
        <v>19125</v>
      </c>
      <c r="I848">
        <v>14940</v>
      </c>
      <c r="J848">
        <v>315786</v>
      </c>
      <c r="K848">
        <v>9.93</v>
      </c>
      <c r="L848">
        <v>3</v>
      </c>
      <c r="M848">
        <v>3.16</v>
      </c>
      <c r="N848">
        <v>17.41</v>
      </c>
      <c r="O848">
        <v>46.72</v>
      </c>
      <c r="P848">
        <v>4.3</v>
      </c>
      <c r="Q848">
        <v>17505</v>
      </c>
      <c r="R848">
        <v>4187</v>
      </c>
      <c r="S848">
        <v>13</v>
      </c>
      <c r="T848">
        <v>46397250</v>
      </c>
      <c r="U848">
        <v>36244440</v>
      </c>
      <c r="V848">
        <v>10152810</v>
      </c>
      <c r="W848" s="20" t="str">
        <f t="shared" si="13"/>
        <v>Star</v>
      </c>
    </row>
    <row r="849" spans="1:23" x14ac:dyDescent="0.3">
      <c r="A849" t="s">
        <v>866</v>
      </c>
      <c r="B849" t="s">
        <v>1572</v>
      </c>
      <c r="C849" t="s">
        <v>1634</v>
      </c>
      <c r="D849" t="s">
        <v>1635</v>
      </c>
      <c r="E849">
        <v>2024</v>
      </c>
      <c r="F849" t="s">
        <v>1639</v>
      </c>
      <c r="G849">
        <v>2882</v>
      </c>
      <c r="H849">
        <v>2625</v>
      </c>
      <c r="I849">
        <v>3523</v>
      </c>
      <c r="J849">
        <v>310220</v>
      </c>
      <c r="K849">
        <v>11.27</v>
      </c>
      <c r="L849">
        <v>12</v>
      </c>
      <c r="M849">
        <v>6.22</v>
      </c>
      <c r="N849">
        <v>16.8</v>
      </c>
      <c r="O849">
        <v>29.07</v>
      </c>
      <c r="P849">
        <v>4.2</v>
      </c>
      <c r="Q849">
        <v>15778</v>
      </c>
      <c r="R849">
        <v>4025</v>
      </c>
      <c r="S849">
        <v>4</v>
      </c>
      <c r="T849">
        <v>7565250</v>
      </c>
      <c r="U849">
        <v>10153286</v>
      </c>
      <c r="V849">
        <v>-2588036</v>
      </c>
      <c r="W849" s="20" t="str">
        <f t="shared" si="13"/>
        <v>Under-performer</v>
      </c>
    </row>
    <row r="850" spans="1:23" x14ac:dyDescent="0.3">
      <c r="A850" t="s">
        <v>867</v>
      </c>
      <c r="B850" t="s">
        <v>1573</v>
      </c>
      <c r="C850" t="s">
        <v>1633</v>
      </c>
      <c r="D850" t="s">
        <v>1636</v>
      </c>
      <c r="E850">
        <v>2024</v>
      </c>
      <c r="F850" t="s">
        <v>1640</v>
      </c>
      <c r="G850">
        <v>2874</v>
      </c>
      <c r="H850">
        <v>12293</v>
      </c>
      <c r="I850">
        <v>11504</v>
      </c>
      <c r="J850">
        <v>471217</v>
      </c>
      <c r="K850">
        <v>11.31</v>
      </c>
      <c r="L850">
        <v>11</v>
      </c>
      <c r="M850">
        <v>2.2000000000000002</v>
      </c>
      <c r="N850">
        <v>6.02</v>
      </c>
      <c r="O850">
        <v>85.35</v>
      </c>
      <c r="P850">
        <v>4.4000000000000004</v>
      </c>
      <c r="Q850">
        <v>16317</v>
      </c>
      <c r="R850">
        <v>2008</v>
      </c>
      <c r="S850">
        <v>7</v>
      </c>
      <c r="T850">
        <v>35330082</v>
      </c>
      <c r="U850">
        <v>33062496</v>
      </c>
      <c r="V850">
        <v>2267586</v>
      </c>
      <c r="W850" s="20" t="str">
        <f t="shared" si="13"/>
        <v>Volume Trap</v>
      </c>
    </row>
    <row r="851" spans="1:23" x14ac:dyDescent="0.3">
      <c r="A851" t="s">
        <v>868</v>
      </c>
      <c r="B851" t="s">
        <v>1025</v>
      </c>
      <c r="C851" t="s">
        <v>1634</v>
      </c>
      <c r="D851" t="s">
        <v>1636</v>
      </c>
      <c r="E851">
        <v>2024</v>
      </c>
      <c r="F851" t="s">
        <v>1639</v>
      </c>
      <c r="G851">
        <v>2044</v>
      </c>
      <c r="H851">
        <v>8264</v>
      </c>
      <c r="I851">
        <v>1085</v>
      </c>
      <c r="J851">
        <v>346208</v>
      </c>
      <c r="K851">
        <v>8.67</v>
      </c>
      <c r="L851">
        <v>4</v>
      </c>
      <c r="M851">
        <v>4.45</v>
      </c>
      <c r="N851">
        <v>18.59</v>
      </c>
      <c r="O851">
        <v>58.3</v>
      </c>
      <c r="P851">
        <v>1.5</v>
      </c>
      <c r="Q851">
        <v>11259</v>
      </c>
      <c r="R851">
        <v>2149</v>
      </c>
      <c r="S851">
        <v>5</v>
      </c>
      <c r="T851">
        <v>16891616</v>
      </c>
      <c r="U851">
        <v>2217740</v>
      </c>
      <c r="V851">
        <v>14673876</v>
      </c>
      <c r="W851" s="20" t="str">
        <f t="shared" si="13"/>
        <v>Cash Cows</v>
      </c>
    </row>
    <row r="852" spans="1:23" x14ac:dyDescent="0.3">
      <c r="A852" t="s">
        <v>869</v>
      </c>
      <c r="B852" t="s">
        <v>1409</v>
      </c>
      <c r="C852" t="s">
        <v>1634</v>
      </c>
      <c r="D852" t="s">
        <v>1638</v>
      </c>
      <c r="E852">
        <v>2023</v>
      </c>
      <c r="F852" t="s">
        <v>1642</v>
      </c>
      <c r="G852">
        <v>3008</v>
      </c>
      <c r="H852">
        <v>13823</v>
      </c>
      <c r="I852">
        <v>1064</v>
      </c>
      <c r="J852">
        <v>275898</v>
      </c>
      <c r="K852">
        <v>13.57</v>
      </c>
      <c r="L852">
        <v>9</v>
      </c>
      <c r="M852">
        <v>8.99</v>
      </c>
      <c r="N852">
        <v>18.760000000000002</v>
      </c>
      <c r="O852">
        <v>18.420000000000002</v>
      </c>
      <c r="P852">
        <v>4.9000000000000004</v>
      </c>
      <c r="Q852">
        <v>17164</v>
      </c>
      <c r="R852">
        <v>9566</v>
      </c>
      <c r="S852">
        <v>14</v>
      </c>
      <c r="T852">
        <v>41579584</v>
      </c>
      <c r="U852">
        <v>3200512</v>
      </c>
      <c r="V852">
        <v>38379072</v>
      </c>
      <c r="W852" s="20" t="str">
        <f t="shared" si="13"/>
        <v>Star</v>
      </c>
    </row>
    <row r="853" spans="1:23" x14ac:dyDescent="0.3">
      <c r="A853" t="s">
        <v>870</v>
      </c>
      <c r="B853" t="s">
        <v>1043</v>
      </c>
      <c r="C853" t="s">
        <v>1633</v>
      </c>
      <c r="D853" t="s">
        <v>1638</v>
      </c>
      <c r="E853">
        <v>2023</v>
      </c>
      <c r="F853" t="s">
        <v>1642</v>
      </c>
      <c r="G853">
        <v>2088</v>
      </c>
      <c r="H853">
        <v>14531</v>
      </c>
      <c r="I853">
        <v>11359</v>
      </c>
      <c r="J853">
        <v>326266</v>
      </c>
      <c r="K853">
        <v>12.26</v>
      </c>
      <c r="L853">
        <v>8</v>
      </c>
      <c r="M853">
        <v>1.34</v>
      </c>
      <c r="N853">
        <v>7.93</v>
      </c>
      <c r="O853">
        <v>55.81</v>
      </c>
      <c r="P853">
        <v>4.8</v>
      </c>
      <c r="Q853">
        <v>7912</v>
      </c>
      <c r="R853">
        <v>9237</v>
      </c>
      <c r="S853">
        <v>4</v>
      </c>
      <c r="T853">
        <v>30340728</v>
      </c>
      <c r="U853">
        <v>23717592</v>
      </c>
      <c r="V853">
        <v>6623136</v>
      </c>
      <c r="W853" s="20" t="str">
        <f t="shared" si="13"/>
        <v>Star</v>
      </c>
    </row>
    <row r="854" spans="1:23" x14ac:dyDescent="0.3">
      <c r="A854" t="s">
        <v>871</v>
      </c>
      <c r="B854" t="s">
        <v>1574</v>
      </c>
      <c r="C854" t="s">
        <v>1632</v>
      </c>
      <c r="D854" t="s">
        <v>1636</v>
      </c>
      <c r="E854">
        <v>2024</v>
      </c>
      <c r="F854" t="s">
        <v>1642</v>
      </c>
      <c r="G854">
        <v>3540</v>
      </c>
      <c r="H854">
        <v>15552</v>
      </c>
      <c r="I854">
        <v>7616</v>
      </c>
      <c r="J854">
        <v>468036</v>
      </c>
      <c r="K854">
        <v>11.36</v>
      </c>
      <c r="L854">
        <v>19</v>
      </c>
      <c r="M854">
        <v>3.87</v>
      </c>
      <c r="N854">
        <v>12.09</v>
      </c>
      <c r="O854">
        <v>50.05</v>
      </c>
      <c r="P854">
        <v>2.4</v>
      </c>
      <c r="Q854">
        <v>11696</v>
      </c>
      <c r="R854">
        <v>8272</v>
      </c>
      <c r="S854">
        <v>3</v>
      </c>
      <c r="T854">
        <v>55054080</v>
      </c>
      <c r="U854">
        <v>26960640</v>
      </c>
      <c r="V854">
        <v>28093440</v>
      </c>
      <c r="W854" s="20" t="str">
        <f t="shared" si="13"/>
        <v>Star</v>
      </c>
    </row>
    <row r="855" spans="1:23" x14ac:dyDescent="0.3">
      <c r="A855" t="s">
        <v>872</v>
      </c>
      <c r="B855" t="s">
        <v>1575</v>
      </c>
      <c r="C855" t="s">
        <v>1633</v>
      </c>
      <c r="D855" t="s">
        <v>1637</v>
      </c>
      <c r="E855">
        <v>2023</v>
      </c>
      <c r="F855" t="s">
        <v>1642</v>
      </c>
      <c r="G855">
        <v>3727</v>
      </c>
      <c r="H855">
        <v>14140</v>
      </c>
      <c r="I855">
        <v>12439</v>
      </c>
      <c r="J855">
        <v>118431</v>
      </c>
      <c r="K855">
        <v>0.83</v>
      </c>
      <c r="L855">
        <v>6</v>
      </c>
      <c r="M855">
        <v>8.2100000000000009</v>
      </c>
      <c r="N855">
        <v>7.37</v>
      </c>
      <c r="O855">
        <v>78.45</v>
      </c>
      <c r="P855">
        <v>1.3</v>
      </c>
      <c r="Q855">
        <v>10007</v>
      </c>
      <c r="R855">
        <v>4004</v>
      </c>
      <c r="S855">
        <v>14</v>
      </c>
      <c r="T855">
        <v>52699780</v>
      </c>
      <c r="U855">
        <v>46360153</v>
      </c>
      <c r="V855">
        <v>6339627</v>
      </c>
      <c r="W855" s="20" t="str">
        <f t="shared" si="13"/>
        <v>Star</v>
      </c>
    </row>
    <row r="856" spans="1:23" x14ac:dyDescent="0.3">
      <c r="A856" t="s">
        <v>873</v>
      </c>
      <c r="B856" t="s">
        <v>1188</v>
      </c>
      <c r="C856" t="s">
        <v>1633</v>
      </c>
      <c r="D856" t="s">
        <v>1638</v>
      </c>
      <c r="E856">
        <v>2024</v>
      </c>
      <c r="F856" t="s">
        <v>1639</v>
      </c>
      <c r="G856">
        <v>1168</v>
      </c>
      <c r="H856">
        <v>9343</v>
      </c>
      <c r="I856">
        <v>14765</v>
      </c>
      <c r="J856">
        <v>105745</v>
      </c>
      <c r="K856">
        <v>0.1</v>
      </c>
      <c r="L856">
        <v>1</v>
      </c>
      <c r="M856">
        <v>9.69</v>
      </c>
      <c r="N856">
        <v>6.47</v>
      </c>
      <c r="O856">
        <v>52.46</v>
      </c>
      <c r="P856">
        <v>1.7</v>
      </c>
      <c r="Q856">
        <v>6320</v>
      </c>
      <c r="R856">
        <v>3896</v>
      </c>
      <c r="S856">
        <v>4</v>
      </c>
      <c r="T856">
        <v>10912624</v>
      </c>
      <c r="U856">
        <v>17245520</v>
      </c>
      <c r="V856">
        <v>-6332896</v>
      </c>
      <c r="W856" s="20" t="str">
        <f t="shared" si="13"/>
        <v>Under-performer</v>
      </c>
    </row>
    <row r="857" spans="1:23" x14ac:dyDescent="0.3">
      <c r="A857" t="s">
        <v>874</v>
      </c>
      <c r="B857" t="s">
        <v>1576</v>
      </c>
      <c r="C857" t="s">
        <v>1634</v>
      </c>
      <c r="D857" t="s">
        <v>1636</v>
      </c>
      <c r="E857">
        <v>2023</v>
      </c>
      <c r="F857" t="s">
        <v>1640</v>
      </c>
      <c r="G857">
        <v>1654</v>
      </c>
      <c r="H857">
        <v>15710</v>
      </c>
      <c r="I857">
        <v>14314</v>
      </c>
      <c r="J857">
        <v>100081</v>
      </c>
      <c r="K857">
        <v>3.19</v>
      </c>
      <c r="L857">
        <v>6</v>
      </c>
      <c r="M857">
        <v>4.54</v>
      </c>
      <c r="N857">
        <v>0.65</v>
      </c>
      <c r="O857">
        <v>30.42</v>
      </c>
      <c r="P857">
        <v>5</v>
      </c>
      <c r="Q857">
        <v>9335</v>
      </c>
      <c r="R857">
        <v>392</v>
      </c>
      <c r="S857">
        <v>5</v>
      </c>
      <c r="T857">
        <v>25984340</v>
      </c>
      <c r="U857">
        <v>23675356</v>
      </c>
      <c r="V857">
        <v>2308984</v>
      </c>
      <c r="W857" s="20" t="str">
        <f t="shared" si="13"/>
        <v>Volume Trap</v>
      </c>
    </row>
    <row r="858" spans="1:23" x14ac:dyDescent="0.3">
      <c r="A858" t="s">
        <v>875</v>
      </c>
      <c r="B858" t="s">
        <v>1096</v>
      </c>
      <c r="C858" t="s">
        <v>1632</v>
      </c>
      <c r="D858" t="s">
        <v>1635</v>
      </c>
      <c r="E858">
        <v>2023</v>
      </c>
      <c r="F858" t="s">
        <v>1642</v>
      </c>
      <c r="G858">
        <v>4077</v>
      </c>
      <c r="H858">
        <v>17956</v>
      </c>
      <c r="I858">
        <v>13908</v>
      </c>
      <c r="J858">
        <v>451927</v>
      </c>
      <c r="K858">
        <v>9.9499999999999993</v>
      </c>
      <c r="L858">
        <v>7</v>
      </c>
      <c r="M858">
        <v>5.07</v>
      </c>
      <c r="N858">
        <v>7.13</v>
      </c>
      <c r="O858">
        <v>64.05</v>
      </c>
      <c r="P858">
        <v>3.3</v>
      </c>
      <c r="Q858">
        <v>3349</v>
      </c>
      <c r="R858">
        <v>6366</v>
      </c>
      <c r="S858">
        <v>7</v>
      </c>
      <c r="T858">
        <v>73206612</v>
      </c>
      <c r="U858">
        <v>56702916</v>
      </c>
      <c r="V858">
        <v>16503696</v>
      </c>
      <c r="W858" s="20" t="str">
        <f t="shared" si="13"/>
        <v>Star</v>
      </c>
    </row>
    <row r="859" spans="1:23" x14ac:dyDescent="0.3">
      <c r="A859" t="s">
        <v>876</v>
      </c>
      <c r="B859" t="s">
        <v>1577</v>
      </c>
      <c r="C859" t="s">
        <v>1632</v>
      </c>
      <c r="D859" t="s">
        <v>1635</v>
      </c>
      <c r="E859">
        <v>2023</v>
      </c>
      <c r="F859" t="s">
        <v>1640</v>
      </c>
      <c r="G859">
        <v>285</v>
      </c>
      <c r="H859">
        <v>11606</v>
      </c>
      <c r="I859">
        <v>2562</v>
      </c>
      <c r="J859">
        <v>266204</v>
      </c>
      <c r="K859">
        <v>6.17</v>
      </c>
      <c r="L859">
        <v>6</v>
      </c>
      <c r="M859">
        <v>5.72</v>
      </c>
      <c r="N859">
        <v>13.85</v>
      </c>
      <c r="O859">
        <v>53.41</v>
      </c>
      <c r="P859">
        <v>2.4</v>
      </c>
      <c r="Q859">
        <v>15087</v>
      </c>
      <c r="R859">
        <v>6470</v>
      </c>
      <c r="S859">
        <v>5</v>
      </c>
      <c r="T859">
        <v>3307710</v>
      </c>
      <c r="U859">
        <v>730170</v>
      </c>
      <c r="V859">
        <v>2577540</v>
      </c>
      <c r="W859" s="20" t="str">
        <f t="shared" si="13"/>
        <v>Under-performer</v>
      </c>
    </row>
    <row r="860" spans="1:23" x14ac:dyDescent="0.3">
      <c r="A860" t="s">
        <v>877</v>
      </c>
      <c r="B860" t="s">
        <v>1578</v>
      </c>
      <c r="C860" t="s">
        <v>1633</v>
      </c>
      <c r="D860" t="s">
        <v>1636</v>
      </c>
      <c r="E860">
        <v>2024</v>
      </c>
      <c r="F860" t="s">
        <v>1642</v>
      </c>
      <c r="G860">
        <v>2019</v>
      </c>
      <c r="H860">
        <v>6689</v>
      </c>
      <c r="I860">
        <v>12040</v>
      </c>
      <c r="J860">
        <v>462009</v>
      </c>
      <c r="K860">
        <v>6.04</v>
      </c>
      <c r="L860">
        <v>13</v>
      </c>
      <c r="M860">
        <v>9.32</v>
      </c>
      <c r="N860">
        <v>0.04</v>
      </c>
      <c r="O860">
        <v>28.64</v>
      </c>
      <c r="P860">
        <v>2.2000000000000002</v>
      </c>
      <c r="Q860">
        <v>3453</v>
      </c>
      <c r="R860">
        <v>4960</v>
      </c>
      <c r="S860">
        <v>9</v>
      </c>
      <c r="T860">
        <v>13505091</v>
      </c>
      <c r="U860">
        <v>24308760</v>
      </c>
      <c r="V860">
        <v>-10803669</v>
      </c>
      <c r="W860" s="20" t="str">
        <f t="shared" si="13"/>
        <v>Under-performer</v>
      </c>
    </row>
    <row r="861" spans="1:23" x14ac:dyDescent="0.3">
      <c r="A861" t="s">
        <v>878</v>
      </c>
      <c r="B861" t="s">
        <v>1087</v>
      </c>
      <c r="C861" t="s">
        <v>1633</v>
      </c>
      <c r="D861" t="s">
        <v>1635</v>
      </c>
      <c r="E861">
        <v>2023</v>
      </c>
      <c r="F861" t="s">
        <v>1642</v>
      </c>
      <c r="G861">
        <v>4479</v>
      </c>
      <c r="H861">
        <v>3972</v>
      </c>
      <c r="I861">
        <v>11373</v>
      </c>
      <c r="J861">
        <v>451415</v>
      </c>
      <c r="K861">
        <v>13.27</v>
      </c>
      <c r="L861">
        <v>18</v>
      </c>
      <c r="M861">
        <v>8.58</v>
      </c>
      <c r="N861">
        <v>7.08</v>
      </c>
      <c r="O861">
        <v>55.89</v>
      </c>
      <c r="P861">
        <v>2</v>
      </c>
      <c r="Q861">
        <v>20653</v>
      </c>
      <c r="R861">
        <v>3829</v>
      </c>
      <c r="S861">
        <v>4</v>
      </c>
      <c r="T861">
        <v>17790588</v>
      </c>
      <c r="U861">
        <v>50939667</v>
      </c>
      <c r="V861">
        <v>-33149079</v>
      </c>
      <c r="W861" s="20" t="str">
        <f t="shared" si="13"/>
        <v>Under-performer</v>
      </c>
    </row>
    <row r="862" spans="1:23" x14ac:dyDescent="0.3">
      <c r="A862" t="s">
        <v>879</v>
      </c>
      <c r="B862" t="s">
        <v>1579</v>
      </c>
      <c r="C862" t="s">
        <v>1634</v>
      </c>
      <c r="D862" t="s">
        <v>1635</v>
      </c>
      <c r="E862">
        <v>2024</v>
      </c>
      <c r="F862" t="s">
        <v>1640</v>
      </c>
      <c r="G862">
        <v>1958</v>
      </c>
      <c r="H862">
        <v>18591</v>
      </c>
      <c r="I862">
        <v>11261</v>
      </c>
      <c r="J862">
        <v>126253</v>
      </c>
      <c r="K862">
        <v>13.43</v>
      </c>
      <c r="L862">
        <v>4</v>
      </c>
      <c r="M862">
        <v>1.71</v>
      </c>
      <c r="N862">
        <v>22.04</v>
      </c>
      <c r="O862">
        <v>75.72</v>
      </c>
      <c r="P862">
        <v>3.7</v>
      </c>
      <c r="Q862">
        <v>14231</v>
      </c>
      <c r="R862">
        <v>8062</v>
      </c>
      <c r="S862">
        <v>13</v>
      </c>
      <c r="T862">
        <v>36401178</v>
      </c>
      <c r="U862">
        <v>22049038</v>
      </c>
      <c r="V862">
        <v>14352140</v>
      </c>
      <c r="W862" s="20" t="str">
        <f t="shared" si="13"/>
        <v>Star</v>
      </c>
    </row>
    <row r="863" spans="1:23" x14ac:dyDescent="0.3">
      <c r="A863" t="s">
        <v>880</v>
      </c>
      <c r="B863" t="s">
        <v>1580</v>
      </c>
      <c r="C863" t="s">
        <v>1632</v>
      </c>
      <c r="D863" t="s">
        <v>1635</v>
      </c>
      <c r="E863">
        <v>2024</v>
      </c>
      <c r="F863" t="s">
        <v>1640</v>
      </c>
      <c r="G863">
        <v>425</v>
      </c>
      <c r="H863">
        <v>19688</v>
      </c>
      <c r="I863">
        <v>840</v>
      </c>
      <c r="J863">
        <v>348335</v>
      </c>
      <c r="K863">
        <v>13.64</v>
      </c>
      <c r="L863">
        <v>17</v>
      </c>
      <c r="M863">
        <v>4.37</v>
      </c>
      <c r="N863">
        <v>14.84</v>
      </c>
      <c r="O863">
        <v>12.29</v>
      </c>
      <c r="P863">
        <v>2.7</v>
      </c>
      <c r="Q863">
        <v>20930</v>
      </c>
      <c r="R863">
        <v>5610</v>
      </c>
      <c r="S863">
        <v>4</v>
      </c>
      <c r="T863">
        <v>8367400</v>
      </c>
      <c r="U863">
        <v>357000</v>
      </c>
      <c r="V863">
        <v>8010400</v>
      </c>
      <c r="W863" s="20" t="str">
        <f t="shared" si="13"/>
        <v>Cash Cows</v>
      </c>
    </row>
    <row r="864" spans="1:23" x14ac:dyDescent="0.3">
      <c r="A864" t="s">
        <v>881</v>
      </c>
      <c r="B864" t="s">
        <v>1284</v>
      </c>
      <c r="C864" t="s">
        <v>1633</v>
      </c>
      <c r="D864" t="s">
        <v>1638</v>
      </c>
      <c r="E864">
        <v>2023</v>
      </c>
      <c r="F864" t="s">
        <v>1641</v>
      </c>
      <c r="G864">
        <v>3580</v>
      </c>
      <c r="H864">
        <v>8204</v>
      </c>
      <c r="I864">
        <v>6627</v>
      </c>
      <c r="J864">
        <v>322355</v>
      </c>
      <c r="K864">
        <v>4.71</v>
      </c>
      <c r="L864">
        <v>19</v>
      </c>
      <c r="M864">
        <v>4.6399999999999997</v>
      </c>
      <c r="N864">
        <v>15.2</v>
      </c>
      <c r="O864">
        <v>60.47</v>
      </c>
      <c r="P864">
        <v>4.9000000000000004</v>
      </c>
      <c r="Q864">
        <v>8340</v>
      </c>
      <c r="R864">
        <v>8719</v>
      </c>
      <c r="S864">
        <v>4</v>
      </c>
      <c r="T864">
        <v>29370320</v>
      </c>
      <c r="U864">
        <v>23724660</v>
      </c>
      <c r="V864">
        <v>5645660</v>
      </c>
      <c r="W864" s="20" t="str">
        <f t="shared" si="13"/>
        <v>Star</v>
      </c>
    </row>
    <row r="865" spans="1:23" x14ac:dyDescent="0.3">
      <c r="A865" t="s">
        <v>882</v>
      </c>
      <c r="B865" t="s">
        <v>1165</v>
      </c>
      <c r="C865" t="s">
        <v>1633</v>
      </c>
      <c r="D865" t="s">
        <v>1637</v>
      </c>
      <c r="E865">
        <v>2024</v>
      </c>
      <c r="F865" t="s">
        <v>1641</v>
      </c>
      <c r="G865">
        <v>2685</v>
      </c>
      <c r="H865">
        <v>5213</v>
      </c>
      <c r="I865">
        <v>9059</v>
      </c>
      <c r="J865">
        <v>161086</v>
      </c>
      <c r="K865">
        <v>10.37</v>
      </c>
      <c r="L865">
        <v>11</v>
      </c>
      <c r="M865">
        <v>7.89</v>
      </c>
      <c r="N865">
        <v>10.08</v>
      </c>
      <c r="O865">
        <v>37.97</v>
      </c>
      <c r="P865">
        <v>3.7</v>
      </c>
      <c r="Q865">
        <v>6566</v>
      </c>
      <c r="R865">
        <v>6861</v>
      </c>
      <c r="S865">
        <v>9</v>
      </c>
      <c r="T865">
        <v>13996905</v>
      </c>
      <c r="U865">
        <v>24323415</v>
      </c>
      <c r="V865">
        <v>-10326510</v>
      </c>
      <c r="W865" s="20" t="str">
        <f t="shared" si="13"/>
        <v>Under-performer</v>
      </c>
    </row>
    <row r="866" spans="1:23" x14ac:dyDescent="0.3">
      <c r="A866" t="s">
        <v>883</v>
      </c>
      <c r="B866" t="s">
        <v>1579</v>
      </c>
      <c r="C866" t="s">
        <v>1633</v>
      </c>
      <c r="D866" t="s">
        <v>1636</v>
      </c>
      <c r="E866">
        <v>2024</v>
      </c>
      <c r="F866" t="s">
        <v>1642</v>
      </c>
      <c r="G866">
        <v>1620</v>
      </c>
      <c r="H866">
        <v>6551</v>
      </c>
      <c r="I866">
        <v>1787</v>
      </c>
      <c r="J866">
        <v>499962</v>
      </c>
      <c r="K866">
        <v>4.07</v>
      </c>
      <c r="L866">
        <v>16</v>
      </c>
      <c r="M866">
        <v>6.03</v>
      </c>
      <c r="N866">
        <v>16.91</v>
      </c>
      <c r="O866">
        <v>33.409999999999997</v>
      </c>
      <c r="P866">
        <v>4.2</v>
      </c>
      <c r="Q866">
        <v>3915</v>
      </c>
      <c r="R866">
        <v>6210</v>
      </c>
      <c r="S866">
        <v>5</v>
      </c>
      <c r="T866">
        <v>10612620</v>
      </c>
      <c r="U866">
        <v>2894940</v>
      </c>
      <c r="V866">
        <v>7717680</v>
      </c>
      <c r="W866" s="20" t="str">
        <f t="shared" si="13"/>
        <v>Cash Cows</v>
      </c>
    </row>
    <row r="867" spans="1:23" x14ac:dyDescent="0.3">
      <c r="A867" t="s">
        <v>884</v>
      </c>
      <c r="B867" t="s">
        <v>1581</v>
      </c>
      <c r="C867" t="s">
        <v>1632</v>
      </c>
      <c r="D867" t="s">
        <v>1636</v>
      </c>
      <c r="E867">
        <v>2023</v>
      </c>
      <c r="F867" t="s">
        <v>1640</v>
      </c>
      <c r="G867">
        <v>2610</v>
      </c>
      <c r="H867">
        <v>12256</v>
      </c>
      <c r="I867">
        <v>14887</v>
      </c>
      <c r="J867">
        <v>464758</v>
      </c>
      <c r="K867">
        <v>2.86</v>
      </c>
      <c r="L867">
        <v>12</v>
      </c>
      <c r="M867">
        <v>6.54</v>
      </c>
      <c r="N867">
        <v>4.75</v>
      </c>
      <c r="O867">
        <v>41.41</v>
      </c>
      <c r="P867">
        <v>2.2000000000000002</v>
      </c>
      <c r="Q867">
        <v>3889</v>
      </c>
      <c r="R867">
        <v>7055</v>
      </c>
      <c r="S867">
        <v>2</v>
      </c>
      <c r="T867">
        <v>31988160</v>
      </c>
      <c r="U867">
        <v>38855070</v>
      </c>
      <c r="V867">
        <v>-6866910</v>
      </c>
      <c r="W867" s="20" t="str">
        <f t="shared" si="13"/>
        <v>Volume Trap</v>
      </c>
    </row>
    <row r="868" spans="1:23" x14ac:dyDescent="0.3">
      <c r="A868" t="s">
        <v>885</v>
      </c>
      <c r="B868" t="s">
        <v>1310</v>
      </c>
      <c r="C868" t="s">
        <v>1632</v>
      </c>
      <c r="D868" t="s">
        <v>1636</v>
      </c>
      <c r="E868">
        <v>2024</v>
      </c>
      <c r="F868" t="s">
        <v>1640</v>
      </c>
      <c r="G868">
        <v>3441</v>
      </c>
      <c r="H868">
        <v>3975</v>
      </c>
      <c r="I868">
        <v>8604</v>
      </c>
      <c r="J868">
        <v>474528</v>
      </c>
      <c r="K868">
        <v>2.77</v>
      </c>
      <c r="L868">
        <v>1</v>
      </c>
      <c r="M868">
        <v>9.98</v>
      </c>
      <c r="N868">
        <v>20.47</v>
      </c>
      <c r="O868">
        <v>37.36</v>
      </c>
      <c r="P868">
        <v>1.3</v>
      </c>
      <c r="Q868">
        <v>17711</v>
      </c>
      <c r="R868">
        <v>206</v>
      </c>
      <c r="S868">
        <v>3</v>
      </c>
      <c r="T868">
        <v>13677975</v>
      </c>
      <c r="U868">
        <v>29606364</v>
      </c>
      <c r="V868">
        <v>-15928389</v>
      </c>
      <c r="W868" s="20" t="str">
        <f t="shared" si="13"/>
        <v>Under-performer</v>
      </c>
    </row>
    <row r="869" spans="1:23" x14ac:dyDescent="0.3">
      <c r="A869" t="s">
        <v>886</v>
      </c>
      <c r="B869" t="s">
        <v>1582</v>
      </c>
      <c r="C869" t="s">
        <v>1633</v>
      </c>
      <c r="D869" t="s">
        <v>1637</v>
      </c>
      <c r="E869">
        <v>2024</v>
      </c>
      <c r="F869" t="s">
        <v>1639</v>
      </c>
      <c r="G869">
        <v>3015</v>
      </c>
      <c r="H869">
        <v>5110</v>
      </c>
      <c r="I869">
        <v>8589</v>
      </c>
      <c r="J869">
        <v>488458</v>
      </c>
      <c r="K869">
        <v>5.13</v>
      </c>
      <c r="L869">
        <v>12</v>
      </c>
      <c r="M869">
        <v>0.75</v>
      </c>
      <c r="N869">
        <v>2.92</v>
      </c>
      <c r="O869">
        <v>76.58</v>
      </c>
      <c r="P869">
        <v>3</v>
      </c>
      <c r="Q869">
        <v>2263</v>
      </c>
      <c r="R869">
        <v>4854</v>
      </c>
      <c r="S869">
        <v>14</v>
      </c>
      <c r="T869">
        <v>15406650</v>
      </c>
      <c r="U869">
        <v>25895835</v>
      </c>
      <c r="V869">
        <v>-10489185</v>
      </c>
      <c r="W869" s="20" t="str">
        <f t="shared" si="13"/>
        <v>Under-performer</v>
      </c>
    </row>
    <row r="870" spans="1:23" x14ac:dyDescent="0.3">
      <c r="A870" t="s">
        <v>887</v>
      </c>
      <c r="B870" t="s">
        <v>1490</v>
      </c>
      <c r="C870" t="s">
        <v>1633</v>
      </c>
      <c r="D870" t="s">
        <v>1637</v>
      </c>
      <c r="E870">
        <v>2024</v>
      </c>
      <c r="F870" t="s">
        <v>1639</v>
      </c>
      <c r="G870">
        <v>3693</v>
      </c>
      <c r="H870">
        <v>5755</v>
      </c>
      <c r="I870">
        <v>6517</v>
      </c>
      <c r="J870">
        <v>414115</v>
      </c>
      <c r="K870">
        <v>6.45</v>
      </c>
      <c r="L870">
        <v>6</v>
      </c>
      <c r="M870">
        <v>2.23</v>
      </c>
      <c r="N870">
        <v>16.399999999999999</v>
      </c>
      <c r="O870">
        <v>31.98</v>
      </c>
      <c r="P870">
        <v>2.2999999999999998</v>
      </c>
      <c r="Q870">
        <v>18699</v>
      </c>
      <c r="R870">
        <v>5378</v>
      </c>
      <c r="S870">
        <v>11</v>
      </c>
      <c r="T870">
        <v>21253215</v>
      </c>
      <c r="U870">
        <v>24067281</v>
      </c>
      <c r="V870">
        <v>-2814066</v>
      </c>
      <c r="W870" s="20" t="str">
        <f t="shared" si="13"/>
        <v>Under-performer</v>
      </c>
    </row>
    <row r="871" spans="1:23" x14ac:dyDescent="0.3">
      <c r="A871" t="s">
        <v>888</v>
      </c>
      <c r="B871" t="s">
        <v>1583</v>
      </c>
      <c r="C871" t="s">
        <v>1632</v>
      </c>
      <c r="D871" t="s">
        <v>1636</v>
      </c>
      <c r="E871">
        <v>2024</v>
      </c>
      <c r="F871" t="s">
        <v>1640</v>
      </c>
      <c r="G871">
        <v>3900</v>
      </c>
      <c r="H871">
        <v>15984</v>
      </c>
      <c r="I871">
        <v>13000</v>
      </c>
      <c r="J871">
        <v>143783</v>
      </c>
      <c r="K871">
        <v>12.46</v>
      </c>
      <c r="L871">
        <v>9</v>
      </c>
      <c r="M871">
        <v>4.08</v>
      </c>
      <c r="N871">
        <v>8.5299999999999994</v>
      </c>
      <c r="O871">
        <v>68.650000000000006</v>
      </c>
      <c r="P871">
        <v>1.8</v>
      </c>
      <c r="Q871">
        <v>7755</v>
      </c>
      <c r="R871">
        <v>6508</v>
      </c>
      <c r="S871">
        <v>14</v>
      </c>
      <c r="T871">
        <v>62337600</v>
      </c>
      <c r="U871">
        <v>50700000</v>
      </c>
      <c r="V871">
        <v>11637600</v>
      </c>
      <c r="W871" s="20" t="str">
        <f t="shared" si="13"/>
        <v>Star</v>
      </c>
    </row>
    <row r="872" spans="1:23" x14ac:dyDescent="0.3">
      <c r="A872" t="s">
        <v>889</v>
      </c>
      <c r="B872" t="s">
        <v>1584</v>
      </c>
      <c r="C872" t="s">
        <v>1633</v>
      </c>
      <c r="D872" t="s">
        <v>1638</v>
      </c>
      <c r="E872">
        <v>2024</v>
      </c>
      <c r="F872" t="s">
        <v>1639</v>
      </c>
      <c r="G872">
        <v>922</v>
      </c>
      <c r="H872">
        <v>3235</v>
      </c>
      <c r="I872">
        <v>14743</v>
      </c>
      <c r="J872">
        <v>175681</v>
      </c>
      <c r="K872">
        <v>1.8</v>
      </c>
      <c r="L872">
        <v>5</v>
      </c>
      <c r="M872">
        <v>3.48</v>
      </c>
      <c r="N872">
        <v>18.690000000000001</v>
      </c>
      <c r="O872">
        <v>17.52</v>
      </c>
      <c r="P872">
        <v>4.8</v>
      </c>
      <c r="Q872">
        <v>18761</v>
      </c>
      <c r="R872">
        <v>7735</v>
      </c>
      <c r="S872">
        <v>14</v>
      </c>
      <c r="T872">
        <v>2982670</v>
      </c>
      <c r="U872">
        <v>13593046</v>
      </c>
      <c r="V872">
        <v>-10610376</v>
      </c>
      <c r="W872" s="20" t="str">
        <f t="shared" si="13"/>
        <v>Under-performer</v>
      </c>
    </row>
    <row r="873" spans="1:23" x14ac:dyDescent="0.3">
      <c r="A873" t="s">
        <v>890</v>
      </c>
      <c r="B873" t="s">
        <v>1166</v>
      </c>
      <c r="C873" t="s">
        <v>1634</v>
      </c>
      <c r="D873" t="s">
        <v>1637</v>
      </c>
      <c r="E873">
        <v>2023</v>
      </c>
      <c r="F873" t="s">
        <v>1642</v>
      </c>
      <c r="G873">
        <v>1302</v>
      </c>
      <c r="H873">
        <v>9758</v>
      </c>
      <c r="I873">
        <v>3998</v>
      </c>
      <c r="J873">
        <v>137893</v>
      </c>
      <c r="K873">
        <v>11.02</v>
      </c>
      <c r="L873">
        <v>2</v>
      </c>
      <c r="M873">
        <v>0.22</v>
      </c>
      <c r="N873">
        <v>13.74</v>
      </c>
      <c r="O873">
        <v>86.11</v>
      </c>
      <c r="P873">
        <v>2.8</v>
      </c>
      <c r="Q873">
        <v>8673</v>
      </c>
      <c r="R873">
        <v>1325</v>
      </c>
      <c r="S873">
        <v>3</v>
      </c>
      <c r="T873">
        <v>12704916</v>
      </c>
      <c r="U873">
        <v>5205396</v>
      </c>
      <c r="V873">
        <v>7499520</v>
      </c>
      <c r="W873" s="20" t="str">
        <f t="shared" si="13"/>
        <v>Cash Cows</v>
      </c>
    </row>
    <row r="874" spans="1:23" x14ac:dyDescent="0.3">
      <c r="A874" t="s">
        <v>891</v>
      </c>
      <c r="B874" t="s">
        <v>1353</v>
      </c>
      <c r="C874" t="s">
        <v>1633</v>
      </c>
      <c r="D874" t="s">
        <v>1638</v>
      </c>
      <c r="E874">
        <v>2024</v>
      </c>
      <c r="F874" t="s">
        <v>1639</v>
      </c>
      <c r="G874">
        <v>1364</v>
      </c>
      <c r="H874">
        <v>9479</v>
      </c>
      <c r="I874">
        <v>6174</v>
      </c>
      <c r="J874">
        <v>498604</v>
      </c>
      <c r="K874">
        <v>7.97</v>
      </c>
      <c r="L874">
        <v>2</v>
      </c>
      <c r="M874">
        <v>0.92</v>
      </c>
      <c r="N874">
        <v>11.31</v>
      </c>
      <c r="O874">
        <v>59.79</v>
      </c>
      <c r="P874">
        <v>1.7</v>
      </c>
      <c r="Q874">
        <v>12018</v>
      </c>
      <c r="R874">
        <v>4350</v>
      </c>
      <c r="S874">
        <v>4</v>
      </c>
      <c r="T874">
        <v>12929356</v>
      </c>
      <c r="U874">
        <v>8421336</v>
      </c>
      <c r="V874">
        <v>4508020</v>
      </c>
      <c r="W874" s="20" t="str">
        <f t="shared" si="13"/>
        <v>Cash Cows</v>
      </c>
    </row>
    <row r="875" spans="1:23" x14ac:dyDescent="0.3">
      <c r="A875" t="s">
        <v>892</v>
      </c>
      <c r="B875" t="s">
        <v>1585</v>
      </c>
      <c r="C875" t="s">
        <v>1632</v>
      </c>
      <c r="D875" t="s">
        <v>1638</v>
      </c>
      <c r="E875">
        <v>2024</v>
      </c>
      <c r="F875" t="s">
        <v>1641</v>
      </c>
      <c r="G875">
        <v>4870</v>
      </c>
      <c r="H875">
        <v>3928</v>
      </c>
      <c r="I875">
        <v>5590</v>
      </c>
      <c r="J875">
        <v>208763</v>
      </c>
      <c r="K875">
        <v>4.32</v>
      </c>
      <c r="L875">
        <v>17</v>
      </c>
      <c r="M875">
        <v>6.81</v>
      </c>
      <c r="N875">
        <v>4.24</v>
      </c>
      <c r="O875">
        <v>66.540000000000006</v>
      </c>
      <c r="P875">
        <v>1.8</v>
      </c>
      <c r="Q875">
        <v>11752</v>
      </c>
      <c r="R875">
        <v>995</v>
      </c>
      <c r="S875">
        <v>7</v>
      </c>
      <c r="T875">
        <v>19129360</v>
      </c>
      <c r="U875">
        <v>27223300</v>
      </c>
      <c r="V875">
        <v>-8093940</v>
      </c>
      <c r="W875" s="20" t="str">
        <f t="shared" si="13"/>
        <v>Under-performer</v>
      </c>
    </row>
    <row r="876" spans="1:23" x14ac:dyDescent="0.3">
      <c r="A876" t="s">
        <v>893</v>
      </c>
      <c r="B876" t="s">
        <v>1526</v>
      </c>
      <c r="C876" t="s">
        <v>1634</v>
      </c>
      <c r="D876" t="s">
        <v>1636</v>
      </c>
      <c r="E876">
        <v>2024</v>
      </c>
      <c r="F876" t="s">
        <v>1640</v>
      </c>
      <c r="G876">
        <v>2948</v>
      </c>
      <c r="H876">
        <v>13845</v>
      </c>
      <c r="I876">
        <v>7983</v>
      </c>
      <c r="J876">
        <v>127960</v>
      </c>
      <c r="K876">
        <v>7.39</v>
      </c>
      <c r="L876">
        <v>10</v>
      </c>
      <c r="M876">
        <v>8.7899999999999991</v>
      </c>
      <c r="N876">
        <v>15.92</v>
      </c>
      <c r="O876">
        <v>33.840000000000003</v>
      </c>
      <c r="P876">
        <v>2.1</v>
      </c>
      <c r="Q876">
        <v>13947</v>
      </c>
      <c r="R876">
        <v>1720</v>
      </c>
      <c r="S876">
        <v>9</v>
      </c>
      <c r="T876">
        <v>40815060</v>
      </c>
      <c r="U876">
        <v>23533884</v>
      </c>
      <c r="V876">
        <v>17281176</v>
      </c>
      <c r="W876" s="20" t="str">
        <f t="shared" si="13"/>
        <v>Star</v>
      </c>
    </row>
    <row r="877" spans="1:23" x14ac:dyDescent="0.3">
      <c r="A877" t="s">
        <v>894</v>
      </c>
      <c r="B877" t="s">
        <v>1060</v>
      </c>
      <c r="C877" t="s">
        <v>1634</v>
      </c>
      <c r="D877" t="s">
        <v>1636</v>
      </c>
      <c r="E877">
        <v>2024</v>
      </c>
      <c r="F877" t="s">
        <v>1640</v>
      </c>
      <c r="G877">
        <v>127</v>
      </c>
      <c r="H877">
        <v>8926</v>
      </c>
      <c r="I877">
        <v>3324</v>
      </c>
      <c r="J877">
        <v>396532</v>
      </c>
      <c r="K877">
        <v>4.5</v>
      </c>
      <c r="L877">
        <v>19</v>
      </c>
      <c r="M877">
        <v>5.14</v>
      </c>
      <c r="N877">
        <v>24.37</v>
      </c>
      <c r="O877">
        <v>42.97</v>
      </c>
      <c r="P877">
        <v>5</v>
      </c>
      <c r="Q877">
        <v>16589</v>
      </c>
      <c r="R877">
        <v>5188</v>
      </c>
      <c r="S877">
        <v>13</v>
      </c>
      <c r="T877">
        <v>1133602</v>
      </c>
      <c r="U877">
        <v>422148</v>
      </c>
      <c r="V877">
        <v>711454</v>
      </c>
      <c r="W877" s="20" t="str">
        <f t="shared" si="13"/>
        <v>Under-performer</v>
      </c>
    </row>
    <row r="878" spans="1:23" x14ac:dyDescent="0.3">
      <c r="A878" t="s">
        <v>895</v>
      </c>
      <c r="B878" t="s">
        <v>1137</v>
      </c>
      <c r="C878" t="s">
        <v>1634</v>
      </c>
      <c r="D878" t="s">
        <v>1638</v>
      </c>
      <c r="E878">
        <v>2023</v>
      </c>
      <c r="F878" t="s">
        <v>1641</v>
      </c>
      <c r="G878">
        <v>2671</v>
      </c>
      <c r="H878">
        <v>10033</v>
      </c>
      <c r="I878">
        <v>10077</v>
      </c>
      <c r="J878">
        <v>72601</v>
      </c>
      <c r="K878">
        <v>8.94</v>
      </c>
      <c r="L878">
        <v>4</v>
      </c>
      <c r="M878">
        <v>5.39</v>
      </c>
      <c r="N878">
        <v>20.64</v>
      </c>
      <c r="O878">
        <v>27.9</v>
      </c>
      <c r="P878">
        <v>2.1</v>
      </c>
      <c r="Q878">
        <v>10895</v>
      </c>
      <c r="R878">
        <v>5519</v>
      </c>
      <c r="S878">
        <v>2</v>
      </c>
      <c r="T878">
        <v>26798143</v>
      </c>
      <c r="U878">
        <v>26915667</v>
      </c>
      <c r="V878">
        <v>-117524</v>
      </c>
      <c r="W878" s="20" t="str">
        <f t="shared" si="13"/>
        <v>Volume Trap</v>
      </c>
    </row>
    <row r="879" spans="1:23" x14ac:dyDescent="0.3">
      <c r="A879" t="s">
        <v>896</v>
      </c>
      <c r="B879" t="s">
        <v>1502</v>
      </c>
      <c r="C879" t="s">
        <v>1633</v>
      </c>
      <c r="D879" t="s">
        <v>1635</v>
      </c>
      <c r="E879">
        <v>2024</v>
      </c>
      <c r="F879" t="s">
        <v>1639</v>
      </c>
      <c r="G879">
        <v>4277</v>
      </c>
      <c r="H879">
        <v>6749</v>
      </c>
      <c r="I879">
        <v>3279</v>
      </c>
      <c r="J879">
        <v>461236</v>
      </c>
      <c r="K879">
        <v>6.51</v>
      </c>
      <c r="L879">
        <v>18</v>
      </c>
      <c r="M879">
        <v>2.5499999999999998</v>
      </c>
      <c r="N879">
        <v>1.5</v>
      </c>
      <c r="O879">
        <v>84.6</v>
      </c>
      <c r="P879">
        <v>2.2999999999999998</v>
      </c>
      <c r="Q879">
        <v>13567</v>
      </c>
      <c r="R879">
        <v>1485</v>
      </c>
      <c r="S879">
        <v>10</v>
      </c>
      <c r="T879">
        <v>28865473</v>
      </c>
      <c r="U879">
        <v>14024283</v>
      </c>
      <c r="V879">
        <v>14841190</v>
      </c>
      <c r="W879" s="20" t="str">
        <f t="shared" si="13"/>
        <v>Star</v>
      </c>
    </row>
    <row r="880" spans="1:23" x14ac:dyDescent="0.3">
      <c r="A880" t="s">
        <v>897</v>
      </c>
      <c r="B880" t="s">
        <v>1270</v>
      </c>
      <c r="C880" t="s">
        <v>1633</v>
      </c>
      <c r="D880" t="s">
        <v>1637</v>
      </c>
      <c r="E880">
        <v>2023</v>
      </c>
      <c r="F880" t="s">
        <v>1641</v>
      </c>
      <c r="G880">
        <v>650</v>
      </c>
      <c r="H880">
        <v>11186</v>
      </c>
      <c r="I880">
        <v>10685</v>
      </c>
      <c r="J880">
        <v>189227</v>
      </c>
      <c r="K880">
        <v>2.4700000000000002</v>
      </c>
      <c r="L880">
        <v>18</v>
      </c>
      <c r="M880">
        <v>7.68</v>
      </c>
      <c r="N880">
        <v>9.41</v>
      </c>
      <c r="O880">
        <v>49.05</v>
      </c>
      <c r="P880">
        <v>3.6</v>
      </c>
      <c r="Q880">
        <v>20707</v>
      </c>
      <c r="R880">
        <v>2533</v>
      </c>
      <c r="S880">
        <v>2</v>
      </c>
      <c r="T880">
        <v>7270900</v>
      </c>
      <c r="U880">
        <v>6945250</v>
      </c>
      <c r="V880">
        <v>325650</v>
      </c>
      <c r="W880" s="20" t="str">
        <f t="shared" si="13"/>
        <v>Under-performer</v>
      </c>
    </row>
    <row r="881" spans="1:23" x14ac:dyDescent="0.3">
      <c r="A881" t="s">
        <v>898</v>
      </c>
      <c r="B881" t="s">
        <v>1477</v>
      </c>
      <c r="C881" t="s">
        <v>1634</v>
      </c>
      <c r="D881" t="s">
        <v>1636</v>
      </c>
      <c r="E881">
        <v>2024</v>
      </c>
      <c r="F881" t="s">
        <v>1641</v>
      </c>
      <c r="G881">
        <v>1115</v>
      </c>
      <c r="H881">
        <v>15609</v>
      </c>
      <c r="I881">
        <v>11307</v>
      </c>
      <c r="J881">
        <v>250191</v>
      </c>
      <c r="K881">
        <v>1.75</v>
      </c>
      <c r="L881">
        <v>14</v>
      </c>
      <c r="M881">
        <v>7.52</v>
      </c>
      <c r="N881">
        <v>23.14</v>
      </c>
      <c r="O881">
        <v>60.44</v>
      </c>
      <c r="P881">
        <v>2.2000000000000002</v>
      </c>
      <c r="Q881">
        <v>6787</v>
      </c>
      <c r="R881">
        <v>1401</v>
      </c>
      <c r="S881">
        <v>11</v>
      </c>
      <c r="T881">
        <v>17404035</v>
      </c>
      <c r="U881">
        <v>12607305</v>
      </c>
      <c r="V881">
        <v>4796730</v>
      </c>
      <c r="W881" s="20" t="str">
        <f t="shared" si="13"/>
        <v>Cash Cows</v>
      </c>
    </row>
    <row r="882" spans="1:23" x14ac:dyDescent="0.3">
      <c r="A882" t="s">
        <v>899</v>
      </c>
      <c r="B882" t="s">
        <v>1053</v>
      </c>
      <c r="C882" t="s">
        <v>1633</v>
      </c>
      <c r="D882" t="s">
        <v>1635</v>
      </c>
      <c r="E882">
        <v>2023</v>
      </c>
      <c r="F882" t="s">
        <v>1639</v>
      </c>
      <c r="G882">
        <v>2186</v>
      </c>
      <c r="H882">
        <v>2161</v>
      </c>
      <c r="I882">
        <v>5954</v>
      </c>
      <c r="J882">
        <v>217849</v>
      </c>
      <c r="K882">
        <v>8.1999999999999993</v>
      </c>
      <c r="L882">
        <v>15</v>
      </c>
      <c r="M882">
        <v>5.88</v>
      </c>
      <c r="N882">
        <v>12.58</v>
      </c>
      <c r="O882">
        <v>68.739999999999995</v>
      </c>
      <c r="P882">
        <v>1.9</v>
      </c>
      <c r="Q882">
        <v>14961</v>
      </c>
      <c r="R882">
        <v>6958</v>
      </c>
      <c r="S882">
        <v>3</v>
      </c>
      <c r="T882">
        <v>4723946</v>
      </c>
      <c r="U882">
        <v>13015444</v>
      </c>
      <c r="V882">
        <v>-8291498</v>
      </c>
      <c r="W882" s="20" t="str">
        <f t="shared" si="13"/>
        <v>Under-performer</v>
      </c>
    </row>
    <row r="883" spans="1:23" x14ac:dyDescent="0.3">
      <c r="A883" t="s">
        <v>900</v>
      </c>
      <c r="B883" t="s">
        <v>1349</v>
      </c>
      <c r="C883" t="s">
        <v>1633</v>
      </c>
      <c r="D883" t="s">
        <v>1635</v>
      </c>
      <c r="E883">
        <v>2023</v>
      </c>
      <c r="F883" t="s">
        <v>1640</v>
      </c>
      <c r="G883">
        <v>2499</v>
      </c>
      <c r="H883">
        <v>13575</v>
      </c>
      <c r="I883">
        <v>1578</v>
      </c>
      <c r="J883">
        <v>331854</v>
      </c>
      <c r="K883">
        <v>13.54</v>
      </c>
      <c r="L883">
        <v>8</v>
      </c>
      <c r="M883">
        <v>2.13</v>
      </c>
      <c r="N883">
        <v>16.55</v>
      </c>
      <c r="O883">
        <v>39.69</v>
      </c>
      <c r="P883">
        <v>1.6</v>
      </c>
      <c r="Q883">
        <v>14902</v>
      </c>
      <c r="R883">
        <v>9050</v>
      </c>
      <c r="S883">
        <v>4</v>
      </c>
      <c r="T883">
        <v>33923925</v>
      </c>
      <c r="U883">
        <v>3943422</v>
      </c>
      <c r="V883">
        <v>29980503</v>
      </c>
      <c r="W883" s="20" t="str">
        <f t="shared" si="13"/>
        <v>Star</v>
      </c>
    </row>
    <row r="884" spans="1:23" x14ac:dyDescent="0.3">
      <c r="A884" t="s">
        <v>901</v>
      </c>
      <c r="B884" t="s">
        <v>1093</v>
      </c>
      <c r="C884" t="s">
        <v>1634</v>
      </c>
      <c r="D884" t="s">
        <v>1637</v>
      </c>
      <c r="E884">
        <v>2024</v>
      </c>
      <c r="F884" t="s">
        <v>1641</v>
      </c>
      <c r="G884">
        <v>2393</v>
      </c>
      <c r="H884">
        <v>16288</v>
      </c>
      <c r="I884">
        <v>13581</v>
      </c>
      <c r="J884">
        <v>420858</v>
      </c>
      <c r="K884">
        <v>5.16</v>
      </c>
      <c r="L884">
        <v>3</v>
      </c>
      <c r="M884">
        <v>0.97</v>
      </c>
      <c r="N884">
        <v>22.81</v>
      </c>
      <c r="O884">
        <v>67.61</v>
      </c>
      <c r="P884">
        <v>2.2999999999999998</v>
      </c>
      <c r="Q884">
        <v>8933</v>
      </c>
      <c r="R884">
        <v>9038</v>
      </c>
      <c r="S884">
        <v>8</v>
      </c>
      <c r="T884">
        <v>38977184</v>
      </c>
      <c r="U884">
        <v>32499333</v>
      </c>
      <c r="V884">
        <v>6477851</v>
      </c>
      <c r="W884" s="20" t="str">
        <f t="shared" si="13"/>
        <v>Star</v>
      </c>
    </row>
    <row r="885" spans="1:23" x14ac:dyDescent="0.3">
      <c r="A885" t="s">
        <v>902</v>
      </c>
      <c r="B885" t="s">
        <v>1586</v>
      </c>
      <c r="C885" t="s">
        <v>1633</v>
      </c>
      <c r="D885" t="s">
        <v>1638</v>
      </c>
      <c r="E885">
        <v>2023</v>
      </c>
      <c r="F885" t="s">
        <v>1640</v>
      </c>
      <c r="G885">
        <v>1913</v>
      </c>
      <c r="H885">
        <v>11560</v>
      </c>
      <c r="I885">
        <v>10577</v>
      </c>
      <c r="J885">
        <v>205604</v>
      </c>
      <c r="K885">
        <v>11</v>
      </c>
      <c r="L885">
        <v>14</v>
      </c>
      <c r="M885">
        <v>0.64</v>
      </c>
      <c r="N885">
        <v>21.84</v>
      </c>
      <c r="O885">
        <v>64.08</v>
      </c>
      <c r="P885">
        <v>1.4</v>
      </c>
      <c r="Q885">
        <v>12784</v>
      </c>
      <c r="R885">
        <v>8884</v>
      </c>
      <c r="S885">
        <v>10</v>
      </c>
      <c r="T885">
        <v>22114280</v>
      </c>
      <c r="U885">
        <v>20233801</v>
      </c>
      <c r="V885">
        <v>1880479</v>
      </c>
      <c r="W885" s="20" t="str">
        <f t="shared" si="13"/>
        <v>Under-performer</v>
      </c>
    </row>
    <row r="886" spans="1:23" x14ac:dyDescent="0.3">
      <c r="A886" t="s">
        <v>903</v>
      </c>
      <c r="B886" t="s">
        <v>1587</v>
      </c>
      <c r="C886" t="s">
        <v>1634</v>
      </c>
      <c r="D886" t="s">
        <v>1636</v>
      </c>
      <c r="E886">
        <v>2024</v>
      </c>
      <c r="F886" t="s">
        <v>1642</v>
      </c>
      <c r="G886">
        <v>1368</v>
      </c>
      <c r="H886">
        <v>17336</v>
      </c>
      <c r="I886">
        <v>2292</v>
      </c>
      <c r="J886">
        <v>178727</v>
      </c>
      <c r="K886">
        <v>9.8800000000000008</v>
      </c>
      <c r="L886">
        <v>11</v>
      </c>
      <c r="M886">
        <v>5.93</v>
      </c>
      <c r="N886">
        <v>12.55</v>
      </c>
      <c r="O886">
        <v>66.45</v>
      </c>
      <c r="P886">
        <v>1.1000000000000001</v>
      </c>
      <c r="Q886">
        <v>6326</v>
      </c>
      <c r="R886">
        <v>5744</v>
      </c>
      <c r="S886">
        <v>4</v>
      </c>
      <c r="T886">
        <v>23715648</v>
      </c>
      <c r="U886">
        <v>3135456</v>
      </c>
      <c r="V886">
        <v>20580192</v>
      </c>
      <c r="W886" s="20" t="str">
        <f t="shared" si="13"/>
        <v>Star</v>
      </c>
    </row>
    <row r="887" spans="1:23" x14ac:dyDescent="0.3">
      <c r="A887" t="s">
        <v>904</v>
      </c>
      <c r="B887" t="s">
        <v>1395</v>
      </c>
      <c r="C887" t="s">
        <v>1632</v>
      </c>
      <c r="D887" t="s">
        <v>1636</v>
      </c>
      <c r="E887">
        <v>2023</v>
      </c>
      <c r="F887" t="s">
        <v>1641</v>
      </c>
      <c r="G887">
        <v>4761</v>
      </c>
      <c r="H887">
        <v>12026</v>
      </c>
      <c r="I887">
        <v>14878</v>
      </c>
      <c r="J887">
        <v>461817</v>
      </c>
      <c r="K887">
        <v>13.97</v>
      </c>
      <c r="L887">
        <v>2</v>
      </c>
      <c r="M887">
        <v>8.25</v>
      </c>
      <c r="N887">
        <v>10.94</v>
      </c>
      <c r="O887">
        <v>49.14</v>
      </c>
      <c r="P887">
        <v>4.2</v>
      </c>
      <c r="Q887">
        <v>5164</v>
      </c>
      <c r="R887">
        <v>5188</v>
      </c>
      <c r="S887">
        <v>9</v>
      </c>
      <c r="T887">
        <v>57255786</v>
      </c>
      <c r="U887">
        <v>70834158</v>
      </c>
      <c r="V887">
        <v>-13578372</v>
      </c>
      <c r="W887" s="20" t="str">
        <f t="shared" si="13"/>
        <v>Volume Trap</v>
      </c>
    </row>
    <row r="888" spans="1:23" x14ac:dyDescent="0.3">
      <c r="A888" t="s">
        <v>905</v>
      </c>
      <c r="B888" t="s">
        <v>1406</v>
      </c>
      <c r="C888" t="s">
        <v>1633</v>
      </c>
      <c r="D888" t="s">
        <v>1637</v>
      </c>
      <c r="E888">
        <v>2023</v>
      </c>
      <c r="F888" t="s">
        <v>1640</v>
      </c>
      <c r="G888">
        <v>3647</v>
      </c>
      <c r="H888">
        <v>4874</v>
      </c>
      <c r="I888">
        <v>1460</v>
      </c>
      <c r="J888">
        <v>113227</v>
      </c>
      <c r="K888">
        <v>12.31</v>
      </c>
      <c r="L888">
        <v>13</v>
      </c>
      <c r="M888">
        <v>8.58</v>
      </c>
      <c r="N888">
        <v>8.49</v>
      </c>
      <c r="O888">
        <v>40.630000000000003</v>
      </c>
      <c r="P888">
        <v>1.6</v>
      </c>
      <c r="Q888">
        <v>12028</v>
      </c>
      <c r="R888">
        <v>9360</v>
      </c>
      <c r="S888">
        <v>10</v>
      </c>
      <c r="T888">
        <v>17775478</v>
      </c>
      <c r="U888">
        <v>5324620</v>
      </c>
      <c r="V888">
        <v>12450858</v>
      </c>
      <c r="W888" s="20" t="str">
        <f t="shared" si="13"/>
        <v>Cash Cows</v>
      </c>
    </row>
    <row r="889" spans="1:23" x14ac:dyDescent="0.3">
      <c r="A889" t="s">
        <v>906</v>
      </c>
      <c r="B889" t="s">
        <v>1352</v>
      </c>
      <c r="C889" t="s">
        <v>1634</v>
      </c>
      <c r="D889" t="s">
        <v>1635</v>
      </c>
      <c r="E889">
        <v>2023</v>
      </c>
      <c r="F889" t="s">
        <v>1639</v>
      </c>
      <c r="G889">
        <v>3812</v>
      </c>
      <c r="H889">
        <v>1707</v>
      </c>
      <c r="I889">
        <v>2148</v>
      </c>
      <c r="J889">
        <v>186039</v>
      </c>
      <c r="K889">
        <v>8.5</v>
      </c>
      <c r="L889">
        <v>16</v>
      </c>
      <c r="M889">
        <v>4.6399999999999997</v>
      </c>
      <c r="N889">
        <v>17.98</v>
      </c>
      <c r="O889">
        <v>27.77</v>
      </c>
      <c r="P889">
        <v>4.0999999999999996</v>
      </c>
      <c r="Q889">
        <v>1997</v>
      </c>
      <c r="R889">
        <v>5540</v>
      </c>
      <c r="S889">
        <v>11</v>
      </c>
      <c r="T889">
        <v>6507084</v>
      </c>
      <c r="U889">
        <v>8188176</v>
      </c>
      <c r="V889">
        <v>-1681092</v>
      </c>
      <c r="W889" s="20" t="str">
        <f t="shared" si="13"/>
        <v>Under-performer</v>
      </c>
    </row>
    <row r="890" spans="1:23" x14ac:dyDescent="0.3">
      <c r="A890" t="s">
        <v>907</v>
      </c>
      <c r="B890" t="s">
        <v>1569</v>
      </c>
      <c r="C890" t="s">
        <v>1632</v>
      </c>
      <c r="D890" t="s">
        <v>1637</v>
      </c>
      <c r="E890">
        <v>2024</v>
      </c>
      <c r="F890" t="s">
        <v>1641</v>
      </c>
      <c r="G890">
        <v>4720</v>
      </c>
      <c r="H890">
        <v>4165</v>
      </c>
      <c r="I890">
        <v>14415</v>
      </c>
      <c r="J890">
        <v>134289</v>
      </c>
      <c r="K890">
        <v>9.86</v>
      </c>
      <c r="L890">
        <v>18</v>
      </c>
      <c r="M890">
        <v>7.84</v>
      </c>
      <c r="N890">
        <v>7.17</v>
      </c>
      <c r="O890">
        <v>75.97</v>
      </c>
      <c r="P890">
        <v>4.2</v>
      </c>
      <c r="Q890">
        <v>9141</v>
      </c>
      <c r="R890">
        <v>7593</v>
      </c>
      <c r="S890">
        <v>8</v>
      </c>
      <c r="T890">
        <v>19658800</v>
      </c>
      <c r="U890">
        <v>68038800</v>
      </c>
      <c r="V890">
        <v>-48380000</v>
      </c>
      <c r="W890" s="20" t="str">
        <f t="shared" si="13"/>
        <v>Under-performer</v>
      </c>
    </row>
    <row r="891" spans="1:23" x14ac:dyDescent="0.3">
      <c r="A891" t="s">
        <v>908</v>
      </c>
      <c r="B891" t="s">
        <v>1295</v>
      </c>
      <c r="C891" t="s">
        <v>1634</v>
      </c>
      <c r="D891" t="s">
        <v>1635</v>
      </c>
      <c r="E891">
        <v>2024</v>
      </c>
      <c r="F891" t="s">
        <v>1640</v>
      </c>
      <c r="G891">
        <v>2240</v>
      </c>
      <c r="H891">
        <v>2132</v>
      </c>
      <c r="I891">
        <v>10291</v>
      </c>
      <c r="J891">
        <v>201094</v>
      </c>
      <c r="K891">
        <v>13.48</v>
      </c>
      <c r="L891">
        <v>5</v>
      </c>
      <c r="M891">
        <v>9.4700000000000006</v>
      </c>
      <c r="N891">
        <v>6.25</v>
      </c>
      <c r="O891">
        <v>58.67</v>
      </c>
      <c r="P891">
        <v>3.2</v>
      </c>
      <c r="Q891">
        <v>6143</v>
      </c>
      <c r="R891">
        <v>6391</v>
      </c>
      <c r="S891">
        <v>5</v>
      </c>
      <c r="T891">
        <v>4775680</v>
      </c>
      <c r="U891">
        <v>23051840</v>
      </c>
      <c r="V891">
        <v>-18276160</v>
      </c>
      <c r="W891" s="20" t="str">
        <f t="shared" si="13"/>
        <v>Under-performer</v>
      </c>
    </row>
    <row r="892" spans="1:23" x14ac:dyDescent="0.3">
      <c r="A892" t="s">
        <v>909</v>
      </c>
      <c r="B892" t="s">
        <v>1588</v>
      </c>
      <c r="C892" t="s">
        <v>1632</v>
      </c>
      <c r="D892" t="s">
        <v>1636</v>
      </c>
      <c r="E892">
        <v>2023</v>
      </c>
      <c r="F892" t="s">
        <v>1639</v>
      </c>
      <c r="G892">
        <v>1042</v>
      </c>
      <c r="H892">
        <v>4583</v>
      </c>
      <c r="I892">
        <v>12932</v>
      </c>
      <c r="J892">
        <v>486679</v>
      </c>
      <c r="K892">
        <v>5.99</v>
      </c>
      <c r="L892">
        <v>3</v>
      </c>
      <c r="M892">
        <v>2.75</v>
      </c>
      <c r="N892">
        <v>8.91</v>
      </c>
      <c r="O892">
        <v>45.55</v>
      </c>
      <c r="P892">
        <v>2.2000000000000002</v>
      </c>
      <c r="Q892">
        <v>6556</v>
      </c>
      <c r="R892">
        <v>3407</v>
      </c>
      <c r="S892">
        <v>5</v>
      </c>
      <c r="T892">
        <v>4775486</v>
      </c>
      <c r="U892">
        <v>13475144</v>
      </c>
      <c r="V892">
        <v>-8699658</v>
      </c>
      <c r="W892" s="20" t="str">
        <f t="shared" si="13"/>
        <v>Under-performer</v>
      </c>
    </row>
    <row r="893" spans="1:23" x14ac:dyDescent="0.3">
      <c r="A893" t="s">
        <v>910</v>
      </c>
      <c r="B893" t="s">
        <v>1141</v>
      </c>
      <c r="C893" t="s">
        <v>1634</v>
      </c>
      <c r="D893" t="s">
        <v>1638</v>
      </c>
      <c r="E893">
        <v>2024</v>
      </c>
      <c r="F893" t="s">
        <v>1640</v>
      </c>
      <c r="G893">
        <v>2762</v>
      </c>
      <c r="H893">
        <v>15211</v>
      </c>
      <c r="I893">
        <v>10978</v>
      </c>
      <c r="J893">
        <v>255743</v>
      </c>
      <c r="K893">
        <v>4.9000000000000004</v>
      </c>
      <c r="L893">
        <v>6</v>
      </c>
      <c r="M893">
        <v>3.98</v>
      </c>
      <c r="N893">
        <v>4.43</v>
      </c>
      <c r="O893">
        <v>85.52</v>
      </c>
      <c r="P893">
        <v>1.6</v>
      </c>
      <c r="Q893">
        <v>1631</v>
      </c>
      <c r="R893">
        <v>8994</v>
      </c>
      <c r="S893">
        <v>5</v>
      </c>
      <c r="T893">
        <v>42012782</v>
      </c>
      <c r="U893">
        <v>30321236</v>
      </c>
      <c r="V893">
        <v>11691546</v>
      </c>
      <c r="W893" s="20" t="str">
        <f t="shared" si="13"/>
        <v>Star</v>
      </c>
    </row>
    <row r="894" spans="1:23" x14ac:dyDescent="0.3">
      <c r="A894" t="s">
        <v>911</v>
      </c>
      <c r="B894" t="s">
        <v>1589</v>
      </c>
      <c r="C894" t="s">
        <v>1633</v>
      </c>
      <c r="D894" t="s">
        <v>1638</v>
      </c>
      <c r="E894">
        <v>2023</v>
      </c>
      <c r="F894" t="s">
        <v>1640</v>
      </c>
      <c r="G894">
        <v>2242</v>
      </c>
      <c r="H894">
        <v>11623</v>
      </c>
      <c r="I894">
        <v>8651</v>
      </c>
      <c r="J894">
        <v>317866</v>
      </c>
      <c r="K894">
        <v>0.16</v>
      </c>
      <c r="L894">
        <v>18</v>
      </c>
      <c r="M894">
        <v>9.31</v>
      </c>
      <c r="N894">
        <v>17.38</v>
      </c>
      <c r="O894">
        <v>13.83</v>
      </c>
      <c r="P894">
        <v>3.9</v>
      </c>
      <c r="Q894">
        <v>6943</v>
      </c>
      <c r="R894">
        <v>4808</v>
      </c>
      <c r="S894">
        <v>7</v>
      </c>
      <c r="T894">
        <v>26058766</v>
      </c>
      <c r="U894">
        <v>19395542</v>
      </c>
      <c r="V894">
        <v>6663224</v>
      </c>
      <c r="W894" s="20" t="str">
        <f t="shared" si="13"/>
        <v>Star</v>
      </c>
    </row>
    <row r="895" spans="1:23" x14ac:dyDescent="0.3">
      <c r="A895" t="s">
        <v>912</v>
      </c>
      <c r="B895" t="s">
        <v>1198</v>
      </c>
      <c r="C895" t="s">
        <v>1632</v>
      </c>
      <c r="D895" t="s">
        <v>1636</v>
      </c>
      <c r="E895">
        <v>2024</v>
      </c>
      <c r="F895" t="s">
        <v>1641</v>
      </c>
      <c r="G895">
        <v>1298</v>
      </c>
      <c r="H895">
        <v>8623</v>
      </c>
      <c r="I895">
        <v>7956</v>
      </c>
      <c r="J895">
        <v>208485</v>
      </c>
      <c r="K895">
        <v>12.4</v>
      </c>
      <c r="L895">
        <v>16</v>
      </c>
      <c r="M895">
        <v>3.38</v>
      </c>
      <c r="N895">
        <v>15.41</v>
      </c>
      <c r="O895">
        <v>78.010000000000005</v>
      </c>
      <c r="P895">
        <v>3.4</v>
      </c>
      <c r="Q895">
        <v>18741</v>
      </c>
      <c r="R895">
        <v>204</v>
      </c>
      <c r="S895">
        <v>5</v>
      </c>
      <c r="T895">
        <v>11192654</v>
      </c>
      <c r="U895">
        <v>10326888</v>
      </c>
      <c r="V895">
        <v>865766</v>
      </c>
      <c r="W895" s="20" t="str">
        <f t="shared" si="13"/>
        <v>Under-performer</v>
      </c>
    </row>
    <row r="896" spans="1:23" x14ac:dyDescent="0.3">
      <c r="A896" t="s">
        <v>913</v>
      </c>
      <c r="B896" t="s">
        <v>1590</v>
      </c>
      <c r="C896" t="s">
        <v>1633</v>
      </c>
      <c r="D896" t="s">
        <v>1636</v>
      </c>
      <c r="E896">
        <v>2024</v>
      </c>
      <c r="F896" t="s">
        <v>1640</v>
      </c>
      <c r="G896">
        <v>3104</v>
      </c>
      <c r="H896">
        <v>12254</v>
      </c>
      <c r="I896">
        <v>2844</v>
      </c>
      <c r="J896">
        <v>393194</v>
      </c>
      <c r="K896">
        <v>12.01</v>
      </c>
      <c r="L896">
        <v>15</v>
      </c>
      <c r="M896">
        <v>9.14</v>
      </c>
      <c r="N896">
        <v>12.07</v>
      </c>
      <c r="O896">
        <v>89.81</v>
      </c>
      <c r="P896">
        <v>3.6</v>
      </c>
      <c r="Q896">
        <v>14943</v>
      </c>
      <c r="R896">
        <v>9789</v>
      </c>
      <c r="S896">
        <v>6</v>
      </c>
      <c r="T896">
        <v>38036416</v>
      </c>
      <c r="U896">
        <v>8827776</v>
      </c>
      <c r="V896">
        <v>29208640</v>
      </c>
      <c r="W896" s="20" t="str">
        <f t="shared" si="13"/>
        <v>Star</v>
      </c>
    </row>
    <row r="897" spans="1:23" x14ac:dyDescent="0.3">
      <c r="A897" t="s">
        <v>914</v>
      </c>
      <c r="B897" t="s">
        <v>1591</v>
      </c>
      <c r="C897" t="s">
        <v>1633</v>
      </c>
      <c r="D897" t="s">
        <v>1638</v>
      </c>
      <c r="E897">
        <v>2024</v>
      </c>
      <c r="F897" t="s">
        <v>1641</v>
      </c>
      <c r="G897">
        <v>4648</v>
      </c>
      <c r="H897">
        <v>3179</v>
      </c>
      <c r="I897">
        <v>8168</v>
      </c>
      <c r="J897">
        <v>283820</v>
      </c>
      <c r="K897">
        <v>1.57</v>
      </c>
      <c r="L897">
        <v>14</v>
      </c>
      <c r="M897">
        <v>9.81</v>
      </c>
      <c r="N897">
        <v>9.76</v>
      </c>
      <c r="O897">
        <v>80.959999999999994</v>
      </c>
      <c r="P897">
        <v>1</v>
      </c>
      <c r="Q897">
        <v>10212</v>
      </c>
      <c r="R897">
        <v>3933</v>
      </c>
      <c r="S897">
        <v>10</v>
      </c>
      <c r="T897">
        <v>14775992</v>
      </c>
      <c r="U897">
        <v>37964864</v>
      </c>
      <c r="V897">
        <v>-23188872</v>
      </c>
      <c r="W897" s="20" t="str">
        <f t="shared" si="13"/>
        <v>Under-performer</v>
      </c>
    </row>
    <row r="898" spans="1:23" x14ac:dyDescent="0.3">
      <c r="A898" t="s">
        <v>915</v>
      </c>
      <c r="B898" t="s">
        <v>1592</v>
      </c>
      <c r="C898" t="s">
        <v>1634</v>
      </c>
      <c r="D898" t="s">
        <v>1636</v>
      </c>
      <c r="E898">
        <v>2024</v>
      </c>
      <c r="F898" t="s">
        <v>1639</v>
      </c>
      <c r="G898">
        <v>4083</v>
      </c>
      <c r="H898">
        <v>17401</v>
      </c>
      <c r="I898">
        <v>4316</v>
      </c>
      <c r="J898">
        <v>286994</v>
      </c>
      <c r="K898">
        <v>8.65</v>
      </c>
      <c r="L898">
        <v>7</v>
      </c>
      <c r="M898">
        <v>6.62</v>
      </c>
      <c r="N898">
        <v>22.73</v>
      </c>
      <c r="O898">
        <v>74.83</v>
      </c>
      <c r="P898">
        <v>4.7</v>
      </c>
      <c r="Q898">
        <v>9721</v>
      </c>
      <c r="R898">
        <v>495</v>
      </c>
      <c r="S898">
        <v>13</v>
      </c>
      <c r="T898">
        <v>71048283</v>
      </c>
      <c r="U898">
        <v>17622228</v>
      </c>
      <c r="V898">
        <v>53426055</v>
      </c>
      <c r="W898" s="20" t="str">
        <f t="shared" si="13"/>
        <v>Star</v>
      </c>
    </row>
    <row r="899" spans="1:23" x14ac:dyDescent="0.3">
      <c r="A899" t="s">
        <v>916</v>
      </c>
      <c r="B899" t="s">
        <v>1593</v>
      </c>
      <c r="C899" t="s">
        <v>1634</v>
      </c>
      <c r="D899" t="s">
        <v>1638</v>
      </c>
      <c r="E899">
        <v>2023</v>
      </c>
      <c r="F899" t="s">
        <v>1639</v>
      </c>
      <c r="G899">
        <v>2047</v>
      </c>
      <c r="H899">
        <v>1736</v>
      </c>
      <c r="I899">
        <v>14435</v>
      </c>
      <c r="J899">
        <v>395740</v>
      </c>
      <c r="K899">
        <v>6.96</v>
      </c>
      <c r="L899">
        <v>18</v>
      </c>
      <c r="M899">
        <v>8.17</v>
      </c>
      <c r="N899">
        <v>0.73</v>
      </c>
      <c r="O899">
        <v>39.94</v>
      </c>
      <c r="P899">
        <v>1.3</v>
      </c>
      <c r="Q899">
        <v>17160</v>
      </c>
      <c r="R899">
        <v>3617</v>
      </c>
      <c r="S899">
        <v>8</v>
      </c>
      <c r="T899">
        <v>3553592</v>
      </c>
      <c r="U899">
        <v>29548445</v>
      </c>
      <c r="V899">
        <v>-25994853</v>
      </c>
      <c r="W899" s="20" t="str">
        <f t="shared" ref="W899:W962" si="14">IF(AND(T899&gt;$Y$2,V899&gt;$Z$2),"Star",IF(AND(T899&lt;=$Y$2,V899&gt;$Z$2),"Cash Cows",IF(AND(T899&gt;$Y$2,V899&lt;=$Z$2),"Volume Trap","Under-performer")))</f>
        <v>Under-performer</v>
      </c>
    </row>
    <row r="900" spans="1:23" x14ac:dyDescent="0.3">
      <c r="A900" t="s">
        <v>917</v>
      </c>
      <c r="B900" t="s">
        <v>1229</v>
      </c>
      <c r="C900" t="s">
        <v>1633</v>
      </c>
      <c r="D900" t="s">
        <v>1638</v>
      </c>
      <c r="E900">
        <v>2024</v>
      </c>
      <c r="F900" t="s">
        <v>1642</v>
      </c>
      <c r="G900">
        <v>4966</v>
      </c>
      <c r="H900">
        <v>8946</v>
      </c>
      <c r="I900">
        <v>10050</v>
      </c>
      <c r="J900">
        <v>378876</v>
      </c>
      <c r="K900">
        <v>1.78</v>
      </c>
      <c r="L900">
        <v>7</v>
      </c>
      <c r="M900">
        <v>7.5</v>
      </c>
      <c r="N900">
        <v>19.23</v>
      </c>
      <c r="O900">
        <v>28.51</v>
      </c>
      <c r="P900">
        <v>2.5</v>
      </c>
      <c r="Q900">
        <v>7647</v>
      </c>
      <c r="R900">
        <v>3391</v>
      </c>
      <c r="S900">
        <v>9</v>
      </c>
      <c r="T900">
        <v>44425836</v>
      </c>
      <c r="U900">
        <v>49908300</v>
      </c>
      <c r="V900">
        <v>-5482464</v>
      </c>
      <c r="W900" s="20" t="str">
        <f t="shared" si="14"/>
        <v>Volume Trap</v>
      </c>
    </row>
    <row r="901" spans="1:23" x14ac:dyDescent="0.3">
      <c r="A901" t="s">
        <v>918</v>
      </c>
      <c r="B901" t="s">
        <v>1043</v>
      </c>
      <c r="C901" t="s">
        <v>1633</v>
      </c>
      <c r="D901" t="s">
        <v>1637</v>
      </c>
      <c r="E901">
        <v>2023</v>
      </c>
      <c r="F901" t="s">
        <v>1639</v>
      </c>
      <c r="G901">
        <v>3737</v>
      </c>
      <c r="H901">
        <v>5943</v>
      </c>
      <c r="I901">
        <v>9968</v>
      </c>
      <c r="J901">
        <v>455513</v>
      </c>
      <c r="K901">
        <v>14.71</v>
      </c>
      <c r="L901">
        <v>17</v>
      </c>
      <c r="M901">
        <v>7</v>
      </c>
      <c r="N901">
        <v>22.55</v>
      </c>
      <c r="O901">
        <v>68.790000000000006</v>
      </c>
      <c r="P901">
        <v>2.6</v>
      </c>
      <c r="Q901">
        <v>13088</v>
      </c>
      <c r="R901">
        <v>2110</v>
      </c>
      <c r="S901">
        <v>6</v>
      </c>
      <c r="T901">
        <v>22208991</v>
      </c>
      <c r="U901">
        <v>37250416</v>
      </c>
      <c r="V901">
        <v>-15041425</v>
      </c>
      <c r="W901" s="20" t="str">
        <f t="shared" si="14"/>
        <v>Under-performer</v>
      </c>
    </row>
    <row r="902" spans="1:23" x14ac:dyDescent="0.3">
      <c r="A902" t="s">
        <v>919</v>
      </c>
      <c r="B902" t="s">
        <v>1594</v>
      </c>
      <c r="C902" t="s">
        <v>1634</v>
      </c>
      <c r="D902" t="s">
        <v>1637</v>
      </c>
      <c r="E902">
        <v>2023</v>
      </c>
      <c r="F902" t="s">
        <v>1641</v>
      </c>
      <c r="G902">
        <v>2201</v>
      </c>
      <c r="H902">
        <v>16963</v>
      </c>
      <c r="I902">
        <v>5377</v>
      </c>
      <c r="J902">
        <v>118323</v>
      </c>
      <c r="K902">
        <v>3.22</v>
      </c>
      <c r="L902">
        <v>15</v>
      </c>
      <c r="M902">
        <v>3.07</v>
      </c>
      <c r="N902">
        <v>11.16</v>
      </c>
      <c r="O902">
        <v>34.369999999999997</v>
      </c>
      <c r="P902">
        <v>1</v>
      </c>
      <c r="Q902">
        <v>6104</v>
      </c>
      <c r="R902">
        <v>4637</v>
      </c>
      <c r="S902">
        <v>6</v>
      </c>
      <c r="T902">
        <v>37335563</v>
      </c>
      <c r="U902">
        <v>11834777</v>
      </c>
      <c r="V902">
        <v>25500786</v>
      </c>
      <c r="W902" s="20" t="str">
        <f t="shared" si="14"/>
        <v>Star</v>
      </c>
    </row>
    <row r="903" spans="1:23" x14ac:dyDescent="0.3">
      <c r="A903" t="s">
        <v>920</v>
      </c>
      <c r="B903" t="s">
        <v>1589</v>
      </c>
      <c r="C903" t="s">
        <v>1633</v>
      </c>
      <c r="D903" t="s">
        <v>1635</v>
      </c>
      <c r="E903">
        <v>2024</v>
      </c>
      <c r="F903" t="s">
        <v>1641</v>
      </c>
      <c r="G903">
        <v>4068</v>
      </c>
      <c r="H903">
        <v>10055</v>
      </c>
      <c r="I903">
        <v>1527</v>
      </c>
      <c r="J903">
        <v>335960</v>
      </c>
      <c r="K903">
        <v>1.01</v>
      </c>
      <c r="L903">
        <v>19</v>
      </c>
      <c r="M903">
        <v>0.56999999999999995</v>
      </c>
      <c r="N903">
        <v>13.77</v>
      </c>
      <c r="O903">
        <v>24.08</v>
      </c>
      <c r="P903">
        <v>3</v>
      </c>
      <c r="Q903">
        <v>10952</v>
      </c>
      <c r="R903">
        <v>9960</v>
      </c>
      <c r="S903">
        <v>14</v>
      </c>
      <c r="T903">
        <v>40903740</v>
      </c>
      <c r="U903">
        <v>6211836</v>
      </c>
      <c r="V903">
        <v>34691904</v>
      </c>
      <c r="W903" s="20" t="str">
        <f t="shared" si="14"/>
        <v>Star</v>
      </c>
    </row>
    <row r="904" spans="1:23" x14ac:dyDescent="0.3">
      <c r="A904" t="s">
        <v>921</v>
      </c>
      <c r="B904" t="s">
        <v>1574</v>
      </c>
      <c r="C904" t="s">
        <v>1634</v>
      </c>
      <c r="D904" t="s">
        <v>1636</v>
      </c>
      <c r="E904">
        <v>2024</v>
      </c>
      <c r="F904" t="s">
        <v>1642</v>
      </c>
      <c r="G904">
        <v>3160</v>
      </c>
      <c r="H904">
        <v>18169</v>
      </c>
      <c r="I904">
        <v>11519</v>
      </c>
      <c r="J904">
        <v>90695</v>
      </c>
      <c r="K904">
        <v>8.92</v>
      </c>
      <c r="L904">
        <v>18</v>
      </c>
      <c r="M904">
        <v>3.43</v>
      </c>
      <c r="N904">
        <v>23.61</v>
      </c>
      <c r="O904">
        <v>72.92</v>
      </c>
      <c r="P904">
        <v>4</v>
      </c>
      <c r="Q904">
        <v>19442</v>
      </c>
      <c r="R904">
        <v>5068</v>
      </c>
      <c r="S904">
        <v>12</v>
      </c>
      <c r="T904">
        <v>57414040</v>
      </c>
      <c r="U904">
        <v>36400040</v>
      </c>
      <c r="V904">
        <v>21014000</v>
      </c>
      <c r="W904" s="20" t="str">
        <f t="shared" si="14"/>
        <v>Star</v>
      </c>
    </row>
    <row r="905" spans="1:23" x14ac:dyDescent="0.3">
      <c r="A905" t="s">
        <v>922</v>
      </c>
      <c r="B905" t="s">
        <v>1595</v>
      </c>
      <c r="C905" t="s">
        <v>1634</v>
      </c>
      <c r="D905" t="s">
        <v>1635</v>
      </c>
      <c r="E905">
        <v>2024</v>
      </c>
      <c r="F905" t="s">
        <v>1640</v>
      </c>
      <c r="G905">
        <v>2020</v>
      </c>
      <c r="H905">
        <v>1648</v>
      </c>
      <c r="I905">
        <v>12128</v>
      </c>
      <c r="J905">
        <v>462918</v>
      </c>
      <c r="K905">
        <v>11.08</v>
      </c>
      <c r="L905">
        <v>9</v>
      </c>
      <c r="M905">
        <v>6.67</v>
      </c>
      <c r="N905">
        <v>5.31</v>
      </c>
      <c r="O905">
        <v>35</v>
      </c>
      <c r="P905">
        <v>4.3</v>
      </c>
      <c r="Q905">
        <v>17899</v>
      </c>
      <c r="R905">
        <v>4862</v>
      </c>
      <c r="S905">
        <v>8</v>
      </c>
      <c r="T905">
        <v>3328960</v>
      </c>
      <c r="U905">
        <v>24498560</v>
      </c>
      <c r="V905">
        <v>-21169600</v>
      </c>
      <c r="W905" s="20" t="str">
        <f t="shared" si="14"/>
        <v>Under-performer</v>
      </c>
    </row>
    <row r="906" spans="1:23" x14ac:dyDescent="0.3">
      <c r="A906" t="s">
        <v>923</v>
      </c>
      <c r="B906" t="s">
        <v>1596</v>
      </c>
      <c r="C906" t="s">
        <v>1634</v>
      </c>
      <c r="D906" t="s">
        <v>1637</v>
      </c>
      <c r="E906">
        <v>2024</v>
      </c>
      <c r="F906" t="s">
        <v>1640</v>
      </c>
      <c r="G906">
        <v>247</v>
      </c>
      <c r="H906">
        <v>14895</v>
      </c>
      <c r="I906">
        <v>14119</v>
      </c>
      <c r="J906">
        <v>468458</v>
      </c>
      <c r="K906">
        <v>0.49</v>
      </c>
      <c r="L906">
        <v>16</v>
      </c>
      <c r="M906">
        <v>1.03</v>
      </c>
      <c r="N906">
        <v>13</v>
      </c>
      <c r="O906">
        <v>83.16</v>
      </c>
      <c r="P906">
        <v>4.5</v>
      </c>
      <c r="Q906">
        <v>5105</v>
      </c>
      <c r="R906">
        <v>1151</v>
      </c>
      <c r="S906">
        <v>12</v>
      </c>
      <c r="T906">
        <v>3679065</v>
      </c>
      <c r="U906">
        <v>3487393</v>
      </c>
      <c r="V906">
        <v>191672</v>
      </c>
      <c r="W906" s="20" t="str">
        <f t="shared" si="14"/>
        <v>Under-performer</v>
      </c>
    </row>
    <row r="907" spans="1:23" x14ac:dyDescent="0.3">
      <c r="A907" t="s">
        <v>924</v>
      </c>
      <c r="B907" t="s">
        <v>1597</v>
      </c>
      <c r="C907" t="s">
        <v>1634</v>
      </c>
      <c r="D907" t="s">
        <v>1635</v>
      </c>
      <c r="E907">
        <v>2024</v>
      </c>
      <c r="F907" t="s">
        <v>1639</v>
      </c>
      <c r="G907">
        <v>2676</v>
      </c>
      <c r="H907">
        <v>6395</v>
      </c>
      <c r="I907">
        <v>8268</v>
      </c>
      <c r="J907">
        <v>105841</v>
      </c>
      <c r="K907">
        <v>9.8800000000000008</v>
      </c>
      <c r="L907">
        <v>12</v>
      </c>
      <c r="M907">
        <v>0.12</v>
      </c>
      <c r="N907">
        <v>11.87</v>
      </c>
      <c r="O907">
        <v>77.25</v>
      </c>
      <c r="P907">
        <v>3</v>
      </c>
      <c r="Q907">
        <v>14784</v>
      </c>
      <c r="R907">
        <v>2941</v>
      </c>
      <c r="S907">
        <v>14</v>
      </c>
      <c r="T907">
        <v>17113020</v>
      </c>
      <c r="U907">
        <v>22125168</v>
      </c>
      <c r="V907">
        <v>-5012148</v>
      </c>
      <c r="W907" s="20" t="str">
        <f t="shared" si="14"/>
        <v>Under-performer</v>
      </c>
    </row>
    <row r="908" spans="1:23" x14ac:dyDescent="0.3">
      <c r="A908" t="s">
        <v>925</v>
      </c>
      <c r="B908" t="s">
        <v>1598</v>
      </c>
      <c r="C908" t="s">
        <v>1633</v>
      </c>
      <c r="D908" t="s">
        <v>1638</v>
      </c>
      <c r="E908">
        <v>2024</v>
      </c>
      <c r="F908" t="s">
        <v>1639</v>
      </c>
      <c r="G908">
        <v>1252</v>
      </c>
      <c r="H908">
        <v>18896</v>
      </c>
      <c r="I908">
        <v>1142</v>
      </c>
      <c r="J908">
        <v>440642</v>
      </c>
      <c r="K908">
        <v>7.98</v>
      </c>
      <c r="L908">
        <v>12</v>
      </c>
      <c r="M908">
        <v>1.4</v>
      </c>
      <c r="N908">
        <v>6.46</v>
      </c>
      <c r="O908">
        <v>77.81</v>
      </c>
      <c r="P908">
        <v>3.5</v>
      </c>
      <c r="Q908">
        <v>3107</v>
      </c>
      <c r="R908">
        <v>6718</v>
      </c>
      <c r="S908">
        <v>13</v>
      </c>
      <c r="T908">
        <v>23657792</v>
      </c>
      <c r="U908">
        <v>1429784</v>
      </c>
      <c r="V908">
        <v>22228008</v>
      </c>
      <c r="W908" s="20" t="str">
        <f t="shared" si="14"/>
        <v>Star</v>
      </c>
    </row>
    <row r="909" spans="1:23" x14ac:dyDescent="0.3">
      <c r="A909" t="s">
        <v>926</v>
      </c>
      <c r="B909" t="s">
        <v>1352</v>
      </c>
      <c r="C909" t="s">
        <v>1634</v>
      </c>
      <c r="D909" t="s">
        <v>1638</v>
      </c>
      <c r="E909">
        <v>2024</v>
      </c>
      <c r="F909" t="s">
        <v>1641</v>
      </c>
      <c r="G909">
        <v>2085</v>
      </c>
      <c r="H909">
        <v>12523</v>
      </c>
      <c r="I909">
        <v>2247</v>
      </c>
      <c r="J909">
        <v>248784</v>
      </c>
      <c r="K909">
        <v>1.55</v>
      </c>
      <c r="L909">
        <v>6</v>
      </c>
      <c r="M909">
        <v>7.16</v>
      </c>
      <c r="N909">
        <v>20.46</v>
      </c>
      <c r="O909">
        <v>71.73</v>
      </c>
      <c r="P909">
        <v>1.3</v>
      </c>
      <c r="Q909">
        <v>13209</v>
      </c>
      <c r="R909">
        <v>4823</v>
      </c>
      <c r="S909">
        <v>9</v>
      </c>
      <c r="T909">
        <v>26110455</v>
      </c>
      <c r="U909">
        <v>4684995</v>
      </c>
      <c r="V909">
        <v>21425460</v>
      </c>
      <c r="W909" s="20" t="str">
        <f t="shared" si="14"/>
        <v>Star</v>
      </c>
    </row>
    <row r="910" spans="1:23" x14ac:dyDescent="0.3">
      <c r="A910" t="s">
        <v>927</v>
      </c>
      <c r="B910" t="s">
        <v>1121</v>
      </c>
      <c r="C910" t="s">
        <v>1634</v>
      </c>
      <c r="D910" t="s">
        <v>1638</v>
      </c>
      <c r="E910">
        <v>2024</v>
      </c>
      <c r="F910" t="s">
        <v>1642</v>
      </c>
      <c r="G910">
        <v>527</v>
      </c>
      <c r="H910">
        <v>12199</v>
      </c>
      <c r="I910">
        <v>11371</v>
      </c>
      <c r="J910">
        <v>157096</v>
      </c>
      <c r="K910">
        <v>2.59</v>
      </c>
      <c r="L910">
        <v>9</v>
      </c>
      <c r="M910">
        <v>9.73</v>
      </c>
      <c r="N910">
        <v>22.49</v>
      </c>
      <c r="O910">
        <v>80.47</v>
      </c>
      <c r="P910">
        <v>3</v>
      </c>
      <c r="Q910">
        <v>3516</v>
      </c>
      <c r="R910">
        <v>7572</v>
      </c>
      <c r="S910">
        <v>10</v>
      </c>
      <c r="T910">
        <v>6428873</v>
      </c>
      <c r="U910">
        <v>5992517</v>
      </c>
      <c r="V910">
        <v>436356</v>
      </c>
      <c r="W910" s="20" t="str">
        <f t="shared" si="14"/>
        <v>Under-performer</v>
      </c>
    </row>
    <row r="911" spans="1:23" x14ac:dyDescent="0.3">
      <c r="A911" t="s">
        <v>928</v>
      </c>
      <c r="B911" t="s">
        <v>1599</v>
      </c>
      <c r="C911" t="s">
        <v>1632</v>
      </c>
      <c r="D911" t="s">
        <v>1636</v>
      </c>
      <c r="E911">
        <v>2023</v>
      </c>
      <c r="F911" t="s">
        <v>1642</v>
      </c>
      <c r="G911">
        <v>1304</v>
      </c>
      <c r="H911">
        <v>11215</v>
      </c>
      <c r="I911">
        <v>7381</v>
      </c>
      <c r="J911">
        <v>142764</v>
      </c>
      <c r="K911">
        <v>8.52</v>
      </c>
      <c r="L911">
        <v>1</v>
      </c>
      <c r="M911">
        <v>9.83</v>
      </c>
      <c r="N911">
        <v>19.55</v>
      </c>
      <c r="O911">
        <v>74.459999999999994</v>
      </c>
      <c r="P911">
        <v>1.6</v>
      </c>
      <c r="Q911">
        <v>5074</v>
      </c>
      <c r="R911">
        <v>8013</v>
      </c>
      <c r="S911">
        <v>3</v>
      </c>
      <c r="T911">
        <v>14624360</v>
      </c>
      <c r="U911">
        <v>9624824</v>
      </c>
      <c r="V911">
        <v>4999536</v>
      </c>
      <c r="W911" s="20" t="str">
        <f t="shared" si="14"/>
        <v>Cash Cows</v>
      </c>
    </row>
    <row r="912" spans="1:23" x14ac:dyDescent="0.3">
      <c r="A912" t="s">
        <v>929</v>
      </c>
      <c r="B912" t="s">
        <v>1409</v>
      </c>
      <c r="C912" t="s">
        <v>1633</v>
      </c>
      <c r="D912" t="s">
        <v>1635</v>
      </c>
      <c r="E912">
        <v>2024</v>
      </c>
      <c r="F912" t="s">
        <v>1640</v>
      </c>
      <c r="G912">
        <v>972</v>
      </c>
      <c r="H912">
        <v>17663</v>
      </c>
      <c r="I912">
        <v>12651</v>
      </c>
      <c r="J912">
        <v>496790</v>
      </c>
      <c r="K912">
        <v>4.45</v>
      </c>
      <c r="L912">
        <v>3</v>
      </c>
      <c r="M912">
        <v>4.9400000000000004</v>
      </c>
      <c r="N912">
        <v>4.88</v>
      </c>
      <c r="O912">
        <v>58.2</v>
      </c>
      <c r="P912">
        <v>2.5</v>
      </c>
      <c r="Q912">
        <v>15041</v>
      </c>
      <c r="R912">
        <v>5624</v>
      </c>
      <c r="S912">
        <v>4</v>
      </c>
      <c r="T912">
        <v>17168436</v>
      </c>
      <c r="U912">
        <v>12296772</v>
      </c>
      <c r="V912">
        <v>4871664</v>
      </c>
      <c r="W912" s="20" t="str">
        <f t="shared" si="14"/>
        <v>Cash Cows</v>
      </c>
    </row>
    <row r="913" spans="1:23" x14ac:dyDescent="0.3">
      <c r="A913" t="s">
        <v>930</v>
      </c>
      <c r="B913" t="s">
        <v>1375</v>
      </c>
      <c r="C913" t="s">
        <v>1634</v>
      </c>
      <c r="D913" t="s">
        <v>1635</v>
      </c>
      <c r="E913">
        <v>2023</v>
      </c>
      <c r="F913" t="s">
        <v>1642</v>
      </c>
      <c r="G913">
        <v>469</v>
      </c>
      <c r="H913">
        <v>7282</v>
      </c>
      <c r="I913">
        <v>7117</v>
      </c>
      <c r="J913">
        <v>135744</v>
      </c>
      <c r="K913">
        <v>14.07</v>
      </c>
      <c r="L913">
        <v>5</v>
      </c>
      <c r="M913">
        <v>8.69</v>
      </c>
      <c r="N913">
        <v>2.17</v>
      </c>
      <c r="O913">
        <v>33.67</v>
      </c>
      <c r="P913">
        <v>2.2999999999999998</v>
      </c>
      <c r="Q913">
        <v>8774</v>
      </c>
      <c r="R913">
        <v>3684</v>
      </c>
      <c r="S913">
        <v>13</v>
      </c>
      <c r="T913">
        <v>3415258</v>
      </c>
      <c r="U913">
        <v>3337873</v>
      </c>
      <c r="V913">
        <v>77385</v>
      </c>
      <c r="W913" s="20" t="str">
        <f t="shared" si="14"/>
        <v>Under-performer</v>
      </c>
    </row>
    <row r="914" spans="1:23" x14ac:dyDescent="0.3">
      <c r="A914" t="s">
        <v>931</v>
      </c>
      <c r="B914" t="s">
        <v>1288</v>
      </c>
      <c r="C914" t="s">
        <v>1633</v>
      </c>
      <c r="D914" t="s">
        <v>1638</v>
      </c>
      <c r="E914">
        <v>2024</v>
      </c>
      <c r="F914" t="s">
        <v>1642</v>
      </c>
      <c r="G914">
        <v>2254</v>
      </c>
      <c r="H914">
        <v>18224</v>
      </c>
      <c r="I914">
        <v>1326</v>
      </c>
      <c r="J914">
        <v>340626</v>
      </c>
      <c r="K914">
        <v>12.28</v>
      </c>
      <c r="L914">
        <v>17</v>
      </c>
      <c r="M914">
        <v>7.37</v>
      </c>
      <c r="N914">
        <v>15.14</v>
      </c>
      <c r="O914">
        <v>81.06</v>
      </c>
      <c r="P914">
        <v>2.7</v>
      </c>
      <c r="Q914">
        <v>11435</v>
      </c>
      <c r="R914">
        <v>8639</v>
      </c>
      <c r="S914">
        <v>13</v>
      </c>
      <c r="T914">
        <v>41076896</v>
      </c>
      <c r="U914">
        <v>2988804</v>
      </c>
      <c r="V914">
        <v>38088092</v>
      </c>
      <c r="W914" s="20" t="str">
        <f t="shared" si="14"/>
        <v>Star</v>
      </c>
    </row>
    <row r="915" spans="1:23" x14ac:dyDescent="0.3">
      <c r="A915" t="s">
        <v>932</v>
      </c>
      <c r="B915" t="s">
        <v>1422</v>
      </c>
      <c r="C915" t="s">
        <v>1633</v>
      </c>
      <c r="D915" t="s">
        <v>1638</v>
      </c>
      <c r="E915">
        <v>2023</v>
      </c>
      <c r="F915" t="s">
        <v>1641</v>
      </c>
      <c r="G915">
        <v>2647</v>
      </c>
      <c r="H915">
        <v>4317</v>
      </c>
      <c r="I915">
        <v>10888</v>
      </c>
      <c r="J915">
        <v>59171</v>
      </c>
      <c r="K915">
        <v>14.75</v>
      </c>
      <c r="L915">
        <v>5</v>
      </c>
      <c r="M915">
        <v>5.01</v>
      </c>
      <c r="N915">
        <v>1.43</v>
      </c>
      <c r="O915">
        <v>77.25</v>
      </c>
      <c r="P915">
        <v>3.3</v>
      </c>
      <c r="Q915">
        <v>17248</v>
      </c>
      <c r="R915">
        <v>1363</v>
      </c>
      <c r="S915">
        <v>3</v>
      </c>
      <c r="T915">
        <v>11427099</v>
      </c>
      <c r="U915">
        <v>28820536</v>
      </c>
      <c r="V915">
        <v>-17393437</v>
      </c>
      <c r="W915" s="20" t="str">
        <f t="shared" si="14"/>
        <v>Under-performer</v>
      </c>
    </row>
    <row r="916" spans="1:23" x14ac:dyDescent="0.3">
      <c r="A916" t="s">
        <v>933</v>
      </c>
      <c r="B916" t="s">
        <v>1247</v>
      </c>
      <c r="C916" t="s">
        <v>1632</v>
      </c>
      <c r="D916" t="s">
        <v>1638</v>
      </c>
      <c r="E916">
        <v>2023</v>
      </c>
      <c r="F916" t="s">
        <v>1641</v>
      </c>
      <c r="G916">
        <v>1170</v>
      </c>
      <c r="H916">
        <v>16596</v>
      </c>
      <c r="I916">
        <v>13746</v>
      </c>
      <c r="J916">
        <v>150755</v>
      </c>
      <c r="K916">
        <v>3.9</v>
      </c>
      <c r="L916">
        <v>16</v>
      </c>
      <c r="M916">
        <v>5.73</v>
      </c>
      <c r="N916">
        <v>16.82</v>
      </c>
      <c r="O916">
        <v>47.83</v>
      </c>
      <c r="P916">
        <v>4.5999999999999996</v>
      </c>
      <c r="Q916">
        <v>7906</v>
      </c>
      <c r="R916">
        <v>4765</v>
      </c>
      <c r="S916">
        <v>11</v>
      </c>
      <c r="T916">
        <v>19417320</v>
      </c>
      <c r="U916">
        <v>16082820</v>
      </c>
      <c r="V916">
        <v>3334500</v>
      </c>
      <c r="W916" s="20" t="str">
        <f t="shared" si="14"/>
        <v>Under-performer</v>
      </c>
    </row>
    <row r="917" spans="1:23" x14ac:dyDescent="0.3">
      <c r="A917" t="s">
        <v>934</v>
      </c>
      <c r="B917" t="s">
        <v>1163</v>
      </c>
      <c r="C917" t="s">
        <v>1634</v>
      </c>
      <c r="D917" t="s">
        <v>1638</v>
      </c>
      <c r="E917">
        <v>2023</v>
      </c>
      <c r="F917" t="s">
        <v>1640</v>
      </c>
      <c r="G917">
        <v>3118</v>
      </c>
      <c r="H917">
        <v>6799</v>
      </c>
      <c r="I917">
        <v>11065</v>
      </c>
      <c r="J917">
        <v>158125</v>
      </c>
      <c r="K917">
        <v>14.55</v>
      </c>
      <c r="L917">
        <v>13</v>
      </c>
      <c r="M917">
        <v>1.37</v>
      </c>
      <c r="N917">
        <v>13.26</v>
      </c>
      <c r="O917">
        <v>13.13</v>
      </c>
      <c r="P917">
        <v>2.6</v>
      </c>
      <c r="Q917">
        <v>13326</v>
      </c>
      <c r="R917">
        <v>8114</v>
      </c>
      <c r="S917">
        <v>8</v>
      </c>
      <c r="T917">
        <v>21199282</v>
      </c>
      <c r="U917">
        <v>34500670</v>
      </c>
      <c r="V917">
        <v>-13301388</v>
      </c>
      <c r="W917" s="20" t="str">
        <f t="shared" si="14"/>
        <v>Under-performer</v>
      </c>
    </row>
    <row r="918" spans="1:23" x14ac:dyDescent="0.3">
      <c r="A918" t="s">
        <v>935</v>
      </c>
      <c r="B918" t="s">
        <v>1600</v>
      </c>
      <c r="C918" t="s">
        <v>1632</v>
      </c>
      <c r="D918" t="s">
        <v>1635</v>
      </c>
      <c r="E918">
        <v>2024</v>
      </c>
      <c r="F918" t="s">
        <v>1642</v>
      </c>
      <c r="G918">
        <v>1000</v>
      </c>
      <c r="H918">
        <v>11417</v>
      </c>
      <c r="I918">
        <v>13907</v>
      </c>
      <c r="J918">
        <v>442866</v>
      </c>
      <c r="K918">
        <v>6.47</v>
      </c>
      <c r="L918">
        <v>10</v>
      </c>
      <c r="M918">
        <v>9.3800000000000008</v>
      </c>
      <c r="N918">
        <v>16.57</v>
      </c>
      <c r="O918">
        <v>61.08</v>
      </c>
      <c r="P918">
        <v>4.9000000000000004</v>
      </c>
      <c r="Q918">
        <v>18972</v>
      </c>
      <c r="R918">
        <v>1451</v>
      </c>
      <c r="S918">
        <v>13</v>
      </c>
      <c r="T918">
        <v>11417000</v>
      </c>
      <c r="U918">
        <v>13907000</v>
      </c>
      <c r="V918">
        <v>-2490000</v>
      </c>
      <c r="W918" s="20" t="str">
        <f t="shared" si="14"/>
        <v>Under-performer</v>
      </c>
    </row>
    <row r="919" spans="1:23" x14ac:dyDescent="0.3">
      <c r="A919" t="s">
        <v>936</v>
      </c>
      <c r="B919" t="s">
        <v>1601</v>
      </c>
      <c r="C919" t="s">
        <v>1632</v>
      </c>
      <c r="D919" t="s">
        <v>1638</v>
      </c>
      <c r="E919">
        <v>2024</v>
      </c>
      <c r="F919" t="s">
        <v>1640</v>
      </c>
      <c r="G919">
        <v>2386</v>
      </c>
      <c r="H919">
        <v>19573</v>
      </c>
      <c r="I919">
        <v>7548</v>
      </c>
      <c r="J919">
        <v>418226</v>
      </c>
      <c r="K919">
        <v>5.21</v>
      </c>
      <c r="L919">
        <v>18</v>
      </c>
      <c r="M919">
        <v>3.52</v>
      </c>
      <c r="N919">
        <v>14.75</v>
      </c>
      <c r="O919">
        <v>14.05</v>
      </c>
      <c r="P919">
        <v>4</v>
      </c>
      <c r="Q919">
        <v>2861</v>
      </c>
      <c r="R919">
        <v>7080</v>
      </c>
      <c r="S919">
        <v>3</v>
      </c>
      <c r="T919">
        <v>46701178</v>
      </c>
      <c r="U919">
        <v>18009528</v>
      </c>
      <c r="V919">
        <v>28691650</v>
      </c>
      <c r="W919" s="20" t="str">
        <f t="shared" si="14"/>
        <v>Star</v>
      </c>
    </row>
    <row r="920" spans="1:23" x14ac:dyDescent="0.3">
      <c r="A920" t="s">
        <v>937</v>
      </c>
      <c r="B920" t="s">
        <v>1058</v>
      </c>
      <c r="C920" t="s">
        <v>1633</v>
      </c>
      <c r="D920" t="s">
        <v>1638</v>
      </c>
      <c r="E920">
        <v>2023</v>
      </c>
      <c r="F920" t="s">
        <v>1642</v>
      </c>
      <c r="G920">
        <v>2293</v>
      </c>
      <c r="H920">
        <v>4767</v>
      </c>
      <c r="I920">
        <v>1205</v>
      </c>
      <c r="J920">
        <v>53696</v>
      </c>
      <c r="K920">
        <v>0.76</v>
      </c>
      <c r="L920">
        <v>1</v>
      </c>
      <c r="M920">
        <v>4.46</v>
      </c>
      <c r="N920">
        <v>10.57</v>
      </c>
      <c r="O920">
        <v>84.1</v>
      </c>
      <c r="P920">
        <v>3</v>
      </c>
      <c r="Q920">
        <v>5973</v>
      </c>
      <c r="R920">
        <v>7290</v>
      </c>
      <c r="S920">
        <v>13</v>
      </c>
      <c r="T920">
        <v>10930731</v>
      </c>
      <c r="U920">
        <v>2763065</v>
      </c>
      <c r="V920">
        <v>8167666</v>
      </c>
      <c r="W920" s="20" t="str">
        <f t="shared" si="14"/>
        <v>Cash Cows</v>
      </c>
    </row>
    <row r="921" spans="1:23" x14ac:dyDescent="0.3">
      <c r="A921" t="s">
        <v>938</v>
      </c>
      <c r="B921" t="s">
        <v>1174</v>
      </c>
      <c r="C921" t="s">
        <v>1634</v>
      </c>
      <c r="D921" t="s">
        <v>1638</v>
      </c>
      <c r="E921">
        <v>2023</v>
      </c>
      <c r="F921" t="s">
        <v>1640</v>
      </c>
      <c r="G921">
        <v>2695</v>
      </c>
      <c r="H921">
        <v>5906</v>
      </c>
      <c r="I921">
        <v>8786</v>
      </c>
      <c r="J921">
        <v>176310</v>
      </c>
      <c r="K921">
        <v>0.79</v>
      </c>
      <c r="L921">
        <v>2</v>
      </c>
      <c r="M921">
        <v>6.72</v>
      </c>
      <c r="N921">
        <v>5.0199999999999996</v>
      </c>
      <c r="O921">
        <v>86.93</v>
      </c>
      <c r="P921">
        <v>3.6</v>
      </c>
      <c r="Q921">
        <v>8819</v>
      </c>
      <c r="R921">
        <v>3927</v>
      </c>
      <c r="S921">
        <v>3</v>
      </c>
      <c r="T921">
        <v>15916670</v>
      </c>
      <c r="U921">
        <v>23678270</v>
      </c>
      <c r="V921">
        <v>-7761600</v>
      </c>
      <c r="W921" s="20" t="str">
        <f t="shared" si="14"/>
        <v>Under-performer</v>
      </c>
    </row>
    <row r="922" spans="1:23" x14ac:dyDescent="0.3">
      <c r="A922" t="s">
        <v>939</v>
      </c>
      <c r="B922" t="s">
        <v>1410</v>
      </c>
      <c r="C922" t="s">
        <v>1632</v>
      </c>
      <c r="D922" t="s">
        <v>1635</v>
      </c>
      <c r="E922">
        <v>2023</v>
      </c>
      <c r="F922" t="s">
        <v>1641</v>
      </c>
      <c r="G922">
        <v>1907</v>
      </c>
      <c r="H922">
        <v>19326</v>
      </c>
      <c r="I922">
        <v>10565</v>
      </c>
      <c r="J922">
        <v>463274</v>
      </c>
      <c r="K922">
        <v>10.38</v>
      </c>
      <c r="L922">
        <v>10</v>
      </c>
      <c r="M922">
        <v>3.34</v>
      </c>
      <c r="N922">
        <v>7.64</v>
      </c>
      <c r="O922">
        <v>25.16</v>
      </c>
      <c r="P922">
        <v>1.4</v>
      </c>
      <c r="Q922">
        <v>10167</v>
      </c>
      <c r="R922">
        <v>8961</v>
      </c>
      <c r="S922">
        <v>3</v>
      </c>
      <c r="T922">
        <v>36854682</v>
      </c>
      <c r="U922">
        <v>20147455</v>
      </c>
      <c r="V922">
        <v>16707227</v>
      </c>
      <c r="W922" s="20" t="str">
        <f t="shared" si="14"/>
        <v>Star</v>
      </c>
    </row>
    <row r="923" spans="1:23" x14ac:dyDescent="0.3">
      <c r="A923" t="s">
        <v>940</v>
      </c>
      <c r="B923" t="s">
        <v>1602</v>
      </c>
      <c r="C923" t="s">
        <v>1632</v>
      </c>
      <c r="D923" t="s">
        <v>1636</v>
      </c>
      <c r="E923">
        <v>2024</v>
      </c>
      <c r="F923" t="s">
        <v>1642</v>
      </c>
      <c r="G923">
        <v>4662</v>
      </c>
      <c r="H923">
        <v>11882</v>
      </c>
      <c r="I923">
        <v>14899</v>
      </c>
      <c r="J923">
        <v>201385</v>
      </c>
      <c r="K923">
        <v>6.87</v>
      </c>
      <c r="L923">
        <v>5</v>
      </c>
      <c r="M923">
        <v>2.54</v>
      </c>
      <c r="N923">
        <v>13.11</v>
      </c>
      <c r="O923">
        <v>64.11</v>
      </c>
      <c r="P923">
        <v>4.4000000000000004</v>
      </c>
      <c r="Q923">
        <v>10981</v>
      </c>
      <c r="R923">
        <v>2746</v>
      </c>
      <c r="S923">
        <v>13</v>
      </c>
      <c r="T923">
        <v>55393884</v>
      </c>
      <c r="U923">
        <v>69459138</v>
      </c>
      <c r="V923">
        <v>-14065254</v>
      </c>
      <c r="W923" s="20" t="str">
        <f t="shared" si="14"/>
        <v>Volume Trap</v>
      </c>
    </row>
    <row r="924" spans="1:23" x14ac:dyDescent="0.3">
      <c r="A924" t="s">
        <v>941</v>
      </c>
      <c r="B924" t="s">
        <v>1369</v>
      </c>
      <c r="C924" t="s">
        <v>1634</v>
      </c>
      <c r="D924" t="s">
        <v>1635</v>
      </c>
      <c r="E924">
        <v>2023</v>
      </c>
      <c r="F924" t="s">
        <v>1642</v>
      </c>
      <c r="G924">
        <v>1915</v>
      </c>
      <c r="H924">
        <v>5937</v>
      </c>
      <c r="I924">
        <v>13592</v>
      </c>
      <c r="J924">
        <v>331293</v>
      </c>
      <c r="K924">
        <v>3.4</v>
      </c>
      <c r="L924">
        <v>13</v>
      </c>
      <c r="M924">
        <v>6.31</v>
      </c>
      <c r="N924">
        <v>16.3</v>
      </c>
      <c r="O924">
        <v>17.38</v>
      </c>
      <c r="P924">
        <v>3.3</v>
      </c>
      <c r="Q924">
        <v>10020</v>
      </c>
      <c r="R924">
        <v>366</v>
      </c>
      <c r="S924">
        <v>14</v>
      </c>
      <c r="T924">
        <v>11369355</v>
      </c>
      <c r="U924">
        <v>26028680</v>
      </c>
      <c r="V924">
        <v>-14659325</v>
      </c>
      <c r="W924" s="20" t="str">
        <f t="shared" si="14"/>
        <v>Under-performer</v>
      </c>
    </row>
    <row r="925" spans="1:23" x14ac:dyDescent="0.3">
      <c r="A925" t="s">
        <v>942</v>
      </c>
      <c r="B925" t="s">
        <v>1267</v>
      </c>
      <c r="C925" t="s">
        <v>1632</v>
      </c>
      <c r="D925" t="s">
        <v>1636</v>
      </c>
      <c r="E925">
        <v>2024</v>
      </c>
      <c r="F925" t="s">
        <v>1642</v>
      </c>
      <c r="G925">
        <v>2962</v>
      </c>
      <c r="H925">
        <v>6935</v>
      </c>
      <c r="I925">
        <v>4540</v>
      </c>
      <c r="J925">
        <v>442208</v>
      </c>
      <c r="K925">
        <v>9.2100000000000009</v>
      </c>
      <c r="L925">
        <v>18</v>
      </c>
      <c r="M925">
        <v>0.25</v>
      </c>
      <c r="N925">
        <v>19.489999999999998</v>
      </c>
      <c r="O925">
        <v>68.36</v>
      </c>
      <c r="P925">
        <v>4.9000000000000004</v>
      </c>
      <c r="Q925">
        <v>19070</v>
      </c>
      <c r="R925">
        <v>9730</v>
      </c>
      <c r="S925">
        <v>5</v>
      </c>
      <c r="T925">
        <v>20541470</v>
      </c>
      <c r="U925">
        <v>13447480</v>
      </c>
      <c r="V925">
        <v>7093990</v>
      </c>
      <c r="W925" s="20" t="str">
        <f t="shared" si="14"/>
        <v>Cash Cows</v>
      </c>
    </row>
    <row r="926" spans="1:23" x14ac:dyDescent="0.3">
      <c r="A926" t="s">
        <v>943</v>
      </c>
      <c r="B926" t="s">
        <v>1603</v>
      </c>
      <c r="C926" t="s">
        <v>1633</v>
      </c>
      <c r="D926" t="s">
        <v>1637</v>
      </c>
      <c r="E926">
        <v>2023</v>
      </c>
      <c r="F926" t="s">
        <v>1640</v>
      </c>
      <c r="G926">
        <v>2903</v>
      </c>
      <c r="H926">
        <v>5607</v>
      </c>
      <c r="I926">
        <v>13266</v>
      </c>
      <c r="J926">
        <v>365665</v>
      </c>
      <c r="K926">
        <v>3.79</v>
      </c>
      <c r="L926">
        <v>15</v>
      </c>
      <c r="M926">
        <v>7.21</v>
      </c>
      <c r="N926">
        <v>19.18</v>
      </c>
      <c r="O926">
        <v>37.78</v>
      </c>
      <c r="P926">
        <v>3.5</v>
      </c>
      <c r="Q926">
        <v>5036</v>
      </c>
      <c r="R926">
        <v>7534</v>
      </c>
      <c r="S926">
        <v>2</v>
      </c>
      <c r="T926">
        <v>16277121</v>
      </c>
      <c r="U926">
        <v>38511198</v>
      </c>
      <c r="V926">
        <v>-22234077</v>
      </c>
      <c r="W926" s="20" t="str">
        <f t="shared" si="14"/>
        <v>Under-performer</v>
      </c>
    </row>
    <row r="927" spans="1:23" x14ac:dyDescent="0.3">
      <c r="A927" t="s">
        <v>944</v>
      </c>
      <c r="B927" t="s">
        <v>1201</v>
      </c>
      <c r="C927" t="s">
        <v>1632</v>
      </c>
      <c r="D927" t="s">
        <v>1637</v>
      </c>
      <c r="E927">
        <v>2023</v>
      </c>
      <c r="F927" t="s">
        <v>1639</v>
      </c>
      <c r="G927">
        <v>4960</v>
      </c>
      <c r="H927">
        <v>2060</v>
      </c>
      <c r="I927">
        <v>13219</v>
      </c>
      <c r="J927">
        <v>95740</v>
      </c>
      <c r="K927">
        <v>8.66</v>
      </c>
      <c r="L927">
        <v>6</v>
      </c>
      <c r="M927">
        <v>5.14</v>
      </c>
      <c r="N927">
        <v>24.32</v>
      </c>
      <c r="O927">
        <v>64.48</v>
      </c>
      <c r="P927">
        <v>4.3</v>
      </c>
      <c r="Q927">
        <v>3273</v>
      </c>
      <c r="R927">
        <v>1122</v>
      </c>
      <c r="S927">
        <v>3</v>
      </c>
      <c r="T927">
        <v>10217600</v>
      </c>
      <c r="U927">
        <v>65566240</v>
      </c>
      <c r="V927">
        <v>-55348640</v>
      </c>
      <c r="W927" s="20" t="str">
        <f t="shared" si="14"/>
        <v>Under-performer</v>
      </c>
    </row>
    <row r="928" spans="1:23" x14ac:dyDescent="0.3">
      <c r="A928" t="s">
        <v>945</v>
      </c>
      <c r="B928" t="s">
        <v>1129</v>
      </c>
      <c r="C928" t="s">
        <v>1632</v>
      </c>
      <c r="D928" t="s">
        <v>1638</v>
      </c>
      <c r="E928">
        <v>2023</v>
      </c>
      <c r="F928" t="s">
        <v>1642</v>
      </c>
      <c r="G928">
        <v>3278</v>
      </c>
      <c r="H928">
        <v>13829</v>
      </c>
      <c r="I928">
        <v>2646</v>
      </c>
      <c r="J928">
        <v>156611</v>
      </c>
      <c r="K928">
        <v>5.39</v>
      </c>
      <c r="L928">
        <v>7</v>
      </c>
      <c r="M928">
        <v>6.06</v>
      </c>
      <c r="N928">
        <v>7.15</v>
      </c>
      <c r="O928">
        <v>39.83</v>
      </c>
      <c r="P928">
        <v>4.2</v>
      </c>
      <c r="Q928">
        <v>11755</v>
      </c>
      <c r="R928">
        <v>8047</v>
      </c>
      <c r="S928">
        <v>4</v>
      </c>
      <c r="T928">
        <v>45331462</v>
      </c>
      <c r="U928">
        <v>8673588</v>
      </c>
      <c r="V928">
        <v>36657874</v>
      </c>
      <c r="W928" s="20" t="str">
        <f t="shared" si="14"/>
        <v>Star</v>
      </c>
    </row>
    <row r="929" spans="1:23" x14ac:dyDescent="0.3">
      <c r="A929" t="s">
        <v>946</v>
      </c>
      <c r="B929" t="s">
        <v>1604</v>
      </c>
      <c r="C929" t="s">
        <v>1634</v>
      </c>
      <c r="D929" t="s">
        <v>1638</v>
      </c>
      <c r="E929">
        <v>2023</v>
      </c>
      <c r="F929" t="s">
        <v>1642</v>
      </c>
      <c r="G929">
        <v>3769</v>
      </c>
      <c r="H929">
        <v>3326</v>
      </c>
      <c r="I929">
        <v>2278</v>
      </c>
      <c r="J929">
        <v>448172</v>
      </c>
      <c r="K929">
        <v>12.35</v>
      </c>
      <c r="L929">
        <v>18</v>
      </c>
      <c r="M929">
        <v>6.32</v>
      </c>
      <c r="N929">
        <v>1.78</v>
      </c>
      <c r="O929">
        <v>21.65</v>
      </c>
      <c r="P929">
        <v>2.4</v>
      </c>
      <c r="Q929">
        <v>4058</v>
      </c>
      <c r="R929">
        <v>2137</v>
      </c>
      <c r="S929">
        <v>8</v>
      </c>
      <c r="T929">
        <v>12535694</v>
      </c>
      <c r="U929">
        <v>8585782</v>
      </c>
      <c r="V929">
        <v>3949912</v>
      </c>
      <c r="W929" s="20" t="str">
        <f t="shared" si="14"/>
        <v>Under-performer</v>
      </c>
    </row>
    <row r="930" spans="1:23" x14ac:dyDescent="0.3">
      <c r="A930" t="s">
        <v>947</v>
      </c>
      <c r="B930" t="s">
        <v>1226</v>
      </c>
      <c r="C930" t="s">
        <v>1633</v>
      </c>
      <c r="D930" t="s">
        <v>1638</v>
      </c>
      <c r="E930">
        <v>2023</v>
      </c>
      <c r="F930" t="s">
        <v>1641</v>
      </c>
      <c r="G930">
        <v>3278</v>
      </c>
      <c r="H930">
        <v>12921</v>
      </c>
      <c r="I930">
        <v>11387</v>
      </c>
      <c r="J930">
        <v>298922</v>
      </c>
      <c r="K930">
        <v>12.31</v>
      </c>
      <c r="L930">
        <v>19</v>
      </c>
      <c r="M930">
        <v>5.27</v>
      </c>
      <c r="N930">
        <v>8.64</v>
      </c>
      <c r="O930">
        <v>42.49</v>
      </c>
      <c r="P930">
        <v>2</v>
      </c>
      <c r="Q930">
        <v>6579</v>
      </c>
      <c r="R930">
        <v>8856</v>
      </c>
      <c r="S930">
        <v>11</v>
      </c>
      <c r="T930">
        <v>42355038</v>
      </c>
      <c r="U930">
        <v>37326586</v>
      </c>
      <c r="V930">
        <v>5028452</v>
      </c>
      <c r="W930" s="20" t="str">
        <f t="shared" si="14"/>
        <v>Star</v>
      </c>
    </row>
    <row r="931" spans="1:23" x14ac:dyDescent="0.3">
      <c r="A931" t="s">
        <v>948</v>
      </c>
      <c r="B931" t="s">
        <v>1605</v>
      </c>
      <c r="C931" t="s">
        <v>1633</v>
      </c>
      <c r="D931" t="s">
        <v>1637</v>
      </c>
      <c r="E931">
        <v>2023</v>
      </c>
      <c r="F931" t="s">
        <v>1640</v>
      </c>
      <c r="G931">
        <v>2421</v>
      </c>
      <c r="H931">
        <v>13765</v>
      </c>
      <c r="I931">
        <v>1571</v>
      </c>
      <c r="J931">
        <v>378785</v>
      </c>
      <c r="K931">
        <v>7.16</v>
      </c>
      <c r="L931">
        <v>15</v>
      </c>
      <c r="M931">
        <v>5.83</v>
      </c>
      <c r="N931">
        <v>18.579999999999998</v>
      </c>
      <c r="O931">
        <v>19.010000000000002</v>
      </c>
      <c r="P931">
        <v>2.7</v>
      </c>
      <c r="Q931">
        <v>15841</v>
      </c>
      <c r="R931">
        <v>7878</v>
      </c>
      <c r="S931">
        <v>2</v>
      </c>
      <c r="T931">
        <v>33325065</v>
      </c>
      <c r="U931">
        <v>3803391</v>
      </c>
      <c r="V931">
        <v>29521674</v>
      </c>
      <c r="W931" s="20" t="str">
        <f t="shared" si="14"/>
        <v>Star</v>
      </c>
    </row>
    <row r="932" spans="1:23" x14ac:dyDescent="0.3">
      <c r="A932" t="s">
        <v>949</v>
      </c>
      <c r="B932" t="s">
        <v>1606</v>
      </c>
      <c r="C932" t="s">
        <v>1632</v>
      </c>
      <c r="D932" t="s">
        <v>1637</v>
      </c>
      <c r="E932">
        <v>2024</v>
      </c>
      <c r="F932" t="s">
        <v>1640</v>
      </c>
      <c r="G932">
        <v>2941</v>
      </c>
      <c r="H932">
        <v>9129</v>
      </c>
      <c r="I932">
        <v>6325</v>
      </c>
      <c r="J932">
        <v>113811</v>
      </c>
      <c r="K932">
        <v>5.26</v>
      </c>
      <c r="L932">
        <v>6</v>
      </c>
      <c r="M932">
        <v>6.84</v>
      </c>
      <c r="N932">
        <v>10.95</v>
      </c>
      <c r="O932">
        <v>56.15</v>
      </c>
      <c r="P932">
        <v>2.9</v>
      </c>
      <c r="Q932">
        <v>11481</v>
      </c>
      <c r="R932">
        <v>1159</v>
      </c>
      <c r="S932">
        <v>7</v>
      </c>
      <c r="T932">
        <v>26848389</v>
      </c>
      <c r="U932">
        <v>18601825</v>
      </c>
      <c r="V932">
        <v>8246564</v>
      </c>
      <c r="W932" s="20" t="str">
        <f t="shared" si="14"/>
        <v>Star</v>
      </c>
    </row>
    <row r="933" spans="1:23" x14ac:dyDescent="0.3">
      <c r="A933" t="s">
        <v>950</v>
      </c>
      <c r="B933" t="s">
        <v>1267</v>
      </c>
      <c r="C933" t="s">
        <v>1633</v>
      </c>
      <c r="D933" t="s">
        <v>1635</v>
      </c>
      <c r="E933">
        <v>2024</v>
      </c>
      <c r="F933" t="s">
        <v>1642</v>
      </c>
      <c r="G933">
        <v>3806</v>
      </c>
      <c r="H933">
        <v>9825</v>
      </c>
      <c r="I933">
        <v>9570</v>
      </c>
      <c r="J933">
        <v>495376</v>
      </c>
      <c r="K933">
        <v>5.44</v>
      </c>
      <c r="L933">
        <v>8</v>
      </c>
      <c r="M933">
        <v>7.53</v>
      </c>
      <c r="N933">
        <v>20.440000000000001</v>
      </c>
      <c r="O933">
        <v>13.28</v>
      </c>
      <c r="P933">
        <v>2</v>
      </c>
      <c r="Q933">
        <v>5024</v>
      </c>
      <c r="R933">
        <v>1524</v>
      </c>
      <c r="S933">
        <v>4</v>
      </c>
      <c r="T933">
        <v>37393950</v>
      </c>
      <c r="U933">
        <v>36423420</v>
      </c>
      <c r="V933">
        <v>970530</v>
      </c>
      <c r="W933" s="20" t="str">
        <f t="shared" si="14"/>
        <v>Volume Trap</v>
      </c>
    </row>
    <row r="934" spans="1:23" x14ac:dyDescent="0.3">
      <c r="A934" t="s">
        <v>951</v>
      </c>
      <c r="B934" t="s">
        <v>1057</v>
      </c>
      <c r="C934" t="s">
        <v>1634</v>
      </c>
      <c r="D934" t="s">
        <v>1638</v>
      </c>
      <c r="E934">
        <v>2023</v>
      </c>
      <c r="F934" t="s">
        <v>1642</v>
      </c>
      <c r="G934">
        <v>4275</v>
      </c>
      <c r="H934">
        <v>9193</v>
      </c>
      <c r="I934">
        <v>11893</v>
      </c>
      <c r="J934">
        <v>232385</v>
      </c>
      <c r="K934">
        <v>12.09</v>
      </c>
      <c r="L934">
        <v>12</v>
      </c>
      <c r="M934">
        <v>7.27</v>
      </c>
      <c r="N934">
        <v>13.73</v>
      </c>
      <c r="O934">
        <v>52.19</v>
      </c>
      <c r="P934">
        <v>4.5999999999999996</v>
      </c>
      <c r="Q934">
        <v>10498</v>
      </c>
      <c r="R934">
        <v>4223</v>
      </c>
      <c r="S934">
        <v>4</v>
      </c>
      <c r="T934">
        <v>39300075</v>
      </c>
      <c r="U934">
        <v>50842575</v>
      </c>
      <c r="V934">
        <v>-11542500</v>
      </c>
      <c r="W934" s="20" t="str">
        <f t="shared" si="14"/>
        <v>Volume Trap</v>
      </c>
    </row>
    <row r="935" spans="1:23" x14ac:dyDescent="0.3">
      <c r="A935" t="s">
        <v>952</v>
      </c>
      <c r="B935" t="s">
        <v>1515</v>
      </c>
      <c r="C935" t="s">
        <v>1634</v>
      </c>
      <c r="D935" t="s">
        <v>1636</v>
      </c>
      <c r="E935">
        <v>2024</v>
      </c>
      <c r="F935" t="s">
        <v>1639</v>
      </c>
      <c r="G935">
        <v>144</v>
      </c>
      <c r="H935">
        <v>9764</v>
      </c>
      <c r="I935">
        <v>14603</v>
      </c>
      <c r="J935">
        <v>113232</v>
      </c>
      <c r="K935">
        <v>4.92</v>
      </c>
      <c r="L935">
        <v>0</v>
      </c>
      <c r="M935">
        <v>8.6999999999999993</v>
      </c>
      <c r="N935">
        <v>23.24</v>
      </c>
      <c r="O935">
        <v>80.91</v>
      </c>
      <c r="P935">
        <v>3.2</v>
      </c>
      <c r="Q935">
        <v>15197</v>
      </c>
      <c r="R935">
        <v>319</v>
      </c>
      <c r="S935">
        <v>5</v>
      </c>
      <c r="T935">
        <v>1406016</v>
      </c>
      <c r="U935">
        <v>2102832</v>
      </c>
      <c r="V935">
        <v>-696816</v>
      </c>
      <c r="W935" s="20" t="str">
        <f t="shared" si="14"/>
        <v>Under-performer</v>
      </c>
    </row>
    <row r="936" spans="1:23" x14ac:dyDescent="0.3">
      <c r="A936" t="s">
        <v>953</v>
      </c>
      <c r="B936" t="s">
        <v>1607</v>
      </c>
      <c r="C936" t="s">
        <v>1634</v>
      </c>
      <c r="D936" t="s">
        <v>1638</v>
      </c>
      <c r="E936">
        <v>2023</v>
      </c>
      <c r="F936" t="s">
        <v>1641</v>
      </c>
      <c r="G936">
        <v>2724</v>
      </c>
      <c r="H936">
        <v>14186</v>
      </c>
      <c r="I936">
        <v>993</v>
      </c>
      <c r="J936">
        <v>327561</v>
      </c>
      <c r="K936">
        <v>3.14</v>
      </c>
      <c r="L936">
        <v>7</v>
      </c>
      <c r="M936">
        <v>1.89</v>
      </c>
      <c r="N936">
        <v>23.7</v>
      </c>
      <c r="O936">
        <v>77.03</v>
      </c>
      <c r="P936">
        <v>4.9000000000000004</v>
      </c>
      <c r="Q936">
        <v>20550</v>
      </c>
      <c r="R936">
        <v>505</v>
      </c>
      <c r="S936">
        <v>14</v>
      </c>
      <c r="T936">
        <v>38642664</v>
      </c>
      <c r="U936">
        <v>2704932</v>
      </c>
      <c r="V936">
        <v>35937732</v>
      </c>
      <c r="W936" s="20" t="str">
        <f t="shared" si="14"/>
        <v>Star</v>
      </c>
    </row>
    <row r="937" spans="1:23" x14ac:dyDescent="0.3">
      <c r="A937" t="s">
        <v>954</v>
      </c>
      <c r="B937" t="s">
        <v>1271</v>
      </c>
      <c r="C937" t="s">
        <v>1632</v>
      </c>
      <c r="D937" t="s">
        <v>1638</v>
      </c>
      <c r="E937">
        <v>2024</v>
      </c>
      <c r="F937" t="s">
        <v>1640</v>
      </c>
      <c r="G937">
        <v>2005</v>
      </c>
      <c r="H937">
        <v>15216</v>
      </c>
      <c r="I937">
        <v>2807</v>
      </c>
      <c r="J937">
        <v>205801</v>
      </c>
      <c r="K937">
        <v>1.27</v>
      </c>
      <c r="L937">
        <v>3</v>
      </c>
      <c r="M937">
        <v>4.01</v>
      </c>
      <c r="N937">
        <v>1.73</v>
      </c>
      <c r="O937">
        <v>80.62</v>
      </c>
      <c r="P937">
        <v>4.2</v>
      </c>
      <c r="Q937">
        <v>15106</v>
      </c>
      <c r="R937">
        <v>9929</v>
      </c>
      <c r="S937">
        <v>5</v>
      </c>
      <c r="T937">
        <v>30508080</v>
      </c>
      <c r="U937">
        <v>5628035</v>
      </c>
      <c r="V937">
        <v>24880045</v>
      </c>
      <c r="W937" s="20" t="str">
        <f t="shared" si="14"/>
        <v>Star</v>
      </c>
    </row>
    <row r="938" spans="1:23" x14ac:dyDescent="0.3">
      <c r="A938" t="s">
        <v>955</v>
      </c>
      <c r="B938" t="s">
        <v>1608</v>
      </c>
      <c r="C938" t="s">
        <v>1633</v>
      </c>
      <c r="D938" t="s">
        <v>1637</v>
      </c>
      <c r="E938">
        <v>2024</v>
      </c>
      <c r="F938" t="s">
        <v>1639</v>
      </c>
      <c r="G938">
        <v>843</v>
      </c>
      <c r="H938">
        <v>8221</v>
      </c>
      <c r="I938">
        <v>1985</v>
      </c>
      <c r="J938">
        <v>162492</v>
      </c>
      <c r="K938">
        <v>7</v>
      </c>
      <c r="L938">
        <v>2</v>
      </c>
      <c r="M938">
        <v>9.48</v>
      </c>
      <c r="N938">
        <v>11.41</v>
      </c>
      <c r="O938">
        <v>83.76</v>
      </c>
      <c r="P938">
        <v>3.2</v>
      </c>
      <c r="Q938">
        <v>14929</v>
      </c>
      <c r="R938">
        <v>2418</v>
      </c>
      <c r="S938">
        <v>8</v>
      </c>
      <c r="T938">
        <v>6930303</v>
      </c>
      <c r="U938">
        <v>1673355</v>
      </c>
      <c r="V938">
        <v>5256948</v>
      </c>
      <c r="W938" s="20" t="str">
        <f t="shared" si="14"/>
        <v>Cash Cows</v>
      </c>
    </row>
    <row r="939" spans="1:23" x14ac:dyDescent="0.3">
      <c r="A939" t="s">
        <v>956</v>
      </c>
      <c r="B939" t="s">
        <v>1450</v>
      </c>
      <c r="C939" t="s">
        <v>1633</v>
      </c>
      <c r="D939" t="s">
        <v>1637</v>
      </c>
      <c r="E939">
        <v>2024</v>
      </c>
      <c r="F939" t="s">
        <v>1641</v>
      </c>
      <c r="G939">
        <v>1884</v>
      </c>
      <c r="H939">
        <v>8873</v>
      </c>
      <c r="I939">
        <v>3194</v>
      </c>
      <c r="J939">
        <v>80099</v>
      </c>
      <c r="K939">
        <v>7.23</v>
      </c>
      <c r="L939">
        <v>2</v>
      </c>
      <c r="M939">
        <v>3.97</v>
      </c>
      <c r="N939">
        <v>15.24</v>
      </c>
      <c r="O939">
        <v>18.36</v>
      </c>
      <c r="P939">
        <v>4.8</v>
      </c>
      <c r="Q939">
        <v>17539</v>
      </c>
      <c r="R939">
        <v>9966</v>
      </c>
      <c r="S939">
        <v>4</v>
      </c>
      <c r="T939">
        <v>16716732</v>
      </c>
      <c r="U939">
        <v>6017496</v>
      </c>
      <c r="V939">
        <v>10699236</v>
      </c>
      <c r="W939" s="20" t="str">
        <f t="shared" si="14"/>
        <v>Cash Cows</v>
      </c>
    </row>
    <row r="940" spans="1:23" x14ac:dyDescent="0.3">
      <c r="A940" t="s">
        <v>957</v>
      </c>
      <c r="B940" t="s">
        <v>1609</v>
      </c>
      <c r="C940" t="s">
        <v>1632</v>
      </c>
      <c r="D940" t="s">
        <v>1638</v>
      </c>
      <c r="E940">
        <v>2023</v>
      </c>
      <c r="F940" t="s">
        <v>1641</v>
      </c>
      <c r="G940">
        <v>2166</v>
      </c>
      <c r="H940">
        <v>7407</v>
      </c>
      <c r="I940">
        <v>11990</v>
      </c>
      <c r="J940">
        <v>279206</v>
      </c>
      <c r="K940">
        <v>12.61</v>
      </c>
      <c r="L940">
        <v>12</v>
      </c>
      <c r="M940">
        <v>1.25</v>
      </c>
      <c r="N940">
        <v>6.4</v>
      </c>
      <c r="O940">
        <v>20.3</v>
      </c>
      <c r="P940">
        <v>3</v>
      </c>
      <c r="Q940">
        <v>8640</v>
      </c>
      <c r="R940">
        <v>9083</v>
      </c>
      <c r="S940">
        <v>9</v>
      </c>
      <c r="T940">
        <v>16043562</v>
      </c>
      <c r="U940">
        <v>25970340</v>
      </c>
      <c r="V940">
        <v>-9926778</v>
      </c>
      <c r="W940" s="20" t="str">
        <f t="shared" si="14"/>
        <v>Under-performer</v>
      </c>
    </row>
    <row r="941" spans="1:23" x14ac:dyDescent="0.3">
      <c r="A941" t="s">
        <v>958</v>
      </c>
      <c r="B941" t="s">
        <v>1440</v>
      </c>
      <c r="C941" t="s">
        <v>1633</v>
      </c>
      <c r="D941" t="s">
        <v>1638</v>
      </c>
      <c r="E941">
        <v>2024</v>
      </c>
      <c r="F941" t="s">
        <v>1639</v>
      </c>
      <c r="G941">
        <v>4156</v>
      </c>
      <c r="H941">
        <v>17627</v>
      </c>
      <c r="I941">
        <v>14472</v>
      </c>
      <c r="J941">
        <v>473177</v>
      </c>
      <c r="K941">
        <v>3.32</v>
      </c>
      <c r="L941">
        <v>7</v>
      </c>
      <c r="M941">
        <v>5.25</v>
      </c>
      <c r="N941">
        <v>10.18</v>
      </c>
      <c r="O941">
        <v>54.56</v>
      </c>
      <c r="P941">
        <v>4.5</v>
      </c>
      <c r="Q941">
        <v>10285</v>
      </c>
      <c r="R941">
        <v>5158</v>
      </c>
      <c r="S941">
        <v>9</v>
      </c>
      <c r="T941">
        <v>73257812</v>
      </c>
      <c r="U941">
        <v>60145632</v>
      </c>
      <c r="V941">
        <v>13112180</v>
      </c>
      <c r="W941" s="20" t="str">
        <f t="shared" si="14"/>
        <v>Star</v>
      </c>
    </row>
    <row r="942" spans="1:23" x14ac:dyDescent="0.3">
      <c r="A942" t="s">
        <v>959</v>
      </c>
      <c r="B942" t="s">
        <v>1298</v>
      </c>
      <c r="C942" t="s">
        <v>1632</v>
      </c>
      <c r="D942" t="s">
        <v>1636</v>
      </c>
      <c r="E942">
        <v>2023</v>
      </c>
      <c r="F942" t="s">
        <v>1641</v>
      </c>
      <c r="G942">
        <v>3375</v>
      </c>
      <c r="H942">
        <v>7156</v>
      </c>
      <c r="I942">
        <v>10784</v>
      </c>
      <c r="J942">
        <v>455818</v>
      </c>
      <c r="K942">
        <v>5.71</v>
      </c>
      <c r="L942">
        <v>6</v>
      </c>
      <c r="M942">
        <v>1.0900000000000001</v>
      </c>
      <c r="N942">
        <v>16.940000000000001</v>
      </c>
      <c r="O942">
        <v>81.52</v>
      </c>
      <c r="P942">
        <v>2.4</v>
      </c>
      <c r="Q942">
        <v>16401</v>
      </c>
      <c r="R942">
        <v>1409</v>
      </c>
      <c r="S942">
        <v>12</v>
      </c>
      <c r="T942">
        <v>24151500</v>
      </c>
      <c r="U942">
        <v>36396000</v>
      </c>
      <c r="V942">
        <v>-12244500</v>
      </c>
      <c r="W942" s="20" t="str">
        <f t="shared" si="14"/>
        <v>Volume Trap</v>
      </c>
    </row>
    <row r="943" spans="1:23" x14ac:dyDescent="0.3">
      <c r="A943" t="s">
        <v>960</v>
      </c>
      <c r="B943" t="s">
        <v>1610</v>
      </c>
      <c r="C943" t="s">
        <v>1634</v>
      </c>
      <c r="D943" t="s">
        <v>1637</v>
      </c>
      <c r="E943">
        <v>2023</v>
      </c>
      <c r="F943" t="s">
        <v>1640</v>
      </c>
      <c r="G943">
        <v>2969</v>
      </c>
      <c r="H943">
        <v>10484</v>
      </c>
      <c r="I943">
        <v>10102</v>
      </c>
      <c r="J943">
        <v>168474</v>
      </c>
      <c r="K943">
        <v>12.13</v>
      </c>
      <c r="L943">
        <v>0</v>
      </c>
      <c r="M943">
        <v>2.0299999999999998</v>
      </c>
      <c r="N943">
        <v>5.67</v>
      </c>
      <c r="O943">
        <v>87.95</v>
      </c>
      <c r="P943">
        <v>2.5</v>
      </c>
      <c r="Q943">
        <v>4780</v>
      </c>
      <c r="R943">
        <v>7721</v>
      </c>
      <c r="S943">
        <v>14</v>
      </c>
      <c r="T943">
        <v>31126996</v>
      </c>
      <c r="U943">
        <v>29992838</v>
      </c>
      <c r="V943">
        <v>1134158</v>
      </c>
      <c r="W943" s="20" t="str">
        <f t="shared" si="14"/>
        <v>Volume Trap</v>
      </c>
    </row>
    <row r="944" spans="1:23" x14ac:dyDescent="0.3">
      <c r="A944" t="s">
        <v>961</v>
      </c>
      <c r="B944" t="s">
        <v>1263</v>
      </c>
      <c r="C944" t="s">
        <v>1632</v>
      </c>
      <c r="D944" t="s">
        <v>1637</v>
      </c>
      <c r="E944">
        <v>2024</v>
      </c>
      <c r="F944" t="s">
        <v>1641</v>
      </c>
      <c r="G944">
        <v>2647</v>
      </c>
      <c r="H944">
        <v>9786</v>
      </c>
      <c r="I944">
        <v>4805</v>
      </c>
      <c r="J944">
        <v>321400</v>
      </c>
      <c r="K944">
        <v>12.35</v>
      </c>
      <c r="L944">
        <v>15</v>
      </c>
      <c r="M944">
        <v>9.98</v>
      </c>
      <c r="N944">
        <v>15.05</v>
      </c>
      <c r="O944">
        <v>13.7</v>
      </c>
      <c r="P944">
        <v>2.7</v>
      </c>
      <c r="Q944">
        <v>3712</v>
      </c>
      <c r="R944">
        <v>5029</v>
      </c>
      <c r="S944">
        <v>8</v>
      </c>
      <c r="T944">
        <v>25903542</v>
      </c>
      <c r="U944">
        <v>12718835</v>
      </c>
      <c r="V944">
        <v>13184707</v>
      </c>
      <c r="W944" s="20" t="str">
        <f t="shared" si="14"/>
        <v>Star</v>
      </c>
    </row>
    <row r="945" spans="1:23" x14ac:dyDescent="0.3">
      <c r="A945" t="s">
        <v>962</v>
      </c>
      <c r="B945" t="s">
        <v>1380</v>
      </c>
      <c r="C945" t="s">
        <v>1634</v>
      </c>
      <c r="D945" t="s">
        <v>1636</v>
      </c>
      <c r="E945">
        <v>2024</v>
      </c>
      <c r="F945" t="s">
        <v>1641</v>
      </c>
      <c r="G945">
        <v>3255</v>
      </c>
      <c r="H945">
        <v>7401</v>
      </c>
      <c r="I945">
        <v>8229</v>
      </c>
      <c r="J945">
        <v>293588</v>
      </c>
      <c r="K945">
        <v>5.77</v>
      </c>
      <c r="L945">
        <v>5</v>
      </c>
      <c r="M945">
        <v>5.41</v>
      </c>
      <c r="N945">
        <v>17.440000000000001</v>
      </c>
      <c r="O945">
        <v>38.46</v>
      </c>
      <c r="P945">
        <v>3.2</v>
      </c>
      <c r="Q945">
        <v>16713</v>
      </c>
      <c r="R945">
        <v>9622</v>
      </c>
      <c r="S945">
        <v>3</v>
      </c>
      <c r="T945">
        <v>24090255</v>
      </c>
      <c r="U945">
        <v>26785395</v>
      </c>
      <c r="V945">
        <v>-2695140</v>
      </c>
      <c r="W945" s="20" t="str">
        <f t="shared" si="14"/>
        <v>Volume Trap</v>
      </c>
    </row>
    <row r="946" spans="1:23" x14ac:dyDescent="0.3">
      <c r="A946" t="s">
        <v>963</v>
      </c>
      <c r="B946" t="s">
        <v>1611</v>
      </c>
      <c r="C946" t="s">
        <v>1633</v>
      </c>
      <c r="D946" t="s">
        <v>1638</v>
      </c>
      <c r="E946">
        <v>2024</v>
      </c>
      <c r="F946" t="s">
        <v>1642</v>
      </c>
      <c r="G946">
        <v>4857</v>
      </c>
      <c r="H946">
        <v>6417</v>
      </c>
      <c r="I946">
        <v>3061</v>
      </c>
      <c r="J946">
        <v>84681</v>
      </c>
      <c r="K946">
        <v>6.89</v>
      </c>
      <c r="L946">
        <v>6</v>
      </c>
      <c r="M946">
        <v>2.84</v>
      </c>
      <c r="N946">
        <v>2.2599999999999998</v>
      </c>
      <c r="O946">
        <v>27.03</v>
      </c>
      <c r="P946">
        <v>3.2</v>
      </c>
      <c r="Q946">
        <v>9578</v>
      </c>
      <c r="R946">
        <v>8802</v>
      </c>
      <c r="S946">
        <v>6</v>
      </c>
      <c r="T946">
        <v>31167369</v>
      </c>
      <c r="U946">
        <v>14867277</v>
      </c>
      <c r="V946">
        <v>16300092</v>
      </c>
      <c r="W946" s="20" t="str">
        <f t="shared" si="14"/>
        <v>Star</v>
      </c>
    </row>
    <row r="947" spans="1:23" x14ac:dyDescent="0.3">
      <c r="A947" t="s">
        <v>964</v>
      </c>
      <c r="B947" t="s">
        <v>1531</v>
      </c>
      <c r="C947" t="s">
        <v>1632</v>
      </c>
      <c r="D947" t="s">
        <v>1635</v>
      </c>
      <c r="E947">
        <v>2023</v>
      </c>
      <c r="F947" t="s">
        <v>1639</v>
      </c>
      <c r="G947">
        <v>864</v>
      </c>
      <c r="H947">
        <v>9929</v>
      </c>
      <c r="I947">
        <v>4536</v>
      </c>
      <c r="J947">
        <v>141328</v>
      </c>
      <c r="K947">
        <v>4.55</v>
      </c>
      <c r="L947">
        <v>11</v>
      </c>
      <c r="M947">
        <v>9.9499999999999993</v>
      </c>
      <c r="N947">
        <v>12.44</v>
      </c>
      <c r="O947">
        <v>70.48</v>
      </c>
      <c r="P947">
        <v>3</v>
      </c>
      <c r="Q947">
        <v>17436</v>
      </c>
      <c r="R947">
        <v>8783</v>
      </c>
      <c r="S947">
        <v>7</v>
      </c>
      <c r="T947">
        <v>8578656</v>
      </c>
      <c r="U947">
        <v>3919104</v>
      </c>
      <c r="V947">
        <v>4659552</v>
      </c>
      <c r="W947" s="20" t="str">
        <f t="shared" si="14"/>
        <v>Cash Cows</v>
      </c>
    </row>
    <row r="948" spans="1:23" x14ac:dyDescent="0.3">
      <c r="A948" t="s">
        <v>965</v>
      </c>
      <c r="B948" t="s">
        <v>1321</v>
      </c>
      <c r="C948" t="s">
        <v>1634</v>
      </c>
      <c r="D948" t="s">
        <v>1636</v>
      </c>
      <c r="E948">
        <v>2023</v>
      </c>
      <c r="F948" t="s">
        <v>1639</v>
      </c>
      <c r="G948">
        <v>395</v>
      </c>
      <c r="H948">
        <v>16216</v>
      </c>
      <c r="I948">
        <v>12785</v>
      </c>
      <c r="J948">
        <v>268512</v>
      </c>
      <c r="K948">
        <v>13.99</v>
      </c>
      <c r="L948">
        <v>8</v>
      </c>
      <c r="M948">
        <v>9.67</v>
      </c>
      <c r="N948">
        <v>6.58</v>
      </c>
      <c r="O948">
        <v>61.22</v>
      </c>
      <c r="P948">
        <v>2.2000000000000002</v>
      </c>
      <c r="Q948">
        <v>18497</v>
      </c>
      <c r="R948">
        <v>1717</v>
      </c>
      <c r="S948">
        <v>13</v>
      </c>
      <c r="T948">
        <v>6405320</v>
      </c>
      <c r="U948">
        <v>5050075</v>
      </c>
      <c r="V948">
        <v>1355245</v>
      </c>
      <c r="W948" s="20" t="str">
        <f t="shared" si="14"/>
        <v>Under-performer</v>
      </c>
    </row>
    <row r="949" spans="1:23" x14ac:dyDescent="0.3">
      <c r="A949" t="s">
        <v>966</v>
      </c>
      <c r="B949" t="s">
        <v>1051</v>
      </c>
      <c r="C949" t="s">
        <v>1633</v>
      </c>
      <c r="D949" t="s">
        <v>1636</v>
      </c>
      <c r="E949">
        <v>2024</v>
      </c>
      <c r="F949" t="s">
        <v>1639</v>
      </c>
      <c r="G949">
        <v>2399</v>
      </c>
      <c r="H949">
        <v>17295</v>
      </c>
      <c r="I949">
        <v>10928</v>
      </c>
      <c r="J949">
        <v>355505</v>
      </c>
      <c r="K949">
        <v>1.78</v>
      </c>
      <c r="L949">
        <v>10</v>
      </c>
      <c r="M949">
        <v>4.41</v>
      </c>
      <c r="N949">
        <v>18.11</v>
      </c>
      <c r="O949">
        <v>19.59</v>
      </c>
      <c r="P949">
        <v>4.7</v>
      </c>
      <c r="Q949">
        <v>15774</v>
      </c>
      <c r="R949">
        <v>1620</v>
      </c>
      <c r="S949">
        <v>11</v>
      </c>
      <c r="T949">
        <v>41490705</v>
      </c>
      <c r="U949">
        <v>26216272</v>
      </c>
      <c r="V949">
        <v>15274433</v>
      </c>
      <c r="W949" s="20" t="str">
        <f t="shared" si="14"/>
        <v>Star</v>
      </c>
    </row>
    <row r="950" spans="1:23" x14ac:dyDescent="0.3">
      <c r="A950" t="s">
        <v>967</v>
      </c>
      <c r="B950" t="s">
        <v>1130</v>
      </c>
      <c r="C950" t="s">
        <v>1633</v>
      </c>
      <c r="D950" t="s">
        <v>1637</v>
      </c>
      <c r="E950">
        <v>2023</v>
      </c>
      <c r="F950" t="s">
        <v>1641</v>
      </c>
      <c r="G950">
        <v>412</v>
      </c>
      <c r="H950">
        <v>12638</v>
      </c>
      <c r="I950">
        <v>7516</v>
      </c>
      <c r="J950">
        <v>84540</v>
      </c>
      <c r="K950">
        <v>14.01</v>
      </c>
      <c r="L950">
        <v>9</v>
      </c>
      <c r="M950">
        <v>2.6</v>
      </c>
      <c r="N950">
        <v>4.74</v>
      </c>
      <c r="O950">
        <v>48.68</v>
      </c>
      <c r="P950">
        <v>3.4</v>
      </c>
      <c r="Q950">
        <v>2368</v>
      </c>
      <c r="R950">
        <v>7992</v>
      </c>
      <c r="S950">
        <v>5</v>
      </c>
      <c r="T950">
        <v>5206856</v>
      </c>
      <c r="U950">
        <v>3096592</v>
      </c>
      <c r="V950">
        <v>2110264</v>
      </c>
      <c r="W950" s="20" t="str">
        <f t="shared" si="14"/>
        <v>Under-performer</v>
      </c>
    </row>
    <row r="951" spans="1:23" x14ac:dyDescent="0.3">
      <c r="A951" t="s">
        <v>968</v>
      </c>
      <c r="B951" t="s">
        <v>1612</v>
      </c>
      <c r="C951" t="s">
        <v>1634</v>
      </c>
      <c r="D951" t="s">
        <v>1638</v>
      </c>
      <c r="E951">
        <v>2023</v>
      </c>
      <c r="F951" t="s">
        <v>1639</v>
      </c>
      <c r="G951">
        <v>2493</v>
      </c>
      <c r="H951">
        <v>4030</v>
      </c>
      <c r="I951">
        <v>5675</v>
      </c>
      <c r="J951">
        <v>207608</v>
      </c>
      <c r="K951">
        <v>10.26</v>
      </c>
      <c r="L951">
        <v>0</v>
      </c>
      <c r="M951">
        <v>8.3800000000000008</v>
      </c>
      <c r="N951">
        <v>22.31</v>
      </c>
      <c r="O951">
        <v>64.84</v>
      </c>
      <c r="P951">
        <v>2.6</v>
      </c>
      <c r="Q951">
        <v>18695</v>
      </c>
      <c r="R951">
        <v>1683</v>
      </c>
      <c r="S951">
        <v>14</v>
      </c>
      <c r="T951">
        <v>10046790</v>
      </c>
      <c r="U951">
        <v>14147775</v>
      </c>
      <c r="V951">
        <v>-4100985</v>
      </c>
      <c r="W951" s="20" t="str">
        <f t="shared" si="14"/>
        <v>Under-performer</v>
      </c>
    </row>
    <row r="952" spans="1:23" x14ac:dyDescent="0.3">
      <c r="A952" t="s">
        <v>969</v>
      </c>
      <c r="B952" t="s">
        <v>1567</v>
      </c>
      <c r="C952" t="s">
        <v>1633</v>
      </c>
      <c r="D952" t="s">
        <v>1638</v>
      </c>
      <c r="E952">
        <v>2024</v>
      </c>
      <c r="F952" t="s">
        <v>1640</v>
      </c>
      <c r="G952">
        <v>2315</v>
      </c>
      <c r="H952">
        <v>19844</v>
      </c>
      <c r="I952">
        <v>13349</v>
      </c>
      <c r="J952">
        <v>134700</v>
      </c>
      <c r="K952">
        <v>7.97</v>
      </c>
      <c r="L952">
        <v>17</v>
      </c>
      <c r="M952">
        <v>7.16</v>
      </c>
      <c r="N952">
        <v>10.77</v>
      </c>
      <c r="O952">
        <v>72.319999999999993</v>
      </c>
      <c r="P952">
        <v>3.6</v>
      </c>
      <c r="Q952">
        <v>17542</v>
      </c>
      <c r="R952">
        <v>6804</v>
      </c>
      <c r="S952">
        <v>11</v>
      </c>
      <c r="T952">
        <v>45938860</v>
      </c>
      <c r="U952">
        <v>30902935</v>
      </c>
      <c r="V952">
        <v>15035925</v>
      </c>
      <c r="W952" s="20" t="str">
        <f t="shared" si="14"/>
        <v>Star</v>
      </c>
    </row>
    <row r="953" spans="1:23" x14ac:dyDescent="0.3">
      <c r="A953" t="s">
        <v>970</v>
      </c>
      <c r="B953" t="s">
        <v>1165</v>
      </c>
      <c r="C953" t="s">
        <v>1633</v>
      </c>
      <c r="D953" t="s">
        <v>1636</v>
      </c>
      <c r="E953">
        <v>2024</v>
      </c>
      <c r="F953" t="s">
        <v>1639</v>
      </c>
      <c r="G953">
        <v>2238</v>
      </c>
      <c r="H953">
        <v>18932</v>
      </c>
      <c r="I953">
        <v>9721</v>
      </c>
      <c r="J953">
        <v>390676</v>
      </c>
      <c r="K953">
        <v>0.49</v>
      </c>
      <c r="L953">
        <v>3</v>
      </c>
      <c r="M953">
        <v>6.87</v>
      </c>
      <c r="N953">
        <v>4.95</v>
      </c>
      <c r="O953">
        <v>11.6</v>
      </c>
      <c r="P953">
        <v>4.0999999999999996</v>
      </c>
      <c r="Q953">
        <v>16907</v>
      </c>
      <c r="R953">
        <v>8088</v>
      </c>
      <c r="S953">
        <v>6</v>
      </c>
      <c r="T953">
        <v>42369816</v>
      </c>
      <c r="U953">
        <v>21755598</v>
      </c>
      <c r="V953">
        <v>20614218</v>
      </c>
      <c r="W953" s="20" t="str">
        <f t="shared" si="14"/>
        <v>Star</v>
      </c>
    </row>
    <row r="954" spans="1:23" x14ac:dyDescent="0.3">
      <c r="A954" t="s">
        <v>971</v>
      </c>
      <c r="B954" t="s">
        <v>1388</v>
      </c>
      <c r="C954" t="s">
        <v>1634</v>
      </c>
      <c r="D954" t="s">
        <v>1637</v>
      </c>
      <c r="E954">
        <v>2023</v>
      </c>
      <c r="F954" t="s">
        <v>1640</v>
      </c>
      <c r="G954">
        <v>3055</v>
      </c>
      <c r="H954">
        <v>7272</v>
      </c>
      <c r="I954">
        <v>5178</v>
      </c>
      <c r="J954">
        <v>237647</v>
      </c>
      <c r="K954">
        <v>7.13</v>
      </c>
      <c r="L954">
        <v>4</v>
      </c>
      <c r="M954">
        <v>8.93</v>
      </c>
      <c r="N954">
        <v>10.95</v>
      </c>
      <c r="O954">
        <v>81.239999999999995</v>
      </c>
      <c r="P954">
        <v>4.8</v>
      </c>
      <c r="Q954">
        <v>17754</v>
      </c>
      <c r="R954">
        <v>6683</v>
      </c>
      <c r="S954">
        <v>10</v>
      </c>
      <c r="T954">
        <v>22215960</v>
      </c>
      <c r="U954">
        <v>15818790</v>
      </c>
      <c r="V954">
        <v>6397170</v>
      </c>
      <c r="W954" s="20" t="str">
        <f t="shared" si="14"/>
        <v>Cash Cows</v>
      </c>
    </row>
    <row r="955" spans="1:23" x14ac:dyDescent="0.3">
      <c r="A955" t="s">
        <v>972</v>
      </c>
      <c r="B955" t="s">
        <v>1613</v>
      </c>
      <c r="C955" t="s">
        <v>1633</v>
      </c>
      <c r="D955" t="s">
        <v>1637</v>
      </c>
      <c r="E955">
        <v>2023</v>
      </c>
      <c r="F955" t="s">
        <v>1639</v>
      </c>
      <c r="G955">
        <v>3331</v>
      </c>
      <c r="H955">
        <v>16976</v>
      </c>
      <c r="I955">
        <v>8615</v>
      </c>
      <c r="J955">
        <v>439770</v>
      </c>
      <c r="K955">
        <v>6.12</v>
      </c>
      <c r="L955">
        <v>8</v>
      </c>
      <c r="M955">
        <v>6.89</v>
      </c>
      <c r="N955">
        <v>10.220000000000001</v>
      </c>
      <c r="O955">
        <v>55.54</v>
      </c>
      <c r="P955">
        <v>3</v>
      </c>
      <c r="Q955">
        <v>3244</v>
      </c>
      <c r="R955">
        <v>1675</v>
      </c>
      <c r="S955">
        <v>12</v>
      </c>
      <c r="T955">
        <v>56547056</v>
      </c>
      <c r="U955">
        <v>28696565</v>
      </c>
      <c r="V955">
        <v>27850491</v>
      </c>
      <c r="W955" s="20" t="str">
        <f t="shared" si="14"/>
        <v>Star</v>
      </c>
    </row>
    <row r="956" spans="1:23" x14ac:dyDescent="0.3">
      <c r="A956" t="s">
        <v>973</v>
      </c>
      <c r="B956" t="s">
        <v>1434</v>
      </c>
      <c r="C956" t="s">
        <v>1634</v>
      </c>
      <c r="D956" t="s">
        <v>1638</v>
      </c>
      <c r="E956">
        <v>2024</v>
      </c>
      <c r="F956" t="s">
        <v>1641</v>
      </c>
      <c r="G956">
        <v>1034</v>
      </c>
      <c r="H956">
        <v>17251</v>
      </c>
      <c r="I956">
        <v>14578</v>
      </c>
      <c r="J956">
        <v>446087</v>
      </c>
      <c r="K956">
        <v>2.42</v>
      </c>
      <c r="L956">
        <v>16</v>
      </c>
      <c r="M956">
        <v>2.84</v>
      </c>
      <c r="N956">
        <v>10.72</v>
      </c>
      <c r="O956">
        <v>74.95</v>
      </c>
      <c r="P956">
        <v>1.4</v>
      </c>
      <c r="Q956">
        <v>3756</v>
      </c>
      <c r="R956">
        <v>7035</v>
      </c>
      <c r="S956">
        <v>8</v>
      </c>
      <c r="T956">
        <v>17837534</v>
      </c>
      <c r="U956">
        <v>15073652</v>
      </c>
      <c r="V956">
        <v>2763882</v>
      </c>
      <c r="W956" s="20" t="str">
        <f t="shared" si="14"/>
        <v>Under-performer</v>
      </c>
    </row>
    <row r="957" spans="1:23" x14ac:dyDescent="0.3">
      <c r="A957" t="s">
        <v>974</v>
      </c>
      <c r="B957" t="s">
        <v>1489</v>
      </c>
      <c r="C957" t="s">
        <v>1634</v>
      </c>
      <c r="D957" t="s">
        <v>1635</v>
      </c>
      <c r="E957">
        <v>2023</v>
      </c>
      <c r="F957" t="s">
        <v>1642</v>
      </c>
      <c r="G957">
        <v>1689</v>
      </c>
      <c r="H957">
        <v>4464</v>
      </c>
      <c r="I957">
        <v>4251</v>
      </c>
      <c r="J957">
        <v>96002</v>
      </c>
      <c r="K957">
        <v>9.85</v>
      </c>
      <c r="L957">
        <v>2</v>
      </c>
      <c r="M957">
        <v>6.94</v>
      </c>
      <c r="N957">
        <v>14.64</v>
      </c>
      <c r="O957">
        <v>74.64</v>
      </c>
      <c r="P957">
        <v>2.8</v>
      </c>
      <c r="Q957">
        <v>13359</v>
      </c>
      <c r="R957">
        <v>6276</v>
      </c>
      <c r="S957">
        <v>3</v>
      </c>
      <c r="T957">
        <v>7539696</v>
      </c>
      <c r="U957">
        <v>7179939</v>
      </c>
      <c r="V957">
        <v>359757</v>
      </c>
      <c r="W957" s="20" t="str">
        <f t="shared" si="14"/>
        <v>Under-performer</v>
      </c>
    </row>
    <row r="958" spans="1:23" x14ac:dyDescent="0.3">
      <c r="A958" t="s">
        <v>975</v>
      </c>
      <c r="B958" t="s">
        <v>1243</v>
      </c>
      <c r="C958" t="s">
        <v>1633</v>
      </c>
      <c r="D958" t="s">
        <v>1636</v>
      </c>
      <c r="E958">
        <v>2023</v>
      </c>
      <c r="F958" t="s">
        <v>1639</v>
      </c>
      <c r="G958">
        <v>877</v>
      </c>
      <c r="H958">
        <v>8637</v>
      </c>
      <c r="I958">
        <v>13449</v>
      </c>
      <c r="J958">
        <v>99812</v>
      </c>
      <c r="K958">
        <v>14.57</v>
      </c>
      <c r="L958">
        <v>15</v>
      </c>
      <c r="M958">
        <v>3.06</v>
      </c>
      <c r="N958">
        <v>13.03</v>
      </c>
      <c r="O958">
        <v>25.19</v>
      </c>
      <c r="P958">
        <v>2.9</v>
      </c>
      <c r="Q958">
        <v>6923</v>
      </c>
      <c r="R958">
        <v>9338</v>
      </c>
      <c r="S958">
        <v>12</v>
      </c>
      <c r="T958">
        <v>7574649</v>
      </c>
      <c r="U958">
        <v>11794773</v>
      </c>
      <c r="V958">
        <v>-4220124</v>
      </c>
      <c r="W958" s="20" t="str">
        <f t="shared" si="14"/>
        <v>Under-performer</v>
      </c>
    </row>
    <row r="959" spans="1:23" x14ac:dyDescent="0.3">
      <c r="A959" t="s">
        <v>976</v>
      </c>
      <c r="B959" t="s">
        <v>1577</v>
      </c>
      <c r="C959" t="s">
        <v>1633</v>
      </c>
      <c r="D959" t="s">
        <v>1638</v>
      </c>
      <c r="E959">
        <v>2023</v>
      </c>
      <c r="F959" t="s">
        <v>1640</v>
      </c>
      <c r="G959">
        <v>2780</v>
      </c>
      <c r="H959">
        <v>18847</v>
      </c>
      <c r="I959">
        <v>8416</v>
      </c>
      <c r="J959">
        <v>465842</v>
      </c>
      <c r="K959">
        <v>8.43</v>
      </c>
      <c r="L959">
        <v>4</v>
      </c>
      <c r="M959">
        <v>7.59</v>
      </c>
      <c r="N959">
        <v>3.74</v>
      </c>
      <c r="O959">
        <v>18.809999999999999</v>
      </c>
      <c r="P959">
        <v>4.5999999999999996</v>
      </c>
      <c r="Q959">
        <v>6589</v>
      </c>
      <c r="R959">
        <v>2713</v>
      </c>
      <c r="S959">
        <v>2</v>
      </c>
      <c r="T959">
        <v>52394660</v>
      </c>
      <c r="U959">
        <v>23396480</v>
      </c>
      <c r="V959">
        <v>28998180</v>
      </c>
      <c r="W959" s="20" t="str">
        <f t="shared" si="14"/>
        <v>Star</v>
      </c>
    </row>
    <row r="960" spans="1:23" x14ac:dyDescent="0.3">
      <c r="A960" t="s">
        <v>977</v>
      </c>
      <c r="B960" t="s">
        <v>1492</v>
      </c>
      <c r="C960" t="s">
        <v>1632</v>
      </c>
      <c r="D960" t="s">
        <v>1638</v>
      </c>
      <c r="E960">
        <v>2023</v>
      </c>
      <c r="F960" t="s">
        <v>1641</v>
      </c>
      <c r="G960">
        <v>3581</v>
      </c>
      <c r="H960">
        <v>18420</v>
      </c>
      <c r="I960">
        <v>13528</v>
      </c>
      <c r="J960">
        <v>241051</v>
      </c>
      <c r="K960">
        <v>10.72</v>
      </c>
      <c r="L960">
        <v>15</v>
      </c>
      <c r="M960">
        <v>6.2</v>
      </c>
      <c r="N960">
        <v>1.64</v>
      </c>
      <c r="O960">
        <v>67.7</v>
      </c>
      <c r="P960">
        <v>2.6</v>
      </c>
      <c r="Q960">
        <v>8108</v>
      </c>
      <c r="R960">
        <v>3992</v>
      </c>
      <c r="S960">
        <v>3</v>
      </c>
      <c r="T960">
        <v>65962020</v>
      </c>
      <c r="U960">
        <v>48443768</v>
      </c>
      <c r="V960">
        <v>17518252</v>
      </c>
      <c r="W960" s="20" t="str">
        <f t="shared" si="14"/>
        <v>Star</v>
      </c>
    </row>
    <row r="961" spans="1:23" x14ac:dyDescent="0.3">
      <c r="A961" t="s">
        <v>978</v>
      </c>
      <c r="B961" t="s">
        <v>1614</v>
      </c>
      <c r="C961" t="s">
        <v>1633</v>
      </c>
      <c r="D961" t="s">
        <v>1636</v>
      </c>
      <c r="E961">
        <v>2024</v>
      </c>
      <c r="F961" t="s">
        <v>1640</v>
      </c>
      <c r="G961">
        <v>4501</v>
      </c>
      <c r="H961">
        <v>15391</v>
      </c>
      <c r="I961">
        <v>11132</v>
      </c>
      <c r="J961">
        <v>307906</v>
      </c>
      <c r="K961">
        <v>1.03</v>
      </c>
      <c r="L961">
        <v>2</v>
      </c>
      <c r="M961">
        <v>0.77</v>
      </c>
      <c r="N961">
        <v>18.239999999999998</v>
      </c>
      <c r="O961">
        <v>22.51</v>
      </c>
      <c r="P961">
        <v>4.8</v>
      </c>
      <c r="Q961">
        <v>11217</v>
      </c>
      <c r="R961">
        <v>8753</v>
      </c>
      <c r="S961">
        <v>4</v>
      </c>
      <c r="T961">
        <v>69274891</v>
      </c>
      <c r="U961">
        <v>50105132</v>
      </c>
      <c r="V961">
        <v>19169759</v>
      </c>
      <c r="W961" s="20" t="str">
        <f t="shared" si="14"/>
        <v>Star</v>
      </c>
    </row>
    <row r="962" spans="1:23" x14ac:dyDescent="0.3">
      <c r="A962" t="s">
        <v>979</v>
      </c>
      <c r="B962" t="s">
        <v>1469</v>
      </c>
      <c r="C962" t="s">
        <v>1633</v>
      </c>
      <c r="D962" t="s">
        <v>1637</v>
      </c>
      <c r="E962">
        <v>2024</v>
      </c>
      <c r="F962" t="s">
        <v>1640</v>
      </c>
      <c r="G962">
        <v>2985</v>
      </c>
      <c r="H962">
        <v>8840</v>
      </c>
      <c r="I962">
        <v>10636</v>
      </c>
      <c r="J962">
        <v>158946</v>
      </c>
      <c r="K962">
        <v>6.27</v>
      </c>
      <c r="L962">
        <v>19</v>
      </c>
      <c r="M962">
        <v>5.13</v>
      </c>
      <c r="N962">
        <v>13.99</v>
      </c>
      <c r="O962">
        <v>77.989999999999995</v>
      </c>
      <c r="P962">
        <v>2.9</v>
      </c>
      <c r="Q962">
        <v>19353</v>
      </c>
      <c r="R962">
        <v>6833</v>
      </c>
      <c r="S962">
        <v>12</v>
      </c>
      <c r="T962">
        <v>26387400</v>
      </c>
      <c r="U962">
        <v>31748460</v>
      </c>
      <c r="V962">
        <v>-5361060</v>
      </c>
      <c r="W962" s="20" t="str">
        <f t="shared" si="14"/>
        <v>Volume Trap</v>
      </c>
    </row>
    <row r="963" spans="1:23" x14ac:dyDescent="0.3">
      <c r="A963" t="s">
        <v>980</v>
      </c>
      <c r="B963" t="s">
        <v>1310</v>
      </c>
      <c r="C963" t="s">
        <v>1634</v>
      </c>
      <c r="D963" t="s">
        <v>1635</v>
      </c>
      <c r="E963">
        <v>2024</v>
      </c>
      <c r="F963" t="s">
        <v>1642</v>
      </c>
      <c r="G963">
        <v>3926</v>
      </c>
      <c r="H963">
        <v>9467</v>
      </c>
      <c r="I963">
        <v>3600</v>
      </c>
      <c r="J963">
        <v>116668</v>
      </c>
      <c r="K963">
        <v>1.75</v>
      </c>
      <c r="L963">
        <v>14</v>
      </c>
      <c r="M963">
        <v>3.43</v>
      </c>
      <c r="N963">
        <v>8.98</v>
      </c>
      <c r="O963">
        <v>68.099999999999994</v>
      </c>
      <c r="P963">
        <v>4.9000000000000004</v>
      </c>
      <c r="Q963">
        <v>20559</v>
      </c>
      <c r="R963">
        <v>4531</v>
      </c>
      <c r="S963">
        <v>3</v>
      </c>
      <c r="T963">
        <v>37167442</v>
      </c>
      <c r="U963">
        <v>14133600</v>
      </c>
      <c r="V963">
        <v>23033842</v>
      </c>
      <c r="W963" s="20" t="str">
        <f t="shared" ref="W963:W1001" si="15">IF(AND(T963&gt;$Y$2,V963&gt;$Z$2),"Star",IF(AND(T963&lt;=$Y$2,V963&gt;$Z$2),"Cash Cows",IF(AND(T963&gt;$Y$2,V963&lt;=$Z$2),"Volume Trap","Under-performer")))</f>
        <v>Star</v>
      </c>
    </row>
    <row r="964" spans="1:23" x14ac:dyDescent="0.3">
      <c r="A964" t="s">
        <v>981</v>
      </c>
      <c r="B964" t="s">
        <v>1586</v>
      </c>
      <c r="C964" t="s">
        <v>1633</v>
      </c>
      <c r="D964" t="s">
        <v>1637</v>
      </c>
      <c r="E964">
        <v>2023</v>
      </c>
      <c r="F964" t="s">
        <v>1640</v>
      </c>
      <c r="G964">
        <v>176</v>
      </c>
      <c r="H964">
        <v>13915</v>
      </c>
      <c r="I964">
        <v>13954</v>
      </c>
      <c r="J964">
        <v>149003</v>
      </c>
      <c r="K964">
        <v>9.19</v>
      </c>
      <c r="L964">
        <v>2</v>
      </c>
      <c r="M964">
        <v>3.29</v>
      </c>
      <c r="N964">
        <v>20.21</v>
      </c>
      <c r="O964">
        <v>77.349999999999994</v>
      </c>
      <c r="P964">
        <v>1</v>
      </c>
      <c r="Q964">
        <v>19397</v>
      </c>
      <c r="R964">
        <v>8212</v>
      </c>
      <c r="S964">
        <v>12</v>
      </c>
      <c r="T964">
        <v>2449040</v>
      </c>
      <c r="U964">
        <v>2455904</v>
      </c>
      <c r="V964">
        <v>-6864</v>
      </c>
      <c r="W964" s="20" t="str">
        <f t="shared" si="15"/>
        <v>Under-performer</v>
      </c>
    </row>
    <row r="965" spans="1:23" x14ac:dyDescent="0.3">
      <c r="A965" t="s">
        <v>982</v>
      </c>
      <c r="B965" t="s">
        <v>1615</v>
      </c>
      <c r="C965" t="s">
        <v>1634</v>
      </c>
      <c r="D965" t="s">
        <v>1637</v>
      </c>
      <c r="E965">
        <v>2023</v>
      </c>
      <c r="F965" t="s">
        <v>1640</v>
      </c>
      <c r="G965">
        <v>3227</v>
      </c>
      <c r="H965">
        <v>13371</v>
      </c>
      <c r="I965">
        <v>14535</v>
      </c>
      <c r="J965">
        <v>261142</v>
      </c>
      <c r="K965">
        <v>14.08</v>
      </c>
      <c r="L965">
        <v>19</v>
      </c>
      <c r="M965">
        <v>6.02</v>
      </c>
      <c r="N965">
        <v>9.6999999999999993</v>
      </c>
      <c r="O965">
        <v>33.92</v>
      </c>
      <c r="P965">
        <v>4.5999999999999996</v>
      </c>
      <c r="Q965">
        <v>6376</v>
      </c>
      <c r="R965">
        <v>1481</v>
      </c>
      <c r="S965">
        <v>4</v>
      </c>
      <c r="T965">
        <v>43148217</v>
      </c>
      <c r="U965">
        <v>46904445</v>
      </c>
      <c r="V965">
        <v>-3756228</v>
      </c>
      <c r="W965" s="20" t="str">
        <f t="shared" si="15"/>
        <v>Volume Trap</v>
      </c>
    </row>
    <row r="966" spans="1:23" x14ac:dyDescent="0.3">
      <c r="A966" t="s">
        <v>983</v>
      </c>
      <c r="B966" t="s">
        <v>1616</v>
      </c>
      <c r="C966" t="s">
        <v>1632</v>
      </c>
      <c r="D966" t="s">
        <v>1636</v>
      </c>
      <c r="E966">
        <v>2023</v>
      </c>
      <c r="F966" t="s">
        <v>1641</v>
      </c>
      <c r="G966">
        <v>3106</v>
      </c>
      <c r="H966">
        <v>13416</v>
      </c>
      <c r="I966">
        <v>9133</v>
      </c>
      <c r="J966">
        <v>270462</v>
      </c>
      <c r="K966">
        <v>9.93</v>
      </c>
      <c r="L966">
        <v>13</v>
      </c>
      <c r="M966">
        <v>3.22</v>
      </c>
      <c r="N966">
        <v>19.899999999999999</v>
      </c>
      <c r="O966">
        <v>35.33</v>
      </c>
      <c r="P966">
        <v>4.7</v>
      </c>
      <c r="Q966">
        <v>19335</v>
      </c>
      <c r="R966">
        <v>9437</v>
      </c>
      <c r="S966">
        <v>11</v>
      </c>
      <c r="T966">
        <v>41670096</v>
      </c>
      <c r="U966">
        <v>28367098</v>
      </c>
      <c r="V966">
        <v>13302998</v>
      </c>
      <c r="W966" s="20" t="str">
        <f t="shared" si="15"/>
        <v>Star</v>
      </c>
    </row>
    <row r="967" spans="1:23" x14ac:dyDescent="0.3">
      <c r="A967" t="s">
        <v>984</v>
      </c>
      <c r="B967" t="s">
        <v>1049</v>
      </c>
      <c r="C967" t="s">
        <v>1632</v>
      </c>
      <c r="D967" t="s">
        <v>1635</v>
      </c>
      <c r="E967">
        <v>2024</v>
      </c>
      <c r="F967" t="s">
        <v>1641</v>
      </c>
      <c r="G967">
        <v>653</v>
      </c>
      <c r="H967">
        <v>10234</v>
      </c>
      <c r="I967">
        <v>6210</v>
      </c>
      <c r="J967">
        <v>355142</v>
      </c>
      <c r="K967">
        <v>1.1499999999999999</v>
      </c>
      <c r="L967">
        <v>15</v>
      </c>
      <c r="M967">
        <v>7.77</v>
      </c>
      <c r="N967">
        <v>7.64</v>
      </c>
      <c r="O967">
        <v>63.7</v>
      </c>
      <c r="P967">
        <v>4.8</v>
      </c>
      <c r="Q967">
        <v>4507</v>
      </c>
      <c r="R967">
        <v>3615</v>
      </c>
      <c r="S967">
        <v>12</v>
      </c>
      <c r="T967">
        <v>6682802</v>
      </c>
      <c r="U967">
        <v>4055130</v>
      </c>
      <c r="V967">
        <v>2627672</v>
      </c>
      <c r="W967" s="20" t="str">
        <f t="shared" si="15"/>
        <v>Under-performer</v>
      </c>
    </row>
    <row r="968" spans="1:23" x14ac:dyDescent="0.3">
      <c r="A968" t="s">
        <v>985</v>
      </c>
      <c r="B968" t="s">
        <v>1422</v>
      </c>
      <c r="C968" t="s">
        <v>1634</v>
      </c>
      <c r="D968" t="s">
        <v>1637</v>
      </c>
      <c r="E968">
        <v>2024</v>
      </c>
      <c r="F968" t="s">
        <v>1640</v>
      </c>
      <c r="G968">
        <v>3499</v>
      </c>
      <c r="H968">
        <v>2345</v>
      </c>
      <c r="I968">
        <v>2255</v>
      </c>
      <c r="J968">
        <v>244886</v>
      </c>
      <c r="K968">
        <v>5.32</v>
      </c>
      <c r="L968">
        <v>16</v>
      </c>
      <c r="M968">
        <v>0.71</v>
      </c>
      <c r="N968">
        <v>1.82</v>
      </c>
      <c r="O968">
        <v>12.52</v>
      </c>
      <c r="P968">
        <v>1.1000000000000001</v>
      </c>
      <c r="Q968">
        <v>15825</v>
      </c>
      <c r="R968">
        <v>4554</v>
      </c>
      <c r="S968">
        <v>12</v>
      </c>
      <c r="T968">
        <v>8205155</v>
      </c>
      <c r="U968">
        <v>7890245</v>
      </c>
      <c r="V968">
        <v>314910</v>
      </c>
      <c r="W968" s="20" t="str">
        <f t="shared" si="15"/>
        <v>Under-performer</v>
      </c>
    </row>
    <row r="969" spans="1:23" x14ac:dyDescent="0.3">
      <c r="A969" t="s">
        <v>986</v>
      </c>
      <c r="B969" t="s">
        <v>1540</v>
      </c>
      <c r="C969" t="s">
        <v>1632</v>
      </c>
      <c r="D969" t="s">
        <v>1636</v>
      </c>
      <c r="E969">
        <v>2024</v>
      </c>
      <c r="F969" t="s">
        <v>1639</v>
      </c>
      <c r="G969">
        <v>4196</v>
      </c>
      <c r="H969">
        <v>3994</v>
      </c>
      <c r="I969">
        <v>7692</v>
      </c>
      <c r="J969">
        <v>154601</v>
      </c>
      <c r="K969">
        <v>8.26</v>
      </c>
      <c r="L969">
        <v>19</v>
      </c>
      <c r="M969">
        <v>6.6</v>
      </c>
      <c r="N969">
        <v>23.32</v>
      </c>
      <c r="O969">
        <v>68.12</v>
      </c>
      <c r="P969">
        <v>1.7</v>
      </c>
      <c r="Q969">
        <v>4624</v>
      </c>
      <c r="R969">
        <v>7869</v>
      </c>
      <c r="S969">
        <v>13</v>
      </c>
      <c r="T969">
        <v>16758824</v>
      </c>
      <c r="U969">
        <v>32275632</v>
      </c>
      <c r="V969">
        <v>-15516808</v>
      </c>
      <c r="W969" s="20" t="str">
        <f t="shared" si="15"/>
        <v>Under-performer</v>
      </c>
    </row>
    <row r="970" spans="1:23" x14ac:dyDescent="0.3">
      <c r="A970" t="s">
        <v>987</v>
      </c>
      <c r="B970" t="s">
        <v>1617</v>
      </c>
      <c r="C970" t="s">
        <v>1633</v>
      </c>
      <c r="D970" t="s">
        <v>1635</v>
      </c>
      <c r="E970">
        <v>2023</v>
      </c>
      <c r="F970" t="s">
        <v>1641</v>
      </c>
      <c r="G970">
        <v>3583</v>
      </c>
      <c r="H970">
        <v>14177</v>
      </c>
      <c r="I970">
        <v>14963</v>
      </c>
      <c r="J970">
        <v>488823</v>
      </c>
      <c r="K970">
        <v>6.05</v>
      </c>
      <c r="L970">
        <v>17</v>
      </c>
      <c r="M970">
        <v>8.09</v>
      </c>
      <c r="N970">
        <v>9.86</v>
      </c>
      <c r="O970">
        <v>76.86</v>
      </c>
      <c r="P970">
        <v>3.6</v>
      </c>
      <c r="Q970">
        <v>3253</v>
      </c>
      <c r="R970">
        <v>6589</v>
      </c>
      <c r="S970">
        <v>13</v>
      </c>
      <c r="T970">
        <v>50796191</v>
      </c>
      <c r="U970">
        <v>53612429</v>
      </c>
      <c r="V970">
        <v>-2816238</v>
      </c>
      <c r="W970" s="20" t="str">
        <f t="shared" si="15"/>
        <v>Volume Trap</v>
      </c>
    </row>
    <row r="971" spans="1:23" x14ac:dyDescent="0.3">
      <c r="A971" t="s">
        <v>988</v>
      </c>
      <c r="B971" t="s">
        <v>1618</v>
      </c>
      <c r="C971" t="s">
        <v>1632</v>
      </c>
      <c r="D971" t="s">
        <v>1638</v>
      </c>
      <c r="E971">
        <v>2024</v>
      </c>
      <c r="F971" t="s">
        <v>1641</v>
      </c>
      <c r="G971">
        <v>3417</v>
      </c>
      <c r="H971">
        <v>19768</v>
      </c>
      <c r="I971">
        <v>14935</v>
      </c>
      <c r="J971">
        <v>319956</v>
      </c>
      <c r="K971">
        <v>12.5</v>
      </c>
      <c r="L971">
        <v>17</v>
      </c>
      <c r="M971">
        <v>6.73</v>
      </c>
      <c r="N971">
        <v>19.82</v>
      </c>
      <c r="O971">
        <v>43.21</v>
      </c>
      <c r="P971">
        <v>1.1000000000000001</v>
      </c>
      <c r="Q971">
        <v>19496</v>
      </c>
      <c r="R971">
        <v>8484</v>
      </c>
      <c r="S971">
        <v>10</v>
      </c>
      <c r="T971">
        <v>67547256</v>
      </c>
      <c r="U971">
        <v>51032895</v>
      </c>
      <c r="V971">
        <v>16514361</v>
      </c>
      <c r="W971" s="20" t="str">
        <f t="shared" si="15"/>
        <v>Star</v>
      </c>
    </row>
    <row r="972" spans="1:23" x14ac:dyDescent="0.3">
      <c r="A972" t="s">
        <v>989</v>
      </c>
      <c r="B972" t="s">
        <v>1598</v>
      </c>
      <c r="C972" t="s">
        <v>1632</v>
      </c>
      <c r="D972" t="s">
        <v>1635</v>
      </c>
      <c r="E972">
        <v>2024</v>
      </c>
      <c r="F972" t="s">
        <v>1640</v>
      </c>
      <c r="G972">
        <v>3418</v>
      </c>
      <c r="H972">
        <v>13830</v>
      </c>
      <c r="I972">
        <v>6608</v>
      </c>
      <c r="J972">
        <v>111844</v>
      </c>
      <c r="K972">
        <v>12.22</v>
      </c>
      <c r="L972">
        <v>13</v>
      </c>
      <c r="M972">
        <v>4.97</v>
      </c>
      <c r="N972">
        <v>6.98</v>
      </c>
      <c r="O972">
        <v>71.19</v>
      </c>
      <c r="P972">
        <v>1.3</v>
      </c>
      <c r="Q972">
        <v>4775</v>
      </c>
      <c r="R972">
        <v>3634</v>
      </c>
      <c r="S972">
        <v>5</v>
      </c>
      <c r="T972">
        <v>47270940</v>
      </c>
      <c r="U972">
        <v>22586144</v>
      </c>
      <c r="V972">
        <v>24684796</v>
      </c>
      <c r="W972" s="20" t="str">
        <f t="shared" si="15"/>
        <v>Star</v>
      </c>
    </row>
    <row r="973" spans="1:23" x14ac:dyDescent="0.3">
      <c r="A973" t="s">
        <v>990</v>
      </c>
      <c r="B973" t="s">
        <v>1563</v>
      </c>
      <c r="C973" t="s">
        <v>1633</v>
      </c>
      <c r="D973" t="s">
        <v>1635</v>
      </c>
      <c r="E973">
        <v>2023</v>
      </c>
      <c r="F973" t="s">
        <v>1640</v>
      </c>
      <c r="G973">
        <v>3847</v>
      </c>
      <c r="H973">
        <v>6679</v>
      </c>
      <c r="I973">
        <v>7596</v>
      </c>
      <c r="J973">
        <v>251165</v>
      </c>
      <c r="K973">
        <v>9.18</v>
      </c>
      <c r="L973">
        <v>17</v>
      </c>
      <c r="M973">
        <v>9.5</v>
      </c>
      <c r="N973">
        <v>16.16</v>
      </c>
      <c r="O973">
        <v>23.97</v>
      </c>
      <c r="P973">
        <v>1.9</v>
      </c>
      <c r="Q973">
        <v>10247</v>
      </c>
      <c r="R973">
        <v>855</v>
      </c>
      <c r="S973">
        <v>13</v>
      </c>
      <c r="T973">
        <v>25694113</v>
      </c>
      <c r="U973">
        <v>29221812</v>
      </c>
      <c r="V973">
        <v>-3527699</v>
      </c>
      <c r="W973" s="20" t="str">
        <f t="shared" si="15"/>
        <v>Volume Trap</v>
      </c>
    </row>
    <row r="974" spans="1:23" x14ac:dyDescent="0.3">
      <c r="A974" t="s">
        <v>991</v>
      </c>
      <c r="B974" t="s">
        <v>1619</v>
      </c>
      <c r="C974" t="s">
        <v>1634</v>
      </c>
      <c r="D974" t="s">
        <v>1638</v>
      </c>
      <c r="E974">
        <v>2023</v>
      </c>
      <c r="F974" t="s">
        <v>1642</v>
      </c>
      <c r="G974">
        <v>1842</v>
      </c>
      <c r="H974">
        <v>8110</v>
      </c>
      <c r="I974">
        <v>5596</v>
      </c>
      <c r="J974">
        <v>445395</v>
      </c>
      <c r="K974">
        <v>5.6</v>
      </c>
      <c r="L974">
        <v>14</v>
      </c>
      <c r="M974">
        <v>3</v>
      </c>
      <c r="N974">
        <v>21.83</v>
      </c>
      <c r="O974">
        <v>35.78</v>
      </c>
      <c r="P974">
        <v>3</v>
      </c>
      <c r="Q974">
        <v>13943</v>
      </c>
      <c r="R974">
        <v>9976</v>
      </c>
      <c r="S974">
        <v>10</v>
      </c>
      <c r="T974">
        <v>14938620</v>
      </c>
      <c r="U974">
        <v>10307832</v>
      </c>
      <c r="V974">
        <v>4630788</v>
      </c>
      <c r="W974" s="20" t="str">
        <f t="shared" si="15"/>
        <v>Cash Cows</v>
      </c>
    </row>
    <row r="975" spans="1:23" x14ac:dyDescent="0.3">
      <c r="A975" t="s">
        <v>992</v>
      </c>
      <c r="B975" t="s">
        <v>1620</v>
      </c>
      <c r="C975" t="s">
        <v>1632</v>
      </c>
      <c r="D975" t="s">
        <v>1635</v>
      </c>
      <c r="E975">
        <v>2024</v>
      </c>
      <c r="F975" t="s">
        <v>1641</v>
      </c>
      <c r="G975">
        <v>2911</v>
      </c>
      <c r="H975">
        <v>7930</v>
      </c>
      <c r="I975">
        <v>5893</v>
      </c>
      <c r="J975">
        <v>224870</v>
      </c>
      <c r="K975">
        <v>3.83</v>
      </c>
      <c r="L975">
        <v>14</v>
      </c>
      <c r="M975">
        <v>0.19</v>
      </c>
      <c r="N975">
        <v>1.04</v>
      </c>
      <c r="O975">
        <v>87.94</v>
      </c>
      <c r="P975">
        <v>3.2</v>
      </c>
      <c r="Q975">
        <v>19933</v>
      </c>
      <c r="R975">
        <v>2625</v>
      </c>
      <c r="S975">
        <v>12</v>
      </c>
      <c r="T975">
        <v>23084230</v>
      </c>
      <c r="U975">
        <v>17154523</v>
      </c>
      <c r="V975">
        <v>5929707</v>
      </c>
      <c r="W975" s="20" t="str">
        <f t="shared" si="15"/>
        <v>Star</v>
      </c>
    </row>
    <row r="976" spans="1:23" x14ac:dyDescent="0.3">
      <c r="A976" t="s">
        <v>993</v>
      </c>
      <c r="B976" t="s">
        <v>1621</v>
      </c>
      <c r="C976" t="s">
        <v>1632</v>
      </c>
      <c r="D976" t="s">
        <v>1638</v>
      </c>
      <c r="E976">
        <v>2023</v>
      </c>
      <c r="F976" t="s">
        <v>1641</v>
      </c>
      <c r="G976">
        <v>3526</v>
      </c>
      <c r="H976">
        <v>8654</v>
      </c>
      <c r="I976">
        <v>11088</v>
      </c>
      <c r="J976">
        <v>124601</v>
      </c>
      <c r="K976">
        <v>1.59</v>
      </c>
      <c r="L976">
        <v>5</v>
      </c>
      <c r="M976">
        <v>4.32</v>
      </c>
      <c r="N976">
        <v>20.77</v>
      </c>
      <c r="O976">
        <v>88.91</v>
      </c>
      <c r="P976">
        <v>1.1000000000000001</v>
      </c>
      <c r="Q976">
        <v>2324</v>
      </c>
      <c r="R976">
        <v>927</v>
      </c>
      <c r="S976">
        <v>4</v>
      </c>
      <c r="T976">
        <v>30514004</v>
      </c>
      <c r="U976">
        <v>39096288</v>
      </c>
      <c r="V976">
        <v>-8582284</v>
      </c>
      <c r="W976" s="20" t="str">
        <f t="shared" si="15"/>
        <v>Volume Trap</v>
      </c>
    </row>
    <row r="977" spans="1:23" x14ac:dyDescent="0.3">
      <c r="A977" t="s">
        <v>994</v>
      </c>
      <c r="B977" t="s">
        <v>1622</v>
      </c>
      <c r="C977" t="s">
        <v>1633</v>
      </c>
      <c r="D977" t="s">
        <v>1637</v>
      </c>
      <c r="E977">
        <v>2023</v>
      </c>
      <c r="F977" t="s">
        <v>1642</v>
      </c>
      <c r="G977">
        <v>3467</v>
      </c>
      <c r="H977">
        <v>15328</v>
      </c>
      <c r="I977">
        <v>2125</v>
      </c>
      <c r="J977">
        <v>451491</v>
      </c>
      <c r="K977">
        <v>5.32</v>
      </c>
      <c r="L977">
        <v>14</v>
      </c>
      <c r="M977">
        <v>0.33</v>
      </c>
      <c r="N977">
        <v>14.28</v>
      </c>
      <c r="O977">
        <v>51.01</v>
      </c>
      <c r="P977">
        <v>1.7</v>
      </c>
      <c r="Q977">
        <v>15380</v>
      </c>
      <c r="R977">
        <v>9181</v>
      </c>
      <c r="S977">
        <v>13</v>
      </c>
      <c r="T977">
        <v>53142176</v>
      </c>
      <c r="U977">
        <v>7367375</v>
      </c>
      <c r="V977">
        <v>45774801</v>
      </c>
      <c r="W977" s="20" t="str">
        <f t="shared" si="15"/>
        <v>Star</v>
      </c>
    </row>
    <row r="978" spans="1:23" x14ac:dyDescent="0.3">
      <c r="A978" t="s">
        <v>995</v>
      </c>
      <c r="B978" t="s">
        <v>1623</v>
      </c>
      <c r="C978" t="s">
        <v>1634</v>
      </c>
      <c r="D978" t="s">
        <v>1635</v>
      </c>
      <c r="E978">
        <v>2024</v>
      </c>
      <c r="F978" t="s">
        <v>1639</v>
      </c>
      <c r="G978">
        <v>1695</v>
      </c>
      <c r="H978">
        <v>11645</v>
      </c>
      <c r="I978">
        <v>5776</v>
      </c>
      <c r="J978">
        <v>493790</v>
      </c>
      <c r="K978">
        <v>6.2</v>
      </c>
      <c r="L978">
        <v>17</v>
      </c>
      <c r="M978">
        <v>9.5399999999999991</v>
      </c>
      <c r="N978">
        <v>15.19</v>
      </c>
      <c r="O978">
        <v>84.74</v>
      </c>
      <c r="P978">
        <v>3</v>
      </c>
      <c r="Q978">
        <v>12541</v>
      </c>
      <c r="R978">
        <v>4848</v>
      </c>
      <c r="S978">
        <v>2</v>
      </c>
      <c r="T978">
        <v>19738275</v>
      </c>
      <c r="U978">
        <v>9790320</v>
      </c>
      <c r="V978">
        <v>9947955</v>
      </c>
      <c r="W978" s="20" t="str">
        <f t="shared" si="15"/>
        <v>Cash Cows</v>
      </c>
    </row>
    <row r="979" spans="1:23" x14ac:dyDescent="0.3">
      <c r="A979" t="s">
        <v>996</v>
      </c>
      <c r="B979" t="s">
        <v>1150</v>
      </c>
      <c r="C979" t="s">
        <v>1633</v>
      </c>
      <c r="D979" t="s">
        <v>1638</v>
      </c>
      <c r="E979">
        <v>2024</v>
      </c>
      <c r="F979" t="s">
        <v>1639</v>
      </c>
      <c r="G979">
        <v>1255</v>
      </c>
      <c r="H979">
        <v>7988</v>
      </c>
      <c r="I979">
        <v>10205</v>
      </c>
      <c r="J979">
        <v>360001</v>
      </c>
      <c r="K979">
        <v>10.14</v>
      </c>
      <c r="L979">
        <v>3</v>
      </c>
      <c r="M979">
        <v>2.1</v>
      </c>
      <c r="N979">
        <v>13.08</v>
      </c>
      <c r="O979">
        <v>51.82</v>
      </c>
      <c r="P979">
        <v>3.4</v>
      </c>
      <c r="Q979">
        <v>20914</v>
      </c>
      <c r="R979">
        <v>2433</v>
      </c>
      <c r="S979">
        <v>12</v>
      </c>
      <c r="T979">
        <v>10024940</v>
      </c>
      <c r="U979">
        <v>12807275</v>
      </c>
      <c r="V979">
        <v>-2782335</v>
      </c>
      <c r="W979" s="20" t="str">
        <f t="shared" si="15"/>
        <v>Under-performer</v>
      </c>
    </row>
    <row r="980" spans="1:23" x14ac:dyDescent="0.3">
      <c r="A980" t="s">
        <v>997</v>
      </c>
      <c r="B980" t="s">
        <v>1624</v>
      </c>
      <c r="C980" t="s">
        <v>1633</v>
      </c>
      <c r="D980" t="s">
        <v>1637</v>
      </c>
      <c r="E980">
        <v>2024</v>
      </c>
      <c r="F980" t="s">
        <v>1641</v>
      </c>
      <c r="G980">
        <v>3080</v>
      </c>
      <c r="H980">
        <v>5350</v>
      </c>
      <c r="I980">
        <v>1959</v>
      </c>
      <c r="J980">
        <v>437699</v>
      </c>
      <c r="K980">
        <v>9.8699999999999992</v>
      </c>
      <c r="L980">
        <v>7</v>
      </c>
      <c r="M980">
        <v>7.89</v>
      </c>
      <c r="N980">
        <v>21.86</v>
      </c>
      <c r="O980">
        <v>33.33</v>
      </c>
      <c r="P980">
        <v>1.6</v>
      </c>
      <c r="Q980">
        <v>2581</v>
      </c>
      <c r="R980">
        <v>5046</v>
      </c>
      <c r="S980">
        <v>6</v>
      </c>
      <c r="T980">
        <v>16478000</v>
      </c>
      <c r="U980">
        <v>6033720</v>
      </c>
      <c r="V980">
        <v>10444280</v>
      </c>
      <c r="W980" s="20" t="str">
        <f t="shared" si="15"/>
        <v>Cash Cows</v>
      </c>
    </row>
    <row r="981" spans="1:23" x14ac:dyDescent="0.3">
      <c r="A981" t="s">
        <v>998</v>
      </c>
      <c r="B981" t="s">
        <v>1357</v>
      </c>
      <c r="C981" t="s">
        <v>1632</v>
      </c>
      <c r="D981" t="s">
        <v>1637</v>
      </c>
      <c r="E981">
        <v>2023</v>
      </c>
      <c r="F981" t="s">
        <v>1640</v>
      </c>
      <c r="G981">
        <v>2922</v>
      </c>
      <c r="H981">
        <v>18573</v>
      </c>
      <c r="I981">
        <v>5450</v>
      </c>
      <c r="J981">
        <v>332844</v>
      </c>
      <c r="K981">
        <v>1.05</v>
      </c>
      <c r="L981">
        <v>14</v>
      </c>
      <c r="M981">
        <v>7.75</v>
      </c>
      <c r="N981">
        <v>1.0900000000000001</v>
      </c>
      <c r="O981">
        <v>31.35</v>
      </c>
      <c r="P981">
        <v>2.6</v>
      </c>
      <c r="Q981">
        <v>13017</v>
      </c>
      <c r="R981">
        <v>8402</v>
      </c>
      <c r="S981">
        <v>11</v>
      </c>
      <c r="T981">
        <v>54270306</v>
      </c>
      <c r="U981">
        <v>15924900</v>
      </c>
      <c r="V981">
        <v>38345406</v>
      </c>
      <c r="W981" s="20" t="str">
        <f t="shared" si="15"/>
        <v>Star</v>
      </c>
    </row>
    <row r="982" spans="1:23" x14ac:dyDescent="0.3">
      <c r="A982" t="s">
        <v>999</v>
      </c>
      <c r="B982" t="s">
        <v>1625</v>
      </c>
      <c r="C982" t="s">
        <v>1632</v>
      </c>
      <c r="D982" t="s">
        <v>1637</v>
      </c>
      <c r="E982">
        <v>2024</v>
      </c>
      <c r="F982" t="s">
        <v>1642</v>
      </c>
      <c r="G982">
        <v>3122</v>
      </c>
      <c r="H982">
        <v>15064</v>
      </c>
      <c r="I982">
        <v>13491</v>
      </c>
      <c r="J982">
        <v>307927</v>
      </c>
      <c r="K982">
        <v>5.93</v>
      </c>
      <c r="L982">
        <v>2</v>
      </c>
      <c r="M982">
        <v>2.1800000000000002</v>
      </c>
      <c r="N982">
        <v>6.53</v>
      </c>
      <c r="O982">
        <v>84.36</v>
      </c>
      <c r="P982">
        <v>4.5999999999999996</v>
      </c>
      <c r="Q982">
        <v>18376</v>
      </c>
      <c r="R982">
        <v>8146</v>
      </c>
      <c r="S982">
        <v>11</v>
      </c>
      <c r="T982">
        <v>47029808</v>
      </c>
      <c r="U982">
        <v>42118902</v>
      </c>
      <c r="V982">
        <v>4910906</v>
      </c>
      <c r="W982" s="20" t="str">
        <f t="shared" si="15"/>
        <v>Star</v>
      </c>
    </row>
    <row r="983" spans="1:23" x14ac:dyDescent="0.3">
      <c r="A983" t="s">
        <v>1000</v>
      </c>
      <c r="B983" t="s">
        <v>1110</v>
      </c>
      <c r="C983" t="s">
        <v>1632</v>
      </c>
      <c r="D983" t="s">
        <v>1635</v>
      </c>
      <c r="E983">
        <v>2024</v>
      </c>
      <c r="F983" t="s">
        <v>1639</v>
      </c>
      <c r="G983">
        <v>1904</v>
      </c>
      <c r="H983">
        <v>6578</v>
      </c>
      <c r="I983">
        <v>5787</v>
      </c>
      <c r="J983">
        <v>482680</v>
      </c>
      <c r="K983">
        <v>2.73</v>
      </c>
      <c r="L983">
        <v>14</v>
      </c>
      <c r="M983">
        <v>6.21</v>
      </c>
      <c r="N983">
        <v>21.89</v>
      </c>
      <c r="O983">
        <v>23.8</v>
      </c>
      <c r="P983">
        <v>5</v>
      </c>
      <c r="Q983">
        <v>6264</v>
      </c>
      <c r="R983">
        <v>9084</v>
      </c>
      <c r="S983">
        <v>3</v>
      </c>
      <c r="T983">
        <v>12524512</v>
      </c>
      <c r="U983">
        <v>11018448</v>
      </c>
      <c r="V983">
        <v>1506064</v>
      </c>
      <c r="W983" s="20" t="str">
        <f t="shared" si="15"/>
        <v>Under-performer</v>
      </c>
    </row>
    <row r="984" spans="1:23" x14ac:dyDescent="0.3">
      <c r="A984" t="s">
        <v>1001</v>
      </c>
      <c r="B984" t="s">
        <v>1626</v>
      </c>
      <c r="C984" t="s">
        <v>1632</v>
      </c>
      <c r="D984" t="s">
        <v>1637</v>
      </c>
      <c r="E984">
        <v>2024</v>
      </c>
      <c r="F984" t="s">
        <v>1640</v>
      </c>
      <c r="G984">
        <v>4071</v>
      </c>
      <c r="H984">
        <v>13668</v>
      </c>
      <c r="I984">
        <v>5497</v>
      </c>
      <c r="J984">
        <v>223423</v>
      </c>
      <c r="K984">
        <v>2.35</v>
      </c>
      <c r="L984">
        <v>12</v>
      </c>
      <c r="M984">
        <v>0.48</v>
      </c>
      <c r="N984">
        <v>18.809999999999999</v>
      </c>
      <c r="O984">
        <v>56.37</v>
      </c>
      <c r="P984">
        <v>4.9000000000000004</v>
      </c>
      <c r="Q984">
        <v>9766</v>
      </c>
      <c r="R984">
        <v>7281</v>
      </c>
      <c r="S984">
        <v>5</v>
      </c>
      <c r="T984">
        <v>55642428</v>
      </c>
      <c r="U984">
        <v>22378287</v>
      </c>
      <c r="V984">
        <v>33264141</v>
      </c>
      <c r="W984" s="20" t="str">
        <f t="shared" si="15"/>
        <v>Star</v>
      </c>
    </row>
    <row r="985" spans="1:23" x14ac:dyDescent="0.3">
      <c r="A985" t="s">
        <v>1002</v>
      </c>
      <c r="B985" t="s">
        <v>1410</v>
      </c>
      <c r="C985" t="s">
        <v>1633</v>
      </c>
      <c r="D985" t="s">
        <v>1637</v>
      </c>
      <c r="E985">
        <v>2024</v>
      </c>
      <c r="F985" t="s">
        <v>1640</v>
      </c>
      <c r="G985">
        <v>4712</v>
      </c>
      <c r="H985">
        <v>6948</v>
      </c>
      <c r="I985">
        <v>14918</v>
      </c>
      <c r="J985">
        <v>143330</v>
      </c>
      <c r="K985">
        <v>12.41</v>
      </c>
      <c r="L985">
        <v>8</v>
      </c>
      <c r="M985">
        <v>4.84</v>
      </c>
      <c r="N985">
        <v>0.44</v>
      </c>
      <c r="O985">
        <v>54.44</v>
      </c>
      <c r="P985">
        <v>4.5</v>
      </c>
      <c r="Q985">
        <v>12683</v>
      </c>
      <c r="R985">
        <v>3514</v>
      </c>
      <c r="S985">
        <v>3</v>
      </c>
      <c r="T985">
        <v>32738976</v>
      </c>
      <c r="U985">
        <v>70293616</v>
      </c>
      <c r="V985">
        <v>-37554640</v>
      </c>
      <c r="W985" s="20" t="str">
        <f t="shared" si="15"/>
        <v>Volume Trap</v>
      </c>
    </row>
    <row r="986" spans="1:23" x14ac:dyDescent="0.3">
      <c r="A986" t="s">
        <v>1003</v>
      </c>
      <c r="B986" t="s">
        <v>1495</v>
      </c>
      <c r="C986" t="s">
        <v>1634</v>
      </c>
      <c r="D986" t="s">
        <v>1636</v>
      </c>
      <c r="E986">
        <v>2024</v>
      </c>
      <c r="F986" t="s">
        <v>1639</v>
      </c>
      <c r="G986">
        <v>2758</v>
      </c>
      <c r="H986">
        <v>19063</v>
      </c>
      <c r="I986">
        <v>1140</v>
      </c>
      <c r="J986">
        <v>275391</v>
      </c>
      <c r="K986">
        <v>0.63</v>
      </c>
      <c r="L986">
        <v>1</v>
      </c>
      <c r="M986">
        <v>0.15</v>
      </c>
      <c r="N986">
        <v>12.93</v>
      </c>
      <c r="O986">
        <v>69.17</v>
      </c>
      <c r="P986">
        <v>2.6</v>
      </c>
      <c r="Q986">
        <v>18212</v>
      </c>
      <c r="R986">
        <v>9601</v>
      </c>
      <c r="S986">
        <v>3</v>
      </c>
      <c r="T986">
        <v>52575754</v>
      </c>
      <c r="U986">
        <v>3144120</v>
      </c>
      <c r="V986">
        <v>49431634</v>
      </c>
      <c r="W986" s="20" t="str">
        <f t="shared" si="15"/>
        <v>Star</v>
      </c>
    </row>
    <row r="987" spans="1:23" x14ac:dyDescent="0.3">
      <c r="A987" t="s">
        <v>1004</v>
      </c>
      <c r="B987" t="s">
        <v>1577</v>
      </c>
      <c r="C987" t="s">
        <v>1633</v>
      </c>
      <c r="D987" t="s">
        <v>1637</v>
      </c>
      <c r="E987">
        <v>2023</v>
      </c>
      <c r="F987" t="s">
        <v>1640</v>
      </c>
      <c r="G987">
        <v>3552</v>
      </c>
      <c r="H987">
        <v>10574</v>
      </c>
      <c r="I987">
        <v>4628</v>
      </c>
      <c r="J987">
        <v>263606</v>
      </c>
      <c r="K987">
        <v>6.29</v>
      </c>
      <c r="L987">
        <v>7</v>
      </c>
      <c r="M987">
        <v>9.2100000000000009</v>
      </c>
      <c r="N987">
        <v>13.24</v>
      </c>
      <c r="O987">
        <v>49.94</v>
      </c>
      <c r="P987">
        <v>3.7</v>
      </c>
      <c r="Q987">
        <v>14377</v>
      </c>
      <c r="R987">
        <v>6557</v>
      </c>
      <c r="S987">
        <v>14</v>
      </c>
      <c r="T987">
        <v>37558848</v>
      </c>
      <c r="U987">
        <v>16438656</v>
      </c>
      <c r="V987">
        <v>21120192</v>
      </c>
      <c r="W987" s="20" t="str">
        <f t="shared" si="15"/>
        <v>Star</v>
      </c>
    </row>
    <row r="988" spans="1:23" x14ac:dyDescent="0.3">
      <c r="A988" t="s">
        <v>1005</v>
      </c>
      <c r="B988" t="s">
        <v>1562</v>
      </c>
      <c r="C988" t="s">
        <v>1634</v>
      </c>
      <c r="D988" t="s">
        <v>1636</v>
      </c>
      <c r="E988">
        <v>2024</v>
      </c>
      <c r="F988" t="s">
        <v>1641</v>
      </c>
      <c r="G988">
        <v>1382</v>
      </c>
      <c r="H988">
        <v>7906</v>
      </c>
      <c r="I988">
        <v>2768</v>
      </c>
      <c r="J988">
        <v>457085</v>
      </c>
      <c r="K988">
        <v>2.52</v>
      </c>
      <c r="L988">
        <v>19</v>
      </c>
      <c r="M988">
        <v>9.76</v>
      </c>
      <c r="N988">
        <v>10.02</v>
      </c>
      <c r="O988">
        <v>31.78</v>
      </c>
      <c r="P988">
        <v>2.7</v>
      </c>
      <c r="Q988">
        <v>11482</v>
      </c>
      <c r="R988">
        <v>6849</v>
      </c>
      <c r="S988">
        <v>4</v>
      </c>
      <c r="T988">
        <v>10926092</v>
      </c>
      <c r="U988">
        <v>3825376</v>
      </c>
      <c r="V988">
        <v>7100716</v>
      </c>
      <c r="W988" s="20" t="str">
        <f t="shared" si="15"/>
        <v>Cash Cows</v>
      </c>
    </row>
    <row r="989" spans="1:23" x14ac:dyDescent="0.3">
      <c r="A989" t="s">
        <v>1006</v>
      </c>
      <c r="B989" t="s">
        <v>1231</v>
      </c>
      <c r="C989" t="s">
        <v>1633</v>
      </c>
      <c r="D989" t="s">
        <v>1635</v>
      </c>
      <c r="E989">
        <v>2024</v>
      </c>
      <c r="F989" t="s">
        <v>1640</v>
      </c>
      <c r="G989">
        <v>251</v>
      </c>
      <c r="H989">
        <v>10300</v>
      </c>
      <c r="I989">
        <v>1503</v>
      </c>
      <c r="J989">
        <v>241387</v>
      </c>
      <c r="K989">
        <v>13.19</v>
      </c>
      <c r="L989">
        <v>16</v>
      </c>
      <c r="M989">
        <v>2.2200000000000002</v>
      </c>
      <c r="N989">
        <v>7.43</v>
      </c>
      <c r="O989">
        <v>23.55</v>
      </c>
      <c r="P989">
        <v>3.6</v>
      </c>
      <c r="Q989">
        <v>10468</v>
      </c>
      <c r="R989">
        <v>396</v>
      </c>
      <c r="S989">
        <v>6</v>
      </c>
      <c r="T989">
        <v>2585300</v>
      </c>
      <c r="U989">
        <v>377253</v>
      </c>
      <c r="V989">
        <v>2208047</v>
      </c>
      <c r="W989" s="20" t="str">
        <f t="shared" si="15"/>
        <v>Under-performer</v>
      </c>
    </row>
    <row r="990" spans="1:23" x14ac:dyDescent="0.3">
      <c r="A990" t="s">
        <v>1007</v>
      </c>
      <c r="B990" t="s">
        <v>1493</v>
      </c>
      <c r="C990" t="s">
        <v>1632</v>
      </c>
      <c r="D990" t="s">
        <v>1636</v>
      </c>
      <c r="E990">
        <v>2023</v>
      </c>
      <c r="F990" t="s">
        <v>1642</v>
      </c>
      <c r="G990">
        <v>3557</v>
      </c>
      <c r="H990">
        <v>15583</v>
      </c>
      <c r="I990">
        <v>13405</v>
      </c>
      <c r="J990">
        <v>291133</v>
      </c>
      <c r="K990">
        <v>8.36</v>
      </c>
      <c r="L990">
        <v>12</v>
      </c>
      <c r="M990">
        <v>2.08</v>
      </c>
      <c r="N990">
        <v>17.04</v>
      </c>
      <c r="O990">
        <v>59.67</v>
      </c>
      <c r="P990">
        <v>2.2000000000000002</v>
      </c>
      <c r="Q990">
        <v>16139</v>
      </c>
      <c r="R990">
        <v>9921</v>
      </c>
      <c r="S990">
        <v>5</v>
      </c>
      <c r="T990">
        <v>55428731</v>
      </c>
      <c r="U990">
        <v>47681585</v>
      </c>
      <c r="V990">
        <v>7747146</v>
      </c>
      <c r="W990" s="20" t="str">
        <f t="shared" si="15"/>
        <v>Star</v>
      </c>
    </row>
    <row r="991" spans="1:23" x14ac:dyDescent="0.3">
      <c r="A991" t="s">
        <v>1008</v>
      </c>
      <c r="B991" t="s">
        <v>1627</v>
      </c>
      <c r="C991" t="s">
        <v>1633</v>
      </c>
      <c r="D991" t="s">
        <v>1637</v>
      </c>
      <c r="E991">
        <v>2023</v>
      </c>
      <c r="F991" t="s">
        <v>1642</v>
      </c>
      <c r="G991">
        <v>4262</v>
      </c>
      <c r="H991">
        <v>3138</v>
      </c>
      <c r="I991">
        <v>6282</v>
      </c>
      <c r="J991">
        <v>464170</v>
      </c>
      <c r="K991">
        <v>3.47</v>
      </c>
      <c r="L991">
        <v>0</v>
      </c>
      <c r="M991">
        <v>7.54</v>
      </c>
      <c r="N991">
        <v>5.19</v>
      </c>
      <c r="O991">
        <v>67.52</v>
      </c>
      <c r="P991">
        <v>3.4</v>
      </c>
      <c r="Q991">
        <v>6174</v>
      </c>
      <c r="R991">
        <v>668</v>
      </c>
      <c r="S991">
        <v>3</v>
      </c>
      <c r="T991">
        <v>13374156</v>
      </c>
      <c r="U991">
        <v>26773884</v>
      </c>
      <c r="V991">
        <v>-13399728</v>
      </c>
      <c r="W991" s="20" t="str">
        <f t="shared" si="15"/>
        <v>Under-performer</v>
      </c>
    </row>
    <row r="992" spans="1:23" x14ac:dyDescent="0.3">
      <c r="A992" t="s">
        <v>1009</v>
      </c>
      <c r="B992" t="s">
        <v>1063</v>
      </c>
      <c r="C992" t="s">
        <v>1634</v>
      </c>
      <c r="D992" t="s">
        <v>1638</v>
      </c>
      <c r="E992">
        <v>2024</v>
      </c>
      <c r="F992" t="s">
        <v>1639</v>
      </c>
      <c r="G992">
        <v>624</v>
      </c>
      <c r="H992">
        <v>11840</v>
      </c>
      <c r="I992">
        <v>11421</v>
      </c>
      <c r="J992">
        <v>212627</v>
      </c>
      <c r="K992">
        <v>7.54</v>
      </c>
      <c r="L992">
        <v>1</v>
      </c>
      <c r="M992">
        <v>2.5299999999999998</v>
      </c>
      <c r="N992">
        <v>19.97</v>
      </c>
      <c r="O992">
        <v>55.56</v>
      </c>
      <c r="P992">
        <v>3.1</v>
      </c>
      <c r="Q992">
        <v>5816</v>
      </c>
      <c r="R992">
        <v>5383</v>
      </c>
      <c r="S992">
        <v>12</v>
      </c>
      <c r="T992">
        <v>7388160</v>
      </c>
      <c r="U992">
        <v>7126704</v>
      </c>
      <c r="V992">
        <v>261456</v>
      </c>
      <c r="W992" s="20" t="str">
        <f t="shared" si="15"/>
        <v>Under-performer</v>
      </c>
    </row>
    <row r="993" spans="1:23" x14ac:dyDescent="0.3">
      <c r="A993" t="s">
        <v>1010</v>
      </c>
      <c r="B993" t="s">
        <v>1628</v>
      </c>
      <c r="C993" t="s">
        <v>1633</v>
      </c>
      <c r="D993" t="s">
        <v>1636</v>
      </c>
      <c r="E993">
        <v>2024</v>
      </c>
      <c r="F993" t="s">
        <v>1642</v>
      </c>
      <c r="G993">
        <v>586</v>
      </c>
      <c r="H993">
        <v>2882</v>
      </c>
      <c r="I993">
        <v>7176</v>
      </c>
      <c r="J993">
        <v>375497</v>
      </c>
      <c r="K993">
        <v>10.97</v>
      </c>
      <c r="L993">
        <v>14</v>
      </c>
      <c r="M993">
        <v>8.9499999999999993</v>
      </c>
      <c r="N993">
        <v>20.079999999999998</v>
      </c>
      <c r="O993">
        <v>69.069999999999993</v>
      </c>
      <c r="P993">
        <v>1.1000000000000001</v>
      </c>
      <c r="Q993">
        <v>16814</v>
      </c>
      <c r="R993">
        <v>7764</v>
      </c>
      <c r="S993">
        <v>11</v>
      </c>
      <c r="T993">
        <v>1688852</v>
      </c>
      <c r="U993">
        <v>4205136</v>
      </c>
      <c r="V993">
        <v>-2516284</v>
      </c>
      <c r="W993" s="20" t="str">
        <f t="shared" si="15"/>
        <v>Under-performer</v>
      </c>
    </row>
    <row r="994" spans="1:23" x14ac:dyDescent="0.3">
      <c r="A994" t="s">
        <v>1011</v>
      </c>
      <c r="B994" t="s">
        <v>1576</v>
      </c>
      <c r="C994" t="s">
        <v>1633</v>
      </c>
      <c r="D994" t="s">
        <v>1635</v>
      </c>
      <c r="E994">
        <v>2024</v>
      </c>
      <c r="F994" t="s">
        <v>1641</v>
      </c>
      <c r="G994">
        <v>1675</v>
      </c>
      <c r="H994">
        <v>2903</v>
      </c>
      <c r="I994">
        <v>2600</v>
      </c>
      <c r="J994">
        <v>488242</v>
      </c>
      <c r="K994">
        <v>14.37</v>
      </c>
      <c r="L994">
        <v>11</v>
      </c>
      <c r="M994">
        <v>5.74</v>
      </c>
      <c r="N994">
        <v>10.38</v>
      </c>
      <c r="O994">
        <v>21.32</v>
      </c>
      <c r="P994">
        <v>4.2</v>
      </c>
      <c r="Q994">
        <v>11195</v>
      </c>
      <c r="R994">
        <v>7611</v>
      </c>
      <c r="S994">
        <v>3</v>
      </c>
      <c r="T994">
        <v>4862525</v>
      </c>
      <c r="U994">
        <v>4355000</v>
      </c>
      <c r="V994">
        <v>507525</v>
      </c>
      <c r="W994" s="20" t="str">
        <f t="shared" si="15"/>
        <v>Under-performer</v>
      </c>
    </row>
    <row r="995" spans="1:23" x14ac:dyDescent="0.3">
      <c r="A995" t="s">
        <v>1012</v>
      </c>
      <c r="B995" t="s">
        <v>1629</v>
      </c>
      <c r="C995" t="s">
        <v>1634</v>
      </c>
      <c r="D995" t="s">
        <v>1637</v>
      </c>
      <c r="E995">
        <v>2023</v>
      </c>
      <c r="F995" t="s">
        <v>1641</v>
      </c>
      <c r="G995">
        <v>2172</v>
      </c>
      <c r="H995">
        <v>10511</v>
      </c>
      <c r="I995">
        <v>6263</v>
      </c>
      <c r="J995">
        <v>412916</v>
      </c>
      <c r="K995">
        <v>3.31</v>
      </c>
      <c r="L995">
        <v>13</v>
      </c>
      <c r="M995">
        <v>3.51</v>
      </c>
      <c r="N995">
        <v>7.09</v>
      </c>
      <c r="O995">
        <v>80.599999999999994</v>
      </c>
      <c r="P995">
        <v>1</v>
      </c>
      <c r="Q995">
        <v>17314</v>
      </c>
      <c r="R995">
        <v>5565</v>
      </c>
      <c r="S995">
        <v>7</v>
      </c>
      <c r="T995">
        <v>22829892</v>
      </c>
      <c r="U995">
        <v>13603236</v>
      </c>
      <c r="V995">
        <v>9226656</v>
      </c>
      <c r="W995" s="20" t="str">
        <f t="shared" si="15"/>
        <v>Star</v>
      </c>
    </row>
    <row r="996" spans="1:23" x14ac:dyDescent="0.3">
      <c r="A996" t="s">
        <v>1013</v>
      </c>
      <c r="B996" t="s">
        <v>1533</v>
      </c>
      <c r="C996" t="s">
        <v>1632</v>
      </c>
      <c r="D996" t="s">
        <v>1638</v>
      </c>
      <c r="E996">
        <v>2024</v>
      </c>
      <c r="F996" t="s">
        <v>1642</v>
      </c>
      <c r="G996">
        <v>435</v>
      </c>
      <c r="H996">
        <v>4792</v>
      </c>
      <c r="I996">
        <v>14660</v>
      </c>
      <c r="J996">
        <v>228048</v>
      </c>
      <c r="K996">
        <v>13.29</v>
      </c>
      <c r="L996">
        <v>1</v>
      </c>
      <c r="M996">
        <v>8.33</v>
      </c>
      <c r="N996">
        <v>7.1</v>
      </c>
      <c r="O996">
        <v>56.59</v>
      </c>
      <c r="P996">
        <v>2.2000000000000002</v>
      </c>
      <c r="Q996">
        <v>9879</v>
      </c>
      <c r="R996">
        <v>8363</v>
      </c>
      <c r="S996">
        <v>8</v>
      </c>
      <c r="T996">
        <v>2084520</v>
      </c>
      <c r="U996">
        <v>6377100</v>
      </c>
      <c r="V996">
        <v>-4292580</v>
      </c>
      <c r="W996" s="20" t="str">
        <f t="shared" si="15"/>
        <v>Under-performer</v>
      </c>
    </row>
    <row r="997" spans="1:23" x14ac:dyDescent="0.3">
      <c r="A997" t="s">
        <v>1014</v>
      </c>
      <c r="B997" t="s">
        <v>1322</v>
      </c>
      <c r="C997" t="s">
        <v>1634</v>
      </c>
      <c r="D997" t="s">
        <v>1638</v>
      </c>
      <c r="E997">
        <v>2024</v>
      </c>
      <c r="F997" t="s">
        <v>1640</v>
      </c>
      <c r="G997">
        <v>3331</v>
      </c>
      <c r="H997">
        <v>10511</v>
      </c>
      <c r="I997">
        <v>5712</v>
      </c>
      <c r="J997">
        <v>403646</v>
      </c>
      <c r="K997">
        <v>14.01</v>
      </c>
      <c r="L997">
        <v>17</v>
      </c>
      <c r="M997">
        <v>4.93</v>
      </c>
      <c r="N997">
        <v>12.06</v>
      </c>
      <c r="O997">
        <v>20.149999999999999</v>
      </c>
      <c r="P997">
        <v>1</v>
      </c>
      <c r="Q997">
        <v>2714</v>
      </c>
      <c r="R997">
        <v>4482</v>
      </c>
      <c r="S997">
        <v>13</v>
      </c>
      <c r="T997">
        <v>35012141</v>
      </c>
      <c r="U997">
        <v>19026672</v>
      </c>
      <c r="V997">
        <v>15985469</v>
      </c>
      <c r="W997" s="20" t="str">
        <f t="shared" si="15"/>
        <v>Star</v>
      </c>
    </row>
    <row r="998" spans="1:23" x14ac:dyDescent="0.3">
      <c r="A998" t="s">
        <v>1015</v>
      </c>
      <c r="B998" t="s">
        <v>1388</v>
      </c>
      <c r="C998" t="s">
        <v>1632</v>
      </c>
      <c r="D998" t="s">
        <v>1638</v>
      </c>
      <c r="E998">
        <v>2023</v>
      </c>
      <c r="F998" t="s">
        <v>1640</v>
      </c>
      <c r="G998">
        <v>524</v>
      </c>
      <c r="H998">
        <v>1919</v>
      </c>
      <c r="I998">
        <v>5448</v>
      </c>
      <c r="J998">
        <v>426087</v>
      </c>
      <c r="K998">
        <v>13.75</v>
      </c>
      <c r="L998">
        <v>6</v>
      </c>
      <c r="M998">
        <v>9.1199999999999992</v>
      </c>
      <c r="N998">
        <v>17.989999999999998</v>
      </c>
      <c r="O998">
        <v>46.95</v>
      </c>
      <c r="P998">
        <v>2.5</v>
      </c>
      <c r="Q998">
        <v>13138</v>
      </c>
      <c r="R998">
        <v>165</v>
      </c>
      <c r="S998">
        <v>11</v>
      </c>
      <c r="T998">
        <v>1005556</v>
      </c>
      <c r="U998">
        <v>2854752</v>
      </c>
      <c r="V998">
        <v>-1849196</v>
      </c>
      <c r="W998" s="20" t="str">
        <f t="shared" si="15"/>
        <v>Under-performer</v>
      </c>
    </row>
    <row r="999" spans="1:23" x14ac:dyDescent="0.3">
      <c r="A999" t="s">
        <v>1016</v>
      </c>
      <c r="B999" t="s">
        <v>1630</v>
      </c>
      <c r="C999" t="s">
        <v>1632</v>
      </c>
      <c r="D999" t="s">
        <v>1636</v>
      </c>
      <c r="E999">
        <v>2024</v>
      </c>
      <c r="F999" t="s">
        <v>1641</v>
      </c>
      <c r="G999">
        <v>467</v>
      </c>
      <c r="H999">
        <v>13911</v>
      </c>
      <c r="I999">
        <v>1655</v>
      </c>
      <c r="J999">
        <v>421994</v>
      </c>
      <c r="K999">
        <v>9.5299999999999994</v>
      </c>
      <c r="L999">
        <v>5</v>
      </c>
      <c r="M999">
        <v>9.2799999999999994</v>
      </c>
      <c r="N999">
        <v>8.9700000000000006</v>
      </c>
      <c r="O999">
        <v>77.58</v>
      </c>
      <c r="P999">
        <v>1.3</v>
      </c>
      <c r="Q999">
        <v>12213</v>
      </c>
      <c r="R999">
        <v>979</v>
      </c>
      <c r="S999">
        <v>7</v>
      </c>
      <c r="T999">
        <v>6496437</v>
      </c>
      <c r="U999">
        <v>772885</v>
      </c>
      <c r="V999">
        <v>5723552</v>
      </c>
      <c r="W999" s="20" t="str">
        <f t="shared" si="15"/>
        <v>Cash Cows</v>
      </c>
    </row>
    <row r="1000" spans="1:23" x14ac:dyDescent="0.3">
      <c r="A1000" t="s">
        <v>1017</v>
      </c>
      <c r="B1000" t="s">
        <v>1085</v>
      </c>
      <c r="C1000" t="s">
        <v>1632</v>
      </c>
      <c r="D1000" t="s">
        <v>1635</v>
      </c>
      <c r="E1000">
        <v>2023</v>
      </c>
      <c r="F1000" t="s">
        <v>1639</v>
      </c>
      <c r="G1000">
        <v>3650</v>
      </c>
      <c r="H1000">
        <v>6017</v>
      </c>
      <c r="I1000">
        <v>10804</v>
      </c>
      <c r="J1000">
        <v>95095</v>
      </c>
      <c r="K1000">
        <v>9.4499999999999993</v>
      </c>
      <c r="L1000">
        <v>13</v>
      </c>
      <c r="M1000">
        <v>1.65</v>
      </c>
      <c r="N1000">
        <v>15.25</v>
      </c>
      <c r="O1000">
        <v>81.8</v>
      </c>
      <c r="P1000">
        <v>4.7</v>
      </c>
      <c r="Q1000">
        <v>17477</v>
      </c>
      <c r="R1000">
        <v>8359</v>
      </c>
      <c r="S1000">
        <v>8</v>
      </c>
      <c r="T1000">
        <v>21962050</v>
      </c>
      <c r="U1000">
        <v>39434600</v>
      </c>
      <c r="V1000">
        <v>-17472550</v>
      </c>
      <c r="W1000" s="20" t="str">
        <f t="shared" si="15"/>
        <v>Under-performer</v>
      </c>
    </row>
    <row r="1001" spans="1:23" ht="15" thickBot="1" x14ac:dyDescent="0.35">
      <c r="A1001" t="s">
        <v>1018</v>
      </c>
      <c r="B1001" t="s">
        <v>1631</v>
      </c>
      <c r="C1001" t="s">
        <v>1634</v>
      </c>
      <c r="D1001" t="s">
        <v>1635</v>
      </c>
      <c r="E1001">
        <v>2024</v>
      </c>
      <c r="F1001" t="s">
        <v>1639</v>
      </c>
      <c r="G1001">
        <v>1004</v>
      </c>
      <c r="H1001">
        <v>16922</v>
      </c>
      <c r="I1001">
        <v>3666</v>
      </c>
      <c r="J1001">
        <v>195342</v>
      </c>
      <c r="K1001">
        <v>6.05</v>
      </c>
      <c r="L1001">
        <v>7</v>
      </c>
      <c r="M1001">
        <v>0.02</v>
      </c>
      <c r="N1001">
        <v>9.56</v>
      </c>
      <c r="O1001">
        <v>31.17</v>
      </c>
      <c r="P1001">
        <v>2.7</v>
      </c>
      <c r="Q1001">
        <v>13571</v>
      </c>
      <c r="R1001">
        <v>9508</v>
      </c>
      <c r="S1001">
        <v>2</v>
      </c>
      <c r="T1001">
        <v>16989688</v>
      </c>
      <c r="U1001">
        <v>3680664</v>
      </c>
      <c r="V1001">
        <v>13309024</v>
      </c>
      <c r="W1001" s="21" t="str">
        <f t="shared" si="15"/>
        <v>Cash Cows</v>
      </c>
    </row>
  </sheetData>
  <sheetProtection algorithmName="SHA-512" hashValue="Q9lIhS+dPsAeJg3morLybe9hE/Ggf3JkzQeHET+ycPCxEjx5A8S1MwG5KmDAirl5g1hWNNCG/E/fQHQxnPThdg==" saltValue="3uL0NHXi9kBZl/sYIt41rQ==" spinCount="100000" sheet="1" objects="1" scenarios="1"/>
  <autoFilter ref="A1:W1001" xr:uid="{F3E6DBE7-E334-4E8D-AB1D-6124CF67978A}"/>
  <mergeCells count="4">
    <mergeCell ref="AD23:AD25"/>
    <mergeCell ref="AD27:AD29"/>
    <mergeCell ref="AD31:AD33"/>
    <mergeCell ref="AD35:AD37"/>
  </mergeCells>
  <conditionalFormatting pivot="1" sqref="Z17:Z1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Z24:Z2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A17:AA1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B17:AB19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A24:AA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B24:AB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Z28:Z3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Z32:Z3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Z36:Z3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A28:AA3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A32:AA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A36:AA3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B28:AB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B32:AB3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B36:AB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27233-F91C-4C4E-B5F9-8E9A78C551AA}">
  <dimension ref="A1:AS51"/>
  <sheetViews>
    <sheetView workbookViewId="0">
      <selection activeCell="H9" sqref="H9"/>
    </sheetView>
  </sheetViews>
  <sheetFormatPr defaultRowHeight="14.4" x14ac:dyDescent="0.3"/>
  <cols>
    <col min="1" max="1" width="5.77734375" bestFit="1" customWidth="1"/>
    <col min="2" max="2" width="12.5546875" bestFit="1" customWidth="1"/>
    <col min="3" max="3" width="15.88671875" bestFit="1" customWidth="1"/>
    <col min="4" max="45" width="10.21875" bestFit="1" customWidth="1"/>
  </cols>
  <sheetData>
    <row r="1" spans="1:45" x14ac:dyDescent="0.3">
      <c r="A1" s="47" t="s">
        <v>1637</v>
      </c>
      <c r="B1" s="48" t="s">
        <v>1632</v>
      </c>
      <c r="C1" s="22" t="s">
        <v>1672</v>
      </c>
      <c r="D1" s="7" t="s">
        <v>1022</v>
      </c>
      <c r="E1" s="7" t="s">
        <v>1058</v>
      </c>
      <c r="F1" s="7" t="s">
        <v>1078</v>
      </c>
      <c r="G1" s="7" t="s">
        <v>1125</v>
      </c>
      <c r="H1" s="7" t="s">
        <v>1217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</row>
    <row r="2" spans="1:45" x14ac:dyDescent="0.3">
      <c r="A2" s="47"/>
      <c r="B2" s="48"/>
      <c r="C2" s="22" t="s">
        <v>1673</v>
      </c>
      <c r="D2" s="7" t="s">
        <v>1021</v>
      </c>
      <c r="E2" s="7" t="s">
        <v>1048</v>
      </c>
      <c r="F2" s="7" t="s">
        <v>1052</v>
      </c>
      <c r="G2" s="7" t="s">
        <v>1081</v>
      </c>
      <c r="H2" s="7" t="s">
        <v>1101</v>
      </c>
      <c r="I2" s="7" t="s">
        <v>1135</v>
      </c>
      <c r="J2" s="7" t="s">
        <v>1214</v>
      </c>
      <c r="K2" s="7" t="s">
        <v>1232</v>
      </c>
      <c r="L2" s="7" t="s">
        <v>1284</v>
      </c>
      <c r="M2" s="7" t="s">
        <v>1298</v>
      </c>
      <c r="N2" s="7" t="s">
        <v>1343</v>
      </c>
      <c r="O2" s="7" t="s">
        <v>1356</v>
      </c>
      <c r="P2" s="7" t="s">
        <v>1150</v>
      </c>
      <c r="Q2" s="7" t="s">
        <v>1186</v>
      </c>
      <c r="R2" s="7" t="s">
        <v>1413</v>
      </c>
      <c r="S2" s="7" t="s">
        <v>1421</v>
      </c>
      <c r="T2" s="7" t="s">
        <v>1079</v>
      </c>
      <c r="U2" s="7" t="s">
        <v>1151</v>
      </c>
      <c r="V2" s="7" t="s">
        <v>1073</v>
      </c>
      <c r="W2" s="7" t="s">
        <v>1239</v>
      </c>
      <c r="X2" s="7" t="s">
        <v>1224</v>
      </c>
      <c r="Y2" s="7" t="s">
        <v>1508</v>
      </c>
      <c r="Z2" s="7" t="s">
        <v>1518</v>
      </c>
      <c r="AA2" s="7" t="s">
        <v>1186</v>
      </c>
      <c r="AB2" s="7" t="s">
        <v>1532</v>
      </c>
      <c r="AC2" s="7" t="s">
        <v>1534</v>
      </c>
      <c r="AD2" s="7" t="s">
        <v>1458</v>
      </c>
      <c r="AE2" s="7" t="s">
        <v>1435</v>
      </c>
      <c r="AF2" s="7" t="s">
        <v>1321</v>
      </c>
      <c r="AG2" s="7" t="s">
        <v>1606</v>
      </c>
      <c r="AH2" s="7" t="s">
        <v>1263</v>
      </c>
      <c r="AI2" s="7" t="s">
        <v>1357</v>
      </c>
      <c r="AJ2" s="7" t="s">
        <v>1625</v>
      </c>
      <c r="AK2" s="7" t="s">
        <v>1626</v>
      </c>
      <c r="AL2" s="7"/>
      <c r="AM2" s="7"/>
      <c r="AN2" s="7"/>
      <c r="AO2" s="7"/>
      <c r="AP2" s="7"/>
      <c r="AQ2" s="7"/>
      <c r="AR2" s="7"/>
      <c r="AS2" s="7"/>
    </row>
    <row r="3" spans="1:45" x14ac:dyDescent="0.3">
      <c r="A3" s="47"/>
      <c r="B3" s="48"/>
      <c r="C3" s="22" t="s">
        <v>1674</v>
      </c>
      <c r="D3" s="7" t="s">
        <v>1134</v>
      </c>
      <c r="E3" s="7" t="s">
        <v>1172</v>
      </c>
      <c r="F3" s="7" t="s">
        <v>1191</v>
      </c>
      <c r="G3" s="7" t="s">
        <v>1195</v>
      </c>
      <c r="H3" s="7" t="s">
        <v>1202</v>
      </c>
      <c r="I3" s="7" t="s">
        <v>1220</v>
      </c>
      <c r="J3" s="7" t="s">
        <v>1249</v>
      </c>
      <c r="K3" s="7" t="s">
        <v>1252</v>
      </c>
      <c r="L3" s="7" t="s">
        <v>1303</v>
      </c>
      <c r="M3" s="7" t="s">
        <v>1103</v>
      </c>
      <c r="N3" s="7" t="s">
        <v>1308</v>
      </c>
      <c r="O3" s="7" t="s">
        <v>1309</v>
      </c>
      <c r="P3" s="7" t="s">
        <v>1162</v>
      </c>
      <c r="Q3" s="7" t="s">
        <v>1370</v>
      </c>
      <c r="R3" s="7" t="s">
        <v>1414</v>
      </c>
      <c r="S3" s="7" t="s">
        <v>1291</v>
      </c>
      <c r="T3" s="7" t="s">
        <v>1172</v>
      </c>
      <c r="U3" s="7" t="s">
        <v>1472</v>
      </c>
      <c r="V3" s="7" t="s">
        <v>1074</v>
      </c>
      <c r="W3" s="7" t="s">
        <v>1480</v>
      </c>
      <c r="X3" s="7" t="s">
        <v>1490</v>
      </c>
      <c r="Y3" s="7" t="s">
        <v>1262</v>
      </c>
      <c r="Z3" s="7" t="s">
        <v>1211</v>
      </c>
      <c r="AA3" s="7" t="s">
        <v>1516</v>
      </c>
      <c r="AB3" s="7" t="s">
        <v>1353</v>
      </c>
      <c r="AC3" s="7" t="s">
        <v>1546</v>
      </c>
      <c r="AD3" s="7" t="s">
        <v>1161</v>
      </c>
      <c r="AE3" s="7" t="s">
        <v>1369</v>
      </c>
      <c r="AF3" s="7" t="s">
        <v>1569</v>
      </c>
      <c r="AG3" s="7" t="s">
        <v>1201</v>
      </c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5" x14ac:dyDescent="0.3">
      <c r="A4" s="47"/>
      <c r="B4" s="48"/>
      <c r="C4" s="22" t="s">
        <v>1675</v>
      </c>
      <c r="D4" s="7" t="s">
        <v>1165</v>
      </c>
      <c r="E4" s="7" t="s">
        <v>1384</v>
      </c>
      <c r="F4" s="7" t="s">
        <v>1153</v>
      </c>
      <c r="G4" s="7" t="s">
        <v>1316</v>
      </c>
      <c r="H4" s="7" t="s">
        <v>1507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5" x14ac:dyDescent="0.3">
      <c r="A5" s="47"/>
      <c r="B5" s="49" t="s">
        <v>1634</v>
      </c>
      <c r="C5" s="23" t="s">
        <v>1672</v>
      </c>
      <c r="D5" s="7" t="s">
        <v>1208</v>
      </c>
      <c r="E5" s="7" t="s">
        <v>1571</v>
      </c>
      <c r="F5" s="7" t="s">
        <v>1166</v>
      </c>
      <c r="G5" s="7" t="s">
        <v>1388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spans="1:45" x14ac:dyDescent="0.3">
      <c r="A6" s="47"/>
      <c r="B6" s="49"/>
      <c r="C6" s="23" t="s">
        <v>1673</v>
      </c>
      <c r="D6" s="7" t="s">
        <v>1035</v>
      </c>
      <c r="E6" s="7" t="s">
        <v>1054</v>
      </c>
      <c r="F6" s="7" t="s">
        <v>1115</v>
      </c>
      <c r="G6" s="7" t="s">
        <v>1121</v>
      </c>
      <c r="H6" s="7" t="s">
        <v>1041</v>
      </c>
      <c r="I6" s="7" t="s">
        <v>1167</v>
      </c>
      <c r="J6" s="7" t="s">
        <v>1069</v>
      </c>
      <c r="K6" s="7" t="s">
        <v>1223</v>
      </c>
      <c r="L6" s="7" t="s">
        <v>1230</v>
      </c>
      <c r="M6" s="7" t="s">
        <v>1248</v>
      </c>
      <c r="N6" s="7" t="s">
        <v>1254</v>
      </c>
      <c r="O6" s="7" t="s">
        <v>1047</v>
      </c>
      <c r="P6" s="7" t="s">
        <v>1276</v>
      </c>
      <c r="Q6" s="7" t="s">
        <v>1086</v>
      </c>
      <c r="R6" s="7" t="s">
        <v>1307</v>
      </c>
      <c r="S6" s="7" t="s">
        <v>1341</v>
      </c>
      <c r="T6" s="7" t="s">
        <v>1353</v>
      </c>
      <c r="U6" s="7" t="s">
        <v>1371</v>
      </c>
      <c r="V6" s="7" t="s">
        <v>1388</v>
      </c>
      <c r="W6" s="7" t="s">
        <v>1299</v>
      </c>
      <c r="X6" s="7" t="s">
        <v>1409</v>
      </c>
      <c r="Y6" s="7" t="s">
        <v>1412</v>
      </c>
      <c r="Z6" s="7" t="s">
        <v>1061</v>
      </c>
      <c r="AA6" s="7" t="s">
        <v>1423</v>
      </c>
      <c r="AB6" s="7" t="s">
        <v>1438</v>
      </c>
      <c r="AC6" s="7" t="s">
        <v>1453</v>
      </c>
      <c r="AD6" s="7" t="s">
        <v>1136</v>
      </c>
      <c r="AE6" s="7" t="s">
        <v>1426</v>
      </c>
      <c r="AF6" s="7" t="s">
        <v>1322</v>
      </c>
      <c r="AG6" s="7" t="s">
        <v>1425</v>
      </c>
      <c r="AH6" s="7" t="s">
        <v>1197</v>
      </c>
      <c r="AI6" s="7" t="s">
        <v>1495</v>
      </c>
      <c r="AJ6" s="7" t="s">
        <v>1274</v>
      </c>
      <c r="AK6" s="7" t="s">
        <v>1444</v>
      </c>
      <c r="AL6" s="7" t="s">
        <v>1079</v>
      </c>
      <c r="AM6" s="7" t="s">
        <v>1377</v>
      </c>
      <c r="AN6" s="7" t="s">
        <v>1541</v>
      </c>
      <c r="AO6" s="7" t="s">
        <v>1551</v>
      </c>
      <c r="AP6" s="7" t="s">
        <v>1552</v>
      </c>
      <c r="AQ6" s="7" t="s">
        <v>1093</v>
      </c>
      <c r="AR6" s="7" t="s">
        <v>1594</v>
      </c>
      <c r="AS6" s="7" t="s">
        <v>1629</v>
      </c>
    </row>
    <row r="7" spans="1:45" x14ac:dyDescent="0.3">
      <c r="A7" s="47"/>
      <c r="B7" s="49"/>
      <c r="C7" s="23" t="s">
        <v>1674</v>
      </c>
      <c r="D7" s="7" t="s">
        <v>1025</v>
      </c>
      <c r="E7" s="7" t="s">
        <v>1050</v>
      </c>
      <c r="F7" s="7" t="s">
        <v>1094</v>
      </c>
      <c r="G7" s="7" t="s">
        <v>1097</v>
      </c>
      <c r="H7" s="7" t="s">
        <v>1098</v>
      </c>
      <c r="I7" s="7" t="s">
        <v>1144</v>
      </c>
      <c r="J7" s="7" t="s">
        <v>1167</v>
      </c>
      <c r="K7" s="7" t="s">
        <v>1183</v>
      </c>
      <c r="L7" s="7" t="s">
        <v>1184</v>
      </c>
      <c r="M7" s="7" t="s">
        <v>1199</v>
      </c>
      <c r="N7" s="7" t="s">
        <v>1216</v>
      </c>
      <c r="O7" s="7" t="s">
        <v>1302</v>
      </c>
      <c r="P7" s="7" t="s">
        <v>1363</v>
      </c>
      <c r="Q7" s="7" t="s">
        <v>1406</v>
      </c>
      <c r="R7" s="7" t="s">
        <v>1411</v>
      </c>
      <c r="S7" s="7" t="s">
        <v>1286</v>
      </c>
      <c r="T7" s="7" t="s">
        <v>1419</v>
      </c>
      <c r="U7" s="7" t="s">
        <v>1435</v>
      </c>
      <c r="V7" s="7" t="s">
        <v>1448</v>
      </c>
      <c r="W7" s="7" t="s">
        <v>1451</v>
      </c>
      <c r="X7" s="7" t="s">
        <v>1461</v>
      </c>
      <c r="Y7" s="7" t="s">
        <v>1191</v>
      </c>
      <c r="Z7" s="7" t="s">
        <v>1313</v>
      </c>
      <c r="AA7" s="7" t="s">
        <v>1510</v>
      </c>
      <c r="AB7" s="7" t="s">
        <v>1531</v>
      </c>
      <c r="AC7" s="7" t="s">
        <v>1252</v>
      </c>
      <c r="AD7" s="7" t="s">
        <v>1568</v>
      </c>
      <c r="AE7" s="7" t="s">
        <v>1284</v>
      </c>
      <c r="AF7" s="7" t="s">
        <v>1596</v>
      </c>
      <c r="AG7" s="7" t="s">
        <v>1422</v>
      </c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spans="1:45" x14ac:dyDescent="0.3">
      <c r="A8" s="47"/>
      <c r="B8" s="49"/>
      <c r="C8" s="23" t="s">
        <v>1675</v>
      </c>
      <c r="D8" s="7" t="s">
        <v>1186</v>
      </c>
      <c r="E8" s="7" t="s">
        <v>1225</v>
      </c>
      <c r="F8" s="7" t="s">
        <v>1233</v>
      </c>
      <c r="G8" s="7" t="s">
        <v>1235</v>
      </c>
      <c r="H8" s="7" t="s">
        <v>1350</v>
      </c>
      <c r="I8" s="7" t="s">
        <v>1308</v>
      </c>
      <c r="J8" s="7" t="s">
        <v>1165</v>
      </c>
      <c r="K8" s="7" t="s">
        <v>1404</v>
      </c>
      <c r="L8" s="7" t="s">
        <v>1610</v>
      </c>
      <c r="M8" s="7" t="s">
        <v>1615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</row>
    <row r="9" spans="1:45" x14ac:dyDescent="0.3">
      <c r="A9" s="47"/>
      <c r="B9" s="50" t="s">
        <v>1633</v>
      </c>
      <c r="C9" s="24" t="s">
        <v>1672</v>
      </c>
      <c r="D9" s="7" t="s">
        <v>1529</v>
      </c>
      <c r="E9" s="7" t="s">
        <v>1553</v>
      </c>
      <c r="F9" s="7" t="s">
        <v>1406</v>
      </c>
      <c r="G9" s="7" t="s">
        <v>1608</v>
      </c>
      <c r="H9" s="7" t="s">
        <v>1450</v>
      </c>
      <c r="I9" s="7" t="s">
        <v>1624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</row>
    <row r="10" spans="1:45" x14ac:dyDescent="0.3">
      <c r="A10" s="47"/>
      <c r="B10" s="50"/>
      <c r="C10" s="24" t="s">
        <v>1673</v>
      </c>
      <c r="D10" s="7" t="s">
        <v>1086</v>
      </c>
      <c r="E10" s="7" t="s">
        <v>1090</v>
      </c>
      <c r="F10" s="7" t="s">
        <v>1125</v>
      </c>
      <c r="G10" s="7" t="s">
        <v>1145</v>
      </c>
      <c r="H10" s="7" t="s">
        <v>1181</v>
      </c>
      <c r="I10" s="7" t="s">
        <v>1193</v>
      </c>
      <c r="J10" s="7" t="s">
        <v>1198</v>
      </c>
      <c r="K10" s="7" t="s">
        <v>1237</v>
      </c>
      <c r="L10" s="7" t="s">
        <v>1171</v>
      </c>
      <c r="M10" s="7" t="s">
        <v>1053</v>
      </c>
      <c r="N10" s="7" t="s">
        <v>1377</v>
      </c>
      <c r="O10" s="7" t="s">
        <v>1153</v>
      </c>
      <c r="P10" s="7" t="s">
        <v>1400</v>
      </c>
      <c r="Q10" s="7" t="s">
        <v>1290</v>
      </c>
      <c r="R10" s="7" t="s">
        <v>1087</v>
      </c>
      <c r="S10" s="7" t="s">
        <v>1411</v>
      </c>
      <c r="T10" s="7" t="s">
        <v>1166</v>
      </c>
      <c r="U10" s="7" t="s">
        <v>1483</v>
      </c>
      <c r="V10" s="7" t="s">
        <v>1503</v>
      </c>
      <c r="W10" s="7" t="s">
        <v>1505</v>
      </c>
      <c r="X10" s="7" t="s">
        <v>1026</v>
      </c>
      <c r="Y10" s="7" t="s">
        <v>1282</v>
      </c>
      <c r="Z10" s="7" t="s">
        <v>1348</v>
      </c>
      <c r="AA10" s="7" t="s">
        <v>1199</v>
      </c>
      <c r="AB10" s="7" t="s">
        <v>1565</v>
      </c>
      <c r="AC10" s="7" t="s">
        <v>1517</v>
      </c>
      <c r="AD10" s="7" t="s">
        <v>1575</v>
      </c>
      <c r="AE10" s="7" t="s">
        <v>1605</v>
      </c>
      <c r="AF10" s="7" t="s">
        <v>1613</v>
      </c>
      <c r="AG10" s="7" t="s">
        <v>1622</v>
      </c>
      <c r="AH10" s="7" t="s">
        <v>1577</v>
      </c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</row>
    <row r="11" spans="1:45" x14ac:dyDescent="0.3">
      <c r="A11" s="47"/>
      <c r="B11" s="50"/>
      <c r="C11" s="24" t="s">
        <v>1674</v>
      </c>
      <c r="D11" s="7" t="s">
        <v>1045</v>
      </c>
      <c r="E11" s="7" t="s">
        <v>1108</v>
      </c>
      <c r="F11" s="7" t="s">
        <v>1116</v>
      </c>
      <c r="G11" s="7" t="s">
        <v>1161</v>
      </c>
      <c r="H11" s="7" t="s">
        <v>1164</v>
      </c>
      <c r="I11" s="7" t="s">
        <v>1175</v>
      </c>
      <c r="J11" s="7" t="s">
        <v>1210</v>
      </c>
      <c r="K11" s="7" t="s">
        <v>1327</v>
      </c>
      <c r="L11" s="7" t="s">
        <v>1359</v>
      </c>
      <c r="M11" s="7" t="s">
        <v>1416</v>
      </c>
      <c r="N11" s="7" t="s">
        <v>1153</v>
      </c>
      <c r="O11" s="7" t="s">
        <v>1456</v>
      </c>
      <c r="P11" s="7" t="s">
        <v>1474</v>
      </c>
      <c r="Q11" s="7" t="s">
        <v>1371</v>
      </c>
      <c r="R11" s="7" t="s">
        <v>1520</v>
      </c>
      <c r="S11" s="7" t="s">
        <v>1522</v>
      </c>
      <c r="T11" s="7" t="s">
        <v>1223</v>
      </c>
      <c r="U11" s="7" t="s">
        <v>1434</v>
      </c>
      <c r="V11" s="7" t="s">
        <v>1537</v>
      </c>
      <c r="W11" s="7" t="s">
        <v>1534</v>
      </c>
      <c r="X11" s="7" t="s">
        <v>1554</v>
      </c>
      <c r="Y11" s="7" t="s">
        <v>1165</v>
      </c>
      <c r="Z11" s="7" t="s">
        <v>1582</v>
      </c>
      <c r="AA11" s="7" t="s">
        <v>1490</v>
      </c>
      <c r="AB11" s="7" t="s">
        <v>1270</v>
      </c>
      <c r="AC11" s="7" t="s">
        <v>1043</v>
      </c>
      <c r="AD11" s="7" t="s">
        <v>1603</v>
      </c>
      <c r="AE11" s="7" t="s">
        <v>1130</v>
      </c>
      <c r="AF11" s="7" t="s">
        <v>1586</v>
      </c>
      <c r="AG11" s="7" t="s">
        <v>1627</v>
      </c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spans="1:45" x14ac:dyDescent="0.3">
      <c r="A12" s="47"/>
      <c r="B12" s="50"/>
      <c r="C12" s="24" t="s">
        <v>1675</v>
      </c>
      <c r="D12" s="7" t="s">
        <v>1402</v>
      </c>
      <c r="E12" s="7" t="s">
        <v>1373</v>
      </c>
      <c r="F12" s="7" t="s">
        <v>1469</v>
      </c>
      <c r="G12" s="7" t="s">
        <v>1410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4" spans="1:45" x14ac:dyDescent="0.3">
      <c r="A14" s="47" t="s">
        <v>1636</v>
      </c>
      <c r="B14" s="48" t="s">
        <v>1632</v>
      </c>
      <c r="C14" s="22" t="s">
        <v>1672</v>
      </c>
      <c r="D14" t="s">
        <v>1037</v>
      </c>
      <c r="E14" t="s">
        <v>1160</v>
      </c>
      <c r="F14" t="s">
        <v>1337</v>
      </c>
      <c r="G14" t="s">
        <v>1393</v>
      </c>
      <c r="H14" t="s">
        <v>1395</v>
      </c>
      <c r="I14" t="s">
        <v>1525</v>
      </c>
      <c r="J14" t="s">
        <v>1386</v>
      </c>
      <c r="K14" t="s">
        <v>1310</v>
      </c>
      <c r="L14" t="s">
        <v>1599</v>
      </c>
      <c r="M14" t="s">
        <v>1267</v>
      </c>
      <c r="N14" t="s">
        <v>1630</v>
      </c>
    </row>
    <row r="15" spans="1:45" x14ac:dyDescent="0.3">
      <c r="A15" s="47"/>
      <c r="B15" s="48"/>
      <c r="C15" s="22" t="s">
        <v>1673</v>
      </c>
      <c r="D15" t="s">
        <v>1062</v>
      </c>
      <c r="E15" t="s">
        <v>1074</v>
      </c>
      <c r="F15" t="s">
        <v>1077</v>
      </c>
      <c r="G15" t="s">
        <v>1085</v>
      </c>
      <c r="H15" t="s">
        <v>1107</v>
      </c>
      <c r="I15" t="s">
        <v>1132</v>
      </c>
      <c r="J15" t="s">
        <v>1133</v>
      </c>
      <c r="K15" t="s">
        <v>1229</v>
      </c>
      <c r="L15" t="s">
        <v>1246</v>
      </c>
      <c r="M15" t="s">
        <v>1288</v>
      </c>
      <c r="N15" t="s">
        <v>1294</v>
      </c>
      <c r="O15" t="s">
        <v>1028</v>
      </c>
      <c r="P15" t="s">
        <v>1299</v>
      </c>
      <c r="Q15" t="s">
        <v>1334</v>
      </c>
      <c r="R15" t="s">
        <v>1260</v>
      </c>
      <c r="S15" t="s">
        <v>1349</v>
      </c>
      <c r="T15" t="s">
        <v>1397</v>
      </c>
      <c r="U15" t="s">
        <v>1427</v>
      </c>
      <c r="V15" t="s">
        <v>1219</v>
      </c>
      <c r="W15" t="s">
        <v>1462</v>
      </c>
      <c r="X15" t="s">
        <v>1464</v>
      </c>
      <c r="Y15" t="s">
        <v>1468</v>
      </c>
      <c r="Z15" t="s">
        <v>1281</v>
      </c>
      <c r="AA15" t="s">
        <v>1523</v>
      </c>
      <c r="AB15" t="s">
        <v>1248</v>
      </c>
      <c r="AC15" t="s">
        <v>1462</v>
      </c>
      <c r="AD15" t="s">
        <v>1574</v>
      </c>
      <c r="AE15" t="s">
        <v>1583</v>
      </c>
      <c r="AF15" t="s">
        <v>1616</v>
      </c>
      <c r="AG15" t="s">
        <v>1493</v>
      </c>
    </row>
    <row r="16" spans="1:45" x14ac:dyDescent="0.3">
      <c r="A16" s="47"/>
      <c r="B16" s="48"/>
      <c r="C16" s="22" t="s">
        <v>1674</v>
      </c>
      <c r="D16" t="s">
        <v>1043</v>
      </c>
      <c r="E16" t="s">
        <v>1055</v>
      </c>
      <c r="F16" t="s">
        <v>1020</v>
      </c>
      <c r="G16" t="s">
        <v>1091</v>
      </c>
      <c r="H16" t="s">
        <v>1119</v>
      </c>
      <c r="I16" t="s">
        <v>1124</v>
      </c>
      <c r="J16" t="s">
        <v>1131</v>
      </c>
      <c r="K16" t="s">
        <v>1138</v>
      </c>
      <c r="L16" t="s">
        <v>1039</v>
      </c>
      <c r="M16" t="s">
        <v>1201</v>
      </c>
      <c r="N16" t="s">
        <v>1264</v>
      </c>
      <c r="O16" t="s">
        <v>1291</v>
      </c>
      <c r="P16" t="s">
        <v>1131</v>
      </c>
      <c r="Q16" t="s">
        <v>1052</v>
      </c>
      <c r="R16" t="s">
        <v>1095</v>
      </c>
      <c r="S16" t="s">
        <v>1362</v>
      </c>
      <c r="T16" t="s">
        <v>1452</v>
      </c>
      <c r="U16" t="s">
        <v>1479</v>
      </c>
      <c r="V16" t="s">
        <v>1501</v>
      </c>
      <c r="W16" t="s">
        <v>1312</v>
      </c>
      <c r="X16" t="s">
        <v>1361</v>
      </c>
      <c r="Y16" t="s">
        <v>1129</v>
      </c>
      <c r="Z16" t="s">
        <v>1528</v>
      </c>
      <c r="AA16" t="s">
        <v>1299</v>
      </c>
      <c r="AB16" t="s">
        <v>1538</v>
      </c>
      <c r="AC16" t="s">
        <v>1230</v>
      </c>
      <c r="AD16" t="s">
        <v>1569</v>
      </c>
      <c r="AE16" t="s">
        <v>1310</v>
      </c>
      <c r="AF16" t="s">
        <v>1588</v>
      </c>
      <c r="AG16" t="s">
        <v>1198</v>
      </c>
      <c r="AH16" t="s">
        <v>1540</v>
      </c>
    </row>
    <row r="17" spans="1:40" x14ac:dyDescent="0.3">
      <c r="A17" s="47"/>
      <c r="B17" s="48"/>
      <c r="C17" s="22" t="s">
        <v>1675</v>
      </c>
      <c r="D17" t="s">
        <v>1071</v>
      </c>
      <c r="E17" t="s">
        <v>1112</v>
      </c>
      <c r="F17" t="s">
        <v>1196</v>
      </c>
      <c r="G17" t="s">
        <v>1211</v>
      </c>
      <c r="H17" t="s">
        <v>1301</v>
      </c>
      <c r="I17" t="s">
        <v>1426</v>
      </c>
      <c r="J17" t="s">
        <v>1435</v>
      </c>
      <c r="K17" t="s">
        <v>1504</v>
      </c>
      <c r="L17" t="s">
        <v>1457</v>
      </c>
      <c r="M17" t="s">
        <v>1288</v>
      </c>
      <c r="N17" t="s">
        <v>1556</v>
      </c>
      <c r="O17" t="s">
        <v>1581</v>
      </c>
      <c r="P17" t="s">
        <v>1395</v>
      </c>
      <c r="Q17" t="s">
        <v>1602</v>
      </c>
      <c r="R17" t="s">
        <v>1298</v>
      </c>
    </row>
    <row r="18" spans="1:40" x14ac:dyDescent="0.3">
      <c r="A18" s="47"/>
      <c r="B18" s="49" t="s">
        <v>1634</v>
      </c>
      <c r="C18" s="23" t="s">
        <v>1672</v>
      </c>
      <c r="D18" t="s">
        <v>1068</v>
      </c>
      <c r="E18" t="s">
        <v>1106</v>
      </c>
      <c r="F18" t="s">
        <v>1269</v>
      </c>
      <c r="G18" t="s">
        <v>1247</v>
      </c>
      <c r="H18" t="s">
        <v>1368</v>
      </c>
      <c r="I18" t="s">
        <v>1387</v>
      </c>
      <c r="J18" t="s">
        <v>1496</v>
      </c>
      <c r="K18" t="s">
        <v>1025</v>
      </c>
      <c r="L18" t="s">
        <v>1477</v>
      </c>
      <c r="M18" t="s">
        <v>1562</v>
      </c>
    </row>
    <row r="19" spans="1:40" x14ac:dyDescent="0.3">
      <c r="A19" s="47"/>
      <c r="B19" s="49"/>
      <c r="C19" s="23" t="s">
        <v>1673</v>
      </c>
      <c r="D19" t="s">
        <v>1031</v>
      </c>
      <c r="E19" t="s">
        <v>1063</v>
      </c>
      <c r="F19" t="s">
        <v>1072</v>
      </c>
      <c r="G19" t="s">
        <v>1105</v>
      </c>
      <c r="H19" t="s">
        <v>1159</v>
      </c>
      <c r="I19" t="s">
        <v>1218</v>
      </c>
      <c r="J19" t="s">
        <v>1219</v>
      </c>
      <c r="K19" t="s">
        <v>1250</v>
      </c>
      <c r="L19" t="s">
        <v>1314</v>
      </c>
      <c r="M19" t="s">
        <v>1357</v>
      </c>
      <c r="N19" t="s">
        <v>1105</v>
      </c>
      <c r="O19" t="s">
        <v>1083</v>
      </c>
      <c r="P19" t="s">
        <v>1433</v>
      </c>
      <c r="Q19" t="s">
        <v>1473</v>
      </c>
      <c r="R19" t="s">
        <v>1467</v>
      </c>
      <c r="S19" t="s">
        <v>1499</v>
      </c>
      <c r="T19" t="s">
        <v>1539</v>
      </c>
      <c r="U19" t="s">
        <v>1544</v>
      </c>
      <c r="V19" t="s">
        <v>1341</v>
      </c>
      <c r="W19" t="s">
        <v>1526</v>
      </c>
      <c r="X19" t="s">
        <v>1587</v>
      </c>
      <c r="Y19" t="s">
        <v>1592</v>
      </c>
      <c r="Z19" t="s">
        <v>1574</v>
      </c>
      <c r="AA19" t="s">
        <v>1495</v>
      </c>
    </row>
    <row r="20" spans="1:40" x14ac:dyDescent="0.3">
      <c r="A20" s="47"/>
      <c r="B20" s="49"/>
      <c r="C20" s="23" t="s">
        <v>1674</v>
      </c>
      <c r="D20" t="s">
        <v>1028</v>
      </c>
      <c r="E20" t="s">
        <v>1070</v>
      </c>
      <c r="F20" t="s">
        <v>1154</v>
      </c>
      <c r="G20" t="s">
        <v>1158</v>
      </c>
      <c r="H20" t="s">
        <v>1202</v>
      </c>
      <c r="I20" t="s">
        <v>1071</v>
      </c>
      <c r="J20" t="s">
        <v>1273</v>
      </c>
      <c r="K20" t="s">
        <v>1323</v>
      </c>
      <c r="L20" t="s">
        <v>1330</v>
      </c>
      <c r="M20" t="s">
        <v>1354</v>
      </c>
      <c r="N20" t="s">
        <v>1382</v>
      </c>
      <c r="O20" t="s">
        <v>1269</v>
      </c>
      <c r="P20" t="s">
        <v>1398</v>
      </c>
      <c r="Q20" t="s">
        <v>1302</v>
      </c>
      <c r="R20" t="s">
        <v>1425</v>
      </c>
      <c r="S20" t="s">
        <v>1429</v>
      </c>
      <c r="T20" t="s">
        <v>1432</v>
      </c>
      <c r="U20" t="s">
        <v>1444</v>
      </c>
      <c r="V20" t="s">
        <v>1454</v>
      </c>
      <c r="W20" t="s">
        <v>1045</v>
      </c>
      <c r="X20" t="s">
        <v>1517</v>
      </c>
      <c r="Y20" t="s">
        <v>1535</v>
      </c>
      <c r="Z20" t="s">
        <v>1559</v>
      </c>
      <c r="AA20" t="s">
        <v>1566</v>
      </c>
      <c r="AB20" t="s">
        <v>1060</v>
      </c>
      <c r="AC20" t="s">
        <v>1515</v>
      </c>
      <c r="AD20" t="s">
        <v>1321</v>
      </c>
    </row>
    <row r="21" spans="1:40" x14ac:dyDescent="0.3">
      <c r="A21" s="47"/>
      <c r="B21" s="49"/>
      <c r="C21" s="23" t="s">
        <v>1675</v>
      </c>
      <c r="D21" t="s">
        <v>1047</v>
      </c>
      <c r="E21" t="s">
        <v>1057</v>
      </c>
      <c r="F21" t="s">
        <v>1146</v>
      </c>
      <c r="G21" t="s">
        <v>1216</v>
      </c>
      <c r="H21" t="s">
        <v>1268</v>
      </c>
      <c r="I21" t="s">
        <v>1279</v>
      </c>
      <c r="J21" t="s">
        <v>1259</v>
      </c>
      <c r="K21" t="s">
        <v>1542</v>
      </c>
      <c r="L21" t="s">
        <v>1455</v>
      </c>
      <c r="M21" t="s">
        <v>1576</v>
      </c>
      <c r="N21" t="s">
        <v>1380</v>
      </c>
    </row>
    <row r="22" spans="1:40" x14ac:dyDescent="0.3">
      <c r="A22" s="47"/>
      <c r="B22" s="50" t="s">
        <v>1633</v>
      </c>
      <c r="C22" s="24" t="s">
        <v>1672</v>
      </c>
      <c r="D22" t="s">
        <v>1089</v>
      </c>
      <c r="E22" t="s">
        <v>1265</v>
      </c>
      <c r="F22" t="s">
        <v>1321</v>
      </c>
      <c r="G22" t="s">
        <v>1103</v>
      </c>
      <c r="H22" t="s">
        <v>1402</v>
      </c>
      <c r="I22" t="s">
        <v>1145</v>
      </c>
      <c r="J22" t="s">
        <v>1579</v>
      </c>
    </row>
    <row r="23" spans="1:40" x14ac:dyDescent="0.3">
      <c r="A23" s="47"/>
      <c r="B23" s="50"/>
      <c r="C23" s="24" t="s">
        <v>1673</v>
      </c>
      <c r="D23" t="s">
        <v>1020</v>
      </c>
      <c r="E23" t="s">
        <v>1026</v>
      </c>
      <c r="F23" t="s">
        <v>1033</v>
      </c>
      <c r="G23" t="s">
        <v>1069</v>
      </c>
      <c r="H23" t="s">
        <v>1148</v>
      </c>
      <c r="I23" t="s">
        <v>1150</v>
      </c>
      <c r="J23" t="s">
        <v>1203</v>
      </c>
      <c r="K23" t="s">
        <v>1082</v>
      </c>
      <c r="L23" t="s">
        <v>1222</v>
      </c>
      <c r="M23" t="s">
        <v>1046</v>
      </c>
      <c r="N23" t="s">
        <v>1258</v>
      </c>
      <c r="O23" t="s">
        <v>1271</v>
      </c>
      <c r="P23" t="s">
        <v>1148</v>
      </c>
      <c r="Q23" t="s">
        <v>1283</v>
      </c>
      <c r="R23" t="s">
        <v>1144</v>
      </c>
      <c r="S23" t="s">
        <v>1271</v>
      </c>
      <c r="T23" t="s">
        <v>1157</v>
      </c>
      <c r="U23" t="s">
        <v>1351</v>
      </c>
      <c r="V23" t="s">
        <v>1311</v>
      </c>
      <c r="W23" t="s">
        <v>1093</v>
      </c>
      <c r="X23" t="s">
        <v>1365</v>
      </c>
      <c r="Y23" t="s">
        <v>1372</v>
      </c>
      <c r="Z23" t="s">
        <v>1350</v>
      </c>
      <c r="AA23" t="s">
        <v>1283</v>
      </c>
      <c r="AB23" t="s">
        <v>1437</v>
      </c>
      <c r="AC23" t="s">
        <v>1442</v>
      </c>
      <c r="AD23" t="s">
        <v>1476</v>
      </c>
      <c r="AE23" t="s">
        <v>1497</v>
      </c>
      <c r="AF23" t="s">
        <v>1493</v>
      </c>
      <c r="AG23" t="s">
        <v>1071</v>
      </c>
      <c r="AH23" t="s">
        <v>1057</v>
      </c>
      <c r="AI23" t="s">
        <v>1543</v>
      </c>
      <c r="AJ23" t="s">
        <v>1548</v>
      </c>
      <c r="AK23" t="s">
        <v>1590</v>
      </c>
      <c r="AL23" t="s">
        <v>1051</v>
      </c>
      <c r="AM23" t="s">
        <v>1165</v>
      </c>
      <c r="AN23" t="s">
        <v>1614</v>
      </c>
    </row>
    <row r="24" spans="1:40" x14ac:dyDescent="0.3">
      <c r="A24" s="47"/>
      <c r="B24" s="50"/>
      <c r="C24" s="24" t="s">
        <v>1674</v>
      </c>
      <c r="D24" t="s">
        <v>1029</v>
      </c>
      <c r="E24" t="s">
        <v>1032</v>
      </c>
      <c r="F24" t="s">
        <v>1078</v>
      </c>
      <c r="G24" t="s">
        <v>1113</v>
      </c>
      <c r="H24" t="s">
        <v>1117</v>
      </c>
      <c r="I24" t="s">
        <v>1122</v>
      </c>
      <c r="J24" t="s">
        <v>1149</v>
      </c>
      <c r="K24" t="s">
        <v>1180</v>
      </c>
      <c r="L24" t="s">
        <v>1185</v>
      </c>
      <c r="M24" t="s">
        <v>1204</v>
      </c>
      <c r="N24" t="s">
        <v>1209</v>
      </c>
      <c r="O24" t="s">
        <v>1231</v>
      </c>
      <c r="P24" t="s">
        <v>1242</v>
      </c>
      <c r="Q24" t="s">
        <v>1255</v>
      </c>
      <c r="R24" t="s">
        <v>1257</v>
      </c>
      <c r="S24" t="s">
        <v>1305</v>
      </c>
      <c r="T24" t="s">
        <v>1260</v>
      </c>
      <c r="U24" t="s">
        <v>1230</v>
      </c>
      <c r="V24" t="s">
        <v>1194</v>
      </c>
      <c r="W24" t="s">
        <v>1118</v>
      </c>
      <c r="X24" t="s">
        <v>1385</v>
      </c>
      <c r="Y24" t="s">
        <v>1414</v>
      </c>
      <c r="Z24" t="s">
        <v>1431</v>
      </c>
      <c r="AA24" t="s">
        <v>1070</v>
      </c>
      <c r="AB24" t="s">
        <v>1248</v>
      </c>
      <c r="AC24" t="s">
        <v>1200</v>
      </c>
      <c r="AD24" t="s">
        <v>1078</v>
      </c>
      <c r="AE24" t="s">
        <v>1174</v>
      </c>
      <c r="AF24" t="s">
        <v>1578</v>
      </c>
      <c r="AG24" t="s">
        <v>1243</v>
      </c>
      <c r="AH24" t="s">
        <v>1628</v>
      </c>
    </row>
    <row r="25" spans="1:40" x14ac:dyDescent="0.3">
      <c r="A25" s="47"/>
      <c r="B25" s="50"/>
      <c r="C25" s="24" t="s">
        <v>1675</v>
      </c>
      <c r="D25" t="s">
        <v>1076</v>
      </c>
      <c r="E25" t="s">
        <v>1261</v>
      </c>
      <c r="F25" t="s">
        <v>1290</v>
      </c>
      <c r="G25" t="s">
        <v>1346</v>
      </c>
      <c r="H25" t="s">
        <v>1394</v>
      </c>
      <c r="I25" t="s">
        <v>1465</v>
      </c>
      <c r="J25" t="s">
        <v>1573</v>
      </c>
    </row>
    <row r="27" spans="1:40" x14ac:dyDescent="0.3">
      <c r="A27" s="47" t="s">
        <v>1635</v>
      </c>
      <c r="B27" s="48" t="s">
        <v>1632</v>
      </c>
      <c r="C27" s="22" t="s">
        <v>1672</v>
      </c>
      <c r="D27" t="s">
        <v>1128</v>
      </c>
      <c r="E27" t="s">
        <v>1152</v>
      </c>
      <c r="F27" t="s">
        <v>1082</v>
      </c>
      <c r="G27" t="s">
        <v>1274</v>
      </c>
      <c r="H27" t="s">
        <v>1272</v>
      </c>
      <c r="I27" t="s">
        <v>1360</v>
      </c>
      <c r="J27" t="s">
        <v>1366</v>
      </c>
      <c r="K27" t="s">
        <v>1391</v>
      </c>
      <c r="L27" t="s">
        <v>1321</v>
      </c>
      <c r="M27" t="s">
        <v>1332</v>
      </c>
      <c r="N27" t="s">
        <v>1061</v>
      </c>
      <c r="O27" t="s">
        <v>1474</v>
      </c>
      <c r="P27" t="s">
        <v>1580</v>
      </c>
      <c r="Q27" t="s">
        <v>1531</v>
      </c>
    </row>
    <row r="28" spans="1:40" x14ac:dyDescent="0.3">
      <c r="A28" s="47"/>
      <c r="B28" s="48"/>
      <c r="C28" s="22" t="s">
        <v>1673</v>
      </c>
      <c r="D28" t="s">
        <v>1066</v>
      </c>
      <c r="E28" t="s">
        <v>1073</v>
      </c>
      <c r="F28" t="s">
        <v>1136</v>
      </c>
      <c r="G28" t="s">
        <v>1188</v>
      </c>
      <c r="H28" t="s">
        <v>1260</v>
      </c>
      <c r="I28" t="s">
        <v>1325</v>
      </c>
      <c r="J28" t="s">
        <v>1338</v>
      </c>
      <c r="K28" t="s">
        <v>1405</v>
      </c>
      <c r="L28" t="s">
        <v>1417</v>
      </c>
      <c r="M28" t="s">
        <v>1141</v>
      </c>
      <c r="N28" t="s">
        <v>1291</v>
      </c>
      <c r="O28" t="s">
        <v>1302</v>
      </c>
      <c r="P28" t="s">
        <v>1481</v>
      </c>
      <c r="Q28" t="s">
        <v>1502</v>
      </c>
      <c r="R28" t="s">
        <v>1036</v>
      </c>
      <c r="S28" t="s">
        <v>1186</v>
      </c>
      <c r="T28" t="s">
        <v>1523</v>
      </c>
      <c r="U28" t="s">
        <v>1033</v>
      </c>
      <c r="V28" t="s">
        <v>1533</v>
      </c>
      <c r="W28" t="s">
        <v>1037</v>
      </c>
      <c r="X28" t="s">
        <v>1442</v>
      </c>
      <c r="Y28" t="s">
        <v>1096</v>
      </c>
      <c r="Z28" t="s">
        <v>1410</v>
      </c>
      <c r="AA28" t="s">
        <v>1598</v>
      </c>
      <c r="AB28" t="s">
        <v>1620</v>
      </c>
    </row>
    <row r="29" spans="1:40" x14ac:dyDescent="0.3">
      <c r="A29" s="47"/>
      <c r="B29" s="48"/>
      <c r="C29" s="22" t="s">
        <v>1674</v>
      </c>
      <c r="D29" t="s">
        <v>1019</v>
      </c>
      <c r="E29" t="s">
        <v>1042</v>
      </c>
      <c r="F29" t="s">
        <v>1044</v>
      </c>
      <c r="G29" t="s">
        <v>1075</v>
      </c>
      <c r="H29" t="s">
        <v>1087</v>
      </c>
      <c r="I29" t="s">
        <v>1095</v>
      </c>
      <c r="J29" t="s">
        <v>1071</v>
      </c>
      <c r="K29" t="s">
        <v>1140</v>
      </c>
      <c r="L29" t="s">
        <v>1142</v>
      </c>
      <c r="M29" t="s">
        <v>1160</v>
      </c>
      <c r="N29" t="s">
        <v>1162</v>
      </c>
      <c r="O29" t="s">
        <v>1194</v>
      </c>
      <c r="P29" t="s">
        <v>1118</v>
      </c>
      <c r="Q29" t="s">
        <v>1111</v>
      </c>
      <c r="R29" t="s">
        <v>1322</v>
      </c>
      <c r="S29" t="s">
        <v>1326</v>
      </c>
      <c r="T29" t="s">
        <v>1234</v>
      </c>
      <c r="U29" t="s">
        <v>1305</v>
      </c>
      <c r="V29" t="s">
        <v>1375</v>
      </c>
      <c r="W29" t="s">
        <v>1376</v>
      </c>
      <c r="X29" t="s">
        <v>1103</v>
      </c>
      <c r="Y29" t="s">
        <v>1038</v>
      </c>
      <c r="Z29" t="s">
        <v>1440</v>
      </c>
      <c r="AA29" t="s">
        <v>1446</v>
      </c>
      <c r="AB29" t="s">
        <v>1481</v>
      </c>
      <c r="AC29" t="s">
        <v>1043</v>
      </c>
      <c r="AD29" t="s">
        <v>1493</v>
      </c>
      <c r="AE29" t="s">
        <v>1216</v>
      </c>
      <c r="AF29" t="s">
        <v>1558</v>
      </c>
      <c r="AG29" t="s">
        <v>1560</v>
      </c>
      <c r="AH29" t="s">
        <v>1512</v>
      </c>
      <c r="AI29" t="s">
        <v>1567</v>
      </c>
      <c r="AJ29" t="s">
        <v>1577</v>
      </c>
      <c r="AK29" t="s">
        <v>1600</v>
      </c>
      <c r="AL29" t="s">
        <v>1049</v>
      </c>
      <c r="AM29" t="s">
        <v>1110</v>
      </c>
      <c r="AN29" t="s">
        <v>1085</v>
      </c>
    </row>
    <row r="30" spans="1:40" x14ac:dyDescent="0.3">
      <c r="A30" s="47"/>
      <c r="B30" s="48"/>
      <c r="C30" s="22" t="s">
        <v>1675</v>
      </c>
      <c r="D30" t="s">
        <v>1157</v>
      </c>
      <c r="E30" t="s">
        <v>1182</v>
      </c>
      <c r="F30" t="s">
        <v>1221</v>
      </c>
      <c r="G30" t="s">
        <v>1292</v>
      </c>
      <c r="H30" t="s">
        <v>1312</v>
      </c>
      <c r="I30" t="s">
        <v>1316</v>
      </c>
      <c r="J30" t="s">
        <v>1383</v>
      </c>
      <c r="K30" t="s">
        <v>1512</v>
      </c>
      <c r="L30" t="s">
        <v>1540</v>
      </c>
      <c r="M30" t="s">
        <v>1097</v>
      </c>
    </row>
    <row r="31" spans="1:40" x14ac:dyDescent="0.3">
      <c r="A31" s="47"/>
      <c r="B31" s="49" t="s">
        <v>1634</v>
      </c>
      <c r="C31" s="23" t="s">
        <v>1672</v>
      </c>
      <c r="D31" t="s">
        <v>1222</v>
      </c>
      <c r="E31" t="s">
        <v>1266</v>
      </c>
      <c r="F31" t="s">
        <v>1280</v>
      </c>
      <c r="G31" t="s">
        <v>1293</v>
      </c>
      <c r="H31" t="s">
        <v>1295</v>
      </c>
      <c r="I31" t="s">
        <v>1344</v>
      </c>
      <c r="J31" t="s">
        <v>1411</v>
      </c>
      <c r="K31" t="s">
        <v>1025</v>
      </c>
      <c r="L31" t="s">
        <v>1345</v>
      </c>
      <c r="M31" t="s">
        <v>1108</v>
      </c>
      <c r="N31" t="s">
        <v>1356</v>
      </c>
      <c r="O31" t="s">
        <v>1623</v>
      </c>
      <c r="P31" t="s">
        <v>1631</v>
      </c>
    </row>
    <row r="32" spans="1:40" x14ac:dyDescent="0.3">
      <c r="A32" s="47"/>
      <c r="B32" s="49"/>
      <c r="C32" s="23" t="s">
        <v>1673</v>
      </c>
      <c r="D32" t="s">
        <v>1023</v>
      </c>
      <c r="E32" t="s">
        <v>1030</v>
      </c>
      <c r="F32" t="s">
        <v>1036</v>
      </c>
      <c r="G32" t="s">
        <v>1041</v>
      </c>
      <c r="H32" t="s">
        <v>1053</v>
      </c>
      <c r="I32" t="s">
        <v>1056</v>
      </c>
      <c r="J32" t="s">
        <v>1067</v>
      </c>
      <c r="K32" t="s">
        <v>1083</v>
      </c>
      <c r="L32" t="s">
        <v>1093</v>
      </c>
      <c r="M32" t="s">
        <v>1096</v>
      </c>
      <c r="N32" t="s">
        <v>1109</v>
      </c>
      <c r="O32" t="s">
        <v>1205</v>
      </c>
      <c r="P32" t="s">
        <v>1213</v>
      </c>
      <c r="Q32" t="s">
        <v>1245</v>
      </c>
      <c r="R32" t="s">
        <v>1152</v>
      </c>
      <c r="S32" t="s">
        <v>1311</v>
      </c>
      <c r="T32" t="s">
        <v>1250</v>
      </c>
      <c r="U32" t="s">
        <v>1361</v>
      </c>
      <c r="V32" t="s">
        <v>1158</v>
      </c>
      <c r="W32" t="s">
        <v>1407</v>
      </c>
      <c r="X32" t="s">
        <v>1119</v>
      </c>
      <c r="Y32" t="s">
        <v>1434</v>
      </c>
      <c r="Z32" t="s">
        <v>1032</v>
      </c>
      <c r="AA32" t="s">
        <v>1455</v>
      </c>
      <c r="AB32" t="s">
        <v>1407</v>
      </c>
      <c r="AC32" t="s">
        <v>1309</v>
      </c>
      <c r="AD32" t="s">
        <v>1167</v>
      </c>
      <c r="AE32" t="s">
        <v>1530</v>
      </c>
      <c r="AF32" t="s">
        <v>1549</v>
      </c>
      <c r="AG32" t="s">
        <v>1579</v>
      </c>
      <c r="AH32" t="s">
        <v>1310</v>
      </c>
    </row>
    <row r="33" spans="1:42" x14ac:dyDescent="0.3">
      <c r="A33" s="47"/>
      <c r="B33" s="49"/>
      <c r="C33" s="23" t="s">
        <v>1674</v>
      </c>
      <c r="D33" t="s">
        <v>1049</v>
      </c>
      <c r="E33" t="s">
        <v>1079</v>
      </c>
      <c r="F33" t="s">
        <v>1084</v>
      </c>
      <c r="G33" t="s">
        <v>1090</v>
      </c>
      <c r="H33" t="s">
        <v>1166</v>
      </c>
      <c r="I33" t="s">
        <v>1178</v>
      </c>
      <c r="J33" t="s">
        <v>1187</v>
      </c>
      <c r="K33" t="s">
        <v>1243</v>
      </c>
      <c r="L33" t="s">
        <v>1263</v>
      </c>
      <c r="M33" t="s">
        <v>1275</v>
      </c>
      <c r="N33" t="s">
        <v>1324</v>
      </c>
      <c r="O33" t="s">
        <v>1345</v>
      </c>
      <c r="P33" t="s">
        <v>1362</v>
      </c>
      <c r="Q33" t="s">
        <v>1378</v>
      </c>
      <c r="R33" t="s">
        <v>1236</v>
      </c>
      <c r="S33" t="s">
        <v>1403</v>
      </c>
      <c r="T33" t="s">
        <v>1069</v>
      </c>
      <c r="U33" t="s">
        <v>1251</v>
      </c>
      <c r="V33" t="s">
        <v>1458</v>
      </c>
      <c r="W33" t="s">
        <v>1460</v>
      </c>
      <c r="X33" t="s">
        <v>1307</v>
      </c>
      <c r="Y33" t="s">
        <v>1482</v>
      </c>
      <c r="Z33" t="s">
        <v>1170</v>
      </c>
      <c r="AA33" t="s">
        <v>1513</v>
      </c>
      <c r="AB33" t="s">
        <v>1526</v>
      </c>
      <c r="AC33" t="s">
        <v>1257</v>
      </c>
      <c r="AD33" t="s">
        <v>1423</v>
      </c>
      <c r="AE33" t="s">
        <v>1555</v>
      </c>
      <c r="AF33" t="s">
        <v>1562</v>
      </c>
      <c r="AG33" t="s">
        <v>1572</v>
      </c>
      <c r="AH33" t="s">
        <v>1352</v>
      </c>
      <c r="AI33" t="s">
        <v>1295</v>
      </c>
      <c r="AJ33" t="s">
        <v>1595</v>
      </c>
      <c r="AK33" t="s">
        <v>1597</v>
      </c>
      <c r="AL33" t="s">
        <v>1375</v>
      </c>
      <c r="AM33" t="s">
        <v>1369</v>
      </c>
      <c r="AN33" t="s">
        <v>1489</v>
      </c>
    </row>
    <row r="34" spans="1:42" x14ac:dyDescent="0.3">
      <c r="A34" s="47"/>
      <c r="B34" s="49"/>
      <c r="C34" s="23" t="s">
        <v>1675</v>
      </c>
      <c r="D34" t="s">
        <v>1139</v>
      </c>
      <c r="E34" t="s">
        <v>1147</v>
      </c>
      <c r="F34" t="s">
        <v>1026</v>
      </c>
      <c r="G34" t="s">
        <v>1300</v>
      </c>
      <c r="H34" t="s">
        <v>1148</v>
      </c>
      <c r="I34" t="s">
        <v>1078</v>
      </c>
      <c r="J34" t="s">
        <v>1196</v>
      </c>
      <c r="K34" t="s">
        <v>1527</v>
      </c>
    </row>
    <row r="35" spans="1:42" x14ac:dyDescent="0.3">
      <c r="A35" s="47"/>
      <c r="B35" s="50" t="s">
        <v>1633</v>
      </c>
      <c r="C35" s="24" t="s">
        <v>1672</v>
      </c>
      <c r="D35" t="s">
        <v>1088</v>
      </c>
      <c r="E35" t="s">
        <v>1082</v>
      </c>
      <c r="F35" t="s">
        <v>1155</v>
      </c>
      <c r="G35" t="s">
        <v>1240</v>
      </c>
      <c r="H35" t="s">
        <v>1259</v>
      </c>
      <c r="I35" t="s">
        <v>1204</v>
      </c>
      <c r="J35" t="s">
        <v>1282</v>
      </c>
      <c r="K35" t="s">
        <v>1060</v>
      </c>
      <c r="L35" t="s">
        <v>1098</v>
      </c>
      <c r="M35" t="s">
        <v>1293</v>
      </c>
      <c r="N35" t="s">
        <v>1380</v>
      </c>
      <c r="O35" t="s">
        <v>1034</v>
      </c>
      <c r="P35" t="s">
        <v>1238</v>
      </c>
      <c r="Q35" t="s">
        <v>1286</v>
      </c>
      <c r="R35" t="s">
        <v>1433</v>
      </c>
      <c r="S35" t="s">
        <v>1323</v>
      </c>
      <c r="T35" t="s">
        <v>1409</v>
      </c>
    </row>
    <row r="36" spans="1:42" x14ac:dyDescent="0.3">
      <c r="A36" s="47"/>
      <c r="B36" s="50"/>
      <c r="C36" s="24" t="s">
        <v>1673</v>
      </c>
      <c r="D36" t="s">
        <v>1100</v>
      </c>
      <c r="E36" t="s">
        <v>1103</v>
      </c>
      <c r="F36" t="s">
        <v>1123</v>
      </c>
      <c r="G36" t="s">
        <v>1127</v>
      </c>
      <c r="H36" t="s">
        <v>1065</v>
      </c>
      <c r="I36" t="s">
        <v>1119</v>
      </c>
      <c r="J36" t="s">
        <v>1168</v>
      </c>
      <c r="K36" t="s">
        <v>1173</v>
      </c>
      <c r="L36" t="s">
        <v>1192</v>
      </c>
      <c r="M36" t="s">
        <v>1228</v>
      </c>
      <c r="N36" t="s">
        <v>1236</v>
      </c>
      <c r="O36" t="s">
        <v>1238</v>
      </c>
      <c r="P36" t="s">
        <v>1253</v>
      </c>
      <c r="Q36" t="s">
        <v>1270</v>
      </c>
      <c r="R36" t="s">
        <v>1147</v>
      </c>
      <c r="S36" t="s">
        <v>1236</v>
      </c>
      <c r="T36" t="s">
        <v>1302</v>
      </c>
      <c r="U36" t="s">
        <v>1318</v>
      </c>
      <c r="V36" t="s">
        <v>1276</v>
      </c>
      <c r="W36" t="s">
        <v>1335</v>
      </c>
      <c r="X36" t="s">
        <v>1364</v>
      </c>
      <c r="Y36" t="s">
        <v>1256</v>
      </c>
      <c r="Z36" t="s">
        <v>1069</v>
      </c>
      <c r="AA36" t="s">
        <v>1246</v>
      </c>
      <c r="AB36" t="s">
        <v>1343</v>
      </c>
      <c r="AC36" t="s">
        <v>1430</v>
      </c>
      <c r="AD36" t="s">
        <v>1433</v>
      </c>
      <c r="AE36" t="s">
        <v>1471</v>
      </c>
      <c r="AF36" t="s">
        <v>1488</v>
      </c>
      <c r="AG36" t="s">
        <v>1118</v>
      </c>
      <c r="AH36" t="s">
        <v>1492</v>
      </c>
      <c r="AI36" t="s">
        <v>1277</v>
      </c>
      <c r="AJ36" t="s">
        <v>1327</v>
      </c>
      <c r="AK36" t="s">
        <v>1318</v>
      </c>
      <c r="AL36" t="s">
        <v>1136</v>
      </c>
      <c r="AM36" t="s">
        <v>1564</v>
      </c>
      <c r="AN36" t="s">
        <v>1502</v>
      </c>
      <c r="AO36" t="s">
        <v>1349</v>
      </c>
      <c r="AP36" t="s">
        <v>1589</v>
      </c>
    </row>
    <row r="37" spans="1:42" x14ac:dyDescent="0.3">
      <c r="A37" s="47"/>
      <c r="B37" s="50"/>
      <c r="C37" s="24" t="s">
        <v>1674</v>
      </c>
      <c r="D37" t="s">
        <v>1038</v>
      </c>
      <c r="E37" t="s">
        <v>1102</v>
      </c>
      <c r="F37" t="s">
        <v>1104</v>
      </c>
      <c r="G37" t="s">
        <v>1177</v>
      </c>
      <c r="H37" t="s">
        <v>1237</v>
      </c>
      <c r="I37" t="s">
        <v>1247</v>
      </c>
      <c r="J37" t="s">
        <v>1272</v>
      </c>
      <c r="K37" t="s">
        <v>1296</v>
      </c>
      <c r="L37" t="s">
        <v>1297</v>
      </c>
      <c r="M37" t="s">
        <v>1218</v>
      </c>
      <c r="N37" t="s">
        <v>1322</v>
      </c>
      <c r="O37" t="s">
        <v>1401</v>
      </c>
      <c r="P37" t="s">
        <v>1404</v>
      </c>
      <c r="Q37" t="s">
        <v>1410</v>
      </c>
      <c r="R37" t="s">
        <v>1413</v>
      </c>
      <c r="S37" t="s">
        <v>1053</v>
      </c>
      <c r="T37" t="s">
        <v>1063</v>
      </c>
      <c r="U37" t="s">
        <v>1445</v>
      </c>
      <c r="V37" t="s">
        <v>1431</v>
      </c>
      <c r="W37" t="s">
        <v>1386</v>
      </c>
      <c r="X37" t="s">
        <v>1459</v>
      </c>
      <c r="Y37" t="s">
        <v>1509</v>
      </c>
      <c r="Z37" t="s">
        <v>1461</v>
      </c>
      <c r="AA37" t="s">
        <v>1514</v>
      </c>
      <c r="AB37" t="s">
        <v>1382</v>
      </c>
      <c r="AC37" t="s">
        <v>1421</v>
      </c>
      <c r="AD37" t="s">
        <v>1344</v>
      </c>
      <c r="AE37" t="s">
        <v>1056</v>
      </c>
      <c r="AF37" t="s">
        <v>1087</v>
      </c>
      <c r="AG37" t="s">
        <v>1053</v>
      </c>
      <c r="AH37" t="s">
        <v>1231</v>
      </c>
      <c r="AI37" t="s">
        <v>1576</v>
      </c>
    </row>
    <row r="38" spans="1:42" x14ac:dyDescent="0.3">
      <c r="A38" s="47"/>
      <c r="B38" s="50"/>
      <c r="C38" s="24" t="s">
        <v>1675</v>
      </c>
      <c r="D38" t="s">
        <v>1046</v>
      </c>
      <c r="E38" t="s">
        <v>1118</v>
      </c>
      <c r="F38" t="s">
        <v>1190</v>
      </c>
      <c r="G38" t="s">
        <v>1369</v>
      </c>
      <c r="H38" t="s">
        <v>1388</v>
      </c>
      <c r="I38" t="s">
        <v>1187</v>
      </c>
      <c r="J38" t="s">
        <v>1521</v>
      </c>
      <c r="K38" t="s">
        <v>1267</v>
      </c>
      <c r="L38" t="s">
        <v>1617</v>
      </c>
      <c r="M38" t="s">
        <v>1563</v>
      </c>
    </row>
    <row r="40" spans="1:42" x14ac:dyDescent="0.3">
      <c r="A40" s="47" t="s">
        <v>1638</v>
      </c>
      <c r="B40" s="48" t="s">
        <v>1632</v>
      </c>
      <c r="C40" s="22" t="s">
        <v>1672</v>
      </c>
      <c r="D40" t="s">
        <v>1120</v>
      </c>
      <c r="E40" t="s">
        <v>1152</v>
      </c>
      <c r="F40" t="s">
        <v>1332</v>
      </c>
      <c r="G40" t="s">
        <v>1238</v>
      </c>
      <c r="H40" t="s">
        <v>1439</v>
      </c>
      <c r="I40" t="s">
        <v>1037</v>
      </c>
      <c r="J40" t="s">
        <v>1515</v>
      </c>
    </row>
    <row r="41" spans="1:42" x14ac:dyDescent="0.3">
      <c r="A41" s="47"/>
      <c r="B41" s="48"/>
      <c r="C41" s="22" t="s">
        <v>1673</v>
      </c>
      <c r="D41" t="s">
        <v>1080</v>
      </c>
      <c r="E41" t="s">
        <v>1092</v>
      </c>
      <c r="F41" t="s">
        <v>1156</v>
      </c>
      <c r="G41" t="s">
        <v>1149</v>
      </c>
      <c r="H41" t="s">
        <v>1174</v>
      </c>
      <c r="I41" t="s">
        <v>1063</v>
      </c>
      <c r="J41" t="s">
        <v>1212</v>
      </c>
      <c r="K41" t="s">
        <v>1215</v>
      </c>
      <c r="L41" t="s">
        <v>1224</v>
      </c>
      <c r="M41" t="s">
        <v>1285</v>
      </c>
      <c r="N41" t="s">
        <v>1306</v>
      </c>
      <c r="O41" t="s">
        <v>1319</v>
      </c>
      <c r="P41" t="s">
        <v>1336</v>
      </c>
      <c r="Q41" t="s">
        <v>1075</v>
      </c>
      <c r="R41" t="s">
        <v>1367</v>
      </c>
      <c r="S41" t="s">
        <v>1309</v>
      </c>
      <c r="T41" t="s">
        <v>1389</v>
      </c>
      <c r="U41" t="s">
        <v>1399</v>
      </c>
      <c r="V41" t="s">
        <v>1418</v>
      </c>
      <c r="W41" t="s">
        <v>1420</v>
      </c>
      <c r="X41" t="s">
        <v>1252</v>
      </c>
      <c r="Y41" t="s">
        <v>1335</v>
      </c>
      <c r="Z41" t="s">
        <v>1455</v>
      </c>
      <c r="AA41" t="s">
        <v>1498</v>
      </c>
      <c r="AB41" t="s">
        <v>1252</v>
      </c>
      <c r="AC41" t="s">
        <v>1294</v>
      </c>
      <c r="AD41" t="s">
        <v>1563</v>
      </c>
      <c r="AE41" t="s">
        <v>1473</v>
      </c>
      <c r="AF41" t="s">
        <v>1601</v>
      </c>
      <c r="AG41" t="s">
        <v>1129</v>
      </c>
      <c r="AH41" t="s">
        <v>1271</v>
      </c>
      <c r="AI41" t="s">
        <v>1492</v>
      </c>
      <c r="AJ41" t="s">
        <v>1618</v>
      </c>
    </row>
    <row r="42" spans="1:42" x14ac:dyDescent="0.3">
      <c r="A42" s="47"/>
      <c r="B42" s="48"/>
      <c r="C42" s="22" t="s">
        <v>1674</v>
      </c>
      <c r="D42" t="s">
        <v>1039</v>
      </c>
      <c r="E42" t="s">
        <v>1040</v>
      </c>
      <c r="F42" t="s">
        <v>1065</v>
      </c>
      <c r="G42" t="s">
        <v>1024</v>
      </c>
      <c r="H42" t="s">
        <v>1111</v>
      </c>
      <c r="I42" t="s">
        <v>1114</v>
      </c>
      <c r="J42" t="s">
        <v>1151</v>
      </c>
      <c r="K42" t="s">
        <v>1200</v>
      </c>
      <c r="L42" t="s">
        <v>1234</v>
      </c>
      <c r="M42" t="s">
        <v>1239</v>
      </c>
      <c r="N42" t="s">
        <v>1241</v>
      </c>
      <c r="O42" t="s">
        <v>1256</v>
      </c>
      <c r="P42" t="s">
        <v>1304</v>
      </c>
      <c r="Q42" t="s">
        <v>1117</v>
      </c>
      <c r="R42" t="s">
        <v>1251</v>
      </c>
      <c r="S42" t="s">
        <v>1331</v>
      </c>
      <c r="T42" t="s">
        <v>1342</v>
      </c>
      <c r="U42" t="s">
        <v>1352</v>
      </c>
      <c r="V42" t="s">
        <v>1312</v>
      </c>
      <c r="W42" t="s">
        <v>1190</v>
      </c>
      <c r="X42" t="s">
        <v>1390</v>
      </c>
      <c r="Y42" t="s">
        <v>1155</v>
      </c>
      <c r="Z42" t="s">
        <v>1171</v>
      </c>
      <c r="AA42" t="s">
        <v>1252</v>
      </c>
      <c r="AB42" t="s">
        <v>1161</v>
      </c>
      <c r="AC42" t="s">
        <v>1470</v>
      </c>
      <c r="AD42" t="s">
        <v>1506</v>
      </c>
      <c r="AE42" t="s">
        <v>1511</v>
      </c>
      <c r="AF42" t="s">
        <v>1189</v>
      </c>
      <c r="AG42" t="s">
        <v>1344</v>
      </c>
      <c r="AH42" t="s">
        <v>1426</v>
      </c>
      <c r="AI42" t="s">
        <v>1585</v>
      </c>
      <c r="AJ42" t="s">
        <v>1247</v>
      </c>
      <c r="AK42" t="s">
        <v>1609</v>
      </c>
      <c r="AL42" t="s">
        <v>1533</v>
      </c>
      <c r="AM42" t="s">
        <v>1388</v>
      </c>
    </row>
    <row r="43" spans="1:42" x14ac:dyDescent="0.3">
      <c r="A43" s="47"/>
      <c r="B43" s="48"/>
      <c r="C43" s="22" t="s">
        <v>1675</v>
      </c>
      <c r="D43" t="s">
        <v>1099</v>
      </c>
      <c r="E43" t="s">
        <v>1141</v>
      </c>
      <c r="F43" t="s">
        <v>1179</v>
      </c>
      <c r="G43" t="s">
        <v>1077</v>
      </c>
      <c r="H43" t="s">
        <v>1333</v>
      </c>
      <c r="I43" t="s">
        <v>1340</v>
      </c>
      <c r="J43" t="s">
        <v>1428</v>
      </c>
      <c r="K43" t="s">
        <v>1143</v>
      </c>
      <c r="L43" t="s">
        <v>1111</v>
      </c>
      <c r="M43" t="s">
        <v>1463</v>
      </c>
      <c r="N43" t="s">
        <v>1621</v>
      </c>
    </row>
    <row r="44" spans="1:42" x14ac:dyDescent="0.3">
      <c r="A44" s="47"/>
      <c r="B44" s="49" t="s">
        <v>1634</v>
      </c>
      <c r="C44" s="23" t="s">
        <v>1672</v>
      </c>
      <c r="D44" t="s">
        <v>1189</v>
      </c>
      <c r="E44" t="s">
        <v>1170</v>
      </c>
      <c r="F44" t="s">
        <v>1197</v>
      </c>
      <c r="G44" t="s">
        <v>1206</v>
      </c>
      <c r="H44" t="s">
        <v>1244</v>
      </c>
      <c r="I44" t="s">
        <v>1252</v>
      </c>
      <c r="J44" t="s">
        <v>1329</v>
      </c>
      <c r="K44" t="s">
        <v>1331</v>
      </c>
      <c r="L44" t="s">
        <v>1422</v>
      </c>
      <c r="M44" t="s">
        <v>1466</v>
      </c>
      <c r="N44" t="s">
        <v>1619</v>
      </c>
    </row>
    <row r="45" spans="1:42" x14ac:dyDescent="0.3">
      <c r="A45" s="47"/>
      <c r="B45" s="49"/>
      <c r="C45" s="23" t="s">
        <v>1673</v>
      </c>
      <c r="D45" t="s">
        <v>1051</v>
      </c>
      <c r="E45" t="s">
        <v>1059</v>
      </c>
      <c r="F45" t="s">
        <v>1064</v>
      </c>
      <c r="G45" t="s">
        <v>1110</v>
      </c>
      <c r="H45" t="s">
        <v>1130</v>
      </c>
      <c r="I45" t="s">
        <v>1137</v>
      </c>
      <c r="J45" t="s">
        <v>1153</v>
      </c>
      <c r="K45" t="s">
        <v>1171</v>
      </c>
      <c r="L45" t="s">
        <v>1148</v>
      </c>
      <c r="M45" t="s">
        <v>1226</v>
      </c>
      <c r="N45" t="s">
        <v>1315</v>
      </c>
      <c r="O45" t="s">
        <v>1355</v>
      </c>
      <c r="P45" t="s">
        <v>1290</v>
      </c>
      <c r="Q45" t="s">
        <v>1386</v>
      </c>
      <c r="R45" t="s">
        <v>1272</v>
      </c>
      <c r="S45" t="s">
        <v>1396</v>
      </c>
      <c r="T45" t="s">
        <v>1265</v>
      </c>
      <c r="U45" t="s">
        <v>1408</v>
      </c>
      <c r="V45" t="s">
        <v>1424</v>
      </c>
      <c r="W45" t="s">
        <v>1441</v>
      </c>
      <c r="X45" t="s">
        <v>1478</v>
      </c>
      <c r="Y45" t="s">
        <v>1489</v>
      </c>
      <c r="Z45" t="s">
        <v>1491</v>
      </c>
      <c r="AA45" t="s">
        <v>1500</v>
      </c>
      <c r="AB45" t="s">
        <v>1082</v>
      </c>
      <c r="AC45" t="s">
        <v>1426</v>
      </c>
      <c r="AD45" t="s">
        <v>1550</v>
      </c>
      <c r="AE45" t="s">
        <v>1154</v>
      </c>
      <c r="AF45" t="s">
        <v>1409</v>
      </c>
      <c r="AG45" t="s">
        <v>1141</v>
      </c>
      <c r="AH45" t="s">
        <v>1352</v>
      </c>
      <c r="AI45" t="s">
        <v>1607</v>
      </c>
      <c r="AJ45" t="s">
        <v>1322</v>
      </c>
    </row>
    <row r="46" spans="1:42" x14ac:dyDescent="0.3">
      <c r="A46" s="47"/>
      <c r="B46" s="49"/>
      <c r="C46" s="23" t="s">
        <v>1674</v>
      </c>
      <c r="D46" t="s">
        <v>1024</v>
      </c>
      <c r="E46" t="s">
        <v>1027</v>
      </c>
      <c r="F46" t="s">
        <v>1150</v>
      </c>
      <c r="G46" t="s">
        <v>1131</v>
      </c>
      <c r="H46" t="s">
        <v>1029</v>
      </c>
      <c r="I46" t="s">
        <v>1310</v>
      </c>
      <c r="J46" t="s">
        <v>1320</v>
      </c>
      <c r="K46" t="s">
        <v>1328</v>
      </c>
      <c r="L46" t="s">
        <v>1147</v>
      </c>
      <c r="M46" t="s">
        <v>1373</v>
      </c>
      <c r="N46" t="s">
        <v>1379</v>
      </c>
      <c r="O46" t="s">
        <v>1381</v>
      </c>
      <c r="P46" t="s">
        <v>1392</v>
      </c>
      <c r="Q46" t="s">
        <v>1206</v>
      </c>
      <c r="R46" t="s">
        <v>1319</v>
      </c>
      <c r="S46" t="s">
        <v>1406</v>
      </c>
      <c r="T46" t="s">
        <v>1447</v>
      </c>
      <c r="U46" t="s">
        <v>1449</v>
      </c>
      <c r="V46" t="s">
        <v>1457</v>
      </c>
      <c r="W46" t="s">
        <v>1348</v>
      </c>
      <c r="X46" t="s">
        <v>1484</v>
      </c>
      <c r="Y46" t="s">
        <v>1487</v>
      </c>
      <c r="Z46" t="s">
        <v>1524</v>
      </c>
      <c r="AA46" t="s">
        <v>1169</v>
      </c>
      <c r="AB46" t="s">
        <v>1547</v>
      </c>
      <c r="AC46" t="s">
        <v>1557</v>
      </c>
      <c r="AD46" t="s">
        <v>1451</v>
      </c>
      <c r="AE46" t="s">
        <v>1570</v>
      </c>
      <c r="AF46" t="s">
        <v>1593</v>
      </c>
      <c r="AG46" t="s">
        <v>1121</v>
      </c>
      <c r="AH46" t="s">
        <v>1163</v>
      </c>
      <c r="AI46" t="s">
        <v>1174</v>
      </c>
      <c r="AJ46" t="s">
        <v>1604</v>
      </c>
      <c r="AK46" t="s">
        <v>1612</v>
      </c>
      <c r="AL46" t="s">
        <v>1434</v>
      </c>
      <c r="AM46" t="s">
        <v>1063</v>
      </c>
    </row>
    <row r="47" spans="1:42" x14ac:dyDescent="0.3">
      <c r="A47" s="47"/>
      <c r="B47" s="49"/>
      <c r="C47" s="23" t="s">
        <v>1675</v>
      </c>
      <c r="D47" t="s">
        <v>1251</v>
      </c>
      <c r="E47" t="s">
        <v>1262</v>
      </c>
      <c r="F47" t="s">
        <v>1277</v>
      </c>
      <c r="G47" t="s">
        <v>1287</v>
      </c>
      <c r="H47" t="s">
        <v>1214</v>
      </c>
      <c r="I47" t="s">
        <v>1339</v>
      </c>
      <c r="J47" t="s">
        <v>1415</v>
      </c>
      <c r="K47" t="s">
        <v>1223</v>
      </c>
      <c r="L47" t="s">
        <v>1486</v>
      </c>
      <c r="M47" t="s">
        <v>1137</v>
      </c>
      <c r="N47" t="s">
        <v>1057</v>
      </c>
    </row>
    <row r="48" spans="1:42" x14ac:dyDescent="0.3">
      <c r="A48" s="47"/>
      <c r="B48" s="50" t="s">
        <v>1633</v>
      </c>
      <c r="C48" s="24" t="s">
        <v>1672</v>
      </c>
      <c r="D48" t="s">
        <v>1082</v>
      </c>
      <c r="E48" t="s">
        <v>1163</v>
      </c>
      <c r="F48" t="s">
        <v>1313</v>
      </c>
      <c r="G48" t="s">
        <v>1353</v>
      </c>
      <c r="H48" t="s">
        <v>1058</v>
      </c>
    </row>
    <row r="49" spans="1:36" x14ac:dyDescent="0.3">
      <c r="A49" s="47"/>
      <c r="B49" s="50"/>
      <c r="C49" s="24" t="s">
        <v>1673</v>
      </c>
      <c r="D49" t="s">
        <v>1105</v>
      </c>
      <c r="E49" t="s">
        <v>1170</v>
      </c>
      <c r="F49" t="s">
        <v>1176</v>
      </c>
      <c r="G49" t="s">
        <v>1267</v>
      </c>
      <c r="H49" t="s">
        <v>1286</v>
      </c>
      <c r="I49" t="s">
        <v>1289</v>
      </c>
      <c r="J49" t="s">
        <v>1311</v>
      </c>
      <c r="K49" t="s">
        <v>1100</v>
      </c>
      <c r="L49" t="s">
        <v>1347</v>
      </c>
      <c r="M49" t="s">
        <v>1358</v>
      </c>
      <c r="N49" t="s">
        <v>1213</v>
      </c>
      <c r="O49" t="s">
        <v>1347</v>
      </c>
      <c r="P49" t="s">
        <v>1145</v>
      </c>
      <c r="Q49" t="s">
        <v>1105</v>
      </c>
      <c r="R49" t="s">
        <v>1443</v>
      </c>
      <c r="S49" t="s">
        <v>1467</v>
      </c>
      <c r="T49" t="s">
        <v>1469</v>
      </c>
      <c r="U49" t="s">
        <v>1475</v>
      </c>
      <c r="V49" t="s">
        <v>1494</v>
      </c>
      <c r="W49" t="s">
        <v>1105</v>
      </c>
      <c r="X49" t="s">
        <v>1030</v>
      </c>
      <c r="Y49" t="s">
        <v>1043</v>
      </c>
      <c r="Z49" t="s">
        <v>1284</v>
      </c>
      <c r="AA49" t="s">
        <v>1589</v>
      </c>
      <c r="AB49" t="s">
        <v>1598</v>
      </c>
      <c r="AC49" t="s">
        <v>1288</v>
      </c>
      <c r="AD49" t="s">
        <v>1226</v>
      </c>
      <c r="AE49" t="s">
        <v>1440</v>
      </c>
      <c r="AF49" t="s">
        <v>1611</v>
      </c>
      <c r="AG49" t="s">
        <v>1567</v>
      </c>
      <c r="AH49" t="s">
        <v>1577</v>
      </c>
    </row>
    <row r="50" spans="1:36" x14ac:dyDescent="0.3">
      <c r="A50" s="47"/>
      <c r="B50" s="50"/>
      <c r="C50" s="24" t="s">
        <v>1674</v>
      </c>
      <c r="D50" t="s">
        <v>1034</v>
      </c>
      <c r="E50" t="s">
        <v>1060</v>
      </c>
      <c r="F50" t="s">
        <v>1061</v>
      </c>
      <c r="G50" t="s">
        <v>1126</v>
      </c>
      <c r="H50" t="s">
        <v>1129</v>
      </c>
      <c r="I50" t="s">
        <v>1143</v>
      </c>
      <c r="J50" t="s">
        <v>1085</v>
      </c>
      <c r="K50" t="s">
        <v>1169</v>
      </c>
      <c r="L50" t="s">
        <v>1141</v>
      </c>
      <c r="M50" t="s">
        <v>1207</v>
      </c>
      <c r="N50" t="s">
        <v>1227</v>
      </c>
      <c r="O50" t="s">
        <v>1152</v>
      </c>
      <c r="P50" t="s">
        <v>1278</v>
      </c>
      <c r="Q50" t="s">
        <v>1281</v>
      </c>
      <c r="R50" t="s">
        <v>1289</v>
      </c>
      <c r="S50" t="s">
        <v>1317</v>
      </c>
      <c r="T50" t="s">
        <v>1374</v>
      </c>
      <c r="U50" t="s">
        <v>1021</v>
      </c>
      <c r="V50" t="s">
        <v>1450</v>
      </c>
      <c r="W50" t="s">
        <v>1477</v>
      </c>
      <c r="X50" t="s">
        <v>1052</v>
      </c>
      <c r="Y50" t="s">
        <v>1249</v>
      </c>
      <c r="Z50" t="s">
        <v>1328</v>
      </c>
      <c r="AA50" t="s">
        <v>1032</v>
      </c>
      <c r="AB50" t="s">
        <v>1519</v>
      </c>
      <c r="AC50" t="s">
        <v>1545</v>
      </c>
      <c r="AD50" t="s">
        <v>1561</v>
      </c>
      <c r="AE50" t="s">
        <v>1188</v>
      </c>
      <c r="AF50" t="s">
        <v>1584</v>
      </c>
      <c r="AG50" t="s">
        <v>1586</v>
      </c>
      <c r="AH50" t="s">
        <v>1591</v>
      </c>
      <c r="AI50" t="s">
        <v>1422</v>
      </c>
      <c r="AJ50" t="s">
        <v>1150</v>
      </c>
    </row>
    <row r="51" spans="1:36" x14ac:dyDescent="0.3">
      <c r="A51" s="47"/>
      <c r="B51" s="50"/>
      <c r="C51" s="24" t="s">
        <v>1675</v>
      </c>
      <c r="D51" t="s">
        <v>1348</v>
      </c>
      <c r="E51" t="s">
        <v>1090</v>
      </c>
      <c r="F51" t="s">
        <v>1274</v>
      </c>
      <c r="G51" t="s">
        <v>1436</v>
      </c>
      <c r="H51" t="s">
        <v>1110</v>
      </c>
      <c r="I51" t="s">
        <v>1485</v>
      </c>
      <c r="J51" t="s">
        <v>1536</v>
      </c>
      <c r="K51" t="s">
        <v>1229</v>
      </c>
    </row>
  </sheetData>
  <sheetProtection algorithmName="SHA-512" hashValue="uUgaTpuOAxcJ7eQUxVYB+7xIKclKi13O07qS8V5i0EoRJrjNASm7izhIiGOL0vy/ekQjqetRnjCTTZLJn4EXlQ==" saltValue="mC7mHvNoiuaiV6ZTkdrAcQ==" spinCount="100000" sheet="1" objects="1" scenarios="1"/>
  <mergeCells count="16">
    <mergeCell ref="B1:B4"/>
    <mergeCell ref="A1:A12"/>
    <mergeCell ref="B5:B8"/>
    <mergeCell ref="B9:B12"/>
    <mergeCell ref="A14:A25"/>
    <mergeCell ref="B14:B17"/>
    <mergeCell ref="B18:B21"/>
    <mergeCell ref="B22:B25"/>
    <mergeCell ref="A27:A38"/>
    <mergeCell ref="B27:B30"/>
    <mergeCell ref="B31:B34"/>
    <mergeCell ref="B35:B38"/>
    <mergeCell ref="A40:A51"/>
    <mergeCell ref="B40:B43"/>
    <mergeCell ref="B44:B47"/>
    <mergeCell ref="B48:B5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ED356-06B3-4168-AEE7-56E5B693D0CB}">
  <dimension ref="A1:AE1001"/>
  <sheetViews>
    <sheetView topLeftCell="R1" workbookViewId="0">
      <selection activeCell="X2" sqref="X2"/>
    </sheetView>
  </sheetViews>
  <sheetFormatPr defaultRowHeight="14.4" x14ac:dyDescent="0.3"/>
  <cols>
    <col min="1" max="1" width="10.109375" bestFit="1" customWidth="1"/>
    <col min="2" max="2" width="13.33203125" bestFit="1" customWidth="1"/>
    <col min="3" max="3" width="15.77734375" bestFit="1" customWidth="1"/>
    <col min="4" max="4" width="6.5546875" bestFit="1" customWidth="1"/>
    <col min="5" max="5" width="5" bestFit="1" customWidth="1"/>
    <col min="6" max="6" width="7.33203125" bestFit="1" customWidth="1"/>
    <col min="7" max="7" width="15.6640625" bestFit="1" customWidth="1"/>
    <col min="8" max="8" width="9.6640625" bestFit="1" customWidth="1"/>
    <col min="9" max="9" width="19.44140625" bestFit="1" customWidth="1"/>
    <col min="10" max="10" width="26.109375" bestFit="1" customWidth="1"/>
    <col min="11" max="11" width="15.21875" bestFit="1" customWidth="1"/>
    <col min="12" max="12" width="13.77734375" bestFit="1" customWidth="1"/>
    <col min="13" max="13" width="13.21875" bestFit="1" customWidth="1"/>
    <col min="14" max="14" width="17.6640625" bestFit="1" customWidth="1"/>
    <col min="15" max="15" width="10.5546875" bestFit="1" customWidth="1"/>
    <col min="16" max="16" width="13.88671875" bestFit="1" customWidth="1"/>
    <col min="17" max="17" width="15.109375" bestFit="1" customWidth="1"/>
    <col min="18" max="18" width="15.44140625" bestFit="1" customWidth="1"/>
    <col min="19" max="19" width="14.109375" bestFit="1" customWidth="1"/>
    <col min="20" max="20" width="14.88671875" bestFit="1" customWidth="1"/>
    <col min="21" max="21" width="9.44140625" bestFit="1" customWidth="1"/>
    <col min="22" max="22" width="22.77734375" bestFit="1" customWidth="1"/>
    <col min="23" max="23" width="9.88671875" bestFit="1" customWidth="1"/>
    <col min="24" max="24" width="18.33203125" bestFit="1" customWidth="1"/>
    <col min="25" max="25" width="22.77734375" bestFit="1" customWidth="1"/>
    <col min="26" max="26" width="20.88671875" bestFit="1" customWidth="1"/>
    <col min="27" max="27" width="13.109375" bestFit="1" customWidth="1"/>
    <col min="28" max="28" width="16.88671875" bestFit="1" customWidth="1"/>
    <col min="30" max="30" width="12.5546875" bestFit="1" customWidth="1"/>
    <col min="31" max="31" width="18.4414062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1678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1647</v>
      </c>
      <c r="V1" t="s">
        <v>1648</v>
      </c>
      <c r="W1" t="s">
        <v>1649</v>
      </c>
      <c r="X1" t="s">
        <v>1676</v>
      </c>
      <c r="Y1" t="s">
        <v>1677</v>
      </c>
      <c r="Z1" t="s">
        <v>1679</v>
      </c>
      <c r="AA1" t="s">
        <v>1680</v>
      </c>
      <c r="AB1" t="s">
        <v>1681</v>
      </c>
    </row>
    <row r="2" spans="1:31" x14ac:dyDescent="0.3">
      <c r="A2" t="s">
        <v>19</v>
      </c>
      <c r="B2" t="s">
        <v>1019</v>
      </c>
      <c r="C2" t="s">
        <v>1632</v>
      </c>
      <c r="D2" t="s">
        <v>1635</v>
      </c>
      <c r="E2">
        <v>2024</v>
      </c>
      <c r="F2" t="s">
        <v>1639</v>
      </c>
      <c r="G2">
        <f>IF(F2="Q1",91,IF(F2="Q4",90,92))</f>
        <v>92</v>
      </c>
      <c r="H2">
        <v>910</v>
      </c>
      <c r="I2">
        <v>6471</v>
      </c>
      <c r="J2">
        <v>10500</v>
      </c>
      <c r="K2">
        <v>487818</v>
      </c>
      <c r="L2">
        <v>4.9800000000000004</v>
      </c>
      <c r="M2">
        <v>9</v>
      </c>
      <c r="N2">
        <v>3.97</v>
      </c>
      <c r="O2">
        <v>24.6</v>
      </c>
      <c r="P2">
        <v>34.36</v>
      </c>
      <c r="Q2">
        <v>3.8</v>
      </c>
      <c r="R2">
        <v>2476</v>
      </c>
      <c r="S2">
        <v>8822</v>
      </c>
      <c r="T2">
        <v>8</v>
      </c>
      <c r="U2">
        <v>5888610</v>
      </c>
      <c r="V2">
        <v>9555000</v>
      </c>
      <c r="W2">
        <v>-3666390</v>
      </c>
      <c r="X2" s="27">
        <f>(H2/(H2+S2))</f>
        <v>9.3505959720509665E-2</v>
      </c>
      <c r="Y2" s="27">
        <f>H2/AVERAGE($S$2:$S$1001)</f>
        <v>0.18218407879321266</v>
      </c>
      <c r="Z2" s="26">
        <f>(S2/(H2/G2))</f>
        <v>891.89450549450544</v>
      </c>
      <c r="AA2" s="27">
        <f>1-(M2/G2)</f>
        <v>0.90217391304347827</v>
      </c>
      <c r="AB2" t="str">
        <f>IF(AND(X2&gt;38%, Y2&gt;52%, Z2&lt;380), "Fast Mover", IF(AND(X2&lt;=38%, Y2&lt;=52%, Z2&gt;=380), "Slow Mover", IF(AND(AA2&gt;=89%, X2&lt;=38%), "Overstocked", IF(AND(AA2&lt;89%, X2&gt;38%), "Stock-out Risk","Other"))))</f>
        <v>Slow Mover</v>
      </c>
    </row>
    <row r="3" spans="1:31" x14ac:dyDescent="0.3">
      <c r="A3" t="s">
        <v>20</v>
      </c>
      <c r="B3" t="s">
        <v>1020</v>
      </c>
      <c r="C3" t="s">
        <v>1633</v>
      </c>
      <c r="D3" t="s">
        <v>1636</v>
      </c>
      <c r="E3">
        <v>2023</v>
      </c>
      <c r="F3" t="s">
        <v>1639</v>
      </c>
      <c r="G3">
        <f t="shared" ref="G3:G66" si="0">IF(F3="Q1",91,IF(F3="Q4",90,92))</f>
        <v>92</v>
      </c>
      <c r="H3">
        <v>3822</v>
      </c>
      <c r="I3">
        <v>14990</v>
      </c>
      <c r="J3">
        <v>8670</v>
      </c>
      <c r="K3">
        <v>426742</v>
      </c>
      <c r="L3">
        <v>10.4</v>
      </c>
      <c r="M3">
        <v>5</v>
      </c>
      <c r="N3">
        <v>4.74</v>
      </c>
      <c r="O3">
        <v>22.65</v>
      </c>
      <c r="P3">
        <v>11.99</v>
      </c>
      <c r="Q3">
        <v>1.4</v>
      </c>
      <c r="R3">
        <v>20164</v>
      </c>
      <c r="S3">
        <v>9362</v>
      </c>
      <c r="T3">
        <v>5</v>
      </c>
      <c r="U3">
        <v>57291780</v>
      </c>
      <c r="V3">
        <v>33136740</v>
      </c>
      <c r="W3">
        <v>24155040</v>
      </c>
      <c r="X3" s="27">
        <f t="shared" ref="X3:X66" si="1">(H3/(H3+S3))</f>
        <v>0.28989684466019416</v>
      </c>
      <c r="Y3" s="27">
        <f t="shared" ref="Y3:Y66" si="2">H3/AVERAGE($S$2:$S$1001)</f>
        <v>0.76517313093149308</v>
      </c>
      <c r="Z3" s="26">
        <f t="shared" ref="Z3:Z66" si="3">(S3/(H3/G3))</f>
        <v>225.35426478283622</v>
      </c>
      <c r="AA3" s="27">
        <f t="shared" ref="AA3:AA66" si="4">1-(M3/G3)</f>
        <v>0.94565217391304346</v>
      </c>
      <c r="AB3" t="str">
        <f t="shared" ref="AB3:AB66" si="5">IF(AND(X3&gt;38%, Y3&gt;52%, Z3&lt;380), "Fast Mover", IF(AND(X3&lt;=38%, Y3&lt;=52%, Z3&gt;=380), "Slow Mover", IF(AND(AA3&gt;=89%, X3&lt;=38%), "Overstocked", IF(AND(AA3&lt;89%, X3&gt;38%), "Stock-out Risk","Other"))))</f>
        <v>Overstocked</v>
      </c>
    </row>
    <row r="4" spans="1:31" x14ac:dyDescent="0.3">
      <c r="A4" t="s">
        <v>21</v>
      </c>
      <c r="B4" t="s">
        <v>1021</v>
      </c>
      <c r="C4" t="s">
        <v>1632</v>
      </c>
      <c r="D4" t="s">
        <v>1637</v>
      </c>
      <c r="E4">
        <v>2024</v>
      </c>
      <c r="F4" t="s">
        <v>1639</v>
      </c>
      <c r="G4">
        <f t="shared" si="0"/>
        <v>92</v>
      </c>
      <c r="H4">
        <v>3142</v>
      </c>
      <c r="I4">
        <v>19089</v>
      </c>
      <c r="J4">
        <v>6493</v>
      </c>
      <c r="K4">
        <v>361478</v>
      </c>
      <c r="L4">
        <v>11.57</v>
      </c>
      <c r="M4">
        <v>17</v>
      </c>
      <c r="N4">
        <v>4.51</v>
      </c>
      <c r="O4">
        <v>1.39</v>
      </c>
      <c r="P4">
        <v>10.31</v>
      </c>
      <c r="Q4">
        <v>1.1000000000000001</v>
      </c>
      <c r="R4">
        <v>7397</v>
      </c>
      <c r="S4">
        <v>3236</v>
      </c>
      <c r="T4">
        <v>12</v>
      </c>
      <c r="U4">
        <v>59977638</v>
      </c>
      <c r="V4">
        <v>20401006</v>
      </c>
      <c r="W4">
        <v>39576632</v>
      </c>
      <c r="X4" s="27">
        <f t="shared" si="1"/>
        <v>0.49263091878331766</v>
      </c>
      <c r="Y4" s="27">
        <f t="shared" si="2"/>
        <v>0.62903557754755401</v>
      </c>
      <c r="Z4" s="26">
        <f t="shared" si="3"/>
        <v>94.752387014640362</v>
      </c>
      <c r="AA4" s="27">
        <f t="shared" si="4"/>
        <v>0.81521739130434789</v>
      </c>
      <c r="AB4" t="str">
        <f t="shared" si="5"/>
        <v>Fast Mover</v>
      </c>
      <c r="AD4" s="28">
        <f>AVERAGE(X2:X1001)</f>
        <v>0.37746832689752108</v>
      </c>
      <c r="AE4" t="s">
        <v>1676</v>
      </c>
    </row>
    <row r="5" spans="1:31" x14ac:dyDescent="0.3">
      <c r="A5" t="s">
        <v>22</v>
      </c>
      <c r="B5" t="s">
        <v>1022</v>
      </c>
      <c r="C5" t="s">
        <v>1632</v>
      </c>
      <c r="D5" t="s">
        <v>1637</v>
      </c>
      <c r="E5">
        <v>2023</v>
      </c>
      <c r="F5" t="s">
        <v>1640</v>
      </c>
      <c r="G5">
        <f t="shared" si="0"/>
        <v>92</v>
      </c>
      <c r="H5">
        <v>516</v>
      </c>
      <c r="I5">
        <v>14451</v>
      </c>
      <c r="J5">
        <v>1567</v>
      </c>
      <c r="K5">
        <v>380792</v>
      </c>
      <c r="L5">
        <v>9.82</v>
      </c>
      <c r="M5">
        <v>17</v>
      </c>
      <c r="N5">
        <v>8.69</v>
      </c>
      <c r="O5">
        <v>20.83</v>
      </c>
      <c r="P5">
        <v>28.18</v>
      </c>
      <c r="Q5">
        <v>3.2</v>
      </c>
      <c r="R5">
        <v>17457</v>
      </c>
      <c r="S5">
        <v>9254</v>
      </c>
      <c r="T5">
        <v>9</v>
      </c>
      <c r="U5">
        <v>7456716</v>
      </c>
      <c r="V5">
        <v>808572</v>
      </c>
      <c r="W5">
        <v>6648144</v>
      </c>
      <c r="X5" s="27">
        <f t="shared" si="1"/>
        <v>5.2814738996929372E-2</v>
      </c>
      <c r="Y5" s="27">
        <f t="shared" si="2"/>
        <v>0.10330437874428322</v>
      </c>
      <c r="Z5" s="26">
        <f t="shared" si="3"/>
        <v>1649.937984496124</v>
      </c>
      <c r="AA5" s="27">
        <f t="shared" si="4"/>
        <v>0.81521739130434789</v>
      </c>
      <c r="AB5" t="str">
        <f t="shared" si="5"/>
        <v>Slow Mover</v>
      </c>
      <c r="AD5" s="28">
        <f>AVERAGE(Y2:Y1001)</f>
        <v>0.51617153972373686</v>
      </c>
      <c r="AE5" t="s">
        <v>1677</v>
      </c>
    </row>
    <row r="6" spans="1:31" x14ac:dyDescent="0.3">
      <c r="A6" t="s">
        <v>23</v>
      </c>
      <c r="B6" t="s">
        <v>1023</v>
      </c>
      <c r="C6" t="s">
        <v>1634</v>
      </c>
      <c r="D6" t="s">
        <v>1635</v>
      </c>
      <c r="E6">
        <v>2024</v>
      </c>
      <c r="F6" t="s">
        <v>1641</v>
      </c>
      <c r="G6">
        <f t="shared" si="0"/>
        <v>91</v>
      </c>
      <c r="H6">
        <v>4476</v>
      </c>
      <c r="I6">
        <v>13812</v>
      </c>
      <c r="J6">
        <v>2844</v>
      </c>
      <c r="K6">
        <v>72054</v>
      </c>
      <c r="L6">
        <v>2.27</v>
      </c>
      <c r="M6">
        <v>4</v>
      </c>
      <c r="N6">
        <v>5.3</v>
      </c>
      <c r="O6">
        <v>11.45</v>
      </c>
      <c r="P6">
        <v>42.51</v>
      </c>
      <c r="Q6">
        <v>3.8</v>
      </c>
      <c r="R6">
        <v>16859</v>
      </c>
      <c r="S6">
        <v>6718</v>
      </c>
      <c r="T6">
        <v>10</v>
      </c>
      <c r="U6">
        <v>61822512</v>
      </c>
      <c r="V6">
        <v>12729744</v>
      </c>
      <c r="W6">
        <v>49092768</v>
      </c>
      <c r="X6" s="27">
        <f t="shared" si="1"/>
        <v>0.3998570662855101</v>
      </c>
      <c r="Y6" s="27">
        <f t="shared" si="2"/>
        <v>0.89610542492134049</v>
      </c>
      <c r="Z6" s="26">
        <f t="shared" si="3"/>
        <v>136.58132260947272</v>
      </c>
      <c r="AA6" s="27">
        <f t="shared" si="4"/>
        <v>0.95604395604395609</v>
      </c>
      <c r="AB6" t="str">
        <f t="shared" si="5"/>
        <v>Fast Mover</v>
      </c>
      <c r="AD6" s="26">
        <f>AVERAGE(Z2:Z1001)</f>
        <v>380.4163858902096</v>
      </c>
      <c r="AE6" t="s">
        <v>1679</v>
      </c>
    </row>
    <row r="7" spans="1:31" x14ac:dyDescent="0.3">
      <c r="A7" t="s">
        <v>24</v>
      </c>
      <c r="B7" t="s">
        <v>1024</v>
      </c>
      <c r="C7" t="s">
        <v>1634</v>
      </c>
      <c r="D7" t="s">
        <v>1638</v>
      </c>
      <c r="E7">
        <v>2024</v>
      </c>
      <c r="F7" t="s">
        <v>1641</v>
      </c>
      <c r="G7">
        <f t="shared" si="0"/>
        <v>91</v>
      </c>
      <c r="H7">
        <v>3494</v>
      </c>
      <c r="I7">
        <v>3490</v>
      </c>
      <c r="J7">
        <v>11131</v>
      </c>
      <c r="K7">
        <v>120028</v>
      </c>
      <c r="L7">
        <v>13.14</v>
      </c>
      <c r="M7">
        <v>6</v>
      </c>
      <c r="N7">
        <v>4.68</v>
      </c>
      <c r="O7">
        <v>6.47</v>
      </c>
      <c r="P7">
        <v>78.099999999999994</v>
      </c>
      <c r="Q7">
        <v>4.2</v>
      </c>
      <c r="R7">
        <v>14740</v>
      </c>
      <c r="S7">
        <v>5365</v>
      </c>
      <c r="T7">
        <v>13</v>
      </c>
      <c r="U7">
        <v>12194060</v>
      </c>
      <c r="V7">
        <v>38891714</v>
      </c>
      <c r="W7">
        <v>-26697654</v>
      </c>
      <c r="X7" s="27">
        <f t="shared" si="1"/>
        <v>0.39440117394739815</v>
      </c>
      <c r="Y7" s="27">
        <f t="shared" si="2"/>
        <v>0.69950678165218128</v>
      </c>
      <c r="Z7" s="26">
        <f t="shared" si="3"/>
        <v>139.72953634802519</v>
      </c>
      <c r="AA7" s="27">
        <f t="shared" si="4"/>
        <v>0.93406593406593408</v>
      </c>
      <c r="AB7" t="str">
        <f t="shared" si="5"/>
        <v>Fast Mover</v>
      </c>
      <c r="AD7" s="28">
        <f>AVERAGE(AA2:AA1001)</f>
        <v>0.89128463396506785</v>
      </c>
      <c r="AE7" t="s">
        <v>1680</v>
      </c>
    </row>
    <row r="8" spans="1:31" x14ac:dyDescent="0.3">
      <c r="A8" t="s">
        <v>25</v>
      </c>
      <c r="B8" t="s">
        <v>1025</v>
      </c>
      <c r="C8" t="s">
        <v>1634</v>
      </c>
      <c r="D8" t="s">
        <v>1637</v>
      </c>
      <c r="E8">
        <v>2024</v>
      </c>
      <c r="F8" t="s">
        <v>1642</v>
      </c>
      <c r="G8">
        <f t="shared" si="0"/>
        <v>90</v>
      </c>
      <c r="H8">
        <v>3221</v>
      </c>
      <c r="I8">
        <v>6799</v>
      </c>
      <c r="J8">
        <v>12021</v>
      </c>
      <c r="K8">
        <v>72207</v>
      </c>
      <c r="L8">
        <v>8.09</v>
      </c>
      <c r="M8">
        <v>1</v>
      </c>
      <c r="N8">
        <v>4.1100000000000003</v>
      </c>
      <c r="O8">
        <v>21.97</v>
      </c>
      <c r="P8">
        <v>73.88</v>
      </c>
      <c r="Q8">
        <v>2.4</v>
      </c>
      <c r="R8">
        <v>1607</v>
      </c>
      <c r="S8">
        <v>7189</v>
      </c>
      <c r="T8">
        <v>10</v>
      </c>
      <c r="U8">
        <v>21899579</v>
      </c>
      <c r="V8">
        <v>38719641</v>
      </c>
      <c r="W8">
        <v>-16820062</v>
      </c>
      <c r="X8" s="27">
        <f t="shared" si="1"/>
        <v>0.30941402497598464</v>
      </c>
      <c r="Y8" s="27">
        <f t="shared" si="2"/>
        <v>0.64485155801421756</v>
      </c>
      <c r="Z8" s="26">
        <f t="shared" si="3"/>
        <v>200.87239987581495</v>
      </c>
      <c r="AA8" s="27">
        <f t="shared" si="4"/>
        <v>0.98888888888888893</v>
      </c>
      <c r="AB8" t="str">
        <f t="shared" si="5"/>
        <v>Overstocked</v>
      </c>
    </row>
    <row r="9" spans="1:31" x14ac:dyDescent="0.3">
      <c r="A9" t="s">
        <v>26</v>
      </c>
      <c r="B9" t="s">
        <v>1026</v>
      </c>
      <c r="C9" t="s">
        <v>1633</v>
      </c>
      <c r="D9" t="s">
        <v>1636</v>
      </c>
      <c r="E9">
        <v>2023</v>
      </c>
      <c r="F9" t="s">
        <v>1641</v>
      </c>
      <c r="G9">
        <f t="shared" si="0"/>
        <v>91</v>
      </c>
      <c r="H9">
        <v>2969</v>
      </c>
      <c r="I9">
        <v>14497</v>
      </c>
      <c r="J9">
        <v>2349</v>
      </c>
      <c r="K9">
        <v>280893</v>
      </c>
      <c r="L9">
        <v>4.24</v>
      </c>
      <c r="M9">
        <v>10</v>
      </c>
      <c r="N9">
        <v>8.18</v>
      </c>
      <c r="O9">
        <v>4.92</v>
      </c>
      <c r="P9">
        <v>31.37</v>
      </c>
      <c r="Q9">
        <v>1</v>
      </c>
      <c r="R9">
        <v>17024</v>
      </c>
      <c r="S9">
        <v>8065</v>
      </c>
      <c r="T9">
        <v>4</v>
      </c>
      <c r="U9">
        <v>43041593</v>
      </c>
      <c r="V9">
        <v>6974181</v>
      </c>
      <c r="W9">
        <v>36067412</v>
      </c>
      <c r="X9" s="27">
        <f t="shared" si="1"/>
        <v>0.26907739713612472</v>
      </c>
      <c r="Y9" s="27">
        <f t="shared" si="2"/>
        <v>0.59440058234840476</v>
      </c>
      <c r="Z9" s="26">
        <f t="shared" si="3"/>
        <v>247.19265746042439</v>
      </c>
      <c r="AA9" s="27">
        <f t="shared" si="4"/>
        <v>0.89010989010989006</v>
      </c>
      <c r="AB9" t="str">
        <f t="shared" si="5"/>
        <v>Overstocked</v>
      </c>
      <c r="AD9" s="3" t="s">
        <v>1643</v>
      </c>
      <c r="AE9" t="s">
        <v>1650</v>
      </c>
    </row>
    <row r="10" spans="1:31" x14ac:dyDescent="0.3">
      <c r="A10" t="s">
        <v>27</v>
      </c>
      <c r="B10" t="s">
        <v>1027</v>
      </c>
      <c r="C10" t="s">
        <v>1634</v>
      </c>
      <c r="D10" t="s">
        <v>1638</v>
      </c>
      <c r="E10">
        <v>2024</v>
      </c>
      <c r="F10" t="s">
        <v>1641</v>
      </c>
      <c r="G10">
        <f t="shared" si="0"/>
        <v>91</v>
      </c>
      <c r="H10">
        <v>180</v>
      </c>
      <c r="I10">
        <v>14972</v>
      </c>
      <c r="J10">
        <v>10756</v>
      </c>
      <c r="K10">
        <v>131554</v>
      </c>
      <c r="L10">
        <v>6.38</v>
      </c>
      <c r="M10">
        <v>12</v>
      </c>
      <c r="N10">
        <v>8.9499999999999993</v>
      </c>
      <c r="O10">
        <v>23.68</v>
      </c>
      <c r="P10">
        <v>29.56</v>
      </c>
      <c r="Q10">
        <v>2.9</v>
      </c>
      <c r="R10">
        <v>3126</v>
      </c>
      <c r="S10">
        <v>9697</v>
      </c>
      <c r="T10">
        <v>6</v>
      </c>
      <c r="U10">
        <v>2694960</v>
      </c>
      <c r="V10">
        <v>1936080</v>
      </c>
      <c r="W10">
        <v>758880</v>
      </c>
      <c r="X10" s="27">
        <f t="shared" si="1"/>
        <v>1.8224157132732611E-2</v>
      </c>
      <c r="Y10" s="27">
        <f t="shared" si="2"/>
        <v>3.6036411189866238E-2</v>
      </c>
      <c r="Z10" s="26">
        <f t="shared" si="3"/>
        <v>4902.3722222222223</v>
      </c>
      <c r="AA10" s="27">
        <f t="shared" si="4"/>
        <v>0.86813186813186816</v>
      </c>
      <c r="AB10" t="str">
        <f t="shared" si="5"/>
        <v>Slow Mover</v>
      </c>
      <c r="AD10" s="4" t="s">
        <v>1682</v>
      </c>
      <c r="AE10">
        <v>328</v>
      </c>
    </row>
    <row r="11" spans="1:31" x14ac:dyDescent="0.3">
      <c r="A11" t="s">
        <v>28</v>
      </c>
      <c r="B11" t="s">
        <v>1028</v>
      </c>
      <c r="C11" t="s">
        <v>1634</v>
      </c>
      <c r="D11" t="s">
        <v>1636</v>
      </c>
      <c r="E11">
        <v>2024</v>
      </c>
      <c r="F11" t="s">
        <v>1641</v>
      </c>
      <c r="G11">
        <f t="shared" si="0"/>
        <v>91</v>
      </c>
      <c r="H11">
        <v>1735</v>
      </c>
      <c r="I11">
        <v>5880</v>
      </c>
      <c r="J11">
        <v>6940</v>
      </c>
      <c r="K11">
        <v>202458</v>
      </c>
      <c r="L11">
        <v>0.56000000000000005</v>
      </c>
      <c r="M11">
        <v>4</v>
      </c>
      <c r="N11">
        <v>8.5299999999999994</v>
      </c>
      <c r="O11">
        <v>5.14</v>
      </c>
      <c r="P11">
        <v>28.19</v>
      </c>
      <c r="Q11">
        <v>1.1000000000000001</v>
      </c>
      <c r="R11">
        <v>7729</v>
      </c>
      <c r="S11">
        <v>8808</v>
      </c>
      <c r="T11">
        <v>7</v>
      </c>
      <c r="U11">
        <v>10201800</v>
      </c>
      <c r="V11">
        <v>12040900</v>
      </c>
      <c r="W11">
        <v>-1839100</v>
      </c>
      <c r="X11" s="27">
        <f t="shared" si="1"/>
        <v>0.16456416579721142</v>
      </c>
      <c r="Y11" s="27">
        <f t="shared" si="2"/>
        <v>0.34735096341343291</v>
      </c>
      <c r="Z11" s="26">
        <f t="shared" si="3"/>
        <v>461.97579250720463</v>
      </c>
      <c r="AA11" s="27">
        <f t="shared" si="4"/>
        <v>0.95604395604395609</v>
      </c>
      <c r="AB11" t="str">
        <f t="shared" si="5"/>
        <v>Slow Mover</v>
      </c>
      <c r="AD11" s="4" t="s">
        <v>1683</v>
      </c>
      <c r="AE11">
        <v>221</v>
      </c>
    </row>
    <row r="12" spans="1:31" x14ac:dyDescent="0.3">
      <c r="A12" t="s">
        <v>29</v>
      </c>
      <c r="B12" t="s">
        <v>1029</v>
      </c>
      <c r="C12" t="s">
        <v>1633</v>
      </c>
      <c r="D12" t="s">
        <v>1636</v>
      </c>
      <c r="E12">
        <v>2024</v>
      </c>
      <c r="F12" t="s">
        <v>1640</v>
      </c>
      <c r="G12">
        <f t="shared" si="0"/>
        <v>92</v>
      </c>
      <c r="H12">
        <v>819</v>
      </c>
      <c r="I12">
        <v>6257</v>
      </c>
      <c r="J12">
        <v>11637</v>
      </c>
      <c r="K12">
        <v>133276</v>
      </c>
      <c r="L12">
        <v>1.92</v>
      </c>
      <c r="M12">
        <v>5</v>
      </c>
      <c r="N12">
        <v>6.74</v>
      </c>
      <c r="O12">
        <v>15.34</v>
      </c>
      <c r="P12">
        <v>37.14</v>
      </c>
      <c r="Q12">
        <v>1.4</v>
      </c>
      <c r="R12">
        <v>8377</v>
      </c>
      <c r="S12">
        <v>6669</v>
      </c>
      <c r="T12">
        <v>7</v>
      </c>
      <c r="U12">
        <v>5124483</v>
      </c>
      <c r="V12">
        <v>9530703</v>
      </c>
      <c r="W12">
        <v>-4406220</v>
      </c>
      <c r="X12" s="27">
        <f t="shared" si="1"/>
        <v>0.109375</v>
      </c>
      <c r="Y12" s="27">
        <f t="shared" si="2"/>
        <v>0.16396567091389139</v>
      </c>
      <c r="Z12" s="26">
        <f t="shared" si="3"/>
        <v>749.14285714285711</v>
      </c>
      <c r="AA12" s="27">
        <f t="shared" si="4"/>
        <v>0.94565217391304346</v>
      </c>
      <c r="AB12" t="str">
        <f t="shared" si="5"/>
        <v>Slow Mover</v>
      </c>
      <c r="AD12" s="4" t="s">
        <v>1684</v>
      </c>
      <c r="AE12">
        <v>177</v>
      </c>
    </row>
    <row r="13" spans="1:31" x14ac:dyDescent="0.3">
      <c r="A13" t="s">
        <v>30</v>
      </c>
      <c r="B13" t="s">
        <v>1030</v>
      </c>
      <c r="C13" t="s">
        <v>1634</v>
      </c>
      <c r="D13" t="s">
        <v>1635</v>
      </c>
      <c r="E13">
        <v>2023</v>
      </c>
      <c r="F13" t="s">
        <v>1641</v>
      </c>
      <c r="G13">
        <f t="shared" si="0"/>
        <v>91</v>
      </c>
      <c r="H13">
        <v>2441</v>
      </c>
      <c r="I13">
        <v>11895</v>
      </c>
      <c r="J13">
        <v>4516</v>
      </c>
      <c r="K13">
        <v>364925</v>
      </c>
      <c r="L13">
        <v>11.48</v>
      </c>
      <c r="M13">
        <v>13</v>
      </c>
      <c r="N13">
        <v>1.37</v>
      </c>
      <c r="O13">
        <v>5.58</v>
      </c>
      <c r="P13">
        <v>49.86</v>
      </c>
      <c r="Q13">
        <v>2.2999999999999998</v>
      </c>
      <c r="R13">
        <v>2374</v>
      </c>
      <c r="S13">
        <v>1591</v>
      </c>
      <c r="T13">
        <v>11</v>
      </c>
      <c r="U13">
        <v>29035695</v>
      </c>
      <c r="V13">
        <v>11023556</v>
      </c>
      <c r="W13">
        <v>18012139</v>
      </c>
      <c r="X13" s="27">
        <f t="shared" si="1"/>
        <v>0.60540674603174605</v>
      </c>
      <c r="Y13" s="27">
        <f t="shared" si="2"/>
        <v>0.48869377619146381</v>
      </c>
      <c r="Z13" s="26">
        <f t="shared" si="3"/>
        <v>59.312167144612864</v>
      </c>
      <c r="AA13" s="27">
        <f t="shared" si="4"/>
        <v>0.85714285714285721</v>
      </c>
      <c r="AB13" t="str">
        <f t="shared" si="5"/>
        <v>Stock-out Risk</v>
      </c>
      <c r="AD13" s="4" t="s">
        <v>1685</v>
      </c>
      <c r="AE13">
        <v>217</v>
      </c>
    </row>
    <row r="14" spans="1:31" x14ac:dyDescent="0.3">
      <c r="A14" t="s">
        <v>31</v>
      </c>
      <c r="B14" t="s">
        <v>1031</v>
      </c>
      <c r="C14" t="s">
        <v>1634</v>
      </c>
      <c r="D14" t="s">
        <v>1636</v>
      </c>
      <c r="E14">
        <v>2024</v>
      </c>
      <c r="F14" t="s">
        <v>1640</v>
      </c>
      <c r="G14">
        <f t="shared" si="0"/>
        <v>92</v>
      </c>
      <c r="H14">
        <v>2483</v>
      </c>
      <c r="I14">
        <v>17741</v>
      </c>
      <c r="J14">
        <v>13597</v>
      </c>
      <c r="K14">
        <v>233852</v>
      </c>
      <c r="L14">
        <v>0</v>
      </c>
      <c r="M14">
        <v>11</v>
      </c>
      <c r="N14">
        <v>2.77</v>
      </c>
      <c r="O14">
        <v>13.64</v>
      </c>
      <c r="P14">
        <v>45.09</v>
      </c>
      <c r="Q14">
        <v>2.7</v>
      </c>
      <c r="R14">
        <v>7043</v>
      </c>
      <c r="S14">
        <v>5313</v>
      </c>
      <c r="T14">
        <v>9</v>
      </c>
      <c r="U14">
        <v>44050903</v>
      </c>
      <c r="V14">
        <v>33761351</v>
      </c>
      <c r="W14">
        <v>10289552</v>
      </c>
      <c r="X14" s="27">
        <f t="shared" si="1"/>
        <v>0.3184966649563879</v>
      </c>
      <c r="Y14" s="27">
        <f t="shared" si="2"/>
        <v>0.49710227213576597</v>
      </c>
      <c r="Z14" s="26">
        <f t="shared" si="3"/>
        <v>196.85702778896496</v>
      </c>
      <c r="AA14" s="27">
        <f t="shared" si="4"/>
        <v>0.88043478260869568</v>
      </c>
      <c r="AB14" t="str">
        <f t="shared" si="5"/>
        <v>Other</v>
      </c>
      <c r="AD14" s="4" t="s">
        <v>1686</v>
      </c>
      <c r="AE14">
        <v>57</v>
      </c>
    </row>
    <row r="15" spans="1:31" x14ac:dyDescent="0.3">
      <c r="A15" t="s">
        <v>32</v>
      </c>
      <c r="B15" t="s">
        <v>1032</v>
      </c>
      <c r="C15" t="s">
        <v>1633</v>
      </c>
      <c r="D15" t="s">
        <v>1636</v>
      </c>
      <c r="E15">
        <v>2023</v>
      </c>
      <c r="F15" t="s">
        <v>1642</v>
      </c>
      <c r="G15">
        <f t="shared" si="0"/>
        <v>90</v>
      </c>
      <c r="H15">
        <v>1234</v>
      </c>
      <c r="I15">
        <v>7088</v>
      </c>
      <c r="J15">
        <v>14294</v>
      </c>
      <c r="K15">
        <v>242512</v>
      </c>
      <c r="L15">
        <v>6.25</v>
      </c>
      <c r="M15">
        <v>3</v>
      </c>
      <c r="N15">
        <v>0.46</v>
      </c>
      <c r="O15">
        <v>17.100000000000001</v>
      </c>
      <c r="P15">
        <v>27.46</v>
      </c>
      <c r="Q15">
        <v>2.1</v>
      </c>
      <c r="R15">
        <v>5309</v>
      </c>
      <c r="S15">
        <v>4328</v>
      </c>
      <c r="T15">
        <v>7</v>
      </c>
      <c r="U15">
        <v>8746592</v>
      </c>
      <c r="V15">
        <v>17638796</v>
      </c>
      <c r="W15">
        <v>-8892204</v>
      </c>
      <c r="X15" s="27">
        <f t="shared" si="1"/>
        <v>0.2218626393383675</v>
      </c>
      <c r="Y15" s="27">
        <f t="shared" si="2"/>
        <v>0.24704961893497188</v>
      </c>
      <c r="Z15" s="26">
        <f t="shared" si="3"/>
        <v>315.6564019448947</v>
      </c>
      <c r="AA15" s="27">
        <f t="shared" si="4"/>
        <v>0.96666666666666667</v>
      </c>
      <c r="AB15" t="str">
        <f t="shared" si="5"/>
        <v>Overstocked</v>
      </c>
      <c r="AD15" s="4" t="s">
        <v>1644</v>
      </c>
      <c r="AE15">
        <v>1000</v>
      </c>
    </row>
    <row r="16" spans="1:31" x14ac:dyDescent="0.3">
      <c r="A16" t="s">
        <v>33</v>
      </c>
      <c r="B16" t="s">
        <v>1033</v>
      </c>
      <c r="C16" t="s">
        <v>1633</v>
      </c>
      <c r="D16" t="s">
        <v>1636</v>
      </c>
      <c r="E16">
        <v>2024</v>
      </c>
      <c r="F16" t="s">
        <v>1641</v>
      </c>
      <c r="G16">
        <f t="shared" si="0"/>
        <v>91</v>
      </c>
      <c r="H16">
        <v>4605</v>
      </c>
      <c r="I16">
        <v>18850</v>
      </c>
      <c r="J16">
        <v>5281</v>
      </c>
      <c r="K16">
        <v>487415</v>
      </c>
      <c r="L16">
        <v>7.84</v>
      </c>
      <c r="M16">
        <v>5</v>
      </c>
      <c r="N16">
        <v>9.31</v>
      </c>
      <c r="O16">
        <v>4.76</v>
      </c>
      <c r="P16">
        <v>20.440000000000001</v>
      </c>
      <c r="Q16">
        <v>3.3</v>
      </c>
      <c r="R16">
        <v>12103</v>
      </c>
      <c r="S16">
        <v>7608</v>
      </c>
      <c r="T16">
        <v>7</v>
      </c>
      <c r="U16">
        <v>86804250</v>
      </c>
      <c r="V16">
        <v>24319005</v>
      </c>
      <c r="W16">
        <v>62485245</v>
      </c>
      <c r="X16" s="27">
        <f t="shared" si="1"/>
        <v>0.37705723409481701</v>
      </c>
      <c r="Y16" s="27">
        <f t="shared" si="2"/>
        <v>0.92193151960741127</v>
      </c>
      <c r="Z16" s="26">
        <f t="shared" si="3"/>
        <v>150.34267100977198</v>
      </c>
      <c r="AA16" s="27">
        <f t="shared" si="4"/>
        <v>0.94505494505494503</v>
      </c>
      <c r="AB16" t="str">
        <f t="shared" si="5"/>
        <v>Overstocked</v>
      </c>
    </row>
    <row r="17" spans="1:30" x14ac:dyDescent="0.3">
      <c r="A17" t="s">
        <v>34</v>
      </c>
      <c r="B17" t="s">
        <v>1034</v>
      </c>
      <c r="C17" t="s">
        <v>1633</v>
      </c>
      <c r="D17" t="s">
        <v>1638</v>
      </c>
      <c r="E17">
        <v>2023</v>
      </c>
      <c r="F17" t="s">
        <v>1642</v>
      </c>
      <c r="G17">
        <f t="shared" si="0"/>
        <v>90</v>
      </c>
      <c r="H17">
        <v>3435</v>
      </c>
      <c r="I17">
        <v>6444</v>
      </c>
      <c r="J17">
        <v>14685</v>
      </c>
      <c r="K17">
        <v>373179</v>
      </c>
      <c r="L17">
        <v>0.82</v>
      </c>
      <c r="M17">
        <v>9</v>
      </c>
      <c r="N17">
        <v>6.61</v>
      </c>
      <c r="O17">
        <v>13.02</v>
      </c>
      <c r="P17">
        <v>11.01</v>
      </c>
      <c r="Q17">
        <v>1.2</v>
      </c>
      <c r="R17">
        <v>3607</v>
      </c>
      <c r="S17">
        <v>4509</v>
      </c>
      <c r="T17">
        <v>5</v>
      </c>
      <c r="U17">
        <v>22135140</v>
      </c>
      <c r="V17">
        <v>50442975</v>
      </c>
      <c r="W17">
        <v>-28307835</v>
      </c>
      <c r="X17" s="27">
        <f t="shared" si="1"/>
        <v>0.43240181268882177</v>
      </c>
      <c r="Y17" s="27">
        <f t="shared" si="2"/>
        <v>0.68769484687328075</v>
      </c>
      <c r="Z17" s="26">
        <f t="shared" si="3"/>
        <v>118.13973799126639</v>
      </c>
      <c r="AA17" s="27">
        <f t="shared" si="4"/>
        <v>0.9</v>
      </c>
      <c r="AB17" t="str">
        <f t="shared" si="5"/>
        <v>Fast Mover</v>
      </c>
      <c r="AD17" s="29" t="s">
        <v>1687</v>
      </c>
    </row>
    <row r="18" spans="1:30" x14ac:dyDescent="0.3">
      <c r="A18" t="s">
        <v>35</v>
      </c>
      <c r="B18" t="s">
        <v>1035</v>
      </c>
      <c r="C18" t="s">
        <v>1634</v>
      </c>
      <c r="D18" t="s">
        <v>1637</v>
      </c>
      <c r="E18">
        <v>2024</v>
      </c>
      <c r="F18" t="s">
        <v>1641</v>
      </c>
      <c r="G18">
        <f t="shared" si="0"/>
        <v>91</v>
      </c>
      <c r="H18">
        <v>4167</v>
      </c>
      <c r="I18">
        <v>14895</v>
      </c>
      <c r="J18">
        <v>8698</v>
      </c>
      <c r="K18">
        <v>58210</v>
      </c>
      <c r="L18">
        <v>14.6</v>
      </c>
      <c r="M18">
        <v>17</v>
      </c>
      <c r="N18">
        <v>7.46</v>
      </c>
      <c r="O18">
        <v>11.73</v>
      </c>
      <c r="P18">
        <v>22.32</v>
      </c>
      <c r="Q18">
        <v>1.6</v>
      </c>
      <c r="R18">
        <v>13245</v>
      </c>
      <c r="S18">
        <v>690</v>
      </c>
      <c r="T18">
        <v>8</v>
      </c>
      <c r="U18">
        <v>62067465</v>
      </c>
      <c r="V18">
        <v>36244566</v>
      </c>
      <c r="W18">
        <v>25822899</v>
      </c>
      <c r="X18" s="27">
        <f t="shared" si="1"/>
        <v>0.8579369981470043</v>
      </c>
      <c r="Y18" s="27">
        <f t="shared" si="2"/>
        <v>0.83424291904540337</v>
      </c>
      <c r="Z18" s="26">
        <f t="shared" si="3"/>
        <v>15.068394528437725</v>
      </c>
      <c r="AA18" s="27">
        <f t="shared" si="4"/>
        <v>0.81318681318681318</v>
      </c>
      <c r="AB18" t="str">
        <f t="shared" si="5"/>
        <v>Fast Mover</v>
      </c>
      <c r="AD18" s="29" t="s">
        <v>1688</v>
      </c>
    </row>
    <row r="19" spans="1:30" x14ac:dyDescent="0.3">
      <c r="A19" t="s">
        <v>36</v>
      </c>
      <c r="B19" t="s">
        <v>1036</v>
      </c>
      <c r="C19" t="s">
        <v>1634</v>
      </c>
      <c r="D19" t="s">
        <v>1635</v>
      </c>
      <c r="E19">
        <v>2024</v>
      </c>
      <c r="F19" t="s">
        <v>1642</v>
      </c>
      <c r="G19">
        <f t="shared" si="0"/>
        <v>90</v>
      </c>
      <c r="H19">
        <v>4893</v>
      </c>
      <c r="I19">
        <v>18572</v>
      </c>
      <c r="J19">
        <v>7348</v>
      </c>
      <c r="K19">
        <v>94363</v>
      </c>
      <c r="L19">
        <v>3.39</v>
      </c>
      <c r="M19">
        <v>14</v>
      </c>
      <c r="N19">
        <v>3.12</v>
      </c>
      <c r="O19">
        <v>1.78</v>
      </c>
      <c r="P19">
        <v>66.430000000000007</v>
      </c>
      <c r="Q19">
        <v>3.8</v>
      </c>
      <c r="R19">
        <v>10965</v>
      </c>
      <c r="S19">
        <v>7479</v>
      </c>
      <c r="T19">
        <v>9</v>
      </c>
      <c r="U19">
        <v>90872796</v>
      </c>
      <c r="V19">
        <v>35953764</v>
      </c>
      <c r="W19">
        <v>54919032</v>
      </c>
      <c r="X19" s="27">
        <f t="shared" si="1"/>
        <v>0.39548981571290009</v>
      </c>
      <c r="Y19" s="27">
        <f t="shared" si="2"/>
        <v>0.97958977751119725</v>
      </c>
      <c r="Z19" s="26">
        <f t="shared" si="3"/>
        <v>137.56591048436542</v>
      </c>
      <c r="AA19" s="27">
        <f t="shared" si="4"/>
        <v>0.84444444444444444</v>
      </c>
      <c r="AB19" t="str">
        <f t="shared" si="5"/>
        <v>Fast Mover</v>
      </c>
      <c r="AD19" t="s">
        <v>1689</v>
      </c>
    </row>
    <row r="20" spans="1:30" x14ac:dyDescent="0.3">
      <c r="A20" t="s">
        <v>37</v>
      </c>
      <c r="B20" t="s">
        <v>1037</v>
      </c>
      <c r="C20" t="s">
        <v>1632</v>
      </c>
      <c r="D20" t="s">
        <v>1636</v>
      </c>
      <c r="E20">
        <v>2024</v>
      </c>
      <c r="F20" t="s">
        <v>1641</v>
      </c>
      <c r="G20">
        <f t="shared" si="0"/>
        <v>91</v>
      </c>
      <c r="H20">
        <v>2954</v>
      </c>
      <c r="I20">
        <v>5743</v>
      </c>
      <c r="J20">
        <v>3093</v>
      </c>
      <c r="K20">
        <v>292247</v>
      </c>
      <c r="L20">
        <v>4.5599999999999996</v>
      </c>
      <c r="M20">
        <v>7</v>
      </c>
      <c r="N20">
        <v>8.4600000000000009</v>
      </c>
      <c r="O20">
        <v>20.46</v>
      </c>
      <c r="P20">
        <v>29.49</v>
      </c>
      <c r="Q20">
        <v>1.6</v>
      </c>
      <c r="R20">
        <v>2059</v>
      </c>
      <c r="S20">
        <v>9835</v>
      </c>
      <c r="T20">
        <v>4</v>
      </c>
      <c r="U20">
        <v>16964822</v>
      </c>
      <c r="V20">
        <v>9136722</v>
      </c>
      <c r="W20">
        <v>7828100</v>
      </c>
      <c r="X20" s="27">
        <f t="shared" si="1"/>
        <v>0.23097974822112752</v>
      </c>
      <c r="Y20" s="27">
        <f t="shared" si="2"/>
        <v>0.5913975480825826</v>
      </c>
      <c r="Z20" s="26">
        <f t="shared" si="3"/>
        <v>302.97393364928911</v>
      </c>
      <c r="AA20" s="27">
        <f t="shared" si="4"/>
        <v>0.92307692307692313</v>
      </c>
      <c r="AB20" t="str">
        <f t="shared" si="5"/>
        <v>Overstocked</v>
      </c>
      <c r="AD20" t="s">
        <v>1690</v>
      </c>
    </row>
    <row r="21" spans="1:30" x14ac:dyDescent="0.3">
      <c r="A21" t="s">
        <v>38</v>
      </c>
      <c r="B21" t="s">
        <v>1038</v>
      </c>
      <c r="C21" t="s">
        <v>1633</v>
      </c>
      <c r="D21" t="s">
        <v>1635</v>
      </c>
      <c r="E21">
        <v>2024</v>
      </c>
      <c r="F21" t="s">
        <v>1639</v>
      </c>
      <c r="G21">
        <f t="shared" si="0"/>
        <v>92</v>
      </c>
      <c r="H21">
        <v>524</v>
      </c>
      <c r="I21">
        <v>11416</v>
      </c>
      <c r="J21">
        <v>5637</v>
      </c>
      <c r="K21">
        <v>128279</v>
      </c>
      <c r="L21">
        <v>4.5599999999999996</v>
      </c>
      <c r="M21">
        <v>8</v>
      </c>
      <c r="N21">
        <v>2.6</v>
      </c>
      <c r="O21">
        <v>8.39</v>
      </c>
      <c r="P21">
        <v>47.49</v>
      </c>
      <c r="Q21">
        <v>3.6</v>
      </c>
      <c r="R21">
        <v>9808</v>
      </c>
      <c r="S21">
        <v>3156</v>
      </c>
      <c r="T21">
        <v>8</v>
      </c>
      <c r="U21">
        <v>5981984</v>
      </c>
      <c r="V21">
        <v>2953788</v>
      </c>
      <c r="W21">
        <v>3028196</v>
      </c>
      <c r="X21" s="27">
        <f t="shared" si="1"/>
        <v>0.1423913043478261</v>
      </c>
      <c r="Y21" s="27">
        <f t="shared" si="2"/>
        <v>0.10490599701938838</v>
      </c>
      <c r="Z21" s="26">
        <f t="shared" si="3"/>
        <v>554.10687022900754</v>
      </c>
      <c r="AA21" s="27">
        <f t="shared" si="4"/>
        <v>0.91304347826086962</v>
      </c>
      <c r="AB21" t="str">
        <f t="shared" si="5"/>
        <v>Slow Mover</v>
      </c>
    </row>
    <row r="22" spans="1:30" x14ac:dyDescent="0.3">
      <c r="A22" t="s">
        <v>39</v>
      </c>
      <c r="B22" t="s">
        <v>1039</v>
      </c>
      <c r="C22" t="s">
        <v>1632</v>
      </c>
      <c r="D22" t="s">
        <v>1638</v>
      </c>
      <c r="E22">
        <v>2023</v>
      </c>
      <c r="F22" t="s">
        <v>1641</v>
      </c>
      <c r="G22">
        <f t="shared" si="0"/>
        <v>91</v>
      </c>
      <c r="H22">
        <v>1132</v>
      </c>
      <c r="I22">
        <v>11484</v>
      </c>
      <c r="J22">
        <v>8558</v>
      </c>
      <c r="K22">
        <v>241420</v>
      </c>
      <c r="L22">
        <v>3.46</v>
      </c>
      <c r="M22">
        <v>4</v>
      </c>
      <c r="N22">
        <v>0.02</v>
      </c>
      <c r="O22">
        <v>14.36</v>
      </c>
      <c r="P22">
        <v>57.3</v>
      </c>
      <c r="Q22">
        <v>1.2</v>
      </c>
      <c r="R22">
        <v>16750</v>
      </c>
      <c r="S22">
        <v>2306</v>
      </c>
      <c r="T22">
        <v>4</v>
      </c>
      <c r="U22">
        <v>12999888</v>
      </c>
      <c r="V22">
        <v>9687656</v>
      </c>
      <c r="W22">
        <v>3312232</v>
      </c>
      <c r="X22" s="27">
        <f t="shared" si="1"/>
        <v>0.32926119837114604</v>
      </c>
      <c r="Y22" s="27">
        <f t="shared" si="2"/>
        <v>0.22662898592738101</v>
      </c>
      <c r="Z22" s="26">
        <f t="shared" si="3"/>
        <v>185.37632508833923</v>
      </c>
      <c r="AA22" s="27">
        <f t="shared" si="4"/>
        <v>0.95604395604395609</v>
      </c>
      <c r="AB22" t="str">
        <f t="shared" si="5"/>
        <v>Overstocked</v>
      </c>
    </row>
    <row r="23" spans="1:30" x14ac:dyDescent="0.3">
      <c r="A23" t="s">
        <v>40</v>
      </c>
      <c r="B23" t="s">
        <v>1040</v>
      </c>
      <c r="C23" t="s">
        <v>1632</v>
      </c>
      <c r="D23" t="s">
        <v>1638</v>
      </c>
      <c r="E23">
        <v>2024</v>
      </c>
      <c r="F23" t="s">
        <v>1641</v>
      </c>
      <c r="G23">
        <f t="shared" si="0"/>
        <v>91</v>
      </c>
      <c r="H23">
        <v>2608</v>
      </c>
      <c r="I23">
        <v>3259</v>
      </c>
      <c r="J23">
        <v>11700</v>
      </c>
      <c r="K23">
        <v>236356</v>
      </c>
      <c r="L23">
        <v>0.02</v>
      </c>
      <c r="M23">
        <v>9</v>
      </c>
      <c r="N23">
        <v>3.76</v>
      </c>
      <c r="O23">
        <v>12.87</v>
      </c>
      <c r="P23">
        <v>80.95</v>
      </c>
      <c r="Q23">
        <v>2.6</v>
      </c>
      <c r="R23">
        <v>14755</v>
      </c>
      <c r="S23">
        <v>2808</v>
      </c>
      <c r="T23">
        <v>9</v>
      </c>
      <c r="U23">
        <v>8499472</v>
      </c>
      <c r="V23">
        <v>30513600</v>
      </c>
      <c r="W23">
        <v>-22014128</v>
      </c>
      <c r="X23" s="27">
        <f t="shared" si="1"/>
        <v>0.48153618906942391</v>
      </c>
      <c r="Y23" s="27">
        <f t="shared" si="2"/>
        <v>0.5221275576842842</v>
      </c>
      <c r="Z23" s="26">
        <f t="shared" si="3"/>
        <v>97.978527607361954</v>
      </c>
      <c r="AA23" s="27">
        <f t="shared" si="4"/>
        <v>0.90109890109890112</v>
      </c>
      <c r="AB23" t="str">
        <f t="shared" si="5"/>
        <v>Fast Mover</v>
      </c>
    </row>
    <row r="24" spans="1:30" x14ac:dyDescent="0.3">
      <c r="A24" t="s">
        <v>41</v>
      </c>
      <c r="B24" t="s">
        <v>1041</v>
      </c>
      <c r="C24" t="s">
        <v>1634</v>
      </c>
      <c r="D24" t="s">
        <v>1635</v>
      </c>
      <c r="E24">
        <v>2023</v>
      </c>
      <c r="F24" t="s">
        <v>1640</v>
      </c>
      <c r="G24">
        <f t="shared" si="0"/>
        <v>92</v>
      </c>
      <c r="H24">
        <v>2097</v>
      </c>
      <c r="I24">
        <v>10681</v>
      </c>
      <c r="J24">
        <v>7593</v>
      </c>
      <c r="K24">
        <v>253196</v>
      </c>
      <c r="L24">
        <v>10.94</v>
      </c>
      <c r="M24">
        <v>19</v>
      </c>
      <c r="N24">
        <v>5.71</v>
      </c>
      <c r="O24">
        <v>12.83</v>
      </c>
      <c r="P24">
        <v>81.11</v>
      </c>
      <c r="Q24">
        <v>1.7</v>
      </c>
      <c r="R24">
        <v>4546</v>
      </c>
      <c r="S24">
        <v>6081</v>
      </c>
      <c r="T24">
        <v>2</v>
      </c>
      <c r="U24">
        <v>22398057</v>
      </c>
      <c r="V24">
        <v>15922521</v>
      </c>
      <c r="W24">
        <v>6475536</v>
      </c>
      <c r="X24" s="27">
        <f t="shared" si="1"/>
        <v>0.25641966250917092</v>
      </c>
      <c r="Y24" s="27">
        <f t="shared" si="2"/>
        <v>0.41982419036194168</v>
      </c>
      <c r="Z24" s="26">
        <f t="shared" si="3"/>
        <v>266.78683834048638</v>
      </c>
      <c r="AA24" s="27">
        <f t="shared" si="4"/>
        <v>0.79347826086956519</v>
      </c>
      <c r="AB24" t="str">
        <f t="shared" si="5"/>
        <v>Other</v>
      </c>
    </row>
    <row r="25" spans="1:30" x14ac:dyDescent="0.3">
      <c r="A25" t="s">
        <v>42</v>
      </c>
      <c r="B25" t="s">
        <v>1042</v>
      </c>
      <c r="C25" t="s">
        <v>1632</v>
      </c>
      <c r="D25" t="s">
        <v>1635</v>
      </c>
      <c r="E25">
        <v>2023</v>
      </c>
      <c r="F25" t="s">
        <v>1639</v>
      </c>
      <c r="G25">
        <f t="shared" si="0"/>
        <v>92</v>
      </c>
      <c r="H25">
        <v>2797</v>
      </c>
      <c r="I25">
        <v>3982</v>
      </c>
      <c r="J25">
        <v>8438</v>
      </c>
      <c r="K25">
        <v>249919</v>
      </c>
      <c r="L25">
        <v>14.5</v>
      </c>
      <c r="M25">
        <v>5</v>
      </c>
      <c r="N25">
        <v>4.79</v>
      </c>
      <c r="O25">
        <v>2.68</v>
      </c>
      <c r="P25">
        <v>69.66</v>
      </c>
      <c r="Q25">
        <v>1.4</v>
      </c>
      <c r="R25">
        <v>15356</v>
      </c>
      <c r="S25">
        <v>5822</v>
      </c>
      <c r="T25">
        <v>2</v>
      </c>
      <c r="U25">
        <v>11137654</v>
      </c>
      <c r="V25">
        <v>23601086</v>
      </c>
      <c r="W25">
        <v>-12463432</v>
      </c>
      <c r="X25" s="27">
        <f t="shared" si="1"/>
        <v>0.32451560505859151</v>
      </c>
      <c r="Y25" s="27">
        <f t="shared" si="2"/>
        <v>0.55996578943364372</v>
      </c>
      <c r="Z25" s="26">
        <f t="shared" si="3"/>
        <v>191.49946371111906</v>
      </c>
      <c r="AA25" s="27">
        <f t="shared" si="4"/>
        <v>0.94565217391304346</v>
      </c>
      <c r="AB25" t="str">
        <f t="shared" si="5"/>
        <v>Overstocked</v>
      </c>
    </row>
    <row r="26" spans="1:30" x14ac:dyDescent="0.3">
      <c r="A26" t="s">
        <v>43</v>
      </c>
      <c r="B26" t="s">
        <v>1043</v>
      </c>
      <c r="C26" t="s">
        <v>1632</v>
      </c>
      <c r="D26" t="s">
        <v>1636</v>
      </c>
      <c r="E26">
        <v>2023</v>
      </c>
      <c r="F26" t="s">
        <v>1639</v>
      </c>
      <c r="G26">
        <f t="shared" si="0"/>
        <v>92</v>
      </c>
      <c r="H26">
        <v>1025</v>
      </c>
      <c r="I26">
        <v>2451</v>
      </c>
      <c r="J26">
        <v>8793</v>
      </c>
      <c r="K26">
        <v>465648</v>
      </c>
      <c r="L26">
        <v>3.36</v>
      </c>
      <c r="M26">
        <v>15</v>
      </c>
      <c r="N26">
        <v>8.6199999999999992</v>
      </c>
      <c r="O26">
        <v>10.59</v>
      </c>
      <c r="P26">
        <v>12.81</v>
      </c>
      <c r="Q26">
        <v>3.3</v>
      </c>
      <c r="R26">
        <v>17927</v>
      </c>
      <c r="S26">
        <v>847</v>
      </c>
      <c r="T26">
        <v>7</v>
      </c>
      <c r="U26">
        <v>2512275</v>
      </c>
      <c r="V26">
        <v>9012825</v>
      </c>
      <c r="W26">
        <v>-6500550</v>
      </c>
      <c r="X26" s="27">
        <f t="shared" si="1"/>
        <v>0.5475427350427351</v>
      </c>
      <c r="Y26" s="27">
        <f t="shared" si="2"/>
        <v>0.20520734149784942</v>
      </c>
      <c r="Z26" s="26">
        <f t="shared" si="3"/>
        <v>76.023414634146334</v>
      </c>
      <c r="AA26" s="27">
        <f t="shared" si="4"/>
        <v>0.83695652173913038</v>
      </c>
      <c r="AB26" t="str">
        <f t="shared" si="5"/>
        <v>Stock-out Risk</v>
      </c>
    </row>
    <row r="27" spans="1:30" x14ac:dyDescent="0.3">
      <c r="A27" t="s">
        <v>44</v>
      </c>
      <c r="B27" t="s">
        <v>1044</v>
      </c>
      <c r="C27" t="s">
        <v>1632</v>
      </c>
      <c r="D27" t="s">
        <v>1635</v>
      </c>
      <c r="E27">
        <v>2023</v>
      </c>
      <c r="F27" t="s">
        <v>1642</v>
      </c>
      <c r="G27">
        <f t="shared" si="0"/>
        <v>90</v>
      </c>
      <c r="H27">
        <v>1856</v>
      </c>
      <c r="I27">
        <v>3579</v>
      </c>
      <c r="J27">
        <v>6807</v>
      </c>
      <c r="K27">
        <v>307324</v>
      </c>
      <c r="L27">
        <v>9.9499999999999993</v>
      </c>
      <c r="M27">
        <v>2</v>
      </c>
      <c r="N27">
        <v>1.05</v>
      </c>
      <c r="O27">
        <v>11.31</v>
      </c>
      <c r="P27">
        <v>56.01</v>
      </c>
      <c r="Q27">
        <v>4.7</v>
      </c>
      <c r="R27">
        <v>2008</v>
      </c>
      <c r="S27">
        <v>9092</v>
      </c>
      <c r="T27">
        <v>11</v>
      </c>
      <c r="U27">
        <v>6642624</v>
      </c>
      <c r="V27">
        <v>12633792</v>
      </c>
      <c r="W27">
        <v>-5991168</v>
      </c>
      <c r="X27" s="27">
        <f t="shared" si="1"/>
        <v>0.16952868103763244</v>
      </c>
      <c r="Y27" s="27">
        <f t="shared" si="2"/>
        <v>0.37157543982439856</v>
      </c>
      <c r="Z27" s="26">
        <f t="shared" si="3"/>
        <v>440.88362068965512</v>
      </c>
      <c r="AA27" s="27">
        <f t="shared" si="4"/>
        <v>0.97777777777777775</v>
      </c>
      <c r="AB27" t="str">
        <f t="shared" si="5"/>
        <v>Slow Mover</v>
      </c>
    </row>
    <row r="28" spans="1:30" x14ac:dyDescent="0.3">
      <c r="A28" t="s">
        <v>45</v>
      </c>
      <c r="B28" t="s">
        <v>1045</v>
      </c>
      <c r="C28" t="s">
        <v>1633</v>
      </c>
      <c r="D28" t="s">
        <v>1637</v>
      </c>
      <c r="E28">
        <v>2023</v>
      </c>
      <c r="F28" t="s">
        <v>1641</v>
      </c>
      <c r="G28">
        <f t="shared" si="0"/>
        <v>91</v>
      </c>
      <c r="H28">
        <v>239</v>
      </c>
      <c r="I28">
        <v>4217</v>
      </c>
      <c r="J28">
        <v>6342</v>
      </c>
      <c r="K28">
        <v>245161</v>
      </c>
      <c r="L28">
        <v>11.13</v>
      </c>
      <c r="M28">
        <v>9</v>
      </c>
      <c r="N28">
        <v>5.54</v>
      </c>
      <c r="O28">
        <v>18.34</v>
      </c>
      <c r="P28">
        <v>72.930000000000007</v>
      </c>
      <c r="Q28">
        <v>1.2</v>
      </c>
      <c r="R28">
        <v>7607</v>
      </c>
      <c r="S28">
        <v>6653</v>
      </c>
      <c r="T28">
        <v>10</v>
      </c>
      <c r="U28">
        <v>1007863</v>
      </c>
      <c r="V28">
        <v>1515738</v>
      </c>
      <c r="W28">
        <v>-507875</v>
      </c>
      <c r="X28" s="27">
        <f t="shared" si="1"/>
        <v>3.4677887405687752E-2</v>
      </c>
      <c r="Y28" s="27">
        <f t="shared" si="2"/>
        <v>4.7848345968766838E-2</v>
      </c>
      <c r="Z28" s="26">
        <f t="shared" si="3"/>
        <v>2533.1506276150626</v>
      </c>
      <c r="AA28" s="27">
        <f t="shared" si="4"/>
        <v>0.90109890109890112</v>
      </c>
      <c r="AB28" t="str">
        <f t="shared" si="5"/>
        <v>Slow Mover</v>
      </c>
    </row>
    <row r="29" spans="1:30" x14ac:dyDescent="0.3">
      <c r="A29" t="s">
        <v>46</v>
      </c>
      <c r="B29" t="s">
        <v>1046</v>
      </c>
      <c r="C29" t="s">
        <v>1633</v>
      </c>
      <c r="D29" t="s">
        <v>1635</v>
      </c>
      <c r="E29">
        <v>2023</v>
      </c>
      <c r="F29" t="s">
        <v>1640</v>
      </c>
      <c r="G29">
        <f t="shared" si="0"/>
        <v>92</v>
      </c>
      <c r="H29">
        <v>2784</v>
      </c>
      <c r="I29">
        <v>11192</v>
      </c>
      <c r="J29">
        <v>9892</v>
      </c>
      <c r="K29">
        <v>498614</v>
      </c>
      <c r="L29">
        <v>12.73</v>
      </c>
      <c r="M29">
        <v>10</v>
      </c>
      <c r="N29">
        <v>5.13</v>
      </c>
      <c r="O29">
        <v>21</v>
      </c>
      <c r="P29">
        <v>11.38</v>
      </c>
      <c r="Q29">
        <v>2.7</v>
      </c>
      <c r="R29">
        <v>14976</v>
      </c>
      <c r="S29">
        <v>1597</v>
      </c>
      <c r="T29">
        <v>13</v>
      </c>
      <c r="U29">
        <v>31158528</v>
      </c>
      <c r="V29">
        <v>27539328</v>
      </c>
      <c r="W29">
        <v>3619200</v>
      </c>
      <c r="X29" s="27">
        <f t="shared" si="1"/>
        <v>0.63547135357224382</v>
      </c>
      <c r="Y29" s="27">
        <f t="shared" si="2"/>
        <v>0.55736315973659778</v>
      </c>
      <c r="Z29" s="26">
        <f t="shared" si="3"/>
        <v>52.774425287356323</v>
      </c>
      <c r="AA29" s="27">
        <f t="shared" si="4"/>
        <v>0.89130434782608692</v>
      </c>
      <c r="AB29" t="str">
        <f t="shared" si="5"/>
        <v>Fast Mover</v>
      </c>
    </row>
    <row r="30" spans="1:30" x14ac:dyDescent="0.3">
      <c r="A30" t="s">
        <v>47</v>
      </c>
      <c r="B30" t="s">
        <v>1047</v>
      </c>
      <c r="C30" t="s">
        <v>1634</v>
      </c>
      <c r="D30" t="s">
        <v>1636</v>
      </c>
      <c r="E30">
        <v>2023</v>
      </c>
      <c r="F30" t="s">
        <v>1641</v>
      </c>
      <c r="G30">
        <f t="shared" si="0"/>
        <v>91</v>
      </c>
      <c r="H30">
        <v>3055</v>
      </c>
      <c r="I30">
        <v>8811</v>
      </c>
      <c r="J30">
        <v>12076</v>
      </c>
      <c r="K30">
        <v>280363</v>
      </c>
      <c r="L30">
        <v>6.34</v>
      </c>
      <c r="M30">
        <v>10</v>
      </c>
      <c r="N30">
        <v>2.81</v>
      </c>
      <c r="O30">
        <v>13.62</v>
      </c>
      <c r="P30">
        <v>53.97</v>
      </c>
      <c r="Q30">
        <v>3.8</v>
      </c>
      <c r="R30">
        <v>4939</v>
      </c>
      <c r="S30">
        <v>1479</v>
      </c>
      <c r="T30">
        <v>5</v>
      </c>
      <c r="U30">
        <v>26917605</v>
      </c>
      <c r="V30">
        <v>36892180</v>
      </c>
      <c r="W30">
        <v>-9974575</v>
      </c>
      <c r="X30" s="27">
        <f t="shared" si="1"/>
        <v>0.67379797088663429</v>
      </c>
      <c r="Y30" s="27">
        <f t="shared" si="2"/>
        <v>0.61161797880578528</v>
      </c>
      <c r="Z30" s="26">
        <f t="shared" si="3"/>
        <v>44.055319148936171</v>
      </c>
      <c r="AA30" s="27">
        <f t="shared" si="4"/>
        <v>0.89010989010989006</v>
      </c>
      <c r="AB30" t="str">
        <f t="shared" si="5"/>
        <v>Fast Mover</v>
      </c>
    </row>
    <row r="31" spans="1:30" x14ac:dyDescent="0.3">
      <c r="A31" t="s">
        <v>48</v>
      </c>
      <c r="B31" t="s">
        <v>1048</v>
      </c>
      <c r="C31" t="s">
        <v>1632</v>
      </c>
      <c r="D31" t="s">
        <v>1637</v>
      </c>
      <c r="E31">
        <v>2023</v>
      </c>
      <c r="F31" t="s">
        <v>1642</v>
      </c>
      <c r="G31">
        <f t="shared" si="0"/>
        <v>90</v>
      </c>
      <c r="H31">
        <v>4708</v>
      </c>
      <c r="I31">
        <v>19949</v>
      </c>
      <c r="J31">
        <v>7156</v>
      </c>
      <c r="K31">
        <v>184393</v>
      </c>
      <c r="L31">
        <v>4.54</v>
      </c>
      <c r="M31">
        <v>16</v>
      </c>
      <c r="N31">
        <v>8.2200000000000006</v>
      </c>
      <c r="O31">
        <v>2.17</v>
      </c>
      <c r="P31">
        <v>78.62</v>
      </c>
      <c r="Q31">
        <v>2.9</v>
      </c>
      <c r="R31">
        <v>14636</v>
      </c>
      <c r="S31">
        <v>8971</v>
      </c>
      <c r="T31">
        <v>7</v>
      </c>
      <c r="U31">
        <v>93919892</v>
      </c>
      <c r="V31">
        <v>33690448</v>
      </c>
      <c r="W31">
        <v>60229444</v>
      </c>
      <c r="X31" s="27">
        <f t="shared" si="1"/>
        <v>0.34417720593610646</v>
      </c>
      <c r="Y31" s="27">
        <f t="shared" si="2"/>
        <v>0.94255235489939027</v>
      </c>
      <c r="Z31" s="26">
        <f t="shared" si="3"/>
        <v>171.49320305862364</v>
      </c>
      <c r="AA31" s="27">
        <f t="shared" si="4"/>
        <v>0.82222222222222219</v>
      </c>
      <c r="AB31" t="str">
        <f t="shared" si="5"/>
        <v>Other</v>
      </c>
    </row>
    <row r="32" spans="1:30" x14ac:dyDescent="0.3">
      <c r="A32" t="s">
        <v>49</v>
      </c>
      <c r="B32" t="s">
        <v>1049</v>
      </c>
      <c r="C32" t="s">
        <v>1634</v>
      </c>
      <c r="D32" t="s">
        <v>1635</v>
      </c>
      <c r="E32">
        <v>2023</v>
      </c>
      <c r="F32" t="s">
        <v>1642</v>
      </c>
      <c r="G32">
        <f t="shared" si="0"/>
        <v>90</v>
      </c>
      <c r="H32">
        <v>1949</v>
      </c>
      <c r="I32">
        <v>2268</v>
      </c>
      <c r="J32">
        <v>11001</v>
      </c>
      <c r="K32">
        <v>393492</v>
      </c>
      <c r="L32">
        <v>4.88</v>
      </c>
      <c r="M32">
        <v>3</v>
      </c>
      <c r="N32">
        <v>7.53</v>
      </c>
      <c r="O32">
        <v>5.92</v>
      </c>
      <c r="P32">
        <v>47.93</v>
      </c>
      <c r="Q32">
        <v>4.2</v>
      </c>
      <c r="R32">
        <v>15667</v>
      </c>
      <c r="S32">
        <v>7460</v>
      </c>
      <c r="T32">
        <v>13</v>
      </c>
      <c r="U32">
        <v>4420332</v>
      </c>
      <c r="V32">
        <v>21440949</v>
      </c>
      <c r="W32">
        <v>-17020617</v>
      </c>
      <c r="X32" s="27">
        <f t="shared" si="1"/>
        <v>0.20714209799128494</v>
      </c>
      <c r="Y32" s="27">
        <f t="shared" si="2"/>
        <v>0.3901942522724961</v>
      </c>
      <c r="Z32" s="26">
        <f t="shared" si="3"/>
        <v>344.48435094920472</v>
      </c>
      <c r="AA32" s="27">
        <f t="shared" si="4"/>
        <v>0.96666666666666667</v>
      </c>
      <c r="AB32" t="str">
        <f t="shared" si="5"/>
        <v>Overstocked</v>
      </c>
    </row>
    <row r="33" spans="1:28" x14ac:dyDescent="0.3">
      <c r="A33" t="s">
        <v>50</v>
      </c>
      <c r="B33" t="s">
        <v>1050</v>
      </c>
      <c r="C33" t="s">
        <v>1634</v>
      </c>
      <c r="D33" t="s">
        <v>1637</v>
      </c>
      <c r="E33">
        <v>2024</v>
      </c>
      <c r="F33" t="s">
        <v>1640</v>
      </c>
      <c r="G33">
        <f t="shared" si="0"/>
        <v>92</v>
      </c>
      <c r="H33">
        <v>1317</v>
      </c>
      <c r="I33">
        <v>6990</v>
      </c>
      <c r="J33">
        <v>9233</v>
      </c>
      <c r="K33">
        <v>480599</v>
      </c>
      <c r="L33">
        <v>10.69</v>
      </c>
      <c r="M33">
        <v>3</v>
      </c>
      <c r="N33">
        <v>7.33</v>
      </c>
      <c r="O33">
        <v>4.12</v>
      </c>
      <c r="P33">
        <v>10.33</v>
      </c>
      <c r="Q33">
        <v>1.7</v>
      </c>
      <c r="R33">
        <v>18800</v>
      </c>
      <c r="S33">
        <v>3870</v>
      </c>
      <c r="T33">
        <v>6</v>
      </c>
      <c r="U33">
        <v>9205830</v>
      </c>
      <c r="V33">
        <v>12159861</v>
      </c>
      <c r="W33">
        <v>-2954031</v>
      </c>
      <c r="X33" s="27">
        <f t="shared" si="1"/>
        <v>0.25390399074609599</v>
      </c>
      <c r="Y33" s="27">
        <f t="shared" si="2"/>
        <v>0.26366640853918799</v>
      </c>
      <c r="Z33" s="26">
        <f t="shared" si="3"/>
        <v>270.34168564920276</v>
      </c>
      <c r="AA33" s="27">
        <f t="shared" si="4"/>
        <v>0.96739130434782605</v>
      </c>
      <c r="AB33" t="str">
        <f t="shared" si="5"/>
        <v>Overstocked</v>
      </c>
    </row>
    <row r="34" spans="1:28" x14ac:dyDescent="0.3">
      <c r="A34" t="s">
        <v>51</v>
      </c>
      <c r="B34" t="s">
        <v>1051</v>
      </c>
      <c r="C34" t="s">
        <v>1634</v>
      </c>
      <c r="D34" t="s">
        <v>1638</v>
      </c>
      <c r="E34">
        <v>2023</v>
      </c>
      <c r="F34" t="s">
        <v>1642</v>
      </c>
      <c r="G34">
        <f t="shared" si="0"/>
        <v>90</v>
      </c>
      <c r="H34">
        <v>1578</v>
      </c>
      <c r="I34">
        <v>17034</v>
      </c>
      <c r="J34">
        <v>8180</v>
      </c>
      <c r="K34">
        <v>425960</v>
      </c>
      <c r="L34">
        <v>12.25</v>
      </c>
      <c r="M34">
        <v>16</v>
      </c>
      <c r="N34">
        <v>8.76</v>
      </c>
      <c r="O34">
        <v>3.12</v>
      </c>
      <c r="P34">
        <v>10.88</v>
      </c>
      <c r="Q34">
        <v>4.8</v>
      </c>
      <c r="R34">
        <v>18682</v>
      </c>
      <c r="S34">
        <v>3442</v>
      </c>
      <c r="T34">
        <v>13</v>
      </c>
      <c r="U34">
        <v>26879652</v>
      </c>
      <c r="V34">
        <v>12908040</v>
      </c>
      <c r="W34">
        <v>13971612</v>
      </c>
      <c r="X34" s="27">
        <f t="shared" si="1"/>
        <v>0.3143426294820717</v>
      </c>
      <c r="Y34" s="27">
        <f t="shared" si="2"/>
        <v>0.31591920476449403</v>
      </c>
      <c r="Z34" s="26">
        <f t="shared" si="3"/>
        <v>196.31178707224333</v>
      </c>
      <c r="AA34" s="27">
        <f t="shared" si="4"/>
        <v>0.82222222222222219</v>
      </c>
      <c r="AB34" t="str">
        <f t="shared" si="5"/>
        <v>Other</v>
      </c>
    </row>
    <row r="35" spans="1:28" x14ac:dyDescent="0.3">
      <c r="A35" t="s">
        <v>52</v>
      </c>
      <c r="B35" t="s">
        <v>1052</v>
      </c>
      <c r="C35" t="s">
        <v>1632</v>
      </c>
      <c r="D35" t="s">
        <v>1637</v>
      </c>
      <c r="E35">
        <v>2024</v>
      </c>
      <c r="F35" t="s">
        <v>1642</v>
      </c>
      <c r="G35">
        <f t="shared" si="0"/>
        <v>90</v>
      </c>
      <c r="H35">
        <v>3252</v>
      </c>
      <c r="I35">
        <v>8145</v>
      </c>
      <c r="J35">
        <v>3185</v>
      </c>
      <c r="K35">
        <v>259754</v>
      </c>
      <c r="L35">
        <v>2.72</v>
      </c>
      <c r="M35">
        <v>8</v>
      </c>
      <c r="N35">
        <v>7.23</v>
      </c>
      <c r="O35">
        <v>9.15</v>
      </c>
      <c r="P35">
        <v>43.33</v>
      </c>
      <c r="Q35">
        <v>2.5</v>
      </c>
      <c r="R35">
        <v>6471</v>
      </c>
      <c r="S35">
        <v>9188</v>
      </c>
      <c r="T35">
        <v>2</v>
      </c>
      <c r="U35">
        <v>26487540</v>
      </c>
      <c r="V35">
        <v>10357620</v>
      </c>
      <c r="W35">
        <v>16129920</v>
      </c>
      <c r="X35" s="27">
        <f t="shared" si="1"/>
        <v>0.26141479099678455</v>
      </c>
      <c r="Y35" s="27">
        <f t="shared" si="2"/>
        <v>0.6510578288302501</v>
      </c>
      <c r="Z35" s="26">
        <f t="shared" si="3"/>
        <v>254.28044280442805</v>
      </c>
      <c r="AA35" s="27">
        <f t="shared" si="4"/>
        <v>0.91111111111111109</v>
      </c>
      <c r="AB35" t="str">
        <f t="shared" si="5"/>
        <v>Overstocked</v>
      </c>
    </row>
    <row r="36" spans="1:28" x14ac:dyDescent="0.3">
      <c r="A36" t="s">
        <v>53</v>
      </c>
      <c r="B36" t="s">
        <v>1053</v>
      </c>
      <c r="C36" t="s">
        <v>1634</v>
      </c>
      <c r="D36" t="s">
        <v>1635</v>
      </c>
      <c r="E36">
        <v>2024</v>
      </c>
      <c r="F36" t="s">
        <v>1640</v>
      </c>
      <c r="G36">
        <f t="shared" si="0"/>
        <v>92</v>
      </c>
      <c r="H36">
        <v>3606</v>
      </c>
      <c r="I36">
        <v>6732</v>
      </c>
      <c r="J36">
        <v>5068</v>
      </c>
      <c r="K36">
        <v>173053</v>
      </c>
      <c r="L36">
        <v>5.56</v>
      </c>
      <c r="M36">
        <v>18</v>
      </c>
      <c r="N36">
        <v>2.3199999999999998</v>
      </c>
      <c r="O36">
        <v>5.73</v>
      </c>
      <c r="P36">
        <v>22.4</v>
      </c>
      <c r="Q36">
        <v>2.4</v>
      </c>
      <c r="R36">
        <v>19644</v>
      </c>
      <c r="S36">
        <v>1646</v>
      </c>
      <c r="T36">
        <v>7</v>
      </c>
      <c r="U36">
        <v>24275592</v>
      </c>
      <c r="V36">
        <v>18275208</v>
      </c>
      <c r="W36">
        <v>6000384</v>
      </c>
      <c r="X36" s="27">
        <f t="shared" si="1"/>
        <v>0.68659558263518661</v>
      </c>
      <c r="Y36" s="27">
        <f t="shared" si="2"/>
        <v>0.72192943750365368</v>
      </c>
      <c r="Z36" s="26">
        <f t="shared" si="3"/>
        <v>41.994453688297277</v>
      </c>
      <c r="AA36" s="27">
        <f t="shared" si="4"/>
        <v>0.80434782608695654</v>
      </c>
      <c r="AB36" t="str">
        <f t="shared" si="5"/>
        <v>Fast Mover</v>
      </c>
    </row>
    <row r="37" spans="1:28" x14ac:dyDescent="0.3">
      <c r="A37" t="s">
        <v>54</v>
      </c>
      <c r="B37" t="s">
        <v>1054</v>
      </c>
      <c r="C37" t="s">
        <v>1634</v>
      </c>
      <c r="D37" t="s">
        <v>1637</v>
      </c>
      <c r="E37">
        <v>2024</v>
      </c>
      <c r="F37" t="s">
        <v>1641</v>
      </c>
      <c r="G37">
        <f t="shared" si="0"/>
        <v>91</v>
      </c>
      <c r="H37">
        <v>3940</v>
      </c>
      <c r="I37">
        <v>12985</v>
      </c>
      <c r="J37">
        <v>1471</v>
      </c>
      <c r="K37">
        <v>233965</v>
      </c>
      <c r="L37">
        <v>13.53</v>
      </c>
      <c r="M37">
        <v>4</v>
      </c>
      <c r="N37">
        <v>7.06</v>
      </c>
      <c r="O37">
        <v>5.46</v>
      </c>
      <c r="P37">
        <v>63.16</v>
      </c>
      <c r="Q37">
        <v>4.5</v>
      </c>
      <c r="R37">
        <v>17383</v>
      </c>
      <c r="S37">
        <v>3226</v>
      </c>
      <c r="T37">
        <v>10</v>
      </c>
      <c r="U37">
        <v>51160900</v>
      </c>
      <c r="V37">
        <v>5795740</v>
      </c>
      <c r="W37">
        <v>45365160</v>
      </c>
      <c r="X37" s="27">
        <f t="shared" si="1"/>
        <v>0.54981858777560699</v>
      </c>
      <c r="Y37" s="27">
        <f t="shared" si="2"/>
        <v>0.78879700048929435</v>
      </c>
      <c r="Z37" s="26">
        <f t="shared" si="3"/>
        <v>74.509137055837556</v>
      </c>
      <c r="AA37" s="27">
        <f t="shared" si="4"/>
        <v>0.95604395604395609</v>
      </c>
      <c r="AB37" t="str">
        <f t="shared" si="5"/>
        <v>Fast Mover</v>
      </c>
    </row>
    <row r="38" spans="1:28" x14ac:dyDescent="0.3">
      <c r="A38" t="s">
        <v>55</v>
      </c>
      <c r="B38" t="s">
        <v>1055</v>
      </c>
      <c r="C38" t="s">
        <v>1632</v>
      </c>
      <c r="D38" t="s">
        <v>1636</v>
      </c>
      <c r="E38">
        <v>2023</v>
      </c>
      <c r="F38" t="s">
        <v>1640</v>
      </c>
      <c r="G38">
        <f t="shared" si="0"/>
        <v>92</v>
      </c>
      <c r="H38">
        <v>696</v>
      </c>
      <c r="I38">
        <v>7297</v>
      </c>
      <c r="J38">
        <v>963</v>
      </c>
      <c r="K38">
        <v>216892</v>
      </c>
      <c r="L38">
        <v>12.1</v>
      </c>
      <c r="M38">
        <v>5</v>
      </c>
      <c r="N38">
        <v>3.08</v>
      </c>
      <c r="O38">
        <v>1.37</v>
      </c>
      <c r="P38">
        <v>66.7</v>
      </c>
      <c r="Q38">
        <v>3.3</v>
      </c>
      <c r="R38">
        <v>2318</v>
      </c>
      <c r="S38">
        <v>5989</v>
      </c>
      <c r="T38">
        <v>13</v>
      </c>
      <c r="U38">
        <v>5078712</v>
      </c>
      <c r="V38">
        <v>670248</v>
      </c>
      <c r="W38">
        <v>4408464</v>
      </c>
      <c r="X38" s="27">
        <f t="shared" si="1"/>
        <v>0.10411368735976066</v>
      </c>
      <c r="Y38" s="27">
        <f t="shared" si="2"/>
        <v>0.13934078993414944</v>
      </c>
      <c r="Z38" s="26">
        <f t="shared" si="3"/>
        <v>791.64942528735639</v>
      </c>
      <c r="AA38" s="27">
        <f t="shared" si="4"/>
        <v>0.94565217391304346</v>
      </c>
      <c r="AB38" t="str">
        <f t="shared" si="5"/>
        <v>Slow Mover</v>
      </c>
    </row>
    <row r="39" spans="1:28" x14ac:dyDescent="0.3">
      <c r="A39" t="s">
        <v>56</v>
      </c>
      <c r="B39" t="s">
        <v>1056</v>
      </c>
      <c r="C39" t="s">
        <v>1634</v>
      </c>
      <c r="D39" t="s">
        <v>1635</v>
      </c>
      <c r="E39">
        <v>2024</v>
      </c>
      <c r="F39" t="s">
        <v>1641</v>
      </c>
      <c r="G39">
        <f t="shared" si="0"/>
        <v>91</v>
      </c>
      <c r="H39">
        <v>2938</v>
      </c>
      <c r="I39">
        <v>13842</v>
      </c>
      <c r="J39">
        <v>9456</v>
      </c>
      <c r="K39">
        <v>378406</v>
      </c>
      <c r="L39">
        <v>14.77</v>
      </c>
      <c r="M39">
        <v>2</v>
      </c>
      <c r="N39">
        <v>2.42</v>
      </c>
      <c r="O39">
        <v>0.44</v>
      </c>
      <c r="P39">
        <v>24.23</v>
      </c>
      <c r="Q39">
        <v>3.1</v>
      </c>
      <c r="R39">
        <v>11860</v>
      </c>
      <c r="S39">
        <v>6308</v>
      </c>
      <c r="T39">
        <v>4</v>
      </c>
      <c r="U39">
        <v>40667796</v>
      </c>
      <c r="V39">
        <v>27781728</v>
      </c>
      <c r="W39">
        <v>12886068</v>
      </c>
      <c r="X39" s="27">
        <f t="shared" si="1"/>
        <v>0.31775903093229507</v>
      </c>
      <c r="Y39" s="27">
        <f t="shared" si="2"/>
        <v>0.58819431153237223</v>
      </c>
      <c r="Z39" s="26">
        <f t="shared" si="3"/>
        <v>195.38053097345133</v>
      </c>
      <c r="AA39" s="27">
        <f t="shared" si="4"/>
        <v>0.97802197802197799</v>
      </c>
      <c r="AB39" t="str">
        <f t="shared" si="5"/>
        <v>Overstocked</v>
      </c>
    </row>
    <row r="40" spans="1:28" x14ac:dyDescent="0.3">
      <c r="A40" t="s">
        <v>57</v>
      </c>
      <c r="B40" t="s">
        <v>1057</v>
      </c>
      <c r="C40" t="s">
        <v>1634</v>
      </c>
      <c r="D40" t="s">
        <v>1636</v>
      </c>
      <c r="E40">
        <v>2024</v>
      </c>
      <c r="F40" t="s">
        <v>1640</v>
      </c>
      <c r="G40">
        <f t="shared" si="0"/>
        <v>92</v>
      </c>
      <c r="H40">
        <v>2485</v>
      </c>
      <c r="I40">
        <v>9538</v>
      </c>
      <c r="J40">
        <v>12034</v>
      </c>
      <c r="K40">
        <v>184832</v>
      </c>
      <c r="L40">
        <v>11.31</v>
      </c>
      <c r="M40">
        <v>0</v>
      </c>
      <c r="N40">
        <v>0.73</v>
      </c>
      <c r="O40">
        <v>2.57</v>
      </c>
      <c r="P40">
        <v>81.08</v>
      </c>
      <c r="Q40">
        <v>3.9</v>
      </c>
      <c r="R40">
        <v>13427</v>
      </c>
      <c r="S40">
        <v>8975</v>
      </c>
      <c r="T40">
        <v>12</v>
      </c>
      <c r="U40">
        <v>23701930</v>
      </c>
      <c r="V40">
        <v>29904490</v>
      </c>
      <c r="W40">
        <v>-6202560</v>
      </c>
      <c r="X40" s="27">
        <f t="shared" si="1"/>
        <v>0.21684118673647471</v>
      </c>
      <c r="Y40" s="27">
        <f t="shared" si="2"/>
        <v>0.49750267670454223</v>
      </c>
      <c r="Z40" s="26">
        <f t="shared" si="3"/>
        <v>332.27364185110667</v>
      </c>
      <c r="AA40" s="27">
        <f t="shared" si="4"/>
        <v>1</v>
      </c>
      <c r="AB40" t="str">
        <f t="shared" si="5"/>
        <v>Overstocked</v>
      </c>
    </row>
    <row r="41" spans="1:28" x14ac:dyDescent="0.3">
      <c r="A41" t="s">
        <v>58</v>
      </c>
      <c r="B41" t="s">
        <v>1058</v>
      </c>
      <c r="C41" t="s">
        <v>1632</v>
      </c>
      <c r="D41" t="s">
        <v>1637</v>
      </c>
      <c r="E41">
        <v>2023</v>
      </c>
      <c r="F41" t="s">
        <v>1641</v>
      </c>
      <c r="G41">
        <f t="shared" si="0"/>
        <v>91</v>
      </c>
      <c r="H41">
        <v>650</v>
      </c>
      <c r="I41">
        <v>17502</v>
      </c>
      <c r="J41">
        <v>5392</v>
      </c>
      <c r="K41">
        <v>203262</v>
      </c>
      <c r="L41">
        <v>5.9</v>
      </c>
      <c r="M41">
        <v>19</v>
      </c>
      <c r="N41">
        <v>7.44</v>
      </c>
      <c r="O41">
        <v>4.3</v>
      </c>
      <c r="P41">
        <v>45.35</v>
      </c>
      <c r="Q41">
        <v>3.3</v>
      </c>
      <c r="R41">
        <v>17523</v>
      </c>
      <c r="S41">
        <v>1395</v>
      </c>
      <c r="T41">
        <v>4</v>
      </c>
      <c r="U41">
        <v>11376300</v>
      </c>
      <c r="V41">
        <v>3504800</v>
      </c>
      <c r="W41">
        <v>7871500</v>
      </c>
      <c r="X41" s="27">
        <f t="shared" si="1"/>
        <v>0.31784841075794623</v>
      </c>
      <c r="Y41" s="27">
        <f t="shared" si="2"/>
        <v>0.13013148485229475</v>
      </c>
      <c r="Z41" s="26">
        <f t="shared" si="3"/>
        <v>195.29999999999998</v>
      </c>
      <c r="AA41" s="27">
        <f t="shared" si="4"/>
        <v>0.79120879120879117</v>
      </c>
      <c r="AB41" t="str">
        <f t="shared" si="5"/>
        <v>Other</v>
      </c>
    </row>
    <row r="42" spans="1:28" x14ac:dyDescent="0.3">
      <c r="A42" t="s">
        <v>59</v>
      </c>
      <c r="B42" t="s">
        <v>1059</v>
      </c>
      <c r="C42" t="s">
        <v>1634</v>
      </c>
      <c r="D42" t="s">
        <v>1638</v>
      </c>
      <c r="E42">
        <v>2023</v>
      </c>
      <c r="F42" t="s">
        <v>1641</v>
      </c>
      <c r="G42">
        <f t="shared" si="0"/>
        <v>91</v>
      </c>
      <c r="H42">
        <v>2413</v>
      </c>
      <c r="I42">
        <v>14587</v>
      </c>
      <c r="J42">
        <v>5595</v>
      </c>
      <c r="K42">
        <v>117411</v>
      </c>
      <c r="L42">
        <v>8.86</v>
      </c>
      <c r="M42">
        <v>15</v>
      </c>
      <c r="N42">
        <v>7.11</v>
      </c>
      <c r="O42">
        <v>10.77</v>
      </c>
      <c r="P42">
        <v>21.43</v>
      </c>
      <c r="Q42">
        <v>1.7</v>
      </c>
      <c r="R42">
        <v>4565</v>
      </c>
      <c r="S42">
        <v>1485</v>
      </c>
      <c r="T42">
        <v>3</v>
      </c>
      <c r="U42">
        <v>35198431</v>
      </c>
      <c r="V42">
        <v>13500735</v>
      </c>
      <c r="W42">
        <v>21697696</v>
      </c>
      <c r="X42" s="27">
        <f t="shared" si="1"/>
        <v>0.61903540277065161</v>
      </c>
      <c r="Y42" s="27">
        <f t="shared" si="2"/>
        <v>0.48308811222859577</v>
      </c>
      <c r="Z42" s="26">
        <f t="shared" si="3"/>
        <v>56.002900953170325</v>
      </c>
      <c r="AA42" s="27">
        <f t="shared" si="4"/>
        <v>0.8351648351648352</v>
      </c>
      <c r="AB42" t="str">
        <f t="shared" si="5"/>
        <v>Stock-out Risk</v>
      </c>
    </row>
    <row r="43" spans="1:28" x14ac:dyDescent="0.3">
      <c r="A43" t="s">
        <v>60</v>
      </c>
      <c r="B43" t="s">
        <v>1060</v>
      </c>
      <c r="C43" t="s">
        <v>1633</v>
      </c>
      <c r="D43" t="s">
        <v>1638</v>
      </c>
      <c r="E43">
        <v>2023</v>
      </c>
      <c r="F43" t="s">
        <v>1639</v>
      </c>
      <c r="G43">
        <f t="shared" si="0"/>
        <v>92</v>
      </c>
      <c r="H43">
        <v>2111</v>
      </c>
      <c r="I43">
        <v>6373</v>
      </c>
      <c r="J43">
        <v>11434</v>
      </c>
      <c r="K43">
        <v>335521</v>
      </c>
      <c r="L43">
        <v>9.92</v>
      </c>
      <c r="M43">
        <v>10</v>
      </c>
      <c r="N43">
        <v>2.34</v>
      </c>
      <c r="O43">
        <v>12.76</v>
      </c>
      <c r="P43">
        <v>71.14</v>
      </c>
      <c r="Q43">
        <v>3.7</v>
      </c>
      <c r="R43">
        <v>4759</v>
      </c>
      <c r="S43">
        <v>1042</v>
      </c>
      <c r="T43">
        <v>14</v>
      </c>
      <c r="U43">
        <v>13453403</v>
      </c>
      <c r="V43">
        <v>24137174</v>
      </c>
      <c r="W43">
        <v>-10683771</v>
      </c>
      <c r="X43" s="27">
        <f t="shared" si="1"/>
        <v>0.66952109102442114</v>
      </c>
      <c r="Y43" s="27">
        <f t="shared" si="2"/>
        <v>0.42262702234337574</v>
      </c>
      <c r="Z43" s="26">
        <f t="shared" si="3"/>
        <v>45.411653244907626</v>
      </c>
      <c r="AA43" s="27">
        <f t="shared" si="4"/>
        <v>0.89130434782608692</v>
      </c>
      <c r="AB43" t="str">
        <f t="shared" si="5"/>
        <v>Other</v>
      </c>
    </row>
    <row r="44" spans="1:28" x14ac:dyDescent="0.3">
      <c r="A44" t="s">
        <v>61</v>
      </c>
      <c r="B44" t="s">
        <v>1061</v>
      </c>
      <c r="C44" t="s">
        <v>1633</v>
      </c>
      <c r="D44" t="s">
        <v>1638</v>
      </c>
      <c r="E44">
        <v>2023</v>
      </c>
      <c r="F44" t="s">
        <v>1640</v>
      </c>
      <c r="G44">
        <f t="shared" si="0"/>
        <v>92</v>
      </c>
      <c r="H44">
        <v>291</v>
      </c>
      <c r="I44">
        <v>2981</v>
      </c>
      <c r="J44">
        <v>5598</v>
      </c>
      <c r="K44">
        <v>489953</v>
      </c>
      <c r="L44">
        <v>1.18</v>
      </c>
      <c r="M44">
        <v>12</v>
      </c>
      <c r="N44">
        <v>7.49</v>
      </c>
      <c r="O44">
        <v>3.51</v>
      </c>
      <c r="P44">
        <v>73.2</v>
      </c>
      <c r="Q44">
        <v>1.5</v>
      </c>
      <c r="R44">
        <v>18790</v>
      </c>
      <c r="S44">
        <v>3380</v>
      </c>
      <c r="T44">
        <v>5</v>
      </c>
      <c r="U44">
        <v>867471</v>
      </c>
      <c r="V44">
        <v>1629018</v>
      </c>
      <c r="W44">
        <v>-761547</v>
      </c>
      <c r="X44" s="27">
        <f t="shared" si="1"/>
        <v>7.926995369109234E-2</v>
      </c>
      <c r="Y44" s="27">
        <f t="shared" si="2"/>
        <v>5.8258864756950419E-2</v>
      </c>
      <c r="Z44" s="26">
        <f t="shared" si="3"/>
        <v>1068.5910652920961</v>
      </c>
      <c r="AA44" s="27">
        <f t="shared" si="4"/>
        <v>0.86956521739130432</v>
      </c>
      <c r="AB44" t="str">
        <f t="shared" si="5"/>
        <v>Slow Mover</v>
      </c>
    </row>
    <row r="45" spans="1:28" x14ac:dyDescent="0.3">
      <c r="A45" t="s">
        <v>62</v>
      </c>
      <c r="B45" t="s">
        <v>1062</v>
      </c>
      <c r="C45" t="s">
        <v>1632</v>
      </c>
      <c r="D45" t="s">
        <v>1636</v>
      </c>
      <c r="E45">
        <v>2023</v>
      </c>
      <c r="F45" t="s">
        <v>1640</v>
      </c>
      <c r="G45">
        <f t="shared" si="0"/>
        <v>92</v>
      </c>
      <c r="H45">
        <v>2091</v>
      </c>
      <c r="I45">
        <v>11593</v>
      </c>
      <c r="J45">
        <v>6836</v>
      </c>
      <c r="K45">
        <v>88211</v>
      </c>
      <c r="L45">
        <v>8.17</v>
      </c>
      <c r="M45">
        <v>9</v>
      </c>
      <c r="N45">
        <v>9.18</v>
      </c>
      <c r="O45">
        <v>10.62</v>
      </c>
      <c r="P45">
        <v>61.14</v>
      </c>
      <c r="Q45">
        <v>4.2</v>
      </c>
      <c r="R45">
        <v>13800</v>
      </c>
      <c r="S45">
        <v>1133</v>
      </c>
      <c r="T45">
        <v>11</v>
      </c>
      <c r="U45">
        <v>24240963</v>
      </c>
      <c r="V45">
        <v>14294076</v>
      </c>
      <c r="W45">
        <v>9946887</v>
      </c>
      <c r="X45" s="27">
        <f t="shared" si="1"/>
        <v>0.64857320099255578</v>
      </c>
      <c r="Y45" s="27">
        <f t="shared" si="2"/>
        <v>0.41862297665561282</v>
      </c>
      <c r="Z45" s="26">
        <f t="shared" si="3"/>
        <v>49.849832615973213</v>
      </c>
      <c r="AA45" s="27">
        <f t="shared" si="4"/>
        <v>0.90217391304347827</v>
      </c>
      <c r="AB45" t="str">
        <f t="shared" si="5"/>
        <v>Other</v>
      </c>
    </row>
    <row r="46" spans="1:28" x14ac:dyDescent="0.3">
      <c r="A46" t="s">
        <v>63</v>
      </c>
      <c r="B46" t="s">
        <v>1063</v>
      </c>
      <c r="C46" t="s">
        <v>1634</v>
      </c>
      <c r="D46" t="s">
        <v>1636</v>
      </c>
      <c r="E46">
        <v>2024</v>
      </c>
      <c r="F46" t="s">
        <v>1641</v>
      </c>
      <c r="G46">
        <f t="shared" si="0"/>
        <v>91</v>
      </c>
      <c r="H46">
        <v>2874</v>
      </c>
      <c r="I46">
        <v>15922</v>
      </c>
      <c r="J46">
        <v>3155</v>
      </c>
      <c r="K46">
        <v>263981</v>
      </c>
      <c r="L46">
        <v>10.64</v>
      </c>
      <c r="M46">
        <v>2</v>
      </c>
      <c r="N46">
        <v>1.08</v>
      </c>
      <c r="O46">
        <v>8.5399999999999991</v>
      </c>
      <c r="P46">
        <v>78.28</v>
      </c>
      <c r="Q46">
        <v>5</v>
      </c>
      <c r="R46">
        <v>2102</v>
      </c>
      <c r="S46">
        <v>2886</v>
      </c>
      <c r="T46">
        <v>4</v>
      </c>
      <c r="U46">
        <v>45759828</v>
      </c>
      <c r="V46">
        <v>9067470</v>
      </c>
      <c r="W46">
        <v>36692358</v>
      </c>
      <c r="X46" s="27">
        <f t="shared" si="1"/>
        <v>0.49895833333333334</v>
      </c>
      <c r="Y46" s="27">
        <f t="shared" si="2"/>
        <v>0.57538136533153095</v>
      </c>
      <c r="Z46" s="26">
        <f t="shared" si="3"/>
        <v>91.379958246346547</v>
      </c>
      <c r="AA46" s="27">
        <f t="shared" si="4"/>
        <v>0.97802197802197799</v>
      </c>
      <c r="AB46" t="str">
        <f t="shared" si="5"/>
        <v>Fast Mover</v>
      </c>
    </row>
    <row r="47" spans="1:28" x14ac:dyDescent="0.3">
      <c r="A47" t="s">
        <v>64</v>
      </c>
      <c r="B47" t="s">
        <v>1064</v>
      </c>
      <c r="C47" t="s">
        <v>1634</v>
      </c>
      <c r="D47" t="s">
        <v>1638</v>
      </c>
      <c r="E47">
        <v>2023</v>
      </c>
      <c r="F47" t="s">
        <v>1640</v>
      </c>
      <c r="G47">
        <f t="shared" si="0"/>
        <v>92</v>
      </c>
      <c r="H47">
        <v>2662</v>
      </c>
      <c r="I47">
        <v>17938</v>
      </c>
      <c r="J47">
        <v>6687</v>
      </c>
      <c r="K47">
        <v>315888</v>
      </c>
      <c r="L47">
        <v>2.5099999999999998</v>
      </c>
      <c r="M47">
        <v>8</v>
      </c>
      <c r="N47">
        <v>2.33</v>
      </c>
      <c r="O47">
        <v>4.59</v>
      </c>
      <c r="P47">
        <v>68.989999999999995</v>
      </c>
      <c r="Q47">
        <v>2.5</v>
      </c>
      <c r="R47">
        <v>5795</v>
      </c>
      <c r="S47">
        <v>2333</v>
      </c>
      <c r="T47">
        <v>13</v>
      </c>
      <c r="U47">
        <v>47750956</v>
      </c>
      <c r="V47">
        <v>17800794</v>
      </c>
      <c r="W47">
        <v>29950162</v>
      </c>
      <c r="X47" s="27">
        <f t="shared" si="1"/>
        <v>0.53293293293293298</v>
      </c>
      <c r="Y47" s="27">
        <f t="shared" si="2"/>
        <v>0.53293848104124408</v>
      </c>
      <c r="Z47" s="26">
        <f t="shared" si="3"/>
        <v>80.629601803155523</v>
      </c>
      <c r="AA47" s="27">
        <f t="shared" si="4"/>
        <v>0.91304347826086962</v>
      </c>
      <c r="AB47" t="str">
        <f t="shared" si="5"/>
        <v>Fast Mover</v>
      </c>
    </row>
    <row r="48" spans="1:28" x14ac:dyDescent="0.3">
      <c r="A48" t="s">
        <v>65</v>
      </c>
      <c r="B48" t="s">
        <v>1065</v>
      </c>
      <c r="C48" t="s">
        <v>1632</v>
      </c>
      <c r="D48" t="s">
        <v>1638</v>
      </c>
      <c r="E48">
        <v>2024</v>
      </c>
      <c r="F48" t="s">
        <v>1642</v>
      </c>
      <c r="G48">
        <f t="shared" si="0"/>
        <v>90</v>
      </c>
      <c r="H48">
        <v>1413</v>
      </c>
      <c r="I48">
        <v>9143</v>
      </c>
      <c r="J48">
        <v>13270</v>
      </c>
      <c r="K48">
        <v>306638</v>
      </c>
      <c r="L48">
        <v>11.71</v>
      </c>
      <c r="M48">
        <v>11</v>
      </c>
      <c r="N48">
        <v>7.5</v>
      </c>
      <c r="O48">
        <v>0.17</v>
      </c>
      <c r="P48">
        <v>80.58</v>
      </c>
      <c r="Q48">
        <v>2.8</v>
      </c>
      <c r="R48">
        <v>11483</v>
      </c>
      <c r="S48">
        <v>1720</v>
      </c>
      <c r="T48">
        <v>3</v>
      </c>
      <c r="U48">
        <v>12919059</v>
      </c>
      <c r="V48">
        <v>18750510</v>
      </c>
      <c r="W48">
        <v>-5831451</v>
      </c>
      <c r="X48" s="27">
        <f t="shared" si="1"/>
        <v>0.45100542610916056</v>
      </c>
      <c r="Y48" s="27">
        <f t="shared" si="2"/>
        <v>0.28288582784044997</v>
      </c>
      <c r="Z48" s="26">
        <f t="shared" si="3"/>
        <v>109.55414012738854</v>
      </c>
      <c r="AA48" s="27">
        <f t="shared" si="4"/>
        <v>0.87777777777777777</v>
      </c>
      <c r="AB48" t="str">
        <f t="shared" si="5"/>
        <v>Stock-out Risk</v>
      </c>
    </row>
    <row r="49" spans="1:28" x14ac:dyDescent="0.3">
      <c r="A49" t="s">
        <v>66</v>
      </c>
      <c r="B49" t="s">
        <v>1066</v>
      </c>
      <c r="C49" t="s">
        <v>1632</v>
      </c>
      <c r="D49" t="s">
        <v>1635</v>
      </c>
      <c r="E49">
        <v>2023</v>
      </c>
      <c r="F49" t="s">
        <v>1640</v>
      </c>
      <c r="G49">
        <f t="shared" si="0"/>
        <v>92</v>
      </c>
      <c r="H49">
        <v>1528</v>
      </c>
      <c r="I49">
        <v>17208</v>
      </c>
      <c r="J49">
        <v>13716</v>
      </c>
      <c r="K49">
        <v>337139</v>
      </c>
      <c r="L49">
        <v>8.76</v>
      </c>
      <c r="M49">
        <v>13</v>
      </c>
      <c r="N49">
        <v>2.75</v>
      </c>
      <c r="O49">
        <v>11.68</v>
      </c>
      <c r="P49">
        <v>44.71</v>
      </c>
      <c r="Q49">
        <v>1.2</v>
      </c>
      <c r="R49">
        <v>5027</v>
      </c>
      <c r="S49">
        <v>3635</v>
      </c>
      <c r="T49">
        <v>2</v>
      </c>
      <c r="U49">
        <v>26293824</v>
      </c>
      <c r="V49">
        <v>20958048</v>
      </c>
      <c r="W49">
        <v>5335776</v>
      </c>
      <c r="X49" s="27">
        <f t="shared" si="1"/>
        <v>0.29595196591129186</v>
      </c>
      <c r="Y49" s="27">
        <f t="shared" si="2"/>
        <v>0.30590909054508675</v>
      </c>
      <c r="Z49" s="26">
        <f t="shared" si="3"/>
        <v>218.8612565445026</v>
      </c>
      <c r="AA49" s="27">
        <f t="shared" si="4"/>
        <v>0.85869565217391308</v>
      </c>
      <c r="AB49" t="str">
        <f t="shared" si="5"/>
        <v>Other</v>
      </c>
    </row>
    <row r="50" spans="1:28" x14ac:dyDescent="0.3">
      <c r="A50" t="s">
        <v>67</v>
      </c>
      <c r="B50" t="s">
        <v>1067</v>
      </c>
      <c r="C50" t="s">
        <v>1634</v>
      </c>
      <c r="D50" t="s">
        <v>1635</v>
      </c>
      <c r="E50">
        <v>2024</v>
      </c>
      <c r="F50" t="s">
        <v>1640</v>
      </c>
      <c r="G50">
        <f t="shared" si="0"/>
        <v>92</v>
      </c>
      <c r="H50">
        <v>2606</v>
      </c>
      <c r="I50">
        <v>12771</v>
      </c>
      <c r="J50">
        <v>8761</v>
      </c>
      <c r="K50">
        <v>198049</v>
      </c>
      <c r="L50">
        <v>14.28</v>
      </c>
      <c r="M50">
        <v>0</v>
      </c>
      <c r="N50">
        <v>6.25</v>
      </c>
      <c r="O50">
        <v>17.14</v>
      </c>
      <c r="P50">
        <v>69.81</v>
      </c>
      <c r="Q50">
        <v>1.1000000000000001</v>
      </c>
      <c r="R50">
        <v>3311</v>
      </c>
      <c r="S50">
        <v>3305</v>
      </c>
      <c r="T50">
        <v>4</v>
      </c>
      <c r="U50">
        <v>33281226</v>
      </c>
      <c r="V50">
        <v>22831166</v>
      </c>
      <c r="W50">
        <v>10450060</v>
      </c>
      <c r="X50" s="27">
        <f t="shared" si="1"/>
        <v>0.44087294873963795</v>
      </c>
      <c r="Y50" s="27">
        <f t="shared" si="2"/>
        <v>0.52172715311550788</v>
      </c>
      <c r="Z50" s="26">
        <f t="shared" si="3"/>
        <v>116.67689946277821</v>
      </c>
      <c r="AA50" s="27">
        <f t="shared" si="4"/>
        <v>1</v>
      </c>
      <c r="AB50" t="str">
        <f t="shared" si="5"/>
        <v>Fast Mover</v>
      </c>
    </row>
    <row r="51" spans="1:28" x14ac:dyDescent="0.3">
      <c r="A51" t="s">
        <v>68</v>
      </c>
      <c r="B51" t="s">
        <v>1068</v>
      </c>
      <c r="C51" t="s">
        <v>1634</v>
      </c>
      <c r="D51" t="s">
        <v>1636</v>
      </c>
      <c r="E51">
        <v>2023</v>
      </c>
      <c r="F51" t="s">
        <v>1640</v>
      </c>
      <c r="G51">
        <f t="shared" si="0"/>
        <v>92</v>
      </c>
      <c r="H51">
        <v>825</v>
      </c>
      <c r="I51">
        <v>18716</v>
      </c>
      <c r="J51">
        <v>11549</v>
      </c>
      <c r="K51">
        <v>279010</v>
      </c>
      <c r="L51">
        <v>0.64</v>
      </c>
      <c r="M51">
        <v>17</v>
      </c>
      <c r="N51">
        <v>0.81</v>
      </c>
      <c r="O51">
        <v>5.66</v>
      </c>
      <c r="P51">
        <v>89.98</v>
      </c>
      <c r="Q51">
        <v>4.7</v>
      </c>
      <c r="R51">
        <v>13603</v>
      </c>
      <c r="S51">
        <v>2982</v>
      </c>
      <c r="T51">
        <v>11</v>
      </c>
      <c r="U51">
        <v>15440700</v>
      </c>
      <c r="V51">
        <v>9527925</v>
      </c>
      <c r="W51">
        <v>5912775</v>
      </c>
      <c r="X51" s="27">
        <f t="shared" si="1"/>
        <v>0.21670606776989756</v>
      </c>
      <c r="Y51" s="27">
        <f t="shared" si="2"/>
        <v>0.16516688462022025</v>
      </c>
      <c r="Z51" s="26">
        <f t="shared" si="3"/>
        <v>332.53818181818184</v>
      </c>
      <c r="AA51" s="27">
        <f t="shared" si="4"/>
        <v>0.81521739130434789</v>
      </c>
      <c r="AB51" t="str">
        <f t="shared" si="5"/>
        <v>Other</v>
      </c>
    </row>
    <row r="52" spans="1:28" x14ac:dyDescent="0.3">
      <c r="A52" t="s">
        <v>69</v>
      </c>
      <c r="B52" t="s">
        <v>1069</v>
      </c>
      <c r="C52" t="s">
        <v>1633</v>
      </c>
      <c r="D52" t="s">
        <v>1636</v>
      </c>
      <c r="E52">
        <v>2023</v>
      </c>
      <c r="F52" t="s">
        <v>1639</v>
      </c>
      <c r="G52">
        <f t="shared" si="0"/>
        <v>92</v>
      </c>
      <c r="H52">
        <v>4064</v>
      </c>
      <c r="I52">
        <v>14100</v>
      </c>
      <c r="J52">
        <v>6627</v>
      </c>
      <c r="K52">
        <v>84542</v>
      </c>
      <c r="L52">
        <v>3.98</v>
      </c>
      <c r="M52">
        <v>16</v>
      </c>
      <c r="N52">
        <v>4.5199999999999996</v>
      </c>
      <c r="O52">
        <v>3.3</v>
      </c>
      <c r="P52">
        <v>67.989999999999995</v>
      </c>
      <c r="Q52">
        <v>1.5</v>
      </c>
      <c r="R52">
        <v>10532</v>
      </c>
      <c r="S52">
        <v>270</v>
      </c>
      <c r="T52">
        <v>7</v>
      </c>
      <c r="U52">
        <v>57302400</v>
      </c>
      <c r="V52">
        <v>26932128</v>
      </c>
      <c r="W52">
        <v>30370272</v>
      </c>
      <c r="X52" s="27">
        <f t="shared" si="1"/>
        <v>0.9377018920166128</v>
      </c>
      <c r="Y52" s="27">
        <f t="shared" si="2"/>
        <v>0.81362208375342437</v>
      </c>
      <c r="Z52" s="26">
        <f t="shared" si="3"/>
        <v>6.1122047244094491</v>
      </c>
      <c r="AA52" s="27">
        <f t="shared" si="4"/>
        <v>0.82608695652173914</v>
      </c>
      <c r="AB52" t="str">
        <f t="shared" si="5"/>
        <v>Fast Mover</v>
      </c>
    </row>
    <row r="53" spans="1:28" x14ac:dyDescent="0.3">
      <c r="A53" t="s">
        <v>70</v>
      </c>
      <c r="B53" t="s">
        <v>1070</v>
      </c>
      <c r="C53" t="s">
        <v>1634</v>
      </c>
      <c r="D53" t="s">
        <v>1636</v>
      </c>
      <c r="E53">
        <v>2023</v>
      </c>
      <c r="F53" t="s">
        <v>1640</v>
      </c>
      <c r="G53">
        <f t="shared" si="0"/>
        <v>92</v>
      </c>
      <c r="H53">
        <v>84</v>
      </c>
      <c r="I53">
        <v>12498</v>
      </c>
      <c r="J53">
        <v>9537</v>
      </c>
      <c r="K53">
        <v>60651</v>
      </c>
      <c r="L53">
        <v>9.02</v>
      </c>
      <c r="M53">
        <v>8</v>
      </c>
      <c r="N53">
        <v>7.39</v>
      </c>
      <c r="O53">
        <v>22.18</v>
      </c>
      <c r="P53">
        <v>19.13</v>
      </c>
      <c r="Q53">
        <v>2.8</v>
      </c>
      <c r="R53">
        <v>14377</v>
      </c>
      <c r="S53">
        <v>8240</v>
      </c>
      <c r="T53">
        <v>10</v>
      </c>
      <c r="U53">
        <v>1049832</v>
      </c>
      <c r="V53">
        <v>801108</v>
      </c>
      <c r="W53">
        <v>248724</v>
      </c>
      <c r="X53" s="27">
        <f t="shared" si="1"/>
        <v>1.0091302258529554E-2</v>
      </c>
      <c r="Y53" s="27">
        <f t="shared" si="2"/>
        <v>1.6816991888604246E-2</v>
      </c>
      <c r="Z53" s="26">
        <f t="shared" si="3"/>
        <v>9024.7619047619046</v>
      </c>
      <c r="AA53" s="27">
        <f t="shared" si="4"/>
        <v>0.91304347826086962</v>
      </c>
      <c r="AB53" t="str">
        <f t="shared" si="5"/>
        <v>Slow Mover</v>
      </c>
    </row>
    <row r="54" spans="1:28" x14ac:dyDescent="0.3">
      <c r="A54" t="s">
        <v>71</v>
      </c>
      <c r="B54" t="s">
        <v>1071</v>
      </c>
      <c r="C54" t="s">
        <v>1632</v>
      </c>
      <c r="D54" t="s">
        <v>1636</v>
      </c>
      <c r="E54">
        <v>2023</v>
      </c>
      <c r="F54" t="s">
        <v>1639</v>
      </c>
      <c r="G54">
        <f t="shared" si="0"/>
        <v>92</v>
      </c>
      <c r="H54">
        <v>3202</v>
      </c>
      <c r="I54">
        <v>15795</v>
      </c>
      <c r="J54">
        <v>14675</v>
      </c>
      <c r="K54">
        <v>149239</v>
      </c>
      <c r="L54">
        <v>4.45</v>
      </c>
      <c r="M54">
        <v>8</v>
      </c>
      <c r="N54">
        <v>6.87</v>
      </c>
      <c r="O54">
        <v>6.88</v>
      </c>
      <c r="P54">
        <v>51.47</v>
      </c>
      <c r="Q54">
        <v>4.3</v>
      </c>
      <c r="R54">
        <v>9463</v>
      </c>
      <c r="S54">
        <v>9845</v>
      </c>
      <c r="T54">
        <v>12</v>
      </c>
      <c r="U54">
        <v>50575590</v>
      </c>
      <c r="V54">
        <v>46989350</v>
      </c>
      <c r="W54">
        <v>3586240</v>
      </c>
      <c r="X54" s="27">
        <f t="shared" si="1"/>
        <v>0.24542040315781405</v>
      </c>
      <c r="Y54" s="27">
        <f t="shared" si="2"/>
        <v>0.64104771461084276</v>
      </c>
      <c r="Z54" s="26">
        <f t="shared" si="3"/>
        <v>282.86695815115553</v>
      </c>
      <c r="AA54" s="27">
        <f t="shared" si="4"/>
        <v>0.91304347826086962</v>
      </c>
      <c r="AB54" t="str">
        <f t="shared" si="5"/>
        <v>Overstocked</v>
      </c>
    </row>
    <row r="55" spans="1:28" x14ac:dyDescent="0.3">
      <c r="A55" t="s">
        <v>72</v>
      </c>
      <c r="B55" t="s">
        <v>1072</v>
      </c>
      <c r="C55" t="s">
        <v>1634</v>
      </c>
      <c r="D55" t="s">
        <v>1636</v>
      </c>
      <c r="E55">
        <v>2023</v>
      </c>
      <c r="F55" t="s">
        <v>1640</v>
      </c>
      <c r="G55">
        <f t="shared" si="0"/>
        <v>92</v>
      </c>
      <c r="H55">
        <v>2005</v>
      </c>
      <c r="I55">
        <v>12182</v>
      </c>
      <c r="J55">
        <v>5519</v>
      </c>
      <c r="K55">
        <v>391075</v>
      </c>
      <c r="L55">
        <v>10.72</v>
      </c>
      <c r="M55">
        <v>9</v>
      </c>
      <c r="N55">
        <v>8.15</v>
      </c>
      <c r="O55">
        <v>5.59</v>
      </c>
      <c r="P55">
        <v>56.99</v>
      </c>
      <c r="Q55">
        <v>4.5999999999999996</v>
      </c>
      <c r="R55">
        <v>16724</v>
      </c>
      <c r="S55">
        <v>3997</v>
      </c>
      <c r="T55">
        <v>6</v>
      </c>
      <c r="U55">
        <v>24424910</v>
      </c>
      <c r="V55">
        <v>11065595</v>
      </c>
      <c r="W55">
        <v>13359315</v>
      </c>
      <c r="X55" s="27">
        <f t="shared" si="1"/>
        <v>0.33405531489503498</v>
      </c>
      <c r="Y55" s="27">
        <f t="shared" si="2"/>
        <v>0.40140558019823225</v>
      </c>
      <c r="Z55" s="26">
        <f t="shared" si="3"/>
        <v>183.40349127182043</v>
      </c>
      <c r="AA55" s="27">
        <f t="shared" si="4"/>
        <v>0.90217391304347827</v>
      </c>
      <c r="AB55" t="str">
        <f t="shared" si="5"/>
        <v>Overstocked</v>
      </c>
    </row>
    <row r="56" spans="1:28" x14ac:dyDescent="0.3">
      <c r="A56" t="s">
        <v>73</v>
      </c>
      <c r="B56" t="s">
        <v>1073</v>
      </c>
      <c r="C56" t="s">
        <v>1632</v>
      </c>
      <c r="D56" t="s">
        <v>1635</v>
      </c>
      <c r="E56">
        <v>2023</v>
      </c>
      <c r="F56" t="s">
        <v>1641</v>
      </c>
      <c r="G56">
        <f t="shared" si="0"/>
        <v>91</v>
      </c>
      <c r="H56">
        <v>1635</v>
      </c>
      <c r="I56">
        <v>17880</v>
      </c>
      <c r="J56">
        <v>12827</v>
      </c>
      <c r="K56">
        <v>276416</v>
      </c>
      <c r="L56">
        <v>11.39</v>
      </c>
      <c r="M56">
        <v>18</v>
      </c>
      <c r="N56">
        <v>8.77</v>
      </c>
      <c r="O56">
        <v>21.43</v>
      </c>
      <c r="P56">
        <v>23.94</v>
      </c>
      <c r="Q56">
        <v>3.1</v>
      </c>
      <c r="R56">
        <v>10416</v>
      </c>
      <c r="S56">
        <v>9887</v>
      </c>
      <c r="T56">
        <v>4</v>
      </c>
      <c r="U56">
        <v>29233800</v>
      </c>
      <c r="V56">
        <v>20972145</v>
      </c>
      <c r="W56">
        <v>8261655</v>
      </c>
      <c r="X56" s="27">
        <f t="shared" si="1"/>
        <v>0.1419024474917549</v>
      </c>
      <c r="Y56" s="27">
        <f t="shared" si="2"/>
        <v>0.32733073497461834</v>
      </c>
      <c r="Z56" s="26">
        <f t="shared" si="3"/>
        <v>550.28562691131503</v>
      </c>
      <c r="AA56" s="27">
        <f t="shared" si="4"/>
        <v>0.80219780219780223</v>
      </c>
      <c r="AB56" t="str">
        <f t="shared" si="5"/>
        <v>Slow Mover</v>
      </c>
    </row>
    <row r="57" spans="1:28" x14ac:dyDescent="0.3">
      <c r="A57" t="s">
        <v>74</v>
      </c>
      <c r="B57" t="s">
        <v>1074</v>
      </c>
      <c r="C57" t="s">
        <v>1632</v>
      </c>
      <c r="D57" t="s">
        <v>1636</v>
      </c>
      <c r="E57">
        <v>2023</v>
      </c>
      <c r="F57" t="s">
        <v>1639</v>
      </c>
      <c r="G57">
        <f t="shared" si="0"/>
        <v>92</v>
      </c>
      <c r="H57">
        <v>3993</v>
      </c>
      <c r="I57">
        <v>10019</v>
      </c>
      <c r="J57">
        <v>1393</v>
      </c>
      <c r="K57">
        <v>414256</v>
      </c>
      <c r="L57">
        <v>1.54</v>
      </c>
      <c r="M57">
        <v>14</v>
      </c>
      <c r="N57">
        <v>7.73</v>
      </c>
      <c r="O57">
        <v>20.43</v>
      </c>
      <c r="P57">
        <v>87.03</v>
      </c>
      <c r="Q57">
        <v>3.3</v>
      </c>
      <c r="R57">
        <v>8266</v>
      </c>
      <c r="S57">
        <v>9915</v>
      </c>
      <c r="T57">
        <v>6</v>
      </c>
      <c r="U57">
        <v>40005867</v>
      </c>
      <c r="V57">
        <v>5562249</v>
      </c>
      <c r="W57">
        <v>34443618</v>
      </c>
      <c r="X57" s="27">
        <f t="shared" si="1"/>
        <v>0.2871009490940466</v>
      </c>
      <c r="Y57" s="27">
        <f t="shared" si="2"/>
        <v>0.79940772156186601</v>
      </c>
      <c r="Z57" s="26">
        <f t="shared" si="3"/>
        <v>228.44477836213375</v>
      </c>
      <c r="AA57" s="27">
        <f t="shared" si="4"/>
        <v>0.84782608695652173</v>
      </c>
      <c r="AB57" t="str">
        <f t="shared" si="5"/>
        <v>Other</v>
      </c>
    </row>
    <row r="58" spans="1:28" x14ac:dyDescent="0.3">
      <c r="A58" t="s">
        <v>75</v>
      </c>
      <c r="B58" t="s">
        <v>1075</v>
      </c>
      <c r="C58" t="s">
        <v>1632</v>
      </c>
      <c r="D58" t="s">
        <v>1635</v>
      </c>
      <c r="E58">
        <v>2023</v>
      </c>
      <c r="F58" t="s">
        <v>1641</v>
      </c>
      <c r="G58">
        <f t="shared" si="0"/>
        <v>91</v>
      </c>
      <c r="H58">
        <v>3123</v>
      </c>
      <c r="I58">
        <v>4800</v>
      </c>
      <c r="J58">
        <v>5639</v>
      </c>
      <c r="K58">
        <v>328859</v>
      </c>
      <c r="L58">
        <v>7.71</v>
      </c>
      <c r="M58">
        <v>4</v>
      </c>
      <c r="N58">
        <v>6.72</v>
      </c>
      <c r="O58">
        <v>11.21</v>
      </c>
      <c r="P58">
        <v>24.05</v>
      </c>
      <c r="Q58">
        <v>3.7</v>
      </c>
      <c r="R58">
        <v>18686</v>
      </c>
      <c r="S58">
        <v>4222</v>
      </c>
      <c r="T58">
        <v>6</v>
      </c>
      <c r="U58">
        <v>14990400</v>
      </c>
      <c r="V58">
        <v>17610597</v>
      </c>
      <c r="W58">
        <v>-2620197</v>
      </c>
      <c r="X58" s="27">
        <f t="shared" si="1"/>
        <v>0.4251872021783526</v>
      </c>
      <c r="Y58" s="27">
        <f t="shared" si="2"/>
        <v>0.62523173414417921</v>
      </c>
      <c r="Z58" s="26">
        <f t="shared" si="3"/>
        <v>123.02337495997438</v>
      </c>
      <c r="AA58" s="27">
        <f t="shared" si="4"/>
        <v>0.95604395604395609</v>
      </c>
      <c r="AB58" t="str">
        <f t="shared" si="5"/>
        <v>Fast Mover</v>
      </c>
    </row>
    <row r="59" spans="1:28" x14ac:dyDescent="0.3">
      <c r="A59" t="s">
        <v>76</v>
      </c>
      <c r="B59" t="s">
        <v>1020</v>
      </c>
      <c r="C59" t="s">
        <v>1632</v>
      </c>
      <c r="D59" t="s">
        <v>1636</v>
      </c>
      <c r="E59">
        <v>2023</v>
      </c>
      <c r="F59" t="s">
        <v>1642</v>
      </c>
      <c r="G59">
        <f t="shared" si="0"/>
        <v>90</v>
      </c>
      <c r="H59">
        <v>1071</v>
      </c>
      <c r="I59">
        <v>8222</v>
      </c>
      <c r="J59">
        <v>8194</v>
      </c>
      <c r="K59">
        <v>487625</v>
      </c>
      <c r="L59">
        <v>7.63</v>
      </c>
      <c r="M59">
        <v>14</v>
      </c>
      <c r="N59">
        <v>0.32</v>
      </c>
      <c r="O59">
        <v>12.23</v>
      </c>
      <c r="P59">
        <v>24.2</v>
      </c>
      <c r="Q59">
        <v>4.8</v>
      </c>
      <c r="R59">
        <v>20466</v>
      </c>
      <c r="S59">
        <v>5209</v>
      </c>
      <c r="T59">
        <v>6</v>
      </c>
      <c r="U59">
        <v>8805762</v>
      </c>
      <c r="V59">
        <v>8775774</v>
      </c>
      <c r="W59">
        <v>29988</v>
      </c>
      <c r="X59" s="27">
        <f t="shared" si="1"/>
        <v>0.17054140127388534</v>
      </c>
      <c r="Y59" s="27">
        <f t="shared" si="2"/>
        <v>0.21441664657970411</v>
      </c>
      <c r="Z59" s="26">
        <f t="shared" si="3"/>
        <v>437.73109243697479</v>
      </c>
      <c r="AA59" s="27">
        <f t="shared" si="4"/>
        <v>0.84444444444444444</v>
      </c>
      <c r="AB59" t="str">
        <f t="shared" si="5"/>
        <v>Slow Mover</v>
      </c>
    </row>
    <row r="60" spans="1:28" x14ac:dyDescent="0.3">
      <c r="A60" t="s">
        <v>77</v>
      </c>
      <c r="B60" t="s">
        <v>1076</v>
      </c>
      <c r="C60" t="s">
        <v>1633</v>
      </c>
      <c r="D60" t="s">
        <v>1636</v>
      </c>
      <c r="E60">
        <v>2024</v>
      </c>
      <c r="F60" t="s">
        <v>1641</v>
      </c>
      <c r="G60">
        <f t="shared" si="0"/>
        <v>91</v>
      </c>
      <c r="H60">
        <v>3511</v>
      </c>
      <c r="I60">
        <v>8718</v>
      </c>
      <c r="J60">
        <v>14856</v>
      </c>
      <c r="K60">
        <v>205378</v>
      </c>
      <c r="L60">
        <v>5.54</v>
      </c>
      <c r="M60">
        <v>19</v>
      </c>
      <c r="N60">
        <v>5.35</v>
      </c>
      <c r="O60">
        <v>5.44</v>
      </c>
      <c r="P60">
        <v>83.21</v>
      </c>
      <c r="Q60">
        <v>3.4</v>
      </c>
      <c r="R60">
        <v>3165</v>
      </c>
      <c r="S60">
        <v>9383</v>
      </c>
      <c r="T60">
        <v>13</v>
      </c>
      <c r="U60">
        <v>30608898</v>
      </c>
      <c r="V60">
        <v>52159416</v>
      </c>
      <c r="W60">
        <v>-21550518</v>
      </c>
      <c r="X60" s="27">
        <f t="shared" si="1"/>
        <v>0.27229719249263223</v>
      </c>
      <c r="Y60" s="27">
        <f t="shared" si="2"/>
        <v>0.70291022048677976</v>
      </c>
      <c r="Z60" s="26">
        <f t="shared" si="3"/>
        <v>243.1936770150954</v>
      </c>
      <c r="AA60" s="27">
        <f t="shared" si="4"/>
        <v>0.79120879120879117</v>
      </c>
      <c r="AB60" t="str">
        <f t="shared" si="5"/>
        <v>Other</v>
      </c>
    </row>
    <row r="61" spans="1:28" x14ac:dyDescent="0.3">
      <c r="A61" t="s">
        <v>78</v>
      </c>
      <c r="B61" t="s">
        <v>1024</v>
      </c>
      <c r="C61" t="s">
        <v>1632</v>
      </c>
      <c r="D61" t="s">
        <v>1638</v>
      </c>
      <c r="E61">
        <v>2024</v>
      </c>
      <c r="F61" t="s">
        <v>1639</v>
      </c>
      <c r="G61">
        <f t="shared" si="0"/>
        <v>92</v>
      </c>
      <c r="H61">
        <v>2663</v>
      </c>
      <c r="I61">
        <v>4554</v>
      </c>
      <c r="J61">
        <v>12796</v>
      </c>
      <c r="K61">
        <v>200158</v>
      </c>
      <c r="L61">
        <v>13.99</v>
      </c>
      <c r="M61">
        <v>1</v>
      </c>
      <c r="N61">
        <v>0.38</v>
      </c>
      <c r="O61">
        <v>1.96</v>
      </c>
      <c r="P61">
        <v>47.22</v>
      </c>
      <c r="Q61">
        <v>3.2</v>
      </c>
      <c r="R61">
        <v>17432</v>
      </c>
      <c r="S61">
        <v>2937</v>
      </c>
      <c r="T61">
        <v>13</v>
      </c>
      <c r="U61">
        <v>12127302</v>
      </c>
      <c r="V61">
        <v>34075748</v>
      </c>
      <c r="W61">
        <v>-21948446</v>
      </c>
      <c r="X61" s="27">
        <f t="shared" si="1"/>
        <v>0.47553571428571428</v>
      </c>
      <c r="Y61" s="27">
        <f t="shared" si="2"/>
        <v>0.53313868332563219</v>
      </c>
      <c r="Z61" s="26">
        <f t="shared" si="3"/>
        <v>101.46601577168607</v>
      </c>
      <c r="AA61" s="27">
        <f t="shared" si="4"/>
        <v>0.98913043478260865</v>
      </c>
      <c r="AB61" t="str">
        <f t="shared" si="5"/>
        <v>Fast Mover</v>
      </c>
    </row>
    <row r="62" spans="1:28" x14ac:dyDescent="0.3">
      <c r="A62" t="s">
        <v>79</v>
      </c>
      <c r="B62" t="s">
        <v>1077</v>
      </c>
      <c r="C62" t="s">
        <v>1632</v>
      </c>
      <c r="D62" t="s">
        <v>1636</v>
      </c>
      <c r="E62">
        <v>2023</v>
      </c>
      <c r="F62" t="s">
        <v>1639</v>
      </c>
      <c r="G62">
        <f t="shared" si="0"/>
        <v>92</v>
      </c>
      <c r="H62">
        <v>3893</v>
      </c>
      <c r="I62">
        <v>15075</v>
      </c>
      <c r="J62">
        <v>10451</v>
      </c>
      <c r="K62">
        <v>457592</v>
      </c>
      <c r="L62">
        <v>12.41</v>
      </c>
      <c r="M62">
        <v>12</v>
      </c>
      <c r="N62">
        <v>8.08</v>
      </c>
      <c r="O62">
        <v>14.34</v>
      </c>
      <c r="P62">
        <v>15.06</v>
      </c>
      <c r="Q62">
        <v>1.1000000000000001</v>
      </c>
      <c r="R62">
        <v>8475</v>
      </c>
      <c r="S62">
        <v>8699</v>
      </c>
      <c r="T62">
        <v>8</v>
      </c>
      <c r="U62">
        <v>58686975</v>
      </c>
      <c r="V62">
        <v>40685743</v>
      </c>
      <c r="W62">
        <v>18001232</v>
      </c>
      <c r="X62" s="27">
        <f t="shared" si="1"/>
        <v>0.30916454891994916</v>
      </c>
      <c r="Y62" s="27">
        <f t="shared" si="2"/>
        <v>0.77938749312305144</v>
      </c>
      <c r="Z62" s="26">
        <f t="shared" si="3"/>
        <v>205.57616234266629</v>
      </c>
      <c r="AA62" s="27">
        <f t="shared" si="4"/>
        <v>0.86956521739130432</v>
      </c>
      <c r="AB62" t="str">
        <f t="shared" si="5"/>
        <v>Other</v>
      </c>
    </row>
    <row r="63" spans="1:28" x14ac:dyDescent="0.3">
      <c r="A63" t="s">
        <v>80</v>
      </c>
      <c r="B63" t="s">
        <v>1078</v>
      </c>
      <c r="C63" t="s">
        <v>1632</v>
      </c>
      <c r="D63" t="s">
        <v>1637</v>
      </c>
      <c r="E63">
        <v>2024</v>
      </c>
      <c r="F63" t="s">
        <v>1642</v>
      </c>
      <c r="G63">
        <f t="shared" si="0"/>
        <v>90</v>
      </c>
      <c r="H63">
        <v>1550</v>
      </c>
      <c r="I63">
        <v>9470</v>
      </c>
      <c r="J63">
        <v>4293</v>
      </c>
      <c r="K63">
        <v>373494</v>
      </c>
      <c r="L63">
        <v>10.46</v>
      </c>
      <c r="M63">
        <v>15</v>
      </c>
      <c r="N63">
        <v>3.21</v>
      </c>
      <c r="O63">
        <v>2.46</v>
      </c>
      <c r="P63">
        <v>57.85</v>
      </c>
      <c r="Q63">
        <v>1.3</v>
      </c>
      <c r="R63">
        <v>4052</v>
      </c>
      <c r="S63">
        <v>5328</v>
      </c>
      <c r="T63">
        <v>6</v>
      </c>
      <c r="U63">
        <v>14678500</v>
      </c>
      <c r="V63">
        <v>6654150</v>
      </c>
      <c r="W63">
        <v>8024350</v>
      </c>
      <c r="X63" s="27">
        <f t="shared" si="1"/>
        <v>0.22535620820005817</v>
      </c>
      <c r="Y63" s="27">
        <f t="shared" si="2"/>
        <v>0.31031354080162593</v>
      </c>
      <c r="Z63" s="26">
        <f t="shared" si="3"/>
        <v>309.36774193548388</v>
      </c>
      <c r="AA63" s="27">
        <f t="shared" si="4"/>
        <v>0.83333333333333337</v>
      </c>
      <c r="AB63" t="str">
        <f t="shared" si="5"/>
        <v>Other</v>
      </c>
    </row>
    <row r="64" spans="1:28" x14ac:dyDescent="0.3">
      <c r="A64" t="s">
        <v>81</v>
      </c>
      <c r="B64" t="s">
        <v>1078</v>
      </c>
      <c r="C64" t="s">
        <v>1633</v>
      </c>
      <c r="D64" t="s">
        <v>1636</v>
      </c>
      <c r="E64">
        <v>2024</v>
      </c>
      <c r="F64" t="s">
        <v>1641</v>
      </c>
      <c r="G64">
        <f t="shared" si="0"/>
        <v>91</v>
      </c>
      <c r="H64">
        <v>4848</v>
      </c>
      <c r="I64">
        <v>3643</v>
      </c>
      <c r="J64">
        <v>11593</v>
      </c>
      <c r="K64">
        <v>383569</v>
      </c>
      <c r="L64">
        <v>10.71</v>
      </c>
      <c r="M64">
        <v>14</v>
      </c>
      <c r="N64">
        <v>5.62</v>
      </c>
      <c r="O64">
        <v>11.23</v>
      </c>
      <c r="P64">
        <v>58.15</v>
      </c>
      <c r="Q64">
        <v>3.3</v>
      </c>
      <c r="R64">
        <v>14719</v>
      </c>
      <c r="S64">
        <v>4269</v>
      </c>
      <c r="T64">
        <v>8</v>
      </c>
      <c r="U64">
        <v>17661264</v>
      </c>
      <c r="V64">
        <v>56202864</v>
      </c>
      <c r="W64">
        <v>-38541600</v>
      </c>
      <c r="X64" s="27">
        <f t="shared" si="1"/>
        <v>0.53175386640342215</v>
      </c>
      <c r="Y64" s="27">
        <f t="shared" si="2"/>
        <v>0.97058067471373066</v>
      </c>
      <c r="Z64" s="26">
        <f t="shared" si="3"/>
        <v>80.13180693069306</v>
      </c>
      <c r="AA64" s="27">
        <f t="shared" si="4"/>
        <v>0.84615384615384615</v>
      </c>
      <c r="AB64" t="str">
        <f t="shared" si="5"/>
        <v>Fast Mover</v>
      </c>
    </row>
    <row r="65" spans="1:28" x14ac:dyDescent="0.3">
      <c r="A65" t="s">
        <v>82</v>
      </c>
      <c r="B65" t="s">
        <v>1079</v>
      </c>
      <c r="C65" t="s">
        <v>1634</v>
      </c>
      <c r="D65" t="s">
        <v>1635</v>
      </c>
      <c r="E65">
        <v>2024</v>
      </c>
      <c r="F65" t="s">
        <v>1639</v>
      </c>
      <c r="G65">
        <f t="shared" si="0"/>
        <v>92</v>
      </c>
      <c r="H65">
        <v>211</v>
      </c>
      <c r="I65">
        <v>11003</v>
      </c>
      <c r="J65">
        <v>6964</v>
      </c>
      <c r="K65">
        <v>479852</v>
      </c>
      <c r="L65">
        <v>6.93</v>
      </c>
      <c r="M65">
        <v>9</v>
      </c>
      <c r="N65">
        <v>2.79</v>
      </c>
      <c r="O65">
        <v>23.51</v>
      </c>
      <c r="P65">
        <v>15.16</v>
      </c>
      <c r="Q65">
        <v>4.7</v>
      </c>
      <c r="R65">
        <v>15774</v>
      </c>
      <c r="S65">
        <v>6821</v>
      </c>
      <c r="T65">
        <v>10</v>
      </c>
      <c r="U65">
        <v>2321633</v>
      </c>
      <c r="V65">
        <v>1469404</v>
      </c>
      <c r="W65">
        <v>852229</v>
      </c>
      <c r="X65" s="27">
        <f t="shared" si="1"/>
        <v>3.0005688282138794E-2</v>
      </c>
      <c r="Y65" s="27">
        <f t="shared" si="2"/>
        <v>4.2242682005898757E-2</v>
      </c>
      <c r="Z65" s="26">
        <f t="shared" si="3"/>
        <v>2974.0853080568718</v>
      </c>
      <c r="AA65" s="27">
        <f t="shared" si="4"/>
        <v>0.90217391304347827</v>
      </c>
      <c r="AB65" t="str">
        <f t="shared" si="5"/>
        <v>Slow Mover</v>
      </c>
    </row>
    <row r="66" spans="1:28" x14ac:dyDescent="0.3">
      <c r="A66" t="s">
        <v>83</v>
      </c>
      <c r="B66" t="s">
        <v>1080</v>
      </c>
      <c r="C66" t="s">
        <v>1632</v>
      </c>
      <c r="D66" t="s">
        <v>1638</v>
      </c>
      <c r="E66">
        <v>2023</v>
      </c>
      <c r="F66" t="s">
        <v>1642</v>
      </c>
      <c r="G66">
        <f t="shared" si="0"/>
        <v>90</v>
      </c>
      <c r="H66">
        <v>4347</v>
      </c>
      <c r="I66">
        <v>16649</v>
      </c>
      <c r="J66">
        <v>11436</v>
      </c>
      <c r="K66">
        <v>398264</v>
      </c>
      <c r="L66">
        <v>13.81</v>
      </c>
      <c r="M66">
        <v>13</v>
      </c>
      <c r="N66">
        <v>7.83</v>
      </c>
      <c r="O66">
        <v>23.82</v>
      </c>
      <c r="P66">
        <v>87.8</v>
      </c>
      <c r="Q66">
        <v>4.5</v>
      </c>
      <c r="R66">
        <v>14112</v>
      </c>
      <c r="S66">
        <v>779</v>
      </c>
      <c r="T66">
        <v>6</v>
      </c>
      <c r="U66">
        <v>72373203</v>
      </c>
      <c r="V66">
        <v>49712292</v>
      </c>
      <c r="W66">
        <v>22660911</v>
      </c>
      <c r="X66" s="27">
        <f t="shared" si="1"/>
        <v>0.84802965275068276</v>
      </c>
      <c r="Y66" s="27">
        <f t="shared" si="2"/>
        <v>0.87027933023526971</v>
      </c>
      <c r="Z66" s="26">
        <f t="shared" si="3"/>
        <v>16.128364389233955</v>
      </c>
      <c r="AA66" s="27">
        <f t="shared" si="4"/>
        <v>0.85555555555555562</v>
      </c>
      <c r="AB66" t="str">
        <f t="shared" si="5"/>
        <v>Fast Mover</v>
      </c>
    </row>
    <row r="67" spans="1:28" x14ac:dyDescent="0.3">
      <c r="A67" t="s">
        <v>84</v>
      </c>
      <c r="B67" t="s">
        <v>1081</v>
      </c>
      <c r="C67" t="s">
        <v>1632</v>
      </c>
      <c r="D67" t="s">
        <v>1637</v>
      </c>
      <c r="E67">
        <v>2023</v>
      </c>
      <c r="F67" t="s">
        <v>1640</v>
      </c>
      <c r="G67">
        <f t="shared" ref="G67:G130" si="6">IF(F67="Q1",91,IF(F67="Q4",90,92))</f>
        <v>92</v>
      </c>
      <c r="H67">
        <v>2031</v>
      </c>
      <c r="I67">
        <v>13675</v>
      </c>
      <c r="J67">
        <v>3472</v>
      </c>
      <c r="K67">
        <v>427033</v>
      </c>
      <c r="L67">
        <v>10.42</v>
      </c>
      <c r="M67">
        <v>9</v>
      </c>
      <c r="N67">
        <v>8.8699999999999992</v>
      </c>
      <c r="O67">
        <v>5.98</v>
      </c>
      <c r="P67">
        <v>53.52</v>
      </c>
      <c r="Q67">
        <v>4.9000000000000004</v>
      </c>
      <c r="R67">
        <v>4308</v>
      </c>
      <c r="S67">
        <v>7529</v>
      </c>
      <c r="T67">
        <v>3</v>
      </c>
      <c r="U67">
        <v>27773925</v>
      </c>
      <c r="V67">
        <v>7051632</v>
      </c>
      <c r="W67">
        <v>20722293</v>
      </c>
      <c r="X67" s="27">
        <f t="shared" ref="X67:X130" si="7">(H67/(H67+S67))</f>
        <v>0.21244769874476988</v>
      </c>
      <c r="Y67" s="27">
        <f t="shared" ref="Y67:Y130" si="8">H67/AVERAGE($S$2:$S$1001)</f>
        <v>0.40661083959232408</v>
      </c>
      <c r="Z67" s="26">
        <f t="shared" ref="Z67:Z130" si="9">(S67/(H67/G67))</f>
        <v>341.04775972427376</v>
      </c>
      <c r="AA67" s="27">
        <f t="shared" ref="AA67:AA130" si="10">1-(M67/G67)</f>
        <v>0.90217391304347827</v>
      </c>
      <c r="AB67" t="str">
        <f t="shared" ref="AB67:AB130" si="11">IF(AND(X67&gt;38%, Y67&gt;52%, Z67&lt;380), "Fast Mover", IF(AND(X67&lt;=38%, Y67&lt;=52%, Z67&gt;=380), "Slow Mover", IF(AND(AA67&gt;=89%, X67&lt;=38%), "Overstocked", IF(AND(AA67&lt;89%, X67&gt;38%), "Stock-out Risk","Other"))))</f>
        <v>Overstocked</v>
      </c>
    </row>
    <row r="68" spans="1:28" x14ac:dyDescent="0.3">
      <c r="A68" t="s">
        <v>85</v>
      </c>
      <c r="B68" t="s">
        <v>1082</v>
      </c>
      <c r="C68" t="s">
        <v>1633</v>
      </c>
      <c r="D68" t="s">
        <v>1638</v>
      </c>
      <c r="E68">
        <v>2024</v>
      </c>
      <c r="F68" t="s">
        <v>1639</v>
      </c>
      <c r="G68">
        <f t="shared" si="6"/>
        <v>92</v>
      </c>
      <c r="H68">
        <v>1045</v>
      </c>
      <c r="I68">
        <v>9856</v>
      </c>
      <c r="J68">
        <v>5000</v>
      </c>
      <c r="K68">
        <v>494865</v>
      </c>
      <c r="L68">
        <v>10.93</v>
      </c>
      <c r="M68">
        <v>13</v>
      </c>
      <c r="N68">
        <v>3.99</v>
      </c>
      <c r="O68">
        <v>15.6</v>
      </c>
      <c r="P68">
        <v>54.78</v>
      </c>
      <c r="Q68">
        <v>3.1</v>
      </c>
      <c r="R68">
        <v>12590</v>
      </c>
      <c r="S68">
        <v>5587</v>
      </c>
      <c r="T68">
        <v>6</v>
      </c>
      <c r="U68">
        <v>10299520</v>
      </c>
      <c r="V68">
        <v>5225000</v>
      </c>
      <c r="W68">
        <v>5074520</v>
      </c>
      <c r="X68" s="27">
        <f t="shared" si="7"/>
        <v>0.15756936067551267</v>
      </c>
      <c r="Y68" s="27">
        <f t="shared" si="8"/>
        <v>0.20921138718561233</v>
      </c>
      <c r="Z68" s="26">
        <f t="shared" si="9"/>
        <v>491.86985645933021</v>
      </c>
      <c r="AA68" s="27">
        <f t="shared" si="10"/>
        <v>0.85869565217391308</v>
      </c>
      <c r="AB68" t="str">
        <f t="shared" si="11"/>
        <v>Slow Mover</v>
      </c>
    </row>
    <row r="69" spans="1:28" x14ac:dyDescent="0.3">
      <c r="A69" t="s">
        <v>86</v>
      </c>
      <c r="B69" t="s">
        <v>1083</v>
      </c>
      <c r="C69" t="s">
        <v>1634</v>
      </c>
      <c r="D69" t="s">
        <v>1635</v>
      </c>
      <c r="E69">
        <v>2023</v>
      </c>
      <c r="F69" t="s">
        <v>1639</v>
      </c>
      <c r="G69">
        <f t="shared" si="6"/>
        <v>92</v>
      </c>
      <c r="H69">
        <v>4961</v>
      </c>
      <c r="I69">
        <v>16570</v>
      </c>
      <c r="J69">
        <v>816</v>
      </c>
      <c r="K69">
        <v>477826</v>
      </c>
      <c r="L69">
        <v>12.93</v>
      </c>
      <c r="M69">
        <v>8</v>
      </c>
      <c r="N69">
        <v>8.6300000000000008</v>
      </c>
      <c r="O69">
        <v>11.85</v>
      </c>
      <c r="P69">
        <v>51.61</v>
      </c>
      <c r="Q69">
        <v>4.2</v>
      </c>
      <c r="R69">
        <v>13760</v>
      </c>
      <c r="S69">
        <v>336</v>
      </c>
      <c r="T69">
        <v>9</v>
      </c>
      <c r="U69">
        <v>82203770</v>
      </c>
      <c r="V69">
        <v>4048176</v>
      </c>
      <c r="W69">
        <v>78155594</v>
      </c>
      <c r="X69" s="27">
        <f t="shared" si="7"/>
        <v>0.93656786860487073</v>
      </c>
      <c r="Y69" s="27">
        <f t="shared" si="8"/>
        <v>0.99320353284959118</v>
      </c>
      <c r="Z69" s="26">
        <f t="shared" si="9"/>
        <v>6.2310018141503729</v>
      </c>
      <c r="AA69" s="27">
        <f t="shared" si="10"/>
        <v>0.91304347826086962</v>
      </c>
      <c r="AB69" t="str">
        <f t="shared" si="11"/>
        <v>Fast Mover</v>
      </c>
    </row>
    <row r="70" spans="1:28" x14ac:dyDescent="0.3">
      <c r="A70" t="s">
        <v>87</v>
      </c>
      <c r="B70" t="s">
        <v>1084</v>
      </c>
      <c r="C70" t="s">
        <v>1634</v>
      </c>
      <c r="D70" t="s">
        <v>1635</v>
      </c>
      <c r="E70">
        <v>2024</v>
      </c>
      <c r="F70" t="s">
        <v>1641</v>
      </c>
      <c r="G70">
        <f t="shared" si="6"/>
        <v>91</v>
      </c>
      <c r="H70">
        <v>3392</v>
      </c>
      <c r="I70">
        <v>2322</v>
      </c>
      <c r="J70">
        <v>3991</v>
      </c>
      <c r="K70">
        <v>191130</v>
      </c>
      <c r="L70">
        <v>4.1100000000000003</v>
      </c>
      <c r="M70">
        <v>13</v>
      </c>
      <c r="N70">
        <v>2.67</v>
      </c>
      <c r="O70">
        <v>21.89</v>
      </c>
      <c r="P70">
        <v>58.86</v>
      </c>
      <c r="Q70">
        <v>4.4000000000000004</v>
      </c>
      <c r="R70">
        <v>16795</v>
      </c>
      <c r="S70">
        <v>6904</v>
      </c>
      <c r="T70">
        <v>13</v>
      </c>
      <c r="U70">
        <v>7876224</v>
      </c>
      <c r="V70">
        <v>13537472</v>
      </c>
      <c r="W70">
        <v>-5661248</v>
      </c>
      <c r="X70" s="27">
        <f t="shared" si="7"/>
        <v>0.32944832944832947</v>
      </c>
      <c r="Y70" s="27">
        <f t="shared" si="8"/>
        <v>0.67908614864459049</v>
      </c>
      <c r="Z70" s="26">
        <f t="shared" si="9"/>
        <v>185.21933962264148</v>
      </c>
      <c r="AA70" s="27">
        <f t="shared" si="10"/>
        <v>0.85714285714285721</v>
      </c>
      <c r="AB70" t="str">
        <f t="shared" si="11"/>
        <v>Other</v>
      </c>
    </row>
    <row r="71" spans="1:28" x14ac:dyDescent="0.3">
      <c r="A71" t="s">
        <v>88</v>
      </c>
      <c r="B71" t="s">
        <v>1085</v>
      </c>
      <c r="C71" t="s">
        <v>1632</v>
      </c>
      <c r="D71" t="s">
        <v>1636</v>
      </c>
      <c r="E71">
        <v>2024</v>
      </c>
      <c r="F71" t="s">
        <v>1642</v>
      </c>
      <c r="G71">
        <f t="shared" si="6"/>
        <v>90</v>
      </c>
      <c r="H71">
        <v>4601</v>
      </c>
      <c r="I71">
        <v>18827</v>
      </c>
      <c r="J71">
        <v>1192</v>
      </c>
      <c r="K71">
        <v>305948</v>
      </c>
      <c r="L71">
        <v>12.11</v>
      </c>
      <c r="M71">
        <v>2</v>
      </c>
      <c r="N71">
        <v>5.35</v>
      </c>
      <c r="O71">
        <v>6.79</v>
      </c>
      <c r="P71">
        <v>31.14</v>
      </c>
      <c r="Q71">
        <v>3.6</v>
      </c>
      <c r="R71">
        <v>16337</v>
      </c>
      <c r="S71">
        <v>2523</v>
      </c>
      <c r="T71">
        <v>5</v>
      </c>
      <c r="U71">
        <v>86623027</v>
      </c>
      <c r="V71">
        <v>5484392</v>
      </c>
      <c r="W71">
        <v>81138635</v>
      </c>
      <c r="X71" s="27">
        <f t="shared" si="7"/>
        <v>0.64584503088152723</v>
      </c>
      <c r="Y71" s="27">
        <f t="shared" si="8"/>
        <v>0.92113071046985873</v>
      </c>
      <c r="Z71" s="26">
        <f t="shared" si="9"/>
        <v>49.352314714192566</v>
      </c>
      <c r="AA71" s="27">
        <f t="shared" si="10"/>
        <v>0.97777777777777775</v>
      </c>
      <c r="AB71" t="str">
        <f t="shared" si="11"/>
        <v>Fast Mover</v>
      </c>
    </row>
    <row r="72" spans="1:28" x14ac:dyDescent="0.3">
      <c r="A72" t="s">
        <v>89</v>
      </c>
      <c r="B72" t="s">
        <v>1086</v>
      </c>
      <c r="C72" t="s">
        <v>1633</v>
      </c>
      <c r="D72" t="s">
        <v>1637</v>
      </c>
      <c r="E72">
        <v>2024</v>
      </c>
      <c r="F72" t="s">
        <v>1639</v>
      </c>
      <c r="G72">
        <f t="shared" si="6"/>
        <v>92</v>
      </c>
      <c r="H72">
        <v>3848</v>
      </c>
      <c r="I72">
        <v>15789</v>
      </c>
      <c r="J72">
        <v>9416</v>
      </c>
      <c r="K72">
        <v>386781</v>
      </c>
      <c r="L72">
        <v>2.93</v>
      </c>
      <c r="M72">
        <v>19</v>
      </c>
      <c r="N72">
        <v>8.59</v>
      </c>
      <c r="O72">
        <v>0.09</v>
      </c>
      <c r="P72">
        <v>32.979999999999997</v>
      </c>
      <c r="Q72">
        <v>2.4</v>
      </c>
      <c r="R72">
        <v>16169</v>
      </c>
      <c r="S72">
        <v>1132</v>
      </c>
      <c r="T72">
        <v>3</v>
      </c>
      <c r="U72">
        <v>60756072</v>
      </c>
      <c r="V72">
        <v>36232768</v>
      </c>
      <c r="W72">
        <v>24523304</v>
      </c>
      <c r="X72" s="27">
        <f t="shared" si="7"/>
        <v>0.77269076305220885</v>
      </c>
      <c r="Y72" s="27">
        <f t="shared" si="8"/>
        <v>0.77037839032558497</v>
      </c>
      <c r="Z72" s="26">
        <f t="shared" si="9"/>
        <v>27.064449064449061</v>
      </c>
      <c r="AA72" s="27">
        <f t="shared" si="10"/>
        <v>0.79347826086956519</v>
      </c>
      <c r="AB72" t="str">
        <f t="shared" si="11"/>
        <v>Fast Mover</v>
      </c>
    </row>
    <row r="73" spans="1:28" x14ac:dyDescent="0.3">
      <c r="A73" t="s">
        <v>90</v>
      </c>
      <c r="B73" t="s">
        <v>1087</v>
      </c>
      <c r="C73" t="s">
        <v>1632</v>
      </c>
      <c r="D73" t="s">
        <v>1635</v>
      </c>
      <c r="E73">
        <v>2024</v>
      </c>
      <c r="F73" t="s">
        <v>1642</v>
      </c>
      <c r="G73">
        <f t="shared" si="6"/>
        <v>90</v>
      </c>
      <c r="H73">
        <v>1325</v>
      </c>
      <c r="I73">
        <v>7650</v>
      </c>
      <c r="J73">
        <v>7072</v>
      </c>
      <c r="K73">
        <v>382338</v>
      </c>
      <c r="L73">
        <v>5.18</v>
      </c>
      <c r="M73">
        <v>15</v>
      </c>
      <c r="N73">
        <v>3.26</v>
      </c>
      <c r="O73">
        <v>4.0599999999999996</v>
      </c>
      <c r="P73">
        <v>50.91</v>
      </c>
      <c r="Q73">
        <v>2.9</v>
      </c>
      <c r="R73">
        <v>12023</v>
      </c>
      <c r="S73">
        <v>6439</v>
      </c>
      <c r="T73">
        <v>11</v>
      </c>
      <c r="U73">
        <v>10136250</v>
      </c>
      <c r="V73">
        <v>9370400</v>
      </c>
      <c r="W73">
        <v>765850</v>
      </c>
      <c r="X73" s="27">
        <f t="shared" si="7"/>
        <v>0.17065945388974754</v>
      </c>
      <c r="Y73" s="27">
        <f t="shared" si="8"/>
        <v>0.26526802681429312</v>
      </c>
      <c r="Z73" s="26">
        <f t="shared" si="9"/>
        <v>437.36603773584909</v>
      </c>
      <c r="AA73" s="27">
        <f t="shared" si="10"/>
        <v>0.83333333333333337</v>
      </c>
      <c r="AB73" t="str">
        <f t="shared" si="11"/>
        <v>Slow Mover</v>
      </c>
    </row>
    <row r="74" spans="1:28" x14ac:dyDescent="0.3">
      <c r="A74" t="s">
        <v>91</v>
      </c>
      <c r="B74" t="s">
        <v>1088</v>
      </c>
      <c r="C74" t="s">
        <v>1633</v>
      </c>
      <c r="D74" t="s">
        <v>1635</v>
      </c>
      <c r="E74">
        <v>2024</v>
      </c>
      <c r="F74" t="s">
        <v>1639</v>
      </c>
      <c r="G74">
        <f t="shared" si="6"/>
        <v>92</v>
      </c>
      <c r="H74">
        <v>1066</v>
      </c>
      <c r="I74">
        <v>5925</v>
      </c>
      <c r="J74">
        <v>1371</v>
      </c>
      <c r="K74">
        <v>389061</v>
      </c>
      <c r="L74">
        <v>5.03</v>
      </c>
      <c r="M74">
        <v>1</v>
      </c>
      <c r="N74">
        <v>9.5399999999999991</v>
      </c>
      <c r="O74">
        <v>8.74</v>
      </c>
      <c r="P74">
        <v>74.53</v>
      </c>
      <c r="Q74">
        <v>4.4000000000000004</v>
      </c>
      <c r="R74">
        <v>14262</v>
      </c>
      <c r="S74">
        <v>3040</v>
      </c>
      <c r="T74">
        <v>4</v>
      </c>
      <c r="U74">
        <v>6316050</v>
      </c>
      <c r="V74">
        <v>1461486</v>
      </c>
      <c r="W74">
        <v>4854564</v>
      </c>
      <c r="X74" s="27">
        <f t="shared" si="7"/>
        <v>0.25962006819288846</v>
      </c>
      <c r="Y74" s="27">
        <f t="shared" si="8"/>
        <v>0.21341563515776338</v>
      </c>
      <c r="Z74" s="26">
        <f t="shared" si="9"/>
        <v>262.36397748592867</v>
      </c>
      <c r="AA74" s="27">
        <f t="shared" si="10"/>
        <v>0.98913043478260865</v>
      </c>
      <c r="AB74" t="str">
        <f t="shared" si="11"/>
        <v>Overstocked</v>
      </c>
    </row>
    <row r="75" spans="1:28" x14ac:dyDescent="0.3">
      <c r="A75" t="s">
        <v>92</v>
      </c>
      <c r="B75" t="s">
        <v>1089</v>
      </c>
      <c r="C75" t="s">
        <v>1633</v>
      </c>
      <c r="D75" t="s">
        <v>1636</v>
      </c>
      <c r="E75">
        <v>2024</v>
      </c>
      <c r="F75" t="s">
        <v>1640</v>
      </c>
      <c r="G75">
        <f t="shared" si="6"/>
        <v>92</v>
      </c>
      <c r="H75">
        <v>387</v>
      </c>
      <c r="I75">
        <v>17532</v>
      </c>
      <c r="J75">
        <v>4431</v>
      </c>
      <c r="K75">
        <v>114200</v>
      </c>
      <c r="L75">
        <v>14.68</v>
      </c>
      <c r="M75">
        <v>9</v>
      </c>
      <c r="N75">
        <v>1.22</v>
      </c>
      <c r="O75">
        <v>7.89</v>
      </c>
      <c r="P75">
        <v>13.99</v>
      </c>
      <c r="Q75">
        <v>2.2000000000000002</v>
      </c>
      <c r="R75">
        <v>15269</v>
      </c>
      <c r="S75">
        <v>5509</v>
      </c>
      <c r="T75">
        <v>10</v>
      </c>
      <c r="U75">
        <v>6784884</v>
      </c>
      <c r="V75">
        <v>1714797</v>
      </c>
      <c r="W75">
        <v>5070087</v>
      </c>
      <c r="X75" s="27">
        <f t="shared" si="7"/>
        <v>6.5637720488466764E-2</v>
      </c>
      <c r="Y75" s="27">
        <f t="shared" si="8"/>
        <v>7.7478284058212415E-2</v>
      </c>
      <c r="Z75" s="26">
        <f t="shared" si="9"/>
        <v>1309.6330749354006</v>
      </c>
      <c r="AA75" s="27">
        <f t="shared" si="10"/>
        <v>0.90217391304347827</v>
      </c>
      <c r="AB75" t="str">
        <f t="shared" si="11"/>
        <v>Slow Mover</v>
      </c>
    </row>
    <row r="76" spans="1:28" x14ac:dyDescent="0.3">
      <c r="A76" t="s">
        <v>93</v>
      </c>
      <c r="B76" t="s">
        <v>1090</v>
      </c>
      <c r="C76" t="s">
        <v>1634</v>
      </c>
      <c r="D76" t="s">
        <v>1635</v>
      </c>
      <c r="E76">
        <v>2024</v>
      </c>
      <c r="F76" t="s">
        <v>1642</v>
      </c>
      <c r="G76">
        <f t="shared" si="6"/>
        <v>90</v>
      </c>
      <c r="H76">
        <v>928</v>
      </c>
      <c r="I76">
        <v>3698</v>
      </c>
      <c r="J76">
        <v>6972</v>
      </c>
      <c r="K76">
        <v>155848</v>
      </c>
      <c r="L76">
        <v>12.85</v>
      </c>
      <c r="M76">
        <v>2</v>
      </c>
      <c r="N76">
        <v>0.18</v>
      </c>
      <c r="O76">
        <v>19.78</v>
      </c>
      <c r="P76">
        <v>58.27</v>
      </c>
      <c r="Q76">
        <v>4.7</v>
      </c>
      <c r="R76">
        <v>15231</v>
      </c>
      <c r="S76">
        <v>3232</v>
      </c>
      <c r="T76">
        <v>10</v>
      </c>
      <c r="U76">
        <v>3431744</v>
      </c>
      <c r="V76">
        <v>6470016</v>
      </c>
      <c r="W76">
        <v>-3038272</v>
      </c>
      <c r="X76" s="27">
        <f t="shared" si="7"/>
        <v>0.22307692307692309</v>
      </c>
      <c r="Y76" s="27">
        <f t="shared" si="8"/>
        <v>0.18578771991219928</v>
      </c>
      <c r="Z76" s="26">
        <f t="shared" si="9"/>
        <v>313.44827586206895</v>
      </c>
      <c r="AA76" s="27">
        <f t="shared" si="10"/>
        <v>0.97777777777777775</v>
      </c>
      <c r="AB76" t="str">
        <f t="shared" si="11"/>
        <v>Overstocked</v>
      </c>
    </row>
    <row r="77" spans="1:28" x14ac:dyDescent="0.3">
      <c r="A77" t="s">
        <v>94</v>
      </c>
      <c r="B77" t="s">
        <v>1091</v>
      </c>
      <c r="C77" t="s">
        <v>1632</v>
      </c>
      <c r="D77" t="s">
        <v>1636</v>
      </c>
      <c r="E77">
        <v>2023</v>
      </c>
      <c r="F77" t="s">
        <v>1640</v>
      </c>
      <c r="G77">
        <f t="shared" si="6"/>
        <v>92</v>
      </c>
      <c r="H77">
        <v>1126</v>
      </c>
      <c r="I77">
        <v>4952</v>
      </c>
      <c r="J77">
        <v>10112</v>
      </c>
      <c r="K77">
        <v>156022</v>
      </c>
      <c r="L77">
        <v>10.52</v>
      </c>
      <c r="M77">
        <v>10</v>
      </c>
      <c r="N77">
        <v>9.0399999999999991</v>
      </c>
      <c r="O77">
        <v>17.010000000000002</v>
      </c>
      <c r="P77">
        <v>74.540000000000006</v>
      </c>
      <c r="Q77">
        <v>1.9</v>
      </c>
      <c r="R77">
        <v>13377</v>
      </c>
      <c r="S77">
        <v>7180</v>
      </c>
      <c r="T77">
        <v>9</v>
      </c>
      <c r="U77">
        <v>5575952</v>
      </c>
      <c r="V77">
        <v>11386112</v>
      </c>
      <c r="W77">
        <v>-5810160</v>
      </c>
      <c r="X77" s="27">
        <f t="shared" si="7"/>
        <v>0.1355646520587527</v>
      </c>
      <c r="Y77" s="27">
        <f t="shared" si="8"/>
        <v>0.22542777222105215</v>
      </c>
      <c r="Z77" s="26">
        <f t="shared" si="9"/>
        <v>586.64298401420956</v>
      </c>
      <c r="AA77" s="27">
        <f t="shared" si="10"/>
        <v>0.89130434782608692</v>
      </c>
      <c r="AB77" t="str">
        <f t="shared" si="11"/>
        <v>Slow Mover</v>
      </c>
    </row>
    <row r="78" spans="1:28" x14ac:dyDescent="0.3">
      <c r="A78" t="s">
        <v>95</v>
      </c>
      <c r="B78" t="s">
        <v>1092</v>
      </c>
      <c r="C78" t="s">
        <v>1632</v>
      </c>
      <c r="D78" t="s">
        <v>1638</v>
      </c>
      <c r="E78">
        <v>2023</v>
      </c>
      <c r="F78" t="s">
        <v>1641</v>
      </c>
      <c r="G78">
        <f t="shared" si="6"/>
        <v>91</v>
      </c>
      <c r="H78">
        <v>4937</v>
      </c>
      <c r="I78">
        <v>10606</v>
      </c>
      <c r="J78">
        <v>7977</v>
      </c>
      <c r="K78">
        <v>227691</v>
      </c>
      <c r="L78">
        <v>10.91</v>
      </c>
      <c r="M78">
        <v>10</v>
      </c>
      <c r="N78">
        <v>0.69</v>
      </c>
      <c r="O78">
        <v>7.49</v>
      </c>
      <c r="P78">
        <v>22.55</v>
      </c>
      <c r="Q78">
        <v>4</v>
      </c>
      <c r="R78">
        <v>3956</v>
      </c>
      <c r="S78">
        <v>5042</v>
      </c>
      <c r="T78">
        <v>9</v>
      </c>
      <c r="U78">
        <v>52361822</v>
      </c>
      <c r="V78">
        <v>39382449</v>
      </c>
      <c r="W78">
        <v>12979373</v>
      </c>
      <c r="X78" s="27">
        <f t="shared" si="7"/>
        <v>0.49473895179877742</v>
      </c>
      <c r="Y78" s="27">
        <f t="shared" si="8"/>
        <v>0.98839867802427561</v>
      </c>
      <c r="Z78" s="26">
        <f t="shared" si="9"/>
        <v>92.93538586185943</v>
      </c>
      <c r="AA78" s="27">
        <f t="shared" si="10"/>
        <v>0.89010989010989006</v>
      </c>
      <c r="AB78" t="str">
        <f t="shared" si="11"/>
        <v>Fast Mover</v>
      </c>
    </row>
    <row r="79" spans="1:28" x14ac:dyDescent="0.3">
      <c r="A79" t="s">
        <v>96</v>
      </c>
      <c r="B79" t="s">
        <v>1093</v>
      </c>
      <c r="C79" t="s">
        <v>1634</v>
      </c>
      <c r="D79" t="s">
        <v>1635</v>
      </c>
      <c r="E79">
        <v>2023</v>
      </c>
      <c r="F79" t="s">
        <v>1641</v>
      </c>
      <c r="G79">
        <f t="shared" si="6"/>
        <v>91</v>
      </c>
      <c r="H79">
        <v>4043</v>
      </c>
      <c r="I79">
        <v>15359</v>
      </c>
      <c r="J79">
        <v>9233</v>
      </c>
      <c r="K79">
        <v>460370</v>
      </c>
      <c r="L79">
        <v>8.43</v>
      </c>
      <c r="M79">
        <v>12</v>
      </c>
      <c r="N79">
        <v>9.92</v>
      </c>
      <c r="O79">
        <v>11.44</v>
      </c>
      <c r="P79">
        <v>11.2</v>
      </c>
      <c r="Q79">
        <v>3.5</v>
      </c>
      <c r="R79">
        <v>6923</v>
      </c>
      <c r="S79">
        <v>7061</v>
      </c>
      <c r="T79">
        <v>9</v>
      </c>
      <c r="U79">
        <v>62096437</v>
      </c>
      <c r="V79">
        <v>37329019</v>
      </c>
      <c r="W79">
        <v>24767418</v>
      </c>
      <c r="X79" s="27">
        <f t="shared" si="7"/>
        <v>0.36410302593659943</v>
      </c>
      <c r="Y79" s="27">
        <f t="shared" si="8"/>
        <v>0.80941783578127335</v>
      </c>
      <c r="Z79" s="26">
        <f t="shared" si="9"/>
        <v>158.92926045016077</v>
      </c>
      <c r="AA79" s="27">
        <f t="shared" si="10"/>
        <v>0.86813186813186816</v>
      </c>
      <c r="AB79" t="str">
        <f t="shared" si="11"/>
        <v>Other</v>
      </c>
    </row>
    <row r="80" spans="1:28" x14ac:dyDescent="0.3">
      <c r="A80" t="s">
        <v>97</v>
      </c>
      <c r="B80" t="s">
        <v>1090</v>
      </c>
      <c r="C80" t="s">
        <v>1633</v>
      </c>
      <c r="D80" t="s">
        <v>1637</v>
      </c>
      <c r="E80">
        <v>2023</v>
      </c>
      <c r="F80" t="s">
        <v>1642</v>
      </c>
      <c r="G80">
        <f t="shared" si="6"/>
        <v>90</v>
      </c>
      <c r="H80">
        <v>4909</v>
      </c>
      <c r="I80">
        <v>19192</v>
      </c>
      <c r="J80">
        <v>4697</v>
      </c>
      <c r="K80">
        <v>462755</v>
      </c>
      <c r="L80">
        <v>14.21</v>
      </c>
      <c r="M80">
        <v>6</v>
      </c>
      <c r="N80">
        <v>9.51</v>
      </c>
      <c r="O80">
        <v>2.39</v>
      </c>
      <c r="P80">
        <v>35.020000000000003</v>
      </c>
      <c r="Q80">
        <v>4</v>
      </c>
      <c r="R80">
        <v>15746</v>
      </c>
      <c r="S80">
        <v>7830</v>
      </c>
      <c r="T80">
        <v>9</v>
      </c>
      <c r="U80">
        <v>94213528</v>
      </c>
      <c r="V80">
        <v>23057573</v>
      </c>
      <c r="W80">
        <v>71155955</v>
      </c>
      <c r="X80" s="27">
        <f t="shared" si="7"/>
        <v>0.38535206845121284</v>
      </c>
      <c r="Y80" s="27">
        <f t="shared" si="8"/>
        <v>0.98279301406140762</v>
      </c>
      <c r="Z80" s="26">
        <f t="shared" si="9"/>
        <v>143.55265838256264</v>
      </c>
      <c r="AA80" s="27">
        <f t="shared" si="10"/>
        <v>0.93333333333333335</v>
      </c>
      <c r="AB80" t="str">
        <f t="shared" si="11"/>
        <v>Fast Mover</v>
      </c>
    </row>
    <row r="81" spans="1:28" x14ac:dyDescent="0.3">
      <c r="A81" t="s">
        <v>98</v>
      </c>
      <c r="B81" t="s">
        <v>1094</v>
      </c>
      <c r="C81" t="s">
        <v>1634</v>
      </c>
      <c r="D81" t="s">
        <v>1637</v>
      </c>
      <c r="E81">
        <v>2024</v>
      </c>
      <c r="F81" t="s">
        <v>1639</v>
      </c>
      <c r="G81">
        <f t="shared" si="6"/>
        <v>92</v>
      </c>
      <c r="H81">
        <v>429</v>
      </c>
      <c r="I81">
        <v>10205</v>
      </c>
      <c r="J81">
        <v>13087</v>
      </c>
      <c r="K81">
        <v>306453</v>
      </c>
      <c r="L81">
        <v>7.44</v>
      </c>
      <c r="M81">
        <v>16</v>
      </c>
      <c r="N81">
        <v>1.37</v>
      </c>
      <c r="O81">
        <v>22.45</v>
      </c>
      <c r="P81">
        <v>57.05</v>
      </c>
      <c r="Q81">
        <v>2.7</v>
      </c>
      <c r="R81">
        <v>14346</v>
      </c>
      <c r="S81">
        <v>733</v>
      </c>
      <c r="T81">
        <v>9</v>
      </c>
      <c r="U81">
        <v>4377945</v>
      </c>
      <c r="V81">
        <v>5614323</v>
      </c>
      <c r="W81">
        <v>-1236378</v>
      </c>
      <c r="X81" s="27">
        <f t="shared" si="7"/>
        <v>0.36919104991394147</v>
      </c>
      <c r="Y81" s="27">
        <f t="shared" si="8"/>
        <v>8.588678000251454E-2</v>
      </c>
      <c r="Z81" s="26">
        <f t="shared" si="9"/>
        <v>157.19347319347321</v>
      </c>
      <c r="AA81" s="27">
        <f t="shared" si="10"/>
        <v>0.82608695652173914</v>
      </c>
      <c r="AB81" t="str">
        <f t="shared" si="11"/>
        <v>Other</v>
      </c>
    </row>
    <row r="82" spans="1:28" x14ac:dyDescent="0.3">
      <c r="A82" t="s">
        <v>99</v>
      </c>
      <c r="B82" t="s">
        <v>1095</v>
      </c>
      <c r="C82" t="s">
        <v>1632</v>
      </c>
      <c r="D82" t="s">
        <v>1635</v>
      </c>
      <c r="E82">
        <v>2023</v>
      </c>
      <c r="F82" t="s">
        <v>1639</v>
      </c>
      <c r="G82">
        <f t="shared" si="6"/>
        <v>92</v>
      </c>
      <c r="H82">
        <v>542</v>
      </c>
      <c r="I82">
        <v>11612</v>
      </c>
      <c r="J82">
        <v>8923</v>
      </c>
      <c r="K82">
        <v>372202</v>
      </c>
      <c r="L82">
        <v>5.71</v>
      </c>
      <c r="M82">
        <v>1</v>
      </c>
      <c r="N82">
        <v>5.38</v>
      </c>
      <c r="O82">
        <v>23.39</v>
      </c>
      <c r="P82">
        <v>21.06</v>
      </c>
      <c r="Q82">
        <v>4.7</v>
      </c>
      <c r="R82">
        <v>5817</v>
      </c>
      <c r="S82">
        <v>6922</v>
      </c>
      <c r="T82">
        <v>2</v>
      </c>
      <c r="U82">
        <v>6293704</v>
      </c>
      <c r="V82">
        <v>4836266</v>
      </c>
      <c r="W82">
        <v>1457438</v>
      </c>
      <c r="X82" s="27">
        <f t="shared" si="7"/>
        <v>7.2615219721329047E-2</v>
      </c>
      <c r="Y82" s="27">
        <f t="shared" si="8"/>
        <v>0.10850963813837501</v>
      </c>
      <c r="Z82" s="26">
        <f t="shared" si="9"/>
        <v>1174.9520295202951</v>
      </c>
      <c r="AA82" s="27">
        <f t="shared" si="10"/>
        <v>0.98913043478260865</v>
      </c>
      <c r="AB82" t="str">
        <f t="shared" si="11"/>
        <v>Slow Mover</v>
      </c>
    </row>
    <row r="83" spans="1:28" x14ac:dyDescent="0.3">
      <c r="A83" t="s">
        <v>100</v>
      </c>
      <c r="B83" t="s">
        <v>1082</v>
      </c>
      <c r="C83" t="s">
        <v>1633</v>
      </c>
      <c r="D83" t="s">
        <v>1635</v>
      </c>
      <c r="E83">
        <v>2023</v>
      </c>
      <c r="F83" t="s">
        <v>1641</v>
      </c>
      <c r="G83">
        <f t="shared" si="6"/>
        <v>91</v>
      </c>
      <c r="H83">
        <v>2112</v>
      </c>
      <c r="I83">
        <v>6341</v>
      </c>
      <c r="J83">
        <v>3079</v>
      </c>
      <c r="K83">
        <v>112068</v>
      </c>
      <c r="L83">
        <v>2.4500000000000002</v>
      </c>
      <c r="M83">
        <v>11</v>
      </c>
      <c r="N83">
        <v>1.85</v>
      </c>
      <c r="O83">
        <v>24.5</v>
      </c>
      <c r="P83">
        <v>44.09</v>
      </c>
      <c r="Q83">
        <v>3.5</v>
      </c>
      <c r="R83">
        <v>19440</v>
      </c>
      <c r="S83">
        <v>4203</v>
      </c>
      <c r="T83">
        <v>7</v>
      </c>
      <c r="U83">
        <v>13392192</v>
      </c>
      <c r="V83">
        <v>6502848</v>
      </c>
      <c r="W83">
        <v>6889344</v>
      </c>
      <c r="X83" s="27">
        <f t="shared" si="7"/>
        <v>0.3344418052256532</v>
      </c>
      <c r="Y83" s="27">
        <f t="shared" si="8"/>
        <v>0.42282722462776384</v>
      </c>
      <c r="Z83" s="26">
        <f t="shared" si="9"/>
        <v>181.09517045454547</v>
      </c>
      <c r="AA83" s="27">
        <f t="shared" si="10"/>
        <v>0.87912087912087911</v>
      </c>
      <c r="AB83" t="str">
        <f t="shared" si="11"/>
        <v>Other</v>
      </c>
    </row>
    <row r="84" spans="1:28" x14ac:dyDescent="0.3">
      <c r="A84" t="s">
        <v>101</v>
      </c>
      <c r="B84" t="s">
        <v>1096</v>
      </c>
      <c r="C84" t="s">
        <v>1634</v>
      </c>
      <c r="D84" t="s">
        <v>1635</v>
      </c>
      <c r="E84">
        <v>2023</v>
      </c>
      <c r="F84" t="s">
        <v>1641</v>
      </c>
      <c r="G84">
        <f t="shared" si="6"/>
        <v>91</v>
      </c>
      <c r="H84">
        <v>3934</v>
      </c>
      <c r="I84">
        <v>16858</v>
      </c>
      <c r="J84">
        <v>9780</v>
      </c>
      <c r="K84">
        <v>412076</v>
      </c>
      <c r="L84">
        <v>11.79</v>
      </c>
      <c r="M84">
        <v>9</v>
      </c>
      <c r="N84">
        <v>4.28</v>
      </c>
      <c r="O84">
        <v>21.71</v>
      </c>
      <c r="P84">
        <v>54.19</v>
      </c>
      <c r="Q84">
        <v>2.2000000000000002</v>
      </c>
      <c r="R84">
        <v>20089</v>
      </c>
      <c r="S84">
        <v>9684</v>
      </c>
      <c r="T84">
        <v>13</v>
      </c>
      <c r="U84">
        <v>66319372</v>
      </c>
      <c r="V84">
        <v>38474520</v>
      </c>
      <c r="W84">
        <v>27844852</v>
      </c>
      <c r="X84" s="27">
        <f t="shared" si="7"/>
        <v>0.28888236158026143</v>
      </c>
      <c r="Y84" s="27">
        <f t="shared" si="8"/>
        <v>0.78759578678296549</v>
      </c>
      <c r="Z84" s="26">
        <f t="shared" si="9"/>
        <v>224.0071174377224</v>
      </c>
      <c r="AA84" s="27">
        <f t="shared" si="10"/>
        <v>0.90109890109890112</v>
      </c>
      <c r="AB84" t="str">
        <f t="shared" si="11"/>
        <v>Overstocked</v>
      </c>
    </row>
    <row r="85" spans="1:28" x14ac:dyDescent="0.3">
      <c r="A85" t="s">
        <v>102</v>
      </c>
      <c r="B85" t="s">
        <v>1097</v>
      </c>
      <c r="C85" t="s">
        <v>1634</v>
      </c>
      <c r="D85" t="s">
        <v>1637</v>
      </c>
      <c r="E85">
        <v>2023</v>
      </c>
      <c r="F85" t="s">
        <v>1641</v>
      </c>
      <c r="G85">
        <f t="shared" si="6"/>
        <v>91</v>
      </c>
      <c r="H85">
        <v>114</v>
      </c>
      <c r="I85">
        <v>2909</v>
      </c>
      <c r="J85">
        <v>8251</v>
      </c>
      <c r="K85">
        <v>211445</v>
      </c>
      <c r="L85">
        <v>11.02</v>
      </c>
      <c r="M85">
        <v>17</v>
      </c>
      <c r="N85">
        <v>0.61</v>
      </c>
      <c r="O85">
        <v>4.3499999999999996</v>
      </c>
      <c r="P85">
        <v>57.91</v>
      </c>
      <c r="Q85">
        <v>3.6</v>
      </c>
      <c r="R85">
        <v>14135</v>
      </c>
      <c r="S85">
        <v>6587</v>
      </c>
      <c r="T85">
        <v>10</v>
      </c>
      <c r="U85">
        <v>331626</v>
      </c>
      <c r="V85">
        <v>940614</v>
      </c>
      <c r="W85">
        <v>-608988</v>
      </c>
      <c r="X85" s="27">
        <f t="shared" si="7"/>
        <v>1.7012386211013281E-2</v>
      </c>
      <c r="Y85" s="27">
        <f t="shared" si="8"/>
        <v>2.2823060420248616E-2</v>
      </c>
      <c r="Z85" s="26">
        <f t="shared" si="9"/>
        <v>5258.0438596491231</v>
      </c>
      <c r="AA85" s="27">
        <f t="shared" si="10"/>
        <v>0.81318681318681318</v>
      </c>
      <c r="AB85" t="str">
        <f t="shared" si="11"/>
        <v>Slow Mover</v>
      </c>
    </row>
    <row r="86" spans="1:28" x14ac:dyDescent="0.3">
      <c r="A86" t="s">
        <v>103</v>
      </c>
      <c r="B86" t="s">
        <v>1098</v>
      </c>
      <c r="C86" t="s">
        <v>1634</v>
      </c>
      <c r="D86" t="s">
        <v>1637</v>
      </c>
      <c r="E86">
        <v>2024</v>
      </c>
      <c r="F86" t="s">
        <v>1639</v>
      </c>
      <c r="G86">
        <f t="shared" si="6"/>
        <v>92</v>
      </c>
      <c r="H86">
        <v>2618</v>
      </c>
      <c r="I86">
        <v>6066</v>
      </c>
      <c r="J86">
        <v>9706</v>
      </c>
      <c r="K86">
        <v>214226</v>
      </c>
      <c r="L86">
        <v>5.77</v>
      </c>
      <c r="M86">
        <v>10</v>
      </c>
      <c r="N86">
        <v>2.2400000000000002</v>
      </c>
      <c r="O86">
        <v>1.1499999999999999</v>
      </c>
      <c r="P86">
        <v>31.95</v>
      </c>
      <c r="Q86">
        <v>2.1</v>
      </c>
      <c r="R86">
        <v>14970</v>
      </c>
      <c r="S86">
        <v>3546</v>
      </c>
      <c r="T86">
        <v>9</v>
      </c>
      <c r="U86">
        <v>15880788</v>
      </c>
      <c r="V86">
        <v>25410308</v>
      </c>
      <c r="W86">
        <v>-9529520</v>
      </c>
      <c r="X86" s="27">
        <f t="shared" si="7"/>
        <v>0.42472420506164826</v>
      </c>
      <c r="Y86" s="27">
        <f t="shared" si="8"/>
        <v>0.52412958052816561</v>
      </c>
      <c r="Z86" s="26">
        <f t="shared" si="9"/>
        <v>124.61115355233002</v>
      </c>
      <c r="AA86" s="27">
        <f t="shared" si="10"/>
        <v>0.89130434782608692</v>
      </c>
      <c r="AB86" t="str">
        <f t="shared" si="11"/>
        <v>Fast Mover</v>
      </c>
    </row>
    <row r="87" spans="1:28" x14ac:dyDescent="0.3">
      <c r="A87" t="s">
        <v>104</v>
      </c>
      <c r="B87" t="s">
        <v>1099</v>
      </c>
      <c r="C87" t="s">
        <v>1632</v>
      </c>
      <c r="D87" t="s">
        <v>1638</v>
      </c>
      <c r="E87">
        <v>2023</v>
      </c>
      <c r="F87" t="s">
        <v>1640</v>
      </c>
      <c r="G87">
        <f t="shared" si="6"/>
        <v>92</v>
      </c>
      <c r="H87">
        <v>2077</v>
      </c>
      <c r="I87">
        <v>12882</v>
      </c>
      <c r="J87">
        <v>13846</v>
      </c>
      <c r="K87">
        <v>187103</v>
      </c>
      <c r="L87">
        <v>0.38</v>
      </c>
      <c r="M87">
        <v>15</v>
      </c>
      <c r="N87">
        <v>3.63</v>
      </c>
      <c r="O87">
        <v>14.49</v>
      </c>
      <c r="P87">
        <v>42</v>
      </c>
      <c r="Q87">
        <v>2.2000000000000002</v>
      </c>
      <c r="R87">
        <v>14676</v>
      </c>
      <c r="S87">
        <v>5838</v>
      </c>
      <c r="T87">
        <v>4</v>
      </c>
      <c r="U87">
        <v>26755914</v>
      </c>
      <c r="V87">
        <v>28758142</v>
      </c>
      <c r="W87">
        <v>-2002228</v>
      </c>
      <c r="X87" s="27">
        <f t="shared" si="7"/>
        <v>0.26241313960833862</v>
      </c>
      <c r="Y87" s="27">
        <f t="shared" si="8"/>
        <v>0.41582014467417877</v>
      </c>
      <c r="Z87" s="26">
        <f t="shared" si="9"/>
        <v>258.59220028887819</v>
      </c>
      <c r="AA87" s="27">
        <f t="shared" si="10"/>
        <v>0.83695652173913038</v>
      </c>
      <c r="AB87" t="str">
        <f t="shared" si="11"/>
        <v>Other</v>
      </c>
    </row>
    <row r="88" spans="1:28" x14ac:dyDescent="0.3">
      <c r="A88" t="s">
        <v>105</v>
      </c>
      <c r="B88" t="s">
        <v>1100</v>
      </c>
      <c r="C88" t="s">
        <v>1633</v>
      </c>
      <c r="D88" t="s">
        <v>1635</v>
      </c>
      <c r="E88">
        <v>2023</v>
      </c>
      <c r="F88" t="s">
        <v>1641</v>
      </c>
      <c r="G88">
        <f t="shared" si="6"/>
        <v>91</v>
      </c>
      <c r="H88">
        <v>2745</v>
      </c>
      <c r="I88">
        <v>19439</v>
      </c>
      <c r="J88">
        <v>11841</v>
      </c>
      <c r="K88">
        <v>274605</v>
      </c>
      <c r="L88">
        <v>12.58</v>
      </c>
      <c r="M88">
        <v>16</v>
      </c>
      <c r="N88">
        <v>4.3899999999999997</v>
      </c>
      <c r="O88">
        <v>22.82</v>
      </c>
      <c r="P88">
        <v>72.27</v>
      </c>
      <c r="Q88">
        <v>2.6</v>
      </c>
      <c r="R88">
        <v>10613</v>
      </c>
      <c r="S88">
        <v>3198</v>
      </c>
      <c r="T88">
        <v>12</v>
      </c>
      <c r="U88">
        <v>53360055</v>
      </c>
      <c r="V88">
        <v>32503545</v>
      </c>
      <c r="W88">
        <v>20856510</v>
      </c>
      <c r="X88" s="27">
        <f t="shared" si="7"/>
        <v>0.46188793538616862</v>
      </c>
      <c r="Y88" s="27">
        <f t="shared" si="8"/>
        <v>0.54955527064546017</v>
      </c>
      <c r="Z88" s="26">
        <f t="shared" si="9"/>
        <v>106.01748633879781</v>
      </c>
      <c r="AA88" s="27">
        <f t="shared" si="10"/>
        <v>0.82417582417582413</v>
      </c>
      <c r="AB88" t="str">
        <f t="shared" si="11"/>
        <v>Fast Mover</v>
      </c>
    </row>
    <row r="89" spans="1:28" x14ac:dyDescent="0.3">
      <c r="A89" t="s">
        <v>106</v>
      </c>
      <c r="B89" t="s">
        <v>1101</v>
      </c>
      <c r="C89" t="s">
        <v>1632</v>
      </c>
      <c r="D89" t="s">
        <v>1637</v>
      </c>
      <c r="E89">
        <v>2023</v>
      </c>
      <c r="F89" t="s">
        <v>1641</v>
      </c>
      <c r="G89">
        <f t="shared" si="6"/>
        <v>91</v>
      </c>
      <c r="H89">
        <v>1545</v>
      </c>
      <c r="I89">
        <v>16096</v>
      </c>
      <c r="J89">
        <v>1575</v>
      </c>
      <c r="K89">
        <v>253047</v>
      </c>
      <c r="L89">
        <v>0.17</v>
      </c>
      <c r="M89">
        <v>18</v>
      </c>
      <c r="N89">
        <v>9.77</v>
      </c>
      <c r="O89">
        <v>4.43</v>
      </c>
      <c r="P89">
        <v>85.3</v>
      </c>
      <c r="Q89">
        <v>4.4000000000000004</v>
      </c>
      <c r="R89">
        <v>15046</v>
      </c>
      <c r="S89">
        <v>8197</v>
      </c>
      <c r="T89">
        <v>2</v>
      </c>
      <c r="U89">
        <v>24868320</v>
      </c>
      <c r="V89">
        <v>2433375</v>
      </c>
      <c r="W89">
        <v>22434945</v>
      </c>
      <c r="X89" s="27">
        <f t="shared" si="7"/>
        <v>0.15859166495586122</v>
      </c>
      <c r="Y89" s="27">
        <f t="shared" si="8"/>
        <v>0.30931252937968523</v>
      </c>
      <c r="Z89" s="26">
        <f t="shared" si="9"/>
        <v>482.80064724919094</v>
      </c>
      <c r="AA89" s="27">
        <f t="shared" si="10"/>
        <v>0.80219780219780223</v>
      </c>
      <c r="AB89" t="str">
        <f t="shared" si="11"/>
        <v>Slow Mover</v>
      </c>
    </row>
    <row r="90" spans="1:28" x14ac:dyDescent="0.3">
      <c r="A90" t="s">
        <v>107</v>
      </c>
      <c r="B90" t="s">
        <v>1102</v>
      </c>
      <c r="C90" t="s">
        <v>1633</v>
      </c>
      <c r="D90" t="s">
        <v>1635</v>
      </c>
      <c r="E90">
        <v>2024</v>
      </c>
      <c r="F90" t="s">
        <v>1641</v>
      </c>
      <c r="G90">
        <f t="shared" si="6"/>
        <v>91</v>
      </c>
      <c r="H90">
        <v>441</v>
      </c>
      <c r="I90">
        <v>2304</v>
      </c>
      <c r="J90">
        <v>13018</v>
      </c>
      <c r="K90">
        <v>334929</v>
      </c>
      <c r="L90">
        <v>10.56</v>
      </c>
      <c r="M90">
        <v>17</v>
      </c>
      <c r="N90">
        <v>8.08</v>
      </c>
      <c r="O90">
        <v>0.18</v>
      </c>
      <c r="P90">
        <v>78.95</v>
      </c>
      <c r="Q90">
        <v>3</v>
      </c>
      <c r="R90">
        <v>8305</v>
      </c>
      <c r="S90">
        <v>5576</v>
      </c>
      <c r="T90">
        <v>3</v>
      </c>
      <c r="U90">
        <v>1016064</v>
      </c>
      <c r="V90">
        <v>5740938</v>
      </c>
      <c r="W90">
        <v>-4724874</v>
      </c>
      <c r="X90" s="27">
        <f t="shared" si="7"/>
        <v>7.329233837460529E-2</v>
      </c>
      <c r="Y90" s="27">
        <f t="shared" si="8"/>
        <v>8.828920741517228E-2</v>
      </c>
      <c r="Z90" s="26">
        <f t="shared" si="9"/>
        <v>1150.6031746031747</v>
      </c>
      <c r="AA90" s="27">
        <f t="shared" si="10"/>
        <v>0.81318681318681318</v>
      </c>
      <c r="AB90" t="str">
        <f t="shared" si="11"/>
        <v>Slow Mover</v>
      </c>
    </row>
    <row r="91" spans="1:28" x14ac:dyDescent="0.3">
      <c r="A91" t="s">
        <v>108</v>
      </c>
      <c r="B91" t="s">
        <v>1103</v>
      </c>
      <c r="C91" t="s">
        <v>1633</v>
      </c>
      <c r="D91" t="s">
        <v>1635</v>
      </c>
      <c r="E91">
        <v>2024</v>
      </c>
      <c r="F91" t="s">
        <v>1641</v>
      </c>
      <c r="G91">
        <f t="shared" si="6"/>
        <v>91</v>
      </c>
      <c r="H91">
        <v>4564</v>
      </c>
      <c r="I91">
        <v>14721</v>
      </c>
      <c r="J91">
        <v>7669</v>
      </c>
      <c r="K91">
        <v>299768</v>
      </c>
      <c r="L91">
        <v>14.55</v>
      </c>
      <c r="M91">
        <v>2</v>
      </c>
      <c r="N91">
        <v>7.37</v>
      </c>
      <c r="O91">
        <v>20.14</v>
      </c>
      <c r="P91">
        <v>55.14</v>
      </c>
      <c r="Q91">
        <v>3.7</v>
      </c>
      <c r="R91">
        <v>18288</v>
      </c>
      <c r="S91">
        <v>8353</v>
      </c>
      <c r="T91">
        <v>12</v>
      </c>
      <c r="U91">
        <v>67186644</v>
      </c>
      <c r="V91">
        <v>35001316</v>
      </c>
      <c r="W91">
        <v>32185328</v>
      </c>
      <c r="X91" s="27">
        <f t="shared" si="7"/>
        <v>0.35333281721762017</v>
      </c>
      <c r="Y91" s="27">
        <f t="shared" si="8"/>
        <v>0.91372322594749733</v>
      </c>
      <c r="Z91" s="26">
        <f t="shared" si="9"/>
        <v>166.54754601226995</v>
      </c>
      <c r="AA91" s="27">
        <f t="shared" si="10"/>
        <v>0.97802197802197799</v>
      </c>
      <c r="AB91" t="str">
        <f t="shared" si="11"/>
        <v>Overstocked</v>
      </c>
    </row>
    <row r="92" spans="1:28" x14ac:dyDescent="0.3">
      <c r="A92" t="s">
        <v>109</v>
      </c>
      <c r="B92" t="s">
        <v>1104</v>
      </c>
      <c r="C92" t="s">
        <v>1633</v>
      </c>
      <c r="D92" t="s">
        <v>1635</v>
      </c>
      <c r="E92">
        <v>2024</v>
      </c>
      <c r="F92" t="s">
        <v>1640</v>
      </c>
      <c r="G92">
        <f t="shared" si="6"/>
        <v>92</v>
      </c>
      <c r="H92">
        <v>4524</v>
      </c>
      <c r="I92">
        <v>2779</v>
      </c>
      <c r="J92">
        <v>3047</v>
      </c>
      <c r="K92">
        <v>209741</v>
      </c>
      <c r="L92">
        <v>6.56</v>
      </c>
      <c r="M92">
        <v>15</v>
      </c>
      <c r="N92">
        <v>5.37</v>
      </c>
      <c r="O92">
        <v>1.92</v>
      </c>
      <c r="P92">
        <v>42.82</v>
      </c>
      <c r="Q92">
        <v>2.6</v>
      </c>
      <c r="R92">
        <v>19504</v>
      </c>
      <c r="S92">
        <v>5281</v>
      </c>
      <c r="T92">
        <v>3</v>
      </c>
      <c r="U92">
        <v>12572196</v>
      </c>
      <c r="V92">
        <v>13784628</v>
      </c>
      <c r="W92">
        <v>-1212432</v>
      </c>
      <c r="X92" s="27">
        <f t="shared" si="7"/>
        <v>0.46139724630290668</v>
      </c>
      <c r="Y92" s="27">
        <f t="shared" si="8"/>
        <v>0.9057151345719715</v>
      </c>
      <c r="Z92" s="26">
        <f t="shared" si="9"/>
        <v>107.39434129089302</v>
      </c>
      <c r="AA92" s="27">
        <f t="shared" si="10"/>
        <v>0.83695652173913038</v>
      </c>
      <c r="AB92" t="str">
        <f t="shared" si="11"/>
        <v>Fast Mover</v>
      </c>
    </row>
    <row r="93" spans="1:28" x14ac:dyDescent="0.3">
      <c r="A93" t="s">
        <v>110</v>
      </c>
      <c r="B93" t="s">
        <v>1105</v>
      </c>
      <c r="C93" t="s">
        <v>1634</v>
      </c>
      <c r="D93" t="s">
        <v>1636</v>
      </c>
      <c r="E93">
        <v>2023</v>
      </c>
      <c r="F93" t="s">
        <v>1639</v>
      </c>
      <c r="G93">
        <f t="shared" si="6"/>
        <v>92</v>
      </c>
      <c r="H93">
        <v>3611</v>
      </c>
      <c r="I93">
        <v>14692</v>
      </c>
      <c r="J93">
        <v>7888</v>
      </c>
      <c r="K93">
        <v>144475</v>
      </c>
      <c r="L93">
        <v>3.52</v>
      </c>
      <c r="M93">
        <v>5</v>
      </c>
      <c r="N93">
        <v>8.4</v>
      </c>
      <c r="O93">
        <v>10.34</v>
      </c>
      <c r="P93">
        <v>36.64</v>
      </c>
      <c r="Q93">
        <v>2.1</v>
      </c>
      <c r="R93">
        <v>20836</v>
      </c>
      <c r="S93">
        <v>1917</v>
      </c>
      <c r="T93">
        <v>8</v>
      </c>
      <c r="U93">
        <v>53052812</v>
      </c>
      <c r="V93">
        <v>28483568</v>
      </c>
      <c r="W93">
        <v>24569244</v>
      </c>
      <c r="X93" s="27">
        <f t="shared" si="7"/>
        <v>0.65321997105643992</v>
      </c>
      <c r="Y93" s="27">
        <f t="shared" si="8"/>
        <v>0.72293044892559433</v>
      </c>
      <c r="Z93" s="26">
        <f t="shared" si="9"/>
        <v>48.840764331210188</v>
      </c>
      <c r="AA93" s="27">
        <f t="shared" si="10"/>
        <v>0.94565217391304346</v>
      </c>
      <c r="AB93" t="str">
        <f t="shared" si="11"/>
        <v>Fast Mover</v>
      </c>
    </row>
    <row r="94" spans="1:28" x14ac:dyDescent="0.3">
      <c r="A94" t="s">
        <v>111</v>
      </c>
      <c r="B94" t="s">
        <v>1106</v>
      </c>
      <c r="C94" t="s">
        <v>1634</v>
      </c>
      <c r="D94" t="s">
        <v>1636</v>
      </c>
      <c r="E94">
        <v>2024</v>
      </c>
      <c r="F94" t="s">
        <v>1640</v>
      </c>
      <c r="G94">
        <f t="shared" si="6"/>
        <v>92</v>
      </c>
      <c r="H94">
        <v>2328</v>
      </c>
      <c r="I94">
        <v>8583</v>
      </c>
      <c r="J94">
        <v>878</v>
      </c>
      <c r="K94">
        <v>52282</v>
      </c>
      <c r="L94">
        <v>10.57</v>
      </c>
      <c r="M94">
        <v>11</v>
      </c>
      <c r="N94">
        <v>3.39</v>
      </c>
      <c r="O94">
        <v>16.97</v>
      </c>
      <c r="P94">
        <v>20</v>
      </c>
      <c r="Q94">
        <v>4.8</v>
      </c>
      <c r="R94">
        <v>9580</v>
      </c>
      <c r="S94">
        <v>8924</v>
      </c>
      <c r="T94">
        <v>13</v>
      </c>
      <c r="U94">
        <v>19981224</v>
      </c>
      <c r="V94">
        <v>2043984</v>
      </c>
      <c r="W94">
        <v>17937240</v>
      </c>
      <c r="X94" s="27">
        <f t="shared" si="7"/>
        <v>0.20689655172413793</v>
      </c>
      <c r="Y94" s="27">
        <f t="shared" si="8"/>
        <v>0.46607091805560336</v>
      </c>
      <c r="Z94" s="26">
        <f t="shared" si="9"/>
        <v>352.66666666666669</v>
      </c>
      <c r="AA94" s="27">
        <f t="shared" si="10"/>
        <v>0.88043478260869568</v>
      </c>
      <c r="AB94" t="str">
        <f t="shared" si="11"/>
        <v>Other</v>
      </c>
    </row>
    <row r="95" spans="1:28" x14ac:dyDescent="0.3">
      <c r="A95" t="s">
        <v>112</v>
      </c>
      <c r="B95" t="s">
        <v>1107</v>
      </c>
      <c r="C95" t="s">
        <v>1632</v>
      </c>
      <c r="D95" t="s">
        <v>1636</v>
      </c>
      <c r="E95">
        <v>2024</v>
      </c>
      <c r="F95" t="s">
        <v>1640</v>
      </c>
      <c r="G95">
        <f t="shared" si="6"/>
        <v>92</v>
      </c>
      <c r="H95">
        <v>3149</v>
      </c>
      <c r="I95">
        <v>12593</v>
      </c>
      <c r="J95">
        <v>8880</v>
      </c>
      <c r="K95">
        <v>215696</v>
      </c>
      <c r="L95">
        <v>12.26</v>
      </c>
      <c r="M95">
        <v>10</v>
      </c>
      <c r="N95">
        <v>7.09</v>
      </c>
      <c r="O95">
        <v>5.92</v>
      </c>
      <c r="P95">
        <v>18.52</v>
      </c>
      <c r="Q95">
        <v>3.4</v>
      </c>
      <c r="R95">
        <v>4618</v>
      </c>
      <c r="S95">
        <v>4987</v>
      </c>
      <c r="T95">
        <v>7</v>
      </c>
      <c r="U95">
        <v>39655357</v>
      </c>
      <c r="V95">
        <v>27963120</v>
      </c>
      <c r="W95">
        <v>11692237</v>
      </c>
      <c r="X95" s="27">
        <f t="shared" si="7"/>
        <v>0.38704523107177974</v>
      </c>
      <c r="Y95" s="27">
        <f t="shared" si="8"/>
        <v>0.63043699353827098</v>
      </c>
      <c r="Z95" s="26">
        <f t="shared" si="9"/>
        <v>145.69831692600826</v>
      </c>
      <c r="AA95" s="27">
        <f t="shared" si="10"/>
        <v>0.89130434782608692</v>
      </c>
      <c r="AB95" t="str">
        <f t="shared" si="11"/>
        <v>Fast Mover</v>
      </c>
    </row>
    <row r="96" spans="1:28" x14ac:dyDescent="0.3">
      <c r="A96" t="s">
        <v>113</v>
      </c>
      <c r="B96" t="s">
        <v>1108</v>
      </c>
      <c r="C96" t="s">
        <v>1633</v>
      </c>
      <c r="D96" t="s">
        <v>1637</v>
      </c>
      <c r="E96">
        <v>2023</v>
      </c>
      <c r="F96" t="s">
        <v>1642</v>
      </c>
      <c r="G96">
        <f t="shared" si="6"/>
        <v>90</v>
      </c>
      <c r="H96">
        <v>250</v>
      </c>
      <c r="I96">
        <v>19271</v>
      </c>
      <c r="J96">
        <v>7899</v>
      </c>
      <c r="K96">
        <v>229510</v>
      </c>
      <c r="L96">
        <v>8.1999999999999993</v>
      </c>
      <c r="M96">
        <v>14</v>
      </c>
      <c r="N96">
        <v>9.94</v>
      </c>
      <c r="O96">
        <v>2.1</v>
      </c>
      <c r="P96">
        <v>65.069999999999993</v>
      </c>
      <c r="Q96">
        <v>4.7</v>
      </c>
      <c r="R96">
        <v>8130</v>
      </c>
      <c r="S96">
        <v>2698</v>
      </c>
      <c r="T96">
        <v>12</v>
      </c>
      <c r="U96">
        <v>4817750</v>
      </c>
      <c r="V96">
        <v>1974750</v>
      </c>
      <c r="W96">
        <v>2843000</v>
      </c>
      <c r="X96" s="27">
        <f t="shared" si="7"/>
        <v>8.4803256445047492E-2</v>
      </c>
      <c r="Y96" s="27">
        <f t="shared" si="8"/>
        <v>5.0050571097036443E-2</v>
      </c>
      <c r="Z96" s="26">
        <f t="shared" si="9"/>
        <v>971.28000000000009</v>
      </c>
      <c r="AA96" s="27">
        <f t="shared" si="10"/>
        <v>0.84444444444444444</v>
      </c>
      <c r="AB96" t="str">
        <f t="shared" si="11"/>
        <v>Slow Mover</v>
      </c>
    </row>
    <row r="97" spans="1:28" x14ac:dyDescent="0.3">
      <c r="A97" t="s">
        <v>114</v>
      </c>
      <c r="B97" t="s">
        <v>1109</v>
      </c>
      <c r="C97" t="s">
        <v>1634</v>
      </c>
      <c r="D97" t="s">
        <v>1635</v>
      </c>
      <c r="E97">
        <v>2023</v>
      </c>
      <c r="F97" t="s">
        <v>1639</v>
      </c>
      <c r="G97">
        <f t="shared" si="6"/>
        <v>92</v>
      </c>
      <c r="H97">
        <v>4925</v>
      </c>
      <c r="I97">
        <v>14380</v>
      </c>
      <c r="J97">
        <v>4726</v>
      </c>
      <c r="K97">
        <v>270972</v>
      </c>
      <c r="L97">
        <v>14.51</v>
      </c>
      <c r="M97">
        <v>14</v>
      </c>
      <c r="N97">
        <v>3.15</v>
      </c>
      <c r="O97">
        <v>19.25</v>
      </c>
      <c r="P97">
        <v>30.78</v>
      </c>
      <c r="Q97">
        <v>1.8</v>
      </c>
      <c r="R97">
        <v>2065</v>
      </c>
      <c r="S97">
        <v>9592</v>
      </c>
      <c r="T97">
        <v>3</v>
      </c>
      <c r="U97">
        <v>70821500</v>
      </c>
      <c r="V97">
        <v>23275550</v>
      </c>
      <c r="W97">
        <v>47545950</v>
      </c>
      <c r="X97" s="27">
        <f t="shared" si="7"/>
        <v>0.33925742233243783</v>
      </c>
      <c r="Y97" s="27">
        <f t="shared" si="8"/>
        <v>0.98599625061161789</v>
      </c>
      <c r="Z97" s="26">
        <f t="shared" si="9"/>
        <v>179.18050761421321</v>
      </c>
      <c r="AA97" s="27">
        <f t="shared" si="10"/>
        <v>0.84782608695652173</v>
      </c>
      <c r="AB97" t="str">
        <f t="shared" si="11"/>
        <v>Other</v>
      </c>
    </row>
    <row r="98" spans="1:28" x14ac:dyDescent="0.3">
      <c r="A98" t="s">
        <v>115</v>
      </c>
      <c r="B98" t="s">
        <v>1110</v>
      </c>
      <c r="C98" t="s">
        <v>1634</v>
      </c>
      <c r="D98" t="s">
        <v>1638</v>
      </c>
      <c r="E98">
        <v>2023</v>
      </c>
      <c r="F98" t="s">
        <v>1641</v>
      </c>
      <c r="G98">
        <f t="shared" si="6"/>
        <v>91</v>
      </c>
      <c r="H98">
        <v>3154</v>
      </c>
      <c r="I98">
        <v>17017</v>
      </c>
      <c r="J98">
        <v>9847</v>
      </c>
      <c r="K98">
        <v>379678</v>
      </c>
      <c r="L98">
        <v>0.78</v>
      </c>
      <c r="M98">
        <v>15</v>
      </c>
      <c r="N98">
        <v>6.74</v>
      </c>
      <c r="O98">
        <v>15.75</v>
      </c>
      <c r="P98">
        <v>30.37</v>
      </c>
      <c r="Q98">
        <v>1.6</v>
      </c>
      <c r="R98">
        <v>17201</v>
      </c>
      <c r="S98">
        <v>2753</v>
      </c>
      <c r="T98">
        <v>9</v>
      </c>
      <c r="U98">
        <v>53671618</v>
      </c>
      <c r="V98">
        <v>31057438</v>
      </c>
      <c r="W98">
        <v>22614180</v>
      </c>
      <c r="X98" s="27">
        <f t="shared" si="7"/>
        <v>0.53394277975283566</v>
      </c>
      <c r="Y98" s="27">
        <f t="shared" si="8"/>
        <v>0.63143800496021174</v>
      </c>
      <c r="Z98" s="26">
        <f t="shared" si="9"/>
        <v>79.430247305009516</v>
      </c>
      <c r="AA98" s="27">
        <f t="shared" si="10"/>
        <v>0.8351648351648352</v>
      </c>
      <c r="AB98" t="str">
        <f t="shared" si="11"/>
        <v>Fast Mover</v>
      </c>
    </row>
    <row r="99" spans="1:28" x14ac:dyDescent="0.3">
      <c r="A99" t="s">
        <v>116</v>
      </c>
      <c r="B99" t="s">
        <v>1111</v>
      </c>
      <c r="C99" t="s">
        <v>1632</v>
      </c>
      <c r="D99" t="s">
        <v>1638</v>
      </c>
      <c r="E99">
        <v>2023</v>
      </c>
      <c r="F99" t="s">
        <v>1639</v>
      </c>
      <c r="G99">
        <f t="shared" si="6"/>
        <v>92</v>
      </c>
      <c r="H99">
        <v>4648</v>
      </c>
      <c r="I99">
        <v>3606</v>
      </c>
      <c r="J99">
        <v>8140</v>
      </c>
      <c r="K99">
        <v>212777</v>
      </c>
      <c r="L99">
        <v>7.57</v>
      </c>
      <c r="M99">
        <v>9</v>
      </c>
      <c r="N99">
        <v>8.44</v>
      </c>
      <c r="O99">
        <v>24.71</v>
      </c>
      <c r="P99">
        <v>89.86</v>
      </c>
      <c r="Q99">
        <v>4.4000000000000004</v>
      </c>
      <c r="R99">
        <v>16359</v>
      </c>
      <c r="S99">
        <v>1554</v>
      </c>
      <c r="T99">
        <v>10</v>
      </c>
      <c r="U99">
        <v>16760688</v>
      </c>
      <c r="V99">
        <v>37834720</v>
      </c>
      <c r="W99">
        <v>-21074032</v>
      </c>
      <c r="X99" s="27">
        <f t="shared" si="7"/>
        <v>0.74943566591422117</v>
      </c>
      <c r="Y99" s="27">
        <f t="shared" si="8"/>
        <v>0.93054021783610152</v>
      </c>
      <c r="Z99" s="26">
        <f t="shared" si="9"/>
        <v>30.759036144578314</v>
      </c>
      <c r="AA99" s="27">
        <f t="shared" si="10"/>
        <v>0.90217391304347827</v>
      </c>
      <c r="AB99" t="str">
        <f t="shared" si="11"/>
        <v>Fast Mover</v>
      </c>
    </row>
    <row r="100" spans="1:28" x14ac:dyDescent="0.3">
      <c r="A100" t="s">
        <v>117</v>
      </c>
      <c r="B100" t="s">
        <v>1105</v>
      </c>
      <c r="C100" t="s">
        <v>1633</v>
      </c>
      <c r="D100" t="s">
        <v>1638</v>
      </c>
      <c r="E100">
        <v>2024</v>
      </c>
      <c r="F100" t="s">
        <v>1641</v>
      </c>
      <c r="G100">
        <f t="shared" si="6"/>
        <v>91</v>
      </c>
      <c r="H100">
        <v>2504</v>
      </c>
      <c r="I100">
        <v>17586</v>
      </c>
      <c r="J100">
        <v>14527</v>
      </c>
      <c r="K100">
        <v>481460</v>
      </c>
      <c r="L100">
        <v>10.78</v>
      </c>
      <c r="M100">
        <v>11</v>
      </c>
      <c r="N100">
        <v>9.16</v>
      </c>
      <c r="O100">
        <v>8.61</v>
      </c>
      <c r="P100">
        <v>25.03</v>
      </c>
      <c r="Q100">
        <v>3.7</v>
      </c>
      <c r="R100">
        <v>9170</v>
      </c>
      <c r="S100">
        <v>1238</v>
      </c>
      <c r="T100">
        <v>8</v>
      </c>
      <c r="U100">
        <v>44035344</v>
      </c>
      <c r="V100">
        <v>36375608</v>
      </c>
      <c r="W100">
        <v>7659736</v>
      </c>
      <c r="X100" s="27">
        <f t="shared" si="7"/>
        <v>0.66916087653661149</v>
      </c>
      <c r="Y100" s="27">
        <f t="shared" si="8"/>
        <v>0.50130652010791699</v>
      </c>
      <c r="Z100" s="26">
        <f t="shared" si="9"/>
        <v>44.991214057507982</v>
      </c>
      <c r="AA100" s="27">
        <f t="shared" si="10"/>
        <v>0.87912087912087911</v>
      </c>
      <c r="AB100" t="str">
        <f t="shared" si="11"/>
        <v>Stock-out Risk</v>
      </c>
    </row>
    <row r="101" spans="1:28" x14ac:dyDescent="0.3">
      <c r="A101" t="s">
        <v>118</v>
      </c>
      <c r="B101" t="s">
        <v>1112</v>
      </c>
      <c r="C101" t="s">
        <v>1632</v>
      </c>
      <c r="D101" t="s">
        <v>1636</v>
      </c>
      <c r="E101">
        <v>2023</v>
      </c>
      <c r="F101" t="s">
        <v>1639</v>
      </c>
      <c r="G101">
        <f t="shared" si="6"/>
        <v>92</v>
      </c>
      <c r="H101">
        <v>3695</v>
      </c>
      <c r="I101">
        <v>6331</v>
      </c>
      <c r="J101">
        <v>7883</v>
      </c>
      <c r="K101">
        <v>387108</v>
      </c>
      <c r="L101">
        <v>12.94</v>
      </c>
      <c r="M101">
        <v>12</v>
      </c>
      <c r="N101">
        <v>7.18</v>
      </c>
      <c r="O101">
        <v>1.54</v>
      </c>
      <c r="P101">
        <v>21.84</v>
      </c>
      <c r="Q101">
        <v>1.7</v>
      </c>
      <c r="R101">
        <v>20752</v>
      </c>
      <c r="S101">
        <v>5907</v>
      </c>
      <c r="T101">
        <v>5</v>
      </c>
      <c r="U101">
        <v>23393045</v>
      </c>
      <c r="V101">
        <v>29127685</v>
      </c>
      <c r="W101">
        <v>-5734640</v>
      </c>
      <c r="X101" s="27">
        <f t="shared" si="7"/>
        <v>0.38481566340345763</v>
      </c>
      <c r="Y101" s="27">
        <f t="shared" si="8"/>
        <v>0.73974744081419863</v>
      </c>
      <c r="Z101" s="26">
        <f t="shared" si="9"/>
        <v>147.07550744248985</v>
      </c>
      <c r="AA101" s="27">
        <f t="shared" si="10"/>
        <v>0.86956521739130432</v>
      </c>
      <c r="AB101" t="str">
        <f t="shared" si="11"/>
        <v>Fast Mover</v>
      </c>
    </row>
    <row r="102" spans="1:28" x14ac:dyDescent="0.3">
      <c r="A102" t="s">
        <v>119</v>
      </c>
      <c r="B102" t="s">
        <v>1113</v>
      </c>
      <c r="C102" t="s">
        <v>1633</v>
      </c>
      <c r="D102" t="s">
        <v>1636</v>
      </c>
      <c r="E102">
        <v>2024</v>
      </c>
      <c r="F102" t="s">
        <v>1639</v>
      </c>
      <c r="G102">
        <f t="shared" si="6"/>
        <v>92</v>
      </c>
      <c r="H102">
        <v>854</v>
      </c>
      <c r="I102">
        <v>4686</v>
      </c>
      <c r="J102">
        <v>7030</v>
      </c>
      <c r="K102">
        <v>218509</v>
      </c>
      <c r="L102">
        <v>2.69</v>
      </c>
      <c r="M102">
        <v>3</v>
      </c>
      <c r="N102">
        <v>2.84</v>
      </c>
      <c r="O102">
        <v>18.36</v>
      </c>
      <c r="P102">
        <v>17.89</v>
      </c>
      <c r="Q102">
        <v>2.1</v>
      </c>
      <c r="R102">
        <v>10976</v>
      </c>
      <c r="S102">
        <v>3292</v>
      </c>
      <c r="T102">
        <v>14</v>
      </c>
      <c r="U102">
        <v>4001844</v>
      </c>
      <c r="V102">
        <v>6003620</v>
      </c>
      <c r="W102">
        <v>-2001776</v>
      </c>
      <c r="X102" s="27">
        <f t="shared" si="7"/>
        <v>0.20598166907863</v>
      </c>
      <c r="Y102" s="27">
        <f t="shared" si="8"/>
        <v>0.17097275086747649</v>
      </c>
      <c r="Z102" s="26">
        <f t="shared" si="9"/>
        <v>354.64168618266979</v>
      </c>
      <c r="AA102" s="27">
        <f t="shared" si="10"/>
        <v>0.96739130434782605</v>
      </c>
      <c r="AB102" t="str">
        <f t="shared" si="11"/>
        <v>Overstocked</v>
      </c>
    </row>
    <row r="103" spans="1:28" x14ac:dyDescent="0.3">
      <c r="A103" t="s">
        <v>120</v>
      </c>
      <c r="B103" t="s">
        <v>1114</v>
      </c>
      <c r="C103" t="s">
        <v>1632</v>
      </c>
      <c r="D103" t="s">
        <v>1638</v>
      </c>
      <c r="E103">
        <v>2023</v>
      </c>
      <c r="F103" t="s">
        <v>1640</v>
      </c>
      <c r="G103">
        <f t="shared" si="6"/>
        <v>92</v>
      </c>
      <c r="H103">
        <v>2781</v>
      </c>
      <c r="I103">
        <v>4073</v>
      </c>
      <c r="J103">
        <v>11140</v>
      </c>
      <c r="K103">
        <v>258944</v>
      </c>
      <c r="L103">
        <v>12</v>
      </c>
      <c r="M103">
        <v>6</v>
      </c>
      <c r="N103">
        <v>3.26</v>
      </c>
      <c r="O103">
        <v>13.04</v>
      </c>
      <c r="P103">
        <v>56.38</v>
      </c>
      <c r="Q103">
        <v>4.2</v>
      </c>
      <c r="R103">
        <v>10276</v>
      </c>
      <c r="S103">
        <v>6216</v>
      </c>
      <c r="T103">
        <v>14</v>
      </c>
      <c r="U103">
        <v>11327013</v>
      </c>
      <c r="V103">
        <v>30980340</v>
      </c>
      <c r="W103">
        <v>-19653327</v>
      </c>
      <c r="X103" s="27">
        <f t="shared" si="7"/>
        <v>0.30910303434478159</v>
      </c>
      <c r="Y103" s="27">
        <f t="shared" si="8"/>
        <v>0.55676255288343335</v>
      </c>
      <c r="Z103" s="26">
        <f t="shared" si="9"/>
        <v>205.63538295577129</v>
      </c>
      <c r="AA103" s="27">
        <f t="shared" si="10"/>
        <v>0.93478260869565222</v>
      </c>
      <c r="AB103" t="str">
        <f t="shared" si="11"/>
        <v>Overstocked</v>
      </c>
    </row>
    <row r="104" spans="1:28" x14ac:dyDescent="0.3">
      <c r="A104" t="s">
        <v>121</v>
      </c>
      <c r="B104" t="s">
        <v>1115</v>
      </c>
      <c r="C104" t="s">
        <v>1634</v>
      </c>
      <c r="D104" t="s">
        <v>1637</v>
      </c>
      <c r="E104">
        <v>2024</v>
      </c>
      <c r="F104" t="s">
        <v>1642</v>
      </c>
      <c r="G104">
        <f t="shared" si="6"/>
        <v>90</v>
      </c>
      <c r="H104">
        <v>2823</v>
      </c>
      <c r="I104">
        <v>14308</v>
      </c>
      <c r="J104">
        <v>10023</v>
      </c>
      <c r="K104">
        <v>169006</v>
      </c>
      <c r="L104">
        <v>8.2899999999999991</v>
      </c>
      <c r="M104">
        <v>1</v>
      </c>
      <c r="N104">
        <v>0.21</v>
      </c>
      <c r="O104">
        <v>5.33</v>
      </c>
      <c r="P104">
        <v>60.23</v>
      </c>
      <c r="Q104">
        <v>2.8</v>
      </c>
      <c r="R104">
        <v>16521</v>
      </c>
      <c r="S104">
        <v>3859</v>
      </c>
      <c r="T104">
        <v>2</v>
      </c>
      <c r="U104">
        <v>40391484</v>
      </c>
      <c r="V104">
        <v>28294929</v>
      </c>
      <c r="W104">
        <v>12096555</v>
      </c>
      <c r="X104" s="27">
        <f t="shared" si="7"/>
        <v>0.42247829991020652</v>
      </c>
      <c r="Y104" s="27">
        <f t="shared" si="8"/>
        <v>0.5651710488277355</v>
      </c>
      <c r="Z104" s="26">
        <f t="shared" si="9"/>
        <v>123.02869287991498</v>
      </c>
      <c r="AA104" s="27">
        <f t="shared" si="10"/>
        <v>0.98888888888888893</v>
      </c>
      <c r="AB104" t="str">
        <f t="shared" si="11"/>
        <v>Fast Mover</v>
      </c>
    </row>
    <row r="105" spans="1:28" x14ac:dyDescent="0.3">
      <c r="A105" t="s">
        <v>122</v>
      </c>
      <c r="B105" t="s">
        <v>1116</v>
      </c>
      <c r="C105" t="s">
        <v>1633</v>
      </c>
      <c r="D105" t="s">
        <v>1637</v>
      </c>
      <c r="E105">
        <v>2024</v>
      </c>
      <c r="F105" t="s">
        <v>1639</v>
      </c>
      <c r="G105">
        <f t="shared" si="6"/>
        <v>92</v>
      </c>
      <c r="H105">
        <v>1620</v>
      </c>
      <c r="I105">
        <v>4099</v>
      </c>
      <c r="J105">
        <v>5740</v>
      </c>
      <c r="K105">
        <v>286440</v>
      </c>
      <c r="L105">
        <v>5.95</v>
      </c>
      <c r="M105">
        <v>14</v>
      </c>
      <c r="N105">
        <v>7.61</v>
      </c>
      <c r="O105">
        <v>19.54</v>
      </c>
      <c r="P105">
        <v>39.22</v>
      </c>
      <c r="Q105">
        <v>3.7</v>
      </c>
      <c r="R105">
        <v>5827</v>
      </c>
      <c r="S105">
        <v>3129</v>
      </c>
      <c r="T105">
        <v>5</v>
      </c>
      <c r="U105">
        <v>6640380</v>
      </c>
      <c r="V105">
        <v>9298800</v>
      </c>
      <c r="W105">
        <v>-2658420</v>
      </c>
      <c r="X105" s="27">
        <f t="shared" si="7"/>
        <v>0.34112444725205304</v>
      </c>
      <c r="Y105" s="27">
        <f t="shared" si="8"/>
        <v>0.32432770070879613</v>
      </c>
      <c r="Z105" s="26">
        <f t="shared" si="9"/>
        <v>177.69629629629628</v>
      </c>
      <c r="AA105" s="27">
        <f t="shared" si="10"/>
        <v>0.84782608695652173</v>
      </c>
      <c r="AB105" t="str">
        <f t="shared" si="11"/>
        <v>Other</v>
      </c>
    </row>
    <row r="106" spans="1:28" x14ac:dyDescent="0.3">
      <c r="A106" t="s">
        <v>123</v>
      </c>
      <c r="B106" t="s">
        <v>1117</v>
      </c>
      <c r="C106" t="s">
        <v>1633</v>
      </c>
      <c r="D106" t="s">
        <v>1636</v>
      </c>
      <c r="E106">
        <v>2024</v>
      </c>
      <c r="F106" t="s">
        <v>1640</v>
      </c>
      <c r="G106">
        <f t="shared" si="6"/>
        <v>92</v>
      </c>
      <c r="H106">
        <v>2740</v>
      </c>
      <c r="I106">
        <v>5533</v>
      </c>
      <c r="J106">
        <v>4071</v>
      </c>
      <c r="K106">
        <v>254054</v>
      </c>
      <c r="L106">
        <v>1.98</v>
      </c>
      <c r="M106">
        <v>7</v>
      </c>
      <c r="N106">
        <v>0.43</v>
      </c>
      <c r="O106">
        <v>5.09</v>
      </c>
      <c r="P106">
        <v>52.83</v>
      </c>
      <c r="Q106">
        <v>2.2999999999999998</v>
      </c>
      <c r="R106">
        <v>16775</v>
      </c>
      <c r="S106">
        <v>9652</v>
      </c>
      <c r="T106">
        <v>5</v>
      </c>
      <c r="U106">
        <v>15160420</v>
      </c>
      <c r="V106">
        <v>11154540</v>
      </c>
      <c r="W106">
        <v>4005880</v>
      </c>
      <c r="X106" s="27">
        <f t="shared" si="7"/>
        <v>0.2211103938024532</v>
      </c>
      <c r="Y106" s="27">
        <f t="shared" si="8"/>
        <v>0.54855425922351941</v>
      </c>
      <c r="Z106" s="26">
        <f t="shared" si="9"/>
        <v>324.0817518248175</v>
      </c>
      <c r="AA106" s="27">
        <f t="shared" si="10"/>
        <v>0.92391304347826086</v>
      </c>
      <c r="AB106" t="str">
        <f t="shared" si="11"/>
        <v>Overstocked</v>
      </c>
    </row>
    <row r="107" spans="1:28" x14ac:dyDescent="0.3">
      <c r="A107" t="s">
        <v>124</v>
      </c>
      <c r="B107" t="s">
        <v>1118</v>
      </c>
      <c r="C107" t="s">
        <v>1633</v>
      </c>
      <c r="D107" t="s">
        <v>1635</v>
      </c>
      <c r="E107">
        <v>2024</v>
      </c>
      <c r="F107" t="s">
        <v>1640</v>
      </c>
      <c r="G107">
        <f t="shared" si="6"/>
        <v>92</v>
      </c>
      <c r="H107">
        <v>3890</v>
      </c>
      <c r="I107">
        <v>9928</v>
      </c>
      <c r="J107">
        <v>12568</v>
      </c>
      <c r="K107">
        <v>362727</v>
      </c>
      <c r="L107">
        <v>12.98</v>
      </c>
      <c r="M107">
        <v>6</v>
      </c>
      <c r="N107">
        <v>8.65</v>
      </c>
      <c r="O107">
        <v>6.52</v>
      </c>
      <c r="P107">
        <v>73.069999999999993</v>
      </c>
      <c r="Q107">
        <v>2.5</v>
      </c>
      <c r="R107">
        <v>9114</v>
      </c>
      <c r="S107">
        <v>5195</v>
      </c>
      <c r="T107">
        <v>9</v>
      </c>
      <c r="U107">
        <v>38619920</v>
      </c>
      <c r="V107">
        <v>48889520</v>
      </c>
      <c r="W107">
        <v>-10269600</v>
      </c>
      <c r="X107" s="27">
        <f t="shared" si="7"/>
        <v>0.42817831590533845</v>
      </c>
      <c r="Y107" s="27">
        <f t="shared" si="8"/>
        <v>0.77878688626988701</v>
      </c>
      <c r="Z107" s="26">
        <f t="shared" si="9"/>
        <v>122.86375321336762</v>
      </c>
      <c r="AA107" s="27">
        <f t="shared" si="10"/>
        <v>0.93478260869565222</v>
      </c>
      <c r="AB107" t="str">
        <f t="shared" si="11"/>
        <v>Fast Mover</v>
      </c>
    </row>
    <row r="108" spans="1:28" x14ac:dyDescent="0.3">
      <c r="A108" t="s">
        <v>125</v>
      </c>
      <c r="B108" t="s">
        <v>1119</v>
      </c>
      <c r="C108" t="s">
        <v>1632</v>
      </c>
      <c r="D108" t="s">
        <v>1636</v>
      </c>
      <c r="E108">
        <v>2023</v>
      </c>
      <c r="F108" t="s">
        <v>1641</v>
      </c>
      <c r="G108">
        <f t="shared" si="6"/>
        <v>91</v>
      </c>
      <c r="H108">
        <v>1078</v>
      </c>
      <c r="I108">
        <v>2804</v>
      </c>
      <c r="J108">
        <v>13174</v>
      </c>
      <c r="K108">
        <v>350536</v>
      </c>
      <c r="L108">
        <v>2.36</v>
      </c>
      <c r="M108">
        <v>14</v>
      </c>
      <c r="N108">
        <v>1.19</v>
      </c>
      <c r="O108">
        <v>2.31</v>
      </c>
      <c r="P108">
        <v>75.45</v>
      </c>
      <c r="Q108">
        <v>5</v>
      </c>
      <c r="R108">
        <v>2745</v>
      </c>
      <c r="S108">
        <v>163</v>
      </c>
      <c r="T108">
        <v>5</v>
      </c>
      <c r="U108">
        <v>3022712</v>
      </c>
      <c r="V108">
        <v>14201572</v>
      </c>
      <c r="W108">
        <v>-11178860</v>
      </c>
      <c r="X108" s="27">
        <f t="shared" si="7"/>
        <v>0.86865431103948432</v>
      </c>
      <c r="Y108" s="27">
        <f t="shared" si="8"/>
        <v>0.21581806257042113</v>
      </c>
      <c r="Z108" s="26">
        <f t="shared" si="9"/>
        <v>13.759740259740258</v>
      </c>
      <c r="AA108" s="27">
        <f t="shared" si="10"/>
        <v>0.84615384615384615</v>
      </c>
      <c r="AB108" t="str">
        <f t="shared" si="11"/>
        <v>Stock-out Risk</v>
      </c>
    </row>
    <row r="109" spans="1:28" x14ac:dyDescent="0.3">
      <c r="A109" t="s">
        <v>126</v>
      </c>
      <c r="B109" t="s">
        <v>1120</v>
      </c>
      <c r="C109" t="s">
        <v>1632</v>
      </c>
      <c r="D109" t="s">
        <v>1638</v>
      </c>
      <c r="E109">
        <v>2023</v>
      </c>
      <c r="F109" t="s">
        <v>1639</v>
      </c>
      <c r="G109">
        <f t="shared" si="6"/>
        <v>92</v>
      </c>
      <c r="H109">
        <v>552</v>
      </c>
      <c r="I109">
        <v>19185</v>
      </c>
      <c r="J109">
        <v>4256</v>
      </c>
      <c r="K109">
        <v>57461</v>
      </c>
      <c r="L109">
        <v>4.6500000000000004</v>
      </c>
      <c r="M109">
        <v>13</v>
      </c>
      <c r="N109">
        <v>1.72</v>
      </c>
      <c r="O109">
        <v>9.99</v>
      </c>
      <c r="P109">
        <v>86.63</v>
      </c>
      <c r="Q109">
        <v>2</v>
      </c>
      <c r="R109">
        <v>9743</v>
      </c>
      <c r="S109">
        <v>1445</v>
      </c>
      <c r="T109">
        <v>5</v>
      </c>
      <c r="U109">
        <v>10590120</v>
      </c>
      <c r="V109">
        <v>2349312</v>
      </c>
      <c r="W109">
        <v>8240808</v>
      </c>
      <c r="X109" s="27">
        <f t="shared" si="7"/>
        <v>0.27641462193289934</v>
      </c>
      <c r="Y109" s="27">
        <f t="shared" si="8"/>
        <v>0.11051166098225647</v>
      </c>
      <c r="Z109" s="26">
        <f t="shared" si="9"/>
        <v>240.83333333333334</v>
      </c>
      <c r="AA109" s="27">
        <f t="shared" si="10"/>
        <v>0.85869565217391308</v>
      </c>
      <c r="AB109" t="str">
        <f t="shared" si="11"/>
        <v>Other</v>
      </c>
    </row>
    <row r="110" spans="1:28" x14ac:dyDescent="0.3">
      <c r="A110" t="s">
        <v>127</v>
      </c>
      <c r="B110" t="s">
        <v>1121</v>
      </c>
      <c r="C110" t="s">
        <v>1634</v>
      </c>
      <c r="D110" t="s">
        <v>1637</v>
      </c>
      <c r="E110">
        <v>2023</v>
      </c>
      <c r="F110" t="s">
        <v>1641</v>
      </c>
      <c r="G110">
        <f t="shared" si="6"/>
        <v>91</v>
      </c>
      <c r="H110">
        <v>4543</v>
      </c>
      <c r="I110">
        <v>19935</v>
      </c>
      <c r="J110">
        <v>8588</v>
      </c>
      <c r="K110">
        <v>150123</v>
      </c>
      <c r="L110">
        <v>4.3499999999999996</v>
      </c>
      <c r="M110">
        <v>7</v>
      </c>
      <c r="N110">
        <v>4.7699999999999996</v>
      </c>
      <c r="O110">
        <v>10.47</v>
      </c>
      <c r="P110">
        <v>75.94</v>
      </c>
      <c r="Q110">
        <v>3</v>
      </c>
      <c r="R110">
        <v>11855</v>
      </c>
      <c r="S110">
        <v>1074</v>
      </c>
      <c r="T110">
        <v>14</v>
      </c>
      <c r="U110">
        <v>90564705</v>
      </c>
      <c r="V110">
        <v>39015284</v>
      </c>
      <c r="W110">
        <v>51549421</v>
      </c>
      <c r="X110" s="27">
        <f t="shared" si="7"/>
        <v>0.80879473028306925</v>
      </c>
      <c r="Y110" s="27">
        <f t="shared" si="8"/>
        <v>0.9095189779753462</v>
      </c>
      <c r="Z110" s="26">
        <f t="shared" si="9"/>
        <v>21.513097072419107</v>
      </c>
      <c r="AA110" s="27">
        <f t="shared" si="10"/>
        <v>0.92307692307692313</v>
      </c>
      <c r="AB110" t="str">
        <f t="shared" si="11"/>
        <v>Fast Mover</v>
      </c>
    </row>
    <row r="111" spans="1:28" x14ac:dyDescent="0.3">
      <c r="A111" t="s">
        <v>128</v>
      </c>
      <c r="B111" t="s">
        <v>1122</v>
      </c>
      <c r="C111" t="s">
        <v>1633</v>
      </c>
      <c r="D111" t="s">
        <v>1636</v>
      </c>
      <c r="E111">
        <v>2023</v>
      </c>
      <c r="F111" t="s">
        <v>1641</v>
      </c>
      <c r="G111">
        <f t="shared" si="6"/>
        <v>91</v>
      </c>
      <c r="H111">
        <v>920</v>
      </c>
      <c r="I111">
        <v>10133</v>
      </c>
      <c r="J111">
        <v>12498</v>
      </c>
      <c r="K111">
        <v>322660</v>
      </c>
      <c r="L111">
        <v>13.07</v>
      </c>
      <c r="M111">
        <v>11</v>
      </c>
      <c r="N111">
        <v>7.38</v>
      </c>
      <c r="O111">
        <v>12.86</v>
      </c>
      <c r="P111">
        <v>55.19</v>
      </c>
      <c r="Q111">
        <v>4.4000000000000004</v>
      </c>
      <c r="R111">
        <v>2037</v>
      </c>
      <c r="S111">
        <v>4261</v>
      </c>
      <c r="T111">
        <v>3</v>
      </c>
      <c r="U111">
        <v>9322360</v>
      </c>
      <c r="V111">
        <v>11498160</v>
      </c>
      <c r="W111">
        <v>-2175800</v>
      </c>
      <c r="X111" s="27">
        <f t="shared" si="7"/>
        <v>0.17757189731712025</v>
      </c>
      <c r="Y111" s="27">
        <f t="shared" si="8"/>
        <v>0.18418610163709412</v>
      </c>
      <c r="Z111" s="26">
        <f t="shared" si="9"/>
        <v>421.46847826086957</v>
      </c>
      <c r="AA111" s="27">
        <f t="shared" si="10"/>
        <v>0.87912087912087911</v>
      </c>
      <c r="AB111" t="str">
        <f t="shared" si="11"/>
        <v>Slow Mover</v>
      </c>
    </row>
    <row r="112" spans="1:28" x14ac:dyDescent="0.3">
      <c r="A112" t="s">
        <v>129</v>
      </c>
      <c r="B112" t="s">
        <v>1123</v>
      </c>
      <c r="C112" t="s">
        <v>1633</v>
      </c>
      <c r="D112" t="s">
        <v>1635</v>
      </c>
      <c r="E112">
        <v>2023</v>
      </c>
      <c r="F112" t="s">
        <v>1639</v>
      </c>
      <c r="G112">
        <f t="shared" si="6"/>
        <v>92</v>
      </c>
      <c r="H112">
        <v>4538</v>
      </c>
      <c r="I112">
        <v>12872</v>
      </c>
      <c r="J112">
        <v>9399</v>
      </c>
      <c r="K112">
        <v>198586</v>
      </c>
      <c r="L112">
        <v>10.09</v>
      </c>
      <c r="M112">
        <v>12</v>
      </c>
      <c r="N112">
        <v>1.39</v>
      </c>
      <c r="O112">
        <v>17.72</v>
      </c>
      <c r="P112">
        <v>24.37</v>
      </c>
      <c r="Q112">
        <v>2</v>
      </c>
      <c r="R112">
        <v>17424</v>
      </c>
      <c r="S112">
        <v>6062</v>
      </c>
      <c r="T112">
        <v>13</v>
      </c>
      <c r="U112">
        <v>58413136</v>
      </c>
      <c r="V112">
        <v>42652662</v>
      </c>
      <c r="W112">
        <v>15760474</v>
      </c>
      <c r="X112" s="27">
        <f t="shared" si="7"/>
        <v>0.42811320754716981</v>
      </c>
      <c r="Y112" s="27">
        <f t="shared" si="8"/>
        <v>0.90851796655340555</v>
      </c>
      <c r="Z112" s="26">
        <f t="shared" si="9"/>
        <v>122.89643014543852</v>
      </c>
      <c r="AA112" s="27">
        <f t="shared" si="10"/>
        <v>0.86956521739130432</v>
      </c>
      <c r="AB112" t="str">
        <f t="shared" si="11"/>
        <v>Fast Mover</v>
      </c>
    </row>
    <row r="113" spans="1:28" x14ac:dyDescent="0.3">
      <c r="A113" t="s">
        <v>130</v>
      </c>
      <c r="B113" t="s">
        <v>1124</v>
      </c>
      <c r="C113" t="s">
        <v>1632</v>
      </c>
      <c r="D113" t="s">
        <v>1636</v>
      </c>
      <c r="E113">
        <v>2023</v>
      </c>
      <c r="F113" t="s">
        <v>1640</v>
      </c>
      <c r="G113">
        <f t="shared" si="6"/>
        <v>92</v>
      </c>
      <c r="H113">
        <v>256</v>
      </c>
      <c r="I113">
        <v>10496</v>
      </c>
      <c r="J113">
        <v>8450</v>
      </c>
      <c r="K113">
        <v>433395</v>
      </c>
      <c r="L113">
        <v>11.95</v>
      </c>
      <c r="M113">
        <v>10</v>
      </c>
      <c r="N113">
        <v>4.4000000000000004</v>
      </c>
      <c r="O113">
        <v>22.65</v>
      </c>
      <c r="P113">
        <v>17.98</v>
      </c>
      <c r="Q113">
        <v>2.7</v>
      </c>
      <c r="R113">
        <v>17736</v>
      </c>
      <c r="S113">
        <v>9914</v>
      </c>
      <c r="T113">
        <v>11</v>
      </c>
      <c r="U113">
        <v>2686976</v>
      </c>
      <c r="V113">
        <v>2163200</v>
      </c>
      <c r="W113">
        <v>523776</v>
      </c>
      <c r="X113" s="27">
        <f t="shared" si="7"/>
        <v>2.5172074729596854E-2</v>
      </c>
      <c r="Y113" s="27">
        <f t="shared" si="8"/>
        <v>5.125178480336532E-2</v>
      </c>
      <c r="Z113" s="26">
        <f t="shared" si="9"/>
        <v>3562.84375</v>
      </c>
      <c r="AA113" s="27">
        <f t="shared" si="10"/>
        <v>0.89130434782608692</v>
      </c>
      <c r="AB113" t="str">
        <f t="shared" si="11"/>
        <v>Slow Mover</v>
      </c>
    </row>
    <row r="114" spans="1:28" x14ac:dyDescent="0.3">
      <c r="A114" t="s">
        <v>131</v>
      </c>
      <c r="B114" t="s">
        <v>1125</v>
      </c>
      <c r="C114" t="s">
        <v>1633</v>
      </c>
      <c r="D114" t="s">
        <v>1637</v>
      </c>
      <c r="E114">
        <v>2023</v>
      </c>
      <c r="F114" t="s">
        <v>1640</v>
      </c>
      <c r="G114">
        <f t="shared" si="6"/>
        <v>92</v>
      </c>
      <c r="H114">
        <v>1534</v>
      </c>
      <c r="I114">
        <v>17958</v>
      </c>
      <c r="J114">
        <v>3511</v>
      </c>
      <c r="K114">
        <v>479484</v>
      </c>
      <c r="L114">
        <v>3.76</v>
      </c>
      <c r="M114">
        <v>16</v>
      </c>
      <c r="N114">
        <v>4.83</v>
      </c>
      <c r="O114">
        <v>3.44</v>
      </c>
      <c r="P114">
        <v>14.36</v>
      </c>
      <c r="Q114">
        <v>3.5</v>
      </c>
      <c r="R114">
        <v>18424</v>
      </c>
      <c r="S114">
        <v>8749</v>
      </c>
      <c r="T114">
        <v>8</v>
      </c>
      <c r="U114">
        <v>27547572</v>
      </c>
      <c r="V114">
        <v>5385874</v>
      </c>
      <c r="W114">
        <v>22161698</v>
      </c>
      <c r="X114" s="27">
        <f t="shared" si="7"/>
        <v>0.14917825537294563</v>
      </c>
      <c r="Y114" s="27">
        <f t="shared" si="8"/>
        <v>0.30711030425141561</v>
      </c>
      <c r="Z114" s="26">
        <f t="shared" si="9"/>
        <v>524.71186440677968</v>
      </c>
      <c r="AA114" s="27">
        <f t="shared" si="10"/>
        <v>0.82608695652173914</v>
      </c>
      <c r="AB114" t="str">
        <f t="shared" si="11"/>
        <v>Slow Mover</v>
      </c>
    </row>
    <row r="115" spans="1:28" x14ac:dyDescent="0.3">
      <c r="A115" t="s">
        <v>132</v>
      </c>
      <c r="B115" t="s">
        <v>1126</v>
      </c>
      <c r="C115" t="s">
        <v>1633</v>
      </c>
      <c r="D115" t="s">
        <v>1638</v>
      </c>
      <c r="E115">
        <v>2023</v>
      </c>
      <c r="F115" t="s">
        <v>1641</v>
      </c>
      <c r="G115">
        <f t="shared" si="6"/>
        <v>91</v>
      </c>
      <c r="H115">
        <v>913</v>
      </c>
      <c r="I115">
        <v>6975</v>
      </c>
      <c r="J115">
        <v>12080</v>
      </c>
      <c r="K115">
        <v>281496</v>
      </c>
      <c r="L115">
        <v>9.3699999999999992</v>
      </c>
      <c r="M115">
        <v>16</v>
      </c>
      <c r="N115">
        <v>2.12</v>
      </c>
      <c r="O115">
        <v>1.36</v>
      </c>
      <c r="P115">
        <v>63.32</v>
      </c>
      <c r="Q115">
        <v>2.9</v>
      </c>
      <c r="R115">
        <v>18698</v>
      </c>
      <c r="S115">
        <v>6696</v>
      </c>
      <c r="T115">
        <v>5</v>
      </c>
      <c r="U115">
        <v>6368175</v>
      </c>
      <c r="V115">
        <v>11029040</v>
      </c>
      <c r="W115">
        <v>-4660865</v>
      </c>
      <c r="X115" s="27">
        <f t="shared" si="7"/>
        <v>0.11998948613484033</v>
      </c>
      <c r="Y115" s="27">
        <f t="shared" si="8"/>
        <v>0.18278468564637709</v>
      </c>
      <c r="Z115" s="26">
        <f t="shared" si="9"/>
        <v>667.39978094194964</v>
      </c>
      <c r="AA115" s="27">
        <f t="shared" si="10"/>
        <v>0.82417582417582413</v>
      </c>
      <c r="AB115" t="str">
        <f t="shared" si="11"/>
        <v>Slow Mover</v>
      </c>
    </row>
    <row r="116" spans="1:28" x14ac:dyDescent="0.3">
      <c r="A116" t="s">
        <v>133</v>
      </c>
      <c r="B116" t="s">
        <v>1127</v>
      </c>
      <c r="C116" t="s">
        <v>1633</v>
      </c>
      <c r="D116" t="s">
        <v>1635</v>
      </c>
      <c r="E116">
        <v>2024</v>
      </c>
      <c r="F116" t="s">
        <v>1642</v>
      </c>
      <c r="G116">
        <f t="shared" si="6"/>
        <v>90</v>
      </c>
      <c r="H116">
        <v>2840</v>
      </c>
      <c r="I116">
        <v>8684</v>
      </c>
      <c r="J116">
        <v>2468</v>
      </c>
      <c r="K116">
        <v>217860</v>
      </c>
      <c r="L116">
        <v>8.58</v>
      </c>
      <c r="M116">
        <v>3</v>
      </c>
      <c r="N116">
        <v>1.1599999999999999</v>
      </c>
      <c r="O116">
        <v>0.46</v>
      </c>
      <c r="P116">
        <v>74.599999999999994</v>
      </c>
      <c r="Q116">
        <v>2.8</v>
      </c>
      <c r="R116">
        <v>2915</v>
      </c>
      <c r="S116">
        <v>3430</v>
      </c>
      <c r="T116">
        <v>12</v>
      </c>
      <c r="U116">
        <v>24662560</v>
      </c>
      <c r="V116">
        <v>7009120</v>
      </c>
      <c r="W116">
        <v>17653440</v>
      </c>
      <c r="X116" s="27">
        <f t="shared" si="7"/>
        <v>0.4529505582137161</v>
      </c>
      <c r="Y116" s="27">
        <f t="shared" si="8"/>
        <v>0.56857448766233398</v>
      </c>
      <c r="Z116" s="26">
        <f t="shared" si="9"/>
        <v>108.69718309859154</v>
      </c>
      <c r="AA116" s="27">
        <f t="shared" si="10"/>
        <v>0.96666666666666667</v>
      </c>
      <c r="AB116" t="str">
        <f t="shared" si="11"/>
        <v>Fast Mover</v>
      </c>
    </row>
    <row r="117" spans="1:28" x14ac:dyDescent="0.3">
      <c r="A117" t="s">
        <v>134</v>
      </c>
      <c r="B117" t="s">
        <v>1128</v>
      </c>
      <c r="C117" t="s">
        <v>1632</v>
      </c>
      <c r="D117" t="s">
        <v>1635</v>
      </c>
      <c r="E117">
        <v>2023</v>
      </c>
      <c r="F117" t="s">
        <v>1639</v>
      </c>
      <c r="G117">
        <f t="shared" si="6"/>
        <v>92</v>
      </c>
      <c r="H117">
        <v>613</v>
      </c>
      <c r="I117">
        <v>14375</v>
      </c>
      <c r="J117">
        <v>947</v>
      </c>
      <c r="K117">
        <v>256821</v>
      </c>
      <c r="L117">
        <v>12.49</v>
      </c>
      <c r="M117">
        <v>7</v>
      </c>
      <c r="N117">
        <v>8.36</v>
      </c>
      <c r="O117">
        <v>3.59</v>
      </c>
      <c r="P117">
        <v>50.69</v>
      </c>
      <c r="Q117">
        <v>2.5</v>
      </c>
      <c r="R117">
        <v>12530</v>
      </c>
      <c r="S117">
        <v>1840</v>
      </c>
      <c r="T117">
        <v>7</v>
      </c>
      <c r="U117">
        <v>8811875</v>
      </c>
      <c r="V117">
        <v>580511</v>
      </c>
      <c r="W117">
        <v>8231364</v>
      </c>
      <c r="X117" s="27">
        <f t="shared" si="7"/>
        <v>0.24989808397880148</v>
      </c>
      <c r="Y117" s="27">
        <f t="shared" si="8"/>
        <v>0.12272400032993336</v>
      </c>
      <c r="Z117" s="26">
        <f t="shared" si="9"/>
        <v>276.15008156606854</v>
      </c>
      <c r="AA117" s="27">
        <f t="shared" si="10"/>
        <v>0.92391304347826086</v>
      </c>
      <c r="AB117" t="str">
        <f t="shared" si="11"/>
        <v>Overstocked</v>
      </c>
    </row>
    <row r="118" spans="1:28" x14ac:dyDescent="0.3">
      <c r="A118" t="s">
        <v>135</v>
      </c>
      <c r="B118" t="s">
        <v>1129</v>
      </c>
      <c r="C118" t="s">
        <v>1633</v>
      </c>
      <c r="D118" t="s">
        <v>1638</v>
      </c>
      <c r="E118">
        <v>2024</v>
      </c>
      <c r="F118" t="s">
        <v>1641</v>
      </c>
      <c r="G118">
        <f t="shared" si="6"/>
        <v>91</v>
      </c>
      <c r="H118">
        <v>4241</v>
      </c>
      <c r="I118">
        <v>3122</v>
      </c>
      <c r="J118">
        <v>7220</v>
      </c>
      <c r="K118">
        <v>242121</v>
      </c>
      <c r="L118">
        <v>13.59</v>
      </c>
      <c r="M118">
        <v>4</v>
      </c>
      <c r="N118">
        <v>5.0199999999999996</v>
      </c>
      <c r="O118">
        <v>16.45</v>
      </c>
      <c r="P118">
        <v>14.38</v>
      </c>
      <c r="Q118">
        <v>3.3</v>
      </c>
      <c r="R118">
        <v>3152</v>
      </c>
      <c r="S118">
        <v>6155</v>
      </c>
      <c r="T118">
        <v>4</v>
      </c>
      <c r="U118">
        <v>13240402</v>
      </c>
      <c r="V118">
        <v>30620020</v>
      </c>
      <c r="W118">
        <v>-17379618</v>
      </c>
      <c r="X118" s="27">
        <f t="shared" si="7"/>
        <v>0.40794536360138517</v>
      </c>
      <c r="Y118" s="27">
        <f t="shared" si="8"/>
        <v>0.84905788809012617</v>
      </c>
      <c r="Z118" s="26">
        <f t="shared" si="9"/>
        <v>132.06908747936808</v>
      </c>
      <c r="AA118" s="27">
        <f t="shared" si="10"/>
        <v>0.95604395604395609</v>
      </c>
      <c r="AB118" t="str">
        <f t="shared" si="11"/>
        <v>Fast Mover</v>
      </c>
    </row>
    <row r="119" spans="1:28" x14ac:dyDescent="0.3">
      <c r="A119" t="s">
        <v>136</v>
      </c>
      <c r="B119" t="s">
        <v>1130</v>
      </c>
      <c r="C119" t="s">
        <v>1634</v>
      </c>
      <c r="D119" t="s">
        <v>1638</v>
      </c>
      <c r="E119">
        <v>2023</v>
      </c>
      <c r="F119" t="s">
        <v>1641</v>
      </c>
      <c r="G119">
        <f t="shared" si="6"/>
        <v>91</v>
      </c>
      <c r="H119">
        <v>1807</v>
      </c>
      <c r="I119">
        <v>17488</v>
      </c>
      <c r="J119">
        <v>13319</v>
      </c>
      <c r="K119">
        <v>374637</v>
      </c>
      <c r="L119">
        <v>0.18</v>
      </c>
      <c r="M119">
        <v>15</v>
      </c>
      <c r="N119">
        <v>0.14000000000000001</v>
      </c>
      <c r="O119">
        <v>18.190000000000001</v>
      </c>
      <c r="P119">
        <v>52.84</v>
      </c>
      <c r="Q119">
        <v>3.5</v>
      </c>
      <c r="R119">
        <v>12357</v>
      </c>
      <c r="S119">
        <v>6421</v>
      </c>
      <c r="T119">
        <v>8</v>
      </c>
      <c r="U119">
        <v>31600816</v>
      </c>
      <c r="V119">
        <v>24067433</v>
      </c>
      <c r="W119">
        <v>7533383</v>
      </c>
      <c r="X119" s="27">
        <f t="shared" si="7"/>
        <v>0.21961594555177444</v>
      </c>
      <c r="Y119" s="27">
        <f t="shared" si="8"/>
        <v>0.36176552788937938</v>
      </c>
      <c r="Z119" s="26">
        <f t="shared" si="9"/>
        <v>323.35971223021579</v>
      </c>
      <c r="AA119" s="27">
        <f t="shared" si="10"/>
        <v>0.8351648351648352</v>
      </c>
      <c r="AB119" t="str">
        <f t="shared" si="11"/>
        <v>Other</v>
      </c>
    </row>
    <row r="120" spans="1:28" x14ac:dyDescent="0.3">
      <c r="A120" t="s">
        <v>137</v>
      </c>
      <c r="B120" t="s">
        <v>1131</v>
      </c>
      <c r="C120" t="s">
        <v>1632</v>
      </c>
      <c r="D120" t="s">
        <v>1636</v>
      </c>
      <c r="E120">
        <v>2024</v>
      </c>
      <c r="F120" t="s">
        <v>1639</v>
      </c>
      <c r="G120">
        <f t="shared" si="6"/>
        <v>92</v>
      </c>
      <c r="H120">
        <v>1728</v>
      </c>
      <c r="I120">
        <v>9541</v>
      </c>
      <c r="J120">
        <v>12889</v>
      </c>
      <c r="K120">
        <v>86027</v>
      </c>
      <c r="L120">
        <v>10.11</v>
      </c>
      <c r="M120">
        <v>3</v>
      </c>
      <c r="N120">
        <v>8.0299999999999994</v>
      </c>
      <c r="O120">
        <v>19.66</v>
      </c>
      <c r="P120">
        <v>84.86</v>
      </c>
      <c r="Q120">
        <v>3.6</v>
      </c>
      <c r="R120">
        <v>20240</v>
      </c>
      <c r="S120">
        <v>2054</v>
      </c>
      <c r="T120">
        <v>7</v>
      </c>
      <c r="U120">
        <v>16486848</v>
      </c>
      <c r="V120">
        <v>22272192</v>
      </c>
      <c r="W120">
        <v>-5785344</v>
      </c>
      <c r="X120" s="27">
        <f t="shared" si="7"/>
        <v>0.45690111052353255</v>
      </c>
      <c r="Y120" s="27">
        <f t="shared" si="8"/>
        <v>0.34594954742271589</v>
      </c>
      <c r="Z120" s="26">
        <f t="shared" si="9"/>
        <v>109.35648148148147</v>
      </c>
      <c r="AA120" s="27">
        <f t="shared" si="10"/>
        <v>0.96739130434782605</v>
      </c>
      <c r="AB120" t="str">
        <f t="shared" si="11"/>
        <v>Other</v>
      </c>
    </row>
    <row r="121" spans="1:28" x14ac:dyDescent="0.3">
      <c r="A121" t="s">
        <v>138</v>
      </c>
      <c r="B121" t="s">
        <v>1132</v>
      </c>
      <c r="C121" t="s">
        <v>1632</v>
      </c>
      <c r="D121" t="s">
        <v>1636</v>
      </c>
      <c r="E121">
        <v>2023</v>
      </c>
      <c r="F121" t="s">
        <v>1641</v>
      </c>
      <c r="G121">
        <f t="shared" si="6"/>
        <v>91</v>
      </c>
      <c r="H121">
        <v>3292</v>
      </c>
      <c r="I121">
        <v>18225</v>
      </c>
      <c r="J121">
        <v>10942</v>
      </c>
      <c r="K121">
        <v>405691</v>
      </c>
      <c r="L121">
        <v>0.78</v>
      </c>
      <c r="M121">
        <v>14</v>
      </c>
      <c r="N121">
        <v>9.81</v>
      </c>
      <c r="O121">
        <v>6.09</v>
      </c>
      <c r="P121">
        <v>57.81</v>
      </c>
      <c r="Q121">
        <v>1.3</v>
      </c>
      <c r="R121">
        <v>5310</v>
      </c>
      <c r="S121">
        <v>379</v>
      </c>
      <c r="T121">
        <v>4</v>
      </c>
      <c r="U121">
        <v>59996700</v>
      </c>
      <c r="V121">
        <v>36021064</v>
      </c>
      <c r="W121">
        <v>23975636</v>
      </c>
      <c r="X121" s="27">
        <f t="shared" si="7"/>
        <v>0.89675837646417866</v>
      </c>
      <c r="Y121" s="27">
        <f t="shared" si="8"/>
        <v>0.65906592020577592</v>
      </c>
      <c r="Z121" s="26">
        <f t="shared" si="9"/>
        <v>10.476609963547995</v>
      </c>
      <c r="AA121" s="27">
        <f t="shared" si="10"/>
        <v>0.84615384615384615</v>
      </c>
      <c r="AB121" t="str">
        <f t="shared" si="11"/>
        <v>Fast Mover</v>
      </c>
    </row>
    <row r="122" spans="1:28" x14ac:dyDescent="0.3">
      <c r="A122" t="s">
        <v>139</v>
      </c>
      <c r="B122" t="s">
        <v>1133</v>
      </c>
      <c r="C122" t="s">
        <v>1632</v>
      </c>
      <c r="D122" t="s">
        <v>1636</v>
      </c>
      <c r="E122">
        <v>2024</v>
      </c>
      <c r="F122" t="s">
        <v>1642</v>
      </c>
      <c r="G122">
        <f t="shared" si="6"/>
        <v>90</v>
      </c>
      <c r="H122">
        <v>4686</v>
      </c>
      <c r="I122">
        <v>19958</v>
      </c>
      <c r="J122">
        <v>1165</v>
      </c>
      <c r="K122">
        <v>223921</v>
      </c>
      <c r="L122">
        <v>8.23</v>
      </c>
      <c r="M122">
        <v>11</v>
      </c>
      <c r="N122">
        <v>6.06</v>
      </c>
      <c r="O122">
        <v>7.65</v>
      </c>
      <c r="P122">
        <v>74.75</v>
      </c>
      <c r="Q122">
        <v>3.5</v>
      </c>
      <c r="R122">
        <v>18069</v>
      </c>
      <c r="S122">
        <v>2491</v>
      </c>
      <c r="T122">
        <v>5</v>
      </c>
      <c r="U122">
        <v>93523188</v>
      </c>
      <c r="V122">
        <v>5459190</v>
      </c>
      <c r="W122">
        <v>88063998</v>
      </c>
      <c r="X122" s="27">
        <f t="shared" si="7"/>
        <v>0.65291904695555247</v>
      </c>
      <c r="Y122" s="27">
        <f t="shared" si="8"/>
        <v>0.93814790464285103</v>
      </c>
      <c r="Z122" s="26">
        <f t="shared" si="9"/>
        <v>47.842509603072983</v>
      </c>
      <c r="AA122" s="27">
        <f t="shared" si="10"/>
        <v>0.87777777777777777</v>
      </c>
      <c r="AB122" t="str">
        <f t="shared" si="11"/>
        <v>Fast Mover</v>
      </c>
    </row>
    <row r="123" spans="1:28" x14ac:dyDescent="0.3">
      <c r="A123" t="s">
        <v>140</v>
      </c>
      <c r="B123" t="s">
        <v>1134</v>
      </c>
      <c r="C123" t="s">
        <v>1632</v>
      </c>
      <c r="D123" t="s">
        <v>1637</v>
      </c>
      <c r="E123">
        <v>2023</v>
      </c>
      <c r="F123" t="s">
        <v>1639</v>
      </c>
      <c r="G123">
        <f t="shared" si="6"/>
        <v>92</v>
      </c>
      <c r="H123">
        <v>1109</v>
      </c>
      <c r="I123">
        <v>9492</v>
      </c>
      <c r="J123">
        <v>10666</v>
      </c>
      <c r="K123">
        <v>412271</v>
      </c>
      <c r="L123">
        <v>4.3099999999999996</v>
      </c>
      <c r="M123">
        <v>4</v>
      </c>
      <c r="N123">
        <v>5.04</v>
      </c>
      <c r="O123">
        <v>12.08</v>
      </c>
      <c r="P123">
        <v>74.010000000000005</v>
      </c>
      <c r="Q123">
        <v>4.8</v>
      </c>
      <c r="R123">
        <v>3051</v>
      </c>
      <c r="S123">
        <v>9332</v>
      </c>
      <c r="T123">
        <v>11</v>
      </c>
      <c r="U123">
        <v>10526628</v>
      </c>
      <c r="V123">
        <v>11828594</v>
      </c>
      <c r="W123">
        <v>-1301966</v>
      </c>
      <c r="X123" s="27">
        <f t="shared" si="7"/>
        <v>0.10621587970500909</v>
      </c>
      <c r="Y123" s="27">
        <f t="shared" si="8"/>
        <v>0.22202433338645367</v>
      </c>
      <c r="Z123" s="26">
        <f t="shared" si="9"/>
        <v>774.16050495942284</v>
      </c>
      <c r="AA123" s="27">
        <f t="shared" si="10"/>
        <v>0.95652173913043481</v>
      </c>
      <c r="AB123" t="str">
        <f t="shared" si="11"/>
        <v>Slow Mover</v>
      </c>
    </row>
    <row r="124" spans="1:28" x14ac:dyDescent="0.3">
      <c r="A124" t="s">
        <v>141</v>
      </c>
      <c r="B124" t="s">
        <v>1065</v>
      </c>
      <c r="C124" t="s">
        <v>1633</v>
      </c>
      <c r="D124" t="s">
        <v>1635</v>
      </c>
      <c r="E124">
        <v>2023</v>
      </c>
      <c r="F124" t="s">
        <v>1640</v>
      </c>
      <c r="G124">
        <f t="shared" si="6"/>
        <v>92</v>
      </c>
      <c r="H124">
        <v>1772</v>
      </c>
      <c r="I124">
        <v>17146</v>
      </c>
      <c r="J124">
        <v>5331</v>
      </c>
      <c r="K124">
        <v>198930</v>
      </c>
      <c r="L124">
        <v>4.5999999999999996</v>
      </c>
      <c r="M124">
        <v>15</v>
      </c>
      <c r="N124">
        <v>8.7799999999999994</v>
      </c>
      <c r="O124">
        <v>1.58</v>
      </c>
      <c r="P124">
        <v>84.57</v>
      </c>
      <c r="Q124">
        <v>3.2</v>
      </c>
      <c r="R124">
        <v>15084</v>
      </c>
      <c r="S124">
        <v>6539</v>
      </c>
      <c r="T124">
        <v>6</v>
      </c>
      <c r="U124">
        <v>30382712</v>
      </c>
      <c r="V124">
        <v>9446532</v>
      </c>
      <c r="W124">
        <v>20936180</v>
      </c>
      <c r="X124" s="27">
        <f t="shared" si="7"/>
        <v>0.21321140656960655</v>
      </c>
      <c r="Y124" s="27">
        <f t="shared" si="8"/>
        <v>0.35475844793579431</v>
      </c>
      <c r="Z124" s="26">
        <f t="shared" si="9"/>
        <v>339.49661399548535</v>
      </c>
      <c r="AA124" s="27">
        <f t="shared" si="10"/>
        <v>0.83695652173913038</v>
      </c>
      <c r="AB124" t="str">
        <f t="shared" si="11"/>
        <v>Other</v>
      </c>
    </row>
    <row r="125" spans="1:28" x14ac:dyDescent="0.3">
      <c r="A125" t="s">
        <v>142</v>
      </c>
      <c r="B125" t="s">
        <v>1135</v>
      </c>
      <c r="C125" t="s">
        <v>1632</v>
      </c>
      <c r="D125" t="s">
        <v>1637</v>
      </c>
      <c r="E125">
        <v>2023</v>
      </c>
      <c r="F125" t="s">
        <v>1639</v>
      </c>
      <c r="G125">
        <f t="shared" si="6"/>
        <v>92</v>
      </c>
      <c r="H125">
        <v>3364</v>
      </c>
      <c r="I125">
        <v>18529</v>
      </c>
      <c r="J125">
        <v>13486</v>
      </c>
      <c r="K125">
        <v>265234</v>
      </c>
      <c r="L125">
        <v>5.29</v>
      </c>
      <c r="M125">
        <v>13</v>
      </c>
      <c r="N125">
        <v>9.5299999999999994</v>
      </c>
      <c r="O125">
        <v>15.28</v>
      </c>
      <c r="P125">
        <v>71.62</v>
      </c>
      <c r="Q125">
        <v>3.9</v>
      </c>
      <c r="R125">
        <v>2261</v>
      </c>
      <c r="S125">
        <v>1061</v>
      </c>
      <c r="T125">
        <v>10</v>
      </c>
      <c r="U125">
        <v>62331556</v>
      </c>
      <c r="V125">
        <v>45366904</v>
      </c>
      <c r="W125">
        <v>16964652</v>
      </c>
      <c r="X125" s="27">
        <f t="shared" si="7"/>
        <v>0.76022598870056501</v>
      </c>
      <c r="Y125" s="27">
        <f t="shared" si="8"/>
        <v>0.67348048468172239</v>
      </c>
      <c r="Z125" s="26">
        <f t="shared" si="9"/>
        <v>29.016646848989296</v>
      </c>
      <c r="AA125" s="27">
        <f t="shared" si="10"/>
        <v>0.85869565217391308</v>
      </c>
      <c r="AB125" t="str">
        <f t="shared" si="11"/>
        <v>Fast Mover</v>
      </c>
    </row>
    <row r="126" spans="1:28" x14ac:dyDescent="0.3">
      <c r="A126" t="s">
        <v>143</v>
      </c>
      <c r="B126" t="s">
        <v>1071</v>
      </c>
      <c r="C126" t="s">
        <v>1632</v>
      </c>
      <c r="D126" t="s">
        <v>1635</v>
      </c>
      <c r="E126">
        <v>2023</v>
      </c>
      <c r="F126" t="s">
        <v>1640</v>
      </c>
      <c r="G126">
        <f t="shared" si="6"/>
        <v>92</v>
      </c>
      <c r="H126">
        <v>3207</v>
      </c>
      <c r="I126">
        <v>5763</v>
      </c>
      <c r="J126">
        <v>6130</v>
      </c>
      <c r="K126">
        <v>129003</v>
      </c>
      <c r="L126">
        <v>9.32</v>
      </c>
      <c r="M126">
        <v>9</v>
      </c>
      <c r="N126">
        <v>7.55</v>
      </c>
      <c r="O126">
        <v>24.59</v>
      </c>
      <c r="P126">
        <v>69.819999999999993</v>
      </c>
      <c r="Q126">
        <v>3.2</v>
      </c>
      <c r="R126">
        <v>14011</v>
      </c>
      <c r="S126">
        <v>6927</v>
      </c>
      <c r="T126">
        <v>7</v>
      </c>
      <c r="U126">
        <v>18481941</v>
      </c>
      <c r="V126">
        <v>19658910</v>
      </c>
      <c r="W126">
        <v>-1176969</v>
      </c>
      <c r="X126" s="27">
        <f t="shared" si="7"/>
        <v>0.31645944345766724</v>
      </c>
      <c r="Y126" s="27">
        <f t="shared" si="8"/>
        <v>0.64204872603278351</v>
      </c>
      <c r="Z126" s="26">
        <f t="shared" si="9"/>
        <v>198.71655753040224</v>
      </c>
      <c r="AA126" s="27">
        <f t="shared" si="10"/>
        <v>0.90217391304347827</v>
      </c>
      <c r="AB126" t="str">
        <f t="shared" si="11"/>
        <v>Overstocked</v>
      </c>
    </row>
    <row r="127" spans="1:28" x14ac:dyDescent="0.3">
      <c r="A127" t="s">
        <v>144</v>
      </c>
      <c r="B127" t="s">
        <v>1136</v>
      </c>
      <c r="C127" t="s">
        <v>1632</v>
      </c>
      <c r="D127" t="s">
        <v>1635</v>
      </c>
      <c r="E127">
        <v>2023</v>
      </c>
      <c r="F127" t="s">
        <v>1639</v>
      </c>
      <c r="G127">
        <f t="shared" si="6"/>
        <v>92</v>
      </c>
      <c r="H127">
        <v>2675</v>
      </c>
      <c r="I127">
        <v>15560</v>
      </c>
      <c r="J127">
        <v>6310</v>
      </c>
      <c r="K127">
        <v>233467</v>
      </c>
      <c r="L127">
        <v>5.01</v>
      </c>
      <c r="M127">
        <v>6</v>
      </c>
      <c r="N127">
        <v>4.45</v>
      </c>
      <c r="O127">
        <v>9.02</v>
      </c>
      <c r="P127">
        <v>28.73</v>
      </c>
      <c r="Q127">
        <v>4.4000000000000004</v>
      </c>
      <c r="R127">
        <v>10971</v>
      </c>
      <c r="S127">
        <v>1317</v>
      </c>
      <c r="T127">
        <v>14</v>
      </c>
      <c r="U127">
        <v>41623000</v>
      </c>
      <c r="V127">
        <v>16879250</v>
      </c>
      <c r="W127">
        <v>24743750</v>
      </c>
      <c r="X127" s="27">
        <f t="shared" si="7"/>
        <v>0.67009018036072143</v>
      </c>
      <c r="Y127" s="27">
        <f t="shared" si="8"/>
        <v>0.53554111073828992</v>
      </c>
      <c r="Z127" s="26">
        <f t="shared" si="9"/>
        <v>45.294953271028035</v>
      </c>
      <c r="AA127" s="27">
        <f t="shared" si="10"/>
        <v>0.93478260869565222</v>
      </c>
      <c r="AB127" t="str">
        <f t="shared" si="11"/>
        <v>Fast Mover</v>
      </c>
    </row>
    <row r="128" spans="1:28" x14ac:dyDescent="0.3">
      <c r="A128" t="s">
        <v>145</v>
      </c>
      <c r="B128" t="s">
        <v>1137</v>
      </c>
      <c r="C128" t="s">
        <v>1634</v>
      </c>
      <c r="D128" t="s">
        <v>1638</v>
      </c>
      <c r="E128">
        <v>2023</v>
      </c>
      <c r="F128" t="s">
        <v>1642</v>
      </c>
      <c r="G128">
        <f t="shared" si="6"/>
        <v>90</v>
      </c>
      <c r="H128">
        <v>2779</v>
      </c>
      <c r="I128">
        <v>16656</v>
      </c>
      <c r="J128">
        <v>11538</v>
      </c>
      <c r="K128">
        <v>89758</v>
      </c>
      <c r="L128">
        <v>10.99</v>
      </c>
      <c r="M128">
        <v>12</v>
      </c>
      <c r="N128">
        <v>5.92</v>
      </c>
      <c r="O128">
        <v>18.82</v>
      </c>
      <c r="P128">
        <v>14.79</v>
      </c>
      <c r="Q128">
        <v>4.7</v>
      </c>
      <c r="R128">
        <v>13967</v>
      </c>
      <c r="S128">
        <v>8666</v>
      </c>
      <c r="T128">
        <v>5</v>
      </c>
      <c r="U128">
        <v>46287024</v>
      </c>
      <c r="V128">
        <v>32064102</v>
      </c>
      <c r="W128">
        <v>14222922</v>
      </c>
      <c r="X128" s="27">
        <f t="shared" si="7"/>
        <v>0.24281345565749235</v>
      </c>
      <c r="Y128" s="27">
        <f t="shared" si="8"/>
        <v>0.55636214831465713</v>
      </c>
      <c r="Z128" s="26">
        <f t="shared" si="9"/>
        <v>280.65491183879095</v>
      </c>
      <c r="AA128" s="27">
        <f t="shared" si="10"/>
        <v>0.8666666666666667</v>
      </c>
      <c r="AB128" t="str">
        <f t="shared" si="11"/>
        <v>Other</v>
      </c>
    </row>
    <row r="129" spans="1:28" x14ac:dyDescent="0.3">
      <c r="A129" t="s">
        <v>146</v>
      </c>
      <c r="B129" t="s">
        <v>1138</v>
      </c>
      <c r="C129" t="s">
        <v>1632</v>
      </c>
      <c r="D129" t="s">
        <v>1636</v>
      </c>
      <c r="E129">
        <v>2023</v>
      </c>
      <c r="F129" t="s">
        <v>1641</v>
      </c>
      <c r="G129">
        <f t="shared" si="6"/>
        <v>91</v>
      </c>
      <c r="H129">
        <v>1647</v>
      </c>
      <c r="I129">
        <v>10146</v>
      </c>
      <c r="J129">
        <v>9554</v>
      </c>
      <c r="K129">
        <v>366456</v>
      </c>
      <c r="L129">
        <v>6.07</v>
      </c>
      <c r="M129">
        <v>19</v>
      </c>
      <c r="N129">
        <v>7.01</v>
      </c>
      <c r="O129">
        <v>12.5</v>
      </c>
      <c r="P129">
        <v>51.41</v>
      </c>
      <c r="Q129">
        <v>1.7</v>
      </c>
      <c r="R129">
        <v>7663</v>
      </c>
      <c r="S129">
        <v>6107</v>
      </c>
      <c r="T129">
        <v>12</v>
      </c>
      <c r="U129">
        <v>16710462</v>
      </c>
      <c r="V129">
        <v>15735438</v>
      </c>
      <c r="W129">
        <v>975024</v>
      </c>
      <c r="X129" s="27">
        <f t="shared" si="7"/>
        <v>0.2124064998710343</v>
      </c>
      <c r="Y129" s="27">
        <f t="shared" si="8"/>
        <v>0.32973316238727607</v>
      </c>
      <c r="Z129" s="26">
        <f t="shared" si="9"/>
        <v>337.42380085003037</v>
      </c>
      <c r="AA129" s="27">
        <f t="shared" si="10"/>
        <v>0.79120879120879117</v>
      </c>
      <c r="AB129" t="str">
        <f t="shared" si="11"/>
        <v>Other</v>
      </c>
    </row>
    <row r="130" spans="1:28" x14ac:dyDescent="0.3">
      <c r="A130" t="s">
        <v>147</v>
      </c>
      <c r="B130" t="s">
        <v>1139</v>
      </c>
      <c r="C130" t="s">
        <v>1634</v>
      </c>
      <c r="D130" t="s">
        <v>1635</v>
      </c>
      <c r="E130">
        <v>2023</v>
      </c>
      <c r="F130" t="s">
        <v>1642</v>
      </c>
      <c r="G130">
        <f t="shared" si="6"/>
        <v>90</v>
      </c>
      <c r="H130">
        <v>3110</v>
      </c>
      <c r="I130">
        <v>13164</v>
      </c>
      <c r="J130">
        <v>12554</v>
      </c>
      <c r="K130">
        <v>380814</v>
      </c>
      <c r="L130">
        <v>1.03</v>
      </c>
      <c r="M130">
        <v>4</v>
      </c>
      <c r="N130">
        <v>1.94</v>
      </c>
      <c r="O130">
        <v>3.2</v>
      </c>
      <c r="P130">
        <v>19.95</v>
      </c>
      <c r="Q130">
        <v>2.7</v>
      </c>
      <c r="R130">
        <v>17565</v>
      </c>
      <c r="S130">
        <v>4230</v>
      </c>
      <c r="T130">
        <v>12</v>
      </c>
      <c r="U130">
        <v>40940040</v>
      </c>
      <c r="V130">
        <v>39042940</v>
      </c>
      <c r="W130">
        <v>1897100</v>
      </c>
      <c r="X130" s="27">
        <f t="shared" si="7"/>
        <v>0.42370572207084467</v>
      </c>
      <c r="Y130" s="27">
        <f t="shared" si="8"/>
        <v>0.62262910444713337</v>
      </c>
      <c r="Z130" s="26">
        <f t="shared" si="9"/>
        <v>122.41157556270096</v>
      </c>
      <c r="AA130" s="27">
        <f t="shared" si="10"/>
        <v>0.9555555555555556</v>
      </c>
      <c r="AB130" t="str">
        <f t="shared" si="11"/>
        <v>Fast Mover</v>
      </c>
    </row>
    <row r="131" spans="1:28" x14ac:dyDescent="0.3">
      <c r="A131" t="s">
        <v>148</v>
      </c>
      <c r="B131" t="s">
        <v>1140</v>
      </c>
      <c r="C131" t="s">
        <v>1632</v>
      </c>
      <c r="D131" t="s">
        <v>1635</v>
      </c>
      <c r="E131">
        <v>2024</v>
      </c>
      <c r="F131" t="s">
        <v>1642</v>
      </c>
      <c r="G131">
        <f t="shared" ref="G131:G194" si="12">IF(F131="Q1",91,IF(F131="Q4",90,92))</f>
        <v>90</v>
      </c>
      <c r="H131">
        <v>2743</v>
      </c>
      <c r="I131">
        <v>4469</v>
      </c>
      <c r="J131">
        <v>11481</v>
      </c>
      <c r="K131">
        <v>132279</v>
      </c>
      <c r="L131">
        <v>11.76</v>
      </c>
      <c r="M131">
        <v>2</v>
      </c>
      <c r="N131">
        <v>4.47</v>
      </c>
      <c r="O131">
        <v>14.56</v>
      </c>
      <c r="P131">
        <v>86.98</v>
      </c>
      <c r="Q131">
        <v>2.6</v>
      </c>
      <c r="R131">
        <v>13386</v>
      </c>
      <c r="S131">
        <v>1492</v>
      </c>
      <c r="T131">
        <v>8</v>
      </c>
      <c r="U131">
        <v>12258467</v>
      </c>
      <c r="V131">
        <v>31492383</v>
      </c>
      <c r="W131">
        <v>-19233916</v>
      </c>
      <c r="X131" s="27">
        <f t="shared" ref="X131:X194" si="13">(H131/(H131+S131))</f>
        <v>0.64769775678866592</v>
      </c>
      <c r="Y131" s="27">
        <f t="shared" ref="Y131:Y194" si="14">H131/AVERAGE($S$2:$S$1001)</f>
        <v>0.54915486607668385</v>
      </c>
      <c r="Z131" s="26">
        <f t="shared" ref="Z131:Z194" si="15">(S131/(H131/G131))</f>
        <v>48.953700328107914</v>
      </c>
      <c r="AA131" s="27">
        <f t="shared" ref="AA131:AA194" si="16">1-(M131/G131)</f>
        <v>0.97777777777777775</v>
      </c>
      <c r="AB131" t="str">
        <f t="shared" ref="AB131:AB194" si="17">IF(AND(X131&gt;38%, Y131&gt;52%, Z131&lt;380), "Fast Mover", IF(AND(X131&lt;=38%, Y131&lt;=52%, Z131&gt;=380), "Slow Mover", IF(AND(AA131&gt;=89%, X131&lt;=38%), "Overstocked", IF(AND(AA131&lt;89%, X131&gt;38%), "Stock-out Risk","Other"))))</f>
        <v>Fast Mover</v>
      </c>
    </row>
    <row r="132" spans="1:28" x14ac:dyDescent="0.3">
      <c r="A132" t="s">
        <v>149</v>
      </c>
      <c r="B132" t="s">
        <v>1141</v>
      </c>
      <c r="C132" t="s">
        <v>1632</v>
      </c>
      <c r="D132" t="s">
        <v>1638</v>
      </c>
      <c r="E132">
        <v>2023</v>
      </c>
      <c r="F132" t="s">
        <v>1640</v>
      </c>
      <c r="G132">
        <f t="shared" si="12"/>
        <v>92</v>
      </c>
      <c r="H132">
        <v>4941</v>
      </c>
      <c r="I132">
        <v>4528</v>
      </c>
      <c r="J132">
        <v>14372</v>
      </c>
      <c r="K132">
        <v>65434</v>
      </c>
      <c r="L132">
        <v>4.29</v>
      </c>
      <c r="M132">
        <v>14</v>
      </c>
      <c r="N132">
        <v>8.3000000000000007</v>
      </c>
      <c r="O132">
        <v>7.5</v>
      </c>
      <c r="P132">
        <v>33.19</v>
      </c>
      <c r="Q132">
        <v>2.6</v>
      </c>
      <c r="R132">
        <v>19420</v>
      </c>
      <c r="S132">
        <v>2176</v>
      </c>
      <c r="T132">
        <v>3</v>
      </c>
      <c r="U132">
        <v>22372848</v>
      </c>
      <c r="V132">
        <v>71012052</v>
      </c>
      <c r="W132">
        <v>-48639204</v>
      </c>
      <c r="X132" s="27">
        <f t="shared" si="13"/>
        <v>0.69425319657158913</v>
      </c>
      <c r="Y132" s="27">
        <f t="shared" si="14"/>
        <v>0.98919948716182826</v>
      </c>
      <c r="Z132" s="26">
        <f t="shared" si="15"/>
        <v>40.516494636713212</v>
      </c>
      <c r="AA132" s="27">
        <f t="shared" si="16"/>
        <v>0.84782608695652173</v>
      </c>
      <c r="AB132" t="str">
        <f t="shared" si="17"/>
        <v>Fast Mover</v>
      </c>
    </row>
    <row r="133" spans="1:28" x14ac:dyDescent="0.3">
      <c r="A133" t="s">
        <v>150</v>
      </c>
      <c r="B133" t="s">
        <v>1142</v>
      </c>
      <c r="C133" t="s">
        <v>1632</v>
      </c>
      <c r="D133" t="s">
        <v>1635</v>
      </c>
      <c r="E133">
        <v>2023</v>
      </c>
      <c r="F133" t="s">
        <v>1641</v>
      </c>
      <c r="G133">
        <f t="shared" si="12"/>
        <v>91</v>
      </c>
      <c r="H133">
        <v>3677</v>
      </c>
      <c r="I133">
        <v>5129</v>
      </c>
      <c r="J133">
        <v>9764</v>
      </c>
      <c r="K133">
        <v>245119</v>
      </c>
      <c r="L133">
        <v>6.49</v>
      </c>
      <c r="M133">
        <v>3</v>
      </c>
      <c r="N133">
        <v>6.55</v>
      </c>
      <c r="O133">
        <v>0.86</v>
      </c>
      <c r="P133">
        <v>78.239999999999995</v>
      </c>
      <c r="Q133">
        <v>1.5</v>
      </c>
      <c r="R133">
        <v>7701</v>
      </c>
      <c r="S133">
        <v>9066</v>
      </c>
      <c r="T133">
        <v>5</v>
      </c>
      <c r="U133">
        <v>18859333</v>
      </c>
      <c r="V133">
        <v>35902228</v>
      </c>
      <c r="W133">
        <v>-17042895</v>
      </c>
      <c r="X133" s="27">
        <f t="shared" si="13"/>
        <v>0.28855057678725576</v>
      </c>
      <c r="Y133" s="27">
        <f t="shared" si="14"/>
        <v>0.73614379969521204</v>
      </c>
      <c r="Z133" s="26">
        <f t="shared" si="15"/>
        <v>224.36932281751427</v>
      </c>
      <c r="AA133" s="27">
        <f t="shared" si="16"/>
        <v>0.96703296703296704</v>
      </c>
      <c r="AB133" t="str">
        <f t="shared" si="17"/>
        <v>Overstocked</v>
      </c>
    </row>
    <row r="134" spans="1:28" x14ac:dyDescent="0.3">
      <c r="A134" t="s">
        <v>151</v>
      </c>
      <c r="B134" t="s">
        <v>1143</v>
      </c>
      <c r="C134" t="s">
        <v>1633</v>
      </c>
      <c r="D134" t="s">
        <v>1638</v>
      </c>
      <c r="E134">
        <v>2024</v>
      </c>
      <c r="F134" t="s">
        <v>1641</v>
      </c>
      <c r="G134">
        <f t="shared" si="12"/>
        <v>91</v>
      </c>
      <c r="H134">
        <v>1413</v>
      </c>
      <c r="I134">
        <v>4567</v>
      </c>
      <c r="J134">
        <v>7293</v>
      </c>
      <c r="K134">
        <v>490991</v>
      </c>
      <c r="L134">
        <v>10.28</v>
      </c>
      <c r="M134">
        <v>14</v>
      </c>
      <c r="N134">
        <v>4.1100000000000003</v>
      </c>
      <c r="O134">
        <v>15.87</v>
      </c>
      <c r="P134">
        <v>41.01</v>
      </c>
      <c r="Q134">
        <v>4.3</v>
      </c>
      <c r="R134">
        <v>17080</v>
      </c>
      <c r="S134">
        <v>4416</v>
      </c>
      <c r="T134">
        <v>6</v>
      </c>
      <c r="U134">
        <v>6453171</v>
      </c>
      <c r="V134">
        <v>10305009</v>
      </c>
      <c r="W134">
        <v>-3851838</v>
      </c>
      <c r="X134" s="27">
        <f t="shared" si="13"/>
        <v>0.24240864642305712</v>
      </c>
      <c r="Y134" s="27">
        <f t="shared" si="14"/>
        <v>0.28288582784044997</v>
      </c>
      <c r="Z134" s="26">
        <f t="shared" si="15"/>
        <v>284.39915074309977</v>
      </c>
      <c r="AA134" s="27">
        <f t="shared" si="16"/>
        <v>0.84615384615384615</v>
      </c>
      <c r="AB134" t="str">
        <f t="shared" si="17"/>
        <v>Other</v>
      </c>
    </row>
    <row r="135" spans="1:28" x14ac:dyDescent="0.3">
      <c r="A135" t="s">
        <v>152</v>
      </c>
      <c r="B135" t="s">
        <v>1039</v>
      </c>
      <c r="C135" t="s">
        <v>1632</v>
      </c>
      <c r="D135" t="s">
        <v>1636</v>
      </c>
      <c r="E135">
        <v>2024</v>
      </c>
      <c r="F135" t="s">
        <v>1642</v>
      </c>
      <c r="G135">
        <f t="shared" si="12"/>
        <v>90</v>
      </c>
      <c r="H135">
        <v>2031</v>
      </c>
      <c r="I135">
        <v>7441</v>
      </c>
      <c r="J135">
        <v>11029</v>
      </c>
      <c r="K135">
        <v>387913</v>
      </c>
      <c r="L135">
        <v>4.99</v>
      </c>
      <c r="M135">
        <v>13</v>
      </c>
      <c r="N135">
        <v>6.63</v>
      </c>
      <c r="O135">
        <v>21.47</v>
      </c>
      <c r="P135">
        <v>35.86</v>
      </c>
      <c r="Q135">
        <v>1.1000000000000001</v>
      </c>
      <c r="R135">
        <v>20654</v>
      </c>
      <c r="S135">
        <v>6296</v>
      </c>
      <c r="T135">
        <v>5</v>
      </c>
      <c r="U135">
        <v>15112671</v>
      </c>
      <c r="V135">
        <v>22399899</v>
      </c>
      <c r="W135">
        <v>-7287228</v>
      </c>
      <c r="X135" s="27">
        <f t="shared" si="13"/>
        <v>0.24390536807974061</v>
      </c>
      <c r="Y135" s="27">
        <f t="shared" si="14"/>
        <v>0.40661083959232408</v>
      </c>
      <c r="Z135" s="26">
        <f t="shared" si="15"/>
        <v>278.99556868537667</v>
      </c>
      <c r="AA135" s="27">
        <f t="shared" si="16"/>
        <v>0.85555555555555562</v>
      </c>
      <c r="AB135" t="str">
        <f t="shared" si="17"/>
        <v>Other</v>
      </c>
    </row>
    <row r="136" spans="1:28" x14ac:dyDescent="0.3">
      <c r="A136" t="s">
        <v>153</v>
      </c>
      <c r="B136" t="s">
        <v>1041</v>
      </c>
      <c r="C136" t="s">
        <v>1634</v>
      </c>
      <c r="D136" t="s">
        <v>1637</v>
      </c>
      <c r="E136">
        <v>2024</v>
      </c>
      <c r="F136" t="s">
        <v>1641</v>
      </c>
      <c r="G136">
        <f t="shared" si="12"/>
        <v>91</v>
      </c>
      <c r="H136">
        <v>1713</v>
      </c>
      <c r="I136">
        <v>19270</v>
      </c>
      <c r="J136">
        <v>12415</v>
      </c>
      <c r="K136">
        <v>295754</v>
      </c>
      <c r="L136">
        <v>0.85</v>
      </c>
      <c r="M136">
        <v>19</v>
      </c>
      <c r="N136">
        <v>1.18</v>
      </c>
      <c r="O136">
        <v>8.6199999999999992</v>
      </c>
      <c r="P136">
        <v>84.81</v>
      </c>
      <c r="Q136">
        <v>3.1</v>
      </c>
      <c r="R136">
        <v>8899</v>
      </c>
      <c r="S136">
        <v>4689</v>
      </c>
      <c r="T136">
        <v>5</v>
      </c>
      <c r="U136">
        <v>33009510</v>
      </c>
      <c r="V136">
        <v>21266895</v>
      </c>
      <c r="W136">
        <v>11742615</v>
      </c>
      <c r="X136" s="27">
        <f t="shared" si="13"/>
        <v>0.26757263355201499</v>
      </c>
      <c r="Y136" s="27">
        <f t="shared" si="14"/>
        <v>0.34294651315689373</v>
      </c>
      <c r="Z136" s="26">
        <f t="shared" si="15"/>
        <v>249.09457092819613</v>
      </c>
      <c r="AA136" s="27">
        <f t="shared" si="16"/>
        <v>0.79120879120879117</v>
      </c>
      <c r="AB136" t="str">
        <f t="shared" si="17"/>
        <v>Other</v>
      </c>
    </row>
    <row r="137" spans="1:28" x14ac:dyDescent="0.3">
      <c r="A137" t="s">
        <v>154</v>
      </c>
      <c r="B137" t="s">
        <v>1144</v>
      </c>
      <c r="C137" t="s">
        <v>1634</v>
      </c>
      <c r="D137" t="s">
        <v>1637</v>
      </c>
      <c r="E137">
        <v>2024</v>
      </c>
      <c r="F137" t="s">
        <v>1641</v>
      </c>
      <c r="G137">
        <f t="shared" si="12"/>
        <v>91</v>
      </c>
      <c r="H137">
        <v>1579</v>
      </c>
      <c r="I137">
        <v>13055</v>
      </c>
      <c r="J137">
        <v>11559</v>
      </c>
      <c r="K137">
        <v>378821</v>
      </c>
      <c r="L137">
        <v>5.61</v>
      </c>
      <c r="M137">
        <v>18</v>
      </c>
      <c r="N137">
        <v>4.01</v>
      </c>
      <c r="O137">
        <v>9.76</v>
      </c>
      <c r="P137">
        <v>39.07</v>
      </c>
      <c r="Q137">
        <v>3.6</v>
      </c>
      <c r="R137">
        <v>18445</v>
      </c>
      <c r="S137">
        <v>8242</v>
      </c>
      <c r="T137">
        <v>12</v>
      </c>
      <c r="U137">
        <v>20613845</v>
      </c>
      <c r="V137">
        <v>18251661</v>
      </c>
      <c r="W137">
        <v>2362184</v>
      </c>
      <c r="X137" s="27">
        <f t="shared" si="13"/>
        <v>0.16077792485490275</v>
      </c>
      <c r="Y137" s="27">
        <f t="shared" si="14"/>
        <v>0.31611940704888219</v>
      </c>
      <c r="Z137" s="26">
        <f t="shared" si="15"/>
        <v>474.99810006333126</v>
      </c>
      <c r="AA137" s="27">
        <f t="shared" si="16"/>
        <v>0.80219780219780223</v>
      </c>
      <c r="AB137" t="str">
        <f t="shared" si="17"/>
        <v>Slow Mover</v>
      </c>
    </row>
    <row r="138" spans="1:28" x14ac:dyDescent="0.3">
      <c r="A138" t="s">
        <v>155</v>
      </c>
      <c r="B138" t="s">
        <v>1145</v>
      </c>
      <c r="C138" t="s">
        <v>1633</v>
      </c>
      <c r="D138" t="s">
        <v>1637</v>
      </c>
      <c r="E138">
        <v>2023</v>
      </c>
      <c r="F138" t="s">
        <v>1642</v>
      </c>
      <c r="G138">
        <f t="shared" si="12"/>
        <v>90</v>
      </c>
      <c r="H138">
        <v>2088</v>
      </c>
      <c r="I138">
        <v>14581</v>
      </c>
      <c r="J138">
        <v>6239</v>
      </c>
      <c r="K138">
        <v>133555</v>
      </c>
      <c r="L138">
        <v>14.17</v>
      </c>
      <c r="M138">
        <v>12</v>
      </c>
      <c r="N138">
        <v>7.93</v>
      </c>
      <c r="O138">
        <v>22.28</v>
      </c>
      <c r="P138">
        <v>41.22</v>
      </c>
      <c r="Q138">
        <v>1.8</v>
      </c>
      <c r="R138">
        <v>9123</v>
      </c>
      <c r="S138">
        <v>6360</v>
      </c>
      <c r="T138">
        <v>14</v>
      </c>
      <c r="U138">
        <v>30445128</v>
      </c>
      <c r="V138">
        <v>13027032</v>
      </c>
      <c r="W138">
        <v>17418096</v>
      </c>
      <c r="X138" s="27">
        <f t="shared" si="13"/>
        <v>0.24715909090909091</v>
      </c>
      <c r="Y138" s="27">
        <f t="shared" si="14"/>
        <v>0.41802236980244839</v>
      </c>
      <c r="Z138" s="26">
        <f t="shared" si="15"/>
        <v>274.13793103448279</v>
      </c>
      <c r="AA138" s="27">
        <f t="shared" si="16"/>
        <v>0.8666666666666667</v>
      </c>
      <c r="AB138" t="str">
        <f t="shared" si="17"/>
        <v>Other</v>
      </c>
    </row>
    <row r="139" spans="1:28" x14ac:dyDescent="0.3">
      <c r="A139" t="s">
        <v>156</v>
      </c>
      <c r="B139" t="s">
        <v>1146</v>
      </c>
      <c r="C139" t="s">
        <v>1634</v>
      </c>
      <c r="D139" t="s">
        <v>1636</v>
      </c>
      <c r="E139">
        <v>2023</v>
      </c>
      <c r="F139" t="s">
        <v>1641</v>
      </c>
      <c r="G139">
        <f t="shared" si="12"/>
        <v>91</v>
      </c>
      <c r="H139">
        <v>3352</v>
      </c>
      <c r="I139">
        <v>8319</v>
      </c>
      <c r="J139">
        <v>10565</v>
      </c>
      <c r="K139">
        <v>178379</v>
      </c>
      <c r="L139">
        <v>9.6300000000000008</v>
      </c>
      <c r="M139">
        <v>9</v>
      </c>
      <c r="N139">
        <v>2.21</v>
      </c>
      <c r="O139">
        <v>20.34</v>
      </c>
      <c r="P139">
        <v>18.489999999999998</v>
      </c>
      <c r="Q139">
        <v>4.5999999999999996</v>
      </c>
      <c r="R139">
        <v>11827</v>
      </c>
      <c r="S139">
        <v>8571</v>
      </c>
      <c r="T139">
        <v>10</v>
      </c>
      <c r="U139">
        <v>27885288</v>
      </c>
      <c r="V139">
        <v>35413880</v>
      </c>
      <c r="W139">
        <v>-7528592</v>
      </c>
      <c r="X139" s="27">
        <f t="shared" si="13"/>
        <v>0.28113729765998491</v>
      </c>
      <c r="Y139" s="27">
        <f t="shared" si="14"/>
        <v>0.67107805726906467</v>
      </c>
      <c r="Z139" s="26">
        <f t="shared" si="15"/>
        <v>232.68526252983295</v>
      </c>
      <c r="AA139" s="27">
        <f t="shared" si="16"/>
        <v>0.90109890109890112</v>
      </c>
      <c r="AB139" t="str">
        <f t="shared" si="17"/>
        <v>Overstocked</v>
      </c>
    </row>
    <row r="140" spans="1:28" x14ac:dyDescent="0.3">
      <c r="A140" t="s">
        <v>157</v>
      </c>
      <c r="B140" t="s">
        <v>1147</v>
      </c>
      <c r="C140" t="s">
        <v>1634</v>
      </c>
      <c r="D140" t="s">
        <v>1635</v>
      </c>
      <c r="E140">
        <v>2024</v>
      </c>
      <c r="F140" t="s">
        <v>1640</v>
      </c>
      <c r="G140">
        <f t="shared" si="12"/>
        <v>92</v>
      </c>
      <c r="H140">
        <v>2287</v>
      </c>
      <c r="I140">
        <v>12546</v>
      </c>
      <c r="J140">
        <v>12686</v>
      </c>
      <c r="K140">
        <v>266992</v>
      </c>
      <c r="L140">
        <v>10.07</v>
      </c>
      <c r="M140">
        <v>4</v>
      </c>
      <c r="N140">
        <v>1.86</v>
      </c>
      <c r="O140">
        <v>17.87</v>
      </c>
      <c r="P140">
        <v>63.64</v>
      </c>
      <c r="Q140">
        <v>4.4000000000000004</v>
      </c>
      <c r="R140">
        <v>8687</v>
      </c>
      <c r="S140">
        <v>7997</v>
      </c>
      <c r="T140">
        <v>12</v>
      </c>
      <c r="U140">
        <v>28692702</v>
      </c>
      <c r="V140">
        <v>29012882</v>
      </c>
      <c r="W140">
        <v>-320180</v>
      </c>
      <c r="X140" s="27">
        <f t="shared" si="13"/>
        <v>0.22238428626993387</v>
      </c>
      <c r="Y140" s="27">
        <f t="shared" si="14"/>
        <v>0.45786262439568937</v>
      </c>
      <c r="Z140" s="26">
        <f t="shared" si="15"/>
        <v>321.69829470922605</v>
      </c>
      <c r="AA140" s="27">
        <f t="shared" si="16"/>
        <v>0.95652173913043481</v>
      </c>
      <c r="AB140" t="str">
        <f t="shared" si="17"/>
        <v>Overstocked</v>
      </c>
    </row>
    <row r="141" spans="1:28" x14ac:dyDescent="0.3">
      <c r="A141" t="s">
        <v>158</v>
      </c>
      <c r="B141" t="s">
        <v>1148</v>
      </c>
      <c r="C141" t="s">
        <v>1633</v>
      </c>
      <c r="D141" t="s">
        <v>1636</v>
      </c>
      <c r="E141">
        <v>2024</v>
      </c>
      <c r="F141" t="s">
        <v>1639</v>
      </c>
      <c r="G141">
        <f t="shared" si="12"/>
        <v>92</v>
      </c>
      <c r="H141">
        <v>1356</v>
      </c>
      <c r="I141">
        <v>19217</v>
      </c>
      <c r="J141">
        <v>14079</v>
      </c>
      <c r="K141">
        <v>289511</v>
      </c>
      <c r="L141">
        <v>9.48</v>
      </c>
      <c r="M141">
        <v>19</v>
      </c>
      <c r="N141">
        <v>9.51</v>
      </c>
      <c r="O141">
        <v>6.22</v>
      </c>
      <c r="P141">
        <v>33.11</v>
      </c>
      <c r="Q141">
        <v>2.9</v>
      </c>
      <c r="R141">
        <v>3680</v>
      </c>
      <c r="S141">
        <v>4941</v>
      </c>
      <c r="T141">
        <v>14</v>
      </c>
      <c r="U141">
        <v>26058252</v>
      </c>
      <c r="V141">
        <v>19091124</v>
      </c>
      <c r="W141">
        <v>6967128</v>
      </c>
      <c r="X141" s="27">
        <f t="shared" si="13"/>
        <v>0.21534063839923773</v>
      </c>
      <c r="Y141" s="27">
        <f t="shared" si="14"/>
        <v>0.27147429763032566</v>
      </c>
      <c r="Z141" s="26">
        <f t="shared" si="15"/>
        <v>335.23008849557522</v>
      </c>
      <c r="AA141" s="27">
        <f t="shared" si="16"/>
        <v>0.79347826086956519</v>
      </c>
      <c r="AB141" t="str">
        <f t="shared" si="17"/>
        <v>Other</v>
      </c>
    </row>
    <row r="142" spans="1:28" x14ac:dyDescent="0.3">
      <c r="A142" t="s">
        <v>159</v>
      </c>
      <c r="B142" t="s">
        <v>1149</v>
      </c>
      <c r="C142" t="s">
        <v>1633</v>
      </c>
      <c r="D142" t="s">
        <v>1636</v>
      </c>
      <c r="E142">
        <v>2024</v>
      </c>
      <c r="F142" t="s">
        <v>1640</v>
      </c>
      <c r="G142">
        <f t="shared" si="12"/>
        <v>92</v>
      </c>
      <c r="H142">
        <v>4079</v>
      </c>
      <c r="I142">
        <v>4211</v>
      </c>
      <c r="J142">
        <v>7311</v>
      </c>
      <c r="K142">
        <v>226806</v>
      </c>
      <c r="L142">
        <v>2.98</v>
      </c>
      <c r="M142">
        <v>19</v>
      </c>
      <c r="N142">
        <v>2.1</v>
      </c>
      <c r="O142">
        <v>22.76</v>
      </c>
      <c r="P142">
        <v>56.85</v>
      </c>
      <c r="Q142">
        <v>2.6</v>
      </c>
      <c r="R142">
        <v>3460</v>
      </c>
      <c r="S142">
        <v>7261</v>
      </c>
      <c r="T142">
        <v>3</v>
      </c>
      <c r="U142">
        <v>17176669</v>
      </c>
      <c r="V142">
        <v>29821569</v>
      </c>
      <c r="W142">
        <v>-12644900</v>
      </c>
      <c r="X142" s="27">
        <f t="shared" si="13"/>
        <v>0.35970017636684304</v>
      </c>
      <c r="Y142" s="27">
        <f t="shared" si="14"/>
        <v>0.81662511801924664</v>
      </c>
      <c r="Z142" s="26">
        <f t="shared" si="15"/>
        <v>163.76857072811964</v>
      </c>
      <c r="AA142" s="27">
        <f t="shared" si="16"/>
        <v>0.79347826086956519</v>
      </c>
      <c r="AB142" t="str">
        <f t="shared" si="17"/>
        <v>Other</v>
      </c>
    </row>
    <row r="143" spans="1:28" x14ac:dyDescent="0.3">
      <c r="A143" t="s">
        <v>160</v>
      </c>
      <c r="B143" t="s">
        <v>1150</v>
      </c>
      <c r="C143" t="s">
        <v>1634</v>
      </c>
      <c r="D143" t="s">
        <v>1638</v>
      </c>
      <c r="E143">
        <v>2024</v>
      </c>
      <c r="F143" t="s">
        <v>1642</v>
      </c>
      <c r="G143">
        <f t="shared" si="12"/>
        <v>90</v>
      </c>
      <c r="H143">
        <v>2725</v>
      </c>
      <c r="I143">
        <v>6353</v>
      </c>
      <c r="J143">
        <v>12283</v>
      </c>
      <c r="K143">
        <v>413809</v>
      </c>
      <c r="L143">
        <v>6.28</v>
      </c>
      <c r="M143">
        <v>5</v>
      </c>
      <c r="N143">
        <v>2.61</v>
      </c>
      <c r="O143">
        <v>3.86</v>
      </c>
      <c r="P143">
        <v>57.31</v>
      </c>
      <c r="Q143">
        <v>1.9</v>
      </c>
      <c r="R143">
        <v>6653</v>
      </c>
      <c r="S143">
        <v>9766</v>
      </c>
      <c r="T143">
        <v>7</v>
      </c>
      <c r="U143">
        <v>17311925</v>
      </c>
      <c r="V143">
        <v>33471175</v>
      </c>
      <c r="W143">
        <v>-16159250</v>
      </c>
      <c r="X143" s="27">
        <f t="shared" si="13"/>
        <v>0.21815707309262669</v>
      </c>
      <c r="Y143" s="27">
        <f t="shared" si="14"/>
        <v>0.54555122495769726</v>
      </c>
      <c r="Z143" s="26">
        <f t="shared" si="15"/>
        <v>322.54678899082569</v>
      </c>
      <c r="AA143" s="27">
        <f t="shared" si="16"/>
        <v>0.94444444444444442</v>
      </c>
      <c r="AB143" t="str">
        <f t="shared" si="17"/>
        <v>Overstocked</v>
      </c>
    </row>
    <row r="144" spans="1:28" x14ac:dyDescent="0.3">
      <c r="A144" t="s">
        <v>161</v>
      </c>
      <c r="B144" t="s">
        <v>1151</v>
      </c>
      <c r="C144" t="s">
        <v>1632</v>
      </c>
      <c r="D144" t="s">
        <v>1638</v>
      </c>
      <c r="E144">
        <v>2023</v>
      </c>
      <c r="F144" t="s">
        <v>1639</v>
      </c>
      <c r="G144">
        <f t="shared" si="12"/>
        <v>92</v>
      </c>
      <c r="H144">
        <v>1332</v>
      </c>
      <c r="I144">
        <v>9215</v>
      </c>
      <c r="J144">
        <v>8304</v>
      </c>
      <c r="K144">
        <v>483819</v>
      </c>
      <c r="L144">
        <v>11.26</v>
      </c>
      <c r="M144">
        <v>3</v>
      </c>
      <c r="N144">
        <v>9.6999999999999993</v>
      </c>
      <c r="O144">
        <v>15.67</v>
      </c>
      <c r="P144">
        <v>67.540000000000006</v>
      </c>
      <c r="Q144">
        <v>3.9</v>
      </c>
      <c r="R144">
        <v>8535</v>
      </c>
      <c r="S144">
        <v>1159</v>
      </c>
      <c r="T144">
        <v>9</v>
      </c>
      <c r="U144">
        <v>12274380</v>
      </c>
      <c r="V144">
        <v>11060928</v>
      </c>
      <c r="W144">
        <v>1213452</v>
      </c>
      <c r="X144" s="27">
        <f t="shared" si="13"/>
        <v>0.53472501003613004</v>
      </c>
      <c r="Y144" s="27">
        <f t="shared" si="14"/>
        <v>0.26666944280501015</v>
      </c>
      <c r="Z144" s="26">
        <f t="shared" si="15"/>
        <v>80.051051051051047</v>
      </c>
      <c r="AA144" s="27">
        <f t="shared" si="16"/>
        <v>0.96739130434782605</v>
      </c>
      <c r="AB144" t="str">
        <f t="shared" si="17"/>
        <v>Other</v>
      </c>
    </row>
    <row r="145" spans="1:28" x14ac:dyDescent="0.3">
      <c r="A145" t="s">
        <v>162</v>
      </c>
      <c r="B145" t="s">
        <v>1152</v>
      </c>
      <c r="C145" t="s">
        <v>1632</v>
      </c>
      <c r="D145" t="s">
        <v>1638</v>
      </c>
      <c r="E145">
        <v>2023</v>
      </c>
      <c r="F145" t="s">
        <v>1639</v>
      </c>
      <c r="G145">
        <f t="shared" si="12"/>
        <v>92</v>
      </c>
      <c r="H145">
        <v>759</v>
      </c>
      <c r="I145">
        <v>10442</v>
      </c>
      <c r="J145">
        <v>2046</v>
      </c>
      <c r="K145">
        <v>118803</v>
      </c>
      <c r="L145">
        <v>1.52</v>
      </c>
      <c r="M145">
        <v>1</v>
      </c>
      <c r="N145">
        <v>7.35</v>
      </c>
      <c r="O145">
        <v>0.72</v>
      </c>
      <c r="P145">
        <v>69.62</v>
      </c>
      <c r="Q145">
        <v>1.5</v>
      </c>
      <c r="R145">
        <v>12971</v>
      </c>
      <c r="S145">
        <v>2022</v>
      </c>
      <c r="T145">
        <v>9</v>
      </c>
      <c r="U145">
        <v>7925478</v>
      </c>
      <c r="V145">
        <v>1552914</v>
      </c>
      <c r="W145">
        <v>6372564</v>
      </c>
      <c r="X145" s="27">
        <f t="shared" si="13"/>
        <v>0.27292340884573896</v>
      </c>
      <c r="Y145" s="27">
        <f t="shared" si="14"/>
        <v>0.15195353385060265</v>
      </c>
      <c r="Z145" s="26">
        <f t="shared" si="15"/>
        <v>245.09090909090909</v>
      </c>
      <c r="AA145" s="27">
        <f t="shared" si="16"/>
        <v>0.98913043478260865</v>
      </c>
      <c r="AB145" t="str">
        <f t="shared" si="17"/>
        <v>Overstocked</v>
      </c>
    </row>
    <row r="146" spans="1:28" x14ac:dyDescent="0.3">
      <c r="A146" t="s">
        <v>163</v>
      </c>
      <c r="B146" t="s">
        <v>1150</v>
      </c>
      <c r="C146" t="s">
        <v>1633</v>
      </c>
      <c r="D146" t="s">
        <v>1636</v>
      </c>
      <c r="E146">
        <v>2024</v>
      </c>
      <c r="F146" t="s">
        <v>1639</v>
      </c>
      <c r="G146">
        <f t="shared" si="12"/>
        <v>92</v>
      </c>
      <c r="H146">
        <v>4794</v>
      </c>
      <c r="I146">
        <v>17007</v>
      </c>
      <c r="J146">
        <v>12711</v>
      </c>
      <c r="K146">
        <v>482548</v>
      </c>
      <c r="L146">
        <v>4.17</v>
      </c>
      <c r="M146">
        <v>15</v>
      </c>
      <c r="N146">
        <v>7</v>
      </c>
      <c r="O146">
        <v>16.09</v>
      </c>
      <c r="P146">
        <v>51.16</v>
      </c>
      <c r="Q146">
        <v>3.7</v>
      </c>
      <c r="R146">
        <v>2082</v>
      </c>
      <c r="S146">
        <v>6201</v>
      </c>
      <c r="T146">
        <v>12</v>
      </c>
      <c r="U146">
        <v>81531558</v>
      </c>
      <c r="V146">
        <v>60936534</v>
      </c>
      <c r="W146">
        <v>20595024</v>
      </c>
      <c r="X146" s="27">
        <f t="shared" si="13"/>
        <v>0.43601637107776264</v>
      </c>
      <c r="Y146" s="27">
        <f t="shared" si="14"/>
        <v>0.95976975135677078</v>
      </c>
      <c r="Z146" s="26">
        <f t="shared" si="15"/>
        <v>119.00125156445557</v>
      </c>
      <c r="AA146" s="27">
        <f t="shared" si="16"/>
        <v>0.83695652173913038</v>
      </c>
      <c r="AB146" t="str">
        <f t="shared" si="17"/>
        <v>Fast Mover</v>
      </c>
    </row>
    <row r="147" spans="1:28" x14ac:dyDescent="0.3">
      <c r="A147" t="s">
        <v>164</v>
      </c>
      <c r="B147" t="s">
        <v>1153</v>
      </c>
      <c r="C147" t="s">
        <v>1634</v>
      </c>
      <c r="D147" t="s">
        <v>1638</v>
      </c>
      <c r="E147">
        <v>2024</v>
      </c>
      <c r="F147" t="s">
        <v>1640</v>
      </c>
      <c r="G147">
        <f t="shared" si="12"/>
        <v>92</v>
      </c>
      <c r="H147">
        <v>4463</v>
      </c>
      <c r="I147">
        <v>17326</v>
      </c>
      <c r="J147">
        <v>4639</v>
      </c>
      <c r="K147">
        <v>403847</v>
      </c>
      <c r="L147">
        <v>4.1399999999999997</v>
      </c>
      <c r="M147">
        <v>17</v>
      </c>
      <c r="N147">
        <v>8.5299999999999994</v>
      </c>
      <c r="O147">
        <v>6.93</v>
      </c>
      <c r="P147">
        <v>36.479999999999997</v>
      </c>
      <c r="Q147">
        <v>4.4000000000000004</v>
      </c>
      <c r="R147">
        <v>17014</v>
      </c>
      <c r="S147">
        <v>4692</v>
      </c>
      <c r="T147">
        <v>8</v>
      </c>
      <c r="U147">
        <v>77325938</v>
      </c>
      <c r="V147">
        <v>20703857</v>
      </c>
      <c r="W147">
        <v>56622081</v>
      </c>
      <c r="X147" s="27">
        <f t="shared" si="13"/>
        <v>0.48749317312943746</v>
      </c>
      <c r="Y147" s="27">
        <f t="shared" si="14"/>
        <v>0.89350279522429454</v>
      </c>
      <c r="Z147" s="26">
        <f t="shared" si="15"/>
        <v>96.72059153036075</v>
      </c>
      <c r="AA147" s="27">
        <f t="shared" si="16"/>
        <v>0.81521739130434789</v>
      </c>
      <c r="AB147" t="str">
        <f t="shared" si="17"/>
        <v>Fast Mover</v>
      </c>
    </row>
    <row r="148" spans="1:28" x14ac:dyDescent="0.3">
      <c r="A148" t="s">
        <v>165</v>
      </c>
      <c r="B148" t="s">
        <v>1154</v>
      </c>
      <c r="C148" t="s">
        <v>1634</v>
      </c>
      <c r="D148" t="s">
        <v>1636</v>
      </c>
      <c r="E148">
        <v>2023</v>
      </c>
      <c r="F148" t="s">
        <v>1641</v>
      </c>
      <c r="G148">
        <f t="shared" si="12"/>
        <v>91</v>
      </c>
      <c r="H148">
        <v>3798</v>
      </c>
      <c r="I148">
        <v>3262</v>
      </c>
      <c r="J148">
        <v>9351</v>
      </c>
      <c r="K148">
        <v>333456</v>
      </c>
      <c r="L148">
        <v>6.48</v>
      </c>
      <c r="M148">
        <v>4</v>
      </c>
      <c r="N148">
        <v>1.1599999999999999</v>
      </c>
      <c r="O148">
        <v>11.24</v>
      </c>
      <c r="P148">
        <v>77</v>
      </c>
      <c r="Q148">
        <v>1.9</v>
      </c>
      <c r="R148">
        <v>17031</v>
      </c>
      <c r="S148">
        <v>6449</v>
      </c>
      <c r="T148">
        <v>11</v>
      </c>
      <c r="U148">
        <v>12389076</v>
      </c>
      <c r="V148">
        <v>35515098</v>
      </c>
      <c r="W148">
        <v>-23126022</v>
      </c>
      <c r="X148" s="27">
        <f t="shared" si="13"/>
        <v>0.3706450668488338</v>
      </c>
      <c r="Y148" s="27">
        <f t="shared" si="14"/>
        <v>0.76036827610617763</v>
      </c>
      <c r="Z148" s="26">
        <f t="shared" si="15"/>
        <v>154.51790416008424</v>
      </c>
      <c r="AA148" s="27">
        <f t="shared" si="16"/>
        <v>0.95604395604395609</v>
      </c>
      <c r="AB148" t="str">
        <f t="shared" si="17"/>
        <v>Overstocked</v>
      </c>
    </row>
    <row r="149" spans="1:28" x14ac:dyDescent="0.3">
      <c r="A149" t="s">
        <v>166</v>
      </c>
      <c r="B149" t="s">
        <v>1119</v>
      </c>
      <c r="C149" t="s">
        <v>1633</v>
      </c>
      <c r="D149" t="s">
        <v>1635</v>
      </c>
      <c r="E149">
        <v>2024</v>
      </c>
      <c r="F149" t="s">
        <v>1640</v>
      </c>
      <c r="G149">
        <f t="shared" si="12"/>
        <v>92</v>
      </c>
      <c r="H149">
        <v>4829</v>
      </c>
      <c r="I149">
        <v>17350</v>
      </c>
      <c r="J149">
        <v>14008</v>
      </c>
      <c r="K149">
        <v>274448</v>
      </c>
      <c r="L149">
        <v>14.71</v>
      </c>
      <c r="M149">
        <v>3</v>
      </c>
      <c r="N149">
        <v>7.06</v>
      </c>
      <c r="O149">
        <v>8.6300000000000008</v>
      </c>
      <c r="P149">
        <v>34.79</v>
      </c>
      <c r="Q149">
        <v>4.5</v>
      </c>
      <c r="R149">
        <v>18172</v>
      </c>
      <c r="S149">
        <v>2573</v>
      </c>
      <c r="T149">
        <v>12</v>
      </c>
      <c r="U149">
        <v>83783150</v>
      </c>
      <c r="V149">
        <v>67644632</v>
      </c>
      <c r="W149">
        <v>16138518</v>
      </c>
      <c r="X149" s="27">
        <f t="shared" si="13"/>
        <v>0.65239124560929473</v>
      </c>
      <c r="Y149" s="27">
        <f t="shared" si="14"/>
        <v>0.96677683131035597</v>
      </c>
      <c r="Z149" s="26">
        <f t="shared" si="15"/>
        <v>49.019672810105611</v>
      </c>
      <c r="AA149" s="27">
        <f t="shared" si="16"/>
        <v>0.96739130434782605</v>
      </c>
      <c r="AB149" t="str">
        <f t="shared" si="17"/>
        <v>Fast Mover</v>
      </c>
    </row>
    <row r="150" spans="1:28" x14ac:dyDescent="0.3">
      <c r="A150" t="s">
        <v>167</v>
      </c>
      <c r="B150" t="s">
        <v>1155</v>
      </c>
      <c r="C150" t="s">
        <v>1633</v>
      </c>
      <c r="D150" t="s">
        <v>1635</v>
      </c>
      <c r="E150">
        <v>2023</v>
      </c>
      <c r="F150" t="s">
        <v>1639</v>
      </c>
      <c r="G150">
        <f t="shared" si="12"/>
        <v>92</v>
      </c>
      <c r="H150">
        <v>713</v>
      </c>
      <c r="I150">
        <v>13612</v>
      </c>
      <c r="J150">
        <v>3176</v>
      </c>
      <c r="K150">
        <v>225251</v>
      </c>
      <c r="L150">
        <v>1.01</v>
      </c>
      <c r="M150">
        <v>12</v>
      </c>
      <c r="N150">
        <v>5.04</v>
      </c>
      <c r="O150">
        <v>4.32</v>
      </c>
      <c r="P150">
        <v>50.6</v>
      </c>
      <c r="Q150">
        <v>1.1000000000000001</v>
      </c>
      <c r="R150">
        <v>9479</v>
      </c>
      <c r="S150">
        <v>8208</v>
      </c>
      <c r="T150">
        <v>5</v>
      </c>
      <c r="U150">
        <v>9705356</v>
      </c>
      <c r="V150">
        <v>2264488</v>
      </c>
      <c r="W150">
        <v>7440868</v>
      </c>
      <c r="X150" s="27">
        <f t="shared" si="13"/>
        <v>7.9923775361506563E-2</v>
      </c>
      <c r="Y150" s="27">
        <f t="shared" si="14"/>
        <v>0.14274422876874793</v>
      </c>
      <c r="Z150" s="26">
        <f t="shared" si="15"/>
        <v>1059.0967741935483</v>
      </c>
      <c r="AA150" s="27">
        <f t="shared" si="16"/>
        <v>0.86956521739130432</v>
      </c>
      <c r="AB150" t="str">
        <f t="shared" si="17"/>
        <v>Slow Mover</v>
      </c>
    </row>
    <row r="151" spans="1:28" x14ac:dyDescent="0.3">
      <c r="A151" t="s">
        <v>168</v>
      </c>
      <c r="B151" t="s">
        <v>1156</v>
      </c>
      <c r="C151" t="s">
        <v>1632</v>
      </c>
      <c r="D151" t="s">
        <v>1638</v>
      </c>
      <c r="E151">
        <v>2023</v>
      </c>
      <c r="F151" t="s">
        <v>1642</v>
      </c>
      <c r="G151">
        <f t="shared" si="12"/>
        <v>90</v>
      </c>
      <c r="H151">
        <v>2048</v>
      </c>
      <c r="I151">
        <v>14152</v>
      </c>
      <c r="J151">
        <v>3809</v>
      </c>
      <c r="K151">
        <v>252514</v>
      </c>
      <c r="L151">
        <v>7.78</v>
      </c>
      <c r="M151">
        <v>18</v>
      </c>
      <c r="N151">
        <v>8.2899999999999991</v>
      </c>
      <c r="O151">
        <v>15.55</v>
      </c>
      <c r="P151">
        <v>42.1</v>
      </c>
      <c r="Q151">
        <v>4.7</v>
      </c>
      <c r="R151">
        <v>4560</v>
      </c>
      <c r="S151">
        <v>8196</v>
      </c>
      <c r="T151">
        <v>8</v>
      </c>
      <c r="U151">
        <v>28983296</v>
      </c>
      <c r="V151">
        <v>7800832</v>
      </c>
      <c r="W151">
        <v>21182464</v>
      </c>
      <c r="X151" s="27">
        <f t="shared" si="13"/>
        <v>0.19992190550566186</v>
      </c>
      <c r="Y151" s="27">
        <f t="shared" si="14"/>
        <v>0.41001427842692256</v>
      </c>
      <c r="Z151" s="26">
        <f t="shared" si="15"/>
        <v>360.17578125</v>
      </c>
      <c r="AA151" s="27">
        <f t="shared" si="16"/>
        <v>0.8</v>
      </c>
      <c r="AB151" t="str">
        <f t="shared" si="17"/>
        <v>Other</v>
      </c>
    </row>
    <row r="152" spans="1:28" x14ac:dyDescent="0.3">
      <c r="A152" t="s">
        <v>169</v>
      </c>
      <c r="B152" t="s">
        <v>1157</v>
      </c>
      <c r="C152" t="s">
        <v>1632</v>
      </c>
      <c r="D152" t="s">
        <v>1635</v>
      </c>
      <c r="E152">
        <v>2023</v>
      </c>
      <c r="F152" t="s">
        <v>1641</v>
      </c>
      <c r="G152">
        <f t="shared" si="12"/>
        <v>91</v>
      </c>
      <c r="H152">
        <v>3495</v>
      </c>
      <c r="I152">
        <v>7622</v>
      </c>
      <c r="J152">
        <v>11985</v>
      </c>
      <c r="K152">
        <v>295404</v>
      </c>
      <c r="L152">
        <v>2.69</v>
      </c>
      <c r="M152">
        <v>1</v>
      </c>
      <c r="N152">
        <v>5.08</v>
      </c>
      <c r="O152">
        <v>22.05</v>
      </c>
      <c r="P152">
        <v>78.41</v>
      </c>
      <c r="Q152">
        <v>1.5</v>
      </c>
      <c r="R152">
        <v>15231</v>
      </c>
      <c r="S152">
        <v>6848</v>
      </c>
      <c r="T152">
        <v>14</v>
      </c>
      <c r="U152">
        <v>26638890</v>
      </c>
      <c r="V152">
        <v>41887575</v>
      </c>
      <c r="W152">
        <v>-15248685</v>
      </c>
      <c r="X152" s="27">
        <f t="shared" si="13"/>
        <v>0.33790969737987042</v>
      </c>
      <c r="Y152" s="27">
        <f t="shared" si="14"/>
        <v>0.69970698393656949</v>
      </c>
      <c r="Z152" s="26">
        <f t="shared" si="15"/>
        <v>178.30271816881259</v>
      </c>
      <c r="AA152" s="27">
        <f t="shared" si="16"/>
        <v>0.98901098901098905</v>
      </c>
      <c r="AB152" t="str">
        <f t="shared" si="17"/>
        <v>Overstocked</v>
      </c>
    </row>
    <row r="153" spans="1:28" x14ac:dyDescent="0.3">
      <c r="A153" t="s">
        <v>170</v>
      </c>
      <c r="B153" t="s">
        <v>1158</v>
      </c>
      <c r="C153" t="s">
        <v>1634</v>
      </c>
      <c r="D153" t="s">
        <v>1636</v>
      </c>
      <c r="E153">
        <v>2024</v>
      </c>
      <c r="F153" t="s">
        <v>1642</v>
      </c>
      <c r="G153">
        <f t="shared" si="12"/>
        <v>90</v>
      </c>
      <c r="H153">
        <v>3793</v>
      </c>
      <c r="I153">
        <v>1981</v>
      </c>
      <c r="J153">
        <v>9954</v>
      </c>
      <c r="K153">
        <v>167961</v>
      </c>
      <c r="L153">
        <v>14.56</v>
      </c>
      <c r="M153">
        <v>12</v>
      </c>
      <c r="N153">
        <v>6.2</v>
      </c>
      <c r="O153">
        <v>23.98</v>
      </c>
      <c r="P153">
        <v>44.55</v>
      </c>
      <c r="Q153">
        <v>3.6</v>
      </c>
      <c r="R153">
        <v>13794</v>
      </c>
      <c r="S153">
        <v>4649</v>
      </c>
      <c r="T153">
        <v>11</v>
      </c>
      <c r="U153">
        <v>7513933</v>
      </c>
      <c r="V153">
        <v>37755522</v>
      </c>
      <c r="W153">
        <v>-30241589</v>
      </c>
      <c r="X153" s="27">
        <f t="shared" si="13"/>
        <v>0.44930111348021795</v>
      </c>
      <c r="Y153" s="27">
        <f t="shared" si="14"/>
        <v>0.75936726468423688</v>
      </c>
      <c r="Z153" s="26">
        <f t="shared" si="15"/>
        <v>110.31109939361983</v>
      </c>
      <c r="AA153" s="27">
        <f t="shared" si="16"/>
        <v>0.8666666666666667</v>
      </c>
      <c r="AB153" t="str">
        <f t="shared" si="17"/>
        <v>Fast Mover</v>
      </c>
    </row>
    <row r="154" spans="1:28" x14ac:dyDescent="0.3">
      <c r="A154" t="s">
        <v>171</v>
      </c>
      <c r="B154" t="s">
        <v>1159</v>
      </c>
      <c r="C154" t="s">
        <v>1634</v>
      </c>
      <c r="D154" t="s">
        <v>1636</v>
      </c>
      <c r="E154">
        <v>2024</v>
      </c>
      <c r="F154" t="s">
        <v>1639</v>
      </c>
      <c r="G154">
        <f t="shared" si="12"/>
        <v>92</v>
      </c>
      <c r="H154">
        <v>1545</v>
      </c>
      <c r="I154">
        <v>16036</v>
      </c>
      <c r="J154">
        <v>12624</v>
      </c>
      <c r="K154">
        <v>352523</v>
      </c>
      <c r="L154">
        <v>1.7</v>
      </c>
      <c r="M154">
        <v>10</v>
      </c>
      <c r="N154">
        <v>4.78</v>
      </c>
      <c r="O154">
        <v>4.8099999999999996</v>
      </c>
      <c r="P154">
        <v>40.89</v>
      </c>
      <c r="Q154">
        <v>2</v>
      </c>
      <c r="R154">
        <v>19067</v>
      </c>
      <c r="S154">
        <v>694</v>
      </c>
      <c r="T154">
        <v>7</v>
      </c>
      <c r="U154">
        <v>24775620</v>
      </c>
      <c r="V154">
        <v>19504080</v>
      </c>
      <c r="W154">
        <v>5271540</v>
      </c>
      <c r="X154" s="27">
        <f t="shared" si="13"/>
        <v>0.69004019651630188</v>
      </c>
      <c r="Y154" s="27">
        <f t="shared" si="14"/>
        <v>0.30931252937968523</v>
      </c>
      <c r="Z154" s="26">
        <f t="shared" si="15"/>
        <v>41.32556634304207</v>
      </c>
      <c r="AA154" s="27">
        <f t="shared" si="16"/>
        <v>0.89130434782608692</v>
      </c>
      <c r="AB154" t="str">
        <f t="shared" si="17"/>
        <v>Other</v>
      </c>
    </row>
    <row r="155" spans="1:28" x14ac:dyDescent="0.3">
      <c r="A155" t="s">
        <v>172</v>
      </c>
      <c r="B155" t="s">
        <v>1160</v>
      </c>
      <c r="C155" t="s">
        <v>1632</v>
      </c>
      <c r="D155" t="s">
        <v>1635</v>
      </c>
      <c r="E155">
        <v>2023</v>
      </c>
      <c r="F155" t="s">
        <v>1640</v>
      </c>
      <c r="G155">
        <f t="shared" si="12"/>
        <v>92</v>
      </c>
      <c r="H155">
        <v>3354</v>
      </c>
      <c r="I155">
        <v>1653</v>
      </c>
      <c r="J155">
        <v>2627</v>
      </c>
      <c r="K155">
        <v>67297</v>
      </c>
      <c r="L155">
        <v>6.05</v>
      </c>
      <c r="M155">
        <v>3</v>
      </c>
      <c r="N155">
        <v>4.78</v>
      </c>
      <c r="O155">
        <v>17.93</v>
      </c>
      <c r="P155">
        <v>65.19</v>
      </c>
      <c r="Q155">
        <v>4.3</v>
      </c>
      <c r="R155">
        <v>15774</v>
      </c>
      <c r="S155">
        <v>5552</v>
      </c>
      <c r="T155">
        <v>12</v>
      </c>
      <c r="U155">
        <v>5544162</v>
      </c>
      <c r="V155">
        <v>8810958</v>
      </c>
      <c r="W155">
        <v>-3266796</v>
      </c>
      <c r="X155" s="27">
        <f t="shared" si="13"/>
        <v>0.37660004491354143</v>
      </c>
      <c r="Y155" s="27">
        <f t="shared" si="14"/>
        <v>0.67147846183784088</v>
      </c>
      <c r="Z155" s="26">
        <f t="shared" si="15"/>
        <v>152.29099582587955</v>
      </c>
      <c r="AA155" s="27">
        <f t="shared" si="16"/>
        <v>0.96739130434782605</v>
      </c>
      <c r="AB155" t="str">
        <f t="shared" si="17"/>
        <v>Overstocked</v>
      </c>
    </row>
    <row r="156" spans="1:28" x14ac:dyDescent="0.3">
      <c r="A156" t="s">
        <v>173</v>
      </c>
      <c r="B156" t="s">
        <v>1149</v>
      </c>
      <c r="C156" t="s">
        <v>1632</v>
      </c>
      <c r="D156" t="s">
        <v>1638</v>
      </c>
      <c r="E156">
        <v>2024</v>
      </c>
      <c r="F156" t="s">
        <v>1641</v>
      </c>
      <c r="G156">
        <f t="shared" si="12"/>
        <v>91</v>
      </c>
      <c r="H156">
        <v>3813</v>
      </c>
      <c r="I156">
        <v>9117</v>
      </c>
      <c r="J156">
        <v>7779</v>
      </c>
      <c r="K156">
        <v>314155</v>
      </c>
      <c r="L156">
        <v>11.07</v>
      </c>
      <c r="M156">
        <v>19</v>
      </c>
      <c r="N156">
        <v>7.68</v>
      </c>
      <c r="O156">
        <v>16.61</v>
      </c>
      <c r="P156">
        <v>58.2</v>
      </c>
      <c r="Q156">
        <v>3</v>
      </c>
      <c r="R156">
        <v>19330</v>
      </c>
      <c r="S156">
        <v>606</v>
      </c>
      <c r="T156">
        <v>7</v>
      </c>
      <c r="U156">
        <v>34763121</v>
      </c>
      <c r="V156">
        <v>29661327</v>
      </c>
      <c r="W156">
        <v>5101794</v>
      </c>
      <c r="X156" s="27">
        <f t="shared" si="13"/>
        <v>0.86286490156143925</v>
      </c>
      <c r="Y156" s="27">
        <f t="shared" si="14"/>
        <v>0.76337131037199979</v>
      </c>
      <c r="Z156" s="26">
        <f t="shared" si="15"/>
        <v>14.462627852084973</v>
      </c>
      <c r="AA156" s="27">
        <f t="shared" si="16"/>
        <v>0.79120879120879117</v>
      </c>
      <c r="AB156" t="str">
        <f t="shared" si="17"/>
        <v>Fast Mover</v>
      </c>
    </row>
    <row r="157" spans="1:28" x14ac:dyDescent="0.3">
      <c r="A157" t="s">
        <v>174</v>
      </c>
      <c r="B157" t="s">
        <v>1161</v>
      </c>
      <c r="C157" t="s">
        <v>1633</v>
      </c>
      <c r="D157" t="s">
        <v>1637</v>
      </c>
      <c r="E157">
        <v>2024</v>
      </c>
      <c r="F157" t="s">
        <v>1639</v>
      </c>
      <c r="G157">
        <f t="shared" si="12"/>
        <v>92</v>
      </c>
      <c r="H157">
        <v>1903</v>
      </c>
      <c r="I157">
        <v>3024</v>
      </c>
      <c r="J157">
        <v>10605</v>
      </c>
      <c r="K157">
        <v>170234</v>
      </c>
      <c r="L157">
        <v>10.57</v>
      </c>
      <c r="M157">
        <v>19</v>
      </c>
      <c r="N157">
        <v>6.29</v>
      </c>
      <c r="O157">
        <v>8.58</v>
      </c>
      <c r="P157">
        <v>18.579999999999998</v>
      </c>
      <c r="Q157">
        <v>1.5</v>
      </c>
      <c r="R157">
        <v>17848</v>
      </c>
      <c r="S157">
        <v>4989</v>
      </c>
      <c r="T157">
        <v>3</v>
      </c>
      <c r="U157">
        <v>5754672</v>
      </c>
      <c r="V157">
        <v>20181315</v>
      </c>
      <c r="W157">
        <v>-14426643</v>
      </c>
      <c r="X157" s="27">
        <f t="shared" si="13"/>
        <v>0.2761172373766686</v>
      </c>
      <c r="Y157" s="27">
        <f t="shared" si="14"/>
        <v>0.38098494719064141</v>
      </c>
      <c r="Z157" s="26">
        <f t="shared" si="15"/>
        <v>241.19180241723595</v>
      </c>
      <c r="AA157" s="27">
        <f t="shared" si="16"/>
        <v>0.79347826086956519</v>
      </c>
      <c r="AB157" t="str">
        <f t="shared" si="17"/>
        <v>Other</v>
      </c>
    </row>
    <row r="158" spans="1:28" x14ac:dyDescent="0.3">
      <c r="A158" t="s">
        <v>175</v>
      </c>
      <c r="B158" t="s">
        <v>1162</v>
      </c>
      <c r="C158" t="s">
        <v>1632</v>
      </c>
      <c r="D158" t="s">
        <v>1635</v>
      </c>
      <c r="E158">
        <v>2024</v>
      </c>
      <c r="F158" t="s">
        <v>1642</v>
      </c>
      <c r="G158">
        <f t="shared" si="12"/>
        <v>90</v>
      </c>
      <c r="H158">
        <v>4709</v>
      </c>
      <c r="I158">
        <v>3620</v>
      </c>
      <c r="J158">
        <v>10632</v>
      </c>
      <c r="K158">
        <v>94014</v>
      </c>
      <c r="L158">
        <v>6.34</v>
      </c>
      <c r="M158">
        <v>14</v>
      </c>
      <c r="N158">
        <v>6.33</v>
      </c>
      <c r="O158">
        <v>0.48</v>
      </c>
      <c r="P158">
        <v>50.65</v>
      </c>
      <c r="Q158">
        <v>3.3</v>
      </c>
      <c r="R158">
        <v>3403</v>
      </c>
      <c r="S158">
        <v>7737</v>
      </c>
      <c r="T158">
        <v>9</v>
      </c>
      <c r="U158">
        <v>17046580</v>
      </c>
      <c r="V158">
        <v>50066088</v>
      </c>
      <c r="W158">
        <v>-33019508</v>
      </c>
      <c r="X158" s="27">
        <f t="shared" si="13"/>
        <v>0.37835449140286037</v>
      </c>
      <c r="Y158" s="27">
        <f t="shared" si="14"/>
        <v>0.94275255718377848</v>
      </c>
      <c r="Z158" s="26">
        <f t="shared" si="15"/>
        <v>147.87215969420259</v>
      </c>
      <c r="AA158" s="27">
        <f t="shared" si="16"/>
        <v>0.84444444444444444</v>
      </c>
      <c r="AB158" t="str">
        <f t="shared" si="17"/>
        <v>Other</v>
      </c>
    </row>
    <row r="159" spans="1:28" x14ac:dyDescent="0.3">
      <c r="A159" t="s">
        <v>176</v>
      </c>
      <c r="B159" t="s">
        <v>1163</v>
      </c>
      <c r="C159" t="s">
        <v>1633</v>
      </c>
      <c r="D159" t="s">
        <v>1638</v>
      </c>
      <c r="E159">
        <v>2024</v>
      </c>
      <c r="F159" t="s">
        <v>1639</v>
      </c>
      <c r="G159">
        <f t="shared" si="12"/>
        <v>92</v>
      </c>
      <c r="H159">
        <v>1341</v>
      </c>
      <c r="I159">
        <v>16548</v>
      </c>
      <c r="J159">
        <v>11208</v>
      </c>
      <c r="K159">
        <v>293166</v>
      </c>
      <c r="L159">
        <v>5.2</v>
      </c>
      <c r="M159">
        <v>3</v>
      </c>
      <c r="N159">
        <v>4.5</v>
      </c>
      <c r="O159">
        <v>17.239999999999998</v>
      </c>
      <c r="P159">
        <v>68.84</v>
      </c>
      <c r="Q159">
        <v>2.6</v>
      </c>
      <c r="R159">
        <v>16051</v>
      </c>
      <c r="S159">
        <v>8312</v>
      </c>
      <c r="T159">
        <v>9</v>
      </c>
      <c r="U159">
        <v>22190868</v>
      </c>
      <c r="V159">
        <v>15029928</v>
      </c>
      <c r="W159">
        <v>7160940</v>
      </c>
      <c r="X159" s="27">
        <f t="shared" si="13"/>
        <v>0.13892054283642391</v>
      </c>
      <c r="Y159" s="27">
        <f t="shared" si="14"/>
        <v>0.2684712633645035</v>
      </c>
      <c r="Z159" s="26">
        <f t="shared" si="15"/>
        <v>570.24906785980613</v>
      </c>
      <c r="AA159" s="27">
        <f t="shared" si="16"/>
        <v>0.96739130434782605</v>
      </c>
      <c r="AB159" t="str">
        <f t="shared" si="17"/>
        <v>Slow Mover</v>
      </c>
    </row>
    <row r="160" spans="1:28" x14ac:dyDescent="0.3">
      <c r="A160" t="s">
        <v>177</v>
      </c>
      <c r="B160" t="s">
        <v>1164</v>
      </c>
      <c r="C160" t="s">
        <v>1633</v>
      </c>
      <c r="D160" t="s">
        <v>1637</v>
      </c>
      <c r="E160">
        <v>2024</v>
      </c>
      <c r="F160" t="s">
        <v>1642</v>
      </c>
      <c r="G160">
        <f t="shared" si="12"/>
        <v>90</v>
      </c>
      <c r="H160">
        <v>3631</v>
      </c>
      <c r="I160">
        <v>3843</v>
      </c>
      <c r="J160">
        <v>13304</v>
      </c>
      <c r="K160">
        <v>454954</v>
      </c>
      <c r="L160">
        <v>5.96</v>
      </c>
      <c r="M160">
        <v>8</v>
      </c>
      <c r="N160">
        <v>5.31</v>
      </c>
      <c r="O160">
        <v>23.64</v>
      </c>
      <c r="P160">
        <v>89.37</v>
      </c>
      <c r="Q160">
        <v>3.6</v>
      </c>
      <c r="R160">
        <v>16641</v>
      </c>
      <c r="S160">
        <v>1499</v>
      </c>
      <c r="T160">
        <v>12</v>
      </c>
      <c r="U160">
        <v>13953933</v>
      </c>
      <c r="V160">
        <v>48306824</v>
      </c>
      <c r="W160">
        <v>-34352891</v>
      </c>
      <c r="X160" s="27">
        <f t="shared" si="13"/>
        <v>0.70779727095516565</v>
      </c>
      <c r="Y160" s="27">
        <f t="shared" si="14"/>
        <v>0.72693449461335724</v>
      </c>
      <c r="Z160" s="26">
        <f t="shared" si="15"/>
        <v>37.155053704213721</v>
      </c>
      <c r="AA160" s="27">
        <f t="shared" si="16"/>
        <v>0.91111111111111109</v>
      </c>
      <c r="AB160" t="str">
        <f t="shared" si="17"/>
        <v>Fast Mover</v>
      </c>
    </row>
    <row r="161" spans="1:28" x14ac:dyDescent="0.3">
      <c r="A161" t="s">
        <v>178</v>
      </c>
      <c r="B161" t="s">
        <v>1165</v>
      </c>
      <c r="C161" t="s">
        <v>1632</v>
      </c>
      <c r="D161" t="s">
        <v>1637</v>
      </c>
      <c r="E161">
        <v>2024</v>
      </c>
      <c r="F161" t="s">
        <v>1639</v>
      </c>
      <c r="G161">
        <f t="shared" si="12"/>
        <v>92</v>
      </c>
      <c r="H161">
        <v>3507</v>
      </c>
      <c r="I161">
        <v>6636</v>
      </c>
      <c r="J161">
        <v>9369</v>
      </c>
      <c r="K161">
        <v>406477</v>
      </c>
      <c r="L161">
        <v>3.96</v>
      </c>
      <c r="M161">
        <v>6</v>
      </c>
      <c r="N161">
        <v>7.46</v>
      </c>
      <c r="O161">
        <v>15.8</v>
      </c>
      <c r="P161">
        <v>60.33</v>
      </c>
      <c r="Q161">
        <v>4.5</v>
      </c>
      <c r="R161">
        <v>3877</v>
      </c>
      <c r="S161">
        <v>3301</v>
      </c>
      <c r="T161">
        <v>8</v>
      </c>
      <c r="U161">
        <v>23272452</v>
      </c>
      <c r="V161">
        <v>32857083</v>
      </c>
      <c r="W161">
        <v>-9584631</v>
      </c>
      <c r="X161" s="27">
        <f t="shared" si="13"/>
        <v>0.51512925969447709</v>
      </c>
      <c r="Y161" s="27">
        <f t="shared" si="14"/>
        <v>0.70210941134922722</v>
      </c>
      <c r="Z161" s="26">
        <f t="shared" si="15"/>
        <v>86.595950955232396</v>
      </c>
      <c r="AA161" s="27">
        <f t="shared" si="16"/>
        <v>0.93478260869565222</v>
      </c>
      <c r="AB161" t="str">
        <f t="shared" si="17"/>
        <v>Fast Mover</v>
      </c>
    </row>
    <row r="162" spans="1:28" x14ac:dyDescent="0.3">
      <c r="A162" t="s">
        <v>179</v>
      </c>
      <c r="B162" t="s">
        <v>1085</v>
      </c>
      <c r="C162" t="s">
        <v>1633</v>
      </c>
      <c r="D162" t="s">
        <v>1638</v>
      </c>
      <c r="E162">
        <v>2023</v>
      </c>
      <c r="F162" t="s">
        <v>1639</v>
      </c>
      <c r="G162">
        <f t="shared" si="12"/>
        <v>92</v>
      </c>
      <c r="H162">
        <v>1686</v>
      </c>
      <c r="I162">
        <v>2740</v>
      </c>
      <c r="J162">
        <v>13206</v>
      </c>
      <c r="K162">
        <v>228570</v>
      </c>
      <c r="L162">
        <v>3.08</v>
      </c>
      <c r="M162">
        <v>18</v>
      </c>
      <c r="N162">
        <v>8.26</v>
      </c>
      <c r="O162">
        <v>10.88</v>
      </c>
      <c r="P162">
        <v>39.619999999999997</v>
      </c>
      <c r="Q162">
        <v>2.6</v>
      </c>
      <c r="R162">
        <v>2347</v>
      </c>
      <c r="S162">
        <v>7954</v>
      </c>
      <c r="T162">
        <v>12</v>
      </c>
      <c r="U162">
        <v>4619640</v>
      </c>
      <c r="V162">
        <v>22265316</v>
      </c>
      <c r="W162">
        <v>-17645676</v>
      </c>
      <c r="X162" s="27">
        <f t="shared" si="13"/>
        <v>0.17489626556016596</v>
      </c>
      <c r="Y162" s="27">
        <f t="shared" si="14"/>
        <v>0.33754105147841379</v>
      </c>
      <c r="Z162" s="26">
        <f t="shared" si="15"/>
        <v>434.02609727164889</v>
      </c>
      <c r="AA162" s="27">
        <f t="shared" si="16"/>
        <v>0.80434782608695654</v>
      </c>
      <c r="AB162" t="str">
        <f t="shared" si="17"/>
        <v>Slow Mover</v>
      </c>
    </row>
    <row r="163" spans="1:28" x14ac:dyDescent="0.3">
      <c r="A163" t="s">
        <v>180</v>
      </c>
      <c r="B163" t="s">
        <v>1166</v>
      </c>
      <c r="C163" t="s">
        <v>1634</v>
      </c>
      <c r="D163" t="s">
        <v>1635</v>
      </c>
      <c r="E163">
        <v>2024</v>
      </c>
      <c r="F163" t="s">
        <v>1641</v>
      </c>
      <c r="G163">
        <f t="shared" si="12"/>
        <v>91</v>
      </c>
      <c r="H163">
        <v>3746</v>
      </c>
      <c r="I163">
        <v>1560</v>
      </c>
      <c r="J163">
        <v>5085</v>
      </c>
      <c r="K163">
        <v>308864</v>
      </c>
      <c r="L163">
        <v>7.25</v>
      </c>
      <c r="M163">
        <v>18</v>
      </c>
      <c r="N163">
        <v>6.97</v>
      </c>
      <c r="O163">
        <v>13.13</v>
      </c>
      <c r="P163">
        <v>28.09</v>
      </c>
      <c r="Q163">
        <v>2.2000000000000002</v>
      </c>
      <c r="R163">
        <v>15880</v>
      </c>
      <c r="S163">
        <v>6863</v>
      </c>
      <c r="T163">
        <v>10</v>
      </c>
      <c r="U163">
        <v>5843760</v>
      </c>
      <c r="V163">
        <v>19048410</v>
      </c>
      <c r="W163">
        <v>-13204650</v>
      </c>
      <c r="X163" s="27">
        <f t="shared" si="13"/>
        <v>0.35309642756150439</v>
      </c>
      <c r="Y163" s="27">
        <f t="shared" si="14"/>
        <v>0.74995775731799408</v>
      </c>
      <c r="Z163" s="26">
        <f t="shared" si="15"/>
        <v>166.71996796583019</v>
      </c>
      <c r="AA163" s="27">
        <f t="shared" si="16"/>
        <v>0.80219780219780223</v>
      </c>
      <c r="AB163" t="str">
        <f t="shared" si="17"/>
        <v>Other</v>
      </c>
    </row>
    <row r="164" spans="1:28" x14ac:dyDescent="0.3">
      <c r="A164" t="s">
        <v>181</v>
      </c>
      <c r="B164" t="s">
        <v>1167</v>
      </c>
      <c r="C164" t="s">
        <v>1634</v>
      </c>
      <c r="D164" t="s">
        <v>1637</v>
      </c>
      <c r="E164">
        <v>2023</v>
      </c>
      <c r="F164" t="s">
        <v>1640</v>
      </c>
      <c r="G164">
        <f t="shared" si="12"/>
        <v>92</v>
      </c>
      <c r="H164">
        <v>3049</v>
      </c>
      <c r="I164">
        <v>10630</v>
      </c>
      <c r="J164">
        <v>7710</v>
      </c>
      <c r="K164">
        <v>323264</v>
      </c>
      <c r="L164">
        <v>4.03</v>
      </c>
      <c r="M164">
        <v>5</v>
      </c>
      <c r="N164">
        <v>9.24</v>
      </c>
      <c r="O164">
        <v>4.99</v>
      </c>
      <c r="P164">
        <v>79.83</v>
      </c>
      <c r="Q164">
        <v>1.1000000000000001</v>
      </c>
      <c r="R164">
        <v>19123</v>
      </c>
      <c r="S164">
        <v>8062</v>
      </c>
      <c r="T164">
        <v>9</v>
      </c>
      <c r="U164">
        <v>32410870</v>
      </c>
      <c r="V164">
        <v>23507790</v>
      </c>
      <c r="W164">
        <v>8903080</v>
      </c>
      <c r="X164" s="27">
        <f t="shared" si="13"/>
        <v>0.27441274412744127</v>
      </c>
      <c r="Y164" s="27">
        <f t="shared" si="14"/>
        <v>0.61041676509945642</v>
      </c>
      <c r="Z164" s="26">
        <f t="shared" si="15"/>
        <v>243.26139717940308</v>
      </c>
      <c r="AA164" s="27">
        <f t="shared" si="16"/>
        <v>0.94565217391304346</v>
      </c>
      <c r="AB164" t="str">
        <f t="shared" si="17"/>
        <v>Overstocked</v>
      </c>
    </row>
    <row r="165" spans="1:28" x14ac:dyDescent="0.3">
      <c r="A165" t="s">
        <v>182</v>
      </c>
      <c r="B165" t="s">
        <v>1168</v>
      </c>
      <c r="C165" t="s">
        <v>1633</v>
      </c>
      <c r="D165" t="s">
        <v>1635</v>
      </c>
      <c r="E165">
        <v>2024</v>
      </c>
      <c r="F165" t="s">
        <v>1642</v>
      </c>
      <c r="G165">
        <f t="shared" si="12"/>
        <v>90</v>
      </c>
      <c r="H165">
        <v>3202</v>
      </c>
      <c r="I165">
        <v>19523</v>
      </c>
      <c r="J165">
        <v>9361</v>
      </c>
      <c r="K165">
        <v>451983</v>
      </c>
      <c r="L165">
        <v>4.3099999999999996</v>
      </c>
      <c r="M165">
        <v>5</v>
      </c>
      <c r="N165">
        <v>8.1999999999999993</v>
      </c>
      <c r="O165">
        <v>18.760000000000002</v>
      </c>
      <c r="P165">
        <v>75.17</v>
      </c>
      <c r="Q165">
        <v>3.3</v>
      </c>
      <c r="R165">
        <v>11024</v>
      </c>
      <c r="S165">
        <v>5290</v>
      </c>
      <c r="T165">
        <v>10</v>
      </c>
      <c r="U165">
        <v>62512646</v>
      </c>
      <c r="V165">
        <v>29973922</v>
      </c>
      <c r="W165">
        <v>32538724</v>
      </c>
      <c r="X165" s="27">
        <f t="shared" si="13"/>
        <v>0.37706076307112579</v>
      </c>
      <c r="Y165" s="27">
        <f t="shared" si="14"/>
        <v>0.64104771461084276</v>
      </c>
      <c r="Z165" s="26">
        <f t="shared" si="15"/>
        <v>148.68831980012493</v>
      </c>
      <c r="AA165" s="27">
        <f t="shared" si="16"/>
        <v>0.94444444444444442</v>
      </c>
      <c r="AB165" t="str">
        <f t="shared" si="17"/>
        <v>Overstocked</v>
      </c>
    </row>
    <row r="166" spans="1:28" x14ac:dyDescent="0.3">
      <c r="A166" t="s">
        <v>183</v>
      </c>
      <c r="B166" t="s">
        <v>1169</v>
      </c>
      <c r="C166" t="s">
        <v>1633</v>
      </c>
      <c r="D166" t="s">
        <v>1638</v>
      </c>
      <c r="E166">
        <v>2023</v>
      </c>
      <c r="F166" t="s">
        <v>1639</v>
      </c>
      <c r="G166">
        <f t="shared" si="12"/>
        <v>92</v>
      </c>
      <c r="H166">
        <v>748</v>
      </c>
      <c r="I166">
        <v>13812</v>
      </c>
      <c r="J166">
        <v>14889</v>
      </c>
      <c r="K166">
        <v>334996</v>
      </c>
      <c r="L166">
        <v>9.85</v>
      </c>
      <c r="M166">
        <v>19</v>
      </c>
      <c r="N166">
        <v>5.62</v>
      </c>
      <c r="O166">
        <v>18.66</v>
      </c>
      <c r="P166">
        <v>28.71</v>
      </c>
      <c r="Q166">
        <v>2.6</v>
      </c>
      <c r="R166">
        <v>16731</v>
      </c>
      <c r="S166">
        <v>5781</v>
      </c>
      <c r="T166">
        <v>10</v>
      </c>
      <c r="U166">
        <v>10331376</v>
      </c>
      <c r="V166">
        <v>11136972</v>
      </c>
      <c r="W166">
        <v>-805596</v>
      </c>
      <c r="X166" s="27">
        <f t="shared" si="13"/>
        <v>0.11456578342778373</v>
      </c>
      <c r="Y166" s="27">
        <f t="shared" si="14"/>
        <v>0.14975130872233303</v>
      </c>
      <c r="Z166" s="26">
        <f t="shared" si="15"/>
        <v>711.0320855614973</v>
      </c>
      <c r="AA166" s="27">
        <f t="shared" si="16"/>
        <v>0.79347826086956519</v>
      </c>
      <c r="AB166" t="str">
        <f t="shared" si="17"/>
        <v>Slow Mover</v>
      </c>
    </row>
    <row r="167" spans="1:28" x14ac:dyDescent="0.3">
      <c r="A167" t="s">
        <v>184</v>
      </c>
      <c r="B167" t="s">
        <v>1170</v>
      </c>
      <c r="C167" t="s">
        <v>1633</v>
      </c>
      <c r="D167" t="s">
        <v>1638</v>
      </c>
      <c r="E167">
        <v>2024</v>
      </c>
      <c r="F167" t="s">
        <v>1641</v>
      </c>
      <c r="G167">
        <f t="shared" si="12"/>
        <v>91</v>
      </c>
      <c r="H167">
        <v>2210</v>
      </c>
      <c r="I167">
        <v>14850</v>
      </c>
      <c r="J167">
        <v>2996</v>
      </c>
      <c r="K167">
        <v>391383</v>
      </c>
      <c r="L167">
        <v>14.53</v>
      </c>
      <c r="M167">
        <v>14</v>
      </c>
      <c r="N167">
        <v>6.71</v>
      </c>
      <c r="O167">
        <v>3.64</v>
      </c>
      <c r="P167">
        <v>26.05</v>
      </c>
      <c r="Q167">
        <v>2.5</v>
      </c>
      <c r="R167">
        <v>13198</v>
      </c>
      <c r="S167">
        <v>3778</v>
      </c>
      <c r="T167">
        <v>7</v>
      </c>
      <c r="U167">
        <v>32818500</v>
      </c>
      <c r="V167">
        <v>6621160</v>
      </c>
      <c r="W167">
        <v>26197340</v>
      </c>
      <c r="X167" s="27">
        <f t="shared" si="13"/>
        <v>0.36907147628590514</v>
      </c>
      <c r="Y167" s="27">
        <f t="shared" si="14"/>
        <v>0.44244704849780214</v>
      </c>
      <c r="Z167" s="26">
        <f t="shared" si="15"/>
        <v>155.56470588235294</v>
      </c>
      <c r="AA167" s="27">
        <f t="shared" si="16"/>
        <v>0.84615384615384615</v>
      </c>
      <c r="AB167" t="str">
        <f t="shared" si="17"/>
        <v>Other</v>
      </c>
    </row>
    <row r="168" spans="1:28" x14ac:dyDescent="0.3">
      <c r="A168" t="s">
        <v>185</v>
      </c>
      <c r="B168" t="s">
        <v>1171</v>
      </c>
      <c r="C168" t="s">
        <v>1634</v>
      </c>
      <c r="D168" t="s">
        <v>1638</v>
      </c>
      <c r="E168">
        <v>2024</v>
      </c>
      <c r="F168" t="s">
        <v>1640</v>
      </c>
      <c r="G168">
        <f t="shared" si="12"/>
        <v>92</v>
      </c>
      <c r="H168">
        <v>4147</v>
      </c>
      <c r="I168">
        <v>13918</v>
      </c>
      <c r="J168">
        <v>4547</v>
      </c>
      <c r="K168">
        <v>444145</v>
      </c>
      <c r="L168">
        <v>9.0500000000000007</v>
      </c>
      <c r="M168">
        <v>14</v>
      </c>
      <c r="N168">
        <v>9.26</v>
      </c>
      <c r="O168">
        <v>21.95</v>
      </c>
      <c r="P168">
        <v>67.209999999999994</v>
      </c>
      <c r="Q168">
        <v>1.7</v>
      </c>
      <c r="R168">
        <v>12071</v>
      </c>
      <c r="S168">
        <v>436</v>
      </c>
      <c r="T168">
        <v>3</v>
      </c>
      <c r="U168">
        <v>57717946</v>
      </c>
      <c r="V168">
        <v>18856409</v>
      </c>
      <c r="W168">
        <v>38861537</v>
      </c>
      <c r="X168" s="27">
        <f t="shared" si="13"/>
        <v>0.9048658084224307</v>
      </c>
      <c r="Y168" s="27">
        <f t="shared" si="14"/>
        <v>0.83023887335764046</v>
      </c>
      <c r="Z168" s="26">
        <f t="shared" si="15"/>
        <v>9.6725343621895341</v>
      </c>
      <c r="AA168" s="27">
        <f t="shared" si="16"/>
        <v>0.84782608695652173</v>
      </c>
      <c r="AB168" t="str">
        <f t="shared" si="17"/>
        <v>Fast Mover</v>
      </c>
    </row>
    <row r="169" spans="1:28" x14ac:dyDescent="0.3">
      <c r="A169" t="s">
        <v>186</v>
      </c>
      <c r="B169" t="s">
        <v>1172</v>
      </c>
      <c r="C169" t="s">
        <v>1632</v>
      </c>
      <c r="D169" t="s">
        <v>1637</v>
      </c>
      <c r="E169">
        <v>2024</v>
      </c>
      <c r="F169" t="s">
        <v>1639</v>
      </c>
      <c r="G169">
        <f t="shared" si="12"/>
        <v>92</v>
      </c>
      <c r="H169">
        <v>4787</v>
      </c>
      <c r="I169">
        <v>2752</v>
      </c>
      <c r="J169">
        <v>9643</v>
      </c>
      <c r="K169">
        <v>258559</v>
      </c>
      <c r="L169">
        <v>1.1499999999999999</v>
      </c>
      <c r="M169">
        <v>19</v>
      </c>
      <c r="N169">
        <v>6.19</v>
      </c>
      <c r="O169">
        <v>6.73</v>
      </c>
      <c r="P169">
        <v>35.200000000000003</v>
      </c>
      <c r="Q169">
        <v>2.7</v>
      </c>
      <c r="R169">
        <v>13814</v>
      </c>
      <c r="S169">
        <v>1767</v>
      </c>
      <c r="T169">
        <v>13</v>
      </c>
      <c r="U169">
        <v>13173824</v>
      </c>
      <c r="V169">
        <v>46161041</v>
      </c>
      <c r="W169">
        <v>-32987217</v>
      </c>
      <c r="X169" s="27">
        <f t="shared" si="13"/>
        <v>0.73039365273115653</v>
      </c>
      <c r="Y169" s="27">
        <f t="shared" si="14"/>
        <v>0.95836833536605381</v>
      </c>
      <c r="Z169" s="26">
        <f t="shared" si="15"/>
        <v>33.959473574263633</v>
      </c>
      <c r="AA169" s="27">
        <f t="shared" si="16"/>
        <v>0.79347826086956519</v>
      </c>
      <c r="AB169" t="str">
        <f t="shared" si="17"/>
        <v>Fast Mover</v>
      </c>
    </row>
    <row r="170" spans="1:28" x14ac:dyDescent="0.3">
      <c r="A170" t="s">
        <v>187</v>
      </c>
      <c r="B170" t="s">
        <v>1167</v>
      </c>
      <c r="C170" t="s">
        <v>1634</v>
      </c>
      <c r="D170" t="s">
        <v>1637</v>
      </c>
      <c r="E170">
        <v>2024</v>
      </c>
      <c r="F170" t="s">
        <v>1639</v>
      </c>
      <c r="G170">
        <f t="shared" si="12"/>
        <v>92</v>
      </c>
      <c r="H170">
        <v>904</v>
      </c>
      <c r="I170">
        <v>9863</v>
      </c>
      <c r="J170">
        <v>6778</v>
      </c>
      <c r="K170">
        <v>141575</v>
      </c>
      <c r="L170">
        <v>1.1299999999999999</v>
      </c>
      <c r="M170">
        <v>8</v>
      </c>
      <c r="N170">
        <v>8.25</v>
      </c>
      <c r="O170">
        <v>24.56</v>
      </c>
      <c r="P170">
        <v>34.51</v>
      </c>
      <c r="Q170">
        <v>4.9000000000000004</v>
      </c>
      <c r="R170">
        <v>12929</v>
      </c>
      <c r="S170">
        <v>1009</v>
      </c>
      <c r="T170">
        <v>8</v>
      </c>
      <c r="U170">
        <v>8916152</v>
      </c>
      <c r="V170">
        <v>6127312</v>
      </c>
      <c r="W170">
        <v>2788840</v>
      </c>
      <c r="X170" s="27">
        <f t="shared" si="13"/>
        <v>0.47255619445896496</v>
      </c>
      <c r="Y170" s="27">
        <f t="shared" si="14"/>
        <v>0.18098286508688377</v>
      </c>
      <c r="Z170" s="26">
        <f t="shared" si="15"/>
        <v>102.68584070796462</v>
      </c>
      <c r="AA170" s="27">
        <f t="shared" si="16"/>
        <v>0.91304347826086962</v>
      </c>
      <c r="AB170" t="str">
        <f t="shared" si="17"/>
        <v>Other</v>
      </c>
    </row>
    <row r="171" spans="1:28" x14ac:dyDescent="0.3">
      <c r="A171" t="s">
        <v>188</v>
      </c>
      <c r="B171" t="s">
        <v>1173</v>
      </c>
      <c r="C171" t="s">
        <v>1633</v>
      </c>
      <c r="D171" t="s">
        <v>1635</v>
      </c>
      <c r="E171">
        <v>2024</v>
      </c>
      <c r="F171" t="s">
        <v>1639</v>
      </c>
      <c r="G171">
        <f t="shared" si="12"/>
        <v>92</v>
      </c>
      <c r="H171">
        <v>3524</v>
      </c>
      <c r="I171">
        <v>11150</v>
      </c>
      <c r="J171">
        <v>6407</v>
      </c>
      <c r="K171">
        <v>145040</v>
      </c>
      <c r="L171">
        <v>14.27</v>
      </c>
      <c r="M171">
        <v>3</v>
      </c>
      <c r="N171">
        <v>6.89</v>
      </c>
      <c r="O171">
        <v>9.57</v>
      </c>
      <c r="P171">
        <v>22.18</v>
      </c>
      <c r="Q171">
        <v>2.2000000000000002</v>
      </c>
      <c r="R171">
        <v>3865</v>
      </c>
      <c r="S171">
        <v>8567</v>
      </c>
      <c r="T171">
        <v>4</v>
      </c>
      <c r="U171">
        <v>39292600</v>
      </c>
      <c r="V171">
        <v>22578268</v>
      </c>
      <c r="W171">
        <v>16714332</v>
      </c>
      <c r="X171" s="27">
        <f t="shared" si="13"/>
        <v>0.29145645521462243</v>
      </c>
      <c r="Y171" s="27">
        <f t="shared" si="14"/>
        <v>0.7055128501838257</v>
      </c>
      <c r="Z171" s="26">
        <f t="shared" si="15"/>
        <v>223.65607264472192</v>
      </c>
      <c r="AA171" s="27">
        <f t="shared" si="16"/>
        <v>0.96739130434782605</v>
      </c>
      <c r="AB171" t="str">
        <f t="shared" si="17"/>
        <v>Overstocked</v>
      </c>
    </row>
    <row r="172" spans="1:28" x14ac:dyDescent="0.3">
      <c r="A172" t="s">
        <v>189</v>
      </c>
      <c r="B172" t="s">
        <v>1174</v>
      </c>
      <c r="C172" t="s">
        <v>1632</v>
      </c>
      <c r="D172" t="s">
        <v>1638</v>
      </c>
      <c r="E172">
        <v>2023</v>
      </c>
      <c r="F172" t="s">
        <v>1641</v>
      </c>
      <c r="G172">
        <f t="shared" si="12"/>
        <v>91</v>
      </c>
      <c r="H172">
        <v>1757</v>
      </c>
      <c r="I172">
        <v>17814</v>
      </c>
      <c r="J172">
        <v>1569</v>
      </c>
      <c r="K172">
        <v>198510</v>
      </c>
      <c r="L172">
        <v>4.46</v>
      </c>
      <c r="M172">
        <v>17</v>
      </c>
      <c r="N172">
        <v>5.52</v>
      </c>
      <c r="O172">
        <v>4.45</v>
      </c>
      <c r="P172">
        <v>31.12</v>
      </c>
      <c r="Q172">
        <v>3.4</v>
      </c>
      <c r="R172">
        <v>12104</v>
      </c>
      <c r="S172">
        <v>9183</v>
      </c>
      <c r="T172">
        <v>14</v>
      </c>
      <c r="U172">
        <v>31299198</v>
      </c>
      <c r="V172">
        <v>2756733</v>
      </c>
      <c r="W172">
        <v>28542465</v>
      </c>
      <c r="X172" s="27">
        <f t="shared" si="13"/>
        <v>0.16060329067641682</v>
      </c>
      <c r="Y172" s="27">
        <f t="shared" si="14"/>
        <v>0.35175541366997209</v>
      </c>
      <c r="Z172" s="26">
        <f t="shared" si="15"/>
        <v>475.61354581673311</v>
      </c>
      <c r="AA172" s="27">
        <f t="shared" si="16"/>
        <v>0.81318681318681318</v>
      </c>
      <c r="AB172" t="str">
        <f t="shared" si="17"/>
        <v>Slow Mover</v>
      </c>
    </row>
    <row r="173" spans="1:28" x14ac:dyDescent="0.3">
      <c r="A173" t="s">
        <v>190</v>
      </c>
      <c r="B173" t="s">
        <v>1175</v>
      </c>
      <c r="C173" t="s">
        <v>1633</v>
      </c>
      <c r="D173" t="s">
        <v>1637</v>
      </c>
      <c r="E173">
        <v>2023</v>
      </c>
      <c r="F173" t="s">
        <v>1642</v>
      </c>
      <c r="G173">
        <f t="shared" si="12"/>
        <v>90</v>
      </c>
      <c r="H173">
        <v>2827</v>
      </c>
      <c r="I173">
        <v>5590</v>
      </c>
      <c r="J173">
        <v>11413</v>
      </c>
      <c r="K173">
        <v>229587</v>
      </c>
      <c r="L173">
        <v>1.38</v>
      </c>
      <c r="M173">
        <v>17</v>
      </c>
      <c r="N173">
        <v>2.42</v>
      </c>
      <c r="O173">
        <v>8.7899999999999991</v>
      </c>
      <c r="P173">
        <v>44.2</v>
      </c>
      <c r="Q173">
        <v>4.0999999999999996</v>
      </c>
      <c r="R173">
        <v>12866</v>
      </c>
      <c r="S173">
        <v>8304</v>
      </c>
      <c r="T173">
        <v>8</v>
      </c>
      <c r="U173">
        <v>15802930</v>
      </c>
      <c r="V173">
        <v>32264551</v>
      </c>
      <c r="W173">
        <v>-16461621</v>
      </c>
      <c r="X173" s="27">
        <f t="shared" si="13"/>
        <v>0.25397538406252806</v>
      </c>
      <c r="Y173" s="27">
        <f t="shared" si="14"/>
        <v>0.56597185796528804</v>
      </c>
      <c r="Z173" s="26">
        <f t="shared" si="15"/>
        <v>264.36505129112135</v>
      </c>
      <c r="AA173" s="27">
        <f t="shared" si="16"/>
        <v>0.81111111111111112</v>
      </c>
      <c r="AB173" t="str">
        <f t="shared" si="17"/>
        <v>Other</v>
      </c>
    </row>
    <row r="174" spans="1:28" x14ac:dyDescent="0.3">
      <c r="A174" t="s">
        <v>191</v>
      </c>
      <c r="B174" t="s">
        <v>1160</v>
      </c>
      <c r="C174" t="s">
        <v>1632</v>
      </c>
      <c r="D174" t="s">
        <v>1636</v>
      </c>
      <c r="E174">
        <v>2024</v>
      </c>
      <c r="F174" t="s">
        <v>1640</v>
      </c>
      <c r="G174">
        <f t="shared" si="12"/>
        <v>92</v>
      </c>
      <c r="H174">
        <v>1783</v>
      </c>
      <c r="I174">
        <v>8460</v>
      </c>
      <c r="J174">
        <v>1580</v>
      </c>
      <c r="K174">
        <v>55744</v>
      </c>
      <c r="L174">
        <v>8.99</v>
      </c>
      <c r="M174">
        <v>4</v>
      </c>
      <c r="N174">
        <v>4.26</v>
      </c>
      <c r="O174">
        <v>11</v>
      </c>
      <c r="P174">
        <v>68.63</v>
      </c>
      <c r="Q174">
        <v>4</v>
      </c>
      <c r="R174">
        <v>6555</v>
      </c>
      <c r="S174">
        <v>5222</v>
      </c>
      <c r="T174">
        <v>10</v>
      </c>
      <c r="U174">
        <v>15084180</v>
      </c>
      <c r="V174">
        <v>2817140</v>
      </c>
      <c r="W174">
        <v>12267040</v>
      </c>
      <c r="X174" s="27">
        <f t="shared" si="13"/>
        <v>0.25453247680228408</v>
      </c>
      <c r="Y174" s="27">
        <f t="shared" si="14"/>
        <v>0.35696067306406393</v>
      </c>
      <c r="Z174" s="26">
        <f t="shared" si="15"/>
        <v>269.44699943914753</v>
      </c>
      <c r="AA174" s="27">
        <f t="shared" si="16"/>
        <v>0.95652173913043481</v>
      </c>
      <c r="AB174" t="str">
        <f t="shared" si="17"/>
        <v>Overstocked</v>
      </c>
    </row>
    <row r="175" spans="1:28" x14ac:dyDescent="0.3">
      <c r="A175" t="s">
        <v>192</v>
      </c>
      <c r="B175" t="s">
        <v>1026</v>
      </c>
      <c r="C175" t="s">
        <v>1634</v>
      </c>
      <c r="D175" t="s">
        <v>1635</v>
      </c>
      <c r="E175">
        <v>2023</v>
      </c>
      <c r="F175" t="s">
        <v>1640</v>
      </c>
      <c r="G175">
        <f t="shared" si="12"/>
        <v>92</v>
      </c>
      <c r="H175">
        <v>4981</v>
      </c>
      <c r="I175">
        <v>4504</v>
      </c>
      <c r="J175">
        <v>10708</v>
      </c>
      <c r="K175">
        <v>264892</v>
      </c>
      <c r="L175">
        <v>9.35</v>
      </c>
      <c r="M175">
        <v>19</v>
      </c>
      <c r="N175">
        <v>9.68</v>
      </c>
      <c r="O175">
        <v>1.73</v>
      </c>
      <c r="P175">
        <v>36.9</v>
      </c>
      <c r="Q175">
        <v>2.2999999999999998</v>
      </c>
      <c r="R175">
        <v>7122</v>
      </c>
      <c r="S175">
        <v>8253</v>
      </c>
      <c r="T175">
        <v>11</v>
      </c>
      <c r="U175">
        <v>22434424</v>
      </c>
      <c r="V175">
        <v>53336548</v>
      </c>
      <c r="W175">
        <v>-30902124</v>
      </c>
      <c r="X175" s="27">
        <f t="shared" si="13"/>
        <v>0.37637902372676441</v>
      </c>
      <c r="Y175" s="27">
        <f t="shared" si="14"/>
        <v>0.99720757853735409</v>
      </c>
      <c r="Z175" s="26">
        <f t="shared" si="15"/>
        <v>152.43445091347118</v>
      </c>
      <c r="AA175" s="27">
        <f t="shared" si="16"/>
        <v>0.79347826086956519</v>
      </c>
      <c r="AB175" t="str">
        <f t="shared" si="17"/>
        <v>Other</v>
      </c>
    </row>
    <row r="176" spans="1:28" x14ac:dyDescent="0.3">
      <c r="A176" t="s">
        <v>193</v>
      </c>
      <c r="B176" t="s">
        <v>1176</v>
      </c>
      <c r="C176" t="s">
        <v>1633</v>
      </c>
      <c r="D176" t="s">
        <v>1638</v>
      </c>
      <c r="E176">
        <v>2024</v>
      </c>
      <c r="F176" t="s">
        <v>1640</v>
      </c>
      <c r="G176">
        <f t="shared" si="12"/>
        <v>92</v>
      </c>
      <c r="H176">
        <v>3560</v>
      </c>
      <c r="I176">
        <v>18213</v>
      </c>
      <c r="J176">
        <v>7103</v>
      </c>
      <c r="K176">
        <v>485633</v>
      </c>
      <c r="L176">
        <v>9.73</v>
      </c>
      <c r="M176">
        <v>10</v>
      </c>
      <c r="N176">
        <v>6.58</v>
      </c>
      <c r="O176">
        <v>14.46</v>
      </c>
      <c r="P176">
        <v>36.29</v>
      </c>
      <c r="Q176">
        <v>3.4</v>
      </c>
      <c r="R176">
        <v>18256</v>
      </c>
      <c r="S176">
        <v>1073</v>
      </c>
      <c r="T176">
        <v>11</v>
      </c>
      <c r="U176">
        <v>64838280</v>
      </c>
      <c r="V176">
        <v>25286680</v>
      </c>
      <c r="W176">
        <v>39551600</v>
      </c>
      <c r="X176" s="27">
        <f t="shared" si="13"/>
        <v>0.76840060436002589</v>
      </c>
      <c r="Y176" s="27">
        <f t="shared" si="14"/>
        <v>0.71272013242179899</v>
      </c>
      <c r="Z176" s="26">
        <f t="shared" si="15"/>
        <v>27.729213483146065</v>
      </c>
      <c r="AA176" s="27">
        <f t="shared" si="16"/>
        <v>0.89130434782608692</v>
      </c>
      <c r="AB176" t="str">
        <f t="shared" si="17"/>
        <v>Fast Mover</v>
      </c>
    </row>
    <row r="177" spans="1:28" x14ac:dyDescent="0.3">
      <c r="A177" t="s">
        <v>194</v>
      </c>
      <c r="B177" t="s">
        <v>1177</v>
      </c>
      <c r="C177" t="s">
        <v>1633</v>
      </c>
      <c r="D177" t="s">
        <v>1635</v>
      </c>
      <c r="E177">
        <v>2023</v>
      </c>
      <c r="F177" t="s">
        <v>1641</v>
      </c>
      <c r="G177">
        <f t="shared" si="12"/>
        <v>91</v>
      </c>
      <c r="H177">
        <v>252</v>
      </c>
      <c r="I177">
        <v>5140</v>
      </c>
      <c r="J177">
        <v>4783</v>
      </c>
      <c r="K177">
        <v>450285</v>
      </c>
      <c r="L177">
        <v>4.01</v>
      </c>
      <c r="M177">
        <v>4</v>
      </c>
      <c r="N177">
        <v>5.64</v>
      </c>
      <c r="O177">
        <v>14.94</v>
      </c>
      <c r="P177">
        <v>32.79</v>
      </c>
      <c r="Q177">
        <v>4.5</v>
      </c>
      <c r="R177">
        <v>9283</v>
      </c>
      <c r="S177">
        <v>4370</v>
      </c>
      <c r="T177">
        <v>3</v>
      </c>
      <c r="U177">
        <v>1295280</v>
      </c>
      <c r="V177">
        <v>1205316</v>
      </c>
      <c r="W177">
        <v>89964</v>
      </c>
      <c r="X177" s="27">
        <f t="shared" si="13"/>
        <v>5.4521852012115971E-2</v>
      </c>
      <c r="Y177" s="27">
        <f t="shared" si="14"/>
        <v>5.0450975665812733E-2</v>
      </c>
      <c r="Z177" s="26">
        <f t="shared" si="15"/>
        <v>1578.0555555555557</v>
      </c>
      <c r="AA177" s="27">
        <f t="shared" si="16"/>
        <v>0.95604395604395609</v>
      </c>
      <c r="AB177" t="str">
        <f t="shared" si="17"/>
        <v>Slow Mover</v>
      </c>
    </row>
    <row r="178" spans="1:28" x14ac:dyDescent="0.3">
      <c r="A178" t="s">
        <v>195</v>
      </c>
      <c r="B178" t="s">
        <v>1178</v>
      </c>
      <c r="C178" t="s">
        <v>1634</v>
      </c>
      <c r="D178" t="s">
        <v>1635</v>
      </c>
      <c r="E178">
        <v>2024</v>
      </c>
      <c r="F178" t="s">
        <v>1642</v>
      </c>
      <c r="G178">
        <f t="shared" si="12"/>
        <v>90</v>
      </c>
      <c r="H178">
        <v>3305</v>
      </c>
      <c r="I178">
        <v>2841</v>
      </c>
      <c r="J178">
        <v>10303</v>
      </c>
      <c r="K178">
        <v>354503</v>
      </c>
      <c r="L178">
        <v>0.23</v>
      </c>
      <c r="M178">
        <v>3</v>
      </c>
      <c r="N178">
        <v>9.33</v>
      </c>
      <c r="O178">
        <v>18.47</v>
      </c>
      <c r="P178">
        <v>48.26</v>
      </c>
      <c r="Q178">
        <v>1.1000000000000001</v>
      </c>
      <c r="R178">
        <v>3449</v>
      </c>
      <c r="S178">
        <v>1508</v>
      </c>
      <c r="T178">
        <v>14</v>
      </c>
      <c r="U178">
        <v>9389505</v>
      </c>
      <c r="V178">
        <v>34051415</v>
      </c>
      <c r="W178">
        <v>-24661910</v>
      </c>
      <c r="X178" s="27">
        <f t="shared" si="13"/>
        <v>0.68668190317889055</v>
      </c>
      <c r="Y178" s="27">
        <f t="shared" si="14"/>
        <v>0.66166854990282176</v>
      </c>
      <c r="Z178" s="26">
        <f t="shared" si="15"/>
        <v>41.065052950075646</v>
      </c>
      <c r="AA178" s="27">
        <f t="shared" si="16"/>
        <v>0.96666666666666667</v>
      </c>
      <c r="AB178" t="str">
        <f t="shared" si="17"/>
        <v>Fast Mover</v>
      </c>
    </row>
    <row r="179" spans="1:28" x14ac:dyDescent="0.3">
      <c r="A179" t="s">
        <v>196</v>
      </c>
      <c r="B179" t="s">
        <v>1179</v>
      </c>
      <c r="C179" t="s">
        <v>1632</v>
      </c>
      <c r="D179" t="s">
        <v>1638</v>
      </c>
      <c r="E179">
        <v>2023</v>
      </c>
      <c r="F179" t="s">
        <v>1642</v>
      </c>
      <c r="G179">
        <f t="shared" si="12"/>
        <v>90</v>
      </c>
      <c r="H179">
        <v>4268</v>
      </c>
      <c r="I179">
        <v>13355</v>
      </c>
      <c r="J179">
        <v>12351</v>
      </c>
      <c r="K179">
        <v>200871</v>
      </c>
      <c r="L179">
        <v>14.48</v>
      </c>
      <c r="M179">
        <v>11</v>
      </c>
      <c r="N179">
        <v>5.87</v>
      </c>
      <c r="O179">
        <v>0.73</v>
      </c>
      <c r="P179">
        <v>24.45</v>
      </c>
      <c r="Q179">
        <v>2.7</v>
      </c>
      <c r="R179">
        <v>18128</v>
      </c>
      <c r="S179">
        <v>2388</v>
      </c>
      <c r="T179">
        <v>7</v>
      </c>
      <c r="U179">
        <v>56999140</v>
      </c>
      <c r="V179">
        <v>52714068</v>
      </c>
      <c r="W179">
        <v>4285072</v>
      </c>
      <c r="X179" s="27">
        <f t="shared" si="13"/>
        <v>0.64122596153846156</v>
      </c>
      <c r="Y179" s="27">
        <f t="shared" si="14"/>
        <v>0.85446334976860616</v>
      </c>
      <c r="Z179" s="26">
        <f t="shared" si="15"/>
        <v>50.356138706654171</v>
      </c>
      <c r="AA179" s="27">
        <f t="shared" si="16"/>
        <v>0.87777777777777777</v>
      </c>
      <c r="AB179" t="str">
        <f t="shared" si="17"/>
        <v>Fast Mover</v>
      </c>
    </row>
    <row r="180" spans="1:28" x14ac:dyDescent="0.3">
      <c r="A180" t="s">
        <v>197</v>
      </c>
      <c r="B180" t="s">
        <v>1180</v>
      </c>
      <c r="C180" t="s">
        <v>1633</v>
      </c>
      <c r="D180" t="s">
        <v>1636</v>
      </c>
      <c r="E180">
        <v>2023</v>
      </c>
      <c r="F180" t="s">
        <v>1640</v>
      </c>
      <c r="G180">
        <f t="shared" si="12"/>
        <v>92</v>
      </c>
      <c r="H180">
        <v>4546</v>
      </c>
      <c r="I180">
        <v>1838</v>
      </c>
      <c r="J180">
        <v>14337</v>
      </c>
      <c r="K180">
        <v>410890</v>
      </c>
      <c r="L180">
        <v>3.76</v>
      </c>
      <c r="M180">
        <v>1</v>
      </c>
      <c r="N180">
        <v>5.26</v>
      </c>
      <c r="O180">
        <v>13.53</v>
      </c>
      <c r="P180">
        <v>48.85</v>
      </c>
      <c r="Q180">
        <v>1.9</v>
      </c>
      <c r="R180">
        <v>11532</v>
      </c>
      <c r="S180">
        <v>8838</v>
      </c>
      <c r="T180">
        <v>14</v>
      </c>
      <c r="U180">
        <v>8355548</v>
      </c>
      <c r="V180">
        <v>65176002</v>
      </c>
      <c r="W180">
        <v>-56820454</v>
      </c>
      <c r="X180" s="27">
        <f t="shared" si="13"/>
        <v>0.33965929468021516</v>
      </c>
      <c r="Y180" s="27">
        <f t="shared" si="14"/>
        <v>0.91011958482851063</v>
      </c>
      <c r="Z180" s="26">
        <f t="shared" si="15"/>
        <v>178.85965684117906</v>
      </c>
      <c r="AA180" s="27">
        <f t="shared" si="16"/>
        <v>0.98913043478260865</v>
      </c>
      <c r="AB180" t="str">
        <f t="shared" si="17"/>
        <v>Overstocked</v>
      </c>
    </row>
    <row r="181" spans="1:28" x14ac:dyDescent="0.3">
      <c r="A181" t="s">
        <v>198</v>
      </c>
      <c r="B181" t="s">
        <v>1141</v>
      </c>
      <c r="C181" t="s">
        <v>1633</v>
      </c>
      <c r="D181" t="s">
        <v>1638</v>
      </c>
      <c r="E181">
        <v>2024</v>
      </c>
      <c r="F181" t="s">
        <v>1639</v>
      </c>
      <c r="G181">
        <f t="shared" si="12"/>
        <v>92</v>
      </c>
      <c r="H181">
        <v>816</v>
      </c>
      <c r="I181">
        <v>7395</v>
      </c>
      <c r="J181">
        <v>9514</v>
      </c>
      <c r="K181">
        <v>274834</v>
      </c>
      <c r="L181">
        <v>10.14</v>
      </c>
      <c r="M181">
        <v>12</v>
      </c>
      <c r="N181">
        <v>7.59</v>
      </c>
      <c r="O181">
        <v>1.32</v>
      </c>
      <c r="P181">
        <v>66.33</v>
      </c>
      <c r="Q181">
        <v>2.6</v>
      </c>
      <c r="R181">
        <v>13119</v>
      </c>
      <c r="S181">
        <v>1318</v>
      </c>
      <c r="T181">
        <v>7</v>
      </c>
      <c r="U181">
        <v>6034320</v>
      </c>
      <c r="V181">
        <v>7763424</v>
      </c>
      <c r="W181">
        <v>-1729104</v>
      </c>
      <c r="X181" s="27">
        <f t="shared" si="13"/>
        <v>0.38238050609184632</v>
      </c>
      <c r="Y181" s="27">
        <f t="shared" si="14"/>
        <v>0.16336506406072696</v>
      </c>
      <c r="Z181" s="26">
        <f t="shared" si="15"/>
        <v>148.59803921568627</v>
      </c>
      <c r="AA181" s="27">
        <f t="shared" si="16"/>
        <v>0.86956521739130432</v>
      </c>
      <c r="AB181" t="str">
        <f t="shared" si="17"/>
        <v>Stock-out Risk</v>
      </c>
    </row>
    <row r="182" spans="1:28" x14ac:dyDescent="0.3">
      <c r="A182" t="s">
        <v>199</v>
      </c>
      <c r="B182" t="s">
        <v>1181</v>
      </c>
      <c r="C182" t="s">
        <v>1633</v>
      </c>
      <c r="D182" t="s">
        <v>1637</v>
      </c>
      <c r="E182">
        <v>2024</v>
      </c>
      <c r="F182" t="s">
        <v>1642</v>
      </c>
      <c r="G182">
        <f t="shared" si="12"/>
        <v>90</v>
      </c>
      <c r="H182">
        <v>4439</v>
      </c>
      <c r="I182">
        <v>13754</v>
      </c>
      <c r="J182">
        <v>1321</v>
      </c>
      <c r="K182">
        <v>170906</v>
      </c>
      <c r="L182">
        <v>10.6</v>
      </c>
      <c r="M182">
        <v>9</v>
      </c>
      <c r="N182">
        <v>7.13</v>
      </c>
      <c r="O182">
        <v>17.53</v>
      </c>
      <c r="P182">
        <v>12.38</v>
      </c>
      <c r="Q182">
        <v>2.7</v>
      </c>
      <c r="R182">
        <v>18008</v>
      </c>
      <c r="S182">
        <v>1520</v>
      </c>
      <c r="T182">
        <v>10</v>
      </c>
      <c r="U182">
        <v>61054006</v>
      </c>
      <c r="V182">
        <v>5863919</v>
      </c>
      <c r="W182">
        <v>55190087</v>
      </c>
      <c r="X182" s="27">
        <f t="shared" si="13"/>
        <v>0.74492364490686358</v>
      </c>
      <c r="Y182" s="27">
        <f t="shared" si="14"/>
        <v>0.88869794039897909</v>
      </c>
      <c r="Z182" s="26">
        <f t="shared" si="15"/>
        <v>30.817751745888714</v>
      </c>
      <c r="AA182" s="27">
        <f t="shared" si="16"/>
        <v>0.9</v>
      </c>
      <c r="AB182" t="str">
        <f t="shared" si="17"/>
        <v>Fast Mover</v>
      </c>
    </row>
    <row r="183" spans="1:28" x14ac:dyDescent="0.3">
      <c r="A183" t="s">
        <v>200</v>
      </c>
      <c r="B183" t="s">
        <v>1182</v>
      </c>
      <c r="C183" t="s">
        <v>1632</v>
      </c>
      <c r="D183" t="s">
        <v>1635</v>
      </c>
      <c r="E183">
        <v>2023</v>
      </c>
      <c r="F183" t="s">
        <v>1640</v>
      </c>
      <c r="G183">
        <f t="shared" si="12"/>
        <v>92</v>
      </c>
      <c r="H183">
        <v>2377</v>
      </c>
      <c r="I183">
        <v>12844</v>
      </c>
      <c r="J183">
        <v>13870</v>
      </c>
      <c r="K183">
        <v>251260</v>
      </c>
      <c r="L183">
        <v>9.15</v>
      </c>
      <c r="M183">
        <v>8</v>
      </c>
      <c r="N183">
        <v>1.93</v>
      </c>
      <c r="O183">
        <v>1.39</v>
      </c>
      <c r="P183">
        <v>10.78</v>
      </c>
      <c r="Q183">
        <v>4</v>
      </c>
      <c r="R183">
        <v>14324</v>
      </c>
      <c r="S183">
        <v>9746</v>
      </c>
      <c r="T183">
        <v>14</v>
      </c>
      <c r="U183">
        <v>30530188</v>
      </c>
      <c r="V183">
        <v>32968990</v>
      </c>
      <c r="W183">
        <v>-2438802</v>
      </c>
      <c r="X183" s="27">
        <f t="shared" si="13"/>
        <v>0.19607357914707579</v>
      </c>
      <c r="Y183" s="27">
        <f t="shared" si="14"/>
        <v>0.47588082999062248</v>
      </c>
      <c r="Z183" s="26">
        <f t="shared" si="15"/>
        <v>377.21161127471606</v>
      </c>
      <c r="AA183" s="27">
        <f t="shared" si="16"/>
        <v>0.91304347826086962</v>
      </c>
      <c r="AB183" t="str">
        <f t="shared" si="17"/>
        <v>Overstocked</v>
      </c>
    </row>
    <row r="184" spans="1:28" x14ac:dyDescent="0.3">
      <c r="A184" t="s">
        <v>201</v>
      </c>
      <c r="B184" t="s">
        <v>1183</v>
      </c>
      <c r="C184" t="s">
        <v>1634</v>
      </c>
      <c r="D184" t="s">
        <v>1637</v>
      </c>
      <c r="E184">
        <v>2023</v>
      </c>
      <c r="F184" t="s">
        <v>1641</v>
      </c>
      <c r="G184">
        <f t="shared" si="12"/>
        <v>91</v>
      </c>
      <c r="H184">
        <v>2981</v>
      </c>
      <c r="I184">
        <v>3250</v>
      </c>
      <c r="J184">
        <v>11312</v>
      </c>
      <c r="K184">
        <v>270931</v>
      </c>
      <c r="L184">
        <v>4.6900000000000004</v>
      </c>
      <c r="M184">
        <v>9</v>
      </c>
      <c r="N184">
        <v>4.71</v>
      </c>
      <c r="O184">
        <v>22.79</v>
      </c>
      <c r="P184">
        <v>16.010000000000002</v>
      </c>
      <c r="Q184">
        <v>1.4</v>
      </c>
      <c r="R184">
        <v>12445</v>
      </c>
      <c r="S184">
        <v>3477</v>
      </c>
      <c r="T184">
        <v>10</v>
      </c>
      <c r="U184">
        <v>9688250</v>
      </c>
      <c r="V184">
        <v>33721072</v>
      </c>
      <c r="W184">
        <v>-24032822</v>
      </c>
      <c r="X184" s="27">
        <f t="shared" si="13"/>
        <v>0.46159801796221739</v>
      </c>
      <c r="Y184" s="27">
        <f t="shared" si="14"/>
        <v>0.59680300976106249</v>
      </c>
      <c r="Z184" s="26">
        <f t="shared" si="15"/>
        <v>106.14122777591412</v>
      </c>
      <c r="AA184" s="27">
        <f t="shared" si="16"/>
        <v>0.90109890109890112</v>
      </c>
      <c r="AB184" t="str">
        <f t="shared" si="17"/>
        <v>Fast Mover</v>
      </c>
    </row>
    <row r="185" spans="1:28" x14ac:dyDescent="0.3">
      <c r="A185" t="s">
        <v>202</v>
      </c>
      <c r="B185" t="s">
        <v>1184</v>
      </c>
      <c r="C185" t="s">
        <v>1634</v>
      </c>
      <c r="D185" t="s">
        <v>1637</v>
      </c>
      <c r="E185">
        <v>2023</v>
      </c>
      <c r="F185" t="s">
        <v>1642</v>
      </c>
      <c r="G185">
        <f t="shared" si="12"/>
        <v>90</v>
      </c>
      <c r="H185">
        <v>247</v>
      </c>
      <c r="I185">
        <v>3921</v>
      </c>
      <c r="J185">
        <v>9927</v>
      </c>
      <c r="K185">
        <v>303593</v>
      </c>
      <c r="L185">
        <v>4.07</v>
      </c>
      <c r="M185">
        <v>6</v>
      </c>
      <c r="N185">
        <v>4.7300000000000004</v>
      </c>
      <c r="O185">
        <v>17.55</v>
      </c>
      <c r="P185">
        <v>52.85</v>
      </c>
      <c r="Q185">
        <v>3.1</v>
      </c>
      <c r="R185">
        <v>3419</v>
      </c>
      <c r="S185">
        <v>7601</v>
      </c>
      <c r="T185">
        <v>14</v>
      </c>
      <c r="U185">
        <v>968487</v>
      </c>
      <c r="V185">
        <v>2451969</v>
      </c>
      <c r="W185">
        <v>-1483482</v>
      </c>
      <c r="X185" s="27">
        <f t="shared" si="13"/>
        <v>3.1472986748216109E-2</v>
      </c>
      <c r="Y185" s="27">
        <f t="shared" si="14"/>
        <v>4.9449964243872005E-2</v>
      </c>
      <c r="Z185" s="26">
        <f t="shared" si="15"/>
        <v>2769.5951417004048</v>
      </c>
      <c r="AA185" s="27">
        <f t="shared" si="16"/>
        <v>0.93333333333333335</v>
      </c>
      <c r="AB185" t="str">
        <f t="shared" si="17"/>
        <v>Slow Mover</v>
      </c>
    </row>
    <row r="186" spans="1:28" x14ac:dyDescent="0.3">
      <c r="A186" t="s">
        <v>203</v>
      </c>
      <c r="B186" t="s">
        <v>1185</v>
      </c>
      <c r="C186" t="s">
        <v>1633</v>
      </c>
      <c r="D186" t="s">
        <v>1636</v>
      </c>
      <c r="E186">
        <v>2023</v>
      </c>
      <c r="F186" t="s">
        <v>1639</v>
      </c>
      <c r="G186">
        <f t="shared" si="12"/>
        <v>92</v>
      </c>
      <c r="H186">
        <v>1980</v>
      </c>
      <c r="I186">
        <v>8619</v>
      </c>
      <c r="J186">
        <v>8369</v>
      </c>
      <c r="K186">
        <v>288746</v>
      </c>
      <c r="L186">
        <v>8.9700000000000006</v>
      </c>
      <c r="M186">
        <v>3</v>
      </c>
      <c r="N186">
        <v>3.78</v>
      </c>
      <c r="O186">
        <v>12.68</v>
      </c>
      <c r="P186">
        <v>78.36</v>
      </c>
      <c r="Q186">
        <v>3.3</v>
      </c>
      <c r="R186">
        <v>11327</v>
      </c>
      <c r="S186">
        <v>4198</v>
      </c>
      <c r="T186">
        <v>6</v>
      </c>
      <c r="U186">
        <v>17065620</v>
      </c>
      <c r="V186">
        <v>16570620</v>
      </c>
      <c r="W186">
        <v>495000</v>
      </c>
      <c r="X186" s="27">
        <f t="shared" si="13"/>
        <v>0.32049206863062479</v>
      </c>
      <c r="Y186" s="27">
        <f t="shared" si="14"/>
        <v>0.39640052308852863</v>
      </c>
      <c r="Z186" s="26">
        <f t="shared" si="15"/>
        <v>195.05858585858587</v>
      </c>
      <c r="AA186" s="27">
        <f t="shared" si="16"/>
        <v>0.96739130434782605</v>
      </c>
      <c r="AB186" t="str">
        <f t="shared" si="17"/>
        <v>Overstocked</v>
      </c>
    </row>
    <row r="187" spans="1:28" x14ac:dyDescent="0.3">
      <c r="A187" t="s">
        <v>204</v>
      </c>
      <c r="B187" t="s">
        <v>1186</v>
      </c>
      <c r="C187" t="s">
        <v>1634</v>
      </c>
      <c r="D187" t="s">
        <v>1637</v>
      </c>
      <c r="E187">
        <v>2024</v>
      </c>
      <c r="F187" t="s">
        <v>1642</v>
      </c>
      <c r="G187">
        <f t="shared" si="12"/>
        <v>90</v>
      </c>
      <c r="H187">
        <v>3632</v>
      </c>
      <c r="I187">
        <v>6819</v>
      </c>
      <c r="J187">
        <v>11222</v>
      </c>
      <c r="K187">
        <v>57597</v>
      </c>
      <c r="L187">
        <v>12.99</v>
      </c>
      <c r="M187">
        <v>18</v>
      </c>
      <c r="N187">
        <v>5.17</v>
      </c>
      <c r="O187">
        <v>11.04</v>
      </c>
      <c r="P187">
        <v>10.39</v>
      </c>
      <c r="Q187">
        <v>3</v>
      </c>
      <c r="R187">
        <v>11117</v>
      </c>
      <c r="S187">
        <v>2838</v>
      </c>
      <c r="T187">
        <v>6</v>
      </c>
      <c r="U187">
        <v>24766608</v>
      </c>
      <c r="V187">
        <v>40758304</v>
      </c>
      <c r="W187">
        <v>-15991696</v>
      </c>
      <c r="X187" s="27">
        <f t="shared" si="13"/>
        <v>0.56136012364760435</v>
      </c>
      <c r="Y187" s="27">
        <f t="shared" si="14"/>
        <v>0.72713469689774546</v>
      </c>
      <c r="Z187" s="26">
        <f t="shared" si="15"/>
        <v>70.324889867841406</v>
      </c>
      <c r="AA187" s="27">
        <f t="shared" si="16"/>
        <v>0.8</v>
      </c>
      <c r="AB187" t="str">
        <f t="shared" si="17"/>
        <v>Fast Mover</v>
      </c>
    </row>
    <row r="188" spans="1:28" x14ac:dyDescent="0.3">
      <c r="A188" t="s">
        <v>205</v>
      </c>
      <c r="B188" t="s">
        <v>1187</v>
      </c>
      <c r="C188" t="s">
        <v>1634</v>
      </c>
      <c r="D188" t="s">
        <v>1635</v>
      </c>
      <c r="E188">
        <v>2024</v>
      </c>
      <c r="F188" t="s">
        <v>1640</v>
      </c>
      <c r="G188">
        <f t="shared" si="12"/>
        <v>92</v>
      </c>
      <c r="H188">
        <v>658</v>
      </c>
      <c r="I188">
        <v>17396</v>
      </c>
      <c r="J188">
        <v>13032</v>
      </c>
      <c r="K188">
        <v>359237</v>
      </c>
      <c r="L188">
        <v>14.2</v>
      </c>
      <c r="M188">
        <v>9</v>
      </c>
      <c r="N188">
        <v>4.13</v>
      </c>
      <c r="O188">
        <v>3.27</v>
      </c>
      <c r="P188">
        <v>84.93</v>
      </c>
      <c r="Q188">
        <v>3.9</v>
      </c>
      <c r="R188">
        <v>11232</v>
      </c>
      <c r="S188">
        <v>7719</v>
      </c>
      <c r="T188">
        <v>10</v>
      </c>
      <c r="U188">
        <v>11446568</v>
      </c>
      <c r="V188">
        <v>8575056</v>
      </c>
      <c r="W188">
        <v>2871512</v>
      </c>
      <c r="X188" s="27">
        <f t="shared" si="13"/>
        <v>7.8548406350722216E-2</v>
      </c>
      <c r="Y188" s="27">
        <f t="shared" si="14"/>
        <v>0.13173310312739991</v>
      </c>
      <c r="Z188" s="26">
        <f t="shared" si="15"/>
        <v>1079.2522796352582</v>
      </c>
      <c r="AA188" s="27">
        <f t="shared" si="16"/>
        <v>0.90217391304347827</v>
      </c>
      <c r="AB188" t="str">
        <f t="shared" si="17"/>
        <v>Slow Mover</v>
      </c>
    </row>
    <row r="189" spans="1:28" x14ac:dyDescent="0.3">
      <c r="A189" t="s">
        <v>206</v>
      </c>
      <c r="B189" t="s">
        <v>1188</v>
      </c>
      <c r="C189" t="s">
        <v>1632</v>
      </c>
      <c r="D189" t="s">
        <v>1635</v>
      </c>
      <c r="E189">
        <v>2024</v>
      </c>
      <c r="F189" t="s">
        <v>1642</v>
      </c>
      <c r="G189">
        <f t="shared" si="12"/>
        <v>90</v>
      </c>
      <c r="H189">
        <v>3322</v>
      </c>
      <c r="I189">
        <v>13418</v>
      </c>
      <c r="J189">
        <v>6584</v>
      </c>
      <c r="K189">
        <v>480442</v>
      </c>
      <c r="L189">
        <v>1.59</v>
      </c>
      <c r="M189">
        <v>2</v>
      </c>
      <c r="N189">
        <v>1.99</v>
      </c>
      <c r="O189">
        <v>7.27</v>
      </c>
      <c r="P189">
        <v>18.5</v>
      </c>
      <c r="Q189">
        <v>2.5</v>
      </c>
      <c r="R189">
        <v>2030</v>
      </c>
      <c r="S189">
        <v>1942</v>
      </c>
      <c r="T189">
        <v>9</v>
      </c>
      <c r="U189">
        <v>44574596</v>
      </c>
      <c r="V189">
        <v>21872048</v>
      </c>
      <c r="W189">
        <v>22702548</v>
      </c>
      <c r="X189" s="27">
        <f t="shared" si="13"/>
        <v>0.63107902735562305</v>
      </c>
      <c r="Y189" s="27">
        <f t="shared" si="14"/>
        <v>0.66507198873742024</v>
      </c>
      <c r="Z189" s="26">
        <f t="shared" si="15"/>
        <v>52.612883804936786</v>
      </c>
      <c r="AA189" s="27">
        <f t="shared" si="16"/>
        <v>0.97777777777777775</v>
      </c>
      <c r="AB189" t="str">
        <f t="shared" si="17"/>
        <v>Fast Mover</v>
      </c>
    </row>
    <row r="190" spans="1:28" x14ac:dyDescent="0.3">
      <c r="A190" t="s">
        <v>207</v>
      </c>
      <c r="B190" t="s">
        <v>1189</v>
      </c>
      <c r="C190" t="s">
        <v>1634</v>
      </c>
      <c r="D190" t="s">
        <v>1638</v>
      </c>
      <c r="E190">
        <v>2024</v>
      </c>
      <c r="F190" t="s">
        <v>1639</v>
      </c>
      <c r="G190">
        <f t="shared" si="12"/>
        <v>92</v>
      </c>
      <c r="H190">
        <v>1197</v>
      </c>
      <c r="I190">
        <v>15349</v>
      </c>
      <c r="J190">
        <v>5383</v>
      </c>
      <c r="K190">
        <v>253199</v>
      </c>
      <c r="L190">
        <v>2.3199999999999998</v>
      </c>
      <c r="M190">
        <v>18</v>
      </c>
      <c r="N190">
        <v>4.12</v>
      </c>
      <c r="O190">
        <v>21.72</v>
      </c>
      <c r="P190">
        <v>77.36</v>
      </c>
      <c r="Q190">
        <v>4.8</v>
      </c>
      <c r="R190">
        <v>9349</v>
      </c>
      <c r="S190">
        <v>9038</v>
      </c>
      <c r="T190">
        <v>8</v>
      </c>
      <c r="U190">
        <v>18372753</v>
      </c>
      <c r="V190">
        <v>6443451</v>
      </c>
      <c r="W190">
        <v>11929302</v>
      </c>
      <c r="X190" s="27">
        <f t="shared" si="13"/>
        <v>0.11695163654127992</v>
      </c>
      <c r="Y190" s="27">
        <f t="shared" si="14"/>
        <v>0.23964213441261048</v>
      </c>
      <c r="Z190" s="26">
        <f t="shared" si="15"/>
        <v>694.64995822890558</v>
      </c>
      <c r="AA190" s="27">
        <f t="shared" si="16"/>
        <v>0.80434782608695654</v>
      </c>
      <c r="AB190" t="str">
        <f t="shared" si="17"/>
        <v>Slow Mover</v>
      </c>
    </row>
    <row r="191" spans="1:28" x14ac:dyDescent="0.3">
      <c r="A191" t="s">
        <v>208</v>
      </c>
      <c r="B191" t="s">
        <v>1190</v>
      </c>
      <c r="C191" t="s">
        <v>1633</v>
      </c>
      <c r="D191" t="s">
        <v>1635</v>
      </c>
      <c r="E191">
        <v>2024</v>
      </c>
      <c r="F191" t="s">
        <v>1642</v>
      </c>
      <c r="G191">
        <f t="shared" si="12"/>
        <v>90</v>
      </c>
      <c r="H191">
        <v>4332</v>
      </c>
      <c r="I191">
        <v>6373</v>
      </c>
      <c r="J191">
        <v>6746</v>
      </c>
      <c r="K191">
        <v>426794</v>
      </c>
      <c r="L191">
        <v>14.17</v>
      </c>
      <c r="M191">
        <v>1</v>
      </c>
      <c r="N191">
        <v>0.72</v>
      </c>
      <c r="O191">
        <v>22.61</v>
      </c>
      <c r="P191">
        <v>48.63</v>
      </c>
      <c r="Q191">
        <v>2.9</v>
      </c>
      <c r="R191">
        <v>8429</v>
      </c>
      <c r="S191">
        <v>2916</v>
      </c>
      <c r="T191">
        <v>9</v>
      </c>
      <c r="U191">
        <v>27607836</v>
      </c>
      <c r="V191">
        <v>29223672</v>
      </c>
      <c r="W191">
        <v>-1615836</v>
      </c>
      <c r="X191" s="27">
        <f t="shared" si="13"/>
        <v>0.59768211920529801</v>
      </c>
      <c r="Y191" s="27">
        <f t="shared" si="14"/>
        <v>0.86727629596944744</v>
      </c>
      <c r="Z191" s="26">
        <f t="shared" si="15"/>
        <v>60.581717451523545</v>
      </c>
      <c r="AA191" s="27">
        <f t="shared" si="16"/>
        <v>0.98888888888888893</v>
      </c>
      <c r="AB191" t="str">
        <f t="shared" si="17"/>
        <v>Fast Mover</v>
      </c>
    </row>
    <row r="192" spans="1:28" x14ac:dyDescent="0.3">
      <c r="A192" t="s">
        <v>209</v>
      </c>
      <c r="B192" t="s">
        <v>1191</v>
      </c>
      <c r="C192" t="s">
        <v>1632</v>
      </c>
      <c r="D192" t="s">
        <v>1637</v>
      </c>
      <c r="E192">
        <v>2024</v>
      </c>
      <c r="F192" t="s">
        <v>1642</v>
      </c>
      <c r="G192">
        <f t="shared" si="12"/>
        <v>90</v>
      </c>
      <c r="H192">
        <v>3447</v>
      </c>
      <c r="I192">
        <v>6306</v>
      </c>
      <c r="J192">
        <v>5741</v>
      </c>
      <c r="K192">
        <v>258434</v>
      </c>
      <c r="L192">
        <v>11.05</v>
      </c>
      <c r="M192">
        <v>19</v>
      </c>
      <c r="N192">
        <v>5.76</v>
      </c>
      <c r="O192">
        <v>0.02</v>
      </c>
      <c r="P192">
        <v>62.75</v>
      </c>
      <c r="Q192">
        <v>3.3</v>
      </c>
      <c r="R192">
        <v>5849</v>
      </c>
      <c r="S192">
        <v>9163</v>
      </c>
      <c r="T192">
        <v>7</v>
      </c>
      <c r="U192">
        <v>21736782</v>
      </c>
      <c r="V192">
        <v>19789227</v>
      </c>
      <c r="W192">
        <v>1947555</v>
      </c>
      <c r="X192" s="27">
        <f t="shared" si="13"/>
        <v>0.27335448057097539</v>
      </c>
      <c r="Y192" s="27">
        <f t="shared" si="14"/>
        <v>0.69009727428593848</v>
      </c>
      <c r="Z192" s="26">
        <f t="shared" si="15"/>
        <v>239.24281984334206</v>
      </c>
      <c r="AA192" s="27">
        <f t="shared" si="16"/>
        <v>0.78888888888888886</v>
      </c>
      <c r="AB192" t="str">
        <f t="shared" si="17"/>
        <v>Other</v>
      </c>
    </row>
    <row r="193" spans="1:28" x14ac:dyDescent="0.3">
      <c r="A193" t="s">
        <v>210</v>
      </c>
      <c r="B193" t="s">
        <v>1192</v>
      </c>
      <c r="C193" t="s">
        <v>1633</v>
      </c>
      <c r="D193" t="s">
        <v>1635</v>
      </c>
      <c r="E193">
        <v>2024</v>
      </c>
      <c r="F193" t="s">
        <v>1640</v>
      </c>
      <c r="G193">
        <f t="shared" si="12"/>
        <v>92</v>
      </c>
      <c r="H193">
        <v>2561</v>
      </c>
      <c r="I193">
        <v>10092</v>
      </c>
      <c r="J193">
        <v>7067</v>
      </c>
      <c r="K193">
        <v>207489</v>
      </c>
      <c r="L193">
        <v>13.24</v>
      </c>
      <c r="M193">
        <v>9</v>
      </c>
      <c r="N193">
        <v>8.5399999999999991</v>
      </c>
      <c r="O193">
        <v>14.85</v>
      </c>
      <c r="P193">
        <v>50.85</v>
      </c>
      <c r="Q193">
        <v>4.3</v>
      </c>
      <c r="R193">
        <v>15956</v>
      </c>
      <c r="S193">
        <v>594</v>
      </c>
      <c r="T193">
        <v>4</v>
      </c>
      <c r="U193">
        <v>25845612</v>
      </c>
      <c r="V193">
        <v>18098587</v>
      </c>
      <c r="W193">
        <v>7747025</v>
      </c>
      <c r="X193" s="27">
        <f t="shared" si="13"/>
        <v>0.81172741679873217</v>
      </c>
      <c r="Y193" s="27">
        <f t="shared" si="14"/>
        <v>0.5127180503180413</v>
      </c>
      <c r="Z193" s="26">
        <f t="shared" si="15"/>
        <v>21.338539632955879</v>
      </c>
      <c r="AA193" s="27">
        <f t="shared" si="16"/>
        <v>0.90217391304347827</v>
      </c>
      <c r="AB193" t="str">
        <f t="shared" si="17"/>
        <v>Other</v>
      </c>
    </row>
    <row r="194" spans="1:28" x14ac:dyDescent="0.3">
      <c r="A194" t="s">
        <v>211</v>
      </c>
      <c r="B194" t="s">
        <v>1193</v>
      </c>
      <c r="C194" t="s">
        <v>1633</v>
      </c>
      <c r="D194" t="s">
        <v>1637</v>
      </c>
      <c r="E194">
        <v>2023</v>
      </c>
      <c r="F194" t="s">
        <v>1641</v>
      </c>
      <c r="G194">
        <f t="shared" si="12"/>
        <v>91</v>
      </c>
      <c r="H194">
        <v>1844</v>
      </c>
      <c r="I194">
        <v>13682</v>
      </c>
      <c r="J194">
        <v>7928</v>
      </c>
      <c r="K194">
        <v>461909</v>
      </c>
      <c r="L194">
        <v>3.04</v>
      </c>
      <c r="M194">
        <v>1</v>
      </c>
      <c r="N194">
        <v>7.25</v>
      </c>
      <c r="O194">
        <v>17.98</v>
      </c>
      <c r="P194">
        <v>48.16</v>
      </c>
      <c r="Q194">
        <v>2.1</v>
      </c>
      <c r="R194">
        <v>12795</v>
      </c>
      <c r="S194">
        <v>6660</v>
      </c>
      <c r="T194">
        <v>8</v>
      </c>
      <c r="U194">
        <v>25229608</v>
      </c>
      <c r="V194">
        <v>14619232</v>
      </c>
      <c r="W194">
        <v>10610376</v>
      </c>
      <c r="X194" s="27">
        <f t="shared" si="13"/>
        <v>0.21683913452492945</v>
      </c>
      <c r="Y194" s="27">
        <f t="shared" si="14"/>
        <v>0.36917301241174078</v>
      </c>
      <c r="Z194" s="26">
        <f t="shared" si="15"/>
        <v>328.66594360086771</v>
      </c>
      <c r="AA194" s="27">
        <f t="shared" si="16"/>
        <v>0.98901098901098905</v>
      </c>
      <c r="AB194" t="str">
        <f t="shared" si="17"/>
        <v>Overstocked</v>
      </c>
    </row>
    <row r="195" spans="1:28" x14ac:dyDescent="0.3">
      <c r="A195" t="s">
        <v>212</v>
      </c>
      <c r="B195" t="s">
        <v>1194</v>
      </c>
      <c r="C195" t="s">
        <v>1632</v>
      </c>
      <c r="D195" t="s">
        <v>1635</v>
      </c>
      <c r="E195">
        <v>2023</v>
      </c>
      <c r="F195" t="s">
        <v>1641</v>
      </c>
      <c r="G195">
        <f t="shared" ref="G195:G258" si="18">IF(F195="Q1",91,IF(F195="Q4",90,92))</f>
        <v>91</v>
      </c>
      <c r="H195">
        <v>709</v>
      </c>
      <c r="I195">
        <v>18274</v>
      </c>
      <c r="J195">
        <v>12689</v>
      </c>
      <c r="K195">
        <v>433100</v>
      </c>
      <c r="L195">
        <v>8.81</v>
      </c>
      <c r="M195">
        <v>1</v>
      </c>
      <c r="N195">
        <v>3.6</v>
      </c>
      <c r="O195">
        <v>15.47</v>
      </c>
      <c r="P195">
        <v>76.790000000000006</v>
      </c>
      <c r="Q195">
        <v>1.3</v>
      </c>
      <c r="R195">
        <v>19685</v>
      </c>
      <c r="S195">
        <v>5610</v>
      </c>
      <c r="T195">
        <v>9</v>
      </c>
      <c r="U195">
        <v>12956266</v>
      </c>
      <c r="V195">
        <v>8996501</v>
      </c>
      <c r="W195">
        <v>3959765</v>
      </c>
      <c r="X195" s="27">
        <f t="shared" ref="X195:X258" si="19">(H195/(H195+S195))</f>
        <v>0.11220129767368255</v>
      </c>
      <c r="Y195" s="27">
        <f t="shared" ref="Y195:Y258" si="20">H195/AVERAGE($S$2:$S$1001)</f>
        <v>0.14194341963119536</v>
      </c>
      <c r="Z195" s="26">
        <f t="shared" ref="Z195:Z258" si="21">(S195/(H195/G195))</f>
        <v>720.04231311706633</v>
      </c>
      <c r="AA195" s="27">
        <f t="shared" ref="AA195:AA258" si="22">1-(M195/G195)</f>
        <v>0.98901098901098905</v>
      </c>
      <c r="AB195" t="str">
        <f t="shared" ref="AB195:AB258" si="23">IF(AND(X195&gt;38%, Y195&gt;52%, Z195&lt;380), "Fast Mover", IF(AND(X195&lt;=38%, Y195&lt;=52%, Z195&gt;=380), "Slow Mover", IF(AND(AA195&gt;=89%, X195&lt;=38%), "Overstocked", IF(AND(AA195&lt;89%, X195&gt;38%), "Stock-out Risk","Other"))))</f>
        <v>Slow Mover</v>
      </c>
    </row>
    <row r="196" spans="1:28" x14ac:dyDescent="0.3">
      <c r="A196" t="s">
        <v>213</v>
      </c>
      <c r="B196" t="s">
        <v>1148</v>
      </c>
      <c r="C196" t="s">
        <v>1634</v>
      </c>
      <c r="D196" t="s">
        <v>1638</v>
      </c>
      <c r="E196">
        <v>2023</v>
      </c>
      <c r="F196" t="s">
        <v>1642</v>
      </c>
      <c r="G196">
        <f t="shared" si="18"/>
        <v>90</v>
      </c>
      <c r="H196">
        <v>2861</v>
      </c>
      <c r="I196">
        <v>13545</v>
      </c>
      <c r="J196">
        <v>11829</v>
      </c>
      <c r="K196">
        <v>165598</v>
      </c>
      <c r="L196">
        <v>10.52</v>
      </c>
      <c r="M196">
        <v>16</v>
      </c>
      <c r="N196">
        <v>0.87</v>
      </c>
      <c r="O196">
        <v>2.04</v>
      </c>
      <c r="P196">
        <v>70.47</v>
      </c>
      <c r="Q196">
        <v>3.8</v>
      </c>
      <c r="R196">
        <v>6656</v>
      </c>
      <c r="S196">
        <v>3544</v>
      </c>
      <c r="T196">
        <v>9</v>
      </c>
      <c r="U196">
        <v>38752245</v>
      </c>
      <c r="V196">
        <v>33842769</v>
      </c>
      <c r="W196">
        <v>4909476</v>
      </c>
      <c r="X196" s="27">
        <f t="shared" si="19"/>
        <v>0.44668227946916472</v>
      </c>
      <c r="Y196" s="27">
        <f t="shared" si="20"/>
        <v>0.572778735634485</v>
      </c>
      <c r="Z196" s="26">
        <f t="shared" si="21"/>
        <v>111.48549458231388</v>
      </c>
      <c r="AA196" s="27">
        <f t="shared" si="22"/>
        <v>0.82222222222222219</v>
      </c>
      <c r="AB196" t="str">
        <f t="shared" si="23"/>
        <v>Fast Mover</v>
      </c>
    </row>
    <row r="197" spans="1:28" x14ac:dyDescent="0.3">
      <c r="A197" t="s">
        <v>214</v>
      </c>
      <c r="B197" t="s">
        <v>1131</v>
      </c>
      <c r="C197" t="s">
        <v>1634</v>
      </c>
      <c r="D197" t="s">
        <v>1638</v>
      </c>
      <c r="E197">
        <v>2023</v>
      </c>
      <c r="F197" t="s">
        <v>1642</v>
      </c>
      <c r="G197">
        <f t="shared" si="18"/>
        <v>90</v>
      </c>
      <c r="H197">
        <v>1419</v>
      </c>
      <c r="I197">
        <v>5930</v>
      </c>
      <c r="J197">
        <v>13075</v>
      </c>
      <c r="K197">
        <v>300100</v>
      </c>
      <c r="L197">
        <v>10.199999999999999</v>
      </c>
      <c r="M197">
        <v>15</v>
      </c>
      <c r="N197">
        <v>2.02</v>
      </c>
      <c r="O197">
        <v>5.44</v>
      </c>
      <c r="P197">
        <v>48.67</v>
      </c>
      <c r="Q197">
        <v>2.9</v>
      </c>
      <c r="R197">
        <v>10728</v>
      </c>
      <c r="S197">
        <v>9367</v>
      </c>
      <c r="T197">
        <v>2</v>
      </c>
      <c r="U197">
        <v>8414670</v>
      </c>
      <c r="V197">
        <v>18553425</v>
      </c>
      <c r="W197">
        <v>-10138755</v>
      </c>
      <c r="X197" s="27">
        <f t="shared" si="19"/>
        <v>0.13155942888930094</v>
      </c>
      <c r="Y197" s="27">
        <f t="shared" si="20"/>
        <v>0.28408704154677883</v>
      </c>
      <c r="Z197" s="26">
        <f t="shared" si="21"/>
        <v>594.1014799154334</v>
      </c>
      <c r="AA197" s="27">
        <f t="shared" si="22"/>
        <v>0.83333333333333337</v>
      </c>
      <c r="AB197" t="str">
        <f t="shared" si="23"/>
        <v>Slow Mover</v>
      </c>
    </row>
    <row r="198" spans="1:28" x14ac:dyDescent="0.3">
      <c r="A198" t="s">
        <v>215</v>
      </c>
      <c r="B198" t="s">
        <v>1170</v>
      </c>
      <c r="C198" t="s">
        <v>1634</v>
      </c>
      <c r="D198" t="s">
        <v>1638</v>
      </c>
      <c r="E198">
        <v>2023</v>
      </c>
      <c r="F198" t="s">
        <v>1639</v>
      </c>
      <c r="G198">
        <f t="shared" si="18"/>
        <v>92</v>
      </c>
      <c r="H198">
        <v>2036</v>
      </c>
      <c r="I198">
        <v>10320</v>
      </c>
      <c r="J198">
        <v>3261</v>
      </c>
      <c r="K198">
        <v>308589</v>
      </c>
      <c r="L198">
        <v>6.12</v>
      </c>
      <c r="M198">
        <v>15</v>
      </c>
      <c r="N198">
        <v>5.45</v>
      </c>
      <c r="O198">
        <v>6.26</v>
      </c>
      <c r="P198">
        <v>18.93</v>
      </c>
      <c r="Q198">
        <v>4.5999999999999996</v>
      </c>
      <c r="R198">
        <v>13420</v>
      </c>
      <c r="S198">
        <v>7643</v>
      </c>
      <c r="T198">
        <v>8</v>
      </c>
      <c r="U198">
        <v>21011520</v>
      </c>
      <c r="V198">
        <v>6639396</v>
      </c>
      <c r="W198">
        <v>14372124</v>
      </c>
      <c r="X198" s="27">
        <f t="shared" si="19"/>
        <v>0.21035230912284328</v>
      </c>
      <c r="Y198" s="27">
        <f t="shared" si="20"/>
        <v>0.40761185101426478</v>
      </c>
      <c r="Z198" s="26">
        <f t="shared" si="21"/>
        <v>345.36149312377211</v>
      </c>
      <c r="AA198" s="27">
        <f t="shared" si="22"/>
        <v>0.83695652173913038</v>
      </c>
      <c r="AB198" t="str">
        <f t="shared" si="23"/>
        <v>Other</v>
      </c>
    </row>
    <row r="199" spans="1:28" x14ac:dyDescent="0.3">
      <c r="A199" t="s">
        <v>216</v>
      </c>
      <c r="B199" t="s">
        <v>1195</v>
      </c>
      <c r="C199" t="s">
        <v>1632</v>
      </c>
      <c r="D199" t="s">
        <v>1637</v>
      </c>
      <c r="E199">
        <v>2024</v>
      </c>
      <c r="F199" t="s">
        <v>1640</v>
      </c>
      <c r="G199">
        <f t="shared" si="18"/>
        <v>92</v>
      </c>
      <c r="H199">
        <v>196</v>
      </c>
      <c r="I199">
        <v>5732</v>
      </c>
      <c r="J199">
        <v>14836</v>
      </c>
      <c r="K199">
        <v>234233</v>
      </c>
      <c r="L199">
        <v>0.23</v>
      </c>
      <c r="M199">
        <v>13</v>
      </c>
      <c r="N199">
        <v>2.0699999999999998</v>
      </c>
      <c r="O199">
        <v>20.79</v>
      </c>
      <c r="P199">
        <v>19.23</v>
      </c>
      <c r="Q199">
        <v>4.9000000000000004</v>
      </c>
      <c r="R199">
        <v>8932</v>
      </c>
      <c r="S199">
        <v>7662</v>
      </c>
      <c r="T199">
        <v>4</v>
      </c>
      <c r="U199">
        <v>1123472</v>
      </c>
      <c r="V199">
        <v>2907856</v>
      </c>
      <c r="W199">
        <v>-1784384</v>
      </c>
      <c r="X199" s="27">
        <f t="shared" si="19"/>
        <v>2.4942733519979637E-2</v>
      </c>
      <c r="Y199" s="27">
        <f t="shared" si="20"/>
        <v>3.9239647740076572E-2</v>
      </c>
      <c r="Z199" s="26">
        <f t="shared" si="21"/>
        <v>3596.4489795918366</v>
      </c>
      <c r="AA199" s="27">
        <f t="shared" si="22"/>
        <v>0.85869565217391308</v>
      </c>
      <c r="AB199" t="str">
        <f t="shared" si="23"/>
        <v>Slow Mover</v>
      </c>
    </row>
    <row r="200" spans="1:28" x14ac:dyDescent="0.3">
      <c r="A200" t="s">
        <v>217</v>
      </c>
      <c r="B200" t="s">
        <v>1196</v>
      </c>
      <c r="C200" t="s">
        <v>1632</v>
      </c>
      <c r="D200" t="s">
        <v>1636</v>
      </c>
      <c r="E200">
        <v>2024</v>
      </c>
      <c r="F200" t="s">
        <v>1640</v>
      </c>
      <c r="G200">
        <f t="shared" si="18"/>
        <v>92</v>
      </c>
      <c r="H200">
        <v>3269</v>
      </c>
      <c r="I200">
        <v>12622</v>
      </c>
      <c r="J200">
        <v>12235</v>
      </c>
      <c r="K200">
        <v>302388</v>
      </c>
      <c r="L200">
        <v>8.74</v>
      </c>
      <c r="M200">
        <v>6</v>
      </c>
      <c r="N200">
        <v>5.44</v>
      </c>
      <c r="O200">
        <v>11.58</v>
      </c>
      <c r="P200">
        <v>74.12</v>
      </c>
      <c r="Q200">
        <v>2.6</v>
      </c>
      <c r="R200">
        <v>13703</v>
      </c>
      <c r="S200">
        <v>4094</v>
      </c>
      <c r="T200">
        <v>3</v>
      </c>
      <c r="U200">
        <v>41261318</v>
      </c>
      <c r="V200">
        <v>39996215</v>
      </c>
      <c r="W200">
        <v>1265103</v>
      </c>
      <c r="X200" s="27">
        <f t="shared" si="19"/>
        <v>0.44397663995653947</v>
      </c>
      <c r="Y200" s="27">
        <f t="shared" si="20"/>
        <v>0.65446126766484847</v>
      </c>
      <c r="Z200" s="26">
        <f t="shared" si="21"/>
        <v>115.21810951361273</v>
      </c>
      <c r="AA200" s="27">
        <f t="shared" si="22"/>
        <v>0.93478260869565222</v>
      </c>
      <c r="AB200" t="str">
        <f t="shared" si="23"/>
        <v>Fast Mover</v>
      </c>
    </row>
    <row r="201" spans="1:28" x14ac:dyDescent="0.3">
      <c r="A201" t="s">
        <v>218</v>
      </c>
      <c r="B201" t="s">
        <v>1069</v>
      </c>
      <c r="C201" t="s">
        <v>1634</v>
      </c>
      <c r="D201" t="s">
        <v>1637</v>
      </c>
      <c r="E201">
        <v>2024</v>
      </c>
      <c r="F201" t="s">
        <v>1639</v>
      </c>
      <c r="G201">
        <f t="shared" si="18"/>
        <v>92</v>
      </c>
      <c r="H201">
        <v>2961</v>
      </c>
      <c r="I201">
        <v>16523</v>
      </c>
      <c r="J201">
        <v>12351</v>
      </c>
      <c r="K201">
        <v>183241</v>
      </c>
      <c r="L201">
        <v>3.8</v>
      </c>
      <c r="M201">
        <v>10</v>
      </c>
      <c r="N201">
        <v>2.3199999999999998</v>
      </c>
      <c r="O201">
        <v>12.17</v>
      </c>
      <c r="P201">
        <v>52.35</v>
      </c>
      <c r="Q201">
        <v>2.7</v>
      </c>
      <c r="R201">
        <v>7689</v>
      </c>
      <c r="S201">
        <v>7353</v>
      </c>
      <c r="T201">
        <v>3</v>
      </c>
      <c r="U201">
        <v>48924603</v>
      </c>
      <c r="V201">
        <v>36571311</v>
      </c>
      <c r="W201">
        <v>12353292</v>
      </c>
      <c r="X201" s="27">
        <f t="shared" si="19"/>
        <v>0.28708551483420591</v>
      </c>
      <c r="Y201" s="27">
        <f t="shared" si="20"/>
        <v>0.59279896407329957</v>
      </c>
      <c r="Z201" s="26">
        <f t="shared" si="21"/>
        <v>228.46200607902739</v>
      </c>
      <c r="AA201" s="27">
        <f t="shared" si="22"/>
        <v>0.89130434782608692</v>
      </c>
      <c r="AB201" t="str">
        <f t="shared" si="23"/>
        <v>Overstocked</v>
      </c>
    </row>
    <row r="202" spans="1:28" x14ac:dyDescent="0.3">
      <c r="A202" t="s">
        <v>219</v>
      </c>
      <c r="B202" t="s">
        <v>1197</v>
      </c>
      <c r="C202" t="s">
        <v>1634</v>
      </c>
      <c r="D202" t="s">
        <v>1638</v>
      </c>
      <c r="E202">
        <v>2024</v>
      </c>
      <c r="F202" t="s">
        <v>1640</v>
      </c>
      <c r="G202">
        <f t="shared" si="18"/>
        <v>92</v>
      </c>
      <c r="H202">
        <v>1784</v>
      </c>
      <c r="I202">
        <v>9507</v>
      </c>
      <c r="J202">
        <v>1485</v>
      </c>
      <c r="K202">
        <v>265164</v>
      </c>
      <c r="L202">
        <v>6.75</v>
      </c>
      <c r="M202">
        <v>0</v>
      </c>
      <c r="N202">
        <v>8.49</v>
      </c>
      <c r="O202">
        <v>23.37</v>
      </c>
      <c r="P202">
        <v>48.53</v>
      </c>
      <c r="Q202">
        <v>2.6</v>
      </c>
      <c r="R202">
        <v>2642</v>
      </c>
      <c r="S202">
        <v>145</v>
      </c>
      <c r="T202">
        <v>9</v>
      </c>
      <c r="U202">
        <v>16960488</v>
      </c>
      <c r="V202">
        <v>2649240</v>
      </c>
      <c r="W202">
        <v>14311248</v>
      </c>
      <c r="X202" s="27">
        <f t="shared" si="19"/>
        <v>0.92483151892172111</v>
      </c>
      <c r="Y202" s="27">
        <f t="shared" si="20"/>
        <v>0.35716087534845203</v>
      </c>
      <c r="Z202" s="26">
        <f t="shared" si="21"/>
        <v>7.4775784753363235</v>
      </c>
      <c r="AA202" s="27">
        <f t="shared" si="22"/>
        <v>1</v>
      </c>
      <c r="AB202" t="str">
        <f t="shared" si="23"/>
        <v>Other</v>
      </c>
    </row>
    <row r="203" spans="1:28" x14ac:dyDescent="0.3">
      <c r="A203" t="s">
        <v>220</v>
      </c>
      <c r="B203" t="s">
        <v>1198</v>
      </c>
      <c r="C203" t="s">
        <v>1633</v>
      </c>
      <c r="D203" t="s">
        <v>1637</v>
      </c>
      <c r="E203">
        <v>2023</v>
      </c>
      <c r="F203" t="s">
        <v>1642</v>
      </c>
      <c r="G203">
        <f t="shared" si="18"/>
        <v>90</v>
      </c>
      <c r="H203">
        <v>1893</v>
      </c>
      <c r="I203">
        <v>19405</v>
      </c>
      <c r="J203">
        <v>2960</v>
      </c>
      <c r="K203">
        <v>203124</v>
      </c>
      <c r="L203">
        <v>14.36</v>
      </c>
      <c r="M203">
        <v>10</v>
      </c>
      <c r="N203">
        <v>3.97</v>
      </c>
      <c r="O203">
        <v>15.93</v>
      </c>
      <c r="P203">
        <v>64.45</v>
      </c>
      <c r="Q203">
        <v>2.2999999999999998</v>
      </c>
      <c r="R203">
        <v>9114</v>
      </c>
      <c r="S203">
        <v>2157</v>
      </c>
      <c r="T203">
        <v>10</v>
      </c>
      <c r="U203">
        <v>36733665</v>
      </c>
      <c r="V203">
        <v>5603280</v>
      </c>
      <c r="W203">
        <v>31130385</v>
      </c>
      <c r="X203" s="27">
        <f t="shared" si="19"/>
        <v>0.46740740740740738</v>
      </c>
      <c r="Y203" s="27">
        <f t="shared" si="20"/>
        <v>0.37898292434675995</v>
      </c>
      <c r="Z203" s="26">
        <f t="shared" si="21"/>
        <v>102.55150554675119</v>
      </c>
      <c r="AA203" s="27">
        <f t="shared" si="22"/>
        <v>0.88888888888888884</v>
      </c>
      <c r="AB203" t="str">
        <f t="shared" si="23"/>
        <v>Stock-out Risk</v>
      </c>
    </row>
    <row r="204" spans="1:28" x14ac:dyDescent="0.3">
      <c r="A204" t="s">
        <v>221</v>
      </c>
      <c r="B204" t="s">
        <v>1199</v>
      </c>
      <c r="C204" t="s">
        <v>1634</v>
      </c>
      <c r="D204" t="s">
        <v>1637</v>
      </c>
      <c r="E204">
        <v>2023</v>
      </c>
      <c r="F204" t="s">
        <v>1639</v>
      </c>
      <c r="G204">
        <f t="shared" si="18"/>
        <v>92</v>
      </c>
      <c r="H204">
        <v>538</v>
      </c>
      <c r="I204">
        <v>10518</v>
      </c>
      <c r="J204">
        <v>7831</v>
      </c>
      <c r="K204">
        <v>254923</v>
      </c>
      <c r="L204">
        <v>5.99</v>
      </c>
      <c r="M204">
        <v>3</v>
      </c>
      <c r="N204">
        <v>2.46</v>
      </c>
      <c r="O204">
        <v>22.47</v>
      </c>
      <c r="P204">
        <v>78.709999999999994</v>
      </c>
      <c r="Q204">
        <v>4.0999999999999996</v>
      </c>
      <c r="R204">
        <v>15753</v>
      </c>
      <c r="S204">
        <v>763</v>
      </c>
      <c r="T204">
        <v>4</v>
      </c>
      <c r="U204">
        <v>5658684</v>
      </c>
      <c r="V204">
        <v>4213078</v>
      </c>
      <c r="W204">
        <v>1445606</v>
      </c>
      <c r="X204" s="27">
        <f t="shared" si="19"/>
        <v>0.41352805534204456</v>
      </c>
      <c r="Y204" s="27">
        <f t="shared" si="20"/>
        <v>0.10770882900082242</v>
      </c>
      <c r="Z204" s="26">
        <f t="shared" si="21"/>
        <v>130.47583643122678</v>
      </c>
      <c r="AA204" s="27">
        <f t="shared" si="22"/>
        <v>0.96739130434782605</v>
      </c>
      <c r="AB204" t="str">
        <f t="shared" si="23"/>
        <v>Other</v>
      </c>
    </row>
    <row r="205" spans="1:28" x14ac:dyDescent="0.3">
      <c r="A205" t="s">
        <v>222</v>
      </c>
      <c r="B205" t="s">
        <v>1200</v>
      </c>
      <c r="C205" t="s">
        <v>1632</v>
      </c>
      <c r="D205" t="s">
        <v>1638</v>
      </c>
      <c r="E205">
        <v>2024</v>
      </c>
      <c r="F205" t="s">
        <v>1640</v>
      </c>
      <c r="G205">
        <f t="shared" si="18"/>
        <v>92</v>
      </c>
      <c r="H205">
        <v>3026</v>
      </c>
      <c r="I205">
        <v>3000</v>
      </c>
      <c r="J205">
        <v>12980</v>
      </c>
      <c r="K205">
        <v>58036</v>
      </c>
      <c r="L205">
        <v>12.6</v>
      </c>
      <c r="M205">
        <v>6</v>
      </c>
      <c r="N205">
        <v>8.1199999999999992</v>
      </c>
      <c r="O205">
        <v>11.41</v>
      </c>
      <c r="P205">
        <v>60.31</v>
      </c>
      <c r="Q205">
        <v>4</v>
      </c>
      <c r="R205">
        <v>19513</v>
      </c>
      <c r="S205">
        <v>4768</v>
      </c>
      <c r="T205">
        <v>4</v>
      </c>
      <c r="U205">
        <v>9078000</v>
      </c>
      <c r="V205">
        <v>39277480</v>
      </c>
      <c r="W205">
        <v>-30199480</v>
      </c>
      <c r="X205" s="27">
        <f t="shared" si="19"/>
        <v>0.38824736977161922</v>
      </c>
      <c r="Y205" s="27">
        <f t="shared" si="20"/>
        <v>0.60581211255852907</v>
      </c>
      <c r="Z205" s="26">
        <f t="shared" si="21"/>
        <v>144.96232650363515</v>
      </c>
      <c r="AA205" s="27">
        <f t="shared" si="22"/>
        <v>0.93478260869565222</v>
      </c>
      <c r="AB205" t="str">
        <f t="shared" si="23"/>
        <v>Fast Mover</v>
      </c>
    </row>
    <row r="206" spans="1:28" x14ac:dyDescent="0.3">
      <c r="A206" t="s">
        <v>223</v>
      </c>
      <c r="B206" t="s">
        <v>1201</v>
      </c>
      <c r="C206" t="s">
        <v>1632</v>
      </c>
      <c r="D206" t="s">
        <v>1636</v>
      </c>
      <c r="E206">
        <v>2024</v>
      </c>
      <c r="F206" t="s">
        <v>1641</v>
      </c>
      <c r="G206">
        <f t="shared" si="18"/>
        <v>91</v>
      </c>
      <c r="H206">
        <v>2009</v>
      </c>
      <c r="I206">
        <v>8237</v>
      </c>
      <c r="J206">
        <v>13058</v>
      </c>
      <c r="K206">
        <v>81778</v>
      </c>
      <c r="L206">
        <v>2.83</v>
      </c>
      <c r="M206">
        <v>14</v>
      </c>
      <c r="N206">
        <v>3.43</v>
      </c>
      <c r="O206">
        <v>3.74</v>
      </c>
      <c r="P206">
        <v>71.03</v>
      </c>
      <c r="Q206">
        <v>2.9</v>
      </c>
      <c r="R206">
        <v>18646</v>
      </c>
      <c r="S206">
        <v>2129</v>
      </c>
      <c r="T206">
        <v>7</v>
      </c>
      <c r="U206">
        <v>16548133</v>
      </c>
      <c r="V206">
        <v>26233522</v>
      </c>
      <c r="W206">
        <v>-9685389</v>
      </c>
      <c r="X206" s="27">
        <f t="shared" si="19"/>
        <v>0.48550024166263894</v>
      </c>
      <c r="Y206" s="27">
        <f t="shared" si="20"/>
        <v>0.40220638933578484</v>
      </c>
      <c r="Z206" s="26">
        <f t="shared" si="21"/>
        <v>96.435540069686411</v>
      </c>
      <c r="AA206" s="27">
        <f t="shared" si="22"/>
        <v>0.84615384615384615</v>
      </c>
      <c r="AB206" t="str">
        <f t="shared" si="23"/>
        <v>Stock-out Risk</v>
      </c>
    </row>
    <row r="207" spans="1:28" x14ac:dyDescent="0.3">
      <c r="A207" t="s">
        <v>224</v>
      </c>
      <c r="B207" t="s">
        <v>1202</v>
      </c>
      <c r="C207" t="s">
        <v>1632</v>
      </c>
      <c r="D207" t="s">
        <v>1637</v>
      </c>
      <c r="E207">
        <v>2023</v>
      </c>
      <c r="F207" t="s">
        <v>1639</v>
      </c>
      <c r="G207">
        <f t="shared" si="18"/>
        <v>92</v>
      </c>
      <c r="H207">
        <v>2435</v>
      </c>
      <c r="I207">
        <v>4794</v>
      </c>
      <c r="J207">
        <v>10559</v>
      </c>
      <c r="K207">
        <v>470950</v>
      </c>
      <c r="L207">
        <v>10.09</v>
      </c>
      <c r="M207">
        <v>17</v>
      </c>
      <c r="N207">
        <v>1.1100000000000001</v>
      </c>
      <c r="O207">
        <v>23.25</v>
      </c>
      <c r="P207">
        <v>71.22</v>
      </c>
      <c r="Q207">
        <v>1.2</v>
      </c>
      <c r="R207">
        <v>8405</v>
      </c>
      <c r="S207">
        <v>5817</v>
      </c>
      <c r="T207">
        <v>12</v>
      </c>
      <c r="U207">
        <v>11673390</v>
      </c>
      <c r="V207">
        <v>25711165</v>
      </c>
      <c r="W207">
        <v>-14037775</v>
      </c>
      <c r="X207" s="27">
        <f t="shared" si="19"/>
        <v>0.29507998061076102</v>
      </c>
      <c r="Y207" s="27">
        <f t="shared" si="20"/>
        <v>0.48749256248513495</v>
      </c>
      <c r="Z207" s="26">
        <f t="shared" si="21"/>
        <v>219.7798767967146</v>
      </c>
      <c r="AA207" s="27">
        <f t="shared" si="22"/>
        <v>0.81521739130434789</v>
      </c>
      <c r="AB207" t="str">
        <f t="shared" si="23"/>
        <v>Other</v>
      </c>
    </row>
    <row r="208" spans="1:28" x14ac:dyDescent="0.3">
      <c r="A208" t="s">
        <v>225</v>
      </c>
      <c r="B208" t="s">
        <v>1202</v>
      </c>
      <c r="C208" t="s">
        <v>1634</v>
      </c>
      <c r="D208" t="s">
        <v>1636</v>
      </c>
      <c r="E208">
        <v>2023</v>
      </c>
      <c r="F208" t="s">
        <v>1641</v>
      </c>
      <c r="G208">
        <f t="shared" si="18"/>
        <v>91</v>
      </c>
      <c r="H208">
        <v>2969</v>
      </c>
      <c r="I208">
        <v>5997</v>
      </c>
      <c r="J208">
        <v>6141</v>
      </c>
      <c r="K208">
        <v>204245</v>
      </c>
      <c r="L208">
        <v>14.66</v>
      </c>
      <c r="M208">
        <v>11</v>
      </c>
      <c r="N208">
        <v>5.7</v>
      </c>
      <c r="O208">
        <v>11.47</v>
      </c>
      <c r="P208">
        <v>38.5</v>
      </c>
      <c r="Q208">
        <v>2.2000000000000002</v>
      </c>
      <c r="R208">
        <v>6389</v>
      </c>
      <c r="S208">
        <v>2796</v>
      </c>
      <c r="T208">
        <v>11</v>
      </c>
      <c r="U208">
        <v>17805093</v>
      </c>
      <c r="V208">
        <v>18232629</v>
      </c>
      <c r="W208">
        <v>-427536</v>
      </c>
      <c r="X208" s="27">
        <f t="shared" si="19"/>
        <v>0.51500433651344324</v>
      </c>
      <c r="Y208" s="27">
        <f t="shared" si="20"/>
        <v>0.59440058234840476</v>
      </c>
      <c r="Z208" s="26">
        <f t="shared" si="21"/>
        <v>85.697541259683391</v>
      </c>
      <c r="AA208" s="27">
        <f t="shared" si="22"/>
        <v>0.87912087912087911</v>
      </c>
      <c r="AB208" t="str">
        <f t="shared" si="23"/>
        <v>Fast Mover</v>
      </c>
    </row>
    <row r="209" spans="1:28" x14ac:dyDescent="0.3">
      <c r="A209" t="s">
        <v>226</v>
      </c>
      <c r="B209" t="s">
        <v>1203</v>
      </c>
      <c r="C209" t="s">
        <v>1633</v>
      </c>
      <c r="D209" t="s">
        <v>1636</v>
      </c>
      <c r="E209">
        <v>2023</v>
      </c>
      <c r="F209" t="s">
        <v>1641</v>
      </c>
      <c r="G209">
        <f t="shared" si="18"/>
        <v>91</v>
      </c>
      <c r="H209">
        <v>4786</v>
      </c>
      <c r="I209">
        <v>19350</v>
      </c>
      <c r="J209">
        <v>838</v>
      </c>
      <c r="K209">
        <v>211475</v>
      </c>
      <c r="L209">
        <v>1.53</v>
      </c>
      <c r="M209">
        <v>16</v>
      </c>
      <c r="N209">
        <v>5.82</v>
      </c>
      <c r="O209">
        <v>4.54</v>
      </c>
      <c r="P209">
        <v>31.93</v>
      </c>
      <c r="Q209">
        <v>2.2000000000000002</v>
      </c>
      <c r="R209">
        <v>6339</v>
      </c>
      <c r="S209">
        <v>8931</v>
      </c>
      <c r="T209">
        <v>2</v>
      </c>
      <c r="U209">
        <v>92609100</v>
      </c>
      <c r="V209">
        <v>4010668</v>
      </c>
      <c r="W209">
        <v>88598432</v>
      </c>
      <c r="X209" s="27">
        <f t="shared" si="19"/>
        <v>0.34891011154042428</v>
      </c>
      <c r="Y209" s="27">
        <f t="shared" si="20"/>
        <v>0.95816813308166571</v>
      </c>
      <c r="Z209" s="26">
        <f t="shared" si="21"/>
        <v>169.81216046803178</v>
      </c>
      <c r="AA209" s="27">
        <f t="shared" si="22"/>
        <v>0.82417582417582413</v>
      </c>
      <c r="AB209" t="str">
        <f t="shared" si="23"/>
        <v>Other</v>
      </c>
    </row>
    <row r="210" spans="1:28" x14ac:dyDescent="0.3">
      <c r="A210" t="s">
        <v>227</v>
      </c>
      <c r="B210" t="s">
        <v>1204</v>
      </c>
      <c r="C210" t="s">
        <v>1633</v>
      </c>
      <c r="D210" t="s">
        <v>1636</v>
      </c>
      <c r="E210">
        <v>2024</v>
      </c>
      <c r="F210" t="s">
        <v>1641</v>
      </c>
      <c r="G210">
        <f t="shared" si="18"/>
        <v>91</v>
      </c>
      <c r="H210">
        <v>1852</v>
      </c>
      <c r="I210">
        <v>2114</v>
      </c>
      <c r="J210">
        <v>11536</v>
      </c>
      <c r="K210">
        <v>252747</v>
      </c>
      <c r="L210">
        <v>0.12</v>
      </c>
      <c r="M210">
        <v>0</v>
      </c>
      <c r="N210">
        <v>7.15</v>
      </c>
      <c r="O210">
        <v>7.56</v>
      </c>
      <c r="P210">
        <v>74.09</v>
      </c>
      <c r="Q210">
        <v>4.2</v>
      </c>
      <c r="R210">
        <v>5457</v>
      </c>
      <c r="S210">
        <v>2763</v>
      </c>
      <c r="T210">
        <v>7</v>
      </c>
      <c r="U210">
        <v>3915128</v>
      </c>
      <c r="V210">
        <v>21364672</v>
      </c>
      <c r="W210">
        <v>-17449544</v>
      </c>
      <c r="X210" s="27">
        <f t="shared" si="19"/>
        <v>0.40130010834236185</v>
      </c>
      <c r="Y210" s="27">
        <f t="shared" si="20"/>
        <v>0.37077463068684596</v>
      </c>
      <c r="Z210" s="26">
        <f t="shared" si="21"/>
        <v>135.76295896328295</v>
      </c>
      <c r="AA210" s="27">
        <f t="shared" si="22"/>
        <v>1</v>
      </c>
      <c r="AB210" t="str">
        <f t="shared" si="23"/>
        <v>Other</v>
      </c>
    </row>
    <row r="211" spans="1:28" x14ac:dyDescent="0.3">
      <c r="A211" t="s">
        <v>228</v>
      </c>
      <c r="B211" t="s">
        <v>1205</v>
      </c>
      <c r="C211" t="s">
        <v>1634</v>
      </c>
      <c r="D211" t="s">
        <v>1635</v>
      </c>
      <c r="E211">
        <v>2023</v>
      </c>
      <c r="F211" t="s">
        <v>1641</v>
      </c>
      <c r="G211">
        <f t="shared" si="18"/>
        <v>91</v>
      </c>
      <c r="H211">
        <v>4111</v>
      </c>
      <c r="I211">
        <v>10874</v>
      </c>
      <c r="J211">
        <v>5675</v>
      </c>
      <c r="K211">
        <v>449560</v>
      </c>
      <c r="L211">
        <v>6.5</v>
      </c>
      <c r="M211">
        <v>10</v>
      </c>
      <c r="N211">
        <v>2.4</v>
      </c>
      <c r="O211">
        <v>1.27</v>
      </c>
      <c r="P211">
        <v>40.17</v>
      </c>
      <c r="Q211">
        <v>1.4</v>
      </c>
      <c r="R211">
        <v>2057</v>
      </c>
      <c r="S211">
        <v>2845</v>
      </c>
      <c r="T211">
        <v>13</v>
      </c>
      <c r="U211">
        <v>44703014</v>
      </c>
      <c r="V211">
        <v>23329925</v>
      </c>
      <c r="W211">
        <v>21373089</v>
      </c>
      <c r="X211" s="27">
        <f t="shared" si="19"/>
        <v>0.5910005750431282</v>
      </c>
      <c r="Y211" s="27">
        <f t="shared" si="20"/>
        <v>0.82303159111966728</v>
      </c>
      <c r="Z211" s="26">
        <f t="shared" si="21"/>
        <v>62.976161517878865</v>
      </c>
      <c r="AA211" s="27">
        <f t="shared" si="22"/>
        <v>0.89010989010989006</v>
      </c>
      <c r="AB211" t="str">
        <f t="shared" si="23"/>
        <v>Fast Mover</v>
      </c>
    </row>
    <row r="212" spans="1:28" x14ac:dyDescent="0.3">
      <c r="A212" t="s">
        <v>229</v>
      </c>
      <c r="B212" t="s">
        <v>1206</v>
      </c>
      <c r="C212" t="s">
        <v>1634</v>
      </c>
      <c r="D212" t="s">
        <v>1638</v>
      </c>
      <c r="E212">
        <v>2024</v>
      </c>
      <c r="F212" t="s">
        <v>1642</v>
      </c>
      <c r="G212">
        <f t="shared" si="18"/>
        <v>90</v>
      </c>
      <c r="H212">
        <v>3419</v>
      </c>
      <c r="I212">
        <v>4167</v>
      </c>
      <c r="J212">
        <v>2056</v>
      </c>
      <c r="K212">
        <v>68800</v>
      </c>
      <c r="L212">
        <v>1.39</v>
      </c>
      <c r="M212">
        <v>0</v>
      </c>
      <c r="N212">
        <v>4.4400000000000004</v>
      </c>
      <c r="O212">
        <v>11.71</v>
      </c>
      <c r="P212">
        <v>82.27</v>
      </c>
      <c r="Q212">
        <v>4.2</v>
      </c>
      <c r="R212">
        <v>6121</v>
      </c>
      <c r="S212">
        <v>5104</v>
      </c>
      <c r="T212">
        <v>4</v>
      </c>
      <c r="U212">
        <v>14246973</v>
      </c>
      <c r="V212">
        <v>7029464</v>
      </c>
      <c r="W212">
        <v>7217509</v>
      </c>
      <c r="X212" s="27">
        <f t="shared" si="19"/>
        <v>0.40114982987211079</v>
      </c>
      <c r="Y212" s="27">
        <f t="shared" si="20"/>
        <v>0.68449161032307038</v>
      </c>
      <c r="Z212" s="26">
        <f t="shared" si="21"/>
        <v>134.35507458321146</v>
      </c>
      <c r="AA212" s="27">
        <f t="shared" si="22"/>
        <v>1</v>
      </c>
      <c r="AB212" t="str">
        <f t="shared" si="23"/>
        <v>Fast Mover</v>
      </c>
    </row>
    <row r="213" spans="1:28" x14ac:dyDescent="0.3">
      <c r="A213" t="s">
        <v>230</v>
      </c>
      <c r="B213" t="s">
        <v>1207</v>
      </c>
      <c r="C213" t="s">
        <v>1633</v>
      </c>
      <c r="D213" t="s">
        <v>1638</v>
      </c>
      <c r="E213">
        <v>2023</v>
      </c>
      <c r="F213" t="s">
        <v>1642</v>
      </c>
      <c r="G213">
        <f t="shared" si="18"/>
        <v>90</v>
      </c>
      <c r="H213">
        <v>312</v>
      </c>
      <c r="I213">
        <v>14909</v>
      </c>
      <c r="J213">
        <v>11982</v>
      </c>
      <c r="K213">
        <v>337516</v>
      </c>
      <c r="L213">
        <v>11.23</v>
      </c>
      <c r="M213">
        <v>14</v>
      </c>
      <c r="N213">
        <v>2.82</v>
      </c>
      <c r="O213">
        <v>21.33</v>
      </c>
      <c r="P213">
        <v>15.58</v>
      </c>
      <c r="Q213">
        <v>3.7</v>
      </c>
      <c r="R213">
        <v>16432</v>
      </c>
      <c r="S213">
        <v>6421</v>
      </c>
      <c r="T213">
        <v>12</v>
      </c>
      <c r="U213">
        <v>4651608</v>
      </c>
      <c r="V213">
        <v>3738384</v>
      </c>
      <c r="W213">
        <v>913224</v>
      </c>
      <c r="X213" s="27">
        <f t="shared" si="19"/>
        <v>4.6338927669686621E-2</v>
      </c>
      <c r="Y213" s="27">
        <f t="shared" si="20"/>
        <v>6.2463112729101482E-2</v>
      </c>
      <c r="Z213" s="26">
        <f t="shared" si="21"/>
        <v>1852.2115384615383</v>
      </c>
      <c r="AA213" s="27">
        <f t="shared" si="22"/>
        <v>0.84444444444444444</v>
      </c>
      <c r="AB213" t="str">
        <f t="shared" si="23"/>
        <v>Slow Mover</v>
      </c>
    </row>
    <row r="214" spans="1:28" x14ac:dyDescent="0.3">
      <c r="A214" t="s">
        <v>231</v>
      </c>
      <c r="B214" t="s">
        <v>1208</v>
      </c>
      <c r="C214" t="s">
        <v>1634</v>
      </c>
      <c r="D214" t="s">
        <v>1637</v>
      </c>
      <c r="E214">
        <v>2023</v>
      </c>
      <c r="F214" t="s">
        <v>1641</v>
      </c>
      <c r="G214">
        <f t="shared" si="18"/>
        <v>91</v>
      </c>
      <c r="H214">
        <v>673</v>
      </c>
      <c r="I214">
        <v>18014</v>
      </c>
      <c r="J214">
        <v>8497</v>
      </c>
      <c r="K214">
        <v>373660</v>
      </c>
      <c r="L214">
        <v>13.72</v>
      </c>
      <c r="M214">
        <v>9</v>
      </c>
      <c r="N214">
        <v>0.81</v>
      </c>
      <c r="O214">
        <v>23.34</v>
      </c>
      <c r="P214">
        <v>14.66</v>
      </c>
      <c r="Q214">
        <v>3.9</v>
      </c>
      <c r="R214">
        <v>2339</v>
      </c>
      <c r="S214">
        <v>5225</v>
      </c>
      <c r="T214">
        <v>5</v>
      </c>
      <c r="U214">
        <v>12123422</v>
      </c>
      <c r="V214">
        <v>5718481</v>
      </c>
      <c r="W214">
        <v>6404941</v>
      </c>
      <c r="X214" s="27">
        <f t="shared" si="19"/>
        <v>0.11410647677178705</v>
      </c>
      <c r="Y214" s="27">
        <f t="shared" si="20"/>
        <v>0.1347361373932221</v>
      </c>
      <c r="Z214" s="26">
        <f t="shared" si="21"/>
        <v>706.50074294205046</v>
      </c>
      <c r="AA214" s="27">
        <f t="shared" si="22"/>
        <v>0.90109890109890112</v>
      </c>
      <c r="AB214" t="str">
        <f t="shared" si="23"/>
        <v>Slow Mover</v>
      </c>
    </row>
    <row r="215" spans="1:28" x14ac:dyDescent="0.3">
      <c r="A215" t="s">
        <v>232</v>
      </c>
      <c r="B215" t="s">
        <v>1209</v>
      </c>
      <c r="C215" t="s">
        <v>1633</v>
      </c>
      <c r="D215" t="s">
        <v>1636</v>
      </c>
      <c r="E215">
        <v>2023</v>
      </c>
      <c r="F215" t="s">
        <v>1642</v>
      </c>
      <c r="G215">
        <f t="shared" si="18"/>
        <v>90</v>
      </c>
      <c r="H215">
        <v>1066</v>
      </c>
      <c r="I215">
        <v>4483</v>
      </c>
      <c r="J215">
        <v>2996</v>
      </c>
      <c r="K215">
        <v>332682</v>
      </c>
      <c r="L215">
        <v>6.51</v>
      </c>
      <c r="M215">
        <v>6</v>
      </c>
      <c r="N215">
        <v>8.77</v>
      </c>
      <c r="O215">
        <v>23.32</v>
      </c>
      <c r="P215">
        <v>84.16</v>
      </c>
      <c r="Q215">
        <v>2.7</v>
      </c>
      <c r="R215">
        <v>10743</v>
      </c>
      <c r="S215">
        <v>5048</v>
      </c>
      <c r="T215">
        <v>10</v>
      </c>
      <c r="U215">
        <v>4778878</v>
      </c>
      <c r="V215">
        <v>3193736</v>
      </c>
      <c r="W215">
        <v>1585142</v>
      </c>
      <c r="X215" s="27">
        <f t="shared" si="19"/>
        <v>0.17435394177298005</v>
      </c>
      <c r="Y215" s="27">
        <f t="shared" si="20"/>
        <v>0.21341563515776338</v>
      </c>
      <c r="Z215" s="26">
        <f t="shared" si="21"/>
        <v>426.19136960600372</v>
      </c>
      <c r="AA215" s="27">
        <f t="shared" si="22"/>
        <v>0.93333333333333335</v>
      </c>
      <c r="AB215" t="str">
        <f t="shared" si="23"/>
        <v>Slow Mover</v>
      </c>
    </row>
    <row r="216" spans="1:28" x14ac:dyDescent="0.3">
      <c r="A216" t="s">
        <v>233</v>
      </c>
      <c r="B216" t="s">
        <v>1063</v>
      </c>
      <c r="C216" t="s">
        <v>1632</v>
      </c>
      <c r="D216" t="s">
        <v>1638</v>
      </c>
      <c r="E216">
        <v>2024</v>
      </c>
      <c r="F216" t="s">
        <v>1639</v>
      </c>
      <c r="G216">
        <f t="shared" si="18"/>
        <v>92</v>
      </c>
      <c r="H216">
        <v>3693</v>
      </c>
      <c r="I216">
        <v>14151</v>
      </c>
      <c r="J216">
        <v>12460</v>
      </c>
      <c r="K216">
        <v>376062</v>
      </c>
      <c r="L216">
        <v>3.88</v>
      </c>
      <c r="M216">
        <v>1</v>
      </c>
      <c r="N216">
        <v>7.29</v>
      </c>
      <c r="O216">
        <v>3.13</v>
      </c>
      <c r="P216">
        <v>61.88</v>
      </c>
      <c r="Q216">
        <v>3.7</v>
      </c>
      <c r="R216">
        <v>11096</v>
      </c>
      <c r="S216">
        <v>4502</v>
      </c>
      <c r="T216">
        <v>4</v>
      </c>
      <c r="U216">
        <v>52259643</v>
      </c>
      <c r="V216">
        <v>46014780</v>
      </c>
      <c r="W216">
        <v>6244863</v>
      </c>
      <c r="X216" s="27">
        <f t="shared" si="19"/>
        <v>0.45064063453325198</v>
      </c>
      <c r="Y216" s="27">
        <f t="shared" si="20"/>
        <v>0.73934703624542231</v>
      </c>
      <c r="Z216" s="26">
        <f t="shared" si="21"/>
        <v>112.15380449499052</v>
      </c>
      <c r="AA216" s="27">
        <f t="shared" si="22"/>
        <v>0.98913043478260865</v>
      </c>
      <c r="AB216" t="str">
        <f t="shared" si="23"/>
        <v>Fast Mover</v>
      </c>
    </row>
    <row r="217" spans="1:28" x14ac:dyDescent="0.3">
      <c r="A217" t="s">
        <v>234</v>
      </c>
      <c r="B217" t="s">
        <v>1210</v>
      </c>
      <c r="C217" t="s">
        <v>1633</v>
      </c>
      <c r="D217" t="s">
        <v>1637</v>
      </c>
      <c r="E217">
        <v>2024</v>
      </c>
      <c r="F217" t="s">
        <v>1641</v>
      </c>
      <c r="G217">
        <f t="shared" si="18"/>
        <v>91</v>
      </c>
      <c r="H217">
        <v>2099</v>
      </c>
      <c r="I217">
        <v>9730</v>
      </c>
      <c r="J217">
        <v>7965</v>
      </c>
      <c r="K217">
        <v>458189</v>
      </c>
      <c r="L217">
        <v>6.52</v>
      </c>
      <c r="M217">
        <v>9</v>
      </c>
      <c r="N217">
        <v>3.01</v>
      </c>
      <c r="O217">
        <v>9.5500000000000007</v>
      </c>
      <c r="P217">
        <v>40.369999999999997</v>
      </c>
      <c r="Q217">
        <v>3.4</v>
      </c>
      <c r="R217">
        <v>8498</v>
      </c>
      <c r="S217">
        <v>3527</v>
      </c>
      <c r="T217">
        <v>2</v>
      </c>
      <c r="U217">
        <v>20423270</v>
      </c>
      <c r="V217">
        <v>16718535</v>
      </c>
      <c r="W217">
        <v>3704735</v>
      </c>
      <c r="X217" s="27">
        <f t="shared" si="19"/>
        <v>0.3730892285815855</v>
      </c>
      <c r="Y217" s="27">
        <f t="shared" si="20"/>
        <v>0.42022459493071795</v>
      </c>
      <c r="Z217" s="26">
        <f t="shared" si="21"/>
        <v>152.90948070509768</v>
      </c>
      <c r="AA217" s="27">
        <f t="shared" si="22"/>
        <v>0.90109890109890112</v>
      </c>
      <c r="AB217" t="str">
        <f t="shared" si="23"/>
        <v>Overstocked</v>
      </c>
    </row>
    <row r="218" spans="1:28" x14ac:dyDescent="0.3">
      <c r="A218" t="s">
        <v>235</v>
      </c>
      <c r="B218" t="s">
        <v>1211</v>
      </c>
      <c r="C218" t="s">
        <v>1632</v>
      </c>
      <c r="D218" t="s">
        <v>1636</v>
      </c>
      <c r="E218">
        <v>2024</v>
      </c>
      <c r="F218" t="s">
        <v>1639</v>
      </c>
      <c r="G218">
        <f t="shared" si="18"/>
        <v>92</v>
      </c>
      <c r="H218">
        <v>3773</v>
      </c>
      <c r="I218">
        <v>8140</v>
      </c>
      <c r="J218">
        <v>11700</v>
      </c>
      <c r="K218">
        <v>383299</v>
      </c>
      <c r="L218">
        <v>10.85</v>
      </c>
      <c r="M218">
        <v>3</v>
      </c>
      <c r="N218">
        <v>5.99</v>
      </c>
      <c r="O218">
        <v>0.71</v>
      </c>
      <c r="P218">
        <v>70.400000000000006</v>
      </c>
      <c r="Q218">
        <v>4.0999999999999996</v>
      </c>
      <c r="R218">
        <v>11629</v>
      </c>
      <c r="S218">
        <v>6012</v>
      </c>
      <c r="T218">
        <v>4</v>
      </c>
      <c r="U218">
        <v>30712220</v>
      </c>
      <c r="V218">
        <v>44144100</v>
      </c>
      <c r="W218">
        <v>-13431880</v>
      </c>
      <c r="X218" s="27">
        <f t="shared" si="19"/>
        <v>0.38559018906489523</v>
      </c>
      <c r="Y218" s="27">
        <f t="shared" si="20"/>
        <v>0.75536321899647396</v>
      </c>
      <c r="Z218" s="26">
        <f t="shared" si="21"/>
        <v>146.59528226875165</v>
      </c>
      <c r="AA218" s="27">
        <f t="shared" si="22"/>
        <v>0.96739130434782605</v>
      </c>
      <c r="AB218" t="str">
        <f t="shared" si="23"/>
        <v>Fast Mover</v>
      </c>
    </row>
    <row r="219" spans="1:28" x14ac:dyDescent="0.3">
      <c r="A219" t="s">
        <v>236</v>
      </c>
      <c r="B219" t="s">
        <v>1212</v>
      </c>
      <c r="C219" t="s">
        <v>1632</v>
      </c>
      <c r="D219" t="s">
        <v>1638</v>
      </c>
      <c r="E219">
        <v>2024</v>
      </c>
      <c r="F219" t="s">
        <v>1642</v>
      </c>
      <c r="G219">
        <f t="shared" si="18"/>
        <v>90</v>
      </c>
      <c r="H219">
        <v>4598</v>
      </c>
      <c r="I219">
        <v>13279</v>
      </c>
      <c r="J219">
        <v>1101</v>
      </c>
      <c r="K219">
        <v>281312</v>
      </c>
      <c r="L219">
        <v>0.14000000000000001</v>
      </c>
      <c r="M219">
        <v>11</v>
      </c>
      <c r="N219">
        <v>2.0099999999999998</v>
      </c>
      <c r="O219">
        <v>21.38</v>
      </c>
      <c r="P219">
        <v>63.79</v>
      </c>
      <c r="Q219">
        <v>2.8</v>
      </c>
      <c r="R219">
        <v>2010</v>
      </c>
      <c r="S219">
        <v>494</v>
      </c>
      <c r="T219">
        <v>8</v>
      </c>
      <c r="U219">
        <v>61056842</v>
      </c>
      <c r="V219">
        <v>5062398</v>
      </c>
      <c r="W219">
        <v>55994444</v>
      </c>
      <c r="X219" s="27">
        <f t="shared" si="19"/>
        <v>0.90298507462686572</v>
      </c>
      <c r="Y219" s="27">
        <f t="shared" si="20"/>
        <v>0.9205301036166943</v>
      </c>
      <c r="Z219" s="26">
        <f t="shared" si="21"/>
        <v>9.6694214876033051</v>
      </c>
      <c r="AA219" s="27">
        <f t="shared" si="22"/>
        <v>0.87777777777777777</v>
      </c>
      <c r="AB219" t="str">
        <f t="shared" si="23"/>
        <v>Fast Mover</v>
      </c>
    </row>
    <row r="220" spans="1:28" x14ac:dyDescent="0.3">
      <c r="A220" t="s">
        <v>237</v>
      </c>
      <c r="B220" t="s">
        <v>1082</v>
      </c>
      <c r="C220" t="s">
        <v>1633</v>
      </c>
      <c r="D220" t="s">
        <v>1636</v>
      </c>
      <c r="E220">
        <v>2024</v>
      </c>
      <c r="F220" t="s">
        <v>1640</v>
      </c>
      <c r="G220">
        <f t="shared" si="18"/>
        <v>92</v>
      </c>
      <c r="H220">
        <v>3158</v>
      </c>
      <c r="I220">
        <v>16817</v>
      </c>
      <c r="J220">
        <v>8327</v>
      </c>
      <c r="K220">
        <v>109500</v>
      </c>
      <c r="L220">
        <v>8.84</v>
      </c>
      <c r="M220">
        <v>18</v>
      </c>
      <c r="N220">
        <v>8.9</v>
      </c>
      <c r="O220">
        <v>8.9700000000000006</v>
      </c>
      <c r="P220">
        <v>52.5</v>
      </c>
      <c r="Q220">
        <v>2.9</v>
      </c>
      <c r="R220">
        <v>13096</v>
      </c>
      <c r="S220">
        <v>3697</v>
      </c>
      <c r="T220">
        <v>14</v>
      </c>
      <c r="U220">
        <v>53108086</v>
      </c>
      <c r="V220">
        <v>26296666</v>
      </c>
      <c r="W220">
        <v>26811420</v>
      </c>
      <c r="X220" s="27">
        <f t="shared" si="19"/>
        <v>0.46068563092633114</v>
      </c>
      <c r="Y220" s="27">
        <f t="shared" si="20"/>
        <v>0.63223881409776439</v>
      </c>
      <c r="Z220" s="26">
        <f t="shared" si="21"/>
        <v>107.70234325522482</v>
      </c>
      <c r="AA220" s="27">
        <f t="shared" si="22"/>
        <v>0.80434782608695654</v>
      </c>
      <c r="AB220" t="str">
        <f t="shared" si="23"/>
        <v>Fast Mover</v>
      </c>
    </row>
    <row r="221" spans="1:28" x14ac:dyDescent="0.3">
      <c r="A221" t="s">
        <v>238</v>
      </c>
      <c r="B221" t="s">
        <v>1213</v>
      </c>
      <c r="C221" t="s">
        <v>1634</v>
      </c>
      <c r="D221" t="s">
        <v>1635</v>
      </c>
      <c r="E221">
        <v>2024</v>
      </c>
      <c r="F221" t="s">
        <v>1642</v>
      </c>
      <c r="G221">
        <f t="shared" si="18"/>
        <v>90</v>
      </c>
      <c r="H221">
        <v>4140</v>
      </c>
      <c r="I221">
        <v>18804</v>
      </c>
      <c r="J221">
        <v>7181</v>
      </c>
      <c r="K221">
        <v>217647</v>
      </c>
      <c r="L221">
        <v>9.1999999999999993</v>
      </c>
      <c r="M221">
        <v>10</v>
      </c>
      <c r="N221">
        <v>1.1499999999999999</v>
      </c>
      <c r="O221">
        <v>15.78</v>
      </c>
      <c r="P221">
        <v>17.91</v>
      </c>
      <c r="Q221">
        <v>3.6</v>
      </c>
      <c r="R221">
        <v>14474</v>
      </c>
      <c r="S221">
        <v>429</v>
      </c>
      <c r="T221">
        <v>8</v>
      </c>
      <c r="U221">
        <v>77848560</v>
      </c>
      <c r="V221">
        <v>29729340</v>
      </c>
      <c r="W221">
        <v>48119220</v>
      </c>
      <c r="X221" s="27">
        <f t="shared" si="19"/>
        <v>0.90610636900853581</v>
      </c>
      <c r="Y221" s="27">
        <f t="shared" si="20"/>
        <v>0.82883745736692349</v>
      </c>
      <c r="Z221" s="26">
        <f t="shared" si="21"/>
        <v>9.3260869565217384</v>
      </c>
      <c r="AA221" s="27">
        <f t="shared" si="22"/>
        <v>0.88888888888888884</v>
      </c>
      <c r="AB221" t="str">
        <f t="shared" si="23"/>
        <v>Fast Mover</v>
      </c>
    </row>
    <row r="222" spans="1:28" x14ac:dyDescent="0.3">
      <c r="A222" t="s">
        <v>239</v>
      </c>
      <c r="B222" t="s">
        <v>1125</v>
      </c>
      <c r="C222" t="s">
        <v>1632</v>
      </c>
      <c r="D222" t="s">
        <v>1637</v>
      </c>
      <c r="E222">
        <v>2023</v>
      </c>
      <c r="F222" t="s">
        <v>1641</v>
      </c>
      <c r="G222">
        <f t="shared" si="18"/>
        <v>91</v>
      </c>
      <c r="H222">
        <v>2106</v>
      </c>
      <c r="I222">
        <v>9064</v>
      </c>
      <c r="J222">
        <v>1446</v>
      </c>
      <c r="K222">
        <v>286527</v>
      </c>
      <c r="L222">
        <v>9.57</v>
      </c>
      <c r="M222">
        <v>7</v>
      </c>
      <c r="N222">
        <v>0.04</v>
      </c>
      <c r="O222">
        <v>17.87</v>
      </c>
      <c r="P222">
        <v>74.97</v>
      </c>
      <c r="Q222">
        <v>1.4</v>
      </c>
      <c r="R222">
        <v>2637</v>
      </c>
      <c r="S222">
        <v>872</v>
      </c>
      <c r="T222">
        <v>12</v>
      </c>
      <c r="U222">
        <v>19088784</v>
      </c>
      <c r="V222">
        <v>3045276</v>
      </c>
      <c r="W222">
        <v>16043508</v>
      </c>
      <c r="X222" s="27">
        <f t="shared" si="19"/>
        <v>0.70718603089321697</v>
      </c>
      <c r="Y222" s="27">
        <f t="shared" si="20"/>
        <v>0.42162601092143498</v>
      </c>
      <c r="Z222" s="26">
        <f t="shared" si="21"/>
        <v>37.679012345679013</v>
      </c>
      <c r="AA222" s="27">
        <f t="shared" si="22"/>
        <v>0.92307692307692313</v>
      </c>
      <c r="AB222" t="str">
        <f t="shared" si="23"/>
        <v>Other</v>
      </c>
    </row>
    <row r="223" spans="1:28" x14ac:dyDescent="0.3">
      <c r="A223" t="s">
        <v>240</v>
      </c>
      <c r="B223" t="s">
        <v>1214</v>
      </c>
      <c r="C223" t="s">
        <v>1632</v>
      </c>
      <c r="D223" t="s">
        <v>1637</v>
      </c>
      <c r="E223">
        <v>2023</v>
      </c>
      <c r="F223" t="s">
        <v>1639</v>
      </c>
      <c r="G223">
        <f t="shared" si="18"/>
        <v>92</v>
      </c>
      <c r="H223">
        <v>3220</v>
      </c>
      <c r="I223">
        <v>17020</v>
      </c>
      <c r="J223">
        <v>13750</v>
      </c>
      <c r="K223">
        <v>485477</v>
      </c>
      <c r="L223">
        <v>3.63</v>
      </c>
      <c r="M223">
        <v>17</v>
      </c>
      <c r="N223">
        <v>5.0199999999999996</v>
      </c>
      <c r="O223">
        <v>10.75</v>
      </c>
      <c r="P223">
        <v>79.28</v>
      </c>
      <c r="Q223">
        <v>2.7</v>
      </c>
      <c r="R223">
        <v>15200</v>
      </c>
      <c r="S223">
        <v>8235</v>
      </c>
      <c r="T223">
        <v>6</v>
      </c>
      <c r="U223">
        <v>54804400</v>
      </c>
      <c r="V223">
        <v>44275000</v>
      </c>
      <c r="W223">
        <v>10529400</v>
      </c>
      <c r="X223" s="27">
        <f t="shared" si="19"/>
        <v>0.28109995635093843</v>
      </c>
      <c r="Y223" s="27">
        <f t="shared" si="20"/>
        <v>0.64465135572982935</v>
      </c>
      <c r="Z223" s="26">
        <f t="shared" si="21"/>
        <v>235.28571428571428</v>
      </c>
      <c r="AA223" s="27">
        <f t="shared" si="22"/>
        <v>0.81521739130434789</v>
      </c>
      <c r="AB223" t="str">
        <f t="shared" si="23"/>
        <v>Other</v>
      </c>
    </row>
    <row r="224" spans="1:28" x14ac:dyDescent="0.3">
      <c r="A224" t="s">
        <v>241</v>
      </c>
      <c r="B224" t="s">
        <v>1215</v>
      </c>
      <c r="C224" t="s">
        <v>1632</v>
      </c>
      <c r="D224" t="s">
        <v>1638</v>
      </c>
      <c r="E224">
        <v>2023</v>
      </c>
      <c r="F224" t="s">
        <v>1639</v>
      </c>
      <c r="G224">
        <f t="shared" si="18"/>
        <v>92</v>
      </c>
      <c r="H224">
        <v>1732</v>
      </c>
      <c r="I224">
        <v>15237</v>
      </c>
      <c r="J224">
        <v>10751</v>
      </c>
      <c r="K224">
        <v>160659</v>
      </c>
      <c r="L224">
        <v>10.71</v>
      </c>
      <c r="M224">
        <v>10</v>
      </c>
      <c r="N224">
        <v>5.83</v>
      </c>
      <c r="O224">
        <v>7.66</v>
      </c>
      <c r="P224">
        <v>23.77</v>
      </c>
      <c r="Q224">
        <v>4.9000000000000004</v>
      </c>
      <c r="R224">
        <v>6166</v>
      </c>
      <c r="S224">
        <v>1745</v>
      </c>
      <c r="T224">
        <v>2</v>
      </c>
      <c r="U224">
        <v>26390484</v>
      </c>
      <c r="V224">
        <v>18620732</v>
      </c>
      <c r="W224">
        <v>7769752</v>
      </c>
      <c r="X224" s="27">
        <f t="shared" si="19"/>
        <v>0.49813057233247054</v>
      </c>
      <c r="Y224" s="27">
        <f t="shared" si="20"/>
        <v>0.34675035656026848</v>
      </c>
      <c r="Z224" s="26">
        <f t="shared" si="21"/>
        <v>92.690531177829101</v>
      </c>
      <c r="AA224" s="27">
        <f t="shared" si="22"/>
        <v>0.89130434782608692</v>
      </c>
      <c r="AB224" t="str">
        <f t="shared" si="23"/>
        <v>Other</v>
      </c>
    </row>
    <row r="225" spans="1:28" x14ac:dyDescent="0.3">
      <c r="A225" t="s">
        <v>242</v>
      </c>
      <c r="B225" t="s">
        <v>1216</v>
      </c>
      <c r="C225" t="s">
        <v>1634</v>
      </c>
      <c r="D225" t="s">
        <v>1636</v>
      </c>
      <c r="E225">
        <v>2023</v>
      </c>
      <c r="F225" t="s">
        <v>1642</v>
      </c>
      <c r="G225">
        <f t="shared" si="18"/>
        <v>90</v>
      </c>
      <c r="H225">
        <v>2305</v>
      </c>
      <c r="I225">
        <v>10823</v>
      </c>
      <c r="J225">
        <v>13343</v>
      </c>
      <c r="K225">
        <v>77716</v>
      </c>
      <c r="L225">
        <v>1.37</v>
      </c>
      <c r="M225">
        <v>10</v>
      </c>
      <c r="N225">
        <v>5.79</v>
      </c>
      <c r="O225">
        <v>24.06</v>
      </c>
      <c r="P225">
        <v>78.040000000000006</v>
      </c>
      <c r="Q225">
        <v>1.2</v>
      </c>
      <c r="R225">
        <v>10406</v>
      </c>
      <c r="S225">
        <v>1887</v>
      </c>
      <c r="T225">
        <v>12</v>
      </c>
      <c r="U225">
        <v>24947015</v>
      </c>
      <c r="V225">
        <v>30755615</v>
      </c>
      <c r="W225">
        <v>-5808600</v>
      </c>
      <c r="X225" s="27">
        <f t="shared" si="19"/>
        <v>0.54985687022900764</v>
      </c>
      <c r="Y225" s="27">
        <f t="shared" si="20"/>
        <v>0.46146626551467601</v>
      </c>
      <c r="Z225" s="26">
        <f t="shared" si="21"/>
        <v>73.678958785249463</v>
      </c>
      <c r="AA225" s="27">
        <f t="shared" si="22"/>
        <v>0.88888888888888884</v>
      </c>
      <c r="AB225" t="str">
        <f t="shared" si="23"/>
        <v>Stock-out Risk</v>
      </c>
    </row>
    <row r="226" spans="1:28" x14ac:dyDescent="0.3">
      <c r="A226" t="s">
        <v>243</v>
      </c>
      <c r="B226" t="s">
        <v>1217</v>
      </c>
      <c r="C226" t="s">
        <v>1632</v>
      </c>
      <c r="D226" t="s">
        <v>1637</v>
      </c>
      <c r="E226">
        <v>2023</v>
      </c>
      <c r="F226" t="s">
        <v>1641</v>
      </c>
      <c r="G226">
        <f t="shared" si="18"/>
        <v>91</v>
      </c>
      <c r="H226">
        <v>1204</v>
      </c>
      <c r="I226">
        <v>16729</v>
      </c>
      <c r="J226">
        <v>9589</v>
      </c>
      <c r="K226">
        <v>446452</v>
      </c>
      <c r="L226">
        <v>2.99</v>
      </c>
      <c r="M226">
        <v>12</v>
      </c>
      <c r="N226">
        <v>0.55000000000000004</v>
      </c>
      <c r="O226">
        <v>24.11</v>
      </c>
      <c r="P226">
        <v>80.23</v>
      </c>
      <c r="Q226">
        <v>2.2999999999999998</v>
      </c>
      <c r="R226">
        <v>11978</v>
      </c>
      <c r="S226">
        <v>9915</v>
      </c>
      <c r="T226">
        <v>9</v>
      </c>
      <c r="U226">
        <v>20141716</v>
      </c>
      <c r="V226">
        <v>11545156</v>
      </c>
      <c r="W226">
        <v>8596560</v>
      </c>
      <c r="X226" s="27">
        <f t="shared" si="19"/>
        <v>0.10828311898552027</v>
      </c>
      <c r="Y226" s="27">
        <f t="shared" si="20"/>
        <v>0.24104355040332751</v>
      </c>
      <c r="Z226" s="26">
        <f t="shared" si="21"/>
        <v>749.38953488372101</v>
      </c>
      <c r="AA226" s="27">
        <f t="shared" si="22"/>
        <v>0.86813186813186816</v>
      </c>
      <c r="AB226" t="str">
        <f t="shared" si="23"/>
        <v>Slow Mover</v>
      </c>
    </row>
    <row r="227" spans="1:28" x14ac:dyDescent="0.3">
      <c r="A227" t="s">
        <v>244</v>
      </c>
      <c r="B227" t="s">
        <v>1218</v>
      </c>
      <c r="C227" t="s">
        <v>1634</v>
      </c>
      <c r="D227" t="s">
        <v>1636</v>
      </c>
      <c r="E227">
        <v>2023</v>
      </c>
      <c r="F227" t="s">
        <v>1639</v>
      </c>
      <c r="G227">
        <f t="shared" si="18"/>
        <v>92</v>
      </c>
      <c r="H227">
        <v>4549</v>
      </c>
      <c r="I227">
        <v>13213</v>
      </c>
      <c r="J227">
        <v>9653</v>
      </c>
      <c r="K227">
        <v>459064</v>
      </c>
      <c r="L227">
        <v>13.16</v>
      </c>
      <c r="M227">
        <v>2</v>
      </c>
      <c r="N227">
        <v>3.14</v>
      </c>
      <c r="O227">
        <v>7.24</v>
      </c>
      <c r="P227">
        <v>53.95</v>
      </c>
      <c r="Q227">
        <v>2.2999999999999998</v>
      </c>
      <c r="R227">
        <v>4154</v>
      </c>
      <c r="S227">
        <v>1099</v>
      </c>
      <c r="T227">
        <v>11</v>
      </c>
      <c r="U227">
        <v>60105937</v>
      </c>
      <c r="V227">
        <v>43911497</v>
      </c>
      <c r="W227">
        <v>16194440</v>
      </c>
      <c r="X227" s="27">
        <f t="shared" si="19"/>
        <v>0.80541784702549579</v>
      </c>
      <c r="Y227" s="27">
        <f t="shared" si="20"/>
        <v>0.91072019168167506</v>
      </c>
      <c r="Z227" s="26">
        <f t="shared" si="21"/>
        <v>22.22642338975599</v>
      </c>
      <c r="AA227" s="27">
        <f t="shared" si="22"/>
        <v>0.97826086956521741</v>
      </c>
      <c r="AB227" t="str">
        <f t="shared" si="23"/>
        <v>Fast Mover</v>
      </c>
    </row>
    <row r="228" spans="1:28" x14ac:dyDescent="0.3">
      <c r="A228" t="s">
        <v>245</v>
      </c>
      <c r="B228" t="s">
        <v>1219</v>
      </c>
      <c r="C228" t="s">
        <v>1634</v>
      </c>
      <c r="D228" t="s">
        <v>1636</v>
      </c>
      <c r="E228">
        <v>2024</v>
      </c>
      <c r="F228" t="s">
        <v>1641</v>
      </c>
      <c r="G228">
        <f t="shared" si="18"/>
        <v>91</v>
      </c>
      <c r="H228">
        <v>3241</v>
      </c>
      <c r="I228">
        <v>10002</v>
      </c>
      <c r="J228">
        <v>5130</v>
      </c>
      <c r="K228">
        <v>52352</v>
      </c>
      <c r="L228">
        <v>11.08</v>
      </c>
      <c r="M228">
        <v>11</v>
      </c>
      <c r="N228">
        <v>4.99</v>
      </c>
      <c r="O228">
        <v>11.99</v>
      </c>
      <c r="P228">
        <v>62.49</v>
      </c>
      <c r="Q228">
        <v>3.5</v>
      </c>
      <c r="R228">
        <v>2490</v>
      </c>
      <c r="S228">
        <v>1948</v>
      </c>
      <c r="T228">
        <v>9</v>
      </c>
      <c r="U228">
        <v>32416482</v>
      </c>
      <c r="V228">
        <v>16626330</v>
      </c>
      <c r="W228">
        <v>15790152</v>
      </c>
      <c r="X228" s="27">
        <f t="shared" si="19"/>
        <v>0.62459047986124494</v>
      </c>
      <c r="Y228" s="27">
        <f t="shared" si="20"/>
        <v>0.64885560370198048</v>
      </c>
      <c r="Z228" s="26">
        <f t="shared" si="21"/>
        <v>54.695464362850977</v>
      </c>
      <c r="AA228" s="27">
        <f t="shared" si="22"/>
        <v>0.87912087912087911</v>
      </c>
      <c r="AB228" t="str">
        <f t="shared" si="23"/>
        <v>Fast Mover</v>
      </c>
    </row>
    <row r="229" spans="1:28" x14ac:dyDescent="0.3">
      <c r="A229" t="s">
        <v>246</v>
      </c>
      <c r="B229" t="s">
        <v>1220</v>
      </c>
      <c r="C229" t="s">
        <v>1632</v>
      </c>
      <c r="D229" t="s">
        <v>1637</v>
      </c>
      <c r="E229">
        <v>2023</v>
      </c>
      <c r="F229" t="s">
        <v>1642</v>
      </c>
      <c r="G229">
        <f t="shared" si="18"/>
        <v>90</v>
      </c>
      <c r="H229">
        <v>1746</v>
      </c>
      <c r="I229">
        <v>2045</v>
      </c>
      <c r="J229">
        <v>10360</v>
      </c>
      <c r="K229">
        <v>183004</v>
      </c>
      <c r="L229">
        <v>0.21</v>
      </c>
      <c r="M229">
        <v>2</v>
      </c>
      <c r="N229">
        <v>2.17</v>
      </c>
      <c r="O229">
        <v>24.32</v>
      </c>
      <c r="P229">
        <v>40.58</v>
      </c>
      <c r="Q229">
        <v>1.4</v>
      </c>
      <c r="R229">
        <v>3660</v>
      </c>
      <c r="S229">
        <v>1661</v>
      </c>
      <c r="T229">
        <v>11</v>
      </c>
      <c r="U229">
        <v>3570570</v>
      </c>
      <c r="V229">
        <v>18088560</v>
      </c>
      <c r="W229">
        <v>-14517990</v>
      </c>
      <c r="X229" s="27">
        <f t="shared" si="19"/>
        <v>0.5124743175814499</v>
      </c>
      <c r="Y229" s="27">
        <f t="shared" si="20"/>
        <v>0.34955318854170253</v>
      </c>
      <c r="Z229" s="26">
        <f t="shared" si="21"/>
        <v>85.61855670103094</v>
      </c>
      <c r="AA229" s="27">
        <f t="shared" si="22"/>
        <v>0.97777777777777775</v>
      </c>
      <c r="AB229" t="str">
        <f t="shared" si="23"/>
        <v>Other</v>
      </c>
    </row>
    <row r="230" spans="1:28" x14ac:dyDescent="0.3">
      <c r="A230" t="s">
        <v>247</v>
      </c>
      <c r="B230" t="s">
        <v>1221</v>
      </c>
      <c r="C230" t="s">
        <v>1632</v>
      </c>
      <c r="D230" t="s">
        <v>1635</v>
      </c>
      <c r="E230">
        <v>2024</v>
      </c>
      <c r="F230" t="s">
        <v>1641</v>
      </c>
      <c r="G230">
        <f t="shared" si="18"/>
        <v>91</v>
      </c>
      <c r="H230">
        <v>4041</v>
      </c>
      <c r="I230">
        <v>5846</v>
      </c>
      <c r="J230">
        <v>11573</v>
      </c>
      <c r="K230">
        <v>388593</v>
      </c>
      <c r="L230">
        <v>3.73</v>
      </c>
      <c r="M230">
        <v>9</v>
      </c>
      <c r="N230">
        <v>8.73</v>
      </c>
      <c r="O230">
        <v>0.12</v>
      </c>
      <c r="P230">
        <v>32.54</v>
      </c>
      <c r="Q230">
        <v>3.5</v>
      </c>
      <c r="R230">
        <v>16636</v>
      </c>
      <c r="S230">
        <v>873</v>
      </c>
      <c r="T230">
        <v>13</v>
      </c>
      <c r="U230">
        <v>23623686</v>
      </c>
      <c r="V230">
        <v>46766493</v>
      </c>
      <c r="W230">
        <v>-23142807</v>
      </c>
      <c r="X230" s="27">
        <f t="shared" si="19"/>
        <v>0.82234432234432231</v>
      </c>
      <c r="Y230" s="27">
        <f t="shared" si="20"/>
        <v>0.80901743121249703</v>
      </c>
      <c r="Z230" s="26">
        <f t="shared" si="21"/>
        <v>19.659242761692649</v>
      </c>
      <c r="AA230" s="27">
        <f t="shared" si="22"/>
        <v>0.90109890109890112</v>
      </c>
      <c r="AB230" t="str">
        <f t="shared" si="23"/>
        <v>Fast Mover</v>
      </c>
    </row>
    <row r="231" spans="1:28" x14ac:dyDescent="0.3">
      <c r="A231" t="s">
        <v>248</v>
      </c>
      <c r="B231" t="s">
        <v>1222</v>
      </c>
      <c r="C231" t="s">
        <v>1633</v>
      </c>
      <c r="D231" t="s">
        <v>1636</v>
      </c>
      <c r="E231">
        <v>2023</v>
      </c>
      <c r="F231" t="s">
        <v>1639</v>
      </c>
      <c r="G231">
        <f t="shared" si="18"/>
        <v>92</v>
      </c>
      <c r="H231">
        <v>4773</v>
      </c>
      <c r="I231">
        <v>11496</v>
      </c>
      <c r="J231">
        <v>7803</v>
      </c>
      <c r="K231">
        <v>58556</v>
      </c>
      <c r="L231">
        <v>3.22</v>
      </c>
      <c r="M231">
        <v>16</v>
      </c>
      <c r="N231">
        <v>0.87</v>
      </c>
      <c r="O231">
        <v>10.32</v>
      </c>
      <c r="P231">
        <v>67.760000000000005</v>
      </c>
      <c r="Q231">
        <v>1.4</v>
      </c>
      <c r="R231">
        <v>11836</v>
      </c>
      <c r="S231">
        <v>7411</v>
      </c>
      <c r="T231">
        <v>11</v>
      </c>
      <c r="U231">
        <v>54870408</v>
      </c>
      <c r="V231">
        <v>37243719</v>
      </c>
      <c r="W231">
        <v>17626689</v>
      </c>
      <c r="X231" s="27">
        <f t="shared" si="19"/>
        <v>0.39174326986211427</v>
      </c>
      <c r="Y231" s="27">
        <f t="shared" si="20"/>
        <v>0.95556550338461976</v>
      </c>
      <c r="Z231" s="26">
        <f t="shared" si="21"/>
        <v>142.84768489419653</v>
      </c>
      <c r="AA231" s="27">
        <f t="shared" si="22"/>
        <v>0.82608695652173914</v>
      </c>
      <c r="AB231" t="str">
        <f t="shared" si="23"/>
        <v>Fast Mover</v>
      </c>
    </row>
    <row r="232" spans="1:28" x14ac:dyDescent="0.3">
      <c r="A232" t="s">
        <v>249</v>
      </c>
      <c r="B232" t="s">
        <v>1223</v>
      </c>
      <c r="C232" t="s">
        <v>1634</v>
      </c>
      <c r="D232" t="s">
        <v>1637</v>
      </c>
      <c r="E232">
        <v>2023</v>
      </c>
      <c r="F232" t="s">
        <v>1642</v>
      </c>
      <c r="G232">
        <f t="shared" si="18"/>
        <v>90</v>
      </c>
      <c r="H232">
        <v>4732</v>
      </c>
      <c r="I232">
        <v>17275</v>
      </c>
      <c r="J232">
        <v>12860</v>
      </c>
      <c r="K232">
        <v>311973</v>
      </c>
      <c r="L232">
        <v>4.0599999999999996</v>
      </c>
      <c r="M232">
        <v>1</v>
      </c>
      <c r="N232">
        <v>4.87</v>
      </c>
      <c r="O232">
        <v>2.5099999999999998</v>
      </c>
      <c r="P232">
        <v>78.95</v>
      </c>
      <c r="Q232">
        <v>1.4</v>
      </c>
      <c r="R232">
        <v>15769</v>
      </c>
      <c r="S232">
        <v>5279</v>
      </c>
      <c r="T232">
        <v>14</v>
      </c>
      <c r="U232">
        <v>81745300</v>
      </c>
      <c r="V232">
        <v>60853520</v>
      </c>
      <c r="W232">
        <v>20891780</v>
      </c>
      <c r="X232" s="27">
        <f t="shared" si="19"/>
        <v>0.47268005194286283</v>
      </c>
      <c r="Y232" s="27">
        <f t="shared" si="20"/>
        <v>0.94735720972470583</v>
      </c>
      <c r="Z232" s="26">
        <f t="shared" si="21"/>
        <v>100.40363482671175</v>
      </c>
      <c r="AA232" s="27">
        <f t="shared" si="22"/>
        <v>0.98888888888888893</v>
      </c>
      <c r="AB232" t="str">
        <f t="shared" si="23"/>
        <v>Fast Mover</v>
      </c>
    </row>
    <row r="233" spans="1:28" x14ac:dyDescent="0.3">
      <c r="A233" t="s">
        <v>250</v>
      </c>
      <c r="B233" t="s">
        <v>1224</v>
      </c>
      <c r="C233" t="s">
        <v>1632</v>
      </c>
      <c r="D233" t="s">
        <v>1638</v>
      </c>
      <c r="E233">
        <v>2023</v>
      </c>
      <c r="F233" t="s">
        <v>1641</v>
      </c>
      <c r="G233">
        <f t="shared" si="18"/>
        <v>91</v>
      </c>
      <c r="H233">
        <v>1698</v>
      </c>
      <c r="I233">
        <v>15419</v>
      </c>
      <c r="J233">
        <v>4337</v>
      </c>
      <c r="K233">
        <v>398980</v>
      </c>
      <c r="L233">
        <v>3.71</v>
      </c>
      <c r="M233">
        <v>16</v>
      </c>
      <c r="N233">
        <v>6.91</v>
      </c>
      <c r="O233">
        <v>12.73</v>
      </c>
      <c r="P233">
        <v>62.33</v>
      </c>
      <c r="Q233">
        <v>3.9</v>
      </c>
      <c r="R233">
        <v>17706</v>
      </c>
      <c r="S233">
        <v>1903</v>
      </c>
      <c r="T233">
        <v>11</v>
      </c>
      <c r="U233">
        <v>26181462</v>
      </c>
      <c r="V233">
        <v>7364226</v>
      </c>
      <c r="W233">
        <v>18817236</v>
      </c>
      <c r="X233" s="27">
        <f t="shared" si="19"/>
        <v>0.47153568453207445</v>
      </c>
      <c r="Y233" s="27">
        <f t="shared" si="20"/>
        <v>0.33994347889107152</v>
      </c>
      <c r="Z233" s="26">
        <f t="shared" si="21"/>
        <v>101.98645465253239</v>
      </c>
      <c r="AA233" s="27">
        <f t="shared" si="22"/>
        <v>0.82417582417582413</v>
      </c>
      <c r="AB233" t="str">
        <f t="shared" si="23"/>
        <v>Stock-out Risk</v>
      </c>
    </row>
    <row r="234" spans="1:28" x14ac:dyDescent="0.3">
      <c r="A234" t="s">
        <v>251</v>
      </c>
      <c r="B234" t="s">
        <v>1071</v>
      </c>
      <c r="C234" t="s">
        <v>1634</v>
      </c>
      <c r="D234" t="s">
        <v>1636</v>
      </c>
      <c r="E234">
        <v>2024</v>
      </c>
      <c r="F234" t="s">
        <v>1642</v>
      </c>
      <c r="G234">
        <f t="shared" si="18"/>
        <v>90</v>
      </c>
      <c r="H234">
        <v>1495</v>
      </c>
      <c r="I234">
        <v>5310</v>
      </c>
      <c r="J234">
        <v>13857</v>
      </c>
      <c r="K234">
        <v>186570</v>
      </c>
      <c r="L234">
        <v>0.94</v>
      </c>
      <c r="M234">
        <v>15</v>
      </c>
      <c r="N234">
        <v>2.62</v>
      </c>
      <c r="O234">
        <v>0.62</v>
      </c>
      <c r="P234">
        <v>50.93</v>
      </c>
      <c r="Q234">
        <v>2.2999999999999998</v>
      </c>
      <c r="R234">
        <v>3563</v>
      </c>
      <c r="S234">
        <v>9390</v>
      </c>
      <c r="T234">
        <v>3</v>
      </c>
      <c r="U234">
        <v>7938450</v>
      </c>
      <c r="V234">
        <v>20716215</v>
      </c>
      <c r="W234">
        <v>-12777765</v>
      </c>
      <c r="X234" s="27">
        <f t="shared" si="19"/>
        <v>0.1373449701423978</v>
      </c>
      <c r="Y234" s="27">
        <f t="shared" si="20"/>
        <v>0.29930241516027795</v>
      </c>
      <c r="Z234" s="26">
        <f t="shared" si="21"/>
        <v>565.28428093645482</v>
      </c>
      <c r="AA234" s="27">
        <f t="shared" si="22"/>
        <v>0.83333333333333337</v>
      </c>
      <c r="AB234" t="str">
        <f t="shared" si="23"/>
        <v>Slow Mover</v>
      </c>
    </row>
    <row r="235" spans="1:28" x14ac:dyDescent="0.3">
      <c r="A235" t="s">
        <v>252</v>
      </c>
      <c r="B235" t="s">
        <v>1225</v>
      </c>
      <c r="C235" t="s">
        <v>1634</v>
      </c>
      <c r="D235" t="s">
        <v>1637</v>
      </c>
      <c r="E235">
        <v>2023</v>
      </c>
      <c r="F235" t="s">
        <v>1639</v>
      </c>
      <c r="G235">
        <f t="shared" si="18"/>
        <v>92</v>
      </c>
      <c r="H235">
        <v>4249</v>
      </c>
      <c r="I235">
        <v>8706</v>
      </c>
      <c r="J235">
        <v>13300</v>
      </c>
      <c r="K235">
        <v>257190</v>
      </c>
      <c r="L235">
        <v>6.88</v>
      </c>
      <c r="M235">
        <v>1</v>
      </c>
      <c r="N235">
        <v>6.24</v>
      </c>
      <c r="O235">
        <v>10.17</v>
      </c>
      <c r="P235">
        <v>22.71</v>
      </c>
      <c r="Q235">
        <v>4.9000000000000004</v>
      </c>
      <c r="R235">
        <v>12295</v>
      </c>
      <c r="S235">
        <v>2150</v>
      </c>
      <c r="T235">
        <v>11</v>
      </c>
      <c r="U235">
        <v>36991794</v>
      </c>
      <c r="V235">
        <v>56511700</v>
      </c>
      <c r="W235">
        <v>-19519906</v>
      </c>
      <c r="X235" s="27">
        <f t="shared" si="19"/>
        <v>0.66401000156274415</v>
      </c>
      <c r="Y235" s="27">
        <f t="shared" si="20"/>
        <v>0.85065950636523135</v>
      </c>
      <c r="Z235" s="26">
        <f t="shared" si="21"/>
        <v>46.552129912920691</v>
      </c>
      <c r="AA235" s="27">
        <f t="shared" si="22"/>
        <v>0.98913043478260865</v>
      </c>
      <c r="AB235" t="str">
        <f t="shared" si="23"/>
        <v>Fast Mover</v>
      </c>
    </row>
    <row r="236" spans="1:28" x14ac:dyDescent="0.3">
      <c r="A236" t="s">
        <v>253</v>
      </c>
      <c r="B236" t="s">
        <v>1226</v>
      </c>
      <c r="C236" t="s">
        <v>1634</v>
      </c>
      <c r="D236" t="s">
        <v>1638</v>
      </c>
      <c r="E236">
        <v>2024</v>
      </c>
      <c r="F236" t="s">
        <v>1642</v>
      </c>
      <c r="G236">
        <f t="shared" si="18"/>
        <v>90</v>
      </c>
      <c r="H236">
        <v>3973</v>
      </c>
      <c r="I236">
        <v>10505</v>
      </c>
      <c r="J236">
        <v>5358</v>
      </c>
      <c r="K236">
        <v>100098</v>
      </c>
      <c r="L236">
        <v>10.99</v>
      </c>
      <c r="M236">
        <v>19</v>
      </c>
      <c r="N236">
        <v>8.2899999999999991</v>
      </c>
      <c r="O236">
        <v>5.52</v>
      </c>
      <c r="P236">
        <v>14.28</v>
      </c>
      <c r="Q236">
        <v>1.1000000000000001</v>
      </c>
      <c r="R236">
        <v>19861</v>
      </c>
      <c r="S236">
        <v>9890</v>
      </c>
      <c r="T236">
        <v>4</v>
      </c>
      <c r="U236">
        <v>41736365</v>
      </c>
      <c r="V236">
        <v>21287334</v>
      </c>
      <c r="W236">
        <v>20449031</v>
      </c>
      <c r="X236" s="27">
        <f t="shared" si="19"/>
        <v>0.28659020414051795</v>
      </c>
      <c r="Y236" s="27">
        <f t="shared" si="20"/>
        <v>0.7954036758741031</v>
      </c>
      <c r="Z236" s="26">
        <f t="shared" si="21"/>
        <v>224.03725144726906</v>
      </c>
      <c r="AA236" s="27">
        <f t="shared" si="22"/>
        <v>0.78888888888888886</v>
      </c>
      <c r="AB236" t="str">
        <f t="shared" si="23"/>
        <v>Other</v>
      </c>
    </row>
    <row r="237" spans="1:28" x14ac:dyDescent="0.3">
      <c r="A237" t="s">
        <v>254</v>
      </c>
      <c r="B237" t="s">
        <v>1227</v>
      </c>
      <c r="C237" t="s">
        <v>1633</v>
      </c>
      <c r="D237" t="s">
        <v>1638</v>
      </c>
      <c r="E237">
        <v>2023</v>
      </c>
      <c r="F237" t="s">
        <v>1639</v>
      </c>
      <c r="G237">
        <f t="shared" si="18"/>
        <v>92</v>
      </c>
      <c r="H237">
        <v>303</v>
      </c>
      <c r="I237">
        <v>17871</v>
      </c>
      <c r="J237">
        <v>7379</v>
      </c>
      <c r="K237">
        <v>424313</v>
      </c>
      <c r="L237">
        <v>9.1</v>
      </c>
      <c r="M237">
        <v>5</v>
      </c>
      <c r="N237">
        <v>1.9</v>
      </c>
      <c r="O237">
        <v>13.33</v>
      </c>
      <c r="P237">
        <v>45.66</v>
      </c>
      <c r="Q237">
        <v>2.8</v>
      </c>
      <c r="R237">
        <v>10067</v>
      </c>
      <c r="S237">
        <v>847</v>
      </c>
      <c r="T237">
        <v>5</v>
      </c>
      <c r="U237">
        <v>5414913</v>
      </c>
      <c r="V237">
        <v>2235837</v>
      </c>
      <c r="W237">
        <v>3179076</v>
      </c>
      <c r="X237" s="27">
        <f t="shared" si="19"/>
        <v>0.26347826086956522</v>
      </c>
      <c r="Y237" s="27">
        <f t="shared" si="20"/>
        <v>6.0661292169608166E-2</v>
      </c>
      <c r="Z237" s="26">
        <f t="shared" si="21"/>
        <v>257.17491749174917</v>
      </c>
      <c r="AA237" s="27">
        <f t="shared" si="22"/>
        <v>0.94565217391304346</v>
      </c>
      <c r="AB237" t="str">
        <f t="shared" si="23"/>
        <v>Overstocked</v>
      </c>
    </row>
    <row r="238" spans="1:28" x14ac:dyDescent="0.3">
      <c r="A238" t="s">
        <v>255</v>
      </c>
      <c r="B238" t="s">
        <v>1228</v>
      </c>
      <c r="C238" t="s">
        <v>1633</v>
      </c>
      <c r="D238" t="s">
        <v>1635</v>
      </c>
      <c r="E238">
        <v>2023</v>
      </c>
      <c r="F238" t="s">
        <v>1642</v>
      </c>
      <c r="G238">
        <f t="shared" si="18"/>
        <v>90</v>
      </c>
      <c r="H238">
        <v>3233</v>
      </c>
      <c r="I238">
        <v>13816</v>
      </c>
      <c r="J238">
        <v>9274</v>
      </c>
      <c r="K238">
        <v>190641</v>
      </c>
      <c r="L238">
        <v>10.09</v>
      </c>
      <c r="M238">
        <v>9</v>
      </c>
      <c r="N238">
        <v>9.17</v>
      </c>
      <c r="O238">
        <v>24.9</v>
      </c>
      <c r="P238">
        <v>13.95</v>
      </c>
      <c r="Q238">
        <v>1.5</v>
      </c>
      <c r="R238">
        <v>10433</v>
      </c>
      <c r="S238">
        <v>8225</v>
      </c>
      <c r="T238">
        <v>2</v>
      </c>
      <c r="U238">
        <v>44667128</v>
      </c>
      <c r="V238">
        <v>29982842</v>
      </c>
      <c r="W238">
        <v>14684286</v>
      </c>
      <c r="X238" s="27">
        <f t="shared" si="19"/>
        <v>0.28216093559085353</v>
      </c>
      <c r="Y238" s="27">
        <f t="shared" si="20"/>
        <v>0.64725398542687529</v>
      </c>
      <c r="Z238" s="26">
        <f t="shared" si="21"/>
        <v>228.96690380451591</v>
      </c>
      <c r="AA238" s="27">
        <f t="shared" si="22"/>
        <v>0.9</v>
      </c>
      <c r="AB238" t="str">
        <f t="shared" si="23"/>
        <v>Overstocked</v>
      </c>
    </row>
    <row r="239" spans="1:28" x14ac:dyDescent="0.3">
      <c r="A239" t="s">
        <v>256</v>
      </c>
      <c r="B239" t="s">
        <v>1229</v>
      </c>
      <c r="C239" t="s">
        <v>1632</v>
      </c>
      <c r="D239" t="s">
        <v>1636</v>
      </c>
      <c r="E239">
        <v>2023</v>
      </c>
      <c r="F239" t="s">
        <v>1639</v>
      </c>
      <c r="G239">
        <f t="shared" si="18"/>
        <v>92</v>
      </c>
      <c r="H239">
        <v>2607</v>
      </c>
      <c r="I239">
        <v>19916</v>
      </c>
      <c r="J239">
        <v>12670</v>
      </c>
      <c r="K239">
        <v>297199</v>
      </c>
      <c r="L239">
        <v>1.22</v>
      </c>
      <c r="M239">
        <v>9</v>
      </c>
      <c r="N239">
        <v>5.54</v>
      </c>
      <c r="O239">
        <v>20.010000000000002</v>
      </c>
      <c r="P239">
        <v>55.55</v>
      </c>
      <c r="Q239">
        <v>2.4</v>
      </c>
      <c r="R239">
        <v>20551</v>
      </c>
      <c r="S239">
        <v>5960</v>
      </c>
      <c r="T239">
        <v>5</v>
      </c>
      <c r="U239">
        <v>51921012</v>
      </c>
      <c r="V239">
        <v>33030690</v>
      </c>
      <c r="W239">
        <v>18890322</v>
      </c>
      <c r="X239" s="27">
        <f t="shared" si="19"/>
        <v>0.30430722539978988</v>
      </c>
      <c r="Y239" s="27">
        <f t="shared" si="20"/>
        <v>0.52192735539989599</v>
      </c>
      <c r="Z239" s="26">
        <f t="shared" si="21"/>
        <v>210.32604526275412</v>
      </c>
      <c r="AA239" s="27">
        <f t="shared" si="22"/>
        <v>0.90217391304347827</v>
      </c>
      <c r="AB239" t="str">
        <f t="shared" si="23"/>
        <v>Overstocked</v>
      </c>
    </row>
    <row r="240" spans="1:28" x14ac:dyDescent="0.3">
      <c r="A240" t="s">
        <v>257</v>
      </c>
      <c r="B240" t="s">
        <v>1152</v>
      </c>
      <c r="C240" t="s">
        <v>1633</v>
      </c>
      <c r="D240" t="s">
        <v>1638</v>
      </c>
      <c r="E240">
        <v>2023</v>
      </c>
      <c r="F240" t="s">
        <v>1642</v>
      </c>
      <c r="G240">
        <f t="shared" si="18"/>
        <v>90</v>
      </c>
      <c r="H240">
        <v>148</v>
      </c>
      <c r="I240">
        <v>9936</v>
      </c>
      <c r="J240">
        <v>10478</v>
      </c>
      <c r="K240">
        <v>176060</v>
      </c>
      <c r="L240">
        <v>14.27</v>
      </c>
      <c r="M240">
        <v>7</v>
      </c>
      <c r="N240">
        <v>2.99</v>
      </c>
      <c r="O240">
        <v>21.14</v>
      </c>
      <c r="P240">
        <v>40.619999999999997</v>
      </c>
      <c r="Q240">
        <v>5</v>
      </c>
      <c r="R240">
        <v>17119</v>
      </c>
      <c r="S240">
        <v>4073</v>
      </c>
      <c r="T240">
        <v>6</v>
      </c>
      <c r="U240">
        <v>1470528</v>
      </c>
      <c r="V240">
        <v>1550744</v>
      </c>
      <c r="W240">
        <v>-80216</v>
      </c>
      <c r="X240" s="27">
        <f t="shared" si="19"/>
        <v>3.5062781331438045E-2</v>
      </c>
      <c r="Y240" s="27">
        <f t="shared" si="20"/>
        <v>2.9629938089445574E-2</v>
      </c>
      <c r="Z240" s="26">
        <f t="shared" si="21"/>
        <v>2476.8243243243246</v>
      </c>
      <c r="AA240" s="27">
        <f t="shared" si="22"/>
        <v>0.92222222222222228</v>
      </c>
      <c r="AB240" t="str">
        <f t="shared" si="23"/>
        <v>Slow Mover</v>
      </c>
    </row>
    <row r="241" spans="1:28" x14ac:dyDescent="0.3">
      <c r="A241" t="s">
        <v>258</v>
      </c>
      <c r="B241" t="s">
        <v>1230</v>
      </c>
      <c r="C241" t="s">
        <v>1634</v>
      </c>
      <c r="D241" t="s">
        <v>1637</v>
      </c>
      <c r="E241">
        <v>2024</v>
      </c>
      <c r="F241" t="s">
        <v>1642</v>
      </c>
      <c r="G241">
        <f t="shared" si="18"/>
        <v>90</v>
      </c>
      <c r="H241">
        <v>2250</v>
      </c>
      <c r="I241">
        <v>14484</v>
      </c>
      <c r="J241">
        <v>4882</v>
      </c>
      <c r="K241">
        <v>237954</v>
      </c>
      <c r="L241">
        <v>12.58</v>
      </c>
      <c r="M241">
        <v>0</v>
      </c>
      <c r="N241">
        <v>4.3099999999999996</v>
      </c>
      <c r="O241">
        <v>15.88</v>
      </c>
      <c r="P241">
        <v>70.58</v>
      </c>
      <c r="Q241">
        <v>4.5999999999999996</v>
      </c>
      <c r="R241">
        <v>6419</v>
      </c>
      <c r="S241">
        <v>9845</v>
      </c>
      <c r="T241">
        <v>4</v>
      </c>
      <c r="U241">
        <v>32589000</v>
      </c>
      <c r="V241">
        <v>10984500</v>
      </c>
      <c r="W241">
        <v>21604500</v>
      </c>
      <c r="X241" s="27">
        <f t="shared" si="19"/>
        <v>0.18602728400165358</v>
      </c>
      <c r="Y241" s="27">
        <f t="shared" si="20"/>
        <v>0.45045513987332797</v>
      </c>
      <c r="Z241" s="26">
        <f t="shared" si="21"/>
        <v>393.8</v>
      </c>
      <c r="AA241" s="27">
        <f t="shared" si="22"/>
        <v>1</v>
      </c>
      <c r="AB241" t="str">
        <f t="shared" si="23"/>
        <v>Slow Mover</v>
      </c>
    </row>
    <row r="242" spans="1:28" x14ac:dyDescent="0.3">
      <c r="A242" t="s">
        <v>259</v>
      </c>
      <c r="B242" t="s">
        <v>1231</v>
      </c>
      <c r="C242" t="s">
        <v>1633</v>
      </c>
      <c r="D242" t="s">
        <v>1636</v>
      </c>
      <c r="E242">
        <v>2024</v>
      </c>
      <c r="F242" t="s">
        <v>1641</v>
      </c>
      <c r="G242">
        <f t="shared" si="18"/>
        <v>91</v>
      </c>
      <c r="H242">
        <v>3011</v>
      </c>
      <c r="I242">
        <v>1771</v>
      </c>
      <c r="J242">
        <v>14518</v>
      </c>
      <c r="K242">
        <v>251465</v>
      </c>
      <c r="L242">
        <v>12.08</v>
      </c>
      <c r="M242">
        <v>12</v>
      </c>
      <c r="N242">
        <v>3.12</v>
      </c>
      <c r="O242">
        <v>1.04</v>
      </c>
      <c r="P242">
        <v>34.450000000000003</v>
      </c>
      <c r="Q242">
        <v>1.2</v>
      </c>
      <c r="R242">
        <v>13241</v>
      </c>
      <c r="S242">
        <v>1715</v>
      </c>
      <c r="T242">
        <v>12</v>
      </c>
      <c r="U242">
        <v>5332481</v>
      </c>
      <c r="V242">
        <v>43713698</v>
      </c>
      <c r="W242">
        <v>-38381217</v>
      </c>
      <c r="X242" s="27">
        <f t="shared" si="19"/>
        <v>0.63711383834109181</v>
      </c>
      <c r="Y242" s="27">
        <f t="shared" si="20"/>
        <v>0.60280907829270691</v>
      </c>
      <c r="Z242" s="26">
        <f t="shared" si="21"/>
        <v>51.831617402856196</v>
      </c>
      <c r="AA242" s="27">
        <f t="shared" si="22"/>
        <v>0.86813186813186816</v>
      </c>
      <c r="AB242" t="str">
        <f t="shared" si="23"/>
        <v>Fast Mover</v>
      </c>
    </row>
    <row r="243" spans="1:28" x14ac:dyDescent="0.3">
      <c r="A243" t="s">
        <v>260</v>
      </c>
      <c r="B243" t="s">
        <v>1232</v>
      </c>
      <c r="C243" t="s">
        <v>1632</v>
      </c>
      <c r="D243" t="s">
        <v>1637</v>
      </c>
      <c r="E243">
        <v>2023</v>
      </c>
      <c r="F243" t="s">
        <v>1642</v>
      </c>
      <c r="G243">
        <f t="shared" si="18"/>
        <v>90</v>
      </c>
      <c r="H243">
        <v>4483</v>
      </c>
      <c r="I243">
        <v>19655</v>
      </c>
      <c r="J243">
        <v>4983</v>
      </c>
      <c r="K243">
        <v>180544</v>
      </c>
      <c r="L243">
        <v>12.34</v>
      </c>
      <c r="M243">
        <v>8</v>
      </c>
      <c r="N243">
        <v>7.25</v>
      </c>
      <c r="O243">
        <v>5.17</v>
      </c>
      <c r="P243">
        <v>57.44</v>
      </c>
      <c r="Q243">
        <v>3.3</v>
      </c>
      <c r="R243">
        <v>10298</v>
      </c>
      <c r="S243">
        <v>3854</v>
      </c>
      <c r="T243">
        <v>11</v>
      </c>
      <c r="U243">
        <v>88113365</v>
      </c>
      <c r="V243">
        <v>22338789</v>
      </c>
      <c r="W243">
        <v>65774576</v>
      </c>
      <c r="X243" s="27">
        <f t="shared" si="19"/>
        <v>0.53772340170325061</v>
      </c>
      <c r="Y243" s="27">
        <f t="shared" si="20"/>
        <v>0.89750684091205746</v>
      </c>
      <c r="Z243" s="26">
        <f t="shared" si="21"/>
        <v>77.372295337943342</v>
      </c>
      <c r="AA243" s="27">
        <f t="shared" si="22"/>
        <v>0.91111111111111109</v>
      </c>
      <c r="AB243" t="str">
        <f t="shared" si="23"/>
        <v>Fast Mover</v>
      </c>
    </row>
    <row r="244" spans="1:28" x14ac:dyDescent="0.3">
      <c r="A244" t="s">
        <v>261</v>
      </c>
      <c r="B244" t="s">
        <v>1233</v>
      </c>
      <c r="C244" t="s">
        <v>1634</v>
      </c>
      <c r="D244" t="s">
        <v>1637</v>
      </c>
      <c r="E244">
        <v>2024</v>
      </c>
      <c r="F244" t="s">
        <v>1641</v>
      </c>
      <c r="G244">
        <f t="shared" si="18"/>
        <v>91</v>
      </c>
      <c r="H244">
        <v>3827</v>
      </c>
      <c r="I244">
        <v>12116</v>
      </c>
      <c r="J244">
        <v>14155</v>
      </c>
      <c r="K244">
        <v>50340</v>
      </c>
      <c r="L244">
        <v>13.99</v>
      </c>
      <c r="M244">
        <v>9</v>
      </c>
      <c r="N244">
        <v>7.96</v>
      </c>
      <c r="O244">
        <v>23.13</v>
      </c>
      <c r="P244">
        <v>53.01</v>
      </c>
      <c r="Q244">
        <v>3.6</v>
      </c>
      <c r="R244">
        <v>18427</v>
      </c>
      <c r="S244">
        <v>5606</v>
      </c>
      <c r="T244">
        <v>3</v>
      </c>
      <c r="U244">
        <v>46367932</v>
      </c>
      <c r="V244">
        <v>54171185</v>
      </c>
      <c r="W244">
        <v>-7803253</v>
      </c>
      <c r="X244" s="27">
        <f t="shared" si="19"/>
        <v>0.40570338174493797</v>
      </c>
      <c r="Y244" s="27">
        <f t="shared" si="20"/>
        <v>0.76617414235343384</v>
      </c>
      <c r="Z244" s="26">
        <f t="shared" si="21"/>
        <v>133.30180297883459</v>
      </c>
      <c r="AA244" s="27">
        <f t="shared" si="22"/>
        <v>0.90109890109890112</v>
      </c>
      <c r="AB244" t="str">
        <f t="shared" si="23"/>
        <v>Fast Mover</v>
      </c>
    </row>
    <row r="245" spans="1:28" x14ac:dyDescent="0.3">
      <c r="A245" t="s">
        <v>262</v>
      </c>
      <c r="B245" t="s">
        <v>1234</v>
      </c>
      <c r="C245" t="s">
        <v>1632</v>
      </c>
      <c r="D245" t="s">
        <v>1638</v>
      </c>
      <c r="E245">
        <v>2024</v>
      </c>
      <c r="F245" t="s">
        <v>1642</v>
      </c>
      <c r="G245">
        <f t="shared" si="18"/>
        <v>90</v>
      </c>
      <c r="H245">
        <v>2919</v>
      </c>
      <c r="I245">
        <v>5861</v>
      </c>
      <c r="J245">
        <v>9452</v>
      </c>
      <c r="K245">
        <v>225021</v>
      </c>
      <c r="L245">
        <v>8.16</v>
      </c>
      <c r="M245">
        <v>14</v>
      </c>
      <c r="N245">
        <v>8.33</v>
      </c>
      <c r="O245">
        <v>9.15</v>
      </c>
      <c r="P245">
        <v>10.38</v>
      </c>
      <c r="Q245">
        <v>1.8</v>
      </c>
      <c r="R245">
        <v>16066</v>
      </c>
      <c r="S245">
        <v>4321</v>
      </c>
      <c r="T245">
        <v>14</v>
      </c>
      <c r="U245">
        <v>17108259</v>
      </c>
      <c r="V245">
        <v>27590388</v>
      </c>
      <c r="W245">
        <v>-10482129</v>
      </c>
      <c r="X245" s="27">
        <f t="shared" si="19"/>
        <v>0.40317679558011049</v>
      </c>
      <c r="Y245" s="27">
        <f t="shared" si="20"/>
        <v>0.58439046812899753</v>
      </c>
      <c r="Z245" s="26">
        <f t="shared" si="21"/>
        <v>133.22713257965057</v>
      </c>
      <c r="AA245" s="27">
        <f t="shared" si="22"/>
        <v>0.84444444444444444</v>
      </c>
      <c r="AB245" t="str">
        <f t="shared" si="23"/>
        <v>Fast Mover</v>
      </c>
    </row>
    <row r="246" spans="1:28" x14ac:dyDescent="0.3">
      <c r="A246" t="s">
        <v>263</v>
      </c>
      <c r="B246" t="s">
        <v>1235</v>
      </c>
      <c r="C246" t="s">
        <v>1634</v>
      </c>
      <c r="D246" t="s">
        <v>1637</v>
      </c>
      <c r="E246">
        <v>2024</v>
      </c>
      <c r="F246" t="s">
        <v>1640</v>
      </c>
      <c r="G246">
        <f t="shared" si="18"/>
        <v>92</v>
      </c>
      <c r="H246">
        <v>3284</v>
      </c>
      <c r="I246">
        <v>8569</v>
      </c>
      <c r="J246">
        <v>11317</v>
      </c>
      <c r="K246">
        <v>132302</v>
      </c>
      <c r="L246">
        <v>3</v>
      </c>
      <c r="M246">
        <v>4</v>
      </c>
      <c r="N246">
        <v>9.86</v>
      </c>
      <c r="O246">
        <v>2.59</v>
      </c>
      <c r="P246">
        <v>15.79</v>
      </c>
      <c r="Q246">
        <v>1.6</v>
      </c>
      <c r="R246">
        <v>2383</v>
      </c>
      <c r="S246">
        <v>5391</v>
      </c>
      <c r="T246">
        <v>7</v>
      </c>
      <c r="U246">
        <v>28140596</v>
      </c>
      <c r="V246">
        <v>37165028</v>
      </c>
      <c r="W246">
        <v>-9024432</v>
      </c>
      <c r="X246" s="27">
        <f t="shared" si="19"/>
        <v>0.37855907780979825</v>
      </c>
      <c r="Y246" s="27">
        <f t="shared" si="20"/>
        <v>0.65746430193067074</v>
      </c>
      <c r="Z246" s="26">
        <f t="shared" si="21"/>
        <v>151.02679658952496</v>
      </c>
      <c r="AA246" s="27">
        <f t="shared" si="22"/>
        <v>0.95652173913043481</v>
      </c>
      <c r="AB246" t="str">
        <f t="shared" si="23"/>
        <v>Overstocked</v>
      </c>
    </row>
    <row r="247" spans="1:28" x14ac:dyDescent="0.3">
      <c r="A247" t="s">
        <v>264</v>
      </c>
      <c r="B247" t="s">
        <v>1236</v>
      </c>
      <c r="C247" t="s">
        <v>1633</v>
      </c>
      <c r="D247" t="s">
        <v>1635</v>
      </c>
      <c r="E247">
        <v>2023</v>
      </c>
      <c r="F247" t="s">
        <v>1642</v>
      </c>
      <c r="G247">
        <f t="shared" si="18"/>
        <v>90</v>
      </c>
      <c r="H247">
        <v>3841</v>
      </c>
      <c r="I247">
        <v>18804</v>
      </c>
      <c r="J247">
        <v>4554</v>
      </c>
      <c r="K247">
        <v>272740</v>
      </c>
      <c r="L247">
        <v>9.25</v>
      </c>
      <c r="M247">
        <v>15</v>
      </c>
      <c r="N247">
        <v>7.91</v>
      </c>
      <c r="O247">
        <v>17.559999999999999</v>
      </c>
      <c r="P247">
        <v>33.229999999999997</v>
      </c>
      <c r="Q247">
        <v>4.5999999999999996</v>
      </c>
      <c r="R247">
        <v>10915</v>
      </c>
      <c r="S247">
        <v>5954</v>
      </c>
      <c r="T247">
        <v>9</v>
      </c>
      <c r="U247">
        <v>72226164</v>
      </c>
      <c r="V247">
        <v>17491914</v>
      </c>
      <c r="W247">
        <v>54734250</v>
      </c>
      <c r="X247" s="27">
        <f t="shared" si="19"/>
        <v>0.39213884635017865</v>
      </c>
      <c r="Y247" s="27">
        <f t="shared" si="20"/>
        <v>0.76897697433486789</v>
      </c>
      <c r="Z247" s="26">
        <f t="shared" si="21"/>
        <v>139.51054412913305</v>
      </c>
      <c r="AA247" s="27">
        <f t="shared" si="22"/>
        <v>0.83333333333333337</v>
      </c>
      <c r="AB247" t="str">
        <f t="shared" si="23"/>
        <v>Fast Mover</v>
      </c>
    </row>
    <row r="248" spans="1:28" x14ac:dyDescent="0.3">
      <c r="A248" t="s">
        <v>265</v>
      </c>
      <c r="B248" t="s">
        <v>1237</v>
      </c>
      <c r="C248" t="s">
        <v>1633</v>
      </c>
      <c r="D248" t="s">
        <v>1635</v>
      </c>
      <c r="E248">
        <v>2023</v>
      </c>
      <c r="F248" t="s">
        <v>1640</v>
      </c>
      <c r="G248">
        <f t="shared" si="18"/>
        <v>92</v>
      </c>
      <c r="H248">
        <v>1006</v>
      </c>
      <c r="I248">
        <v>4930</v>
      </c>
      <c r="J248">
        <v>11460</v>
      </c>
      <c r="K248">
        <v>50138</v>
      </c>
      <c r="L248">
        <v>11.14</v>
      </c>
      <c r="M248">
        <v>12</v>
      </c>
      <c r="N248">
        <v>6.01</v>
      </c>
      <c r="O248">
        <v>7.49</v>
      </c>
      <c r="P248">
        <v>80.58</v>
      </c>
      <c r="Q248">
        <v>4.9000000000000004</v>
      </c>
      <c r="R248">
        <v>12585</v>
      </c>
      <c r="S248">
        <v>316</v>
      </c>
      <c r="T248">
        <v>8</v>
      </c>
      <c r="U248">
        <v>4959580</v>
      </c>
      <c r="V248">
        <v>11528760</v>
      </c>
      <c r="W248">
        <v>-6569180</v>
      </c>
      <c r="X248" s="27">
        <f t="shared" si="19"/>
        <v>0.76096822995461422</v>
      </c>
      <c r="Y248" s="27">
        <f t="shared" si="20"/>
        <v>0.20140349809447464</v>
      </c>
      <c r="Z248" s="26">
        <f t="shared" si="21"/>
        <v>28.898608349900595</v>
      </c>
      <c r="AA248" s="27">
        <f t="shared" si="22"/>
        <v>0.86956521739130432</v>
      </c>
      <c r="AB248" t="str">
        <f t="shared" si="23"/>
        <v>Stock-out Risk</v>
      </c>
    </row>
    <row r="249" spans="1:28" x14ac:dyDescent="0.3">
      <c r="A249" t="s">
        <v>266</v>
      </c>
      <c r="B249" t="s">
        <v>1238</v>
      </c>
      <c r="C249" t="s">
        <v>1633</v>
      </c>
      <c r="D249" t="s">
        <v>1635</v>
      </c>
      <c r="E249">
        <v>2024</v>
      </c>
      <c r="F249" t="s">
        <v>1640</v>
      </c>
      <c r="G249">
        <f t="shared" si="18"/>
        <v>92</v>
      </c>
      <c r="H249">
        <v>4117</v>
      </c>
      <c r="I249">
        <v>14176</v>
      </c>
      <c r="J249">
        <v>2524</v>
      </c>
      <c r="K249">
        <v>443574</v>
      </c>
      <c r="L249">
        <v>11.07</v>
      </c>
      <c r="M249">
        <v>19</v>
      </c>
      <c r="N249">
        <v>3.39</v>
      </c>
      <c r="O249">
        <v>6.72</v>
      </c>
      <c r="P249">
        <v>21.76</v>
      </c>
      <c r="Q249">
        <v>5</v>
      </c>
      <c r="R249">
        <v>16508</v>
      </c>
      <c r="S249">
        <v>1459</v>
      </c>
      <c r="T249">
        <v>12</v>
      </c>
      <c r="U249">
        <v>58362592</v>
      </c>
      <c r="V249">
        <v>10391308</v>
      </c>
      <c r="W249">
        <v>47971284</v>
      </c>
      <c r="X249" s="27">
        <f t="shared" si="19"/>
        <v>0.73834289813486376</v>
      </c>
      <c r="Y249" s="27">
        <f t="shared" si="20"/>
        <v>0.82423280482599615</v>
      </c>
      <c r="Z249" s="26">
        <f t="shared" si="21"/>
        <v>32.603351955307261</v>
      </c>
      <c r="AA249" s="27">
        <f t="shared" si="22"/>
        <v>0.79347826086956519</v>
      </c>
      <c r="AB249" t="str">
        <f t="shared" si="23"/>
        <v>Fast Mover</v>
      </c>
    </row>
    <row r="250" spans="1:28" x14ac:dyDescent="0.3">
      <c r="A250" t="s">
        <v>267</v>
      </c>
      <c r="B250" t="s">
        <v>1029</v>
      </c>
      <c r="C250" t="s">
        <v>1634</v>
      </c>
      <c r="D250" t="s">
        <v>1638</v>
      </c>
      <c r="E250">
        <v>2023</v>
      </c>
      <c r="F250" t="s">
        <v>1639</v>
      </c>
      <c r="G250">
        <f t="shared" si="18"/>
        <v>92</v>
      </c>
      <c r="H250">
        <v>210</v>
      </c>
      <c r="I250">
        <v>12316</v>
      </c>
      <c r="J250">
        <v>2176</v>
      </c>
      <c r="K250">
        <v>169619</v>
      </c>
      <c r="L250">
        <v>7.82</v>
      </c>
      <c r="M250">
        <v>17</v>
      </c>
      <c r="N250">
        <v>5.45</v>
      </c>
      <c r="O250">
        <v>24.95</v>
      </c>
      <c r="P250">
        <v>66.87</v>
      </c>
      <c r="Q250">
        <v>4.2</v>
      </c>
      <c r="R250">
        <v>19952</v>
      </c>
      <c r="S250">
        <v>3874</v>
      </c>
      <c r="T250">
        <v>2</v>
      </c>
      <c r="U250">
        <v>2586360</v>
      </c>
      <c r="V250">
        <v>456960</v>
      </c>
      <c r="W250">
        <v>2129400</v>
      </c>
      <c r="X250" s="27">
        <f t="shared" si="19"/>
        <v>5.1420176297747304E-2</v>
      </c>
      <c r="Y250" s="27">
        <f t="shared" si="20"/>
        <v>4.2042479721510609E-2</v>
      </c>
      <c r="Z250" s="26">
        <f t="shared" si="21"/>
        <v>1697.1809523809525</v>
      </c>
      <c r="AA250" s="27">
        <f t="shared" si="22"/>
        <v>0.81521739130434789</v>
      </c>
      <c r="AB250" t="str">
        <f t="shared" si="23"/>
        <v>Slow Mover</v>
      </c>
    </row>
    <row r="251" spans="1:28" x14ac:dyDescent="0.3">
      <c r="A251" t="s">
        <v>268</v>
      </c>
      <c r="B251" t="s">
        <v>1239</v>
      </c>
      <c r="C251" t="s">
        <v>1632</v>
      </c>
      <c r="D251" t="s">
        <v>1638</v>
      </c>
      <c r="E251">
        <v>2023</v>
      </c>
      <c r="F251" t="s">
        <v>1641</v>
      </c>
      <c r="G251">
        <f t="shared" si="18"/>
        <v>91</v>
      </c>
      <c r="H251">
        <v>4543</v>
      </c>
      <c r="I251">
        <v>3550</v>
      </c>
      <c r="J251">
        <v>11735</v>
      </c>
      <c r="K251">
        <v>397520</v>
      </c>
      <c r="L251">
        <v>1.03</v>
      </c>
      <c r="M251">
        <v>10</v>
      </c>
      <c r="N251">
        <v>0.41</v>
      </c>
      <c r="O251">
        <v>21.45</v>
      </c>
      <c r="P251">
        <v>87.87</v>
      </c>
      <c r="Q251">
        <v>3.7</v>
      </c>
      <c r="R251">
        <v>9620</v>
      </c>
      <c r="S251">
        <v>5517</v>
      </c>
      <c r="T251">
        <v>5</v>
      </c>
      <c r="U251">
        <v>16127650</v>
      </c>
      <c r="V251">
        <v>53312105</v>
      </c>
      <c r="W251">
        <v>-37184455</v>
      </c>
      <c r="X251" s="27">
        <f t="shared" si="19"/>
        <v>0.45159045725646124</v>
      </c>
      <c r="Y251" s="27">
        <f t="shared" si="20"/>
        <v>0.9095189779753462</v>
      </c>
      <c r="Z251" s="26">
        <f t="shared" si="21"/>
        <v>110.5100154083205</v>
      </c>
      <c r="AA251" s="27">
        <f t="shared" si="22"/>
        <v>0.89010989010989006</v>
      </c>
      <c r="AB251" t="str">
        <f t="shared" si="23"/>
        <v>Fast Mover</v>
      </c>
    </row>
    <row r="252" spans="1:28" x14ac:dyDescent="0.3">
      <c r="A252" t="s">
        <v>269</v>
      </c>
      <c r="B252" t="s">
        <v>1240</v>
      </c>
      <c r="C252" t="s">
        <v>1633</v>
      </c>
      <c r="D252" t="s">
        <v>1635</v>
      </c>
      <c r="E252">
        <v>2024</v>
      </c>
      <c r="F252" t="s">
        <v>1642</v>
      </c>
      <c r="G252">
        <f t="shared" si="18"/>
        <v>90</v>
      </c>
      <c r="H252">
        <v>1350</v>
      </c>
      <c r="I252">
        <v>13192</v>
      </c>
      <c r="J252">
        <v>9506</v>
      </c>
      <c r="K252">
        <v>149931</v>
      </c>
      <c r="L252">
        <v>5.57</v>
      </c>
      <c r="M252">
        <v>8</v>
      </c>
      <c r="N252">
        <v>7.45</v>
      </c>
      <c r="O252">
        <v>10.199999999999999</v>
      </c>
      <c r="P252">
        <v>73.25</v>
      </c>
      <c r="Q252">
        <v>2.4</v>
      </c>
      <c r="R252">
        <v>9320</v>
      </c>
      <c r="S252">
        <v>5027</v>
      </c>
      <c r="T252">
        <v>4</v>
      </c>
      <c r="U252">
        <v>17809200</v>
      </c>
      <c r="V252">
        <v>12833100</v>
      </c>
      <c r="W252">
        <v>4976100</v>
      </c>
      <c r="X252" s="27">
        <f t="shared" si="19"/>
        <v>0.21169829073231927</v>
      </c>
      <c r="Y252" s="27">
        <f t="shared" si="20"/>
        <v>0.27027308392399679</v>
      </c>
      <c r="Z252" s="26">
        <f t="shared" si="21"/>
        <v>335.13333333333333</v>
      </c>
      <c r="AA252" s="27">
        <f t="shared" si="22"/>
        <v>0.91111111111111109</v>
      </c>
      <c r="AB252" t="str">
        <f t="shared" si="23"/>
        <v>Overstocked</v>
      </c>
    </row>
    <row r="253" spans="1:28" x14ac:dyDescent="0.3">
      <c r="A253" t="s">
        <v>270</v>
      </c>
      <c r="B253" t="s">
        <v>1241</v>
      </c>
      <c r="C253" t="s">
        <v>1632</v>
      </c>
      <c r="D253" t="s">
        <v>1638</v>
      </c>
      <c r="E253">
        <v>2024</v>
      </c>
      <c r="F253" t="s">
        <v>1641</v>
      </c>
      <c r="G253">
        <f t="shared" si="18"/>
        <v>91</v>
      </c>
      <c r="H253">
        <v>4961</v>
      </c>
      <c r="I253">
        <v>2665</v>
      </c>
      <c r="J253">
        <v>9694</v>
      </c>
      <c r="K253">
        <v>473870</v>
      </c>
      <c r="L253">
        <v>13.81</v>
      </c>
      <c r="M253">
        <v>15</v>
      </c>
      <c r="N253">
        <v>4.46</v>
      </c>
      <c r="O253">
        <v>24.51</v>
      </c>
      <c r="P253">
        <v>29.44</v>
      </c>
      <c r="Q253">
        <v>1.7</v>
      </c>
      <c r="R253">
        <v>13401</v>
      </c>
      <c r="S253">
        <v>4529</v>
      </c>
      <c r="T253">
        <v>7</v>
      </c>
      <c r="U253">
        <v>13221065</v>
      </c>
      <c r="V253">
        <v>48091934</v>
      </c>
      <c r="W253">
        <v>-34870869</v>
      </c>
      <c r="X253" s="27">
        <f t="shared" si="19"/>
        <v>0.52276080084299259</v>
      </c>
      <c r="Y253" s="27">
        <f t="shared" si="20"/>
        <v>0.99320353284959118</v>
      </c>
      <c r="Z253" s="26">
        <f t="shared" si="21"/>
        <v>83.075791171134853</v>
      </c>
      <c r="AA253" s="27">
        <f t="shared" si="22"/>
        <v>0.8351648351648352</v>
      </c>
      <c r="AB253" t="str">
        <f t="shared" si="23"/>
        <v>Fast Mover</v>
      </c>
    </row>
    <row r="254" spans="1:28" x14ac:dyDescent="0.3">
      <c r="A254" t="s">
        <v>271</v>
      </c>
      <c r="B254" t="s">
        <v>1242</v>
      </c>
      <c r="C254" t="s">
        <v>1633</v>
      </c>
      <c r="D254" t="s">
        <v>1636</v>
      </c>
      <c r="E254">
        <v>2024</v>
      </c>
      <c r="F254" t="s">
        <v>1642</v>
      </c>
      <c r="G254">
        <f t="shared" si="18"/>
        <v>90</v>
      </c>
      <c r="H254">
        <v>4037</v>
      </c>
      <c r="I254">
        <v>3533</v>
      </c>
      <c r="J254">
        <v>2453</v>
      </c>
      <c r="K254">
        <v>206951</v>
      </c>
      <c r="L254">
        <v>8.77</v>
      </c>
      <c r="M254">
        <v>1</v>
      </c>
      <c r="N254">
        <v>0.2</v>
      </c>
      <c r="O254">
        <v>16.25</v>
      </c>
      <c r="P254">
        <v>82.67</v>
      </c>
      <c r="Q254">
        <v>1.3</v>
      </c>
      <c r="R254">
        <v>19670</v>
      </c>
      <c r="S254">
        <v>4706</v>
      </c>
      <c r="T254">
        <v>10</v>
      </c>
      <c r="U254">
        <v>14262721</v>
      </c>
      <c r="V254">
        <v>9902761</v>
      </c>
      <c r="W254">
        <v>4359960</v>
      </c>
      <c r="X254" s="27">
        <f t="shared" si="19"/>
        <v>0.46174082122841131</v>
      </c>
      <c r="Y254" s="27">
        <f t="shared" si="20"/>
        <v>0.80821662207494449</v>
      </c>
      <c r="Z254" s="26">
        <f t="shared" si="21"/>
        <v>104.91454050037157</v>
      </c>
      <c r="AA254" s="27">
        <f t="shared" si="22"/>
        <v>0.98888888888888893</v>
      </c>
      <c r="AB254" t="str">
        <f t="shared" si="23"/>
        <v>Fast Mover</v>
      </c>
    </row>
    <row r="255" spans="1:28" x14ac:dyDescent="0.3">
      <c r="A255" t="s">
        <v>272</v>
      </c>
      <c r="B255" t="s">
        <v>1243</v>
      </c>
      <c r="C255" t="s">
        <v>1634</v>
      </c>
      <c r="D255" t="s">
        <v>1635</v>
      </c>
      <c r="E255">
        <v>2024</v>
      </c>
      <c r="F255" t="s">
        <v>1640</v>
      </c>
      <c r="G255">
        <f t="shared" si="18"/>
        <v>92</v>
      </c>
      <c r="H255">
        <v>1577</v>
      </c>
      <c r="I255">
        <v>1645</v>
      </c>
      <c r="J255">
        <v>2866</v>
      </c>
      <c r="K255">
        <v>393676</v>
      </c>
      <c r="L255">
        <v>8.07</v>
      </c>
      <c r="M255">
        <v>1</v>
      </c>
      <c r="N255">
        <v>0.63</v>
      </c>
      <c r="O255">
        <v>18.55</v>
      </c>
      <c r="P255">
        <v>17.45</v>
      </c>
      <c r="Q255">
        <v>3.8</v>
      </c>
      <c r="R255">
        <v>17759</v>
      </c>
      <c r="S255">
        <v>4578</v>
      </c>
      <c r="T255">
        <v>10</v>
      </c>
      <c r="U255">
        <v>2594165</v>
      </c>
      <c r="V255">
        <v>4519682</v>
      </c>
      <c r="W255">
        <v>-1925517</v>
      </c>
      <c r="X255" s="27">
        <f t="shared" si="19"/>
        <v>0.25621445978878959</v>
      </c>
      <c r="Y255" s="27">
        <f t="shared" si="20"/>
        <v>0.31571900248010587</v>
      </c>
      <c r="Z255" s="26">
        <f t="shared" si="21"/>
        <v>267.07419150285352</v>
      </c>
      <c r="AA255" s="27">
        <f t="shared" si="22"/>
        <v>0.98913043478260865</v>
      </c>
      <c r="AB255" t="str">
        <f t="shared" si="23"/>
        <v>Overstocked</v>
      </c>
    </row>
    <row r="256" spans="1:28" x14ac:dyDescent="0.3">
      <c r="A256" t="s">
        <v>273</v>
      </c>
      <c r="B256" t="s">
        <v>1244</v>
      </c>
      <c r="C256" t="s">
        <v>1634</v>
      </c>
      <c r="D256" t="s">
        <v>1638</v>
      </c>
      <c r="E256">
        <v>2023</v>
      </c>
      <c r="F256" t="s">
        <v>1640</v>
      </c>
      <c r="G256">
        <f t="shared" si="18"/>
        <v>92</v>
      </c>
      <c r="H256">
        <v>1268</v>
      </c>
      <c r="I256">
        <v>15769</v>
      </c>
      <c r="J256">
        <v>822</v>
      </c>
      <c r="K256">
        <v>367922</v>
      </c>
      <c r="L256">
        <v>4.03</v>
      </c>
      <c r="M256">
        <v>11</v>
      </c>
      <c r="N256">
        <v>3.87</v>
      </c>
      <c r="O256">
        <v>0.79</v>
      </c>
      <c r="P256">
        <v>47.45</v>
      </c>
      <c r="Q256">
        <v>4.0999999999999996</v>
      </c>
      <c r="R256">
        <v>11149</v>
      </c>
      <c r="S256">
        <v>1996</v>
      </c>
      <c r="T256">
        <v>8</v>
      </c>
      <c r="U256">
        <v>19995092</v>
      </c>
      <c r="V256">
        <v>1042296</v>
      </c>
      <c r="W256">
        <v>18952796</v>
      </c>
      <c r="X256" s="27">
        <f t="shared" si="19"/>
        <v>0.38848039215686275</v>
      </c>
      <c r="Y256" s="27">
        <f t="shared" si="20"/>
        <v>0.25385649660416881</v>
      </c>
      <c r="Z256" s="26">
        <f t="shared" si="21"/>
        <v>144.82018927444796</v>
      </c>
      <c r="AA256" s="27">
        <f t="shared" si="22"/>
        <v>0.88043478260869568</v>
      </c>
      <c r="AB256" t="str">
        <f t="shared" si="23"/>
        <v>Stock-out Risk</v>
      </c>
    </row>
    <row r="257" spans="1:28" x14ac:dyDescent="0.3">
      <c r="A257" t="s">
        <v>274</v>
      </c>
      <c r="B257" t="s">
        <v>1245</v>
      </c>
      <c r="C257" t="s">
        <v>1634</v>
      </c>
      <c r="D257" t="s">
        <v>1635</v>
      </c>
      <c r="E257">
        <v>2024</v>
      </c>
      <c r="F257" t="s">
        <v>1639</v>
      </c>
      <c r="G257">
        <f t="shared" si="18"/>
        <v>92</v>
      </c>
      <c r="H257">
        <v>4546</v>
      </c>
      <c r="I257">
        <v>9332</v>
      </c>
      <c r="J257">
        <v>3260</v>
      </c>
      <c r="K257">
        <v>87772</v>
      </c>
      <c r="L257">
        <v>5.53</v>
      </c>
      <c r="M257">
        <v>7</v>
      </c>
      <c r="N257">
        <v>5.83</v>
      </c>
      <c r="O257">
        <v>3.04</v>
      </c>
      <c r="P257">
        <v>81</v>
      </c>
      <c r="Q257">
        <v>4.3</v>
      </c>
      <c r="R257">
        <v>9769</v>
      </c>
      <c r="S257">
        <v>7466</v>
      </c>
      <c r="T257">
        <v>13</v>
      </c>
      <c r="U257">
        <v>42423272</v>
      </c>
      <c r="V257">
        <v>14819960</v>
      </c>
      <c r="W257">
        <v>27603312</v>
      </c>
      <c r="X257" s="27">
        <f t="shared" si="19"/>
        <v>0.37845487845487846</v>
      </c>
      <c r="Y257" s="27">
        <f t="shared" si="20"/>
        <v>0.91011958482851063</v>
      </c>
      <c r="Z257" s="26">
        <f t="shared" si="21"/>
        <v>151.0937087549494</v>
      </c>
      <c r="AA257" s="27">
        <f t="shared" si="22"/>
        <v>0.92391304347826086</v>
      </c>
      <c r="AB257" t="str">
        <f t="shared" si="23"/>
        <v>Overstocked</v>
      </c>
    </row>
    <row r="258" spans="1:28" x14ac:dyDescent="0.3">
      <c r="A258" t="s">
        <v>275</v>
      </c>
      <c r="B258" t="s">
        <v>1246</v>
      </c>
      <c r="C258" t="s">
        <v>1632</v>
      </c>
      <c r="D258" t="s">
        <v>1636</v>
      </c>
      <c r="E258">
        <v>2024</v>
      </c>
      <c r="F258" t="s">
        <v>1641</v>
      </c>
      <c r="G258">
        <f t="shared" si="18"/>
        <v>91</v>
      </c>
      <c r="H258">
        <v>4785</v>
      </c>
      <c r="I258">
        <v>15786</v>
      </c>
      <c r="J258">
        <v>14141</v>
      </c>
      <c r="K258">
        <v>108478</v>
      </c>
      <c r="L258">
        <v>13.43</v>
      </c>
      <c r="M258">
        <v>8</v>
      </c>
      <c r="N258">
        <v>4.6399999999999997</v>
      </c>
      <c r="O258">
        <v>15.83</v>
      </c>
      <c r="P258">
        <v>61.3</v>
      </c>
      <c r="Q258">
        <v>4.7</v>
      </c>
      <c r="R258">
        <v>13305</v>
      </c>
      <c r="S258">
        <v>4527</v>
      </c>
      <c r="T258">
        <v>10</v>
      </c>
      <c r="U258">
        <v>75536010</v>
      </c>
      <c r="V258">
        <v>67664685</v>
      </c>
      <c r="W258">
        <v>7871325</v>
      </c>
      <c r="X258" s="27">
        <f t="shared" si="19"/>
        <v>0.51385309278350511</v>
      </c>
      <c r="Y258" s="27">
        <f t="shared" si="20"/>
        <v>0.95796793079727749</v>
      </c>
      <c r="Z258" s="26">
        <f t="shared" si="21"/>
        <v>86.093416927899682</v>
      </c>
      <c r="AA258" s="27">
        <f t="shared" si="22"/>
        <v>0.91208791208791207</v>
      </c>
      <c r="AB258" t="str">
        <f t="shared" si="23"/>
        <v>Fast Mover</v>
      </c>
    </row>
    <row r="259" spans="1:28" x14ac:dyDescent="0.3">
      <c r="A259" t="s">
        <v>276</v>
      </c>
      <c r="B259" t="s">
        <v>1118</v>
      </c>
      <c r="C259" t="s">
        <v>1632</v>
      </c>
      <c r="D259" t="s">
        <v>1635</v>
      </c>
      <c r="E259">
        <v>2023</v>
      </c>
      <c r="F259" t="s">
        <v>1640</v>
      </c>
      <c r="G259">
        <f t="shared" ref="G259:G322" si="24">IF(F259="Q1",91,IF(F259="Q4",90,92))</f>
        <v>92</v>
      </c>
      <c r="H259">
        <v>3154</v>
      </c>
      <c r="I259">
        <v>4132</v>
      </c>
      <c r="J259">
        <v>6726</v>
      </c>
      <c r="K259">
        <v>76762</v>
      </c>
      <c r="L259">
        <v>10</v>
      </c>
      <c r="M259">
        <v>11</v>
      </c>
      <c r="N259">
        <v>6.19</v>
      </c>
      <c r="O259">
        <v>22.48</v>
      </c>
      <c r="P259">
        <v>43.09</v>
      </c>
      <c r="Q259">
        <v>4.5</v>
      </c>
      <c r="R259">
        <v>19192</v>
      </c>
      <c r="S259">
        <v>5461</v>
      </c>
      <c r="T259">
        <v>9</v>
      </c>
      <c r="U259">
        <v>13032328</v>
      </c>
      <c r="V259">
        <v>21213804</v>
      </c>
      <c r="W259">
        <v>-8181476</v>
      </c>
      <c r="X259" s="27">
        <f t="shared" ref="X259:X322" si="25">(H259/(H259+S259))</f>
        <v>0.36610562971561228</v>
      </c>
      <c r="Y259" s="27">
        <f t="shared" ref="Y259:Y322" si="26">H259/AVERAGE($S$2:$S$1001)</f>
        <v>0.63143800496021174</v>
      </c>
      <c r="Z259" s="26">
        <f t="shared" ref="Z259:Z322" si="27">(S259/(H259/G259))</f>
        <v>159.29359543436905</v>
      </c>
      <c r="AA259" s="27">
        <f t="shared" ref="AA259:AA322" si="28">1-(M259/G259)</f>
        <v>0.88043478260869568</v>
      </c>
      <c r="AB259" t="str">
        <f t="shared" ref="AB259:AB322" si="29">IF(AND(X259&gt;38%, Y259&gt;52%, Z259&lt;380), "Fast Mover", IF(AND(X259&lt;=38%, Y259&lt;=52%, Z259&gt;=380), "Slow Mover", IF(AND(AA259&gt;=89%, X259&lt;=38%), "Overstocked", IF(AND(AA259&lt;89%, X259&gt;38%), "Stock-out Risk","Other"))))</f>
        <v>Other</v>
      </c>
    </row>
    <row r="260" spans="1:28" x14ac:dyDescent="0.3">
      <c r="A260" t="s">
        <v>277</v>
      </c>
      <c r="B260" t="s">
        <v>1247</v>
      </c>
      <c r="C260" t="s">
        <v>1633</v>
      </c>
      <c r="D260" t="s">
        <v>1635</v>
      </c>
      <c r="E260">
        <v>2023</v>
      </c>
      <c r="F260" t="s">
        <v>1641</v>
      </c>
      <c r="G260">
        <f t="shared" si="24"/>
        <v>91</v>
      </c>
      <c r="H260">
        <v>2785</v>
      </c>
      <c r="I260">
        <v>5994</v>
      </c>
      <c r="J260">
        <v>7051</v>
      </c>
      <c r="K260">
        <v>194355</v>
      </c>
      <c r="L260">
        <v>11.81</v>
      </c>
      <c r="M260">
        <v>8</v>
      </c>
      <c r="N260">
        <v>4.8</v>
      </c>
      <c r="O260">
        <v>15.59</v>
      </c>
      <c r="P260">
        <v>33.43</v>
      </c>
      <c r="Q260">
        <v>5</v>
      </c>
      <c r="R260">
        <v>11879</v>
      </c>
      <c r="S260">
        <v>9191</v>
      </c>
      <c r="T260">
        <v>6</v>
      </c>
      <c r="U260">
        <v>16693290</v>
      </c>
      <c r="V260">
        <v>19637035</v>
      </c>
      <c r="W260">
        <v>-2943745</v>
      </c>
      <c r="X260" s="27">
        <f t="shared" si="25"/>
        <v>0.23254843019372076</v>
      </c>
      <c r="Y260" s="27">
        <f t="shared" si="26"/>
        <v>0.557563362020986</v>
      </c>
      <c r="Z260" s="26">
        <f t="shared" si="27"/>
        <v>300.31633752244164</v>
      </c>
      <c r="AA260" s="27">
        <f t="shared" si="28"/>
        <v>0.91208791208791207</v>
      </c>
      <c r="AB260" t="str">
        <f t="shared" si="29"/>
        <v>Overstocked</v>
      </c>
    </row>
    <row r="261" spans="1:28" x14ac:dyDescent="0.3">
      <c r="A261" t="s">
        <v>278</v>
      </c>
      <c r="B261" t="s">
        <v>1248</v>
      </c>
      <c r="C261" t="s">
        <v>1634</v>
      </c>
      <c r="D261" t="s">
        <v>1637</v>
      </c>
      <c r="E261">
        <v>2023</v>
      </c>
      <c r="F261" t="s">
        <v>1641</v>
      </c>
      <c r="G261">
        <f t="shared" si="24"/>
        <v>91</v>
      </c>
      <c r="H261">
        <v>4605</v>
      </c>
      <c r="I261">
        <v>16652</v>
      </c>
      <c r="J261">
        <v>10296</v>
      </c>
      <c r="K261">
        <v>244994</v>
      </c>
      <c r="L261">
        <v>6.82</v>
      </c>
      <c r="M261">
        <v>9</v>
      </c>
      <c r="N261">
        <v>6.62</v>
      </c>
      <c r="O261">
        <v>3.35</v>
      </c>
      <c r="P261">
        <v>40.01</v>
      </c>
      <c r="Q261">
        <v>2</v>
      </c>
      <c r="R261">
        <v>10244</v>
      </c>
      <c r="S261">
        <v>741</v>
      </c>
      <c r="T261">
        <v>10</v>
      </c>
      <c r="U261">
        <v>76682460</v>
      </c>
      <c r="V261">
        <v>47413080</v>
      </c>
      <c r="W261">
        <v>29269380</v>
      </c>
      <c r="X261" s="27">
        <f t="shared" si="25"/>
        <v>0.86139169472502808</v>
      </c>
      <c r="Y261" s="27">
        <f t="shared" si="26"/>
        <v>0.92193151960741127</v>
      </c>
      <c r="Z261" s="26">
        <f t="shared" si="27"/>
        <v>14.642996742671009</v>
      </c>
      <c r="AA261" s="27">
        <f t="shared" si="28"/>
        <v>0.90109890109890112</v>
      </c>
      <c r="AB261" t="str">
        <f t="shared" si="29"/>
        <v>Fast Mover</v>
      </c>
    </row>
    <row r="262" spans="1:28" x14ac:dyDescent="0.3">
      <c r="A262" t="s">
        <v>279</v>
      </c>
      <c r="B262" t="s">
        <v>1249</v>
      </c>
      <c r="C262" t="s">
        <v>1632</v>
      </c>
      <c r="D262" t="s">
        <v>1637</v>
      </c>
      <c r="E262">
        <v>2024</v>
      </c>
      <c r="F262" t="s">
        <v>1642</v>
      </c>
      <c r="G262">
        <f t="shared" si="24"/>
        <v>90</v>
      </c>
      <c r="H262">
        <v>1004</v>
      </c>
      <c r="I262">
        <v>10655</v>
      </c>
      <c r="J262">
        <v>8095</v>
      </c>
      <c r="K262">
        <v>220492</v>
      </c>
      <c r="L262">
        <v>9.4499999999999993</v>
      </c>
      <c r="M262">
        <v>1</v>
      </c>
      <c r="N262">
        <v>2.19</v>
      </c>
      <c r="O262">
        <v>2.89</v>
      </c>
      <c r="P262">
        <v>50.72</v>
      </c>
      <c r="Q262">
        <v>4.0999999999999996</v>
      </c>
      <c r="R262">
        <v>14785</v>
      </c>
      <c r="S262">
        <v>5446</v>
      </c>
      <c r="T262">
        <v>8</v>
      </c>
      <c r="U262">
        <v>10697620</v>
      </c>
      <c r="V262">
        <v>8127380</v>
      </c>
      <c r="W262">
        <v>2570240</v>
      </c>
      <c r="X262" s="27">
        <f t="shared" si="25"/>
        <v>0.15565891472868218</v>
      </c>
      <c r="Y262" s="27">
        <f t="shared" si="26"/>
        <v>0.20100309352569834</v>
      </c>
      <c r="Z262" s="26">
        <f t="shared" si="27"/>
        <v>488.18725099601596</v>
      </c>
      <c r="AA262" s="27">
        <f t="shared" si="28"/>
        <v>0.98888888888888893</v>
      </c>
      <c r="AB262" t="str">
        <f t="shared" si="29"/>
        <v>Slow Mover</v>
      </c>
    </row>
    <row r="263" spans="1:28" x14ac:dyDescent="0.3">
      <c r="A263" t="s">
        <v>280</v>
      </c>
      <c r="B263" t="s">
        <v>1250</v>
      </c>
      <c r="C263" t="s">
        <v>1634</v>
      </c>
      <c r="D263" t="s">
        <v>1636</v>
      </c>
      <c r="E263">
        <v>2024</v>
      </c>
      <c r="F263" t="s">
        <v>1642</v>
      </c>
      <c r="G263">
        <f t="shared" si="24"/>
        <v>90</v>
      </c>
      <c r="H263">
        <v>4615</v>
      </c>
      <c r="I263">
        <v>11926</v>
      </c>
      <c r="J263">
        <v>4100</v>
      </c>
      <c r="K263">
        <v>367712</v>
      </c>
      <c r="L263">
        <v>3.73</v>
      </c>
      <c r="M263">
        <v>15</v>
      </c>
      <c r="N263">
        <v>1.1299999999999999</v>
      </c>
      <c r="O263">
        <v>21.1</v>
      </c>
      <c r="P263">
        <v>35.520000000000003</v>
      </c>
      <c r="Q263">
        <v>3.3</v>
      </c>
      <c r="R263">
        <v>9973</v>
      </c>
      <c r="S263">
        <v>4829</v>
      </c>
      <c r="T263">
        <v>6</v>
      </c>
      <c r="U263">
        <v>55038490</v>
      </c>
      <c r="V263">
        <v>18921500</v>
      </c>
      <c r="W263">
        <v>36116990</v>
      </c>
      <c r="X263" s="27">
        <f t="shared" si="25"/>
        <v>0.48867005506141464</v>
      </c>
      <c r="Y263" s="27">
        <f t="shared" si="26"/>
        <v>0.92393354245129278</v>
      </c>
      <c r="Z263" s="26">
        <f t="shared" si="27"/>
        <v>94.173347778981579</v>
      </c>
      <c r="AA263" s="27">
        <f t="shared" si="28"/>
        <v>0.83333333333333337</v>
      </c>
      <c r="AB263" t="str">
        <f t="shared" si="29"/>
        <v>Fast Mover</v>
      </c>
    </row>
    <row r="264" spans="1:28" x14ac:dyDescent="0.3">
      <c r="A264" t="s">
        <v>281</v>
      </c>
      <c r="B264" t="s">
        <v>1251</v>
      </c>
      <c r="C264" t="s">
        <v>1634</v>
      </c>
      <c r="D264" t="s">
        <v>1638</v>
      </c>
      <c r="E264">
        <v>2024</v>
      </c>
      <c r="F264" t="s">
        <v>1640</v>
      </c>
      <c r="G264">
        <f t="shared" si="24"/>
        <v>92</v>
      </c>
      <c r="H264">
        <v>3496</v>
      </c>
      <c r="I264">
        <v>11733</v>
      </c>
      <c r="J264">
        <v>14222</v>
      </c>
      <c r="K264">
        <v>397234</v>
      </c>
      <c r="L264">
        <v>10.58</v>
      </c>
      <c r="M264">
        <v>19</v>
      </c>
      <c r="N264">
        <v>5.96</v>
      </c>
      <c r="O264">
        <v>3.48</v>
      </c>
      <c r="P264">
        <v>87.52</v>
      </c>
      <c r="Q264">
        <v>2</v>
      </c>
      <c r="R264">
        <v>12179</v>
      </c>
      <c r="S264">
        <v>3727</v>
      </c>
      <c r="T264">
        <v>9</v>
      </c>
      <c r="U264">
        <v>41018568</v>
      </c>
      <c r="V264">
        <v>49720112</v>
      </c>
      <c r="W264">
        <v>-8701544</v>
      </c>
      <c r="X264" s="27">
        <f t="shared" si="25"/>
        <v>0.48400941437076006</v>
      </c>
      <c r="Y264" s="27">
        <f t="shared" si="26"/>
        <v>0.6999071862209576</v>
      </c>
      <c r="Z264" s="26">
        <f t="shared" si="27"/>
        <v>98.078947368421055</v>
      </c>
      <c r="AA264" s="27">
        <f t="shared" si="28"/>
        <v>0.79347826086956519</v>
      </c>
      <c r="AB264" t="str">
        <f t="shared" si="29"/>
        <v>Fast Mover</v>
      </c>
    </row>
    <row r="265" spans="1:28" x14ac:dyDescent="0.3">
      <c r="A265" t="s">
        <v>282</v>
      </c>
      <c r="B265" t="s">
        <v>1252</v>
      </c>
      <c r="C265" t="s">
        <v>1632</v>
      </c>
      <c r="D265" t="s">
        <v>1637</v>
      </c>
      <c r="E265">
        <v>2023</v>
      </c>
      <c r="F265" t="s">
        <v>1639</v>
      </c>
      <c r="G265">
        <f t="shared" si="24"/>
        <v>92</v>
      </c>
      <c r="H265">
        <v>1095</v>
      </c>
      <c r="I265">
        <v>3328</v>
      </c>
      <c r="J265">
        <v>7079</v>
      </c>
      <c r="K265">
        <v>332363</v>
      </c>
      <c r="L265">
        <v>6.41</v>
      </c>
      <c r="M265">
        <v>6</v>
      </c>
      <c r="N265">
        <v>4.8499999999999996</v>
      </c>
      <c r="O265">
        <v>13.01</v>
      </c>
      <c r="P265">
        <v>84.65</v>
      </c>
      <c r="Q265">
        <v>4.9000000000000004</v>
      </c>
      <c r="R265">
        <v>16105</v>
      </c>
      <c r="S265">
        <v>6694</v>
      </c>
      <c r="T265">
        <v>8</v>
      </c>
      <c r="U265">
        <v>3644160</v>
      </c>
      <c r="V265">
        <v>7751505</v>
      </c>
      <c r="W265">
        <v>-4107345</v>
      </c>
      <c r="X265" s="27">
        <f t="shared" si="25"/>
        <v>0.14058287328283478</v>
      </c>
      <c r="Y265" s="27">
        <f t="shared" si="26"/>
        <v>0.21922150140501961</v>
      </c>
      <c r="Z265" s="26">
        <f t="shared" si="27"/>
        <v>562.41826484018259</v>
      </c>
      <c r="AA265" s="27">
        <f t="shared" si="28"/>
        <v>0.93478260869565222</v>
      </c>
      <c r="AB265" t="str">
        <f t="shared" si="29"/>
        <v>Slow Mover</v>
      </c>
    </row>
    <row r="266" spans="1:28" x14ac:dyDescent="0.3">
      <c r="A266" t="s">
        <v>283</v>
      </c>
      <c r="B266" t="s">
        <v>1253</v>
      </c>
      <c r="C266" t="s">
        <v>1633</v>
      </c>
      <c r="D266" t="s">
        <v>1635</v>
      </c>
      <c r="E266">
        <v>2024</v>
      </c>
      <c r="F266" t="s">
        <v>1642</v>
      </c>
      <c r="G266">
        <f t="shared" si="24"/>
        <v>90</v>
      </c>
      <c r="H266">
        <v>1743</v>
      </c>
      <c r="I266">
        <v>13760</v>
      </c>
      <c r="J266">
        <v>9353</v>
      </c>
      <c r="K266">
        <v>369313</v>
      </c>
      <c r="L266">
        <v>6.64</v>
      </c>
      <c r="M266">
        <v>1</v>
      </c>
      <c r="N266">
        <v>0.27</v>
      </c>
      <c r="O266">
        <v>0.93</v>
      </c>
      <c r="P266">
        <v>79.650000000000006</v>
      </c>
      <c r="Q266">
        <v>4.5999999999999996</v>
      </c>
      <c r="R266">
        <v>12485</v>
      </c>
      <c r="S266">
        <v>8487</v>
      </c>
      <c r="T266">
        <v>10</v>
      </c>
      <c r="U266">
        <v>23983680</v>
      </c>
      <c r="V266">
        <v>16302279</v>
      </c>
      <c r="W266">
        <v>7681401</v>
      </c>
      <c r="X266" s="27">
        <f t="shared" si="25"/>
        <v>0.17038123167155425</v>
      </c>
      <c r="Y266" s="27">
        <f t="shared" si="26"/>
        <v>0.3489525816885381</v>
      </c>
      <c r="Z266" s="26">
        <f t="shared" si="27"/>
        <v>438.22719449225474</v>
      </c>
      <c r="AA266" s="27">
        <f t="shared" si="28"/>
        <v>0.98888888888888893</v>
      </c>
      <c r="AB266" t="str">
        <f t="shared" si="29"/>
        <v>Slow Mover</v>
      </c>
    </row>
    <row r="267" spans="1:28" x14ac:dyDescent="0.3">
      <c r="A267" t="s">
        <v>284</v>
      </c>
      <c r="B267" t="s">
        <v>1254</v>
      </c>
      <c r="C267" t="s">
        <v>1634</v>
      </c>
      <c r="D267" t="s">
        <v>1637</v>
      </c>
      <c r="E267">
        <v>2024</v>
      </c>
      <c r="F267" t="s">
        <v>1639</v>
      </c>
      <c r="G267">
        <f t="shared" si="24"/>
        <v>92</v>
      </c>
      <c r="H267">
        <v>3486</v>
      </c>
      <c r="I267">
        <v>10630</v>
      </c>
      <c r="J267">
        <v>8153</v>
      </c>
      <c r="K267">
        <v>124965</v>
      </c>
      <c r="L267">
        <v>9.74</v>
      </c>
      <c r="M267">
        <v>0</v>
      </c>
      <c r="N267">
        <v>3.8</v>
      </c>
      <c r="O267">
        <v>2.02</v>
      </c>
      <c r="P267">
        <v>43.75</v>
      </c>
      <c r="Q267">
        <v>1.5</v>
      </c>
      <c r="R267">
        <v>13891</v>
      </c>
      <c r="S267">
        <v>3375</v>
      </c>
      <c r="T267">
        <v>11</v>
      </c>
      <c r="U267">
        <v>37056180</v>
      </c>
      <c r="V267">
        <v>28421358</v>
      </c>
      <c r="W267">
        <v>8634822</v>
      </c>
      <c r="X267" s="27">
        <f t="shared" si="25"/>
        <v>0.50808919982509837</v>
      </c>
      <c r="Y267" s="27">
        <f t="shared" si="26"/>
        <v>0.6979051633770762</v>
      </c>
      <c r="Z267" s="26">
        <f t="shared" si="27"/>
        <v>89.070567986230643</v>
      </c>
      <c r="AA267" s="27">
        <f t="shared" si="28"/>
        <v>1</v>
      </c>
      <c r="AB267" t="str">
        <f t="shared" si="29"/>
        <v>Fast Mover</v>
      </c>
    </row>
    <row r="268" spans="1:28" x14ac:dyDescent="0.3">
      <c r="A268" t="s">
        <v>285</v>
      </c>
      <c r="B268" t="s">
        <v>1255</v>
      </c>
      <c r="C268" t="s">
        <v>1633</v>
      </c>
      <c r="D268" t="s">
        <v>1636</v>
      </c>
      <c r="E268">
        <v>2024</v>
      </c>
      <c r="F268" t="s">
        <v>1639</v>
      </c>
      <c r="G268">
        <f t="shared" si="24"/>
        <v>92</v>
      </c>
      <c r="H268">
        <v>612</v>
      </c>
      <c r="I268">
        <v>6305</v>
      </c>
      <c r="J268">
        <v>4527</v>
      </c>
      <c r="K268">
        <v>227912</v>
      </c>
      <c r="L268">
        <v>14.04</v>
      </c>
      <c r="M268">
        <v>18</v>
      </c>
      <c r="N268">
        <v>1.06</v>
      </c>
      <c r="O268">
        <v>16.809999999999999</v>
      </c>
      <c r="P268">
        <v>65.3</v>
      </c>
      <c r="Q268">
        <v>1.1000000000000001</v>
      </c>
      <c r="R268">
        <v>6361</v>
      </c>
      <c r="S268">
        <v>4150</v>
      </c>
      <c r="T268">
        <v>2</v>
      </c>
      <c r="U268">
        <v>3858660</v>
      </c>
      <c r="V268">
        <v>2770524</v>
      </c>
      <c r="W268">
        <v>1088136</v>
      </c>
      <c r="X268" s="27">
        <f t="shared" si="25"/>
        <v>0.12851742965140697</v>
      </c>
      <c r="Y268" s="27">
        <f t="shared" si="26"/>
        <v>0.12252379804554521</v>
      </c>
      <c r="Z268" s="26">
        <f t="shared" si="27"/>
        <v>623.85620915032678</v>
      </c>
      <c r="AA268" s="27">
        <f t="shared" si="28"/>
        <v>0.80434782608695654</v>
      </c>
      <c r="AB268" t="str">
        <f t="shared" si="29"/>
        <v>Slow Mover</v>
      </c>
    </row>
    <row r="269" spans="1:28" x14ac:dyDescent="0.3">
      <c r="A269" t="s">
        <v>286</v>
      </c>
      <c r="B269" t="s">
        <v>1256</v>
      </c>
      <c r="C269" t="s">
        <v>1632</v>
      </c>
      <c r="D269" t="s">
        <v>1638</v>
      </c>
      <c r="E269">
        <v>2023</v>
      </c>
      <c r="F269" t="s">
        <v>1639</v>
      </c>
      <c r="G269">
        <f t="shared" si="24"/>
        <v>92</v>
      </c>
      <c r="H269">
        <v>2535</v>
      </c>
      <c r="I269">
        <v>2306</v>
      </c>
      <c r="J269">
        <v>7072</v>
      </c>
      <c r="K269">
        <v>225767</v>
      </c>
      <c r="L269">
        <v>0.96</v>
      </c>
      <c r="M269">
        <v>3</v>
      </c>
      <c r="N269">
        <v>5.31</v>
      </c>
      <c r="O269">
        <v>17.23</v>
      </c>
      <c r="P269">
        <v>82.23</v>
      </c>
      <c r="Q269">
        <v>3.8</v>
      </c>
      <c r="R269">
        <v>20660</v>
      </c>
      <c r="S269">
        <v>4653</v>
      </c>
      <c r="T269">
        <v>14</v>
      </c>
      <c r="U269">
        <v>5845710</v>
      </c>
      <c r="V269">
        <v>17927520</v>
      </c>
      <c r="W269">
        <v>-12081810</v>
      </c>
      <c r="X269" s="27">
        <f t="shared" si="25"/>
        <v>0.35267111853088479</v>
      </c>
      <c r="Y269" s="27">
        <f t="shared" si="26"/>
        <v>0.50751279092394952</v>
      </c>
      <c r="Z269" s="26">
        <f t="shared" si="27"/>
        <v>168.8662721893491</v>
      </c>
      <c r="AA269" s="27">
        <f t="shared" si="28"/>
        <v>0.96739130434782605</v>
      </c>
      <c r="AB269" t="str">
        <f t="shared" si="29"/>
        <v>Overstocked</v>
      </c>
    </row>
    <row r="270" spans="1:28" x14ac:dyDescent="0.3">
      <c r="A270" t="s">
        <v>287</v>
      </c>
      <c r="B270" t="s">
        <v>1046</v>
      </c>
      <c r="C270" t="s">
        <v>1633</v>
      </c>
      <c r="D270" t="s">
        <v>1636</v>
      </c>
      <c r="E270">
        <v>2023</v>
      </c>
      <c r="F270" t="s">
        <v>1641</v>
      </c>
      <c r="G270">
        <f t="shared" si="24"/>
        <v>91</v>
      </c>
      <c r="H270">
        <v>3404</v>
      </c>
      <c r="I270">
        <v>9702</v>
      </c>
      <c r="J270">
        <v>6795</v>
      </c>
      <c r="K270">
        <v>286281</v>
      </c>
      <c r="L270">
        <v>12.37</v>
      </c>
      <c r="M270">
        <v>1</v>
      </c>
      <c r="N270">
        <v>3.96</v>
      </c>
      <c r="O270">
        <v>8.5399999999999991</v>
      </c>
      <c r="P270">
        <v>78.03</v>
      </c>
      <c r="Q270">
        <v>3.4</v>
      </c>
      <c r="R270">
        <v>3096</v>
      </c>
      <c r="S270">
        <v>5025</v>
      </c>
      <c r="T270">
        <v>10</v>
      </c>
      <c r="U270">
        <v>33025608</v>
      </c>
      <c r="V270">
        <v>23130180</v>
      </c>
      <c r="W270">
        <v>9895428</v>
      </c>
      <c r="X270" s="27">
        <f t="shared" si="25"/>
        <v>0.40384387234547398</v>
      </c>
      <c r="Y270" s="27">
        <f t="shared" si="26"/>
        <v>0.68148857605724822</v>
      </c>
      <c r="Z270" s="26">
        <f t="shared" si="27"/>
        <v>134.33460634547589</v>
      </c>
      <c r="AA270" s="27">
        <f t="shared" si="28"/>
        <v>0.98901098901098905</v>
      </c>
      <c r="AB270" t="str">
        <f t="shared" si="29"/>
        <v>Fast Mover</v>
      </c>
    </row>
    <row r="271" spans="1:28" x14ac:dyDescent="0.3">
      <c r="A271" t="s">
        <v>288</v>
      </c>
      <c r="B271" t="s">
        <v>1257</v>
      </c>
      <c r="C271" t="s">
        <v>1633</v>
      </c>
      <c r="D271" t="s">
        <v>1636</v>
      </c>
      <c r="E271">
        <v>2024</v>
      </c>
      <c r="F271" t="s">
        <v>1642</v>
      </c>
      <c r="G271">
        <f t="shared" si="24"/>
        <v>90</v>
      </c>
      <c r="H271">
        <v>275</v>
      </c>
      <c r="I271">
        <v>3368</v>
      </c>
      <c r="J271">
        <v>10276</v>
      </c>
      <c r="K271">
        <v>134754</v>
      </c>
      <c r="L271">
        <v>4.3899999999999997</v>
      </c>
      <c r="M271">
        <v>13</v>
      </c>
      <c r="N271">
        <v>6.13</v>
      </c>
      <c r="O271">
        <v>5.39</v>
      </c>
      <c r="P271">
        <v>43.15</v>
      </c>
      <c r="Q271">
        <v>4.7</v>
      </c>
      <c r="R271">
        <v>18363</v>
      </c>
      <c r="S271">
        <v>2404</v>
      </c>
      <c r="T271">
        <v>8</v>
      </c>
      <c r="U271">
        <v>926200</v>
      </c>
      <c r="V271">
        <v>2825900</v>
      </c>
      <c r="W271">
        <v>-1899700</v>
      </c>
      <c r="X271" s="27">
        <f t="shared" si="25"/>
        <v>0.10265024262784621</v>
      </c>
      <c r="Y271" s="27">
        <f t="shared" si="26"/>
        <v>5.5055628206740086E-2</v>
      </c>
      <c r="Z271" s="26">
        <f t="shared" si="27"/>
        <v>786.76363636363646</v>
      </c>
      <c r="AA271" s="27">
        <f t="shared" si="28"/>
        <v>0.85555555555555562</v>
      </c>
      <c r="AB271" t="str">
        <f t="shared" si="29"/>
        <v>Slow Mover</v>
      </c>
    </row>
    <row r="272" spans="1:28" x14ac:dyDescent="0.3">
      <c r="A272" t="s">
        <v>289</v>
      </c>
      <c r="B272" t="s">
        <v>1258</v>
      </c>
      <c r="C272" t="s">
        <v>1633</v>
      </c>
      <c r="D272" t="s">
        <v>1636</v>
      </c>
      <c r="E272">
        <v>2024</v>
      </c>
      <c r="F272" t="s">
        <v>1639</v>
      </c>
      <c r="G272">
        <f t="shared" si="24"/>
        <v>92</v>
      </c>
      <c r="H272">
        <v>4943</v>
      </c>
      <c r="I272">
        <v>16061</v>
      </c>
      <c r="J272">
        <v>1314</v>
      </c>
      <c r="K272">
        <v>127988</v>
      </c>
      <c r="L272">
        <v>6.66</v>
      </c>
      <c r="M272">
        <v>1</v>
      </c>
      <c r="N272">
        <v>8.06</v>
      </c>
      <c r="O272">
        <v>20.34</v>
      </c>
      <c r="P272">
        <v>18.989999999999998</v>
      </c>
      <c r="Q272">
        <v>1.9</v>
      </c>
      <c r="R272">
        <v>11655</v>
      </c>
      <c r="S272">
        <v>3443</v>
      </c>
      <c r="T272">
        <v>2</v>
      </c>
      <c r="U272">
        <v>79389523</v>
      </c>
      <c r="V272">
        <v>6495102</v>
      </c>
      <c r="W272">
        <v>72894421</v>
      </c>
      <c r="X272" s="27">
        <f t="shared" si="25"/>
        <v>0.58943477223944674</v>
      </c>
      <c r="Y272" s="27">
        <f t="shared" si="26"/>
        <v>0.98959989173060459</v>
      </c>
      <c r="Z272" s="26">
        <f t="shared" si="27"/>
        <v>64.081731741857169</v>
      </c>
      <c r="AA272" s="27">
        <f t="shared" si="28"/>
        <v>0.98913043478260865</v>
      </c>
      <c r="AB272" t="str">
        <f t="shared" si="29"/>
        <v>Fast Mover</v>
      </c>
    </row>
    <row r="273" spans="1:28" x14ac:dyDescent="0.3">
      <c r="A273" t="s">
        <v>290</v>
      </c>
      <c r="B273" t="s">
        <v>1259</v>
      </c>
      <c r="C273" t="s">
        <v>1633</v>
      </c>
      <c r="D273" t="s">
        <v>1635</v>
      </c>
      <c r="E273">
        <v>2024</v>
      </c>
      <c r="F273" t="s">
        <v>1641</v>
      </c>
      <c r="G273">
        <f t="shared" si="24"/>
        <v>91</v>
      </c>
      <c r="H273">
        <v>1009</v>
      </c>
      <c r="I273">
        <v>17012</v>
      </c>
      <c r="J273">
        <v>1248</v>
      </c>
      <c r="K273">
        <v>200023</v>
      </c>
      <c r="L273">
        <v>0.33</v>
      </c>
      <c r="M273">
        <v>14</v>
      </c>
      <c r="N273">
        <v>3</v>
      </c>
      <c r="O273">
        <v>5.43</v>
      </c>
      <c r="P273">
        <v>16.05</v>
      </c>
      <c r="Q273">
        <v>1.3</v>
      </c>
      <c r="R273">
        <v>9419</v>
      </c>
      <c r="S273">
        <v>2156</v>
      </c>
      <c r="T273">
        <v>2</v>
      </c>
      <c r="U273">
        <v>17165108</v>
      </c>
      <c r="V273">
        <v>1259232</v>
      </c>
      <c r="W273">
        <v>15905876</v>
      </c>
      <c r="X273" s="27">
        <f t="shared" si="25"/>
        <v>0.31879936808846759</v>
      </c>
      <c r="Y273" s="27">
        <f t="shared" si="26"/>
        <v>0.20200410494763907</v>
      </c>
      <c r="Z273" s="26">
        <f t="shared" si="27"/>
        <v>194.44598612487613</v>
      </c>
      <c r="AA273" s="27">
        <f t="shared" si="28"/>
        <v>0.84615384615384615</v>
      </c>
      <c r="AB273" t="str">
        <f t="shared" si="29"/>
        <v>Other</v>
      </c>
    </row>
    <row r="274" spans="1:28" x14ac:dyDescent="0.3">
      <c r="A274" t="s">
        <v>291</v>
      </c>
      <c r="B274" t="s">
        <v>1260</v>
      </c>
      <c r="C274" t="s">
        <v>1632</v>
      </c>
      <c r="D274" t="s">
        <v>1635</v>
      </c>
      <c r="E274">
        <v>2023</v>
      </c>
      <c r="F274" t="s">
        <v>1639</v>
      </c>
      <c r="G274">
        <f t="shared" si="24"/>
        <v>92</v>
      </c>
      <c r="H274">
        <v>4598</v>
      </c>
      <c r="I274">
        <v>16399</v>
      </c>
      <c r="J274">
        <v>6819</v>
      </c>
      <c r="K274">
        <v>182379</v>
      </c>
      <c r="L274">
        <v>4.5199999999999996</v>
      </c>
      <c r="M274">
        <v>11</v>
      </c>
      <c r="N274">
        <v>9.6199999999999992</v>
      </c>
      <c r="O274">
        <v>13.55</v>
      </c>
      <c r="P274">
        <v>56.17</v>
      </c>
      <c r="Q274">
        <v>2</v>
      </c>
      <c r="R274">
        <v>11834</v>
      </c>
      <c r="S274">
        <v>2908</v>
      </c>
      <c r="T274">
        <v>6</v>
      </c>
      <c r="U274">
        <v>75402602</v>
      </c>
      <c r="V274">
        <v>31353762</v>
      </c>
      <c r="W274">
        <v>44048840</v>
      </c>
      <c r="X274" s="27">
        <f t="shared" si="25"/>
        <v>0.61257660538236081</v>
      </c>
      <c r="Y274" s="27">
        <f t="shared" si="26"/>
        <v>0.9205301036166943</v>
      </c>
      <c r="Z274" s="26">
        <f t="shared" si="27"/>
        <v>58.185297955632883</v>
      </c>
      <c r="AA274" s="27">
        <f t="shared" si="28"/>
        <v>0.88043478260869568</v>
      </c>
      <c r="AB274" t="str">
        <f t="shared" si="29"/>
        <v>Fast Mover</v>
      </c>
    </row>
    <row r="275" spans="1:28" x14ac:dyDescent="0.3">
      <c r="A275" t="s">
        <v>292</v>
      </c>
      <c r="B275" t="s">
        <v>1237</v>
      </c>
      <c r="C275" t="s">
        <v>1633</v>
      </c>
      <c r="D275" t="s">
        <v>1637</v>
      </c>
      <c r="E275">
        <v>2023</v>
      </c>
      <c r="F275" t="s">
        <v>1640</v>
      </c>
      <c r="G275">
        <f t="shared" si="24"/>
        <v>92</v>
      </c>
      <c r="H275">
        <v>3117</v>
      </c>
      <c r="I275">
        <v>17720</v>
      </c>
      <c r="J275">
        <v>14594</v>
      </c>
      <c r="K275">
        <v>130388</v>
      </c>
      <c r="L275">
        <v>7.54</v>
      </c>
      <c r="M275">
        <v>4</v>
      </c>
      <c r="N275">
        <v>5.36</v>
      </c>
      <c r="O275">
        <v>24.21</v>
      </c>
      <c r="P275">
        <v>61.41</v>
      </c>
      <c r="Q275">
        <v>1.1000000000000001</v>
      </c>
      <c r="R275">
        <v>16128</v>
      </c>
      <c r="S275">
        <v>7192</v>
      </c>
      <c r="T275">
        <v>9</v>
      </c>
      <c r="U275">
        <v>55233240</v>
      </c>
      <c r="V275">
        <v>45489498</v>
      </c>
      <c r="W275">
        <v>9743742</v>
      </c>
      <c r="X275" s="27">
        <f t="shared" si="25"/>
        <v>0.30235716364341836</v>
      </c>
      <c r="Y275" s="27">
        <f t="shared" si="26"/>
        <v>0.62403052043785034</v>
      </c>
      <c r="Z275" s="26">
        <f t="shared" si="27"/>
        <v>212.27590632017967</v>
      </c>
      <c r="AA275" s="27">
        <f t="shared" si="28"/>
        <v>0.95652173913043481</v>
      </c>
      <c r="AB275" t="str">
        <f t="shared" si="29"/>
        <v>Overstocked</v>
      </c>
    </row>
    <row r="276" spans="1:28" x14ac:dyDescent="0.3">
      <c r="A276" t="s">
        <v>293</v>
      </c>
      <c r="B276" t="s">
        <v>1222</v>
      </c>
      <c r="C276" t="s">
        <v>1634</v>
      </c>
      <c r="D276" t="s">
        <v>1635</v>
      </c>
      <c r="E276">
        <v>2023</v>
      </c>
      <c r="F276" t="s">
        <v>1639</v>
      </c>
      <c r="G276">
        <f t="shared" si="24"/>
        <v>92</v>
      </c>
      <c r="H276">
        <v>865</v>
      </c>
      <c r="I276">
        <v>17434</v>
      </c>
      <c r="J276">
        <v>6143</v>
      </c>
      <c r="K276">
        <v>402912</v>
      </c>
      <c r="L276">
        <v>0.84</v>
      </c>
      <c r="M276">
        <v>19</v>
      </c>
      <c r="N276">
        <v>6.18</v>
      </c>
      <c r="O276">
        <v>3.7</v>
      </c>
      <c r="P276">
        <v>77.989999999999995</v>
      </c>
      <c r="Q276">
        <v>1.1000000000000001</v>
      </c>
      <c r="R276">
        <v>3572</v>
      </c>
      <c r="S276">
        <v>9516</v>
      </c>
      <c r="T276">
        <v>10</v>
      </c>
      <c r="U276">
        <v>15080410</v>
      </c>
      <c r="V276">
        <v>5313695</v>
      </c>
      <c r="W276">
        <v>9766715</v>
      </c>
      <c r="X276" s="27">
        <f t="shared" si="25"/>
        <v>8.3325305847220879E-2</v>
      </c>
      <c r="Y276" s="27">
        <f t="shared" si="26"/>
        <v>0.17317497599574608</v>
      </c>
      <c r="Z276" s="26">
        <f t="shared" si="27"/>
        <v>1012.1063583815029</v>
      </c>
      <c r="AA276" s="27">
        <f t="shared" si="28"/>
        <v>0.79347826086956519</v>
      </c>
      <c r="AB276" t="str">
        <f t="shared" si="29"/>
        <v>Slow Mover</v>
      </c>
    </row>
    <row r="277" spans="1:28" x14ac:dyDescent="0.3">
      <c r="A277" t="s">
        <v>294</v>
      </c>
      <c r="B277" t="s">
        <v>1261</v>
      </c>
      <c r="C277" t="s">
        <v>1633</v>
      </c>
      <c r="D277" t="s">
        <v>1636</v>
      </c>
      <c r="E277">
        <v>2024</v>
      </c>
      <c r="F277" t="s">
        <v>1642</v>
      </c>
      <c r="G277">
        <f t="shared" si="24"/>
        <v>90</v>
      </c>
      <c r="H277">
        <v>4804</v>
      </c>
      <c r="I277">
        <v>6929</v>
      </c>
      <c r="J277">
        <v>10847</v>
      </c>
      <c r="K277">
        <v>347572</v>
      </c>
      <c r="L277">
        <v>7.37</v>
      </c>
      <c r="M277">
        <v>6</v>
      </c>
      <c r="N277">
        <v>6.81</v>
      </c>
      <c r="O277">
        <v>23.52</v>
      </c>
      <c r="P277">
        <v>33.4</v>
      </c>
      <c r="Q277">
        <v>4.7</v>
      </c>
      <c r="R277">
        <v>10987</v>
      </c>
      <c r="S277">
        <v>7326</v>
      </c>
      <c r="T277">
        <v>13</v>
      </c>
      <c r="U277">
        <v>33286916</v>
      </c>
      <c r="V277">
        <v>52108988</v>
      </c>
      <c r="W277">
        <v>-18822072</v>
      </c>
      <c r="X277" s="27">
        <f t="shared" si="25"/>
        <v>0.39604286892003299</v>
      </c>
      <c r="Y277" s="27">
        <f t="shared" si="26"/>
        <v>0.9617717742006523</v>
      </c>
      <c r="Z277" s="26">
        <f t="shared" si="27"/>
        <v>137.248126561199</v>
      </c>
      <c r="AA277" s="27">
        <f t="shared" si="28"/>
        <v>0.93333333333333335</v>
      </c>
      <c r="AB277" t="str">
        <f t="shared" si="29"/>
        <v>Fast Mover</v>
      </c>
    </row>
    <row r="278" spans="1:28" x14ac:dyDescent="0.3">
      <c r="A278" t="s">
        <v>295</v>
      </c>
      <c r="B278" t="s">
        <v>1262</v>
      </c>
      <c r="C278" t="s">
        <v>1634</v>
      </c>
      <c r="D278" t="s">
        <v>1638</v>
      </c>
      <c r="E278">
        <v>2023</v>
      </c>
      <c r="F278" t="s">
        <v>1642</v>
      </c>
      <c r="G278">
        <f t="shared" si="24"/>
        <v>90</v>
      </c>
      <c r="H278">
        <v>4692</v>
      </c>
      <c r="I278">
        <v>10576</v>
      </c>
      <c r="J278">
        <v>13961</v>
      </c>
      <c r="K278">
        <v>289779</v>
      </c>
      <c r="L278">
        <v>13.91</v>
      </c>
      <c r="M278">
        <v>9</v>
      </c>
      <c r="N278">
        <v>6.67</v>
      </c>
      <c r="O278">
        <v>4.57</v>
      </c>
      <c r="P278">
        <v>23.4</v>
      </c>
      <c r="Q278">
        <v>2.4</v>
      </c>
      <c r="R278">
        <v>7124</v>
      </c>
      <c r="S278">
        <v>986</v>
      </c>
      <c r="T278">
        <v>7</v>
      </c>
      <c r="U278">
        <v>49622592</v>
      </c>
      <c r="V278">
        <v>65505012</v>
      </c>
      <c r="W278">
        <v>-15882420</v>
      </c>
      <c r="X278" s="27">
        <f t="shared" si="25"/>
        <v>0.82634730538922152</v>
      </c>
      <c r="Y278" s="27">
        <f t="shared" si="26"/>
        <v>0.93934911834918</v>
      </c>
      <c r="Z278" s="26">
        <f t="shared" si="27"/>
        <v>18.913043478260871</v>
      </c>
      <c r="AA278" s="27">
        <f t="shared" si="28"/>
        <v>0.9</v>
      </c>
      <c r="AB278" t="str">
        <f t="shared" si="29"/>
        <v>Fast Mover</v>
      </c>
    </row>
    <row r="279" spans="1:28" x14ac:dyDescent="0.3">
      <c r="A279" t="s">
        <v>296</v>
      </c>
      <c r="B279" t="s">
        <v>1263</v>
      </c>
      <c r="C279" t="s">
        <v>1634</v>
      </c>
      <c r="D279" t="s">
        <v>1635</v>
      </c>
      <c r="E279">
        <v>2023</v>
      </c>
      <c r="F279" t="s">
        <v>1641</v>
      </c>
      <c r="G279">
        <f t="shared" si="24"/>
        <v>91</v>
      </c>
      <c r="H279">
        <v>3170</v>
      </c>
      <c r="I279">
        <v>5064</v>
      </c>
      <c r="J279">
        <v>8833</v>
      </c>
      <c r="K279">
        <v>404165</v>
      </c>
      <c r="L279">
        <v>1.58</v>
      </c>
      <c r="M279">
        <v>13</v>
      </c>
      <c r="N279">
        <v>5.1100000000000003</v>
      </c>
      <c r="O279">
        <v>14.19</v>
      </c>
      <c r="P279">
        <v>40.32</v>
      </c>
      <c r="Q279">
        <v>2.6</v>
      </c>
      <c r="R279">
        <v>2438</v>
      </c>
      <c r="S279">
        <v>8684</v>
      </c>
      <c r="T279">
        <v>13</v>
      </c>
      <c r="U279">
        <v>16052880</v>
      </c>
      <c r="V279">
        <v>28000610</v>
      </c>
      <c r="W279">
        <v>-11947730</v>
      </c>
      <c r="X279" s="27">
        <f t="shared" si="25"/>
        <v>0.26742028007423657</v>
      </c>
      <c r="Y279" s="27">
        <f t="shared" si="26"/>
        <v>0.63464124151042212</v>
      </c>
      <c r="Z279" s="26">
        <f t="shared" si="27"/>
        <v>249.28832807570981</v>
      </c>
      <c r="AA279" s="27">
        <f t="shared" si="28"/>
        <v>0.85714285714285721</v>
      </c>
      <c r="AB279" t="str">
        <f t="shared" si="29"/>
        <v>Other</v>
      </c>
    </row>
    <row r="280" spans="1:28" x14ac:dyDescent="0.3">
      <c r="A280" t="s">
        <v>297</v>
      </c>
      <c r="B280" t="s">
        <v>1264</v>
      </c>
      <c r="C280" t="s">
        <v>1632</v>
      </c>
      <c r="D280" t="s">
        <v>1636</v>
      </c>
      <c r="E280">
        <v>2024</v>
      </c>
      <c r="F280" t="s">
        <v>1641</v>
      </c>
      <c r="G280">
        <f t="shared" si="24"/>
        <v>91</v>
      </c>
      <c r="H280">
        <v>66</v>
      </c>
      <c r="I280">
        <v>2889</v>
      </c>
      <c r="J280">
        <v>12554</v>
      </c>
      <c r="K280">
        <v>430562</v>
      </c>
      <c r="L280">
        <v>11.47</v>
      </c>
      <c r="M280">
        <v>13</v>
      </c>
      <c r="N280">
        <v>4.29</v>
      </c>
      <c r="O280">
        <v>9.43</v>
      </c>
      <c r="P280">
        <v>38.29</v>
      </c>
      <c r="Q280">
        <v>1.1000000000000001</v>
      </c>
      <c r="R280">
        <v>9676</v>
      </c>
      <c r="S280">
        <v>9967</v>
      </c>
      <c r="T280">
        <v>14</v>
      </c>
      <c r="U280">
        <v>190674</v>
      </c>
      <c r="V280">
        <v>828564</v>
      </c>
      <c r="W280">
        <v>-637890</v>
      </c>
      <c r="X280" s="27">
        <f t="shared" si="25"/>
        <v>6.5782916375959335E-3</v>
      </c>
      <c r="Y280" s="27">
        <f t="shared" si="26"/>
        <v>1.321335076961762E-2</v>
      </c>
      <c r="Z280" s="26">
        <f t="shared" si="27"/>
        <v>13742.378787878788</v>
      </c>
      <c r="AA280" s="27">
        <f t="shared" si="28"/>
        <v>0.85714285714285721</v>
      </c>
      <c r="AB280" t="str">
        <f t="shared" si="29"/>
        <v>Slow Mover</v>
      </c>
    </row>
    <row r="281" spans="1:28" x14ac:dyDescent="0.3">
      <c r="A281" t="s">
        <v>298</v>
      </c>
      <c r="B281" t="s">
        <v>1265</v>
      </c>
      <c r="C281" t="s">
        <v>1633</v>
      </c>
      <c r="D281" t="s">
        <v>1636</v>
      </c>
      <c r="E281">
        <v>2023</v>
      </c>
      <c r="F281" t="s">
        <v>1640</v>
      </c>
      <c r="G281">
        <f t="shared" si="24"/>
        <v>92</v>
      </c>
      <c r="H281">
        <v>1293</v>
      </c>
      <c r="I281">
        <v>13093</v>
      </c>
      <c r="J281">
        <v>3320</v>
      </c>
      <c r="K281">
        <v>256846</v>
      </c>
      <c r="L281">
        <v>6.15</v>
      </c>
      <c r="M281">
        <v>4</v>
      </c>
      <c r="N281">
        <v>0.54</v>
      </c>
      <c r="O281">
        <v>24.12</v>
      </c>
      <c r="P281">
        <v>20.6</v>
      </c>
      <c r="Q281">
        <v>2.1</v>
      </c>
      <c r="R281">
        <v>2261</v>
      </c>
      <c r="S281">
        <v>7820</v>
      </c>
      <c r="T281">
        <v>11</v>
      </c>
      <c r="U281">
        <v>16929249</v>
      </c>
      <c r="V281">
        <v>4292760</v>
      </c>
      <c r="W281">
        <v>12636489</v>
      </c>
      <c r="X281" s="27">
        <f t="shared" si="25"/>
        <v>0.14188521891802919</v>
      </c>
      <c r="Y281" s="27">
        <f t="shared" si="26"/>
        <v>0.25886155371387248</v>
      </c>
      <c r="Z281" s="26">
        <f t="shared" si="27"/>
        <v>556.41144624903325</v>
      </c>
      <c r="AA281" s="27">
        <f t="shared" si="28"/>
        <v>0.95652173913043481</v>
      </c>
      <c r="AB281" t="str">
        <f t="shared" si="29"/>
        <v>Slow Mover</v>
      </c>
    </row>
    <row r="282" spans="1:28" x14ac:dyDescent="0.3">
      <c r="A282" t="s">
        <v>299</v>
      </c>
      <c r="B282" t="s">
        <v>1152</v>
      </c>
      <c r="C282" t="s">
        <v>1632</v>
      </c>
      <c r="D282" t="s">
        <v>1635</v>
      </c>
      <c r="E282">
        <v>2024</v>
      </c>
      <c r="F282" t="s">
        <v>1642</v>
      </c>
      <c r="G282">
        <f t="shared" si="24"/>
        <v>90</v>
      </c>
      <c r="H282">
        <v>2255</v>
      </c>
      <c r="I282">
        <v>8774</v>
      </c>
      <c r="J282">
        <v>3881</v>
      </c>
      <c r="K282">
        <v>220047</v>
      </c>
      <c r="L282">
        <v>9.83</v>
      </c>
      <c r="M282">
        <v>17</v>
      </c>
      <c r="N282">
        <v>0.22</v>
      </c>
      <c r="O282">
        <v>6.84</v>
      </c>
      <c r="P282">
        <v>63.78</v>
      </c>
      <c r="Q282">
        <v>4.2</v>
      </c>
      <c r="R282">
        <v>14441</v>
      </c>
      <c r="S282">
        <v>2546</v>
      </c>
      <c r="T282">
        <v>13</v>
      </c>
      <c r="U282">
        <v>19785370</v>
      </c>
      <c r="V282">
        <v>8751655</v>
      </c>
      <c r="W282">
        <v>11033715</v>
      </c>
      <c r="X282" s="27">
        <f t="shared" si="25"/>
        <v>0.46969381378879399</v>
      </c>
      <c r="Y282" s="27">
        <f t="shared" si="26"/>
        <v>0.45145615129526873</v>
      </c>
      <c r="Z282" s="26">
        <f t="shared" si="27"/>
        <v>101.61419068736141</v>
      </c>
      <c r="AA282" s="27">
        <f t="shared" si="28"/>
        <v>0.81111111111111112</v>
      </c>
      <c r="AB282" t="str">
        <f t="shared" si="29"/>
        <v>Stock-out Risk</v>
      </c>
    </row>
    <row r="283" spans="1:28" x14ac:dyDescent="0.3">
      <c r="A283" t="s">
        <v>300</v>
      </c>
      <c r="B283" t="s">
        <v>1047</v>
      </c>
      <c r="C283" t="s">
        <v>1634</v>
      </c>
      <c r="D283" t="s">
        <v>1637</v>
      </c>
      <c r="E283">
        <v>2023</v>
      </c>
      <c r="F283" t="s">
        <v>1639</v>
      </c>
      <c r="G283">
        <f t="shared" si="24"/>
        <v>92</v>
      </c>
      <c r="H283">
        <v>2574</v>
      </c>
      <c r="I283">
        <v>18708</v>
      </c>
      <c r="J283">
        <v>2228</v>
      </c>
      <c r="K283">
        <v>182212</v>
      </c>
      <c r="L283">
        <v>3.9</v>
      </c>
      <c r="M283">
        <v>13</v>
      </c>
      <c r="N283">
        <v>3.58</v>
      </c>
      <c r="O283">
        <v>9.99</v>
      </c>
      <c r="P283">
        <v>50.7</v>
      </c>
      <c r="Q283">
        <v>3.5</v>
      </c>
      <c r="R283">
        <v>3169</v>
      </c>
      <c r="S283">
        <v>4005</v>
      </c>
      <c r="T283">
        <v>9</v>
      </c>
      <c r="U283">
        <v>48154392</v>
      </c>
      <c r="V283">
        <v>5734872</v>
      </c>
      <c r="W283">
        <v>42419520</v>
      </c>
      <c r="X283" s="27">
        <f t="shared" si="25"/>
        <v>0.39124487004103969</v>
      </c>
      <c r="Y283" s="27">
        <f t="shared" si="26"/>
        <v>0.51532068001508724</v>
      </c>
      <c r="Z283" s="26">
        <f t="shared" si="27"/>
        <v>143.14685314685315</v>
      </c>
      <c r="AA283" s="27">
        <f t="shared" si="28"/>
        <v>0.85869565217391308</v>
      </c>
      <c r="AB283" t="str">
        <f t="shared" si="29"/>
        <v>Stock-out Risk</v>
      </c>
    </row>
    <row r="284" spans="1:28" x14ac:dyDescent="0.3">
      <c r="A284" t="s">
        <v>301</v>
      </c>
      <c r="B284" t="s">
        <v>1266</v>
      </c>
      <c r="C284" t="s">
        <v>1634</v>
      </c>
      <c r="D284" t="s">
        <v>1635</v>
      </c>
      <c r="E284">
        <v>2024</v>
      </c>
      <c r="F284" t="s">
        <v>1640</v>
      </c>
      <c r="G284">
        <f t="shared" si="24"/>
        <v>92</v>
      </c>
      <c r="H284">
        <v>1119</v>
      </c>
      <c r="I284">
        <v>18820</v>
      </c>
      <c r="J284">
        <v>4767</v>
      </c>
      <c r="K284">
        <v>468058</v>
      </c>
      <c r="L284">
        <v>2.39</v>
      </c>
      <c r="M284">
        <v>1</v>
      </c>
      <c r="N284">
        <v>3.34</v>
      </c>
      <c r="O284">
        <v>24.57</v>
      </c>
      <c r="P284">
        <v>67.69</v>
      </c>
      <c r="Q284">
        <v>4</v>
      </c>
      <c r="R284">
        <v>8628</v>
      </c>
      <c r="S284">
        <v>6574</v>
      </c>
      <c r="T284">
        <v>7</v>
      </c>
      <c r="U284">
        <v>21059580</v>
      </c>
      <c r="V284">
        <v>5334273</v>
      </c>
      <c r="W284">
        <v>15725307</v>
      </c>
      <c r="X284" s="27">
        <f t="shared" si="25"/>
        <v>0.14545690887820095</v>
      </c>
      <c r="Y284" s="27">
        <f t="shared" si="26"/>
        <v>0.22402635623033512</v>
      </c>
      <c r="Z284" s="26">
        <f t="shared" si="27"/>
        <v>540.48972296693478</v>
      </c>
      <c r="AA284" s="27">
        <f t="shared" si="28"/>
        <v>0.98913043478260865</v>
      </c>
      <c r="AB284" t="str">
        <f t="shared" si="29"/>
        <v>Slow Mover</v>
      </c>
    </row>
    <row r="285" spans="1:28" x14ac:dyDescent="0.3">
      <c r="A285" t="s">
        <v>302</v>
      </c>
      <c r="B285" t="s">
        <v>1267</v>
      </c>
      <c r="C285" t="s">
        <v>1633</v>
      </c>
      <c r="D285" t="s">
        <v>1638</v>
      </c>
      <c r="E285">
        <v>2023</v>
      </c>
      <c r="F285" t="s">
        <v>1640</v>
      </c>
      <c r="G285">
        <f t="shared" si="24"/>
        <v>92</v>
      </c>
      <c r="H285">
        <v>3494</v>
      </c>
      <c r="I285">
        <v>12245</v>
      </c>
      <c r="J285">
        <v>7245</v>
      </c>
      <c r="K285">
        <v>338565</v>
      </c>
      <c r="L285">
        <v>2.41</v>
      </c>
      <c r="M285">
        <v>11</v>
      </c>
      <c r="N285">
        <v>3.88</v>
      </c>
      <c r="O285">
        <v>13.41</v>
      </c>
      <c r="P285">
        <v>38.22</v>
      </c>
      <c r="Q285">
        <v>2.8</v>
      </c>
      <c r="R285">
        <v>20569</v>
      </c>
      <c r="S285">
        <v>3691</v>
      </c>
      <c r="T285">
        <v>12</v>
      </c>
      <c r="U285">
        <v>42784030</v>
      </c>
      <c r="V285">
        <v>25314030</v>
      </c>
      <c r="W285">
        <v>17470000</v>
      </c>
      <c r="X285" s="27">
        <f t="shared" si="25"/>
        <v>0.4862908837856646</v>
      </c>
      <c r="Y285" s="27">
        <f t="shared" si="26"/>
        <v>0.69950678165218128</v>
      </c>
      <c r="Z285" s="26">
        <f t="shared" si="27"/>
        <v>97.187178019461925</v>
      </c>
      <c r="AA285" s="27">
        <f t="shared" si="28"/>
        <v>0.88043478260869568</v>
      </c>
      <c r="AB285" t="str">
        <f t="shared" si="29"/>
        <v>Fast Mover</v>
      </c>
    </row>
    <row r="286" spans="1:28" x14ac:dyDescent="0.3">
      <c r="A286" t="s">
        <v>303</v>
      </c>
      <c r="B286" t="s">
        <v>1268</v>
      </c>
      <c r="C286" t="s">
        <v>1634</v>
      </c>
      <c r="D286" t="s">
        <v>1636</v>
      </c>
      <c r="E286">
        <v>2023</v>
      </c>
      <c r="F286" t="s">
        <v>1639</v>
      </c>
      <c r="G286">
        <f t="shared" si="24"/>
        <v>92</v>
      </c>
      <c r="H286">
        <v>2615</v>
      </c>
      <c r="I286">
        <v>15699</v>
      </c>
      <c r="J286">
        <v>14842</v>
      </c>
      <c r="K286">
        <v>313852</v>
      </c>
      <c r="L286">
        <v>1.06</v>
      </c>
      <c r="M286">
        <v>5</v>
      </c>
      <c r="N286">
        <v>1.38</v>
      </c>
      <c r="O286">
        <v>12.57</v>
      </c>
      <c r="P286">
        <v>36.06</v>
      </c>
      <c r="Q286">
        <v>2.2000000000000002</v>
      </c>
      <c r="R286">
        <v>13591</v>
      </c>
      <c r="S286">
        <v>2281</v>
      </c>
      <c r="T286">
        <v>7</v>
      </c>
      <c r="U286">
        <v>41052885</v>
      </c>
      <c r="V286">
        <v>38811830</v>
      </c>
      <c r="W286">
        <v>2241055</v>
      </c>
      <c r="X286" s="27">
        <f t="shared" si="25"/>
        <v>0.534109477124183</v>
      </c>
      <c r="Y286" s="27">
        <f t="shared" si="26"/>
        <v>0.52352897367500117</v>
      </c>
      <c r="Z286" s="26">
        <f t="shared" si="27"/>
        <v>80.249330783938817</v>
      </c>
      <c r="AA286" s="27">
        <f t="shared" si="28"/>
        <v>0.94565217391304346</v>
      </c>
      <c r="AB286" t="str">
        <f t="shared" si="29"/>
        <v>Fast Mover</v>
      </c>
    </row>
    <row r="287" spans="1:28" x14ac:dyDescent="0.3">
      <c r="A287" t="s">
        <v>304</v>
      </c>
      <c r="B287" t="s">
        <v>1269</v>
      </c>
      <c r="C287" t="s">
        <v>1634</v>
      </c>
      <c r="D287" t="s">
        <v>1636</v>
      </c>
      <c r="E287">
        <v>2024</v>
      </c>
      <c r="F287" t="s">
        <v>1641</v>
      </c>
      <c r="G287">
        <f t="shared" si="24"/>
        <v>91</v>
      </c>
      <c r="H287">
        <v>1110</v>
      </c>
      <c r="I287">
        <v>17376</v>
      </c>
      <c r="J287">
        <v>9914</v>
      </c>
      <c r="K287">
        <v>446846</v>
      </c>
      <c r="L287">
        <v>2.78</v>
      </c>
      <c r="M287">
        <v>3</v>
      </c>
      <c r="N287">
        <v>7.38</v>
      </c>
      <c r="O287">
        <v>6.44</v>
      </c>
      <c r="P287">
        <v>47.81</v>
      </c>
      <c r="Q287">
        <v>2.9</v>
      </c>
      <c r="R287">
        <v>19815</v>
      </c>
      <c r="S287">
        <v>5111</v>
      </c>
      <c r="T287">
        <v>5</v>
      </c>
      <c r="U287">
        <v>19287360</v>
      </c>
      <c r="V287">
        <v>11004540</v>
      </c>
      <c r="W287">
        <v>8282820</v>
      </c>
      <c r="X287" s="27">
        <f t="shared" si="25"/>
        <v>0.17842790548143386</v>
      </c>
      <c r="Y287" s="27">
        <f t="shared" si="26"/>
        <v>0.2222245356708418</v>
      </c>
      <c r="Z287" s="26">
        <f t="shared" si="27"/>
        <v>419.00990990990994</v>
      </c>
      <c r="AA287" s="27">
        <f t="shared" si="28"/>
        <v>0.96703296703296704</v>
      </c>
      <c r="AB287" t="str">
        <f t="shared" si="29"/>
        <v>Slow Mover</v>
      </c>
    </row>
    <row r="288" spans="1:28" x14ac:dyDescent="0.3">
      <c r="A288" t="s">
        <v>305</v>
      </c>
      <c r="B288" t="s">
        <v>1270</v>
      </c>
      <c r="C288" t="s">
        <v>1633</v>
      </c>
      <c r="D288" t="s">
        <v>1635</v>
      </c>
      <c r="E288">
        <v>2023</v>
      </c>
      <c r="F288" t="s">
        <v>1642</v>
      </c>
      <c r="G288">
        <f t="shared" si="24"/>
        <v>90</v>
      </c>
      <c r="H288">
        <v>2377</v>
      </c>
      <c r="I288">
        <v>19680</v>
      </c>
      <c r="J288">
        <v>12129</v>
      </c>
      <c r="K288">
        <v>462811</v>
      </c>
      <c r="L288">
        <v>9.9600000000000009</v>
      </c>
      <c r="M288">
        <v>12</v>
      </c>
      <c r="N288">
        <v>8.57</v>
      </c>
      <c r="O288">
        <v>17.53</v>
      </c>
      <c r="P288">
        <v>80.19</v>
      </c>
      <c r="Q288">
        <v>2.2999999999999998</v>
      </c>
      <c r="R288">
        <v>8808</v>
      </c>
      <c r="S288">
        <v>5130</v>
      </c>
      <c r="T288">
        <v>12</v>
      </c>
      <c r="U288">
        <v>46779360</v>
      </c>
      <c r="V288">
        <v>28830633</v>
      </c>
      <c r="W288">
        <v>17948727</v>
      </c>
      <c r="X288" s="27">
        <f t="shared" si="25"/>
        <v>0.31663780471559877</v>
      </c>
      <c r="Y288" s="27">
        <f t="shared" si="26"/>
        <v>0.47588082999062248</v>
      </c>
      <c r="Z288" s="26">
        <f t="shared" si="27"/>
        <v>194.23643247791333</v>
      </c>
      <c r="AA288" s="27">
        <f t="shared" si="28"/>
        <v>0.8666666666666667</v>
      </c>
      <c r="AB288" t="str">
        <f t="shared" si="29"/>
        <v>Other</v>
      </c>
    </row>
    <row r="289" spans="1:28" x14ac:dyDescent="0.3">
      <c r="A289" t="s">
        <v>306</v>
      </c>
      <c r="B289" t="s">
        <v>1271</v>
      </c>
      <c r="C289" t="s">
        <v>1633</v>
      </c>
      <c r="D289" t="s">
        <v>1636</v>
      </c>
      <c r="E289">
        <v>2023</v>
      </c>
      <c r="F289" t="s">
        <v>1640</v>
      </c>
      <c r="G289">
        <f t="shared" si="24"/>
        <v>92</v>
      </c>
      <c r="H289">
        <v>3470</v>
      </c>
      <c r="I289">
        <v>9745</v>
      </c>
      <c r="J289">
        <v>2959</v>
      </c>
      <c r="K289">
        <v>126021</v>
      </c>
      <c r="L289">
        <v>13.23</v>
      </c>
      <c r="M289">
        <v>3</v>
      </c>
      <c r="N289">
        <v>9.39</v>
      </c>
      <c r="O289">
        <v>0.36</v>
      </c>
      <c r="P289">
        <v>13.22</v>
      </c>
      <c r="Q289">
        <v>4.4000000000000004</v>
      </c>
      <c r="R289">
        <v>2626</v>
      </c>
      <c r="S289">
        <v>454</v>
      </c>
      <c r="T289">
        <v>6</v>
      </c>
      <c r="U289">
        <v>33815150</v>
      </c>
      <c r="V289">
        <v>10267730</v>
      </c>
      <c r="W289">
        <v>23547420</v>
      </c>
      <c r="X289" s="27">
        <f t="shared" si="25"/>
        <v>0.88430173292558611</v>
      </c>
      <c r="Y289" s="27">
        <f t="shared" si="26"/>
        <v>0.69470192682686582</v>
      </c>
      <c r="Z289" s="26">
        <f t="shared" si="27"/>
        <v>12.036887608069163</v>
      </c>
      <c r="AA289" s="27">
        <f t="shared" si="28"/>
        <v>0.96739130434782605</v>
      </c>
      <c r="AB289" t="str">
        <f t="shared" si="29"/>
        <v>Fast Mover</v>
      </c>
    </row>
    <row r="290" spans="1:28" x14ac:dyDescent="0.3">
      <c r="A290" t="s">
        <v>307</v>
      </c>
      <c r="B290" t="s">
        <v>1272</v>
      </c>
      <c r="C290" t="s">
        <v>1633</v>
      </c>
      <c r="D290" t="s">
        <v>1635</v>
      </c>
      <c r="E290">
        <v>2024</v>
      </c>
      <c r="F290" t="s">
        <v>1639</v>
      </c>
      <c r="G290">
        <f t="shared" si="24"/>
        <v>92</v>
      </c>
      <c r="H290">
        <v>351</v>
      </c>
      <c r="I290">
        <v>8714</v>
      </c>
      <c r="J290">
        <v>5932</v>
      </c>
      <c r="K290">
        <v>209380</v>
      </c>
      <c r="L290">
        <v>12.21</v>
      </c>
      <c r="M290">
        <v>13</v>
      </c>
      <c r="N290">
        <v>4.92</v>
      </c>
      <c r="O290">
        <v>1.24</v>
      </c>
      <c r="P290">
        <v>74.39</v>
      </c>
      <c r="Q290">
        <v>2.2000000000000002</v>
      </c>
      <c r="R290">
        <v>7521</v>
      </c>
      <c r="S290">
        <v>2731</v>
      </c>
      <c r="T290">
        <v>3</v>
      </c>
      <c r="U290">
        <v>3058614</v>
      </c>
      <c r="V290">
        <v>2082132</v>
      </c>
      <c r="W290">
        <v>976482</v>
      </c>
      <c r="X290" s="27">
        <f t="shared" si="25"/>
        <v>0.11388708630759248</v>
      </c>
      <c r="Y290" s="27">
        <f t="shared" si="26"/>
        <v>7.0271001820239168E-2</v>
      </c>
      <c r="Z290" s="26">
        <f t="shared" si="27"/>
        <v>715.81766381766386</v>
      </c>
      <c r="AA290" s="27">
        <f t="shared" si="28"/>
        <v>0.85869565217391308</v>
      </c>
      <c r="AB290" t="str">
        <f t="shared" si="29"/>
        <v>Slow Mover</v>
      </c>
    </row>
    <row r="291" spans="1:28" x14ac:dyDescent="0.3">
      <c r="A291" t="s">
        <v>308</v>
      </c>
      <c r="B291" t="s">
        <v>1273</v>
      </c>
      <c r="C291" t="s">
        <v>1634</v>
      </c>
      <c r="D291" t="s">
        <v>1636</v>
      </c>
      <c r="E291">
        <v>2024</v>
      </c>
      <c r="F291" t="s">
        <v>1639</v>
      </c>
      <c r="G291">
        <f t="shared" si="24"/>
        <v>92</v>
      </c>
      <c r="H291">
        <v>4326</v>
      </c>
      <c r="I291">
        <v>2226</v>
      </c>
      <c r="J291">
        <v>14504</v>
      </c>
      <c r="K291">
        <v>94789</v>
      </c>
      <c r="L291">
        <v>10.28</v>
      </c>
      <c r="M291">
        <v>15</v>
      </c>
      <c r="N291">
        <v>7.01</v>
      </c>
      <c r="O291">
        <v>14.98</v>
      </c>
      <c r="P291">
        <v>39.520000000000003</v>
      </c>
      <c r="Q291">
        <v>3.6</v>
      </c>
      <c r="R291">
        <v>7937</v>
      </c>
      <c r="S291">
        <v>1621</v>
      </c>
      <c r="T291">
        <v>4</v>
      </c>
      <c r="U291">
        <v>9629676</v>
      </c>
      <c r="V291">
        <v>62744304</v>
      </c>
      <c r="W291">
        <v>-53114628</v>
      </c>
      <c r="X291" s="27">
        <f t="shared" si="25"/>
        <v>0.72742559273583318</v>
      </c>
      <c r="Y291" s="27">
        <f t="shared" si="26"/>
        <v>0.86607508226311858</v>
      </c>
      <c r="Z291" s="26">
        <f t="shared" si="27"/>
        <v>34.473416551086451</v>
      </c>
      <c r="AA291" s="27">
        <f t="shared" si="28"/>
        <v>0.83695652173913038</v>
      </c>
      <c r="AB291" t="str">
        <f t="shared" si="29"/>
        <v>Fast Mover</v>
      </c>
    </row>
    <row r="292" spans="1:28" x14ac:dyDescent="0.3">
      <c r="A292" t="s">
        <v>309</v>
      </c>
      <c r="B292" t="s">
        <v>1204</v>
      </c>
      <c r="C292" t="s">
        <v>1633</v>
      </c>
      <c r="D292" t="s">
        <v>1635</v>
      </c>
      <c r="E292">
        <v>2024</v>
      </c>
      <c r="F292" t="s">
        <v>1642</v>
      </c>
      <c r="G292">
        <f t="shared" si="24"/>
        <v>90</v>
      </c>
      <c r="H292">
        <v>656</v>
      </c>
      <c r="I292">
        <v>15332</v>
      </c>
      <c r="J292">
        <v>3347</v>
      </c>
      <c r="K292">
        <v>498906</v>
      </c>
      <c r="L292">
        <v>1.66</v>
      </c>
      <c r="M292">
        <v>3</v>
      </c>
      <c r="N292">
        <v>8.56</v>
      </c>
      <c r="O292">
        <v>8.5399999999999991</v>
      </c>
      <c r="P292">
        <v>78.37</v>
      </c>
      <c r="Q292">
        <v>1.5</v>
      </c>
      <c r="R292">
        <v>8539</v>
      </c>
      <c r="S292">
        <v>2772</v>
      </c>
      <c r="T292">
        <v>4</v>
      </c>
      <c r="U292">
        <v>10057792</v>
      </c>
      <c r="V292">
        <v>2195632</v>
      </c>
      <c r="W292">
        <v>7862160</v>
      </c>
      <c r="X292" s="27">
        <f t="shared" si="25"/>
        <v>0.19136522753792298</v>
      </c>
      <c r="Y292" s="27">
        <f t="shared" si="26"/>
        <v>0.13133269855862362</v>
      </c>
      <c r="Z292" s="26">
        <f t="shared" si="27"/>
        <v>380.30487804878049</v>
      </c>
      <c r="AA292" s="27">
        <f t="shared" si="28"/>
        <v>0.96666666666666667</v>
      </c>
      <c r="AB292" t="str">
        <f t="shared" si="29"/>
        <v>Slow Mover</v>
      </c>
    </row>
    <row r="293" spans="1:28" x14ac:dyDescent="0.3">
      <c r="A293" t="s">
        <v>310</v>
      </c>
      <c r="B293" t="s">
        <v>1147</v>
      </c>
      <c r="C293" t="s">
        <v>1633</v>
      </c>
      <c r="D293" t="s">
        <v>1635</v>
      </c>
      <c r="E293">
        <v>2023</v>
      </c>
      <c r="F293" t="s">
        <v>1641</v>
      </c>
      <c r="G293">
        <f t="shared" si="24"/>
        <v>91</v>
      </c>
      <c r="H293">
        <v>3220</v>
      </c>
      <c r="I293">
        <v>12862</v>
      </c>
      <c r="J293">
        <v>3779</v>
      </c>
      <c r="K293">
        <v>76086</v>
      </c>
      <c r="L293">
        <v>4.34</v>
      </c>
      <c r="M293">
        <v>0</v>
      </c>
      <c r="N293">
        <v>4.18</v>
      </c>
      <c r="O293">
        <v>23.83</v>
      </c>
      <c r="P293">
        <v>74.180000000000007</v>
      </c>
      <c r="Q293">
        <v>3.7</v>
      </c>
      <c r="R293">
        <v>19087</v>
      </c>
      <c r="S293">
        <v>2437</v>
      </c>
      <c r="T293">
        <v>13</v>
      </c>
      <c r="U293">
        <v>41415640</v>
      </c>
      <c r="V293">
        <v>12168380</v>
      </c>
      <c r="W293">
        <v>29247260</v>
      </c>
      <c r="X293" s="27">
        <f t="shared" si="25"/>
        <v>0.56920629308820925</v>
      </c>
      <c r="Y293" s="27">
        <f t="shared" si="26"/>
        <v>0.64465135572982935</v>
      </c>
      <c r="Z293" s="26">
        <f t="shared" si="27"/>
        <v>68.871739130434776</v>
      </c>
      <c r="AA293" s="27">
        <f t="shared" si="28"/>
        <v>1</v>
      </c>
      <c r="AB293" t="str">
        <f t="shared" si="29"/>
        <v>Fast Mover</v>
      </c>
    </row>
    <row r="294" spans="1:28" x14ac:dyDescent="0.3">
      <c r="A294" t="s">
        <v>311</v>
      </c>
      <c r="B294" t="s">
        <v>1082</v>
      </c>
      <c r="C294" t="s">
        <v>1632</v>
      </c>
      <c r="D294" t="s">
        <v>1635</v>
      </c>
      <c r="E294">
        <v>2023</v>
      </c>
      <c r="F294" t="s">
        <v>1639</v>
      </c>
      <c r="G294">
        <f t="shared" si="24"/>
        <v>92</v>
      </c>
      <c r="H294">
        <v>749</v>
      </c>
      <c r="I294">
        <v>19797</v>
      </c>
      <c r="J294">
        <v>11273</v>
      </c>
      <c r="K294">
        <v>329003</v>
      </c>
      <c r="L294">
        <v>4.6500000000000004</v>
      </c>
      <c r="M294">
        <v>12</v>
      </c>
      <c r="N294">
        <v>3.09</v>
      </c>
      <c r="O294">
        <v>22.58</v>
      </c>
      <c r="P294">
        <v>37.9</v>
      </c>
      <c r="Q294">
        <v>4.7</v>
      </c>
      <c r="R294">
        <v>5635</v>
      </c>
      <c r="S294">
        <v>7068</v>
      </c>
      <c r="T294">
        <v>12</v>
      </c>
      <c r="U294">
        <v>14827953</v>
      </c>
      <c r="V294">
        <v>8443477</v>
      </c>
      <c r="W294">
        <v>6384476</v>
      </c>
      <c r="X294" s="27">
        <f t="shared" si="25"/>
        <v>9.5816809517717788E-2</v>
      </c>
      <c r="Y294" s="27">
        <f t="shared" si="26"/>
        <v>0.14995151100672119</v>
      </c>
      <c r="Z294" s="26">
        <f t="shared" si="27"/>
        <v>868.16555407209603</v>
      </c>
      <c r="AA294" s="27">
        <f t="shared" si="28"/>
        <v>0.86956521739130432</v>
      </c>
      <c r="AB294" t="str">
        <f t="shared" si="29"/>
        <v>Slow Mover</v>
      </c>
    </row>
    <row r="295" spans="1:28" x14ac:dyDescent="0.3">
      <c r="A295" t="s">
        <v>312</v>
      </c>
      <c r="B295" t="s">
        <v>1274</v>
      </c>
      <c r="C295" t="s">
        <v>1632</v>
      </c>
      <c r="D295" t="s">
        <v>1635</v>
      </c>
      <c r="E295">
        <v>2023</v>
      </c>
      <c r="F295" t="s">
        <v>1639</v>
      </c>
      <c r="G295">
        <f t="shared" si="24"/>
        <v>92</v>
      </c>
      <c r="H295">
        <v>1189</v>
      </c>
      <c r="I295">
        <v>11606</v>
      </c>
      <c r="J295">
        <v>3449</v>
      </c>
      <c r="K295">
        <v>57684</v>
      </c>
      <c r="L295">
        <v>3.75</v>
      </c>
      <c r="M295">
        <v>3</v>
      </c>
      <c r="N295">
        <v>9.3699999999999992</v>
      </c>
      <c r="O295">
        <v>17.84</v>
      </c>
      <c r="P295">
        <v>65.510000000000005</v>
      </c>
      <c r="Q295">
        <v>3.4</v>
      </c>
      <c r="R295">
        <v>16611</v>
      </c>
      <c r="S295">
        <v>728</v>
      </c>
      <c r="T295">
        <v>6</v>
      </c>
      <c r="U295">
        <v>13799534</v>
      </c>
      <c r="V295">
        <v>4100861</v>
      </c>
      <c r="W295">
        <v>9698673</v>
      </c>
      <c r="X295" s="27">
        <f t="shared" si="25"/>
        <v>0.62023995826812728</v>
      </c>
      <c r="Y295" s="27">
        <f t="shared" si="26"/>
        <v>0.23804051613750532</v>
      </c>
      <c r="Z295" s="26">
        <f t="shared" si="27"/>
        <v>56.329688814129518</v>
      </c>
      <c r="AA295" s="27">
        <f t="shared" si="28"/>
        <v>0.96739130434782605</v>
      </c>
      <c r="AB295" t="str">
        <f t="shared" si="29"/>
        <v>Other</v>
      </c>
    </row>
    <row r="296" spans="1:28" x14ac:dyDescent="0.3">
      <c r="A296" t="s">
        <v>313</v>
      </c>
      <c r="B296" t="s">
        <v>1275</v>
      </c>
      <c r="C296" t="s">
        <v>1634</v>
      </c>
      <c r="D296" t="s">
        <v>1635</v>
      </c>
      <c r="E296">
        <v>2024</v>
      </c>
      <c r="F296" t="s">
        <v>1641</v>
      </c>
      <c r="G296">
        <f t="shared" si="24"/>
        <v>91</v>
      </c>
      <c r="H296">
        <v>240</v>
      </c>
      <c r="I296">
        <v>9157</v>
      </c>
      <c r="J296">
        <v>9305</v>
      </c>
      <c r="K296">
        <v>141088</v>
      </c>
      <c r="L296">
        <v>7.73</v>
      </c>
      <c r="M296">
        <v>19</v>
      </c>
      <c r="N296">
        <v>5.16</v>
      </c>
      <c r="O296">
        <v>20.45</v>
      </c>
      <c r="P296">
        <v>22.77</v>
      </c>
      <c r="Q296">
        <v>3.2</v>
      </c>
      <c r="R296">
        <v>13464</v>
      </c>
      <c r="S296">
        <v>7262</v>
      </c>
      <c r="T296">
        <v>6</v>
      </c>
      <c r="U296">
        <v>2197680</v>
      </c>
      <c r="V296">
        <v>2233200</v>
      </c>
      <c r="W296">
        <v>-35520</v>
      </c>
      <c r="X296" s="27">
        <f t="shared" si="25"/>
        <v>3.1991468941615572E-2</v>
      </c>
      <c r="Y296" s="27">
        <f t="shared" si="26"/>
        <v>4.8048548253154987E-2</v>
      </c>
      <c r="Z296" s="26">
        <f t="shared" si="27"/>
        <v>2753.5083333333332</v>
      </c>
      <c r="AA296" s="27">
        <f t="shared" si="28"/>
        <v>0.79120879120879117</v>
      </c>
      <c r="AB296" t="str">
        <f t="shared" si="29"/>
        <v>Slow Mover</v>
      </c>
    </row>
    <row r="297" spans="1:28" x14ac:dyDescent="0.3">
      <c r="A297" t="s">
        <v>314</v>
      </c>
      <c r="B297" t="s">
        <v>1276</v>
      </c>
      <c r="C297" t="s">
        <v>1634</v>
      </c>
      <c r="D297" t="s">
        <v>1637</v>
      </c>
      <c r="E297">
        <v>2023</v>
      </c>
      <c r="F297" t="s">
        <v>1641</v>
      </c>
      <c r="G297">
        <f t="shared" si="24"/>
        <v>91</v>
      </c>
      <c r="H297">
        <v>2350</v>
      </c>
      <c r="I297">
        <v>16051</v>
      </c>
      <c r="J297">
        <v>11605</v>
      </c>
      <c r="K297">
        <v>444423</v>
      </c>
      <c r="L297">
        <v>8.0299999999999994</v>
      </c>
      <c r="M297">
        <v>17</v>
      </c>
      <c r="N297">
        <v>4.97</v>
      </c>
      <c r="O297">
        <v>16.68</v>
      </c>
      <c r="P297">
        <v>81.7</v>
      </c>
      <c r="Q297">
        <v>4.8</v>
      </c>
      <c r="R297">
        <v>10211</v>
      </c>
      <c r="S297">
        <v>2779</v>
      </c>
      <c r="T297">
        <v>7</v>
      </c>
      <c r="U297">
        <v>37719850</v>
      </c>
      <c r="V297">
        <v>27271750</v>
      </c>
      <c r="W297">
        <v>10448100</v>
      </c>
      <c r="X297" s="27">
        <f t="shared" si="25"/>
        <v>0.45817898225775006</v>
      </c>
      <c r="Y297" s="27">
        <f t="shared" si="26"/>
        <v>0.47047536831214254</v>
      </c>
      <c r="Z297" s="26">
        <f t="shared" si="27"/>
        <v>107.61234042553191</v>
      </c>
      <c r="AA297" s="27">
        <f t="shared" si="28"/>
        <v>0.81318681318681318</v>
      </c>
      <c r="AB297" t="str">
        <f t="shared" si="29"/>
        <v>Stock-out Risk</v>
      </c>
    </row>
    <row r="298" spans="1:28" x14ac:dyDescent="0.3">
      <c r="A298" t="s">
        <v>315</v>
      </c>
      <c r="B298" t="s">
        <v>1247</v>
      </c>
      <c r="C298" t="s">
        <v>1634</v>
      </c>
      <c r="D298" t="s">
        <v>1636</v>
      </c>
      <c r="E298">
        <v>2024</v>
      </c>
      <c r="F298" t="s">
        <v>1639</v>
      </c>
      <c r="G298">
        <f t="shared" si="24"/>
        <v>92</v>
      </c>
      <c r="H298">
        <v>1030</v>
      </c>
      <c r="I298">
        <v>9406</v>
      </c>
      <c r="J298">
        <v>3883</v>
      </c>
      <c r="K298">
        <v>96099</v>
      </c>
      <c r="L298">
        <v>5.35</v>
      </c>
      <c r="M298">
        <v>5</v>
      </c>
      <c r="N298">
        <v>1.78</v>
      </c>
      <c r="O298">
        <v>3.14</v>
      </c>
      <c r="P298">
        <v>42.36</v>
      </c>
      <c r="Q298">
        <v>3.5</v>
      </c>
      <c r="R298">
        <v>9404</v>
      </c>
      <c r="S298">
        <v>5366</v>
      </c>
      <c r="T298">
        <v>6</v>
      </c>
      <c r="U298">
        <v>9688180</v>
      </c>
      <c r="V298">
        <v>3999490</v>
      </c>
      <c r="W298">
        <v>5688690</v>
      </c>
      <c r="X298" s="27">
        <f t="shared" si="25"/>
        <v>0.16103814884302689</v>
      </c>
      <c r="Y298" s="27">
        <f t="shared" si="26"/>
        <v>0.20620835291979014</v>
      </c>
      <c r="Z298" s="26">
        <f t="shared" si="27"/>
        <v>479.29320388349515</v>
      </c>
      <c r="AA298" s="27">
        <f t="shared" si="28"/>
        <v>0.94565217391304346</v>
      </c>
      <c r="AB298" t="str">
        <f t="shared" si="29"/>
        <v>Slow Mover</v>
      </c>
    </row>
    <row r="299" spans="1:28" x14ac:dyDescent="0.3">
      <c r="A299" t="s">
        <v>316</v>
      </c>
      <c r="B299" t="s">
        <v>1277</v>
      </c>
      <c r="C299" t="s">
        <v>1634</v>
      </c>
      <c r="D299" t="s">
        <v>1638</v>
      </c>
      <c r="E299">
        <v>2023</v>
      </c>
      <c r="F299" t="s">
        <v>1640</v>
      </c>
      <c r="G299">
        <f t="shared" si="24"/>
        <v>92</v>
      </c>
      <c r="H299">
        <v>3025</v>
      </c>
      <c r="I299">
        <v>8787</v>
      </c>
      <c r="J299">
        <v>11248</v>
      </c>
      <c r="K299">
        <v>116093</v>
      </c>
      <c r="L299">
        <v>5.31</v>
      </c>
      <c r="M299">
        <v>2</v>
      </c>
      <c r="N299">
        <v>1.08</v>
      </c>
      <c r="O299">
        <v>19.14</v>
      </c>
      <c r="P299">
        <v>46.45</v>
      </c>
      <c r="Q299">
        <v>2</v>
      </c>
      <c r="R299">
        <v>3783</v>
      </c>
      <c r="S299">
        <v>4522</v>
      </c>
      <c r="T299">
        <v>13</v>
      </c>
      <c r="U299">
        <v>26580675</v>
      </c>
      <c r="V299">
        <v>34025200</v>
      </c>
      <c r="W299">
        <v>-7444525</v>
      </c>
      <c r="X299" s="27">
        <f t="shared" si="25"/>
        <v>0.40082151848416592</v>
      </c>
      <c r="Y299" s="27">
        <f t="shared" si="26"/>
        <v>0.60561191027414096</v>
      </c>
      <c r="Z299" s="26">
        <f t="shared" si="27"/>
        <v>137.52859504132232</v>
      </c>
      <c r="AA299" s="27">
        <f t="shared" si="28"/>
        <v>0.97826086956521741</v>
      </c>
      <c r="AB299" t="str">
        <f t="shared" si="29"/>
        <v>Fast Mover</v>
      </c>
    </row>
    <row r="300" spans="1:28" x14ac:dyDescent="0.3">
      <c r="A300" t="s">
        <v>317</v>
      </c>
      <c r="B300" t="s">
        <v>1278</v>
      </c>
      <c r="C300" t="s">
        <v>1633</v>
      </c>
      <c r="D300" t="s">
        <v>1638</v>
      </c>
      <c r="E300">
        <v>2023</v>
      </c>
      <c r="F300" t="s">
        <v>1639</v>
      </c>
      <c r="G300">
        <f t="shared" si="24"/>
        <v>92</v>
      </c>
      <c r="H300">
        <v>1234</v>
      </c>
      <c r="I300">
        <v>2392</v>
      </c>
      <c r="J300">
        <v>1837</v>
      </c>
      <c r="K300">
        <v>210761</v>
      </c>
      <c r="L300">
        <v>12.43</v>
      </c>
      <c r="M300">
        <v>12</v>
      </c>
      <c r="N300">
        <v>8.42</v>
      </c>
      <c r="O300">
        <v>5.25</v>
      </c>
      <c r="P300">
        <v>66.459999999999994</v>
      </c>
      <c r="Q300">
        <v>2.2000000000000002</v>
      </c>
      <c r="R300">
        <v>3977</v>
      </c>
      <c r="S300">
        <v>9730</v>
      </c>
      <c r="T300">
        <v>7</v>
      </c>
      <c r="U300">
        <v>2951728</v>
      </c>
      <c r="V300">
        <v>2266858</v>
      </c>
      <c r="W300">
        <v>684870</v>
      </c>
      <c r="X300" s="27">
        <f t="shared" si="25"/>
        <v>0.11255016417365925</v>
      </c>
      <c r="Y300" s="27">
        <f t="shared" si="26"/>
        <v>0.24704961893497188</v>
      </c>
      <c r="Z300" s="26">
        <f t="shared" si="27"/>
        <v>725.41329011345226</v>
      </c>
      <c r="AA300" s="27">
        <f t="shared" si="28"/>
        <v>0.86956521739130432</v>
      </c>
      <c r="AB300" t="str">
        <f t="shared" si="29"/>
        <v>Slow Mover</v>
      </c>
    </row>
    <row r="301" spans="1:28" x14ac:dyDescent="0.3">
      <c r="A301" t="s">
        <v>318</v>
      </c>
      <c r="B301" t="s">
        <v>1279</v>
      </c>
      <c r="C301" t="s">
        <v>1634</v>
      </c>
      <c r="D301" t="s">
        <v>1636</v>
      </c>
      <c r="E301">
        <v>2024</v>
      </c>
      <c r="F301" t="s">
        <v>1640</v>
      </c>
      <c r="G301">
        <f t="shared" si="24"/>
        <v>92</v>
      </c>
      <c r="H301">
        <v>3377</v>
      </c>
      <c r="I301">
        <v>11722</v>
      </c>
      <c r="J301">
        <v>14744</v>
      </c>
      <c r="K301">
        <v>360795</v>
      </c>
      <c r="L301">
        <v>11.84</v>
      </c>
      <c r="M301">
        <v>15</v>
      </c>
      <c r="N301">
        <v>6.14</v>
      </c>
      <c r="O301">
        <v>8.09</v>
      </c>
      <c r="P301">
        <v>75.67</v>
      </c>
      <c r="Q301">
        <v>3.8</v>
      </c>
      <c r="R301">
        <v>4593</v>
      </c>
      <c r="S301">
        <v>7563</v>
      </c>
      <c r="T301">
        <v>9</v>
      </c>
      <c r="U301">
        <v>39585194</v>
      </c>
      <c r="V301">
        <v>49790488</v>
      </c>
      <c r="W301">
        <v>-10205294</v>
      </c>
      <c r="X301" s="27">
        <f t="shared" si="25"/>
        <v>0.30868372943327238</v>
      </c>
      <c r="Y301" s="27">
        <f t="shared" si="26"/>
        <v>0.67608311437876822</v>
      </c>
      <c r="Z301" s="26">
        <f t="shared" si="27"/>
        <v>206.0396801895173</v>
      </c>
      <c r="AA301" s="27">
        <f t="shared" si="28"/>
        <v>0.83695652173913038</v>
      </c>
      <c r="AB301" t="str">
        <f t="shared" si="29"/>
        <v>Other</v>
      </c>
    </row>
    <row r="302" spans="1:28" x14ac:dyDescent="0.3">
      <c r="A302" t="s">
        <v>319</v>
      </c>
      <c r="B302" t="s">
        <v>1280</v>
      </c>
      <c r="C302" t="s">
        <v>1634</v>
      </c>
      <c r="D302" t="s">
        <v>1635</v>
      </c>
      <c r="E302">
        <v>2024</v>
      </c>
      <c r="F302" t="s">
        <v>1642</v>
      </c>
      <c r="G302">
        <f t="shared" si="24"/>
        <v>90</v>
      </c>
      <c r="H302">
        <v>3444</v>
      </c>
      <c r="I302">
        <v>6175</v>
      </c>
      <c r="J302">
        <v>4289</v>
      </c>
      <c r="K302">
        <v>63893</v>
      </c>
      <c r="L302">
        <v>4.62</v>
      </c>
      <c r="M302">
        <v>4</v>
      </c>
      <c r="N302">
        <v>3.26</v>
      </c>
      <c r="O302">
        <v>20.48</v>
      </c>
      <c r="P302">
        <v>28.91</v>
      </c>
      <c r="Q302">
        <v>3.9</v>
      </c>
      <c r="R302">
        <v>8707</v>
      </c>
      <c r="S302">
        <v>9713</v>
      </c>
      <c r="T302">
        <v>3</v>
      </c>
      <c r="U302">
        <v>21266700</v>
      </c>
      <c r="V302">
        <v>14771316</v>
      </c>
      <c r="W302">
        <v>6495384</v>
      </c>
      <c r="X302" s="27">
        <f t="shared" si="25"/>
        <v>0.26176179980238656</v>
      </c>
      <c r="Y302" s="27">
        <f t="shared" si="26"/>
        <v>0.68949666743277405</v>
      </c>
      <c r="Z302" s="26">
        <f t="shared" si="27"/>
        <v>253.82404181184668</v>
      </c>
      <c r="AA302" s="27">
        <f t="shared" si="28"/>
        <v>0.9555555555555556</v>
      </c>
      <c r="AB302" t="str">
        <f t="shared" si="29"/>
        <v>Overstocked</v>
      </c>
    </row>
    <row r="303" spans="1:28" x14ac:dyDescent="0.3">
      <c r="A303" t="s">
        <v>320</v>
      </c>
      <c r="B303" t="s">
        <v>1281</v>
      </c>
      <c r="C303" t="s">
        <v>1633</v>
      </c>
      <c r="D303" t="s">
        <v>1638</v>
      </c>
      <c r="E303">
        <v>2024</v>
      </c>
      <c r="F303" t="s">
        <v>1640</v>
      </c>
      <c r="G303">
        <f t="shared" si="24"/>
        <v>92</v>
      </c>
      <c r="H303">
        <v>177</v>
      </c>
      <c r="I303">
        <v>3433</v>
      </c>
      <c r="J303">
        <v>8404</v>
      </c>
      <c r="K303">
        <v>116418</v>
      </c>
      <c r="L303">
        <v>13.71</v>
      </c>
      <c r="M303">
        <v>3</v>
      </c>
      <c r="N303">
        <v>1.92</v>
      </c>
      <c r="O303">
        <v>13.41</v>
      </c>
      <c r="P303">
        <v>62.91</v>
      </c>
      <c r="Q303">
        <v>2.2000000000000002</v>
      </c>
      <c r="R303">
        <v>10894</v>
      </c>
      <c r="S303">
        <v>1226</v>
      </c>
      <c r="T303">
        <v>5</v>
      </c>
      <c r="U303">
        <v>607641</v>
      </c>
      <c r="V303">
        <v>1487508</v>
      </c>
      <c r="W303">
        <v>-879867</v>
      </c>
      <c r="X303" s="27">
        <f t="shared" si="25"/>
        <v>0.12615823235923021</v>
      </c>
      <c r="Y303" s="27">
        <f t="shared" si="26"/>
        <v>3.54358043367018E-2</v>
      </c>
      <c r="Z303" s="26">
        <f t="shared" si="27"/>
        <v>637.24293785310726</v>
      </c>
      <c r="AA303" s="27">
        <f t="shared" si="28"/>
        <v>0.96739130434782605</v>
      </c>
      <c r="AB303" t="str">
        <f t="shared" si="29"/>
        <v>Slow Mover</v>
      </c>
    </row>
    <row r="304" spans="1:28" x14ac:dyDescent="0.3">
      <c r="A304" t="s">
        <v>321</v>
      </c>
      <c r="B304" t="s">
        <v>1086</v>
      </c>
      <c r="C304" t="s">
        <v>1634</v>
      </c>
      <c r="D304" t="s">
        <v>1637</v>
      </c>
      <c r="E304">
        <v>2024</v>
      </c>
      <c r="F304" t="s">
        <v>1639</v>
      </c>
      <c r="G304">
        <f t="shared" si="24"/>
        <v>92</v>
      </c>
      <c r="H304">
        <v>2115</v>
      </c>
      <c r="I304">
        <v>19264</v>
      </c>
      <c r="J304">
        <v>8344</v>
      </c>
      <c r="K304">
        <v>175074</v>
      </c>
      <c r="L304">
        <v>14.29</v>
      </c>
      <c r="M304">
        <v>7</v>
      </c>
      <c r="N304">
        <v>5.55</v>
      </c>
      <c r="O304">
        <v>21.5</v>
      </c>
      <c r="P304">
        <v>41.36</v>
      </c>
      <c r="Q304">
        <v>2.4</v>
      </c>
      <c r="R304">
        <v>16341</v>
      </c>
      <c r="S304">
        <v>1880</v>
      </c>
      <c r="T304">
        <v>14</v>
      </c>
      <c r="U304">
        <v>40743360</v>
      </c>
      <c r="V304">
        <v>17647560</v>
      </c>
      <c r="W304">
        <v>23095800</v>
      </c>
      <c r="X304" s="27">
        <f t="shared" si="25"/>
        <v>0.52941176470588236</v>
      </c>
      <c r="Y304" s="27">
        <f t="shared" si="26"/>
        <v>0.42342783148092833</v>
      </c>
      <c r="Z304" s="26">
        <f t="shared" si="27"/>
        <v>81.777777777777771</v>
      </c>
      <c r="AA304" s="27">
        <f t="shared" si="28"/>
        <v>0.92391304347826086</v>
      </c>
      <c r="AB304" t="str">
        <f t="shared" si="29"/>
        <v>Other</v>
      </c>
    </row>
    <row r="305" spans="1:28" x14ac:dyDescent="0.3">
      <c r="A305" t="s">
        <v>322</v>
      </c>
      <c r="B305" t="s">
        <v>1148</v>
      </c>
      <c r="C305" t="s">
        <v>1633</v>
      </c>
      <c r="D305" t="s">
        <v>1636</v>
      </c>
      <c r="E305">
        <v>2023</v>
      </c>
      <c r="F305" t="s">
        <v>1642</v>
      </c>
      <c r="G305">
        <f t="shared" si="24"/>
        <v>90</v>
      </c>
      <c r="H305">
        <v>1866</v>
      </c>
      <c r="I305">
        <v>13373</v>
      </c>
      <c r="J305">
        <v>3434</v>
      </c>
      <c r="K305">
        <v>415209</v>
      </c>
      <c r="L305">
        <v>4.9000000000000004</v>
      </c>
      <c r="M305">
        <v>18</v>
      </c>
      <c r="N305">
        <v>5.84</v>
      </c>
      <c r="O305">
        <v>5.33</v>
      </c>
      <c r="P305">
        <v>39.5</v>
      </c>
      <c r="Q305">
        <v>5</v>
      </c>
      <c r="R305">
        <v>7727</v>
      </c>
      <c r="S305">
        <v>9823</v>
      </c>
      <c r="T305">
        <v>7</v>
      </c>
      <c r="U305">
        <v>24954018</v>
      </c>
      <c r="V305">
        <v>6407844</v>
      </c>
      <c r="W305">
        <v>18546174</v>
      </c>
      <c r="X305" s="27">
        <f t="shared" si="25"/>
        <v>0.15963726580545812</v>
      </c>
      <c r="Y305" s="27">
        <f t="shared" si="26"/>
        <v>0.37357746266828001</v>
      </c>
      <c r="Z305" s="26">
        <f t="shared" si="27"/>
        <v>473.77813504823149</v>
      </c>
      <c r="AA305" s="27">
        <f t="shared" si="28"/>
        <v>0.8</v>
      </c>
      <c r="AB305" t="str">
        <f t="shared" si="29"/>
        <v>Slow Mover</v>
      </c>
    </row>
    <row r="306" spans="1:28" x14ac:dyDescent="0.3">
      <c r="A306" t="s">
        <v>323</v>
      </c>
      <c r="B306" t="s">
        <v>1282</v>
      </c>
      <c r="C306" t="s">
        <v>1633</v>
      </c>
      <c r="D306" t="s">
        <v>1635</v>
      </c>
      <c r="E306">
        <v>2023</v>
      </c>
      <c r="F306" t="s">
        <v>1641</v>
      </c>
      <c r="G306">
        <f t="shared" si="24"/>
        <v>91</v>
      </c>
      <c r="H306">
        <v>619</v>
      </c>
      <c r="I306">
        <v>19174</v>
      </c>
      <c r="J306">
        <v>4783</v>
      </c>
      <c r="K306">
        <v>180351</v>
      </c>
      <c r="L306">
        <v>5.32</v>
      </c>
      <c r="M306">
        <v>13</v>
      </c>
      <c r="N306">
        <v>2.0699999999999998</v>
      </c>
      <c r="O306">
        <v>15.19</v>
      </c>
      <c r="P306">
        <v>65.2</v>
      </c>
      <c r="Q306">
        <v>1.4</v>
      </c>
      <c r="R306">
        <v>14780</v>
      </c>
      <c r="S306">
        <v>9524</v>
      </c>
      <c r="T306">
        <v>13</v>
      </c>
      <c r="U306">
        <v>11868706</v>
      </c>
      <c r="V306">
        <v>2960677</v>
      </c>
      <c r="W306">
        <v>8908029</v>
      </c>
      <c r="X306" s="27">
        <f t="shared" si="25"/>
        <v>6.1027309474514443E-2</v>
      </c>
      <c r="Y306" s="27">
        <f t="shared" si="26"/>
        <v>0.12392521403626224</v>
      </c>
      <c r="Z306" s="26">
        <f t="shared" si="27"/>
        <v>1400.135702746365</v>
      </c>
      <c r="AA306" s="27">
        <f t="shared" si="28"/>
        <v>0.85714285714285721</v>
      </c>
      <c r="AB306" t="str">
        <f t="shared" si="29"/>
        <v>Slow Mover</v>
      </c>
    </row>
    <row r="307" spans="1:28" x14ac:dyDescent="0.3">
      <c r="A307" t="s">
        <v>324</v>
      </c>
      <c r="B307" t="s">
        <v>1283</v>
      </c>
      <c r="C307" t="s">
        <v>1633</v>
      </c>
      <c r="D307" t="s">
        <v>1636</v>
      </c>
      <c r="E307">
        <v>2024</v>
      </c>
      <c r="F307" t="s">
        <v>1642</v>
      </c>
      <c r="G307">
        <f t="shared" si="24"/>
        <v>90</v>
      </c>
      <c r="H307">
        <v>1945</v>
      </c>
      <c r="I307">
        <v>19524</v>
      </c>
      <c r="J307">
        <v>2578</v>
      </c>
      <c r="K307">
        <v>241083</v>
      </c>
      <c r="L307">
        <v>7.58</v>
      </c>
      <c r="M307">
        <v>6</v>
      </c>
      <c r="N307">
        <v>8.51</v>
      </c>
      <c r="O307">
        <v>2.09</v>
      </c>
      <c r="P307">
        <v>40.97</v>
      </c>
      <c r="Q307">
        <v>2.6</v>
      </c>
      <c r="R307">
        <v>5035</v>
      </c>
      <c r="S307">
        <v>6671</v>
      </c>
      <c r="T307">
        <v>6</v>
      </c>
      <c r="U307">
        <v>37974180</v>
      </c>
      <c r="V307">
        <v>5014210</v>
      </c>
      <c r="W307">
        <v>32959970</v>
      </c>
      <c r="X307" s="27">
        <f t="shared" si="25"/>
        <v>0.22574280408542247</v>
      </c>
      <c r="Y307" s="27">
        <f t="shared" si="26"/>
        <v>0.38939344313494351</v>
      </c>
      <c r="Z307" s="26">
        <f t="shared" si="27"/>
        <v>308.68380462724934</v>
      </c>
      <c r="AA307" s="27">
        <f t="shared" si="28"/>
        <v>0.93333333333333335</v>
      </c>
      <c r="AB307" t="str">
        <f t="shared" si="29"/>
        <v>Overstocked</v>
      </c>
    </row>
    <row r="308" spans="1:28" x14ac:dyDescent="0.3">
      <c r="A308" t="s">
        <v>325</v>
      </c>
      <c r="B308" t="s">
        <v>1284</v>
      </c>
      <c r="C308" t="s">
        <v>1632</v>
      </c>
      <c r="D308" t="s">
        <v>1637</v>
      </c>
      <c r="E308">
        <v>2023</v>
      </c>
      <c r="F308" t="s">
        <v>1641</v>
      </c>
      <c r="G308">
        <f t="shared" si="24"/>
        <v>91</v>
      </c>
      <c r="H308">
        <v>2783</v>
      </c>
      <c r="I308">
        <v>14739</v>
      </c>
      <c r="J308">
        <v>8702</v>
      </c>
      <c r="K308">
        <v>88635</v>
      </c>
      <c r="L308">
        <v>14.12</v>
      </c>
      <c r="M308">
        <v>13</v>
      </c>
      <c r="N308">
        <v>0.84</v>
      </c>
      <c r="O308">
        <v>16.079999999999998</v>
      </c>
      <c r="P308">
        <v>37.69</v>
      </c>
      <c r="Q308">
        <v>1.2</v>
      </c>
      <c r="R308">
        <v>12082</v>
      </c>
      <c r="S308">
        <v>8684</v>
      </c>
      <c r="T308">
        <v>2</v>
      </c>
      <c r="U308">
        <v>41018637</v>
      </c>
      <c r="V308">
        <v>24217666</v>
      </c>
      <c r="W308">
        <v>16800971</v>
      </c>
      <c r="X308" s="27">
        <f t="shared" si="25"/>
        <v>0.24269643324321968</v>
      </c>
      <c r="Y308" s="27">
        <f t="shared" si="26"/>
        <v>0.55716295745220967</v>
      </c>
      <c r="Z308" s="26">
        <f t="shared" si="27"/>
        <v>283.95400646784043</v>
      </c>
      <c r="AA308" s="27">
        <f t="shared" si="28"/>
        <v>0.85714285714285721</v>
      </c>
      <c r="AB308" t="str">
        <f t="shared" si="29"/>
        <v>Other</v>
      </c>
    </row>
    <row r="309" spans="1:28" x14ac:dyDescent="0.3">
      <c r="A309" t="s">
        <v>326</v>
      </c>
      <c r="B309" t="s">
        <v>1285</v>
      </c>
      <c r="C309" t="s">
        <v>1632</v>
      </c>
      <c r="D309" t="s">
        <v>1638</v>
      </c>
      <c r="E309">
        <v>2023</v>
      </c>
      <c r="F309" t="s">
        <v>1642</v>
      </c>
      <c r="G309">
        <f t="shared" si="24"/>
        <v>90</v>
      </c>
      <c r="H309">
        <v>3913</v>
      </c>
      <c r="I309">
        <v>12374</v>
      </c>
      <c r="J309">
        <v>5910</v>
      </c>
      <c r="K309">
        <v>499331</v>
      </c>
      <c r="L309">
        <v>13.14</v>
      </c>
      <c r="M309">
        <v>5</v>
      </c>
      <c r="N309">
        <v>3.56</v>
      </c>
      <c r="O309">
        <v>19.059999999999999</v>
      </c>
      <c r="P309">
        <v>76.87</v>
      </c>
      <c r="Q309">
        <v>4.3</v>
      </c>
      <c r="R309">
        <v>4413</v>
      </c>
      <c r="S309">
        <v>925</v>
      </c>
      <c r="T309">
        <v>10</v>
      </c>
      <c r="U309">
        <v>48419462</v>
      </c>
      <c r="V309">
        <v>23125830</v>
      </c>
      <c r="W309">
        <v>25293632</v>
      </c>
      <c r="X309" s="27">
        <f t="shared" si="25"/>
        <v>0.80880529144274493</v>
      </c>
      <c r="Y309" s="27">
        <f t="shared" si="26"/>
        <v>0.78339153881081436</v>
      </c>
      <c r="Z309" s="26">
        <f t="shared" si="27"/>
        <v>21.275236391515463</v>
      </c>
      <c r="AA309" s="27">
        <f t="shared" si="28"/>
        <v>0.94444444444444442</v>
      </c>
      <c r="AB309" t="str">
        <f t="shared" si="29"/>
        <v>Fast Mover</v>
      </c>
    </row>
    <row r="310" spans="1:28" x14ac:dyDescent="0.3">
      <c r="A310" t="s">
        <v>327</v>
      </c>
      <c r="B310" t="s">
        <v>1286</v>
      </c>
      <c r="C310" t="s">
        <v>1633</v>
      </c>
      <c r="D310" t="s">
        <v>1638</v>
      </c>
      <c r="E310">
        <v>2024</v>
      </c>
      <c r="F310" t="s">
        <v>1641</v>
      </c>
      <c r="G310">
        <f t="shared" si="24"/>
        <v>91</v>
      </c>
      <c r="H310">
        <v>4771</v>
      </c>
      <c r="I310">
        <v>19102</v>
      </c>
      <c r="J310">
        <v>5989</v>
      </c>
      <c r="K310">
        <v>145071</v>
      </c>
      <c r="L310">
        <v>1.54</v>
      </c>
      <c r="M310">
        <v>11</v>
      </c>
      <c r="N310">
        <v>6.8</v>
      </c>
      <c r="O310">
        <v>14.62</v>
      </c>
      <c r="P310">
        <v>18.100000000000001</v>
      </c>
      <c r="Q310">
        <v>1.4</v>
      </c>
      <c r="R310">
        <v>3840</v>
      </c>
      <c r="S310">
        <v>7376</v>
      </c>
      <c r="T310">
        <v>4</v>
      </c>
      <c r="U310">
        <v>91135642</v>
      </c>
      <c r="V310">
        <v>28573519</v>
      </c>
      <c r="W310">
        <v>62562123</v>
      </c>
      <c r="X310" s="27">
        <f t="shared" si="25"/>
        <v>0.39277187782991685</v>
      </c>
      <c r="Y310" s="27">
        <f t="shared" si="26"/>
        <v>0.95516509881584344</v>
      </c>
      <c r="Z310" s="26">
        <f t="shared" si="27"/>
        <v>140.68664850136238</v>
      </c>
      <c r="AA310" s="27">
        <f t="shared" si="28"/>
        <v>0.87912087912087911</v>
      </c>
      <c r="AB310" t="str">
        <f t="shared" si="29"/>
        <v>Fast Mover</v>
      </c>
    </row>
    <row r="311" spans="1:28" x14ac:dyDescent="0.3">
      <c r="A311" t="s">
        <v>328</v>
      </c>
      <c r="B311" t="s">
        <v>1287</v>
      </c>
      <c r="C311" t="s">
        <v>1634</v>
      </c>
      <c r="D311" t="s">
        <v>1638</v>
      </c>
      <c r="E311">
        <v>2024</v>
      </c>
      <c r="F311" t="s">
        <v>1639</v>
      </c>
      <c r="G311">
        <f t="shared" si="24"/>
        <v>92</v>
      </c>
      <c r="H311">
        <v>4064</v>
      </c>
      <c r="I311">
        <v>6516</v>
      </c>
      <c r="J311">
        <v>12887</v>
      </c>
      <c r="K311">
        <v>390662</v>
      </c>
      <c r="L311">
        <v>5.89</v>
      </c>
      <c r="M311">
        <v>15</v>
      </c>
      <c r="N311">
        <v>2.74</v>
      </c>
      <c r="O311">
        <v>6.66</v>
      </c>
      <c r="P311">
        <v>64.069999999999993</v>
      </c>
      <c r="Q311">
        <v>3.7</v>
      </c>
      <c r="R311">
        <v>6789</v>
      </c>
      <c r="S311">
        <v>2495</v>
      </c>
      <c r="T311">
        <v>3</v>
      </c>
      <c r="U311">
        <v>26481024</v>
      </c>
      <c r="V311">
        <v>52372768</v>
      </c>
      <c r="W311">
        <v>-25891744</v>
      </c>
      <c r="X311" s="27">
        <f t="shared" si="25"/>
        <v>0.61960664735477966</v>
      </c>
      <c r="Y311" s="27">
        <f t="shared" si="26"/>
        <v>0.81362208375342437</v>
      </c>
      <c r="Z311" s="26">
        <f t="shared" si="27"/>
        <v>56.481299212598429</v>
      </c>
      <c r="AA311" s="27">
        <f t="shared" si="28"/>
        <v>0.83695652173913038</v>
      </c>
      <c r="AB311" t="str">
        <f t="shared" si="29"/>
        <v>Fast Mover</v>
      </c>
    </row>
    <row r="312" spans="1:28" x14ac:dyDescent="0.3">
      <c r="A312" t="s">
        <v>329</v>
      </c>
      <c r="B312" t="s">
        <v>1288</v>
      </c>
      <c r="C312" t="s">
        <v>1632</v>
      </c>
      <c r="D312" t="s">
        <v>1636</v>
      </c>
      <c r="E312">
        <v>2024</v>
      </c>
      <c r="F312" t="s">
        <v>1639</v>
      </c>
      <c r="G312">
        <f t="shared" si="24"/>
        <v>92</v>
      </c>
      <c r="H312">
        <v>2951</v>
      </c>
      <c r="I312">
        <v>15274</v>
      </c>
      <c r="J312">
        <v>8178</v>
      </c>
      <c r="K312">
        <v>418377</v>
      </c>
      <c r="L312">
        <v>8.3000000000000007</v>
      </c>
      <c r="M312">
        <v>16</v>
      </c>
      <c r="N312">
        <v>8.2799999999999994</v>
      </c>
      <c r="O312">
        <v>0.78</v>
      </c>
      <c r="P312">
        <v>29.9</v>
      </c>
      <c r="Q312">
        <v>1.2</v>
      </c>
      <c r="R312">
        <v>2097</v>
      </c>
      <c r="S312">
        <v>4245</v>
      </c>
      <c r="T312">
        <v>10</v>
      </c>
      <c r="U312">
        <v>45073574</v>
      </c>
      <c r="V312">
        <v>24133278</v>
      </c>
      <c r="W312">
        <v>20940296</v>
      </c>
      <c r="X312" s="27">
        <f t="shared" si="25"/>
        <v>0.41008893829905502</v>
      </c>
      <c r="Y312" s="27">
        <f t="shared" si="26"/>
        <v>0.59079694122941817</v>
      </c>
      <c r="Z312" s="26">
        <f t="shared" si="27"/>
        <v>132.34157912572007</v>
      </c>
      <c r="AA312" s="27">
        <f t="shared" si="28"/>
        <v>0.82608695652173914</v>
      </c>
      <c r="AB312" t="str">
        <f t="shared" si="29"/>
        <v>Fast Mover</v>
      </c>
    </row>
    <row r="313" spans="1:28" x14ac:dyDescent="0.3">
      <c r="A313" t="s">
        <v>330</v>
      </c>
      <c r="B313" t="s">
        <v>1060</v>
      </c>
      <c r="C313" t="s">
        <v>1633</v>
      </c>
      <c r="D313" t="s">
        <v>1635</v>
      </c>
      <c r="E313">
        <v>2024</v>
      </c>
      <c r="F313" t="s">
        <v>1641</v>
      </c>
      <c r="G313">
        <f t="shared" si="24"/>
        <v>91</v>
      </c>
      <c r="H313">
        <v>1736</v>
      </c>
      <c r="I313">
        <v>11252</v>
      </c>
      <c r="J313">
        <v>1924</v>
      </c>
      <c r="K313">
        <v>415795</v>
      </c>
      <c r="L313">
        <v>7.55</v>
      </c>
      <c r="M313">
        <v>12</v>
      </c>
      <c r="N313">
        <v>7.4</v>
      </c>
      <c r="O313">
        <v>2.99</v>
      </c>
      <c r="P313">
        <v>11.24</v>
      </c>
      <c r="Q313">
        <v>3.7</v>
      </c>
      <c r="R313">
        <v>16525</v>
      </c>
      <c r="S313">
        <v>7159</v>
      </c>
      <c r="T313">
        <v>8</v>
      </c>
      <c r="U313">
        <v>19533472</v>
      </c>
      <c r="V313">
        <v>3340064</v>
      </c>
      <c r="W313">
        <v>16193408</v>
      </c>
      <c r="X313" s="27">
        <f t="shared" si="25"/>
        <v>0.19516582349634626</v>
      </c>
      <c r="Y313" s="27">
        <f t="shared" si="26"/>
        <v>0.34755116569782107</v>
      </c>
      <c r="Z313" s="26">
        <f t="shared" si="27"/>
        <v>375.27016129032256</v>
      </c>
      <c r="AA313" s="27">
        <f t="shared" si="28"/>
        <v>0.86813186813186816</v>
      </c>
      <c r="AB313" t="str">
        <f t="shared" si="29"/>
        <v>Other</v>
      </c>
    </row>
    <row r="314" spans="1:28" x14ac:dyDescent="0.3">
      <c r="A314" t="s">
        <v>331</v>
      </c>
      <c r="B314" t="s">
        <v>1289</v>
      </c>
      <c r="C314" t="s">
        <v>1633</v>
      </c>
      <c r="D314" t="s">
        <v>1638</v>
      </c>
      <c r="E314">
        <v>2023</v>
      </c>
      <c r="F314" t="s">
        <v>1639</v>
      </c>
      <c r="G314">
        <f t="shared" si="24"/>
        <v>92</v>
      </c>
      <c r="H314">
        <v>3059</v>
      </c>
      <c r="I314">
        <v>18838</v>
      </c>
      <c r="J314">
        <v>1497</v>
      </c>
      <c r="K314">
        <v>122805</v>
      </c>
      <c r="L314">
        <v>2.91</v>
      </c>
      <c r="M314">
        <v>13</v>
      </c>
      <c r="N314">
        <v>7.89</v>
      </c>
      <c r="O314">
        <v>15.56</v>
      </c>
      <c r="P314">
        <v>23.34</v>
      </c>
      <c r="Q314">
        <v>4.4000000000000004</v>
      </c>
      <c r="R314">
        <v>8645</v>
      </c>
      <c r="S314">
        <v>5592</v>
      </c>
      <c r="T314">
        <v>6</v>
      </c>
      <c r="U314">
        <v>57625442</v>
      </c>
      <c r="V314">
        <v>4579323</v>
      </c>
      <c r="W314">
        <v>53046119</v>
      </c>
      <c r="X314" s="27">
        <f t="shared" si="25"/>
        <v>0.35360073979886719</v>
      </c>
      <c r="Y314" s="27">
        <f t="shared" si="26"/>
        <v>0.61241878794333793</v>
      </c>
      <c r="Z314" s="26">
        <f t="shared" si="27"/>
        <v>168.18045112781954</v>
      </c>
      <c r="AA314" s="27">
        <f t="shared" si="28"/>
        <v>0.85869565217391308</v>
      </c>
      <c r="AB314" t="str">
        <f t="shared" si="29"/>
        <v>Other</v>
      </c>
    </row>
    <row r="315" spans="1:28" x14ac:dyDescent="0.3">
      <c r="A315" t="s">
        <v>332</v>
      </c>
      <c r="B315" t="s">
        <v>1289</v>
      </c>
      <c r="C315" t="s">
        <v>1633</v>
      </c>
      <c r="D315" t="s">
        <v>1638</v>
      </c>
      <c r="E315">
        <v>2023</v>
      </c>
      <c r="F315" t="s">
        <v>1639</v>
      </c>
      <c r="G315">
        <f t="shared" si="24"/>
        <v>92</v>
      </c>
      <c r="H315">
        <v>204</v>
      </c>
      <c r="I315">
        <v>17085</v>
      </c>
      <c r="J315">
        <v>2979</v>
      </c>
      <c r="K315">
        <v>471280</v>
      </c>
      <c r="L315">
        <v>12.88</v>
      </c>
      <c r="M315">
        <v>6</v>
      </c>
      <c r="N315">
        <v>1.19</v>
      </c>
      <c r="O315">
        <v>23.36</v>
      </c>
      <c r="P315">
        <v>58.53</v>
      </c>
      <c r="Q315">
        <v>2.6</v>
      </c>
      <c r="R315">
        <v>4402</v>
      </c>
      <c r="S315">
        <v>7211</v>
      </c>
      <c r="T315">
        <v>13</v>
      </c>
      <c r="U315">
        <v>3485340</v>
      </c>
      <c r="V315">
        <v>607716</v>
      </c>
      <c r="W315">
        <v>2877624</v>
      </c>
      <c r="X315" s="27">
        <f t="shared" si="25"/>
        <v>2.7511800404585299E-2</v>
      </c>
      <c r="Y315" s="27">
        <f t="shared" si="26"/>
        <v>4.0841266015181739E-2</v>
      </c>
      <c r="Z315" s="26">
        <f t="shared" si="27"/>
        <v>3252.0196078431372</v>
      </c>
      <c r="AA315" s="27">
        <f t="shared" si="28"/>
        <v>0.93478260869565222</v>
      </c>
      <c r="AB315" t="str">
        <f t="shared" si="29"/>
        <v>Slow Mover</v>
      </c>
    </row>
    <row r="316" spans="1:28" x14ac:dyDescent="0.3">
      <c r="A316" t="s">
        <v>333</v>
      </c>
      <c r="B316" t="s">
        <v>1290</v>
      </c>
      <c r="C316" t="s">
        <v>1633</v>
      </c>
      <c r="D316" t="s">
        <v>1636</v>
      </c>
      <c r="E316">
        <v>2024</v>
      </c>
      <c r="F316" t="s">
        <v>1642</v>
      </c>
      <c r="G316">
        <f t="shared" si="24"/>
        <v>90</v>
      </c>
      <c r="H316">
        <v>2587</v>
      </c>
      <c r="I316">
        <v>8791</v>
      </c>
      <c r="J316">
        <v>10396</v>
      </c>
      <c r="K316">
        <v>434957</v>
      </c>
      <c r="L316">
        <v>10.15</v>
      </c>
      <c r="M316">
        <v>13</v>
      </c>
      <c r="N316">
        <v>1.41</v>
      </c>
      <c r="O316">
        <v>5.16</v>
      </c>
      <c r="P316">
        <v>66.73</v>
      </c>
      <c r="Q316">
        <v>3.1</v>
      </c>
      <c r="R316">
        <v>10455</v>
      </c>
      <c r="S316">
        <v>6892</v>
      </c>
      <c r="T316">
        <v>7</v>
      </c>
      <c r="U316">
        <v>22742317</v>
      </c>
      <c r="V316">
        <v>26894452</v>
      </c>
      <c r="W316">
        <v>-4152135</v>
      </c>
      <c r="X316" s="27">
        <f t="shared" si="25"/>
        <v>0.27291908429159195</v>
      </c>
      <c r="Y316" s="27">
        <f t="shared" si="26"/>
        <v>0.51792330971213307</v>
      </c>
      <c r="Z316" s="26">
        <f t="shared" si="27"/>
        <v>239.76807112485506</v>
      </c>
      <c r="AA316" s="27">
        <f t="shared" si="28"/>
        <v>0.85555555555555562</v>
      </c>
      <c r="AB316" t="str">
        <f t="shared" si="29"/>
        <v>Other</v>
      </c>
    </row>
    <row r="317" spans="1:28" x14ac:dyDescent="0.3">
      <c r="A317" t="s">
        <v>334</v>
      </c>
      <c r="B317" t="s">
        <v>1291</v>
      </c>
      <c r="C317" t="s">
        <v>1632</v>
      </c>
      <c r="D317" t="s">
        <v>1636</v>
      </c>
      <c r="E317">
        <v>2023</v>
      </c>
      <c r="F317" t="s">
        <v>1641</v>
      </c>
      <c r="G317">
        <f t="shared" si="24"/>
        <v>91</v>
      </c>
      <c r="H317">
        <v>1459</v>
      </c>
      <c r="I317">
        <v>2474</v>
      </c>
      <c r="J317">
        <v>6051</v>
      </c>
      <c r="K317">
        <v>391207</v>
      </c>
      <c r="L317">
        <v>12.57</v>
      </c>
      <c r="M317">
        <v>14</v>
      </c>
      <c r="N317">
        <v>2.86</v>
      </c>
      <c r="O317">
        <v>18.38</v>
      </c>
      <c r="P317">
        <v>11.68</v>
      </c>
      <c r="Q317">
        <v>2.6</v>
      </c>
      <c r="R317">
        <v>9194</v>
      </c>
      <c r="S317">
        <v>9655</v>
      </c>
      <c r="T317">
        <v>13</v>
      </c>
      <c r="U317">
        <v>3609566</v>
      </c>
      <c r="V317">
        <v>8828409</v>
      </c>
      <c r="W317">
        <v>-5218843</v>
      </c>
      <c r="X317" s="27">
        <f t="shared" si="25"/>
        <v>0.1312758682742487</v>
      </c>
      <c r="Y317" s="27">
        <f t="shared" si="26"/>
        <v>0.29209513292230466</v>
      </c>
      <c r="Z317" s="26">
        <f t="shared" si="27"/>
        <v>602.19671007539409</v>
      </c>
      <c r="AA317" s="27">
        <f t="shared" si="28"/>
        <v>0.84615384615384615</v>
      </c>
      <c r="AB317" t="str">
        <f t="shared" si="29"/>
        <v>Slow Mover</v>
      </c>
    </row>
    <row r="318" spans="1:28" x14ac:dyDescent="0.3">
      <c r="A318" t="s">
        <v>335</v>
      </c>
      <c r="B318" t="s">
        <v>1292</v>
      </c>
      <c r="C318" t="s">
        <v>1632</v>
      </c>
      <c r="D318" t="s">
        <v>1635</v>
      </c>
      <c r="E318">
        <v>2023</v>
      </c>
      <c r="F318" t="s">
        <v>1641</v>
      </c>
      <c r="G318">
        <f t="shared" si="24"/>
        <v>91</v>
      </c>
      <c r="H318">
        <v>4107</v>
      </c>
      <c r="I318">
        <v>5633</v>
      </c>
      <c r="J318">
        <v>10035</v>
      </c>
      <c r="K318">
        <v>314598</v>
      </c>
      <c r="L318">
        <v>12.88</v>
      </c>
      <c r="M318">
        <v>11</v>
      </c>
      <c r="N318">
        <v>5.18</v>
      </c>
      <c r="O318">
        <v>21.66</v>
      </c>
      <c r="P318">
        <v>12.91</v>
      </c>
      <c r="Q318">
        <v>2.2000000000000002</v>
      </c>
      <c r="R318">
        <v>6330</v>
      </c>
      <c r="S318">
        <v>3651</v>
      </c>
      <c r="T318">
        <v>12</v>
      </c>
      <c r="U318">
        <v>23134731</v>
      </c>
      <c r="V318">
        <v>41213745</v>
      </c>
      <c r="W318">
        <v>-18079014</v>
      </c>
      <c r="X318" s="27">
        <f t="shared" si="25"/>
        <v>0.52938901778808967</v>
      </c>
      <c r="Y318" s="27">
        <f t="shared" si="26"/>
        <v>0.82223078198211463</v>
      </c>
      <c r="Z318" s="26">
        <f t="shared" si="27"/>
        <v>80.896274653031412</v>
      </c>
      <c r="AA318" s="27">
        <f t="shared" si="28"/>
        <v>0.87912087912087911</v>
      </c>
      <c r="AB318" t="str">
        <f t="shared" si="29"/>
        <v>Fast Mover</v>
      </c>
    </row>
    <row r="319" spans="1:28" x14ac:dyDescent="0.3">
      <c r="A319" t="s">
        <v>336</v>
      </c>
      <c r="B319" t="s">
        <v>1252</v>
      </c>
      <c r="C319" t="s">
        <v>1634</v>
      </c>
      <c r="D319" t="s">
        <v>1638</v>
      </c>
      <c r="E319">
        <v>2024</v>
      </c>
      <c r="F319" t="s">
        <v>1641</v>
      </c>
      <c r="G319">
        <f t="shared" si="24"/>
        <v>91</v>
      </c>
      <c r="H319">
        <v>834</v>
      </c>
      <c r="I319">
        <v>16163</v>
      </c>
      <c r="J319">
        <v>2729</v>
      </c>
      <c r="K319">
        <v>333022</v>
      </c>
      <c r="L319">
        <v>11.23</v>
      </c>
      <c r="M319">
        <v>16</v>
      </c>
      <c r="N319">
        <v>7.48</v>
      </c>
      <c r="O319">
        <v>13.02</v>
      </c>
      <c r="P319">
        <v>82.2</v>
      </c>
      <c r="Q319">
        <v>4.2</v>
      </c>
      <c r="R319">
        <v>11334</v>
      </c>
      <c r="S319">
        <v>7811</v>
      </c>
      <c r="T319">
        <v>5</v>
      </c>
      <c r="U319">
        <v>13479942</v>
      </c>
      <c r="V319">
        <v>2275986</v>
      </c>
      <c r="W319">
        <v>11203956</v>
      </c>
      <c r="X319" s="27">
        <f t="shared" si="25"/>
        <v>9.6471949103528049E-2</v>
      </c>
      <c r="Y319" s="27">
        <f t="shared" si="26"/>
        <v>0.16696870517971357</v>
      </c>
      <c r="Z319" s="26">
        <f t="shared" si="27"/>
        <v>852.27937649880096</v>
      </c>
      <c r="AA319" s="27">
        <f t="shared" si="28"/>
        <v>0.82417582417582413</v>
      </c>
      <c r="AB319" t="str">
        <f t="shared" si="29"/>
        <v>Slow Mover</v>
      </c>
    </row>
    <row r="320" spans="1:28" x14ac:dyDescent="0.3">
      <c r="A320" t="s">
        <v>337</v>
      </c>
      <c r="B320" t="s">
        <v>1293</v>
      </c>
      <c r="C320" t="s">
        <v>1634</v>
      </c>
      <c r="D320" t="s">
        <v>1635</v>
      </c>
      <c r="E320">
        <v>2024</v>
      </c>
      <c r="F320" t="s">
        <v>1642</v>
      </c>
      <c r="G320">
        <f t="shared" si="24"/>
        <v>90</v>
      </c>
      <c r="H320">
        <v>3225</v>
      </c>
      <c r="I320">
        <v>5472</v>
      </c>
      <c r="J320">
        <v>1813</v>
      </c>
      <c r="K320">
        <v>232170</v>
      </c>
      <c r="L320">
        <v>6.59</v>
      </c>
      <c r="M320">
        <v>8</v>
      </c>
      <c r="N320">
        <v>8.3699999999999992</v>
      </c>
      <c r="O320">
        <v>16.73</v>
      </c>
      <c r="P320">
        <v>15.86</v>
      </c>
      <c r="Q320">
        <v>2.1</v>
      </c>
      <c r="R320">
        <v>11989</v>
      </c>
      <c r="S320">
        <v>3728</v>
      </c>
      <c r="T320">
        <v>2</v>
      </c>
      <c r="U320">
        <v>17647200</v>
      </c>
      <c r="V320">
        <v>5846925</v>
      </c>
      <c r="W320">
        <v>11800275</v>
      </c>
      <c r="X320" s="27">
        <f t="shared" si="25"/>
        <v>0.46382856321012511</v>
      </c>
      <c r="Y320" s="27">
        <f t="shared" si="26"/>
        <v>0.6456523671517701</v>
      </c>
      <c r="Z320" s="26">
        <f t="shared" si="27"/>
        <v>104.03720930232558</v>
      </c>
      <c r="AA320" s="27">
        <f t="shared" si="28"/>
        <v>0.91111111111111109</v>
      </c>
      <c r="AB320" t="str">
        <f t="shared" si="29"/>
        <v>Fast Mover</v>
      </c>
    </row>
    <row r="321" spans="1:28" x14ac:dyDescent="0.3">
      <c r="A321" t="s">
        <v>338</v>
      </c>
      <c r="B321" t="s">
        <v>1236</v>
      </c>
      <c r="C321" t="s">
        <v>1633</v>
      </c>
      <c r="D321" t="s">
        <v>1635</v>
      </c>
      <c r="E321">
        <v>2024</v>
      </c>
      <c r="F321" t="s">
        <v>1641</v>
      </c>
      <c r="G321">
        <f t="shared" si="24"/>
        <v>91</v>
      </c>
      <c r="H321">
        <v>4391</v>
      </c>
      <c r="I321">
        <v>6795</v>
      </c>
      <c r="J321">
        <v>1026</v>
      </c>
      <c r="K321">
        <v>243226</v>
      </c>
      <c r="L321">
        <v>9.16</v>
      </c>
      <c r="M321">
        <v>14</v>
      </c>
      <c r="N321">
        <v>7.04</v>
      </c>
      <c r="O321">
        <v>20.38</v>
      </c>
      <c r="P321">
        <v>81.53</v>
      </c>
      <c r="Q321">
        <v>3.9</v>
      </c>
      <c r="R321">
        <v>17268</v>
      </c>
      <c r="S321">
        <v>1665</v>
      </c>
      <c r="T321">
        <v>5</v>
      </c>
      <c r="U321">
        <v>29836845</v>
      </c>
      <c r="V321">
        <v>4505166</v>
      </c>
      <c r="W321">
        <v>25331679</v>
      </c>
      <c r="X321" s="27">
        <f t="shared" si="25"/>
        <v>0.72506605019815062</v>
      </c>
      <c r="Y321" s="27">
        <f t="shared" si="26"/>
        <v>0.87908823074834808</v>
      </c>
      <c r="Z321" s="26">
        <f t="shared" si="27"/>
        <v>34.505807333181508</v>
      </c>
      <c r="AA321" s="27">
        <f t="shared" si="28"/>
        <v>0.84615384615384615</v>
      </c>
      <c r="AB321" t="str">
        <f t="shared" si="29"/>
        <v>Fast Mover</v>
      </c>
    </row>
    <row r="322" spans="1:28" x14ac:dyDescent="0.3">
      <c r="A322" t="s">
        <v>339</v>
      </c>
      <c r="B322" t="s">
        <v>1294</v>
      </c>
      <c r="C322" t="s">
        <v>1632</v>
      </c>
      <c r="D322" t="s">
        <v>1636</v>
      </c>
      <c r="E322">
        <v>2024</v>
      </c>
      <c r="F322" t="s">
        <v>1642</v>
      </c>
      <c r="G322">
        <f t="shared" si="24"/>
        <v>90</v>
      </c>
      <c r="H322">
        <v>2856</v>
      </c>
      <c r="I322">
        <v>15413</v>
      </c>
      <c r="J322">
        <v>8121</v>
      </c>
      <c r="K322">
        <v>194063</v>
      </c>
      <c r="L322">
        <v>2.41</v>
      </c>
      <c r="M322">
        <v>11</v>
      </c>
      <c r="N322">
        <v>9.2899999999999991</v>
      </c>
      <c r="O322">
        <v>6.52</v>
      </c>
      <c r="P322">
        <v>28.25</v>
      </c>
      <c r="Q322">
        <v>1.8</v>
      </c>
      <c r="R322">
        <v>11864</v>
      </c>
      <c r="S322">
        <v>3767</v>
      </c>
      <c r="T322">
        <v>10</v>
      </c>
      <c r="U322">
        <v>44019528</v>
      </c>
      <c r="V322">
        <v>23193576</v>
      </c>
      <c r="W322">
        <v>20825952</v>
      </c>
      <c r="X322" s="27">
        <f t="shared" si="25"/>
        <v>0.43122452060999544</v>
      </c>
      <c r="Y322" s="27">
        <f t="shared" si="26"/>
        <v>0.57177772421254436</v>
      </c>
      <c r="Z322" s="26">
        <f t="shared" si="27"/>
        <v>118.7079831932773</v>
      </c>
      <c r="AA322" s="27">
        <f t="shared" si="28"/>
        <v>0.87777777777777777</v>
      </c>
      <c r="AB322" t="str">
        <f t="shared" si="29"/>
        <v>Fast Mover</v>
      </c>
    </row>
    <row r="323" spans="1:28" x14ac:dyDescent="0.3">
      <c r="A323" t="s">
        <v>340</v>
      </c>
      <c r="B323" t="s">
        <v>1295</v>
      </c>
      <c r="C323" t="s">
        <v>1634</v>
      </c>
      <c r="D323" t="s">
        <v>1635</v>
      </c>
      <c r="E323">
        <v>2023</v>
      </c>
      <c r="F323" t="s">
        <v>1642</v>
      </c>
      <c r="G323">
        <f t="shared" ref="G323:G386" si="30">IF(F323="Q1",91,IF(F323="Q4",90,92))</f>
        <v>90</v>
      </c>
      <c r="H323">
        <v>587</v>
      </c>
      <c r="I323">
        <v>10605</v>
      </c>
      <c r="J323">
        <v>2628</v>
      </c>
      <c r="K323">
        <v>118344</v>
      </c>
      <c r="L323">
        <v>10.1</v>
      </c>
      <c r="M323">
        <v>1</v>
      </c>
      <c r="N323">
        <v>7.39</v>
      </c>
      <c r="O323">
        <v>7.42</v>
      </c>
      <c r="P323">
        <v>69.2</v>
      </c>
      <c r="Q323">
        <v>2</v>
      </c>
      <c r="R323">
        <v>3660</v>
      </c>
      <c r="S323">
        <v>6559</v>
      </c>
      <c r="T323">
        <v>2</v>
      </c>
      <c r="U323">
        <v>6225135</v>
      </c>
      <c r="V323">
        <v>1542636</v>
      </c>
      <c r="W323">
        <v>4682499</v>
      </c>
      <c r="X323" s="27">
        <f t="shared" ref="X323:X386" si="31">(H323/(H323+S323))</f>
        <v>8.2143856703050661E-2</v>
      </c>
      <c r="Y323" s="27">
        <f t="shared" ref="Y323:Y386" si="32">H323/AVERAGE($S$2:$S$1001)</f>
        <v>0.11751874093584157</v>
      </c>
      <c r="Z323" s="26">
        <f t="shared" ref="Z323:Z386" si="33">(S323/(H323/G323))</f>
        <v>1005.6388415672914</v>
      </c>
      <c r="AA323" s="27">
        <f t="shared" ref="AA323:AA386" si="34">1-(M323/G323)</f>
        <v>0.98888888888888893</v>
      </c>
      <c r="AB323" t="str">
        <f t="shared" ref="AB323:AB386" si="35">IF(AND(X323&gt;38%, Y323&gt;52%, Z323&lt;380), "Fast Mover", IF(AND(X323&lt;=38%, Y323&lt;=52%, Z323&gt;=380), "Slow Mover", IF(AND(AA323&gt;=89%, X323&lt;=38%), "Overstocked", IF(AND(AA323&lt;89%, X323&gt;38%), "Stock-out Risk","Other"))))</f>
        <v>Slow Mover</v>
      </c>
    </row>
    <row r="324" spans="1:28" x14ac:dyDescent="0.3">
      <c r="A324" t="s">
        <v>341</v>
      </c>
      <c r="B324" t="s">
        <v>1296</v>
      </c>
      <c r="C324" t="s">
        <v>1633</v>
      </c>
      <c r="D324" t="s">
        <v>1635</v>
      </c>
      <c r="E324">
        <v>2024</v>
      </c>
      <c r="F324" t="s">
        <v>1639</v>
      </c>
      <c r="G324">
        <f t="shared" si="30"/>
        <v>92</v>
      </c>
      <c r="H324">
        <v>1891</v>
      </c>
      <c r="I324">
        <v>9728</v>
      </c>
      <c r="J324">
        <v>8709</v>
      </c>
      <c r="K324">
        <v>417090</v>
      </c>
      <c r="L324">
        <v>2.69</v>
      </c>
      <c r="M324">
        <v>4</v>
      </c>
      <c r="N324">
        <v>3.06</v>
      </c>
      <c r="O324">
        <v>0.02</v>
      </c>
      <c r="P324">
        <v>34.78</v>
      </c>
      <c r="Q324">
        <v>2.2999999999999998</v>
      </c>
      <c r="R324">
        <v>14768</v>
      </c>
      <c r="S324">
        <v>4196</v>
      </c>
      <c r="T324">
        <v>11</v>
      </c>
      <c r="U324">
        <v>18395648</v>
      </c>
      <c r="V324">
        <v>16468719</v>
      </c>
      <c r="W324">
        <v>1926929</v>
      </c>
      <c r="X324" s="27">
        <f t="shared" si="31"/>
        <v>0.31066206669952356</v>
      </c>
      <c r="Y324" s="27">
        <f t="shared" si="32"/>
        <v>0.37858251977798363</v>
      </c>
      <c r="Z324" s="26">
        <f t="shared" si="33"/>
        <v>204.14172395557907</v>
      </c>
      <c r="AA324" s="27">
        <f t="shared" si="34"/>
        <v>0.95652173913043481</v>
      </c>
      <c r="AB324" t="str">
        <f t="shared" si="35"/>
        <v>Overstocked</v>
      </c>
    </row>
    <row r="325" spans="1:28" x14ac:dyDescent="0.3">
      <c r="A325" t="s">
        <v>342</v>
      </c>
      <c r="B325" t="s">
        <v>1028</v>
      </c>
      <c r="C325" t="s">
        <v>1632</v>
      </c>
      <c r="D325" t="s">
        <v>1636</v>
      </c>
      <c r="E325">
        <v>2024</v>
      </c>
      <c r="F325" t="s">
        <v>1639</v>
      </c>
      <c r="G325">
        <f t="shared" si="30"/>
        <v>92</v>
      </c>
      <c r="H325">
        <v>2505</v>
      </c>
      <c r="I325">
        <v>11403</v>
      </c>
      <c r="J325">
        <v>6388</v>
      </c>
      <c r="K325">
        <v>86593</v>
      </c>
      <c r="L325">
        <v>10.41</v>
      </c>
      <c r="M325">
        <v>12</v>
      </c>
      <c r="N325">
        <v>2.65</v>
      </c>
      <c r="O325">
        <v>24.08</v>
      </c>
      <c r="P325">
        <v>78.7</v>
      </c>
      <c r="Q325">
        <v>3.4</v>
      </c>
      <c r="R325">
        <v>15985</v>
      </c>
      <c r="S325">
        <v>1119</v>
      </c>
      <c r="T325">
        <v>4</v>
      </c>
      <c r="U325">
        <v>28564515</v>
      </c>
      <c r="V325">
        <v>16001940</v>
      </c>
      <c r="W325">
        <v>12562575</v>
      </c>
      <c r="X325" s="27">
        <f t="shared" si="31"/>
        <v>0.69122516556291391</v>
      </c>
      <c r="Y325" s="27">
        <f t="shared" si="32"/>
        <v>0.5015067223923052</v>
      </c>
      <c r="Z325" s="26">
        <f t="shared" si="33"/>
        <v>41.097005988023952</v>
      </c>
      <c r="AA325" s="27">
        <f t="shared" si="34"/>
        <v>0.86956521739130432</v>
      </c>
      <c r="AB325" t="str">
        <f t="shared" si="35"/>
        <v>Stock-out Risk</v>
      </c>
    </row>
    <row r="326" spans="1:28" x14ac:dyDescent="0.3">
      <c r="A326" t="s">
        <v>343</v>
      </c>
      <c r="B326" t="s">
        <v>1297</v>
      </c>
      <c r="C326" t="s">
        <v>1633</v>
      </c>
      <c r="D326" t="s">
        <v>1635</v>
      </c>
      <c r="E326">
        <v>2023</v>
      </c>
      <c r="F326" t="s">
        <v>1639</v>
      </c>
      <c r="G326">
        <f t="shared" si="30"/>
        <v>92</v>
      </c>
      <c r="H326">
        <v>574</v>
      </c>
      <c r="I326">
        <v>4520</v>
      </c>
      <c r="J326">
        <v>13909</v>
      </c>
      <c r="K326">
        <v>86304</v>
      </c>
      <c r="L326">
        <v>3.44</v>
      </c>
      <c r="M326">
        <v>19</v>
      </c>
      <c r="N326">
        <v>6.96</v>
      </c>
      <c r="O326">
        <v>22.94</v>
      </c>
      <c r="P326">
        <v>66.040000000000006</v>
      </c>
      <c r="Q326">
        <v>2.8</v>
      </c>
      <c r="R326">
        <v>4422</v>
      </c>
      <c r="S326">
        <v>8028</v>
      </c>
      <c r="T326">
        <v>6</v>
      </c>
      <c r="U326">
        <v>2594480</v>
      </c>
      <c r="V326">
        <v>7983766</v>
      </c>
      <c r="W326">
        <v>-5389286</v>
      </c>
      <c r="X326" s="27">
        <f t="shared" si="31"/>
        <v>6.672866775168565E-2</v>
      </c>
      <c r="Y326" s="27">
        <f t="shared" si="32"/>
        <v>0.11491611123879567</v>
      </c>
      <c r="Z326" s="26">
        <f t="shared" si="33"/>
        <v>1286.7177700348432</v>
      </c>
      <c r="AA326" s="27">
        <f t="shared" si="34"/>
        <v>0.79347826086956519</v>
      </c>
      <c r="AB326" t="str">
        <f t="shared" si="35"/>
        <v>Slow Mover</v>
      </c>
    </row>
    <row r="327" spans="1:28" x14ac:dyDescent="0.3">
      <c r="A327" t="s">
        <v>344</v>
      </c>
      <c r="B327" t="s">
        <v>1298</v>
      </c>
      <c r="C327" t="s">
        <v>1632</v>
      </c>
      <c r="D327" t="s">
        <v>1637</v>
      </c>
      <c r="E327">
        <v>2023</v>
      </c>
      <c r="F327" t="s">
        <v>1639</v>
      </c>
      <c r="G327">
        <f t="shared" si="30"/>
        <v>92</v>
      </c>
      <c r="H327">
        <v>3000</v>
      </c>
      <c r="I327">
        <v>10487</v>
      </c>
      <c r="J327">
        <v>2823</v>
      </c>
      <c r="K327">
        <v>473602</v>
      </c>
      <c r="L327">
        <v>1.76</v>
      </c>
      <c r="M327">
        <v>7</v>
      </c>
      <c r="N327">
        <v>1.93</v>
      </c>
      <c r="O327">
        <v>19.11</v>
      </c>
      <c r="P327">
        <v>42.15</v>
      </c>
      <c r="Q327">
        <v>4</v>
      </c>
      <c r="R327">
        <v>5304</v>
      </c>
      <c r="S327">
        <v>9576</v>
      </c>
      <c r="T327">
        <v>8</v>
      </c>
      <c r="U327">
        <v>31461000</v>
      </c>
      <c r="V327">
        <v>8469000</v>
      </c>
      <c r="W327">
        <v>22992000</v>
      </c>
      <c r="X327" s="27">
        <f t="shared" si="31"/>
        <v>0.2385496183206107</v>
      </c>
      <c r="Y327" s="27">
        <f t="shared" si="32"/>
        <v>0.60060685316443729</v>
      </c>
      <c r="Z327" s="26">
        <f t="shared" si="33"/>
        <v>293.66399999999999</v>
      </c>
      <c r="AA327" s="27">
        <f t="shared" si="34"/>
        <v>0.92391304347826086</v>
      </c>
      <c r="AB327" t="str">
        <f t="shared" si="35"/>
        <v>Overstocked</v>
      </c>
    </row>
    <row r="328" spans="1:28" x14ac:dyDescent="0.3">
      <c r="A328" t="s">
        <v>345</v>
      </c>
      <c r="B328" t="s">
        <v>1299</v>
      </c>
      <c r="C328" t="s">
        <v>1632</v>
      </c>
      <c r="D328" t="s">
        <v>1636</v>
      </c>
      <c r="E328">
        <v>2023</v>
      </c>
      <c r="F328" t="s">
        <v>1640</v>
      </c>
      <c r="G328">
        <f t="shared" si="30"/>
        <v>92</v>
      </c>
      <c r="H328">
        <v>4181</v>
      </c>
      <c r="I328">
        <v>14380</v>
      </c>
      <c r="J328">
        <v>5766</v>
      </c>
      <c r="K328">
        <v>236292</v>
      </c>
      <c r="L328">
        <v>2.48</v>
      </c>
      <c r="M328">
        <v>13</v>
      </c>
      <c r="N328">
        <v>0.93</v>
      </c>
      <c r="O328">
        <v>1.98</v>
      </c>
      <c r="P328">
        <v>16.100000000000001</v>
      </c>
      <c r="Q328">
        <v>1.9</v>
      </c>
      <c r="R328">
        <v>3868</v>
      </c>
      <c r="S328">
        <v>8354</v>
      </c>
      <c r="T328">
        <v>10</v>
      </c>
      <c r="U328">
        <v>60122780</v>
      </c>
      <c r="V328">
        <v>24107646</v>
      </c>
      <c r="W328">
        <v>36015134</v>
      </c>
      <c r="X328" s="27">
        <f t="shared" si="31"/>
        <v>0.33354607100119665</v>
      </c>
      <c r="Y328" s="27">
        <f t="shared" si="32"/>
        <v>0.83704575102683743</v>
      </c>
      <c r="Z328" s="26">
        <f t="shared" si="33"/>
        <v>183.82396555847882</v>
      </c>
      <c r="AA328" s="27">
        <f t="shared" si="34"/>
        <v>0.85869565217391308</v>
      </c>
      <c r="AB328" t="str">
        <f t="shared" si="35"/>
        <v>Other</v>
      </c>
    </row>
    <row r="329" spans="1:28" x14ac:dyDescent="0.3">
      <c r="A329" t="s">
        <v>346</v>
      </c>
      <c r="B329" t="s">
        <v>1300</v>
      </c>
      <c r="C329" t="s">
        <v>1634</v>
      </c>
      <c r="D329" t="s">
        <v>1635</v>
      </c>
      <c r="E329">
        <v>2023</v>
      </c>
      <c r="F329" t="s">
        <v>1640</v>
      </c>
      <c r="G329">
        <f t="shared" si="30"/>
        <v>92</v>
      </c>
      <c r="H329">
        <v>4830</v>
      </c>
      <c r="I329">
        <v>6733</v>
      </c>
      <c r="J329">
        <v>11444</v>
      </c>
      <c r="K329">
        <v>163613</v>
      </c>
      <c r="L329">
        <v>0.03</v>
      </c>
      <c r="M329">
        <v>14</v>
      </c>
      <c r="N329">
        <v>5.32</v>
      </c>
      <c r="O329">
        <v>11.19</v>
      </c>
      <c r="P329">
        <v>68.62</v>
      </c>
      <c r="Q329">
        <v>1</v>
      </c>
      <c r="R329">
        <v>16657</v>
      </c>
      <c r="S329">
        <v>6065</v>
      </c>
      <c r="T329">
        <v>7</v>
      </c>
      <c r="U329">
        <v>32520390</v>
      </c>
      <c r="V329">
        <v>55274520</v>
      </c>
      <c r="W329">
        <v>-22754130</v>
      </c>
      <c r="X329" s="27">
        <f t="shared" si="31"/>
        <v>0.44332262505736575</v>
      </c>
      <c r="Y329" s="27">
        <f t="shared" si="32"/>
        <v>0.96697703359474407</v>
      </c>
      <c r="Z329" s="26">
        <f t="shared" si="33"/>
        <v>115.52380952380952</v>
      </c>
      <c r="AA329" s="27">
        <f t="shared" si="34"/>
        <v>0.84782608695652173</v>
      </c>
      <c r="AB329" t="str">
        <f t="shared" si="35"/>
        <v>Fast Mover</v>
      </c>
    </row>
    <row r="330" spans="1:28" x14ac:dyDescent="0.3">
      <c r="A330" t="s">
        <v>347</v>
      </c>
      <c r="B330" t="s">
        <v>1301</v>
      </c>
      <c r="C330" t="s">
        <v>1632</v>
      </c>
      <c r="D330" t="s">
        <v>1636</v>
      </c>
      <c r="E330">
        <v>2024</v>
      </c>
      <c r="F330" t="s">
        <v>1640</v>
      </c>
      <c r="G330">
        <f t="shared" si="30"/>
        <v>92</v>
      </c>
      <c r="H330">
        <v>4165</v>
      </c>
      <c r="I330">
        <v>11016</v>
      </c>
      <c r="J330">
        <v>11077</v>
      </c>
      <c r="K330">
        <v>250410</v>
      </c>
      <c r="L330">
        <v>10.78</v>
      </c>
      <c r="M330">
        <v>10</v>
      </c>
      <c r="N330">
        <v>8.2200000000000006</v>
      </c>
      <c r="O330">
        <v>2.5499999999999998</v>
      </c>
      <c r="P330">
        <v>59.35</v>
      </c>
      <c r="Q330">
        <v>4.0999999999999996</v>
      </c>
      <c r="R330">
        <v>9593</v>
      </c>
      <c r="S330">
        <v>2369</v>
      </c>
      <c r="T330">
        <v>4</v>
      </c>
      <c r="U330">
        <v>45881640</v>
      </c>
      <c r="V330">
        <v>46135705</v>
      </c>
      <c r="W330">
        <v>-254065</v>
      </c>
      <c r="X330" s="27">
        <f t="shared" si="31"/>
        <v>0.63743495561677377</v>
      </c>
      <c r="Y330" s="27">
        <f t="shared" si="32"/>
        <v>0.83384251447662716</v>
      </c>
      <c r="Z330" s="26">
        <f t="shared" si="33"/>
        <v>52.328451380552224</v>
      </c>
      <c r="AA330" s="27">
        <f t="shared" si="34"/>
        <v>0.89130434782608692</v>
      </c>
      <c r="AB330" t="str">
        <f t="shared" si="35"/>
        <v>Fast Mover</v>
      </c>
    </row>
    <row r="331" spans="1:28" x14ac:dyDescent="0.3">
      <c r="A331" t="s">
        <v>348</v>
      </c>
      <c r="B331" t="s">
        <v>1302</v>
      </c>
      <c r="C331" t="s">
        <v>1633</v>
      </c>
      <c r="D331" t="s">
        <v>1635</v>
      </c>
      <c r="E331">
        <v>2023</v>
      </c>
      <c r="F331" t="s">
        <v>1641</v>
      </c>
      <c r="G331">
        <f t="shared" si="30"/>
        <v>91</v>
      </c>
      <c r="H331">
        <v>2418</v>
      </c>
      <c r="I331">
        <v>16059</v>
      </c>
      <c r="J331">
        <v>6691</v>
      </c>
      <c r="K331">
        <v>464299</v>
      </c>
      <c r="L331">
        <v>10.99</v>
      </c>
      <c r="M331">
        <v>0</v>
      </c>
      <c r="N331">
        <v>1.01</v>
      </c>
      <c r="O331">
        <v>0.4</v>
      </c>
      <c r="P331">
        <v>10.23</v>
      </c>
      <c r="Q331">
        <v>4.3</v>
      </c>
      <c r="R331">
        <v>5432</v>
      </c>
      <c r="S331">
        <v>8935</v>
      </c>
      <c r="T331">
        <v>14</v>
      </c>
      <c r="U331">
        <v>38830662</v>
      </c>
      <c r="V331">
        <v>16178838</v>
      </c>
      <c r="W331">
        <v>22651824</v>
      </c>
      <c r="X331" s="27">
        <f t="shared" si="31"/>
        <v>0.21298335241786312</v>
      </c>
      <c r="Y331" s="27">
        <f t="shared" si="32"/>
        <v>0.48408912365053647</v>
      </c>
      <c r="Z331" s="26">
        <f t="shared" si="33"/>
        <v>336.26344086021504</v>
      </c>
      <c r="AA331" s="27">
        <f t="shared" si="34"/>
        <v>1</v>
      </c>
      <c r="AB331" t="str">
        <f t="shared" si="35"/>
        <v>Overstocked</v>
      </c>
    </row>
    <row r="332" spans="1:28" x14ac:dyDescent="0.3">
      <c r="A332" t="s">
        <v>349</v>
      </c>
      <c r="B332" t="s">
        <v>1144</v>
      </c>
      <c r="C332" t="s">
        <v>1633</v>
      </c>
      <c r="D332" t="s">
        <v>1636</v>
      </c>
      <c r="E332">
        <v>2023</v>
      </c>
      <c r="F332" t="s">
        <v>1641</v>
      </c>
      <c r="G332">
        <f t="shared" si="30"/>
        <v>91</v>
      </c>
      <c r="H332">
        <v>3897</v>
      </c>
      <c r="I332">
        <v>18201</v>
      </c>
      <c r="J332">
        <v>13275</v>
      </c>
      <c r="K332">
        <v>68354</v>
      </c>
      <c r="L332">
        <v>7.72</v>
      </c>
      <c r="M332">
        <v>2</v>
      </c>
      <c r="N332">
        <v>7.92</v>
      </c>
      <c r="O332">
        <v>15.4</v>
      </c>
      <c r="P332">
        <v>10.75</v>
      </c>
      <c r="Q332">
        <v>1.2</v>
      </c>
      <c r="R332">
        <v>13052</v>
      </c>
      <c r="S332">
        <v>4821</v>
      </c>
      <c r="T332">
        <v>8</v>
      </c>
      <c r="U332">
        <v>70929297</v>
      </c>
      <c r="V332">
        <v>51732675</v>
      </c>
      <c r="W332">
        <v>19196622</v>
      </c>
      <c r="X332" s="27">
        <f t="shared" si="31"/>
        <v>0.44700619408121128</v>
      </c>
      <c r="Y332" s="27">
        <f t="shared" si="32"/>
        <v>0.78018830226060409</v>
      </c>
      <c r="Z332" s="26">
        <f t="shared" si="33"/>
        <v>112.576597382602</v>
      </c>
      <c r="AA332" s="27">
        <f t="shared" si="34"/>
        <v>0.97802197802197799</v>
      </c>
      <c r="AB332" t="str">
        <f t="shared" si="35"/>
        <v>Fast Mover</v>
      </c>
    </row>
    <row r="333" spans="1:28" x14ac:dyDescent="0.3">
      <c r="A333" t="s">
        <v>350</v>
      </c>
      <c r="B333" t="s">
        <v>1272</v>
      </c>
      <c r="C333" t="s">
        <v>1632</v>
      </c>
      <c r="D333" t="s">
        <v>1635</v>
      </c>
      <c r="E333">
        <v>2024</v>
      </c>
      <c r="F333" t="s">
        <v>1640</v>
      </c>
      <c r="G333">
        <f t="shared" si="30"/>
        <v>92</v>
      </c>
      <c r="H333">
        <v>4545</v>
      </c>
      <c r="I333">
        <v>3896</v>
      </c>
      <c r="J333">
        <v>1880</v>
      </c>
      <c r="K333">
        <v>334334</v>
      </c>
      <c r="L333">
        <v>2.42</v>
      </c>
      <c r="M333">
        <v>16</v>
      </c>
      <c r="N333">
        <v>8.1199999999999992</v>
      </c>
      <c r="O333">
        <v>24.02</v>
      </c>
      <c r="P333">
        <v>74.7</v>
      </c>
      <c r="Q333">
        <v>3.4</v>
      </c>
      <c r="R333">
        <v>7108</v>
      </c>
      <c r="S333">
        <v>8508</v>
      </c>
      <c r="T333">
        <v>5</v>
      </c>
      <c r="U333">
        <v>17707320</v>
      </c>
      <c r="V333">
        <v>8544600</v>
      </c>
      <c r="W333">
        <v>9162720</v>
      </c>
      <c r="X333" s="27">
        <f t="shared" si="31"/>
        <v>0.3481958170535509</v>
      </c>
      <c r="Y333" s="27">
        <f t="shared" si="32"/>
        <v>0.90991938254412252</v>
      </c>
      <c r="Z333" s="26">
        <f t="shared" si="33"/>
        <v>172.21914191419143</v>
      </c>
      <c r="AA333" s="27">
        <f t="shared" si="34"/>
        <v>0.82608695652173914</v>
      </c>
      <c r="AB333" t="str">
        <f t="shared" si="35"/>
        <v>Other</v>
      </c>
    </row>
    <row r="334" spans="1:28" x14ac:dyDescent="0.3">
      <c r="A334" t="s">
        <v>351</v>
      </c>
      <c r="B334" t="s">
        <v>1303</v>
      </c>
      <c r="C334" t="s">
        <v>1632</v>
      </c>
      <c r="D334" t="s">
        <v>1637</v>
      </c>
      <c r="E334">
        <v>2024</v>
      </c>
      <c r="F334" t="s">
        <v>1641</v>
      </c>
      <c r="G334">
        <f t="shared" si="30"/>
        <v>91</v>
      </c>
      <c r="H334">
        <v>2751</v>
      </c>
      <c r="I334">
        <v>3091</v>
      </c>
      <c r="J334">
        <v>5836</v>
      </c>
      <c r="K334">
        <v>56142</v>
      </c>
      <c r="L334">
        <v>1.25</v>
      </c>
      <c r="M334">
        <v>18</v>
      </c>
      <c r="N334">
        <v>4.82</v>
      </c>
      <c r="O334">
        <v>22.57</v>
      </c>
      <c r="P334">
        <v>30.75</v>
      </c>
      <c r="Q334">
        <v>2.5</v>
      </c>
      <c r="R334">
        <v>14399</v>
      </c>
      <c r="S334">
        <v>295</v>
      </c>
      <c r="T334">
        <v>4</v>
      </c>
      <c r="U334">
        <v>8503341</v>
      </c>
      <c r="V334">
        <v>16054836</v>
      </c>
      <c r="W334">
        <v>-7551495</v>
      </c>
      <c r="X334" s="27">
        <f t="shared" si="31"/>
        <v>0.90315167432698618</v>
      </c>
      <c r="Y334" s="27">
        <f t="shared" si="32"/>
        <v>0.55075648435178903</v>
      </c>
      <c r="Z334" s="26">
        <f t="shared" si="33"/>
        <v>9.7582697201017812</v>
      </c>
      <c r="AA334" s="27">
        <f t="shared" si="34"/>
        <v>0.80219780219780223</v>
      </c>
      <c r="AB334" t="str">
        <f t="shared" si="35"/>
        <v>Fast Mover</v>
      </c>
    </row>
    <row r="335" spans="1:28" x14ac:dyDescent="0.3">
      <c r="A335" t="s">
        <v>352</v>
      </c>
      <c r="B335" t="s">
        <v>1304</v>
      </c>
      <c r="C335" t="s">
        <v>1632</v>
      </c>
      <c r="D335" t="s">
        <v>1638</v>
      </c>
      <c r="E335">
        <v>2023</v>
      </c>
      <c r="F335" t="s">
        <v>1642</v>
      </c>
      <c r="G335">
        <f t="shared" si="30"/>
        <v>90</v>
      </c>
      <c r="H335">
        <v>1021</v>
      </c>
      <c r="I335">
        <v>12803</v>
      </c>
      <c r="J335">
        <v>11312</v>
      </c>
      <c r="K335">
        <v>471614</v>
      </c>
      <c r="L335">
        <v>0.28999999999999998</v>
      </c>
      <c r="M335">
        <v>13</v>
      </c>
      <c r="N335">
        <v>0.56999999999999995</v>
      </c>
      <c r="O335">
        <v>17.420000000000002</v>
      </c>
      <c r="P335">
        <v>60.89</v>
      </c>
      <c r="Q335">
        <v>4.2</v>
      </c>
      <c r="R335">
        <v>10792</v>
      </c>
      <c r="S335">
        <v>3373</v>
      </c>
      <c r="T335">
        <v>8</v>
      </c>
      <c r="U335">
        <v>13071863</v>
      </c>
      <c r="V335">
        <v>11549552</v>
      </c>
      <c r="W335">
        <v>1522311</v>
      </c>
      <c r="X335" s="27">
        <f t="shared" si="31"/>
        <v>0.23236231224396905</v>
      </c>
      <c r="Y335" s="27">
        <f t="shared" si="32"/>
        <v>0.20440653236029682</v>
      </c>
      <c r="Z335" s="26">
        <f t="shared" si="33"/>
        <v>297.3261508325171</v>
      </c>
      <c r="AA335" s="27">
        <f t="shared" si="34"/>
        <v>0.85555555555555562</v>
      </c>
      <c r="AB335" t="str">
        <f t="shared" si="35"/>
        <v>Other</v>
      </c>
    </row>
    <row r="336" spans="1:28" x14ac:dyDescent="0.3">
      <c r="A336" t="s">
        <v>353</v>
      </c>
      <c r="B336" t="s">
        <v>1117</v>
      </c>
      <c r="C336" t="s">
        <v>1632</v>
      </c>
      <c r="D336" t="s">
        <v>1638</v>
      </c>
      <c r="E336">
        <v>2024</v>
      </c>
      <c r="F336" t="s">
        <v>1641</v>
      </c>
      <c r="G336">
        <f t="shared" si="30"/>
        <v>91</v>
      </c>
      <c r="H336">
        <v>1216</v>
      </c>
      <c r="I336">
        <v>7683</v>
      </c>
      <c r="J336">
        <v>12182</v>
      </c>
      <c r="K336">
        <v>233043</v>
      </c>
      <c r="L336">
        <v>2.4900000000000002</v>
      </c>
      <c r="M336">
        <v>7</v>
      </c>
      <c r="N336">
        <v>1.75</v>
      </c>
      <c r="O336">
        <v>2.42</v>
      </c>
      <c r="P336">
        <v>46.34</v>
      </c>
      <c r="Q336">
        <v>4.5</v>
      </c>
      <c r="R336">
        <v>11362</v>
      </c>
      <c r="S336">
        <v>5210</v>
      </c>
      <c r="T336">
        <v>12</v>
      </c>
      <c r="U336">
        <v>9342528</v>
      </c>
      <c r="V336">
        <v>14813312</v>
      </c>
      <c r="W336">
        <v>-5470784</v>
      </c>
      <c r="X336" s="27">
        <f t="shared" si="31"/>
        <v>0.18923124805477748</v>
      </c>
      <c r="Y336" s="27">
        <f t="shared" si="32"/>
        <v>0.24344597781598526</v>
      </c>
      <c r="Z336" s="26">
        <f t="shared" si="33"/>
        <v>389.89309210526312</v>
      </c>
      <c r="AA336" s="27">
        <f t="shared" si="34"/>
        <v>0.92307692307692313</v>
      </c>
      <c r="AB336" t="str">
        <f t="shared" si="35"/>
        <v>Slow Mover</v>
      </c>
    </row>
    <row r="337" spans="1:28" x14ac:dyDescent="0.3">
      <c r="A337" t="s">
        <v>354</v>
      </c>
      <c r="B337" t="s">
        <v>1216</v>
      </c>
      <c r="C337" t="s">
        <v>1634</v>
      </c>
      <c r="D337" t="s">
        <v>1637</v>
      </c>
      <c r="E337">
        <v>2024</v>
      </c>
      <c r="F337" t="s">
        <v>1641</v>
      </c>
      <c r="G337">
        <f t="shared" si="30"/>
        <v>91</v>
      </c>
      <c r="H337">
        <v>4979</v>
      </c>
      <c r="I337">
        <v>2812</v>
      </c>
      <c r="J337">
        <v>11622</v>
      </c>
      <c r="K337">
        <v>354006</v>
      </c>
      <c r="L337">
        <v>13.36</v>
      </c>
      <c r="M337">
        <v>12</v>
      </c>
      <c r="N337">
        <v>7.07</v>
      </c>
      <c r="O337">
        <v>6.85</v>
      </c>
      <c r="P337">
        <v>79.069999999999993</v>
      </c>
      <c r="Q337">
        <v>4.4000000000000004</v>
      </c>
      <c r="R337">
        <v>7031</v>
      </c>
      <c r="S337">
        <v>7501</v>
      </c>
      <c r="T337">
        <v>12</v>
      </c>
      <c r="U337">
        <v>14000948</v>
      </c>
      <c r="V337">
        <v>57865938</v>
      </c>
      <c r="W337">
        <v>-43864990</v>
      </c>
      <c r="X337" s="27">
        <f t="shared" si="31"/>
        <v>0.39895833333333336</v>
      </c>
      <c r="Y337" s="27">
        <f t="shared" si="32"/>
        <v>0.99680717396857776</v>
      </c>
      <c r="Z337" s="26">
        <f t="shared" si="33"/>
        <v>137.09399477806789</v>
      </c>
      <c r="AA337" s="27">
        <f t="shared" si="34"/>
        <v>0.86813186813186816</v>
      </c>
      <c r="AB337" t="str">
        <f t="shared" si="35"/>
        <v>Fast Mover</v>
      </c>
    </row>
    <row r="338" spans="1:28" x14ac:dyDescent="0.3">
      <c r="A338" t="s">
        <v>355</v>
      </c>
      <c r="B338" t="s">
        <v>1171</v>
      </c>
      <c r="C338" t="s">
        <v>1633</v>
      </c>
      <c r="D338" t="s">
        <v>1637</v>
      </c>
      <c r="E338">
        <v>2024</v>
      </c>
      <c r="F338" t="s">
        <v>1639</v>
      </c>
      <c r="G338">
        <f t="shared" si="30"/>
        <v>92</v>
      </c>
      <c r="H338">
        <v>2824</v>
      </c>
      <c r="I338">
        <v>8814</v>
      </c>
      <c r="J338">
        <v>3363</v>
      </c>
      <c r="K338">
        <v>234482</v>
      </c>
      <c r="L338">
        <v>3.62</v>
      </c>
      <c r="M338">
        <v>19</v>
      </c>
      <c r="N338">
        <v>7.12</v>
      </c>
      <c r="O338">
        <v>8</v>
      </c>
      <c r="P338">
        <v>83.36</v>
      </c>
      <c r="Q338">
        <v>4.0999999999999996</v>
      </c>
      <c r="R338">
        <v>11912</v>
      </c>
      <c r="S338">
        <v>3312</v>
      </c>
      <c r="T338">
        <v>8</v>
      </c>
      <c r="U338">
        <v>24890736</v>
      </c>
      <c r="V338">
        <v>9497112</v>
      </c>
      <c r="W338">
        <v>15393624</v>
      </c>
      <c r="X338" s="27">
        <f t="shared" si="31"/>
        <v>0.46023468057366362</v>
      </c>
      <c r="Y338" s="27">
        <f t="shared" si="32"/>
        <v>0.56537125111212361</v>
      </c>
      <c r="Z338" s="26">
        <f t="shared" si="33"/>
        <v>107.89801699716715</v>
      </c>
      <c r="AA338" s="27">
        <f t="shared" si="34"/>
        <v>0.79347826086956519</v>
      </c>
      <c r="AB338" t="str">
        <f t="shared" si="35"/>
        <v>Fast Mover</v>
      </c>
    </row>
    <row r="339" spans="1:28" x14ac:dyDescent="0.3">
      <c r="A339" t="s">
        <v>356</v>
      </c>
      <c r="B339" t="s">
        <v>1305</v>
      </c>
      <c r="C339" t="s">
        <v>1633</v>
      </c>
      <c r="D339" t="s">
        <v>1636</v>
      </c>
      <c r="E339">
        <v>2023</v>
      </c>
      <c r="F339" t="s">
        <v>1642</v>
      </c>
      <c r="G339">
        <f t="shared" si="30"/>
        <v>90</v>
      </c>
      <c r="H339">
        <v>2032</v>
      </c>
      <c r="I339">
        <v>3639</v>
      </c>
      <c r="J339">
        <v>4092</v>
      </c>
      <c r="K339">
        <v>200575</v>
      </c>
      <c r="L339">
        <v>5.31</v>
      </c>
      <c r="M339">
        <v>2</v>
      </c>
      <c r="N339">
        <v>8.98</v>
      </c>
      <c r="O339">
        <v>19.079999999999998</v>
      </c>
      <c r="P339">
        <v>89.74</v>
      </c>
      <c r="Q339">
        <v>2.1</v>
      </c>
      <c r="R339">
        <v>7844</v>
      </c>
      <c r="S339">
        <v>2855</v>
      </c>
      <c r="T339">
        <v>5</v>
      </c>
      <c r="U339">
        <v>7394448</v>
      </c>
      <c r="V339">
        <v>8314944</v>
      </c>
      <c r="W339">
        <v>-920496</v>
      </c>
      <c r="X339" s="27">
        <f t="shared" si="31"/>
        <v>0.41579701248209533</v>
      </c>
      <c r="Y339" s="27">
        <f t="shared" si="32"/>
        <v>0.40681104187671219</v>
      </c>
      <c r="Z339" s="26">
        <f t="shared" si="33"/>
        <v>126.4517716535433</v>
      </c>
      <c r="AA339" s="27">
        <f t="shared" si="34"/>
        <v>0.97777777777777775</v>
      </c>
      <c r="AB339" t="str">
        <f t="shared" si="35"/>
        <v>Other</v>
      </c>
    </row>
    <row r="340" spans="1:28" x14ac:dyDescent="0.3">
      <c r="A340" t="s">
        <v>357</v>
      </c>
      <c r="B340" t="s">
        <v>1103</v>
      </c>
      <c r="C340" t="s">
        <v>1632</v>
      </c>
      <c r="D340" t="s">
        <v>1637</v>
      </c>
      <c r="E340">
        <v>2024</v>
      </c>
      <c r="F340" t="s">
        <v>1640</v>
      </c>
      <c r="G340">
        <f t="shared" si="30"/>
        <v>92</v>
      </c>
      <c r="H340">
        <v>903</v>
      </c>
      <c r="I340">
        <v>16188</v>
      </c>
      <c r="J340">
        <v>13613</v>
      </c>
      <c r="K340">
        <v>175438</v>
      </c>
      <c r="L340">
        <v>1.58</v>
      </c>
      <c r="M340">
        <v>4</v>
      </c>
      <c r="N340">
        <v>5.83</v>
      </c>
      <c r="O340">
        <v>20.059999999999999</v>
      </c>
      <c r="P340">
        <v>22.29</v>
      </c>
      <c r="Q340">
        <v>4.2</v>
      </c>
      <c r="R340">
        <v>18259</v>
      </c>
      <c r="S340">
        <v>1621</v>
      </c>
      <c r="T340">
        <v>13</v>
      </c>
      <c r="U340">
        <v>14617764</v>
      </c>
      <c r="V340">
        <v>12292539</v>
      </c>
      <c r="W340">
        <v>2325225</v>
      </c>
      <c r="X340" s="27">
        <f t="shared" si="31"/>
        <v>0.35776545166402535</v>
      </c>
      <c r="Y340" s="27">
        <f t="shared" si="32"/>
        <v>0.18078266280249564</v>
      </c>
      <c r="Z340" s="26">
        <f t="shared" si="33"/>
        <v>165.1517165005537</v>
      </c>
      <c r="AA340" s="27">
        <f t="shared" si="34"/>
        <v>0.95652173913043481</v>
      </c>
      <c r="AB340" t="str">
        <f t="shared" si="35"/>
        <v>Overstocked</v>
      </c>
    </row>
    <row r="341" spans="1:28" x14ac:dyDescent="0.3">
      <c r="A341" t="s">
        <v>358</v>
      </c>
      <c r="B341" t="s">
        <v>1306</v>
      </c>
      <c r="C341" t="s">
        <v>1632</v>
      </c>
      <c r="D341" t="s">
        <v>1638</v>
      </c>
      <c r="E341">
        <v>2024</v>
      </c>
      <c r="F341" t="s">
        <v>1642</v>
      </c>
      <c r="G341">
        <f t="shared" si="30"/>
        <v>90</v>
      </c>
      <c r="H341">
        <v>4196</v>
      </c>
      <c r="I341">
        <v>19588</v>
      </c>
      <c r="J341">
        <v>4386</v>
      </c>
      <c r="K341">
        <v>98456</v>
      </c>
      <c r="L341">
        <v>3.34</v>
      </c>
      <c r="M341">
        <v>8</v>
      </c>
      <c r="N341">
        <v>1.24</v>
      </c>
      <c r="O341">
        <v>9.6300000000000008</v>
      </c>
      <c r="P341">
        <v>79.040000000000006</v>
      </c>
      <c r="Q341">
        <v>3.1</v>
      </c>
      <c r="R341">
        <v>9387</v>
      </c>
      <c r="S341">
        <v>5774</v>
      </c>
      <c r="T341">
        <v>8</v>
      </c>
      <c r="U341">
        <v>82191248</v>
      </c>
      <c r="V341">
        <v>18403656</v>
      </c>
      <c r="W341">
        <v>63787592</v>
      </c>
      <c r="X341" s="27">
        <f t="shared" si="31"/>
        <v>0.42086258776328989</v>
      </c>
      <c r="Y341" s="27">
        <f t="shared" si="32"/>
        <v>0.84004878529265969</v>
      </c>
      <c r="Z341" s="26">
        <f t="shared" si="33"/>
        <v>123.84652049571021</v>
      </c>
      <c r="AA341" s="27">
        <f t="shared" si="34"/>
        <v>0.91111111111111109</v>
      </c>
      <c r="AB341" t="str">
        <f t="shared" si="35"/>
        <v>Fast Mover</v>
      </c>
    </row>
    <row r="342" spans="1:28" x14ac:dyDescent="0.3">
      <c r="A342" t="s">
        <v>359</v>
      </c>
      <c r="B342" t="s">
        <v>1307</v>
      </c>
      <c r="C342" t="s">
        <v>1634</v>
      </c>
      <c r="D342" t="s">
        <v>1637</v>
      </c>
      <c r="E342">
        <v>2024</v>
      </c>
      <c r="F342" t="s">
        <v>1642</v>
      </c>
      <c r="G342">
        <f t="shared" si="30"/>
        <v>90</v>
      </c>
      <c r="H342">
        <v>3786</v>
      </c>
      <c r="I342">
        <v>8424</v>
      </c>
      <c r="J342">
        <v>5231</v>
      </c>
      <c r="K342">
        <v>150167</v>
      </c>
      <c r="L342">
        <v>7.79</v>
      </c>
      <c r="M342">
        <v>5</v>
      </c>
      <c r="N342">
        <v>1.21</v>
      </c>
      <c r="O342">
        <v>10.45</v>
      </c>
      <c r="P342">
        <v>31.28</v>
      </c>
      <c r="Q342">
        <v>1.2</v>
      </c>
      <c r="R342">
        <v>19493</v>
      </c>
      <c r="S342">
        <v>1180</v>
      </c>
      <c r="T342">
        <v>12</v>
      </c>
      <c r="U342">
        <v>31893264</v>
      </c>
      <c r="V342">
        <v>19804566</v>
      </c>
      <c r="W342">
        <v>12088698</v>
      </c>
      <c r="X342" s="27">
        <f t="shared" si="31"/>
        <v>0.76238421264599276</v>
      </c>
      <c r="Y342" s="27">
        <f t="shared" si="32"/>
        <v>0.75796584869351991</v>
      </c>
      <c r="Z342" s="26">
        <f t="shared" si="33"/>
        <v>28.050713153724246</v>
      </c>
      <c r="AA342" s="27">
        <f t="shared" si="34"/>
        <v>0.94444444444444442</v>
      </c>
      <c r="AB342" t="str">
        <f t="shared" si="35"/>
        <v>Fast Mover</v>
      </c>
    </row>
    <row r="343" spans="1:28" x14ac:dyDescent="0.3">
      <c r="A343" t="s">
        <v>360</v>
      </c>
      <c r="B343" t="s">
        <v>1308</v>
      </c>
      <c r="C343" t="s">
        <v>1632</v>
      </c>
      <c r="D343" t="s">
        <v>1637</v>
      </c>
      <c r="E343">
        <v>2024</v>
      </c>
      <c r="F343" t="s">
        <v>1642</v>
      </c>
      <c r="G343">
        <f t="shared" si="30"/>
        <v>90</v>
      </c>
      <c r="H343">
        <v>3819</v>
      </c>
      <c r="I343">
        <v>1862</v>
      </c>
      <c r="J343">
        <v>7641</v>
      </c>
      <c r="K343">
        <v>394179</v>
      </c>
      <c r="L343">
        <v>9.1199999999999992</v>
      </c>
      <c r="M343">
        <v>1</v>
      </c>
      <c r="N343">
        <v>7.21</v>
      </c>
      <c r="O343">
        <v>1.1100000000000001</v>
      </c>
      <c r="P343">
        <v>57.27</v>
      </c>
      <c r="Q343">
        <v>2.8</v>
      </c>
      <c r="R343">
        <v>17658</v>
      </c>
      <c r="S343">
        <v>5723</v>
      </c>
      <c r="T343">
        <v>3</v>
      </c>
      <c r="U343">
        <v>7110978</v>
      </c>
      <c r="V343">
        <v>29180979</v>
      </c>
      <c r="W343">
        <v>-22070001</v>
      </c>
      <c r="X343" s="27">
        <f t="shared" si="31"/>
        <v>0.4002305596311046</v>
      </c>
      <c r="Y343" s="27">
        <f t="shared" si="32"/>
        <v>0.76457252407832865</v>
      </c>
      <c r="Z343" s="26">
        <f t="shared" si="33"/>
        <v>134.8703849175177</v>
      </c>
      <c r="AA343" s="27">
        <f t="shared" si="34"/>
        <v>0.98888888888888893</v>
      </c>
      <c r="AB343" t="str">
        <f t="shared" si="35"/>
        <v>Fast Mover</v>
      </c>
    </row>
    <row r="344" spans="1:28" x14ac:dyDescent="0.3">
      <c r="A344" t="s">
        <v>361</v>
      </c>
      <c r="B344" t="s">
        <v>1309</v>
      </c>
      <c r="C344" t="s">
        <v>1632</v>
      </c>
      <c r="D344" t="s">
        <v>1637</v>
      </c>
      <c r="E344">
        <v>2024</v>
      </c>
      <c r="F344" t="s">
        <v>1641</v>
      </c>
      <c r="G344">
        <f t="shared" si="30"/>
        <v>91</v>
      </c>
      <c r="H344">
        <v>624</v>
      </c>
      <c r="I344">
        <v>14981</v>
      </c>
      <c r="J344">
        <v>14166</v>
      </c>
      <c r="K344">
        <v>320160</v>
      </c>
      <c r="L344">
        <v>3.68</v>
      </c>
      <c r="M344">
        <v>12</v>
      </c>
      <c r="N344">
        <v>1.84</v>
      </c>
      <c r="O344">
        <v>7.23</v>
      </c>
      <c r="P344">
        <v>50.46</v>
      </c>
      <c r="Q344">
        <v>4.8</v>
      </c>
      <c r="R344">
        <v>20823</v>
      </c>
      <c r="S344">
        <v>821</v>
      </c>
      <c r="T344">
        <v>2</v>
      </c>
      <c r="U344">
        <v>9348144</v>
      </c>
      <c r="V344">
        <v>8839584</v>
      </c>
      <c r="W344">
        <v>508560</v>
      </c>
      <c r="X344" s="27">
        <f t="shared" si="31"/>
        <v>0.43183391003460209</v>
      </c>
      <c r="Y344" s="27">
        <f t="shared" si="32"/>
        <v>0.12492622545820296</v>
      </c>
      <c r="Z344" s="26">
        <f t="shared" si="33"/>
        <v>119.72916666666667</v>
      </c>
      <c r="AA344" s="27">
        <f t="shared" si="34"/>
        <v>0.86813186813186816</v>
      </c>
      <c r="AB344" t="str">
        <f t="shared" si="35"/>
        <v>Stock-out Risk</v>
      </c>
    </row>
    <row r="345" spans="1:28" x14ac:dyDescent="0.3">
      <c r="A345" t="s">
        <v>362</v>
      </c>
      <c r="B345" t="s">
        <v>1310</v>
      </c>
      <c r="C345" t="s">
        <v>1634</v>
      </c>
      <c r="D345" t="s">
        <v>1638</v>
      </c>
      <c r="E345">
        <v>2023</v>
      </c>
      <c r="F345" t="s">
        <v>1640</v>
      </c>
      <c r="G345">
        <f t="shared" si="30"/>
        <v>92</v>
      </c>
      <c r="H345">
        <v>3311</v>
      </c>
      <c r="I345">
        <v>5238</v>
      </c>
      <c r="J345">
        <v>7443</v>
      </c>
      <c r="K345">
        <v>314528</v>
      </c>
      <c r="L345">
        <v>0.87</v>
      </c>
      <c r="M345">
        <v>4</v>
      </c>
      <c r="N345">
        <v>3.28</v>
      </c>
      <c r="O345">
        <v>11.28</v>
      </c>
      <c r="P345">
        <v>11.44</v>
      </c>
      <c r="Q345">
        <v>4.5999999999999996</v>
      </c>
      <c r="R345">
        <v>19497</v>
      </c>
      <c r="S345">
        <v>1662</v>
      </c>
      <c r="T345">
        <v>13</v>
      </c>
      <c r="U345">
        <v>17343018</v>
      </c>
      <c r="V345">
        <v>24643773</v>
      </c>
      <c r="W345">
        <v>-7300755</v>
      </c>
      <c r="X345" s="27">
        <f t="shared" si="31"/>
        <v>0.66579529459079023</v>
      </c>
      <c r="Y345" s="27">
        <f t="shared" si="32"/>
        <v>0.66286976360915062</v>
      </c>
      <c r="Z345" s="26">
        <f t="shared" si="33"/>
        <v>46.180610087586828</v>
      </c>
      <c r="AA345" s="27">
        <f t="shared" si="34"/>
        <v>0.95652173913043481</v>
      </c>
      <c r="AB345" t="str">
        <f t="shared" si="35"/>
        <v>Fast Mover</v>
      </c>
    </row>
    <row r="346" spans="1:28" x14ac:dyDescent="0.3">
      <c r="A346" t="s">
        <v>363</v>
      </c>
      <c r="B346" t="s">
        <v>1302</v>
      </c>
      <c r="C346" t="s">
        <v>1634</v>
      </c>
      <c r="D346" t="s">
        <v>1637</v>
      </c>
      <c r="E346">
        <v>2023</v>
      </c>
      <c r="F346" t="s">
        <v>1639</v>
      </c>
      <c r="G346">
        <f t="shared" si="30"/>
        <v>92</v>
      </c>
      <c r="H346">
        <v>1198</v>
      </c>
      <c r="I346">
        <v>3969</v>
      </c>
      <c r="J346">
        <v>11939</v>
      </c>
      <c r="K346">
        <v>243392</v>
      </c>
      <c r="L346">
        <v>5.87</v>
      </c>
      <c r="M346">
        <v>7</v>
      </c>
      <c r="N346">
        <v>4.87</v>
      </c>
      <c r="O346">
        <v>2.92</v>
      </c>
      <c r="P346">
        <v>84.62</v>
      </c>
      <c r="Q346">
        <v>1.4</v>
      </c>
      <c r="R346">
        <v>5179</v>
      </c>
      <c r="S346">
        <v>739</v>
      </c>
      <c r="T346">
        <v>3</v>
      </c>
      <c r="U346">
        <v>4754862</v>
      </c>
      <c r="V346">
        <v>14302922</v>
      </c>
      <c r="W346">
        <v>-9548060</v>
      </c>
      <c r="X346" s="27">
        <f t="shared" si="31"/>
        <v>0.61848218895198759</v>
      </c>
      <c r="Y346" s="27">
        <f t="shared" si="32"/>
        <v>0.23984233669699864</v>
      </c>
      <c r="Z346" s="26">
        <f t="shared" si="33"/>
        <v>56.751252086811348</v>
      </c>
      <c r="AA346" s="27">
        <f t="shared" si="34"/>
        <v>0.92391304347826086</v>
      </c>
      <c r="AB346" t="str">
        <f t="shared" si="35"/>
        <v>Other</v>
      </c>
    </row>
    <row r="347" spans="1:28" x14ac:dyDescent="0.3">
      <c r="A347" t="s">
        <v>364</v>
      </c>
      <c r="B347" t="s">
        <v>1271</v>
      </c>
      <c r="C347" t="s">
        <v>1633</v>
      </c>
      <c r="D347" t="s">
        <v>1636</v>
      </c>
      <c r="E347">
        <v>2023</v>
      </c>
      <c r="F347" t="s">
        <v>1640</v>
      </c>
      <c r="G347">
        <f t="shared" si="30"/>
        <v>92</v>
      </c>
      <c r="H347">
        <v>1765</v>
      </c>
      <c r="I347">
        <v>17606</v>
      </c>
      <c r="J347">
        <v>4759</v>
      </c>
      <c r="K347">
        <v>458288</v>
      </c>
      <c r="L347">
        <v>3.51</v>
      </c>
      <c r="M347">
        <v>0</v>
      </c>
      <c r="N347">
        <v>0.25</v>
      </c>
      <c r="O347">
        <v>11.33</v>
      </c>
      <c r="P347">
        <v>16.27</v>
      </c>
      <c r="Q347">
        <v>4</v>
      </c>
      <c r="R347">
        <v>9040</v>
      </c>
      <c r="S347">
        <v>4360</v>
      </c>
      <c r="T347">
        <v>5</v>
      </c>
      <c r="U347">
        <v>31074590</v>
      </c>
      <c r="V347">
        <v>8399635</v>
      </c>
      <c r="W347">
        <v>22674955</v>
      </c>
      <c r="X347" s="27">
        <f t="shared" si="31"/>
        <v>0.28816326530612246</v>
      </c>
      <c r="Y347" s="27">
        <f t="shared" si="32"/>
        <v>0.35335703194507728</v>
      </c>
      <c r="Z347" s="26">
        <f t="shared" si="33"/>
        <v>227.26345609065154</v>
      </c>
      <c r="AA347" s="27">
        <f t="shared" si="34"/>
        <v>1</v>
      </c>
      <c r="AB347" t="str">
        <f t="shared" si="35"/>
        <v>Overstocked</v>
      </c>
    </row>
    <row r="348" spans="1:28" x14ac:dyDescent="0.3">
      <c r="A348" t="s">
        <v>365</v>
      </c>
      <c r="B348" t="s">
        <v>1311</v>
      </c>
      <c r="C348" t="s">
        <v>1633</v>
      </c>
      <c r="D348" t="s">
        <v>1638</v>
      </c>
      <c r="E348">
        <v>2024</v>
      </c>
      <c r="F348" t="s">
        <v>1640</v>
      </c>
      <c r="G348">
        <f t="shared" si="30"/>
        <v>92</v>
      </c>
      <c r="H348">
        <v>4827</v>
      </c>
      <c r="I348">
        <v>18440</v>
      </c>
      <c r="J348">
        <v>11805</v>
      </c>
      <c r="K348">
        <v>152239</v>
      </c>
      <c r="L348">
        <v>3.29</v>
      </c>
      <c r="M348">
        <v>19</v>
      </c>
      <c r="N348">
        <v>2.4900000000000002</v>
      </c>
      <c r="O348">
        <v>21.33</v>
      </c>
      <c r="P348">
        <v>65.06</v>
      </c>
      <c r="Q348">
        <v>4.2</v>
      </c>
      <c r="R348">
        <v>10988</v>
      </c>
      <c r="S348">
        <v>5290</v>
      </c>
      <c r="T348">
        <v>9</v>
      </c>
      <c r="U348">
        <v>89009880</v>
      </c>
      <c r="V348">
        <v>56982735</v>
      </c>
      <c r="W348">
        <v>32027145</v>
      </c>
      <c r="X348" s="27">
        <f t="shared" si="31"/>
        <v>0.47711772264505287</v>
      </c>
      <c r="Y348" s="27">
        <f t="shared" si="32"/>
        <v>0.96637642674157964</v>
      </c>
      <c r="Z348" s="26">
        <f t="shared" si="33"/>
        <v>100.82452869276983</v>
      </c>
      <c r="AA348" s="27">
        <f t="shared" si="34"/>
        <v>0.79347826086956519</v>
      </c>
      <c r="AB348" t="str">
        <f t="shared" si="35"/>
        <v>Fast Mover</v>
      </c>
    </row>
    <row r="349" spans="1:28" x14ac:dyDescent="0.3">
      <c r="A349" t="s">
        <v>366</v>
      </c>
      <c r="B349" t="s">
        <v>1312</v>
      </c>
      <c r="C349" t="s">
        <v>1632</v>
      </c>
      <c r="D349" t="s">
        <v>1635</v>
      </c>
      <c r="E349">
        <v>2023</v>
      </c>
      <c r="F349" t="s">
        <v>1640</v>
      </c>
      <c r="G349">
        <f t="shared" si="30"/>
        <v>92</v>
      </c>
      <c r="H349">
        <v>4983</v>
      </c>
      <c r="I349">
        <v>10517</v>
      </c>
      <c r="J349">
        <v>11575</v>
      </c>
      <c r="K349">
        <v>161431</v>
      </c>
      <c r="L349">
        <v>14.4</v>
      </c>
      <c r="M349">
        <v>11</v>
      </c>
      <c r="N349">
        <v>4.08</v>
      </c>
      <c r="O349">
        <v>14.53</v>
      </c>
      <c r="P349">
        <v>72.8</v>
      </c>
      <c r="Q349">
        <v>2.1</v>
      </c>
      <c r="R349">
        <v>8574</v>
      </c>
      <c r="S349">
        <v>3836</v>
      </c>
      <c r="T349">
        <v>4</v>
      </c>
      <c r="U349">
        <v>52406211</v>
      </c>
      <c r="V349">
        <v>57678225</v>
      </c>
      <c r="W349">
        <v>-5272014</v>
      </c>
      <c r="X349" s="27">
        <f t="shared" si="31"/>
        <v>0.5650300487583626</v>
      </c>
      <c r="Y349" s="27">
        <f t="shared" si="32"/>
        <v>0.99760798310613041</v>
      </c>
      <c r="Z349" s="26">
        <f t="shared" si="33"/>
        <v>70.823198876179006</v>
      </c>
      <c r="AA349" s="27">
        <f t="shared" si="34"/>
        <v>0.88043478260869568</v>
      </c>
      <c r="AB349" t="str">
        <f t="shared" si="35"/>
        <v>Fast Mover</v>
      </c>
    </row>
    <row r="350" spans="1:28" x14ac:dyDescent="0.3">
      <c r="A350" t="s">
        <v>367</v>
      </c>
      <c r="B350" t="s">
        <v>1313</v>
      </c>
      <c r="C350" t="s">
        <v>1633</v>
      </c>
      <c r="D350" t="s">
        <v>1638</v>
      </c>
      <c r="E350">
        <v>2023</v>
      </c>
      <c r="F350" t="s">
        <v>1642</v>
      </c>
      <c r="G350">
        <f t="shared" si="30"/>
        <v>90</v>
      </c>
      <c r="H350">
        <v>3904</v>
      </c>
      <c r="I350">
        <v>4308</v>
      </c>
      <c r="J350">
        <v>961</v>
      </c>
      <c r="K350">
        <v>392162</v>
      </c>
      <c r="L350">
        <v>9.24</v>
      </c>
      <c r="M350">
        <v>10</v>
      </c>
      <c r="N350">
        <v>2.8</v>
      </c>
      <c r="O350">
        <v>1.97</v>
      </c>
      <c r="P350">
        <v>73.62</v>
      </c>
      <c r="Q350">
        <v>2.9</v>
      </c>
      <c r="R350">
        <v>5496</v>
      </c>
      <c r="S350">
        <v>7846</v>
      </c>
      <c r="T350">
        <v>11</v>
      </c>
      <c r="U350">
        <v>16818432</v>
      </c>
      <c r="V350">
        <v>3751744</v>
      </c>
      <c r="W350">
        <v>13066688</v>
      </c>
      <c r="X350" s="27">
        <f t="shared" si="31"/>
        <v>0.33225531914893619</v>
      </c>
      <c r="Y350" s="27">
        <f t="shared" si="32"/>
        <v>0.78158971825132106</v>
      </c>
      <c r="Z350" s="26">
        <f t="shared" si="33"/>
        <v>180.87602459016392</v>
      </c>
      <c r="AA350" s="27">
        <f t="shared" si="34"/>
        <v>0.88888888888888884</v>
      </c>
      <c r="AB350" t="str">
        <f t="shared" si="35"/>
        <v>Other</v>
      </c>
    </row>
    <row r="351" spans="1:28" x14ac:dyDescent="0.3">
      <c r="A351" t="s">
        <v>368</v>
      </c>
      <c r="B351" t="s">
        <v>1314</v>
      </c>
      <c r="C351" t="s">
        <v>1634</v>
      </c>
      <c r="D351" t="s">
        <v>1636</v>
      </c>
      <c r="E351">
        <v>2023</v>
      </c>
      <c r="F351" t="s">
        <v>1639</v>
      </c>
      <c r="G351">
        <f t="shared" si="30"/>
        <v>92</v>
      </c>
      <c r="H351">
        <v>2541</v>
      </c>
      <c r="I351">
        <v>17870</v>
      </c>
      <c r="J351">
        <v>1393</v>
      </c>
      <c r="K351">
        <v>90510</v>
      </c>
      <c r="L351">
        <v>8.35</v>
      </c>
      <c r="M351">
        <v>6</v>
      </c>
      <c r="N351">
        <v>1.36</v>
      </c>
      <c r="O351">
        <v>4.79</v>
      </c>
      <c r="P351">
        <v>20.84</v>
      </c>
      <c r="Q351">
        <v>3.8</v>
      </c>
      <c r="R351">
        <v>7195</v>
      </c>
      <c r="S351">
        <v>189</v>
      </c>
      <c r="T351">
        <v>7</v>
      </c>
      <c r="U351">
        <v>45407670</v>
      </c>
      <c r="V351">
        <v>3539613</v>
      </c>
      <c r="W351">
        <v>41868057</v>
      </c>
      <c r="X351" s="27">
        <f t="shared" si="31"/>
        <v>0.93076923076923079</v>
      </c>
      <c r="Y351" s="27">
        <f t="shared" si="32"/>
        <v>0.50871400463027838</v>
      </c>
      <c r="Z351" s="26">
        <f t="shared" si="33"/>
        <v>6.8429752066115705</v>
      </c>
      <c r="AA351" s="27">
        <f t="shared" si="34"/>
        <v>0.93478260869565222</v>
      </c>
      <c r="AB351" t="str">
        <f t="shared" si="35"/>
        <v>Other</v>
      </c>
    </row>
    <row r="352" spans="1:28" x14ac:dyDescent="0.3">
      <c r="A352" t="s">
        <v>369</v>
      </c>
      <c r="B352" t="s">
        <v>1315</v>
      </c>
      <c r="C352" t="s">
        <v>1634</v>
      </c>
      <c r="D352" t="s">
        <v>1638</v>
      </c>
      <c r="E352">
        <v>2023</v>
      </c>
      <c r="F352" t="s">
        <v>1640</v>
      </c>
      <c r="G352">
        <f t="shared" si="30"/>
        <v>92</v>
      </c>
      <c r="H352">
        <v>2710</v>
      </c>
      <c r="I352">
        <v>16370</v>
      </c>
      <c r="J352">
        <v>12251</v>
      </c>
      <c r="K352">
        <v>230005</v>
      </c>
      <c r="L352">
        <v>6.24</v>
      </c>
      <c r="M352">
        <v>14</v>
      </c>
      <c r="N352">
        <v>7.28</v>
      </c>
      <c r="O352">
        <v>11.86</v>
      </c>
      <c r="P352">
        <v>45.81</v>
      </c>
      <c r="Q352">
        <v>2.8</v>
      </c>
      <c r="R352">
        <v>15735</v>
      </c>
      <c r="S352">
        <v>1351</v>
      </c>
      <c r="T352">
        <v>7</v>
      </c>
      <c r="U352">
        <v>44362700</v>
      </c>
      <c r="V352">
        <v>33200210</v>
      </c>
      <c r="W352">
        <v>11162490</v>
      </c>
      <c r="X352" s="27">
        <f t="shared" si="31"/>
        <v>0.66732331937946321</v>
      </c>
      <c r="Y352" s="27">
        <f t="shared" si="32"/>
        <v>0.54254819069187499</v>
      </c>
      <c r="Z352" s="26">
        <f t="shared" si="33"/>
        <v>45.864206642066421</v>
      </c>
      <c r="AA352" s="27">
        <f t="shared" si="34"/>
        <v>0.84782608695652173</v>
      </c>
      <c r="AB352" t="str">
        <f t="shared" si="35"/>
        <v>Fast Mover</v>
      </c>
    </row>
    <row r="353" spans="1:28" x14ac:dyDescent="0.3">
      <c r="A353" t="s">
        <v>370</v>
      </c>
      <c r="B353" t="s">
        <v>1214</v>
      </c>
      <c r="C353" t="s">
        <v>1634</v>
      </c>
      <c r="D353" t="s">
        <v>1638</v>
      </c>
      <c r="E353">
        <v>2023</v>
      </c>
      <c r="F353" t="s">
        <v>1640</v>
      </c>
      <c r="G353">
        <f t="shared" si="30"/>
        <v>92</v>
      </c>
      <c r="H353">
        <v>3174</v>
      </c>
      <c r="I353">
        <v>14213</v>
      </c>
      <c r="J353">
        <v>13147</v>
      </c>
      <c r="K353">
        <v>333970</v>
      </c>
      <c r="L353">
        <v>6.43</v>
      </c>
      <c r="M353">
        <v>10</v>
      </c>
      <c r="N353">
        <v>8.1300000000000008</v>
      </c>
      <c r="O353">
        <v>9.0399999999999991</v>
      </c>
      <c r="P353">
        <v>76.349999999999994</v>
      </c>
      <c r="Q353">
        <v>1.5</v>
      </c>
      <c r="R353">
        <v>3866</v>
      </c>
      <c r="S353">
        <v>9394</v>
      </c>
      <c r="T353">
        <v>14</v>
      </c>
      <c r="U353">
        <v>45112062</v>
      </c>
      <c r="V353">
        <v>41728578</v>
      </c>
      <c r="W353">
        <v>3383484</v>
      </c>
      <c r="X353" s="27">
        <f t="shared" si="31"/>
        <v>0.25254614894971356</v>
      </c>
      <c r="Y353" s="27">
        <f t="shared" si="32"/>
        <v>0.63544205064797465</v>
      </c>
      <c r="Z353" s="26">
        <f t="shared" si="33"/>
        <v>272.28985507246375</v>
      </c>
      <c r="AA353" s="27">
        <f t="shared" si="34"/>
        <v>0.89130434782608692</v>
      </c>
      <c r="AB353" t="str">
        <f t="shared" si="35"/>
        <v>Overstocked</v>
      </c>
    </row>
    <row r="354" spans="1:28" x14ac:dyDescent="0.3">
      <c r="A354" t="s">
        <v>371</v>
      </c>
      <c r="B354" t="s">
        <v>1316</v>
      </c>
      <c r="C354" t="s">
        <v>1632</v>
      </c>
      <c r="D354" t="s">
        <v>1635</v>
      </c>
      <c r="E354">
        <v>2024</v>
      </c>
      <c r="F354" t="s">
        <v>1640</v>
      </c>
      <c r="G354">
        <f t="shared" si="30"/>
        <v>92</v>
      </c>
      <c r="H354">
        <v>3101</v>
      </c>
      <c r="I354">
        <v>9061</v>
      </c>
      <c r="J354">
        <v>11954</v>
      </c>
      <c r="K354">
        <v>380170</v>
      </c>
      <c r="L354">
        <v>8.11</v>
      </c>
      <c r="M354">
        <v>15</v>
      </c>
      <c r="N354">
        <v>2.57</v>
      </c>
      <c r="O354">
        <v>8.9700000000000006</v>
      </c>
      <c r="P354">
        <v>34.21</v>
      </c>
      <c r="Q354">
        <v>3.8</v>
      </c>
      <c r="R354">
        <v>15664</v>
      </c>
      <c r="S354">
        <v>4803</v>
      </c>
      <c r="T354">
        <v>10</v>
      </c>
      <c r="U354">
        <v>28098161</v>
      </c>
      <c r="V354">
        <v>37069354</v>
      </c>
      <c r="W354">
        <v>-8971193</v>
      </c>
      <c r="X354" s="27">
        <f t="shared" si="31"/>
        <v>0.39233299595141702</v>
      </c>
      <c r="Y354" s="27">
        <f t="shared" si="32"/>
        <v>0.62082728388764008</v>
      </c>
      <c r="Z354" s="26">
        <f t="shared" si="33"/>
        <v>142.49467913576265</v>
      </c>
      <c r="AA354" s="27">
        <f t="shared" si="34"/>
        <v>0.83695652173913038</v>
      </c>
      <c r="AB354" t="str">
        <f t="shared" si="35"/>
        <v>Fast Mover</v>
      </c>
    </row>
    <row r="355" spans="1:28" x14ac:dyDescent="0.3">
      <c r="A355" t="s">
        <v>372</v>
      </c>
      <c r="B355" t="s">
        <v>1317</v>
      </c>
      <c r="C355" t="s">
        <v>1633</v>
      </c>
      <c r="D355" t="s">
        <v>1638</v>
      </c>
      <c r="E355">
        <v>2024</v>
      </c>
      <c r="F355" t="s">
        <v>1641</v>
      </c>
      <c r="G355">
        <f t="shared" si="30"/>
        <v>91</v>
      </c>
      <c r="H355">
        <v>54</v>
      </c>
      <c r="I355">
        <v>4219</v>
      </c>
      <c r="J355">
        <v>12880</v>
      </c>
      <c r="K355">
        <v>171668</v>
      </c>
      <c r="L355">
        <v>10.45</v>
      </c>
      <c r="M355">
        <v>2</v>
      </c>
      <c r="N355">
        <v>7.74</v>
      </c>
      <c r="O355">
        <v>13.23</v>
      </c>
      <c r="P355">
        <v>47.42</v>
      </c>
      <c r="Q355">
        <v>4.5999999999999996</v>
      </c>
      <c r="R355">
        <v>8264</v>
      </c>
      <c r="S355">
        <v>448</v>
      </c>
      <c r="T355">
        <v>10</v>
      </c>
      <c r="U355">
        <v>227826</v>
      </c>
      <c r="V355">
        <v>695520</v>
      </c>
      <c r="W355">
        <v>-467694</v>
      </c>
      <c r="X355" s="27">
        <f t="shared" si="31"/>
        <v>0.10756972111553785</v>
      </c>
      <c r="Y355" s="27">
        <f t="shared" si="32"/>
        <v>1.0810923356959871E-2</v>
      </c>
      <c r="Z355" s="26">
        <f t="shared" si="33"/>
        <v>754.96296296296293</v>
      </c>
      <c r="AA355" s="27">
        <f t="shared" si="34"/>
        <v>0.97802197802197799</v>
      </c>
      <c r="AB355" t="str">
        <f t="shared" si="35"/>
        <v>Slow Mover</v>
      </c>
    </row>
    <row r="356" spans="1:28" x14ac:dyDescent="0.3">
      <c r="A356" t="s">
        <v>373</v>
      </c>
      <c r="B356" t="s">
        <v>1318</v>
      </c>
      <c r="C356" t="s">
        <v>1633</v>
      </c>
      <c r="D356" t="s">
        <v>1635</v>
      </c>
      <c r="E356">
        <v>2024</v>
      </c>
      <c r="F356" t="s">
        <v>1642</v>
      </c>
      <c r="G356">
        <f t="shared" si="30"/>
        <v>90</v>
      </c>
      <c r="H356">
        <v>4919</v>
      </c>
      <c r="I356">
        <v>13200</v>
      </c>
      <c r="J356">
        <v>4190</v>
      </c>
      <c r="K356">
        <v>292700</v>
      </c>
      <c r="L356">
        <v>10.53</v>
      </c>
      <c r="M356">
        <v>19</v>
      </c>
      <c r="N356">
        <v>3.86</v>
      </c>
      <c r="O356">
        <v>14.61</v>
      </c>
      <c r="P356">
        <v>31.82</v>
      </c>
      <c r="Q356">
        <v>3.6</v>
      </c>
      <c r="R356">
        <v>17027</v>
      </c>
      <c r="S356">
        <v>4152</v>
      </c>
      <c r="T356">
        <v>5</v>
      </c>
      <c r="U356">
        <v>64930800</v>
      </c>
      <c r="V356">
        <v>20610610</v>
      </c>
      <c r="W356">
        <v>44320190</v>
      </c>
      <c r="X356" s="27">
        <f t="shared" si="31"/>
        <v>0.54227758791753944</v>
      </c>
      <c r="Y356" s="27">
        <f t="shared" si="32"/>
        <v>0.98479503690528902</v>
      </c>
      <c r="Z356" s="26">
        <f t="shared" si="33"/>
        <v>75.966659890221592</v>
      </c>
      <c r="AA356" s="27">
        <f t="shared" si="34"/>
        <v>0.78888888888888886</v>
      </c>
      <c r="AB356" t="str">
        <f t="shared" si="35"/>
        <v>Fast Mover</v>
      </c>
    </row>
    <row r="357" spans="1:28" x14ac:dyDescent="0.3">
      <c r="A357" t="s">
        <v>374</v>
      </c>
      <c r="B357" t="s">
        <v>1162</v>
      </c>
      <c r="C357" t="s">
        <v>1632</v>
      </c>
      <c r="D357" t="s">
        <v>1637</v>
      </c>
      <c r="E357">
        <v>2023</v>
      </c>
      <c r="F357" t="s">
        <v>1642</v>
      </c>
      <c r="G357">
        <f t="shared" si="30"/>
        <v>90</v>
      </c>
      <c r="H357">
        <v>926</v>
      </c>
      <c r="I357">
        <v>5241</v>
      </c>
      <c r="J357">
        <v>6797</v>
      </c>
      <c r="K357">
        <v>468734</v>
      </c>
      <c r="L357">
        <v>2.58</v>
      </c>
      <c r="M357">
        <v>13</v>
      </c>
      <c r="N357">
        <v>5.07</v>
      </c>
      <c r="O357">
        <v>19.920000000000002</v>
      </c>
      <c r="P357">
        <v>47.08</v>
      </c>
      <c r="Q357">
        <v>4.0999999999999996</v>
      </c>
      <c r="R357">
        <v>17792</v>
      </c>
      <c r="S357">
        <v>3041</v>
      </c>
      <c r="T357">
        <v>10</v>
      </c>
      <c r="U357">
        <v>4853166</v>
      </c>
      <c r="V357">
        <v>6294022</v>
      </c>
      <c r="W357">
        <v>-1440856</v>
      </c>
      <c r="X357" s="27">
        <f t="shared" si="31"/>
        <v>0.23342576254096295</v>
      </c>
      <c r="Y357" s="27">
        <f t="shared" si="32"/>
        <v>0.18538731534342298</v>
      </c>
      <c r="Z357" s="26">
        <f t="shared" si="33"/>
        <v>295.56155507559396</v>
      </c>
      <c r="AA357" s="27">
        <f t="shared" si="34"/>
        <v>0.85555555555555562</v>
      </c>
      <c r="AB357" t="str">
        <f t="shared" si="35"/>
        <v>Other</v>
      </c>
    </row>
    <row r="358" spans="1:28" x14ac:dyDescent="0.3">
      <c r="A358" t="s">
        <v>375</v>
      </c>
      <c r="B358" t="s">
        <v>1131</v>
      </c>
      <c r="C358" t="s">
        <v>1632</v>
      </c>
      <c r="D358" t="s">
        <v>1636</v>
      </c>
      <c r="E358">
        <v>2023</v>
      </c>
      <c r="F358" t="s">
        <v>1640</v>
      </c>
      <c r="G358">
        <f t="shared" si="30"/>
        <v>92</v>
      </c>
      <c r="H358">
        <v>1041</v>
      </c>
      <c r="I358">
        <v>11266</v>
      </c>
      <c r="J358">
        <v>7154</v>
      </c>
      <c r="K358">
        <v>74045</v>
      </c>
      <c r="L358">
        <v>7.5</v>
      </c>
      <c r="M358">
        <v>2</v>
      </c>
      <c r="N358">
        <v>8.56</v>
      </c>
      <c r="O358">
        <v>8.52</v>
      </c>
      <c r="P358">
        <v>81.03</v>
      </c>
      <c r="Q358">
        <v>2.4</v>
      </c>
      <c r="R358">
        <v>3114</v>
      </c>
      <c r="S358">
        <v>8537</v>
      </c>
      <c r="T358">
        <v>14</v>
      </c>
      <c r="U358">
        <v>11727906</v>
      </c>
      <c r="V358">
        <v>7447314</v>
      </c>
      <c r="W358">
        <v>4280592</v>
      </c>
      <c r="X358" s="27">
        <f t="shared" si="31"/>
        <v>0.10868657339736897</v>
      </c>
      <c r="Y358" s="27">
        <f t="shared" si="32"/>
        <v>0.20841057804805974</v>
      </c>
      <c r="Z358" s="26">
        <f t="shared" si="33"/>
        <v>754.47070124879929</v>
      </c>
      <c r="AA358" s="27">
        <f t="shared" si="34"/>
        <v>0.97826086956521741</v>
      </c>
      <c r="AB358" t="str">
        <f t="shared" si="35"/>
        <v>Slow Mover</v>
      </c>
    </row>
    <row r="359" spans="1:28" x14ac:dyDescent="0.3">
      <c r="A359" t="s">
        <v>376</v>
      </c>
      <c r="B359" t="s">
        <v>1077</v>
      </c>
      <c r="C359" t="s">
        <v>1632</v>
      </c>
      <c r="D359" t="s">
        <v>1638</v>
      </c>
      <c r="E359">
        <v>2023</v>
      </c>
      <c r="F359" t="s">
        <v>1639</v>
      </c>
      <c r="G359">
        <f t="shared" si="30"/>
        <v>92</v>
      </c>
      <c r="H359">
        <v>4192</v>
      </c>
      <c r="I359">
        <v>5498</v>
      </c>
      <c r="J359">
        <v>13493</v>
      </c>
      <c r="K359">
        <v>231948</v>
      </c>
      <c r="L359">
        <v>6.18</v>
      </c>
      <c r="M359">
        <v>0</v>
      </c>
      <c r="N359">
        <v>7.5</v>
      </c>
      <c r="O359">
        <v>20.14</v>
      </c>
      <c r="P359">
        <v>46.41</v>
      </c>
      <c r="Q359">
        <v>1.7</v>
      </c>
      <c r="R359">
        <v>15896</v>
      </c>
      <c r="S359">
        <v>371</v>
      </c>
      <c r="T359">
        <v>7</v>
      </c>
      <c r="U359">
        <v>23047616</v>
      </c>
      <c r="V359">
        <v>56562656</v>
      </c>
      <c r="W359">
        <v>-33515040</v>
      </c>
      <c r="X359" s="27">
        <f t="shared" si="31"/>
        <v>0.91869384177076485</v>
      </c>
      <c r="Y359" s="27">
        <f t="shared" si="32"/>
        <v>0.83924797615510704</v>
      </c>
      <c r="Z359" s="26">
        <f t="shared" si="33"/>
        <v>8.1421755725190827</v>
      </c>
      <c r="AA359" s="27">
        <f t="shared" si="34"/>
        <v>1</v>
      </c>
      <c r="AB359" t="str">
        <f t="shared" si="35"/>
        <v>Fast Mover</v>
      </c>
    </row>
    <row r="360" spans="1:28" x14ac:dyDescent="0.3">
      <c r="A360" t="s">
        <v>377</v>
      </c>
      <c r="B360" t="s">
        <v>1319</v>
      </c>
      <c r="C360" t="s">
        <v>1632</v>
      </c>
      <c r="D360" t="s">
        <v>1638</v>
      </c>
      <c r="E360">
        <v>2023</v>
      </c>
      <c r="F360" t="s">
        <v>1640</v>
      </c>
      <c r="G360">
        <f t="shared" si="30"/>
        <v>92</v>
      </c>
      <c r="H360">
        <v>4414</v>
      </c>
      <c r="I360">
        <v>17577</v>
      </c>
      <c r="J360">
        <v>1463</v>
      </c>
      <c r="K360">
        <v>140102</v>
      </c>
      <c r="L360">
        <v>13.06</v>
      </c>
      <c r="M360">
        <v>14</v>
      </c>
      <c r="N360">
        <v>8.0500000000000007</v>
      </c>
      <c r="O360">
        <v>8.4700000000000006</v>
      </c>
      <c r="P360">
        <v>54.47</v>
      </c>
      <c r="Q360">
        <v>3.6</v>
      </c>
      <c r="R360">
        <v>20300</v>
      </c>
      <c r="S360">
        <v>2130</v>
      </c>
      <c r="T360">
        <v>3</v>
      </c>
      <c r="U360">
        <v>77584878</v>
      </c>
      <c r="V360">
        <v>6457682</v>
      </c>
      <c r="W360">
        <v>71127196</v>
      </c>
      <c r="X360" s="27">
        <f t="shared" si="31"/>
        <v>0.67451100244498774</v>
      </c>
      <c r="Y360" s="27">
        <f t="shared" si="32"/>
        <v>0.88369288328927542</v>
      </c>
      <c r="Z360" s="26">
        <f t="shared" si="33"/>
        <v>44.395106479383777</v>
      </c>
      <c r="AA360" s="27">
        <f t="shared" si="34"/>
        <v>0.84782608695652173</v>
      </c>
      <c r="AB360" t="str">
        <f t="shared" si="35"/>
        <v>Fast Mover</v>
      </c>
    </row>
    <row r="361" spans="1:28" x14ac:dyDescent="0.3">
      <c r="A361" t="s">
        <v>378</v>
      </c>
      <c r="B361" t="s">
        <v>1111</v>
      </c>
      <c r="C361" t="s">
        <v>1632</v>
      </c>
      <c r="D361" t="s">
        <v>1635</v>
      </c>
      <c r="E361">
        <v>2023</v>
      </c>
      <c r="F361" t="s">
        <v>1639</v>
      </c>
      <c r="G361">
        <f t="shared" si="30"/>
        <v>92</v>
      </c>
      <c r="H361">
        <v>4515</v>
      </c>
      <c r="I361">
        <v>1794</v>
      </c>
      <c r="J361">
        <v>10124</v>
      </c>
      <c r="K361">
        <v>364063</v>
      </c>
      <c r="L361">
        <v>9.4700000000000006</v>
      </c>
      <c r="M361">
        <v>0</v>
      </c>
      <c r="N361">
        <v>1.37</v>
      </c>
      <c r="O361">
        <v>1.39</v>
      </c>
      <c r="P361">
        <v>42.32</v>
      </c>
      <c r="Q361">
        <v>2.2999999999999998</v>
      </c>
      <c r="R361">
        <v>18380</v>
      </c>
      <c r="S361">
        <v>7936</v>
      </c>
      <c r="T361">
        <v>11</v>
      </c>
      <c r="U361">
        <v>8099910</v>
      </c>
      <c r="V361">
        <v>45709860</v>
      </c>
      <c r="W361">
        <v>-37609950</v>
      </c>
      <c r="X361" s="27">
        <f t="shared" si="31"/>
        <v>0.36262147618665169</v>
      </c>
      <c r="Y361" s="27">
        <f t="shared" si="32"/>
        <v>0.9039133140124781</v>
      </c>
      <c r="Z361" s="26">
        <f t="shared" si="33"/>
        <v>161.70808416389812</v>
      </c>
      <c r="AA361" s="27">
        <f t="shared" si="34"/>
        <v>1</v>
      </c>
      <c r="AB361" t="str">
        <f t="shared" si="35"/>
        <v>Overstocked</v>
      </c>
    </row>
    <row r="362" spans="1:28" x14ac:dyDescent="0.3">
      <c r="A362" t="s">
        <v>379</v>
      </c>
      <c r="B362" t="s">
        <v>1320</v>
      </c>
      <c r="C362" t="s">
        <v>1634</v>
      </c>
      <c r="D362" t="s">
        <v>1638</v>
      </c>
      <c r="E362">
        <v>2024</v>
      </c>
      <c r="F362" t="s">
        <v>1640</v>
      </c>
      <c r="G362">
        <f t="shared" si="30"/>
        <v>92</v>
      </c>
      <c r="H362">
        <v>685</v>
      </c>
      <c r="I362">
        <v>11677</v>
      </c>
      <c r="J362">
        <v>14187</v>
      </c>
      <c r="K362">
        <v>149441</v>
      </c>
      <c r="L362">
        <v>7.99</v>
      </c>
      <c r="M362">
        <v>16</v>
      </c>
      <c r="N362">
        <v>0.7</v>
      </c>
      <c r="O362">
        <v>13.85</v>
      </c>
      <c r="P362">
        <v>46.81</v>
      </c>
      <c r="Q362">
        <v>4.4000000000000004</v>
      </c>
      <c r="R362">
        <v>18388</v>
      </c>
      <c r="S362">
        <v>9757</v>
      </c>
      <c r="T362">
        <v>12</v>
      </c>
      <c r="U362">
        <v>7998745</v>
      </c>
      <c r="V362">
        <v>9718095</v>
      </c>
      <c r="W362">
        <v>-1719350</v>
      </c>
      <c r="X362" s="27">
        <f t="shared" si="31"/>
        <v>6.5600459682053247E-2</v>
      </c>
      <c r="Y362" s="27">
        <f t="shared" si="32"/>
        <v>0.13713856480587985</v>
      </c>
      <c r="Z362" s="26">
        <f t="shared" si="33"/>
        <v>1310.4291970802919</v>
      </c>
      <c r="AA362" s="27">
        <f t="shared" si="34"/>
        <v>0.82608695652173914</v>
      </c>
      <c r="AB362" t="str">
        <f t="shared" si="35"/>
        <v>Slow Mover</v>
      </c>
    </row>
    <row r="363" spans="1:28" x14ac:dyDescent="0.3">
      <c r="A363" t="s">
        <v>380</v>
      </c>
      <c r="B363" t="s">
        <v>1321</v>
      </c>
      <c r="C363" t="s">
        <v>1633</v>
      </c>
      <c r="D363" t="s">
        <v>1636</v>
      </c>
      <c r="E363">
        <v>2024</v>
      </c>
      <c r="F363" t="s">
        <v>1641</v>
      </c>
      <c r="G363">
        <f t="shared" si="30"/>
        <v>91</v>
      </c>
      <c r="H363">
        <v>1743</v>
      </c>
      <c r="I363">
        <v>11382</v>
      </c>
      <c r="J363">
        <v>1341</v>
      </c>
      <c r="K363">
        <v>208175</v>
      </c>
      <c r="L363">
        <v>1.73</v>
      </c>
      <c r="M363">
        <v>1</v>
      </c>
      <c r="N363">
        <v>8.93</v>
      </c>
      <c r="O363">
        <v>14.7</v>
      </c>
      <c r="P363">
        <v>11.21</v>
      </c>
      <c r="Q363">
        <v>1.5</v>
      </c>
      <c r="R363">
        <v>7233</v>
      </c>
      <c r="S363">
        <v>9487</v>
      </c>
      <c r="T363">
        <v>7</v>
      </c>
      <c r="U363">
        <v>19838826</v>
      </c>
      <c r="V363">
        <v>2337363</v>
      </c>
      <c r="W363">
        <v>17501463</v>
      </c>
      <c r="X363" s="27">
        <f t="shared" si="31"/>
        <v>0.15520926090828138</v>
      </c>
      <c r="Y363" s="27">
        <f t="shared" si="32"/>
        <v>0.3489525816885381</v>
      </c>
      <c r="Z363" s="26">
        <f t="shared" si="33"/>
        <v>495.30522088353416</v>
      </c>
      <c r="AA363" s="27">
        <f t="shared" si="34"/>
        <v>0.98901098901098905</v>
      </c>
      <c r="AB363" t="str">
        <f t="shared" si="35"/>
        <v>Slow Mover</v>
      </c>
    </row>
    <row r="364" spans="1:28" x14ac:dyDescent="0.3">
      <c r="A364" t="s">
        <v>381</v>
      </c>
      <c r="B364" t="s">
        <v>1322</v>
      </c>
      <c r="C364" t="s">
        <v>1632</v>
      </c>
      <c r="D364" t="s">
        <v>1635</v>
      </c>
      <c r="E364">
        <v>2024</v>
      </c>
      <c r="F364" t="s">
        <v>1641</v>
      </c>
      <c r="G364">
        <f t="shared" si="30"/>
        <v>91</v>
      </c>
      <c r="H364">
        <v>1732</v>
      </c>
      <c r="I364">
        <v>2636</v>
      </c>
      <c r="J364">
        <v>6233</v>
      </c>
      <c r="K364">
        <v>299877</v>
      </c>
      <c r="L364">
        <v>9.08</v>
      </c>
      <c r="M364">
        <v>19</v>
      </c>
      <c r="N364">
        <v>3.88</v>
      </c>
      <c r="O364">
        <v>23.36</v>
      </c>
      <c r="P364">
        <v>32.700000000000003</v>
      </c>
      <c r="Q364">
        <v>2.7</v>
      </c>
      <c r="R364">
        <v>4716</v>
      </c>
      <c r="S364">
        <v>7141</v>
      </c>
      <c r="T364">
        <v>3</v>
      </c>
      <c r="U364">
        <v>4565552</v>
      </c>
      <c r="V364">
        <v>10795556</v>
      </c>
      <c r="W364">
        <v>-6230004</v>
      </c>
      <c r="X364" s="27">
        <f t="shared" si="31"/>
        <v>0.19519891806604306</v>
      </c>
      <c r="Y364" s="27">
        <f t="shared" si="32"/>
        <v>0.34675035656026848</v>
      </c>
      <c r="Z364" s="26">
        <f t="shared" si="33"/>
        <v>375.19110854503464</v>
      </c>
      <c r="AA364" s="27">
        <f t="shared" si="34"/>
        <v>0.79120879120879117</v>
      </c>
      <c r="AB364" t="str">
        <f t="shared" si="35"/>
        <v>Other</v>
      </c>
    </row>
    <row r="365" spans="1:28" x14ac:dyDescent="0.3">
      <c r="A365" t="s">
        <v>382</v>
      </c>
      <c r="B365" t="s">
        <v>1260</v>
      </c>
      <c r="C365" t="s">
        <v>1633</v>
      </c>
      <c r="D365" t="s">
        <v>1636</v>
      </c>
      <c r="E365">
        <v>2023</v>
      </c>
      <c r="F365" t="s">
        <v>1639</v>
      </c>
      <c r="G365">
        <f t="shared" si="30"/>
        <v>92</v>
      </c>
      <c r="H365">
        <v>4802</v>
      </c>
      <c r="I365">
        <v>3564</v>
      </c>
      <c r="J365">
        <v>5893</v>
      </c>
      <c r="K365">
        <v>479404</v>
      </c>
      <c r="L365">
        <v>1.76</v>
      </c>
      <c r="M365">
        <v>5</v>
      </c>
      <c r="N365">
        <v>2.88</v>
      </c>
      <c r="O365">
        <v>18.149999999999999</v>
      </c>
      <c r="P365">
        <v>44.93</v>
      </c>
      <c r="Q365">
        <v>2.6</v>
      </c>
      <c r="R365">
        <v>5864</v>
      </c>
      <c r="S365">
        <v>5275</v>
      </c>
      <c r="T365">
        <v>9</v>
      </c>
      <c r="U365">
        <v>17114328</v>
      </c>
      <c r="V365">
        <v>28298186</v>
      </c>
      <c r="W365">
        <v>-11183858</v>
      </c>
      <c r="X365" s="27">
        <f t="shared" si="31"/>
        <v>0.47653071350600379</v>
      </c>
      <c r="Y365" s="27">
        <f t="shared" si="32"/>
        <v>0.96137136963187597</v>
      </c>
      <c r="Z365" s="26">
        <f t="shared" si="33"/>
        <v>101.06205747605163</v>
      </c>
      <c r="AA365" s="27">
        <f t="shared" si="34"/>
        <v>0.94565217391304346</v>
      </c>
      <c r="AB365" t="str">
        <f t="shared" si="35"/>
        <v>Fast Mover</v>
      </c>
    </row>
    <row r="366" spans="1:28" x14ac:dyDescent="0.3">
      <c r="A366" t="s">
        <v>383</v>
      </c>
      <c r="B366" t="s">
        <v>1323</v>
      </c>
      <c r="C366" t="s">
        <v>1634</v>
      </c>
      <c r="D366" t="s">
        <v>1636</v>
      </c>
      <c r="E366">
        <v>2023</v>
      </c>
      <c r="F366" t="s">
        <v>1640</v>
      </c>
      <c r="G366">
        <f t="shared" si="30"/>
        <v>92</v>
      </c>
      <c r="H366">
        <v>169</v>
      </c>
      <c r="I366">
        <v>8509</v>
      </c>
      <c r="J366">
        <v>14228</v>
      </c>
      <c r="K366">
        <v>186917</v>
      </c>
      <c r="L366">
        <v>5.0599999999999996</v>
      </c>
      <c r="M366">
        <v>7</v>
      </c>
      <c r="N366">
        <v>7.25</v>
      </c>
      <c r="O366">
        <v>22.94</v>
      </c>
      <c r="P366">
        <v>60.7</v>
      </c>
      <c r="Q366">
        <v>4.8</v>
      </c>
      <c r="R366">
        <v>13769</v>
      </c>
      <c r="S366">
        <v>9906</v>
      </c>
      <c r="T366">
        <v>5</v>
      </c>
      <c r="U366">
        <v>1438021</v>
      </c>
      <c r="V366">
        <v>2404532</v>
      </c>
      <c r="W366">
        <v>-966511</v>
      </c>
      <c r="X366" s="27">
        <f t="shared" si="31"/>
        <v>1.6774193548387096E-2</v>
      </c>
      <c r="Y366" s="27">
        <f t="shared" si="32"/>
        <v>3.3834186061596633E-2</v>
      </c>
      <c r="Z366" s="26">
        <f t="shared" si="33"/>
        <v>5392.6153846153848</v>
      </c>
      <c r="AA366" s="27">
        <f t="shared" si="34"/>
        <v>0.92391304347826086</v>
      </c>
      <c r="AB366" t="str">
        <f t="shared" si="35"/>
        <v>Slow Mover</v>
      </c>
    </row>
    <row r="367" spans="1:28" x14ac:dyDescent="0.3">
      <c r="A367" t="s">
        <v>384</v>
      </c>
      <c r="B367" t="s">
        <v>1324</v>
      </c>
      <c r="C367" t="s">
        <v>1634</v>
      </c>
      <c r="D367" t="s">
        <v>1635</v>
      </c>
      <c r="E367">
        <v>2023</v>
      </c>
      <c r="F367" t="s">
        <v>1639</v>
      </c>
      <c r="G367">
        <f t="shared" si="30"/>
        <v>92</v>
      </c>
      <c r="H367">
        <v>880</v>
      </c>
      <c r="I367">
        <v>14487</v>
      </c>
      <c r="J367">
        <v>11966</v>
      </c>
      <c r="K367">
        <v>267770</v>
      </c>
      <c r="L367">
        <v>2.14</v>
      </c>
      <c r="M367">
        <v>15</v>
      </c>
      <c r="N367">
        <v>8.36</v>
      </c>
      <c r="O367">
        <v>22.71</v>
      </c>
      <c r="P367">
        <v>46</v>
      </c>
      <c r="Q367">
        <v>1.6</v>
      </c>
      <c r="R367">
        <v>19361</v>
      </c>
      <c r="S367">
        <v>1226</v>
      </c>
      <c r="T367">
        <v>6</v>
      </c>
      <c r="U367">
        <v>12748560</v>
      </c>
      <c r="V367">
        <v>10530080</v>
      </c>
      <c r="W367">
        <v>2218480</v>
      </c>
      <c r="X367" s="27">
        <f t="shared" si="31"/>
        <v>0.41785375118708451</v>
      </c>
      <c r="Y367" s="27">
        <f t="shared" si="32"/>
        <v>0.17617801026156829</v>
      </c>
      <c r="Z367" s="26">
        <f t="shared" si="33"/>
        <v>128.17272727272729</v>
      </c>
      <c r="AA367" s="27">
        <f t="shared" si="34"/>
        <v>0.83695652173913038</v>
      </c>
      <c r="AB367" t="str">
        <f t="shared" si="35"/>
        <v>Stock-out Risk</v>
      </c>
    </row>
    <row r="368" spans="1:28" x14ac:dyDescent="0.3">
      <c r="A368" t="s">
        <v>385</v>
      </c>
      <c r="B368" t="s">
        <v>1325</v>
      </c>
      <c r="C368" t="s">
        <v>1632</v>
      </c>
      <c r="D368" t="s">
        <v>1635</v>
      </c>
      <c r="E368">
        <v>2023</v>
      </c>
      <c r="F368" t="s">
        <v>1641</v>
      </c>
      <c r="G368">
        <f t="shared" si="30"/>
        <v>91</v>
      </c>
      <c r="H368">
        <v>3725</v>
      </c>
      <c r="I368">
        <v>6043</v>
      </c>
      <c r="J368">
        <v>1667</v>
      </c>
      <c r="K368">
        <v>479890</v>
      </c>
      <c r="L368">
        <v>10.38</v>
      </c>
      <c r="M368">
        <v>18</v>
      </c>
      <c r="N368">
        <v>8.6199999999999992</v>
      </c>
      <c r="O368">
        <v>15.11</v>
      </c>
      <c r="P368">
        <v>37.03</v>
      </c>
      <c r="Q368">
        <v>1</v>
      </c>
      <c r="R368">
        <v>15329</v>
      </c>
      <c r="S368">
        <v>4479</v>
      </c>
      <c r="T368">
        <v>9</v>
      </c>
      <c r="U368">
        <v>22510175</v>
      </c>
      <c r="V368">
        <v>6209575</v>
      </c>
      <c r="W368">
        <v>16300600</v>
      </c>
      <c r="X368" s="27">
        <f t="shared" si="31"/>
        <v>0.45404680643588491</v>
      </c>
      <c r="Y368" s="27">
        <f t="shared" si="32"/>
        <v>0.74575350934584295</v>
      </c>
      <c r="Z368" s="26">
        <f t="shared" si="33"/>
        <v>109.41986577181208</v>
      </c>
      <c r="AA368" s="27">
        <f t="shared" si="34"/>
        <v>0.80219780219780223</v>
      </c>
      <c r="AB368" t="str">
        <f t="shared" si="35"/>
        <v>Fast Mover</v>
      </c>
    </row>
    <row r="369" spans="1:28" x14ac:dyDescent="0.3">
      <c r="A369" t="s">
        <v>386</v>
      </c>
      <c r="B369" t="s">
        <v>1326</v>
      </c>
      <c r="C369" t="s">
        <v>1632</v>
      </c>
      <c r="D369" t="s">
        <v>1635</v>
      </c>
      <c r="E369">
        <v>2024</v>
      </c>
      <c r="F369" t="s">
        <v>1642</v>
      </c>
      <c r="G369">
        <f t="shared" si="30"/>
        <v>90</v>
      </c>
      <c r="H369">
        <v>1419</v>
      </c>
      <c r="I369">
        <v>2507</v>
      </c>
      <c r="J369">
        <v>11058</v>
      </c>
      <c r="K369">
        <v>168325</v>
      </c>
      <c r="L369">
        <v>3.09</v>
      </c>
      <c r="M369">
        <v>0</v>
      </c>
      <c r="N369">
        <v>3.16</v>
      </c>
      <c r="O369">
        <v>13.19</v>
      </c>
      <c r="P369">
        <v>41.05</v>
      </c>
      <c r="Q369">
        <v>2</v>
      </c>
      <c r="R369">
        <v>6460</v>
      </c>
      <c r="S369">
        <v>8808</v>
      </c>
      <c r="T369">
        <v>12</v>
      </c>
      <c r="U369">
        <v>3557433</v>
      </c>
      <c r="V369">
        <v>15691302</v>
      </c>
      <c r="W369">
        <v>-12133869</v>
      </c>
      <c r="X369" s="27">
        <f t="shared" si="31"/>
        <v>0.13875036667644469</v>
      </c>
      <c r="Y369" s="27">
        <f t="shared" si="32"/>
        <v>0.28408704154677883</v>
      </c>
      <c r="Z369" s="26">
        <f t="shared" si="33"/>
        <v>558.64693446088791</v>
      </c>
      <c r="AA369" s="27">
        <f t="shared" si="34"/>
        <v>1</v>
      </c>
      <c r="AB369" t="str">
        <f t="shared" si="35"/>
        <v>Slow Mover</v>
      </c>
    </row>
    <row r="370" spans="1:28" x14ac:dyDescent="0.3">
      <c r="A370" t="s">
        <v>387</v>
      </c>
      <c r="B370" t="s">
        <v>1251</v>
      </c>
      <c r="C370" t="s">
        <v>1632</v>
      </c>
      <c r="D370" t="s">
        <v>1638</v>
      </c>
      <c r="E370">
        <v>2024</v>
      </c>
      <c r="F370" t="s">
        <v>1642</v>
      </c>
      <c r="G370">
        <f t="shared" si="30"/>
        <v>90</v>
      </c>
      <c r="H370">
        <v>790</v>
      </c>
      <c r="I370">
        <v>6945</v>
      </c>
      <c r="J370">
        <v>9423</v>
      </c>
      <c r="K370">
        <v>69337</v>
      </c>
      <c r="L370">
        <v>5.88</v>
      </c>
      <c r="M370">
        <v>2</v>
      </c>
      <c r="N370">
        <v>8.52</v>
      </c>
      <c r="O370">
        <v>13.94</v>
      </c>
      <c r="P370">
        <v>29.38</v>
      </c>
      <c r="Q370">
        <v>4.3</v>
      </c>
      <c r="R370">
        <v>20281</v>
      </c>
      <c r="S370">
        <v>9593</v>
      </c>
      <c r="T370">
        <v>9</v>
      </c>
      <c r="U370">
        <v>5486550</v>
      </c>
      <c r="V370">
        <v>7444170</v>
      </c>
      <c r="W370">
        <v>-1957620</v>
      </c>
      <c r="X370" s="27">
        <f t="shared" si="31"/>
        <v>7.6085909660021184E-2</v>
      </c>
      <c r="Y370" s="27">
        <f t="shared" si="32"/>
        <v>0.15815980466663515</v>
      </c>
      <c r="Z370" s="26">
        <f t="shared" si="33"/>
        <v>1092.873417721519</v>
      </c>
      <c r="AA370" s="27">
        <f t="shared" si="34"/>
        <v>0.97777777777777775</v>
      </c>
      <c r="AB370" t="str">
        <f t="shared" si="35"/>
        <v>Slow Mover</v>
      </c>
    </row>
    <row r="371" spans="1:28" x14ac:dyDescent="0.3">
      <c r="A371" t="s">
        <v>388</v>
      </c>
      <c r="B371" t="s">
        <v>1327</v>
      </c>
      <c r="C371" t="s">
        <v>1633</v>
      </c>
      <c r="D371" t="s">
        <v>1637</v>
      </c>
      <c r="E371">
        <v>2023</v>
      </c>
      <c r="F371" t="s">
        <v>1641</v>
      </c>
      <c r="G371">
        <f t="shared" si="30"/>
        <v>91</v>
      </c>
      <c r="H371">
        <v>166</v>
      </c>
      <c r="I371">
        <v>12206</v>
      </c>
      <c r="J371">
        <v>13827</v>
      </c>
      <c r="K371">
        <v>203385</v>
      </c>
      <c r="L371">
        <v>13.44</v>
      </c>
      <c r="M371">
        <v>2</v>
      </c>
      <c r="N371">
        <v>0.41</v>
      </c>
      <c r="O371">
        <v>24.46</v>
      </c>
      <c r="P371">
        <v>83.96</v>
      </c>
      <c r="Q371">
        <v>1.8</v>
      </c>
      <c r="R371">
        <v>9801</v>
      </c>
      <c r="S371">
        <v>8152</v>
      </c>
      <c r="T371">
        <v>13</v>
      </c>
      <c r="U371">
        <v>2026196</v>
      </c>
      <c r="V371">
        <v>2295282</v>
      </c>
      <c r="W371">
        <v>-269086</v>
      </c>
      <c r="X371" s="27">
        <f t="shared" si="31"/>
        <v>1.9956720365472469E-2</v>
      </c>
      <c r="Y371" s="27">
        <f t="shared" si="32"/>
        <v>3.3233579208432194E-2</v>
      </c>
      <c r="Z371" s="26">
        <f t="shared" si="33"/>
        <v>4468.8674698795185</v>
      </c>
      <c r="AA371" s="27">
        <f t="shared" si="34"/>
        <v>0.97802197802197799</v>
      </c>
      <c r="AB371" t="str">
        <f t="shared" si="35"/>
        <v>Slow Mover</v>
      </c>
    </row>
    <row r="372" spans="1:28" x14ac:dyDescent="0.3">
      <c r="A372" t="s">
        <v>389</v>
      </c>
      <c r="B372" t="s">
        <v>1276</v>
      </c>
      <c r="C372" t="s">
        <v>1633</v>
      </c>
      <c r="D372" t="s">
        <v>1635</v>
      </c>
      <c r="E372">
        <v>2024</v>
      </c>
      <c r="F372" t="s">
        <v>1642</v>
      </c>
      <c r="G372">
        <f t="shared" si="30"/>
        <v>90</v>
      </c>
      <c r="H372">
        <v>2888</v>
      </c>
      <c r="I372">
        <v>16249</v>
      </c>
      <c r="J372">
        <v>6269</v>
      </c>
      <c r="K372">
        <v>470159</v>
      </c>
      <c r="L372">
        <v>3.06</v>
      </c>
      <c r="M372">
        <v>4</v>
      </c>
      <c r="N372">
        <v>0.5</v>
      </c>
      <c r="O372">
        <v>19.329999999999998</v>
      </c>
      <c r="P372">
        <v>51.74</v>
      </c>
      <c r="Q372">
        <v>2</v>
      </c>
      <c r="R372">
        <v>10341</v>
      </c>
      <c r="S372">
        <v>711</v>
      </c>
      <c r="T372">
        <v>13</v>
      </c>
      <c r="U372">
        <v>46927112</v>
      </c>
      <c r="V372">
        <v>18104872</v>
      </c>
      <c r="W372">
        <v>28822240</v>
      </c>
      <c r="X372" s="27">
        <f t="shared" si="31"/>
        <v>0.80244512364545706</v>
      </c>
      <c r="Y372" s="27">
        <f t="shared" si="32"/>
        <v>0.578184197312965</v>
      </c>
      <c r="Z372" s="26">
        <f t="shared" si="33"/>
        <v>22.157202216066484</v>
      </c>
      <c r="AA372" s="27">
        <f t="shared" si="34"/>
        <v>0.9555555555555556</v>
      </c>
      <c r="AB372" t="str">
        <f t="shared" si="35"/>
        <v>Fast Mover</v>
      </c>
    </row>
    <row r="373" spans="1:28" x14ac:dyDescent="0.3">
      <c r="A373" t="s">
        <v>390</v>
      </c>
      <c r="B373" t="s">
        <v>1328</v>
      </c>
      <c r="C373" t="s">
        <v>1634</v>
      </c>
      <c r="D373" t="s">
        <v>1638</v>
      </c>
      <c r="E373">
        <v>2024</v>
      </c>
      <c r="F373" t="s">
        <v>1640</v>
      </c>
      <c r="G373">
        <f t="shared" si="30"/>
        <v>92</v>
      </c>
      <c r="H373">
        <v>1200</v>
      </c>
      <c r="I373">
        <v>13218</v>
      </c>
      <c r="J373">
        <v>13270</v>
      </c>
      <c r="K373">
        <v>390093</v>
      </c>
      <c r="L373">
        <v>7.62</v>
      </c>
      <c r="M373">
        <v>11</v>
      </c>
      <c r="N373">
        <v>6.24</v>
      </c>
      <c r="O373">
        <v>2.66</v>
      </c>
      <c r="P373">
        <v>11.07</v>
      </c>
      <c r="Q373">
        <v>1.5</v>
      </c>
      <c r="R373">
        <v>9230</v>
      </c>
      <c r="S373">
        <v>849</v>
      </c>
      <c r="T373">
        <v>7</v>
      </c>
      <c r="U373">
        <v>15861600</v>
      </c>
      <c r="V373">
        <v>15924000</v>
      </c>
      <c r="W373">
        <v>-62400</v>
      </c>
      <c r="X373" s="27">
        <f t="shared" si="31"/>
        <v>0.58565153733528552</v>
      </c>
      <c r="Y373" s="27">
        <f t="shared" si="32"/>
        <v>0.24024274126577491</v>
      </c>
      <c r="Z373" s="26">
        <f t="shared" si="33"/>
        <v>65.09</v>
      </c>
      <c r="AA373" s="27">
        <f t="shared" si="34"/>
        <v>0.88043478260869568</v>
      </c>
      <c r="AB373" t="str">
        <f t="shared" si="35"/>
        <v>Stock-out Risk</v>
      </c>
    </row>
    <row r="374" spans="1:28" x14ac:dyDescent="0.3">
      <c r="A374" t="s">
        <v>391</v>
      </c>
      <c r="B374" t="s">
        <v>1103</v>
      </c>
      <c r="C374" t="s">
        <v>1633</v>
      </c>
      <c r="D374" t="s">
        <v>1636</v>
      </c>
      <c r="E374">
        <v>2023</v>
      </c>
      <c r="F374" t="s">
        <v>1639</v>
      </c>
      <c r="G374">
        <f t="shared" si="30"/>
        <v>92</v>
      </c>
      <c r="H374">
        <v>1981</v>
      </c>
      <c r="I374">
        <v>10939</v>
      </c>
      <c r="J374">
        <v>7056</v>
      </c>
      <c r="K374">
        <v>312420</v>
      </c>
      <c r="L374">
        <v>6.29</v>
      </c>
      <c r="M374">
        <v>11</v>
      </c>
      <c r="N374">
        <v>0.63</v>
      </c>
      <c r="O374">
        <v>19.46</v>
      </c>
      <c r="P374">
        <v>11.56</v>
      </c>
      <c r="Q374">
        <v>3.9</v>
      </c>
      <c r="R374">
        <v>19383</v>
      </c>
      <c r="S374">
        <v>1956</v>
      </c>
      <c r="T374">
        <v>5</v>
      </c>
      <c r="U374">
        <v>21670159</v>
      </c>
      <c r="V374">
        <v>13977936</v>
      </c>
      <c r="W374">
        <v>7692223</v>
      </c>
      <c r="X374" s="27">
        <f t="shared" si="31"/>
        <v>0.50317500635001267</v>
      </c>
      <c r="Y374" s="27">
        <f t="shared" si="32"/>
        <v>0.3966007253729168</v>
      </c>
      <c r="Z374" s="26">
        <f t="shared" si="33"/>
        <v>90.838970217062084</v>
      </c>
      <c r="AA374" s="27">
        <f t="shared" si="34"/>
        <v>0.88043478260869568</v>
      </c>
      <c r="AB374" t="str">
        <f t="shared" si="35"/>
        <v>Stock-out Risk</v>
      </c>
    </row>
    <row r="375" spans="1:28" x14ac:dyDescent="0.3">
      <c r="A375" t="s">
        <v>392</v>
      </c>
      <c r="B375" t="s">
        <v>1329</v>
      </c>
      <c r="C375" t="s">
        <v>1634</v>
      </c>
      <c r="D375" t="s">
        <v>1638</v>
      </c>
      <c r="E375">
        <v>2024</v>
      </c>
      <c r="F375" t="s">
        <v>1640</v>
      </c>
      <c r="G375">
        <f t="shared" si="30"/>
        <v>92</v>
      </c>
      <c r="H375">
        <v>1062</v>
      </c>
      <c r="I375">
        <v>14781</v>
      </c>
      <c r="J375">
        <v>10198</v>
      </c>
      <c r="K375">
        <v>363295</v>
      </c>
      <c r="L375">
        <v>0.27</v>
      </c>
      <c r="M375">
        <v>19</v>
      </c>
      <c r="N375">
        <v>3.25</v>
      </c>
      <c r="O375">
        <v>4.26</v>
      </c>
      <c r="P375">
        <v>87.84</v>
      </c>
      <c r="Q375">
        <v>1.3</v>
      </c>
      <c r="R375">
        <v>18479</v>
      </c>
      <c r="S375">
        <v>8691</v>
      </c>
      <c r="T375">
        <v>2</v>
      </c>
      <c r="U375">
        <v>15697422</v>
      </c>
      <c r="V375">
        <v>10830276</v>
      </c>
      <c r="W375">
        <v>4867146</v>
      </c>
      <c r="X375" s="27">
        <f t="shared" si="31"/>
        <v>0.10888957243924946</v>
      </c>
      <c r="Y375" s="27">
        <f t="shared" si="32"/>
        <v>0.21261482602021081</v>
      </c>
      <c r="Z375" s="26">
        <f t="shared" si="33"/>
        <v>752.89265536723167</v>
      </c>
      <c r="AA375" s="27">
        <f t="shared" si="34"/>
        <v>0.79347826086956519</v>
      </c>
      <c r="AB375" t="str">
        <f t="shared" si="35"/>
        <v>Slow Mover</v>
      </c>
    </row>
    <row r="376" spans="1:28" x14ac:dyDescent="0.3">
      <c r="A376" t="s">
        <v>393</v>
      </c>
      <c r="B376" t="s">
        <v>1330</v>
      </c>
      <c r="C376" t="s">
        <v>1634</v>
      </c>
      <c r="D376" t="s">
        <v>1636</v>
      </c>
      <c r="E376">
        <v>2024</v>
      </c>
      <c r="F376" t="s">
        <v>1641</v>
      </c>
      <c r="G376">
        <f t="shared" si="30"/>
        <v>91</v>
      </c>
      <c r="H376">
        <v>1714</v>
      </c>
      <c r="I376">
        <v>2935</v>
      </c>
      <c r="J376">
        <v>11520</v>
      </c>
      <c r="K376">
        <v>460827</v>
      </c>
      <c r="L376">
        <v>11.89</v>
      </c>
      <c r="M376">
        <v>12</v>
      </c>
      <c r="N376">
        <v>6.73</v>
      </c>
      <c r="O376">
        <v>11.18</v>
      </c>
      <c r="P376">
        <v>27.72</v>
      </c>
      <c r="Q376">
        <v>2.2999999999999998</v>
      </c>
      <c r="R376">
        <v>2478</v>
      </c>
      <c r="S376">
        <v>1626</v>
      </c>
      <c r="T376">
        <v>13</v>
      </c>
      <c r="U376">
        <v>5030590</v>
      </c>
      <c r="V376">
        <v>19745280</v>
      </c>
      <c r="W376">
        <v>-14714690</v>
      </c>
      <c r="X376" s="27">
        <f t="shared" si="31"/>
        <v>0.51317365269461079</v>
      </c>
      <c r="Y376" s="27">
        <f t="shared" si="32"/>
        <v>0.34314671544128184</v>
      </c>
      <c r="Z376" s="26">
        <f t="shared" si="33"/>
        <v>86.327887981330221</v>
      </c>
      <c r="AA376" s="27">
        <f t="shared" si="34"/>
        <v>0.86813186813186816</v>
      </c>
      <c r="AB376" t="str">
        <f t="shared" si="35"/>
        <v>Stock-out Risk</v>
      </c>
    </row>
    <row r="377" spans="1:28" x14ac:dyDescent="0.3">
      <c r="A377" t="s">
        <v>394</v>
      </c>
      <c r="B377" t="s">
        <v>1230</v>
      </c>
      <c r="C377" t="s">
        <v>1633</v>
      </c>
      <c r="D377" t="s">
        <v>1636</v>
      </c>
      <c r="E377">
        <v>2023</v>
      </c>
      <c r="F377" t="s">
        <v>1642</v>
      </c>
      <c r="G377">
        <f t="shared" si="30"/>
        <v>90</v>
      </c>
      <c r="H377">
        <v>1131</v>
      </c>
      <c r="I377">
        <v>2071</v>
      </c>
      <c r="J377">
        <v>1969</v>
      </c>
      <c r="K377">
        <v>193016</v>
      </c>
      <c r="L377">
        <v>1.04</v>
      </c>
      <c r="M377">
        <v>19</v>
      </c>
      <c r="N377">
        <v>3.37</v>
      </c>
      <c r="O377">
        <v>5.26</v>
      </c>
      <c r="P377">
        <v>74.45</v>
      </c>
      <c r="Q377">
        <v>2.1</v>
      </c>
      <c r="R377">
        <v>2230</v>
      </c>
      <c r="S377">
        <v>6329</v>
      </c>
      <c r="T377">
        <v>8</v>
      </c>
      <c r="U377">
        <v>2342301</v>
      </c>
      <c r="V377">
        <v>2226939</v>
      </c>
      <c r="W377">
        <v>115362</v>
      </c>
      <c r="X377" s="27">
        <f t="shared" si="31"/>
        <v>0.15160857908847186</v>
      </c>
      <c r="Y377" s="27">
        <f t="shared" si="32"/>
        <v>0.22642878364299288</v>
      </c>
      <c r="Z377" s="26">
        <f t="shared" si="33"/>
        <v>503.63395225464194</v>
      </c>
      <c r="AA377" s="27">
        <f t="shared" si="34"/>
        <v>0.78888888888888886</v>
      </c>
      <c r="AB377" t="str">
        <f t="shared" si="35"/>
        <v>Slow Mover</v>
      </c>
    </row>
    <row r="378" spans="1:28" x14ac:dyDescent="0.3">
      <c r="A378" t="s">
        <v>395</v>
      </c>
      <c r="B378" t="s">
        <v>1331</v>
      </c>
      <c r="C378" t="s">
        <v>1634</v>
      </c>
      <c r="D378" t="s">
        <v>1638</v>
      </c>
      <c r="E378">
        <v>2023</v>
      </c>
      <c r="F378" t="s">
        <v>1641</v>
      </c>
      <c r="G378">
        <f t="shared" si="30"/>
        <v>91</v>
      </c>
      <c r="H378">
        <v>4779</v>
      </c>
      <c r="I378">
        <v>3882</v>
      </c>
      <c r="J378">
        <v>1630</v>
      </c>
      <c r="K378">
        <v>365031</v>
      </c>
      <c r="L378">
        <v>7.11</v>
      </c>
      <c r="M378">
        <v>8</v>
      </c>
      <c r="N378">
        <v>1.8</v>
      </c>
      <c r="O378">
        <v>17.239999999999998</v>
      </c>
      <c r="P378">
        <v>14.66</v>
      </c>
      <c r="Q378">
        <v>3.2</v>
      </c>
      <c r="R378">
        <v>1556</v>
      </c>
      <c r="S378">
        <v>8611</v>
      </c>
      <c r="T378">
        <v>9</v>
      </c>
      <c r="U378">
        <v>18552078</v>
      </c>
      <c r="V378">
        <v>7789770</v>
      </c>
      <c r="W378">
        <v>10762308</v>
      </c>
      <c r="X378" s="27">
        <f t="shared" si="31"/>
        <v>0.35690814040328606</v>
      </c>
      <c r="Y378" s="27">
        <f t="shared" si="32"/>
        <v>0.95676671709094863</v>
      </c>
      <c r="Z378" s="26">
        <f t="shared" si="33"/>
        <v>163.96756643649297</v>
      </c>
      <c r="AA378" s="27">
        <f t="shared" si="34"/>
        <v>0.91208791208791207</v>
      </c>
      <c r="AB378" t="str">
        <f t="shared" si="35"/>
        <v>Overstocked</v>
      </c>
    </row>
    <row r="379" spans="1:28" x14ac:dyDescent="0.3">
      <c r="A379" t="s">
        <v>396</v>
      </c>
      <c r="B379" t="s">
        <v>1218</v>
      </c>
      <c r="C379" t="s">
        <v>1633</v>
      </c>
      <c r="D379" t="s">
        <v>1635</v>
      </c>
      <c r="E379">
        <v>2024</v>
      </c>
      <c r="F379" t="s">
        <v>1640</v>
      </c>
      <c r="G379">
        <f t="shared" si="30"/>
        <v>92</v>
      </c>
      <c r="H379">
        <v>562</v>
      </c>
      <c r="I379">
        <v>6584</v>
      </c>
      <c r="J379">
        <v>2451</v>
      </c>
      <c r="K379">
        <v>131442</v>
      </c>
      <c r="L379">
        <v>8.41</v>
      </c>
      <c r="M379">
        <v>6</v>
      </c>
      <c r="N379">
        <v>2.81</v>
      </c>
      <c r="O379">
        <v>21.93</v>
      </c>
      <c r="P379">
        <v>83.69</v>
      </c>
      <c r="Q379">
        <v>3.9</v>
      </c>
      <c r="R379">
        <v>3743</v>
      </c>
      <c r="S379">
        <v>8627</v>
      </c>
      <c r="T379">
        <v>10</v>
      </c>
      <c r="U379">
        <v>3700208</v>
      </c>
      <c r="V379">
        <v>1377462</v>
      </c>
      <c r="W379">
        <v>2322746</v>
      </c>
      <c r="X379" s="27">
        <f t="shared" si="31"/>
        <v>6.1160082707585155E-2</v>
      </c>
      <c r="Y379" s="27">
        <f t="shared" si="32"/>
        <v>0.11251368382613793</v>
      </c>
      <c r="Z379" s="26">
        <f t="shared" si="33"/>
        <v>1412.2491103202847</v>
      </c>
      <c r="AA379" s="27">
        <f t="shared" si="34"/>
        <v>0.93478260869565222</v>
      </c>
      <c r="AB379" t="str">
        <f t="shared" si="35"/>
        <v>Slow Mover</v>
      </c>
    </row>
    <row r="380" spans="1:28" x14ac:dyDescent="0.3">
      <c r="A380" t="s">
        <v>397</v>
      </c>
      <c r="B380" t="s">
        <v>1157</v>
      </c>
      <c r="C380" t="s">
        <v>1633</v>
      </c>
      <c r="D380" t="s">
        <v>1636</v>
      </c>
      <c r="E380">
        <v>2023</v>
      </c>
      <c r="F380" t="s">
        <v>1641</v>
      </c>
      <c r="G380">
        <f t="shared" si="30"/>
        <v>91</v>
      </c>
      <c r="H380">
        <v>2899</v>
      </c>
      <c r="I380">
        <v>18161</v>
      </c>
      <c r="J380">
        <v>1936</v>
      </c>
      <c r="K380">
        <v>99847</v>
      </c>
      <c r="L380">
        <v>9.43</v>
      </c>
      <c r="M380">
        <v>3</v>
      </c>
      <c r="N380">
        <v>4.58</v>
      </c>
      <c r="O380">
        <v>7.26</v>
      </c>
      <c r="P380">
        <v>79.95</v>
      </c>
      <c r="Q380">
        <v>3.1</v>
      </c>
      <c r="R380">
        <v>3201</v>
      </c>
      <c r="S380">
        <v>2198</v>
      </c>
      <c r="T380">
        <v>3</v>
      </c>
      <c r="U380">
        <v>52648739</v>
      </c>
      <c r="V380">
        <v>5612464</v>
      </c>
      <c r="W380">
        <v>47036275</v>
      </c>
      <c r="X380" s="27">
        <f t="shared" si="31"/>
        <v>0.56876594074946052</v>
      </c>
      <c r="Y380" s="27">
        <f t="shared" si="32"/>
        <v>0.58038642244123462</v>
      </c>
      <c r="Z380" s="26">
        <f t="shared" si="33"/>
        <v>68.995515695067269</v>
      </c>
      <c r="AA380" s="27">
        <f t="shared" si="34"/>
        <v>0.96703296703296704</v>
      </c>
      <c r="AB380" t="str">
        <f t="shared" si="35"/>
        <v>Fast Mover</v>
      </c>
    </row>
    <row r="381" spans="1:28" x14ac:dyDescent="0.3">
      <c r="A381" t="s">
        <v>398</v>
      </c>
      <c r="B381" t="s">
        <v>1332</v>
      </c>
      <c r="C381" t="s">
        <v>1632</v>
      </c>
      <c r="D381" t="s">
        <v>1638</v>
      </c>
      <c r="E381">
        <v>2024</v>
      </c>
      <c r="F381" t="s">
        <v>1641</v>
      </c>
      <c r="G381">
        <f t="shared" si="30"/>
        <v>91</v>
      </c>
      <c r="H381">
        <v>609</v>
      </c>
      <c r="I381">
        <v>15007</v>
      </c>
      <c r="J381">
        <v>3610</v>
      </c>
      <c r="K381">
        <v>108653</v>
      </c>
      <c r="L381">
        <v>10.33</v>
      </c>
      <c r="M381">
        <v>18</v>
      </c>
      <c r="N381">
        <v>4.75</v>
      </c>
      <c r="O381">
        <v>2.0499999999999998</v>
      </c>
      <c r="P381">
        <v>55.69</v>
      </c>
      <c r="Q381">
        <v>4.7</v>
      </c>
      <c r="R381">
        <v>19170</v>
      </c>
      <c r="S381">
        <v>7965</v>
      </c>
      <c r="T381">
        <v>2</v>
      </c>
      <c r="U381">
        <v>9139263</v>
      </c>
      <c r="V381">
        <v>2198490</v>
      </c>
      <c r="W381">
        <v>6940773</v>
      </c>
      <c r="X381" s="27">
        <f t="shared" si="31"/>
        <v>7.1028691392582222E-2</v>
      </c>
      <c r="Y381" s="27">
        <f t="shared" si="32"/>
        <v>0.12192319119238078</v>
      </c>
      <c r="Z381" s="26">
        <f t="shared" si="33"/>
        <v>1190.1724137931035</v>
      </c>
      <c r="AA381" s="27">
        <f t="shared" si="34"/>
        <v>0.80219780219780223</v>
      </c>
      <c r="AB381" t="str">
        <f t="shared" si="35"/>
        <v>Slow Mover</v>
      </c>
    </row>
    <row r="382" spans="1:28" x14ac:dyDescent="0.3">
      <c r="A382" t="s">
        <v>399</v>
      </c>
      <c r="B382" t="s">
        <v>1333</v>
      </c>
      <c r="C382" t="s">
        <v>1632</v>
      </c>
      <c r="D382" t="s">
        <v>1638</v>
      </c>
      <c r="E382">
        <v>2024</v>
      </c>
      <c r="F382" t="s">
        <v>1640</v>
      </c>
      <c r="G382">
        <f t="shared" si="30"/>
        <v>92</v>
      </c>
      <c r="H382">
        <v>3722</v>
      </c>
      <c r="I382">
        <v>8559</v>
      </c>
      <c r="J382">
        <v>9467</v>
      </c>
      <c r="K382">
        <v>267144</v>
      </c>
      <c r="L382">
        <v>3.8</v>
      </c>
      <c r="M382">
        <v>18</v>
      </c>
      <c r="N382">
        <v>7.83</v>
      </c>
      <c r="O382">
        <v>7.46</v>
      </c>
      <c r="P382">
        <v>10.72</v>
      </c>
      <c r="Q382">
        <v>4.8</v>
      </c>
      <c r="R382">
        <v>9803</v>
      </c>
      <c r="S382">
        <v>273</v>
      </c>
      <c r="T382">
        <v>5</v>
      </c>
      <c r="U382">
        <v>31856598</v>
      </c>
      <c r="V382">
        <v>35236174</v>
      </c>
      <c r="W382">
        <v>-3379576</v>
      </c>
      <c r="X382" s="27">
        <f t="shared" si="31"/>
        <v>0.93166458072590741</v>
      </c>
      <c r="Y382" s="27">
        <f t="shared" si="32"/>
        <v>0.74515290249267851</v>
      </c>
      <c r="Z382" s="26">
        <f t="shared" si="33"/>
        <v>6.7479849543256307</v>
      </c>
      <c r="AA382" s="27">
        <f t="shared" si="34"/>
        <v>0.80434782608695654</v>
      </c>
      <c r="AB382" t="str">
        <f t="shared" si="35"/>
        <v>Fast Mover</v>
      </c>
    </row>
    <row r="383" spans="1:28" x14ac:dyDescent="0.3">
      <c r="A383" t="s">
        <v>400</v>
      </c>
      <c r="B383" t="s">
        <v>1334</v>
      </c>
      <c r="C383" t="s">
        <v>1632</v>
      </c>
      <c r="D383" t="s">
        <v>1636</v>
      </c>
      <c r="E383">
        <v>2023</v>
      </c>
      <c r="F383" t="s">
        <v>1640</v>
      </c>
      <c r="G383">
        <f t="shared" si="30"/>
        <v>92</v>
      </c>
      <c r="H383">
        <v>4633</v>
      </c>
      <c r="I383">
        <v>19771</v>
      </c>
      <c r="J383">
        <v>11802</v>
      </c>
      <c r="K383">
        <v>303661</v>
      </c>
      <c r="L383">
        <v>0.15</v>
      </c>
      <c r="M383">
        <v>5</v>
      </c>
      <c r="N383">
        <v>7.5</v>
      </c>
      <c r="O383">
        <v>16.809999999999999</v>
      </c>
      <c r="P383">
        <v>30.62</v>
      </c>
      <c r="Q383">
        <v>2.4</v>
      </c>
      <c r="R383">
        <v>16600</v>
      </c>
      <c r="S383">
        <v>9933</v>
      </c>
      <c r="T383">
        <v>14</v>
      </c>
      <c r="U383">
        <v>91599043</v>
      </c>
      <c r="V383">
        <v>54678666</v>
      </c>
      <c r="W383">
        <v>36920377</v>
      </c>
      <c r="X383" s="27">
        <f t="shared" si="31"/>
        <v>0.31806947686392972</v>
      </c>
      <c r="Y383" s="27">
        <f t="shared" si="32"/>
        <v>0.92753718357027937</v>
      </c>
      <c r="Z383" s="26">
        <f t="shared" si="33"/>
        <v>197.24498165335635</v>
      </c>
      <c r="AA383" s="27">
        <f t="shared" si="34"/>
        <v>0.94565217391304346</v>
      </c>
      <c r="AB383" t="str">
        <f t="shared" si="35"/>
        <v>Overstocked</v>
      </c>
    </row>
    <row r="384" spans="1:28" x14ac:dyDescent="0.3">
      <c r="A384" t="s">
        <v>401</v>
      </c>
      <c r="B384" t="s">
        <v>1335</v>
      </c>
      <c r="C384" t="s">
        <v>1633</v>
      </c>
      <c r="D384" t="s">
        <v>1635</v>
      </c>
      <c r="E384">
        <v>2024</v>
      </c>
      <c r="F384" t="s">
        <v>1640</v>
      </c>
      <c r="G384">
        <f t="shared" si="30"/>
        <v>92</v>
      </c>
      <c r="H384">
        <v>3393</v>
      </c>
      <c r="I384">
        <v>14271</v>
      </c>
      <c r="J384">
        <v>10318</v>
      </c>
      <c r="K384">
        <v>368766</v>
      </c>
      <c r="L384">
        <v>10.85</v>
      </c>
      <c r="M384">
        <v>12</v>
      </c>
      <c r="N384">
        <v>4.57</v>
      </c>
      <c r="O384">
        <v>8.2200000000000006</v>
      </c>
      <c r="P384">
        <v>42.55</v>
      </c>
      <c r="Q384">
        <v>4.0999999999999996</v>
      </c>
      <c r="R384">
        <v>14498</v>
      </c>
      <c r="S384">
        <v>600</v>
      </c>
      <c r="T384">
        <v>6</v>
      </c>
      <c r="U384">
        <v>48421503</v>
      </c>
      <c r="V384">
        <v>35008974</v>
      </c>
      <c r="W384">
        <v>13412529</v>
      </c>
      <c r="X384" s="27">
        <f t="shared" si="31"/>
        <v>0.8497370398196844</v>
      </c>
      <c r="Y384" s="27">
        <f t="shared" si="32"/>
        <v>0.6792863509289786</v>
      </c>
      <c r="Z384" s="26">
        <f t="shared" si="33"/>
        <v>16.268788682581786</v>
      </c>
      <c r="AA384" s="27">
        <f t="shared" si="34"/>
        <v>0.86956521739130432</v>
      </c>
      <c r="AB384" t="str">
        <f t="shared" si="35"/>
        <v>Fast Mover</v>
      </c>
    </row>
    <row r="385" spans="1:28" x14ac:dyDescent="0.3">
      <c r="A385" t="s">
        <v>402</v>
      </c>
      <c r="B385" t="s">
        <v>1152</v>
      </c>
      <c r="C385" t="s">
        <v>1634</v>
      </c>
      <c r="D385" t="s">
        <v>1635</v>
      </c>
      <c r="E385">
        <v>2023</v>
      </c>
      <c r="F385" t="s">
        <v>1641</v>
      </c>
      <c r="G385">
        <f t="shared" si="30"/>
        <v>91</v>
      </c>
      <c r="H385">
        <v>4120</v>
      </c>
      <c r="I385">
        <v>19149</v>
      </c>
      <c r="J385">
        <v>14058</v>
      </c>
      <c r="K385">
        <v>339954</v>
      </c>
      <c r="L385">
        <v>8.0299999999999994</v>
      </c>
      <c r="M385">
        <v>10</v>
      </c>
      <c r="N385">
        <v>8.4600000000000009</v>
      </c>
      <c r="O385">
        <v>6.95</v>
      </c>
      <c r="P385">
        <v>46.81</v>
      </c>
      <c r="Q385">
        <v>4</v>
      </c>
      <c r="R385">
        <v>10893</v>
      </c>
      <c r="S385">
        <v>3746</v>
      </c>
      <c r="T385">
        <v>11</v>
      </c>
      <c r="U385">
        <v>78893880</v>
      </c>
      <c r="V385">
        <v>57918960</v>
      </c>
      <c r="W385">
        <v>20974920</v>
      </c>
      <c r="X385" s="27">
        <f t="shared" si="31"/>
        <v>0.52377320111873893</v>
      </c>
      <c r="Y385" s="27">
        <f t="shared" si="32"/>
        <v>0.82483341167916058</v>
      </c>
      <c r="Z385" s="26">
        <f t="shared" si="33"/>
        <v>82.739320388349512</v>
      </c>
      <c r="AA385" s="27">
        <f t="shared" si="34"/>
        <v>0.89010989010989006</v>
      </c>
      <c r="AB385" t="str">
        <f t="shared" si="35"/>
        <v>Fast Mover</v>
      </c>
    </row>
    <row r="386" spans="1:28" x14ac:dyDescent="0.3">
      <c r="A386" t="s">
        <v>403</v>
      </c>
      <c r="B386" t="s">
        <v>1336</v>
      </c>
      <c r="C386" t="s">
        <v>1632</v>
      </c>
      <c r="D386" t="s">
        <v>1638</v>
      </c>
      <c r="E386">
        <v>2023</v>
      </c>
      <c r="F386" t="s">
        <v>1640</v>
      </c>
      <c r="G386">
        <f t="shared" si="30"/>
        <v>92</v>
      </c>
      <c r="H386">
        <v>4849</v>
      </c>
      <c r="I386">
        <v>8991</v>
      </c>
      <c r="J386">
        <v>1819</v>
      </c>
      <c r="K386">
        <v>127842</v>
      </c>
      <c r="L386">
        <v>12.54</v>
      </c>
      <c r="M386">
        <v>12</v>
      </c>
      <c r="N386">
        <v>1.1399999999999999</v>
      </c>
      <c r="O386">
        <v>4.6100000000000003</v>
      </c>
      <c r="P386">
        <v>33.81</v>
      </c>
      <c r="Q386">
        <v>4.5999999999999996</v>
      </c>
      <c r="R386">
        <v>2447</v>
      </c>
      <c r="S386">
        <v>6319</v>
      </c>
      <c r="T386">
        <v>13</v>
      </c>
      <c r="U386">
        <v>43597359</v>
      </c>
      <c r="V386">
        <v>8820331</v>
      </c>
      <c r="W386">
        <v>34777028</v>
      </c>
      <c r="X386" s="27">
        <f t="shared" si="31"/>
        <v>0.43418696275071633</v>
      </c>
      <c r="Y386" s="27">
        <f t="shared" si="32"/>
        <v>0.97078087699811888</v>
      </c>
      <c r="Z386" s="26">
        <f t="shared" si="33"/>
        <v>119.89028665704268</v>
      </c>
      <c r="AA386" s="27">
        <f t="shared" si="34"/>
        <v>0.86956521739130432</v>
      </c>
      <c r="AB386" t="str">
        <f t="shared" si="35"/>
        <v>Fast Mover</v>
      </c>
    </row>
    <row r="387" spans="1:28" x14ac:dyDescent="0.3">
      <c r="A387" t="s">
        <v>404</v>
      </c>
      <c r="B387" t="s">
        <v>1260</v>
      </c>
      <c r="C387" t="s">
        <v>1632</v>
      </c>
      <c r="D387" t="s">
        <v>1636</v>
      </c>
      <c r="E387">
        <v>2024</v>
      </c>
      <c r="F387" t="s">
        <v>1642</v>
      </c>
      <c r="G387">
        <f t="shared" ref="G387:G450" si="36">IF(F387="Q1",91,IF(F387="Q4",90,92))</f>
        <v>90</v>
      </c>
      <c r="H387">
        <v>1520</v>
      </c>
      <c r="I387">
        <v>16027</v>
      </c>
      <c r="J387">
        <v>6037</v>
      </c>
      <c r="K387">
        <v>434369</v>
      </c>
      <c r="L387">
        <v>12.32</v>
      </c>
      <c r="M387">
        <v>12</v>
      </c>
      <c r="N387">
        <v>2.5499999999999998</v>
      </c>
      <c r="O387">
        <v>12.44</v>
      </c>
      <c r="P387">
        <v>12.64</v>
      </c>
      <c r="Q387">
        <v>2.8</v>
      </c>
      <c r="R387">
        <v>8053</v>
      </c>
      <c r="S387">
        <v>2463</v>
      </c>
      <c r="T387">
        <v>2</v>
      </c>
      <c r="U387">
        <v>24361040</v>
      </c>
      <c r="V387">
        <v>9176240</v>
      </c>
      <c r="W387">
        <v>15184800</v>
      </c>
      <c r="X387" s="27">
        <f t="shared" ref="X387:X450" si="37">(H387/(H387+S387))</f>
        <v>0.38162189304544314</v>
      </c>
      <c r="Y387" s="27">
        <f t="shared" ref="Y387:Y450" si="38">H387/AVERAGE($S$2:$S$1001)</f>
        <v>0.30430747226998156</v>
      </c>
      <c r="Z387" s="26">
        <f t="shared" ref="Z387:Z450" si="39">(S387/(H387/G387))</f>
        <v>145.83552631578948</v>
      </c>
      <c r="AA387" s="27">
        <f t="shared" ref="AA387:AA450" si="40">1-(M387/G387)</f>
        <v>0.8666666666666667</v>
      </c>
      <c r="AB387" t="str">
        <f t="shared" ref="AB387:AB450" si="41">IF(AND(X387&gt;38%, Y387&gt;52%, Z387&lt;380), "Fast Mover", IF(AND(X387&lt;=38%, Y387&lt;=52%, Z387&gt;=380), "Slow Mover", IF(AND(AA387&gt;=89%, X387&lt;=38%), "Overstocked", IF(AND(AA387&lt;89%, X387&gt;38%), "Stock-out Risk","Other"))))</f>
        <v>Stock-out Risk</v>
      </c>
    </row>
    <row r="388" spans="1:28" x14ac:dyDescent="0.3">
      <c r="A388" t="s">
        <v>405</v>
      </c>
      <c r="B388" t="s">
        <v>1337</v>
      </c>
      <c r="C388" t="s">
        <v>1632</v>
      </c>
      <c r="D388" t="s">
        <v>1636</v>
      </c>
      <c r="E388">
        <v>2023</v>
      </c>
      <c r="F388" t="s">
        <v>1640</v>
      </c>
      <c r="G388">
        <f t="shared" si="36"/>
        <v>92</v>
      </c>
      <c r="H388">
        <v>630</v>
      </c>
      <c r="I388">
        <v>18924</v>
      </c>
      <c r="J388">
        <v>10828</v>
      </c>
      <c r="K388">
        <v>322647</v>
      </c>
      <c r="L388">
        <v>12.65</v>
      </c>
      <c r="M388">
        <v>19</v>
      </c>
      <c r="N388">
        <v>8.2799999999999994</v>
      </c>
      <c r="O388">
        <v>6.9</v>
      </c>
      <c r="P388">
        <v>57.21</v>
      </c>
      <c r="Q388">
        <v>3.1</v>
      </c>
      <c r="R388">
        <v>2257</v>
      </c>
      <c r="S388">
        <v>7640</v>
      </c>
      <c r="T388">
        <v>6</v>
      </c>
      <c r="U388">
        <v>11922120</v>
      </c>
      <c r="V388">
        <v>6821640</v>
      </c>
      <c r="W388">
        <v>5100480</v>
      </c>
      <c r="X388" s="27">
        <f t="shared" si="37"/>
        <v>7.6178960096735193E-2</v>
      </c>
      <c r="Y388" s="27">
        <f t="shared" si="38"/>
        <v>0.12612743916453184</v>
      </c>
      <c r="Z388" s="26">
        <f t="shared" si="39"/>
        <v>1115.6825396825398</v>
      </c>
      <c r="AA388" s="27">
        <f t="shared" si="40"/>
        <v>0.79347826086956519</v>
      </c>
      <c r="AB388" t="str">
        <f t="shared" si="41"/>
        <v>Slow Mover</v>
      </c>
    </row>
    <row r="389" spans="1:28" x14ac:dyDescent="0.3">
      <c r="A389" t="s">
        <v>406</v>
      </c>
      <c r="B389" t="s">
        <v>1338</v>
      </c>
      <c r="C389" t="s">
        <v>1632</v>
      </c>
      <c r="D389" t="s">
        <v>1635</v>
      </c>
      <c r="E389">
        <v>2023</v>
      </c>
      <c r="F389" t="s">
        <v>1640</v>
      </c>
      <c r="G389">
        <f t="shared" si="36"/>
        <v>92</v>
      </c>
      <c r="H389">
        <v>2344</v>
      </c>
      <c r="I389">
        <v>16359</v>
      </c>
      <c r="J389">
        <v>13248</v>
      </c>
      <c r="K389">
        <v>134761</v>
      </c>
      <c r="L389">
        <v>7.28</v>
      </c>
      <c r="M389">
        <v>14</v>
      </c>
      <c r="N389">
        <v>3.78</v>
      </c>
      <c r="O389">
        <v>18.28</v>
      </c>
      <c r="P389">
        <v>51.93</v>
      </c>
      <c r="Q389">
        <v>2.7</v>
      </c>
      <c r="R389">
        <v>16366</v>
      </c>
      <c r="S389">
        <v>1996</v>
      </c>
      <c r="T389">
        <v>7</v>
      </c>
      <c r="U389">
        <v>38345496</v>
      </c>
      <c r="V389">
        <v>31053312</v>
      </c>
      <c r="W389">
        <v>7292184</v>
      </c>
      <c r="X389" s="27">
        <f t="shared" si="37"/>
        <v>0.54009216589861753</v>
      </c>
      <c r="Y389" s="27">
        <f t="shared" si="38"/>
        <v>0.46927415460581368</v>
      </c>
      <c r="Z389" s="26">
        <f t="shared" si="39"/>
        <v>78.341296928327637</v>
      </c>
      <c r="AA389" s="27">
        <f t="shared" si="40"/>
        <v>0.84782608695652173</v>
      </c>
      <c r="AB389" t="str">
        <f t="shared" si="41"/>
        <v>Stock-out Risk</v>
      </c>
    </row>
    <row r="390" spans="1:28" x14ac:dyDescent="0.3">
      <c r="A390" t="s">
        <v>407</v>
      </c>
      <c r="B390" t="s">
        <v>1339</v>
      </c>
      <c r="C390" t="s">
        <v>1634</v>
      </c>
      <c r="D390" t="s">
        <v>1638</v>
      </c>
      <c r="E390">
        <v>2023</v>
      </c>
      <c r="F390" t="s">
        <v>1642</v>
      </c>
      <c r="G390">
        <f t="shared" si="36"/>
        <v>90</v>
      </c>
      <c r="H390">
        <v>3197</v>
      </c>
      <c r="I390">
        <v>9573</v>
      </c>
      <c r="J390">
        <v>11440</v>
      </c>
      <c r="K390">
        <v>480192</v>
      </c>
      <c r="L390">
        <v>5</v>
      </c>
      <c r="M390">
        <v>12</v>
      </c>
      <c r="N390">
        <v>9.81</v>
      </c>
      <c r="O390">
        <v>1.92</v>
      </c>
      <c r="P390">
        <v>32.64</v>
      </c>
      <c r="Q390">
        <v>4.4000000000000004</v>
      </c>
      <c r="R390">
        <v>13080</v>
      </c>
      <c r="S390">
        <v>5859</v>
      </c>
      <c r="T390">
        <v>4</v>
      </c>
      <c r="U390">
        <v>30604881</v>
      </c>
      <c r="V390">
        <v>36573680</v>
      </c>
      <c r="W390">
        <v>-5968799</v>
      </c>
      <c r="X390" s="27">
        <f t="shared" si="37"/>
        <v>0.35302561837455831</v>
      </c>
      <c r="Y390" s="27">
        <f t="shared" si="38"/>
        <v>0.640046703188902</v>
      </c>
      <c r="Z390" s="26">
        <f t="shared" si="39"/>
        <v>164.93900531748514</v>
      </c>
      <c r="AA390" s="27">
        <f t="shared" si="40"/>
        <v>0.8666666666666667</v>
      </c>
      <c r="AB390" t="str">
        <f t="shared" si="41"/>
        <v>Other</v>
      </c>
    </row>
    <row r="391" spans="1:28" x14ac:dyDescent="0.3">
      <c r="A391" t="s">
        <v>408</v>
      </c>
      <c r="B391" t="s">
        <v>1340</v>
      </c>
      <c r="C391" t="s">
        <v>1632</v>
      </c>
      <c r="D391" t="s">
        <v>1638</v>
      </c>
      <c r="E391">
        <v>2023</v>
      </c>
      <c r="F391" t="s">
        <v>1641</v>
      </c>
      <c r="G391">
        <f t="shared" si="36"/>
        <v>91</v>
      </c>
      <c r="H391">
        <v>4299</v>
      </c>
      <c r="I391">
        <v>10577</v>
      </c>
      <c r="J391">
        <v>13285</v>
      </c>
      <c r="K391">
        <v>438583</v>
      </c>
      <c r="L391">
        <v>11.87</v>
      </c>
      <c r="M391">
        <v>10</v>
      </c>
      <c r="N391">
        <v>4.66</v>
      </c>
      <c r="O391">
        <v>16.600000000000001</v>
      </c>
      <c r="P391">
        <v>13.04</v>
      </c>
      <c r="Q391">
        <v>1.9</v>
      </c>
      <c r="R391">
        <v>7151</v>
      </c>
      <c r="S391">
        <v>1878</v>
      </c>
      <c r="T391">
        <v>13</v>
      </c>
      <c r="U391">
        <v>45470523</v>
      </c>
      <c r="V391">
        <v>57112215</v>
      </c>
      <c r="W391">
        <v>-11641692</v>
      </c>
      <c r="X391" s="27">
        <f t="shared" si="37"/>
        <v>0.69596891694997576</v>
      </c>
      <c r="Y391" s="27">
        <f t="shared" si="38"/>
        <v>0.86066962058463869</v>
      </c>
      <c r="Z391" s="26">
        <f t="shared" si="39"/>
        <v>39.752965806001399</v>
      </c>
      <c r="AA391" s="27">
        <f t="shared" si="40"/>
        <v>0.89010989010989006</v>
      </c>
      <c r="AB391" t="str">
        <f t="shared" si="41"/>
        <v>Fast Mover</v>
      </c>
    </row>
    <row r="392" spans="1:28" x14ac:dyDescent="0.3">
      <c r="A392" t="s">
        <v>409</v>
      </c>
      <c r="B392" t="s">
        <v>1311</v>
      </c>
      <c r="C392" t="s">
        <v>1634</v>
      </c>
      <c r="D392" t="s">
        <v>1635</v>
      </c>
      <c r="E392">
        <v>2023</v>
      </c>
      <c r="F392" t="s">
        <v>1639</v>
      </c>
      <c r="G392">
        <f t="shared" si="36"/>
        <v>92</v>
      </c>
      <c r="H392">
        <v>1729</v>
      </c>
      <c r="I392">
        <v>12883</v>
      </c>
      <c r="J392">
        <v>2083</v>
      </c>
      <c r="K392">
        <v>323734</v>
      </c>
      <c r="L392">
        <v>6.77</v>
      </c>
      <c r="M392">
        <v>18</v>
      </c>
      <c r="N392">
        <v>7.92</v>
      </c>
      <c r="O392">
        <v>5.94</v>
      </c>
      <c r="P392">
        <v>89.57</v>
      </c>
      <c r="Q392">
        <v>2</v>
      </c>
      <c r="R392">
        <v>8773</v>
      </c>
      <c r="S392">
        <v>3157</v>
      </c>
      <c r="T392">
        <v>8</v>
      </c>
      <c r="U392">
        <v>22274707</v>
      </c>
      <c r="V392">
        <v>3601507</v>
      </c>
      <c r="W392">
        <v>18673200</v>
      </c>
      <c r="X392" s="27">
        <f t="shared" si="37"/>
        <v>0.35386819484240689</v>
      </c>
      <c r="Y392" s="27">
        <f t="shared" si="38"/>
        <v>0.34614974970710405</v>
      </c>
      <c r="Z392" s="26">
        <f t="shared" si="39"/>
        <v>167.98380566801617</v>
      </c>
      <c r="AA392" s="27">
        <f t="shared" si="40"/>
        <v>0.80434782608695654</v>
      </c>
      <c r="AB392" t="str">
        <f t="shared" si="41"/>
        <v>Other</v>
      </c>
    </row>
    <row r="393" spans="1:28" x14ac:dyDescent="0.3">
      <c r="A393" t="s">
        <v>410</v>
      </c>
      <c r="B393" t="s">
        <v>1341</v>
      </c>
      <c r="C393" t="s">
        <v>1634</v>
      </c>
      <c r="D393" t="s">
        <v>1637</v>
      </c>
      <c r="E393">
        <v>2023</v>
      </c>
      <c r="F393" t="s">
        <v>1640</v>
      </c>
      <c r="G393">
        <f t="shared" si="36"/>
        <v>92</v>
      </c>
      <c r="H393">
        <v>3556</v>
      </c>
      <c r="I393">
        <v>17878</v>
      </c>
      <c r="J393">
        <v>1459</v>
      </c>
      <c r="K393">
        <v>191958</v>
      </c>
      <c r="L393">
        <v>2.75</v>
      </c>
      <c r="M393">
        <v>7</v>
      </c>
      <c r="N393">
        <v>4.0199999999999996</v>
      </c>
      <c r="O393">
        <v>12.23</v>
      </c>
      <c r="P393">
        <v>48.56</v>
      </c>
      <c r="Q393">
        <v>2.5</v>
      </c>
      <c r="R393">
        <v>11533</v>
      </c>
      <c r="S393">
        <v>5290</v>
      </c>
      <c r="T393">
        <v>7</v>
      </c>
      <c r="U393">
        <v>63574168</v>
      </c>
      <c r="V393">
        <v>5188204</v>
      </c>
      <c r="W393">
        <v>58385964</v>
      </c>
      <c r="X393" s="27">
        <f t="shared" si="37"/>
        <v>0.4019895998191273</v>
      </c>
      <c r="Y393" s="27">
        <f t="shared" si="38"/>
        <v>0.71191932328424634</v>
      </c>
      <c r="Z393" s="26">
        <f t="shared" si="39"/>
        <v>136.86164229471316</v>
      </c>
      <c r="AA393" s="27">
        <f t="shared" si="40"/>
        <v>0.92391304347826086</v>
      </c>
      <c r="AB393" t="str">
        <f t="shared" si="41"/>
        <v>Fast Mover</v>
      </c>
    </row>
    <row r="394" spans="1:28" x14ac:dyDescent="0.3">
      <c r="A394" t="s">
        <v>411</v>
      </c>
      <c r="B394" t="s">
        <v>1331</v>
      </c>
      <c r="C394" t="s">
        <v>1632</v>
      </c>
      <c r="D394" t="s">
        <v>1638</v>
      </c>
      <c r="E394">
        <v>2023</v>
      </c>
      <c r="F394" t="s">
        <v>1640</v>
      </c>
      <c r="G394">
        <f t="shared" si="36"/>
        <v>92</v>
      </c>
      <c r="H394">
        <v>2794</v>
      </c>
      <c r="I394">
        <v>3853</v>
      </c>
      <c r="J394">
        <v>14863</v>
      </c>
      <c r="K394">
        <v>456082</v>
      </c>
      <c r="L394">
        <v>12.82</v>
      </c>
      <c r="M394">
        <v>19</v>
      </c>
      <c r="N394">
        <v>4.25</v>
      </c>
      <c r="O394">
        <v>7.15</v>
      </c>
      <c r="P394">
        <v>70.48</v>
      </c>
      <c r="Q394">
        <v>1.9</v>
      </c>
      <c r="R394">
        <v>5035</v>
      </c>
      <c r="S394">
        <v>7097</v>
      </c>
      <c r="T394">
        <v>5</v>
      </c>
      <c r="U394">
        <v>10765282</v>
      </c>
      <c r="V394">
        <v>41527222</v>
      </c>
      <c r="W394">
        <v>-30761940</v>
      </c>
      <c r="X394" s="27">
        <f t="shared" si="37"/>
        <v>0.2824790213325245</v>
      </c>
      <c r="Y394" s="27">
        <f t="shared" si="38"/>
        <v>0.55936518258047929</v>
      </c>
      <c r="Z394" s="26">
        <f t="shared" si="39"/>
        <v>233.68790264853257</v>
      </c>
      <c r="AA394" s="27">
        <f t="shared" si="40"/>
        <v>0.79347826086956519</v>
      </c>
      <c r="AB394" t="str">
        <f t="shared" si="41"/>
        <v>Other</v>
      </c>
    </row>
    <row r="395" spans="1:28" x14ac:dyDescent="0.3">
      <c r="A395" t="s">
        <v>412</v>
      </c>
      <c r="B395" t="s">
        <v>1342</v>
      </c>
      <c r="C395" t="s">
        <v>1632</v>
      </c>
      <c r="D395" t="s">
        <v>1638</v>
      </c>
      <c r="E395">
        <v>2024</v>
      </c>
      <c r="F395" t="s">
        <v>1639</v>
      </c>
      <c r="G395">
        <f t="shared" si="36"/>
        <v>92</v>
      </c>
      <c r="H395">
        <v>3406</v>
      </c>
      <c r="I395">
        <v>6299</v>
      </c>
      <c r="J395">
        <v>14158</v>
      </c>
      <c r="K395">
        <v>378768</v>
      </c>
      <c r="L395">
        <v>13.24</v>
      </c>
      <c r="M395">
        <v>7</v>
      </c>
      <c r="N395">
        <v>3.83</v>
      </c>
      <c r="O395">
        <v>18.07</v>
      </c>
      <c r="P395">
        <v>46.19</v>
      </c>
      <c r="Q395">
        <v>3.2</v>
      </c>
      <c r="R395">
        <v>20177</v>
      </c>
      <c r="S395">
        <v>4847</v>
      </c>
      <c r="T395">
        <v>4</v>
      </c>
      <c r="U395">
        <v>21454394</v>
      </c>
      <c r="V395">
        <v>48222148</v>
      </c>
      <c r="W395">
        <v>-26767754</v>
      </c>
      <c r="X395" s="27">
        <f t="shared" si="37"/>
        <v>0.41269841269841268</v>
      </c>
      <c r="Y395" s="27">
        <f t="shared" si="38"/>
        <v>0.68188898062602454</v>
      </c>
      <c r="Z395" s="26">
        <f t="shared" si="39"/>
        <v>130.92307692307693</v>
      </c>
      <c r="AA395" s="27">
        <f t="shared" si="40"/>
        <v>0.92391304347826086</v>
      </c>
      <c r="AB395" t="str">
        <f t="shared" si="41"/>
        <v>Fast Mover</v>
      </c>
    </row>
    <row r="396" spans="1:28" x14ac:dyDescent="0.3">
      <c r="A396" t="s">
        <v>413</v>
      </c>
      <c r="B396" t="s">
        <v>1343</v>
      </c>
      <c r="C396" t="s">
        <v>1632</v>
      </c>
      <c r="D396" t="s">
        <v>1637</v>
      </c>
      <c r="E396">
        <v>2023</v>
      </c>
      <c r="F396" t="s">
        <v>1642</v>
      </c>
      <c r="G396">
        <f t="shared" si="36"/>
        <v>90</v>
      </c>
      <c r="H396">
        <v>4095</v>
      </c>
      <c r="I396">
        <v>18570</v>
      </c>
      <c r="J396">
        <v>2810</v>
      </c>
      <c r="K396">
        <v>213864</v>
      </c>
      <c r="L396">
        <v>6.99</v>
      </c>
      <c r="M396">
        <v>9</v>
      </c>
      <c r="N396">
        <v>7.19</v>
      </c>
      <c r="O396">
        <v>23.63</v>
      </c>
      <c r="P396">
        <v>13.45</v>
      </c>
      <c r="Q396">
        <v>1.5</v>
      </c>
      <c r="R396">
        <v>18988</v>
      </c>
      <c r="S396">
        <v>9386</v>
      </c>
      <c r="T396">
        <v>6</v>
      </c>
      <c r="U396">
        <v>76044150</v>
      </c>
      <c r="V396">
        <v>11506950</v>
      </c>
      <c r="W396">
        <v>64537200</v>
      </c>
      <c r="X396" s="27">
        <f t="shared" si="37"/>
        <v>0.3037608486017358</v>
      </c>
      <c r="Y396" s="27">
        <f t="shared" si="38"/>
        <v>0.81982835456945691</v>
      </c>
      <c r="Z396" s="26">
        <f t="shared" si="39"/>
        <v>206.28571428571428</v>
      </c>
      <c r="AA396" s="27">
        <f t="shared" si="40"/>
        <v>0.9</v>
      </c>
      <c r="AB396" t="str">
        <f t="shared" si="41"/>
        <v>Overstocked</v>
      </c>
    </row>
    <row r="397" spans="1:28" x14ac:dyDescent="0.3">
      <c r="A397" t="s">
        <v>414</v>
      </c>
      <c r="B397" t="s">
        <v>1344</v>
      </c>
      <c r="C397" t="s">
        <v>1634</v>
      </c>
      <c r="D397" t="s">
        <v>1635</v>
      </c>
      <c r="E397">
        <v>2023</v>
      </c>
      <c r="F397" t="s">
        <v>1642</v>
      </c>
      <c r="G397">
        <f t="shared" si="36"/>
        <v>90</v>
      </c>
      <c r="H397">
        <v>1293</v>
      </c>
      <c r="I397">
        <v>13439</v>
      </c>
      <c r="J397">
        <v>9390</v>
      </c>
      <c r="K397">
        <v>452980</v>
      </c>
      <c r="L397">
        <v>1.1399999999999999</v>
      </c>
      <c r="M397">
        <v>15</v>
      </c>
      <c r="N397">
        <v>5.48</v>
      </c>
      <c r="O397">
        <v>22.93</v>
      </c>
      <c r="P397">
        <v>34.770000000000003</v>
      </c>
      <c r="Q397">
        <v>2.2999999999999998</v>
      </c>
      <c r="R397">
        <v>10353</v>
      </c>
      <c r="S397">
        <v>145</v>
      </c>
      <c r="T397">
        <v>4</v>
      </c>
      <c r="U397">
        <v>17376627</v>
      </c>
      <c r="V397">
        <v>12141270</v>
      </c>
      <c r="W397">
        <v>5235357</v>
      </c>
      <c r="X397" s="27">
        <f t="shared" si="37"/>
        <v>0.8991655076495132</v>
      </c>
      <c r="Y397" s="27">
        <f t="shared" si="38"/>
        <v>0.25886155371387248</v>
      </c>
      <c r="Z397" s="26">
        <f t="shared" si="39"/>
        <v>10.092807424593968</v>
      </c>
      <c r="AA397" s="27">
        <f t="shared" si="40"/>
        <v>0.83333333333333337</v>
      </c>
      <c r="AB397" t="str">
        <f t="shared" si="41"/>
        <v>Stock-out Risk</v>
      </c>
    </row>
    <row r="398" spans="1:28" x14ac:dyDescent="0.3">
      <c r="A398" t="s">
        <v>415</v>
      </c>
      <c r="B398" t="s">
        <v>1345</v>
      </c>
      <c r="C398" t="s">
        <v>1634</v>
      </c>
      <c r="D398" t="s">
        <v>1635</v>
      </c>
      <c r="E398">
        <v>2023</v>
      </c>
      <c r="F398" t="s">
        <v>1642</v>
      </c>
      <c r="G398">
        <f t="shared" si="36"/>
        <v>90</v>
      </c>
      <c r="H398">
        <v>3168</v>
      </c>
      <c r="I398">
        <v>3928</v>
      </c>
      <c r="J398">
        <v>2533</v>
      </c>
      <c r="K398">
        <v>306910</v>
      </c>
      <c r="L398">
        <v>5.82</v>
      </c>
      <c r="M398">
        <v>18</v>
      </c>
      <c r="N398">
        <v>9.44</v>
      </c>
      <c r="O398">
        <v>14.59</v>
      </c>
      <c r="P398">
        <v>35.61</v>
      </c>
      <c r="Q398">
        <v>4.7</v>
      </c>
      <c r="R398">
        <v>2408</v>
      </c>
      <c r="S398">
        <v>7858</v>
      </c>
      <c r="T398">
        <v>11</v>
      </c>
      <c r="U398">
        <v>12443904</v>
      </c>
      <c r="V398">
        <v>8024544</v>
      </c>
      <c r="W398">
        <v>4419360</v>
      </c>
      <c r="X398" s="27">
        <f t="shared" si="37"/>
        <v>0.28732087792490479</v>
      </c>
      <c r="Y398" s="27">
        <f t="shared" si="38"/>
        <v>0.63424083694164579</v>
      </c>
      <c r="Z398" s="26">
        <f t="shared" si="39"/>
        <v>223.23863636363635</v>
      </c>
      <c r="AA398" s="27">
        <f t="shared" si="40"/>
        <v>0.8</v>
      </c>
      <c r="AB398" t="str">
        <f t="shared" si="41"/>
        <v>Other</v>
      </c>
    </row>
    <row r="399" spans="1:28" x14ac:dyDescent="0.3">
      <c r="A399" t="s">
        <v>416</v>
      </c>
      <c r="B399" t="s">
        <v>1346</v>
      </c>
      <c r="C399" t="s">
        <v>1633</v>
      </c>
      <c r="D399" t="s">
        <v>1636</v>
      </c>
      <c r="E399">
        <v>2024</v>
      </c>
      <c r="F399" t="s">
        <v>1639</v>
      </c>
      <c r="G399">
        <f t="shared" si="36"/>
        <v>92</v>
      </c>
      <c r="H399">
        <v>2191</v>
      </c>
      <c r="I399">
        <v>12796</v>
      </c>
      <c r="J399">
        <v>14670</v>
      </c>
      <c r="K399">
        <v>170356</v>
      </c>
      <c r="L399">
        <v>12.05</v>
      </c>
      <c r="M399">
        <v>10</v>
      </c>
      <c r="N399">
        <v>2.5099999999999998</v>
      </c>
      <c r="O399">
        <v>11.57</v>
      </c>
      <c r="P399">
        <v>77.069999999999993</v>
      </c>
      <c r="Q399">
        <v>2.6</v>
      </c>
      <c r="R399">
        <v>6117</v>
      </c>
      <c r="S399">
        <v>9737</v>
      </c>
      <c r="T399">
        <v>10</v>
      </c>
      <c r="U399">
        <v>28036036</v>
      </c>
      <c r="V399">
        <v>32141970</v>
      </c>
      <c r="W399">
        <v>-4105934</v>
      </c>
      <c r="X399" s="27">
        <f t="shared" si="37"/>
        <v>0.18368544600938966</v>
      </c>
      <c r="Y399" s="27">
        <f t="shared" si="38"/>
        <v>0.43864320509442739</v>
      </c>
      <c r="Z399" s="26">
        <f t="shared" si="39"/>
        <v>408.85623003194888</v>
      </c>
      <c r="AA399" s="27">
        <f t="shared" si="40"/>
        <v>0.89130434782608692</v>
      </c>
      <c r="AB399" t="str">
        <f t="shared" si="41"/>
        <v>Slow Mover</v>
      </c>
    </row>
    <row r="400" spans="1:28" x14ac:dyDescent="0.3">
      <c r="A400" t="s">
        <v>417</v>
      </c>
      <c r="B400" t="s">
        <v>1250</v>
      </c>
      <c r="C400" t="s">
        <v>1634</v>
      </c>
      <c r="D400" t="s">
        <v>1635</v>
      </c>
      <c r="E400">
        <v>2024</v>
      </c>
      <c r="F400" t="s">
        <v>1639</v>
      </c>
      <c r="G400">
        <f t="shared" si="36"/>
        <v>92</v>
      </c>
      <c r="H400">
        <v>3109</v>
      </c>
      <c r="I400">
        <v>9313</v>
      </c>
      <c r="J400">
        <v>2925</v>
      </c>
      <c r="K400">
        <v>267228</v>
      </c>
      <c r="L400">
        <v>13.53</v>
      </c>
      <c r="M400">
        <v>12</v>
      </c>
      <c r="N400">
        <v>1.01</v>
      </c>
      <c r="O400">
        <v>20.46</v>
      </c>
      <c r="P400">
        <v>62.34</v>
      </c>
      <c r="Q400">
        <v>4</v>
      </c>
      <c r="R400">
        <v>11548</v>
      </c>
      <c r="S400">
        <v>7153</v>
      </c>
      <c r="T400">
        <v>10</v>
      </c>
      <c r="U400">
        <v>28954117</v>
      </c>
      <c r="V400">
        <v>9093825</v>
      </c>
      <c r="W400">
        <v>19860292</v>
      </c>
      <c r="X400" s="27">
        <f t="shared" si="37"/>
        <v>0.30296238549990256</v>
      </c>
      <c r="Y400" s="27">
        <f t="shared" si="38"/>
        <v>0.62242890216274516</v>
      </c>
      <c r="Z400" s="26">
        <f t="shared" si="39"/>
        <v>211.6680604696044</v>
      </c>
      <c r="AA400" s="27">
        <f t="shared" si="40"/>
        <v>0.86956521739130432</v>
      </c>
      <c r="AB400" t="str">
        <f t="shared" si="41"/>
        <v>Other</v>
      </c>
    </row>
    <row r="401" spans="1:28" x14ac:dyDescent="0.3">
      <c r="A401" t="s">
        <v>418</v>
      </c>
      <c r="B401" t="s">
        <v>1100</v>
      </c>
      <c r="C401" t="s">
        <v>1633</v>
      </c>
      <c r="D401" t="s">
        <v>1638</v>
      </c>
      <c r="E401">
        <v>2023</v>
      </c>
      <c r="F401" t="s">
        <v>1641</v>
      </c>
      <c r="G401">
        <f t="shared" si="36"/>
        <v>91</v>
      </c>
      <c r="H401">
        <v>4598</v>
      </c>
      <c r="I401">
        <v>15914</v>
      </c>
      <c r="J401">
        <v>2971</v>
      </c>
      <c r="K401">
        <v>92727</v>
      </c>
      <c r="L401">
        <v>3.05</v>
      </c>
      <c r="M401">
        <v>8</v>
      </c>
      <c r="N401">
        <v>3.93</v>
      </c>
      <c r="O401">
        <v>17.079999999999998</v>
      </c>
      <c r="P401">
        <v>32.03</v>
      </c>
      <c r="Q401">
        <v>1.5</v>
      </c>
      <c r="R401">
        <v>3811</v>
      </c>
      <c r="S401">
        <v>3301</v>
      </c>
      <c r="T401">
        <v>7</v>
      </c>
      <c r="U401">
        <v>73172572</v>
      </c>
      <c r="V401">
        <v>13660658</v>
      </c>
      <c r="W401">
        <v>59511914</v>
      </c>
      <c r="X401" s="27">
        <f t="shared" si="37"/>
        <v>0.58209899987340175</v>
      </c>
      <c r="Y401" s="27">
        <f t="shared" si="38"/>
        <v>0.9205301036166943</v>
      </c>
      <c r="Z401" s="26">
        <f t="shared" si="39"/>
        <v>65.330795998260115</v>
      </c>
      <c r="AA401" s="27">
        <f t="shared" si="40"/>
        <v>0.91208791208791207</v>
      </c>
      <c r="AB401" t="str">
        <f t="shared" si="41"/>
        <v>Fast Mover</v>
      </c>
    </row>
    <row r="402" spans="1:28" x14ac:dyDescent="0.3">
      <c r="A402" t="s">
        <v>419</v>
      </c>
      <c r="B402" t="s">
        <v>1347</v>
      </c>
      <c r="C402" t="s">
        <v>1633</v>
      </c>
      <c r="D402" t="s">
        <v>1638</v>
      </c>
      <c r="E402">
        <v>2024</v>
      </c>
      <c r="F402" t="s">
        <v>1640</v>
      </c>
      <c r="G402">
        <f t="shared" si="36"/>
        <v>92</v>
      </c>
      <c r="H402">
        <v>3009</v>
      </c>
      <c r="I402">
        <v>13301</v>
      </c>
      <c r="J402">
        <v>9066</v>
      </c>
      <c r="K402">
        <v>390615</v>
      </c>
      <c r="L402">
        <v>1</v>
      </c>
      <c r="M402">
        <v>19</v>
      </c>
      <c r="N402">
        <v>6.17</v>
      </c>
      <c r="O402">
        <v>4.59</v>
      </c>
      <c r="P402">
        <v>87.42</v>
      </c>
      <c r="Q402">
        <v>2</v>
      </c>
      <c r="R402">
        <v>17520</v>
      </c>
      <c r="S402">
        <v>555</v>
      </c>
      <c r="T402">
        <v>14</v>
      </c>
      <c r="U402">
        <v>40022709</v>
      </c>
      <c r="V402">
        <v>27279594</v>
      </c>
      <c r="W402">
        <v>12743115</v>
      </c>
      <c r="X402" s="27">
        <f t="shared" si="37"/>
        <v>0.84427609427609429</v>
      </c>
      <c r="Y402" s="27">
        <f t="shared" si="38"/>
        <v>0.60240867372393059</v>
      </c>
      <c r="Z402" s="26">
        <f t="shared" si="39"/>
        <v>16.969092721834496</v>
      </c>
      <c r="AA402" s="27">
        <f t="shared" si="40"/>
        <v>0.79347826086956519</v>
      </c>
      <c r="AB402" t="str">
        <f t="shared" si="41"/>
        <v>Fast Mover</v>
      </c>
    </row>
    <row r="403" spans="1:28" x14ac:dyDescent="0.3">
      <c r="A403" t="s">
        <v>420</v>
      </c>
      <c r="B403" t="s">
        <v>1348</v>
      </c>
      <c r="C403" t="s">
        <v>1633</v>
      </c>
      <c r="D403" t="s">
        <v>1638</v>
      </c>
      <c r="E403">
        <v>2024</v>
      </c>
      <c r="F403" t="s">
        <v>1642</v>
      </c>
      <c r="G403">
        <f t="shared" si="36"/>
        <v>90</v>
      </c>
      <c r="H403">
        <v>2315</v>
      </c>
      <c r="I403">
        <v>13245</v>
      </c>
      <c r="J403">
        <v>13689</v>
      </c>
      <c r="K403">
        <v>58068</v>
      </c>
      <c r="L403">
        <v>13.16</v>
      </c>
      <c r="M403">
        <v>18</v>
      </c>
      <c r="N403">
        <v>8.61</v>
      </c>
      <c r="O403">
        <v>20.52</v>
      </c>
      <c r="P403">
        <v>35.72</v>
      </c>
      <c r="Q403">
        <v>4.2</v>
      </c>
      <c r="R403">
        <v>18673</v>
      </c>
      <c r="S403">
        <v>9954</v>
      </c>
      <c r="T403">
        <v>12</v>
      </c>
      <c r="U403">
        <v>30662175</v>
      </c>
      <c r="V403">
        <v>31690035</v>
      </c>
      <c r="W403">
        <v>-1027860</v>
      </c>
      <c r="X403" s="27">
        <f t="shared" si="37"/>
        <v>0.18868693455049312</v>
      </c>
      <c r="Y403" s="27">
        <f t="shared" si="38"/>
        <v>0.46346828835855747</v>
      </c>
      <c r="Z403" s="26">
        <f t="shared" si="39"/>
        <v>386.98056155507561</v>
      </c>
      <c r="AA403" s="27">
        <f t="shared" si="40"/>
        <v>0.8</v>
      </c>
      <c r="AB403" t="str">
        <f t="shared" si="41"/>
        <v>Slow Mover</v>
      </c>
    </row>
    <row r="404" spans="1:28" x14ac:dyDescent="0.3">
      <c r="A404" t="s">
        <v>421</v>
      </c>
      <c r="B404" t="s">
        <v>1349</v>
      </c>
      <c r="C404" t="s">
        <v>1632</v>
      </c>
      <c r="D404" t="s">
        <v>1636</v>
      </c>
      <c r="E404">
        <v>2023</v>
      </c>
      <c r="F404" t="s">
        <v>1641</v>
      </c>
      <c r="G404">
        <f t="shared" si="36"/>
        <v>91</v>
      </c>
      <c r="H404">
        <v>2529</v>
      </c>
      <c r="I404">
        <v>14525</v>
      </c>
      <c r="J404">
        <v>4271</v>
      </c>
      <c r="K404">
        <v>166923</v>
      </c>
      <c r="L404">
        <v>5.84</v>
      </c>
      <c r="M404">
        <v>15</v>
      </c>
      <c r="N404">
        <v>3.46</v>
      </c>
      <c r="O404">
        <v>10.72</v>
      </c>
      <c r="P404">
        <v>89.86</v>
      </c>
      <c r="Q404">
        <v>4.0999999999999996</v>
      </c>
      <c r="R404">
        <v>15085</v>
      </c>
      <c r="S404">
        <v>3024</v>
      </c>
      <c r="T404">
        <v>7</v>
      </c>
      <c r="U404">
        <v>36733725</v>
      </c>
      <c r="V404">
        <v>10801359</v>
      </c>
      <c r="W404">
        <v>25932366</v>
      </c>
      <c r="X404" s="27">
        <f t="shared" si="37"/>
        <v>0.45542949756888168</v>
      </c>
      <c r="Y404" s="27">
        <f t="shared" si="38"/>
        <v>0.50631157721762066</v>
      </c>
      <c r="Z404" s="26">
        <f t="shared" si="39"/>
        <v>108.81138790035587</v>
      </c>
      <c r="AA404" s="27">
        <f t="shared" si="40"/>
        <v>0.8351648351648352</v>
      </c>
      <c r="AB404" t="str">
        <f t="shared" si="41"/>
        <v>Stock-out Risk</v>
      </c>
    </row>
    <row r="405" spans="1:28" x14ac:dyDescent="0.3">
      <c r="A405" t="s">
        <v>422</v>
      </c>
      <c r="B405" t="s">
        <v>1350</v>
      </c>
      <c r="C405" t="s">
        <v>1634</v>
      </c>
      <c r="D405" t="s">
        <v>1637</v>
      </c>
      <c r="E405">
        <v>2024</v>
      </c>
      <c r="F405" t="s">
        <v>1639</v>
      </c>
      <c r="G405">
        <f t="shared" si="36"/>
        <v>92</v>
      </c>
      <c r="H405">
        <v>4696</v>
      </c>
      <c r="I405">
        <v>4856</v>
      </c>
      <c r="J405">
        <v>9828</v>
      </c>
      <c r="K405">
        <v>450511</v>
      </c>
      <c r="L405">
        <v>8.1300000000000008</v>
      </c>
      <c r="M405">
        <v>6</v>
      </c>
      <c r="N405">
        <v>6.54</v>
      </c>
      <c r="O405">
        <v>4.72</v>
      </c>
      <c r="P405">
        <v>89.69</v>
      </c>
      <c r="Q405">
        <v>2.5</v>
      </c>
      <c r="R405">
        <v>15517</v>
      </c>
      <c r="S405">
        <v>7898</v>
      </c>
      <c r="T405">
        <v>13</v>
      </c>
      <c r="U405">
        <v>22803776</v>
      </c>
      <c r="V405">
        <v>46152288</v>
      </c>
      <c r="W405">
        <v>-23348512</v>
      </c>
      <c r="X405" s="27">
        <f t="shared" si="37"/>
        <v>0.37287597268540573</v>
      </c>
      <c r="Y405" s="27">
        <f t="shared" si="38"/>
        <v>0.94014992748673254</v>
      </c>
      <c r="Z405" s="26">
        <f t="shared" si="39"/>
        <v>154.73083475298128</v>
      </c>
      <c r="AA405" s="27">
        <f t="shared" si="40"/>
        <v>0.93478260869565222</v>
      </c>
      <c r="AB405" t="str">
        <f t="shared" si="41"/>
        <v>Overstocked</v>
      </c>
    </row>
    <row r="406" spans="1:28" x14ac:dyDescent="0.3">
      <c r="A406" t="s">
        <v>423</v>
      </c>
      <c r="B406" t="s">
        <v>1351</v>
      </c>
      <c r="C406" t="s">
        <v>1633</v>
      </c>
      <c r="D406" t="s">
        <v>1636</v>
      </c>
      <c r="E406">
        <v>2024</v>
      </c>
      <c r="F406" t="s">
        <v>1642</v>
      </c>
      <c r="G406">
        <f t="shared" si="36"/>
        <v>90</v>
      </c>
      <c r="H406">
        <v>1685</v>
      </c>
      <c r="I406">
        <v>15788</v>
      </c>
      <c r="J406">
        <v>6424</v>
      </c>
      <c r="K406">
        <v>484376</v>
      </c>
      <c r="L406">
        <v>14.52</v>
      </c>
      <c r="M406">
        <v>18</v>
      </c>
      <c r="N406">
        <v>3.5</v>
      </c>
      <c r="O406">
        <v>7.04</v>
      </c>
      <c r="P406">
        <v>25.3</v>
      </c>
      <c r="Q406">
        <v>4.8</v>
      </c>
      <c r="R406">
        <v>18055</v>
      </c>
      <c r="S406">
        <v>1065</v>
      </c>
      <c r="T406">
        <v>5</v>
      </c>
      <c r="U406">
        <v>26602780</v>
      </c>
      <c r="V406">
        <v>10824440</v>
      </c>
      <c r="W406">
        <v>15778340</v>
      </c>
      <c r="X406" s="27">
        <f t="shared" si="37"/>
        <v>0.61272727272727268</v>
      </c>
      <c r="Y406" s="27">
        <f t="shared" si="38"/>
        <v>0.33734084919402563</v>
      </c>
      <c r="Z406" s="26">
        <f t="shared" si="39"/>
        <v>56.884272997032646</v>
      </c>
      <c r="AA406" s="27">
        <f t="shared" si="40"/>
        <v>0.8</v>
      </c>
      <c r="AB406" t="str">
        <f t="shared" si="41"/>
        <v>Stock-out Risk</v>
      </c>
    </row>
    <row r="407" spans="1:28" x14ac:dyDescent="0.3">
      <c r="A407" t="s">
        <v>424</v>
      </c>
      <c r="B407" t="s">
        <v>1352</v>
      </c>
      <c r="C407" t="s">
        <v>1632</v>
      </c>
      <c r="D407" t="s">
        <v>1638</v>
      </c>
      <c r="E407">
        <v>2024</v>
      </c>
      <c r="F407" t="s">
        <v>1642</v>
      </c>
      <c r="G407">
        <f t="shared" si="36"/>
        <v>90</v>
      </c>
      <c r="H407">
        <v>1807</v>
      </c>
      <c r="I407">
        <v>8040</v>
      </c>
      <c r="J407">
        <v>9491</v>
      </c>
      <c r="K407">
        <v>61390</v>
      </c>
      <c r="L407">
        <v>1</v>
      </c>
      <c r="M407">
        <v>11</v>
      </c>
      <c r="N407">
        <v>6.17</v>
      </c>
      <c r="O407">
        <v>6.69</v>
      </c>
      <c r="P407">
        <v>35.020000000000003</v>
      </c>
      <c r="Q407">
        <v>4.5999999999999996</v>
      </c>
      <c r="R407">
        <v>14052</v>
      </c>
      <c r="S407">
        <v>5064</v>
      </c>
      <c r="T407">
        <v>5</v>
      </c>
      <c r="U407">
        <v>14528280</v>
      </c>
      <c r="V407">
        <v>17150237</v>
      </c>
      <c r="W407">
        <v>-2621957</v>
      </c>
      <c r="X407" s="27">
        <f t="shared" si="37"/>
        <v>0.26298937563673408</v>
      </c>
      <c r="Y407" s="27">
        <f t="shared" si="38"/>
        <v>0.36176552788937938</v>
      </c>
      <c r="Z407" s="26">
        <f t="shared" si="39"/>
        <v>252.21914775871608</v>
      </c>
      <c r="AA407" s="27">
        <f t="shared" si="40"/>
        <v>0.87777777777777777</v>
      </c>
      <c r="AB407" t="str">
        <f t="shared" si="41"/>
        <v>Other</v>
      </c>
    </row>
    <row r="408" spans="1:28" x14ac:dyDescent="0.3">
      <c r="A408" t="s">
        <v>425</v>
      </c>
      <c r="B408" t="s">
        <v>1075</v>
      </c>
      <c r="C408" t="s">
        <v>1632</v>
      </c>
      <c r="D408" t="s">
        <v>1638</v>
      </c>
      <c r="E408">
        <v>2024</v>
      </c>
      <c r="F408" t="s">
        <v>1641</v>
      </c>
      <c r="G408">
        <f t="shared" si="36"/>
        <v>91</v>
      </c>
      <c r="H408">
        <v>4502</v>
      </c>
      <c r="I408">
        <v>17922</v>
      </c>
      <c r="J408">
        <v>14684</v>
      </c>
      <c r="K408">
        <v>156752</v>
      </c>
      <c r="L408">
        <v>9.7200000000000006</v>
      </c>
      <c r="M408">
        <v>14</v>
      </c>
      <c r="N408">
        <v>8.85</v>
      </c>
      <c r="O408">
        <v>12.98</v>
      </c>
      <c r="P408">
        <v>48.88</v>
      </c>
      <c r="Q408">
        <v>4.8</v>
      </c>
      <c r="R408">
        <v>14837</v>
      </c>
      <c r="S408">
        <v>1628</v>
      </c>
      <c r="T408">
        <v>3</v>
      </c>
      <c r="U408">
        <v>80684844</v>
      </c>
      <c r="V408">
        <v>66107368</v>
      </c>
      <c r="W408">
        <v>14577476</v>
      </c>
      <c r="X408" s="27">
        <f t="shared" si="37"/>
        <v>0.73442088091353996</v>
      </c>
      <c r="Y408" s="27">
        <f t="shared" si="38"/>
        <v>0.90131068431543226</v>
      </c>
      <c r="Z408" s="26">
        <f t="shared" si="39"/>
        <v>32.907152376721456</v>
      </c>
      <c r="AA408" s="27">
        <f t="shared" si="40"/>
        <v>0.84615384615384615</v>
      </c>
      <c r="AB408" t="str">
        <f t="shared" si="41"/>
        <v>Fast Mover</v>
      </c>
    </row>
    <row r="409" spans="1:28" x14ac:dyDescent="0.3">
      <c r="A409" t="s">
        <v>426</v>
      </c>
      <c r="B409" t="s">
        <v>1234</v>
      </c>
      <c r="C409" t="s">
        <v>1632</v>
      </c>
      <c r="D409" t="s">
        <v>1635</v>
      </c>
      <c r="E409">
        <v>2024</v>
      </c>
      <c r="F409" t="s">
        <v>1640</v>
      </c>
      <c r="G409">
        <f t="shared" si="36"/>
        <v>92</v>
      </c>
      <c r="H409">
        <v>2120</v>
      </c>
      <c r="I409">
        <v>4842</v>
      </c>
      <c r="J409">
        <v>9129</v>
      </c>
      <c r="K409">
        <v>463347</v>
      </c>
      <c r="L409">
        <v>1.1100000000000001</v>
      </c>
      <c r="M409">
        <v>13</v>
      </c>
      <c r="N409">
        <v>2.31</v>
      </c>
      <c r="O409">
        <v>5.86</v>
      </c>
      <c r="P409">
        <v>63.13</v>
      </c>
      <c r="Q409">
        <v>2.7</v>
      </c>
      <c r="R409">
        <v>3385</v>
      </c>
      <c r="S409">
        <v>3076</v>
      </c>
      <c r="T409">
        <v>11</v>
      </c>
      <c r="U409">
        <v>10265040</v>
      </c>
      <c r="V409">
        <v>19353480</v>
      </c>
      <c r="W409">
        <v>-9088440</v>
      </c>
      <c r="X409" s="27">
        <f t="shared" si="37"/>
        <v>0.40800615858352579</v>
      </c>
      <c r="Y409" s="27">
        <f t="shared" si="38"/>
        <v>0.42442884290286903</v>
      </c>
      <c r="Z409" s="26">
        <f t="shared" si="39"/>
        <v>133.48679245283017</v>
      </c>
      <c r="AA409" s="27">
        <f t="shared" si="40"/>
        <v>0.85869565217391308</v>
      </c>
      <c r="AB409" t="str">
        <f t="shared" si="41"/>
        <v>Stock-out Risk</v>
      </c>
    </row>
    <row r="410" spans="1:28" x14ac:dyDescent="0.3">
      <c r="A410" t="s">
        <v>427</v>
      </c>
      <c r="B410" t="s">
        <v>1353</v>
      </c>
      <c r="C410" t="s">
        <v>1634</v>
      </c>
      <c r="D410" t="s">
        <v>1637</v>
      </c>
      <c r="E410">
        <v>2024</v>
      </c>
      <c r="F410" t="s">
        <v>1641</v>
      </c>
      <c r="G410">
        <f t="shared" si="36"/>
        <v>91</v>
      </c>
      <c r="H410">
        <v>2899</v>
      </c>
      <c r="I410">
        <v>10578</v>
      </c>
      <c r="J410">
        <v>2897</v>
      </c>
      <c r="K410">
        <v>406898</v>
      </c>
      <c r="L410">
        <v>5.63</v>
      </c>
      <c r="M410">
        <v>10</v>
      </c>
      <c r="N410">
        <v>4.04</v>
      </c>
      <c r="O410">
        <v>3.09</v>
      </c>
      <c r="P410">
        <v>52.24</v>
      </c>
      <c r="Q410">
        <v>1.8</v>
      </c>
      <c r="R410">
        <v>2549</v>
      </c>
      <c r="S410">
        <v>3171</v>
      </c>
      <c r="T410">
        <v>5</v>
      </c>
      <c r="U410">
        <v>30665622</v>
      </c>
      <c r="V410">
        <v>8398403</v>
      </c>
      <c r="W410">
        <v>22267219</v>
      </c>
      <c r="X410" s="27">
        <f t="shared" si="37"/>
        <v>0.47759472817133442</v>
      </c>
      <c r="Y410" s="27">
        <f t="shared" si="38"/>
        <v>0.58038642244123462</v>
      </c>
      <c r="Z410" s="26">
        <f t="shared" si="39"/>
        <v>99.538116591928244</v>
      </c>
      <c r="AA410" s="27">
        <f t="shared" si="40"/>
        <v>0.89010989010989006</v>
      </c>
      <c r="AB410" t="str">
        <f t="shared" si="41"/>
        <v>Fast Mover</v>
      </c>
    </row>
    <row r="411" spans="1:28" x14ac:dyDescent="0.3">
      <c r="A411" t="s">
        <v>428</v>
      </c>
      <c r="B411" t="s">
        <v>1354</v>
      </c>
      <c r="C411" t="s">
        <v>1634</v>
      </c>
      <c r="D411" t="s">
        <v>1636</v>
      </c>
      <c r="E411">
        <v>2023</v>
      </c>
      <c r="F411" t="s">
        <v>1639</v>
      </c>
      <c r="G411">
        <f t="shared" si="36"/>
        <v>92</v>
      </c>
      <c r="H411">
        <v>3301</v>
      </c>
      <c r="I411">
        <v>4344</v>
      </c>
      <c r="J411">
        <v>14882</v>
      </c>
      <c r="K411">
        <v>388113</v>
      </c>
      <c r="L411">
        <v>12.06</v>
      </c>
      <c r="M411">
        <v>9</v>
      </c>
      <c r="N411">
        <v>9.93</v>
      </c>
      <c r="O411">
        <v>3.09</v>
      </c>
      <c r="P411">
        <v>87.56</v>
      </c>
      <c r="Q411">
        <v>3.5</v>
      </c>
      <c r="R411">
        <v>12003</v>
      </c>
      <c r="S411">
        <v>4969</v>
      </c>
      <c r="T411">
        <v>9</v>
      </c>
      <c r="U411">
        <v>14339544</v>
      </c>
      <c r="V411">
        <v>49125482</v>
      </c>
      <c r="W411">
        <v>-34785938</v>
      </c>
      <c r="X411" s="27">
        <f t="shared" si="37"/>
        <v>0.3991535671100363</v>
      </c>
      <c r="Y411" s="27">
        <f t="shared" si="38"/>
        <v>0.66086774076526922</v>
      </c>
      <c r="Z411" s="26">
        <f t="shared" si="39"/>
        <v>138.4877309906089</v>
      </c>
      <c r="AA411" s="27">
        <f t="shared" si="40"/>
        <v>0.90217391304347827</v>
      </c>
      <c r="AB411" t="str">
        <f t="shared" si="41"/>
        <v>Fast Mover</v>
      </c>
    </row>
    <row r="412" spans="1:28" x14ac:dyDescent="0.3">
      <c r="A412" t="s">
        <v>429</v>
      </c>
      <c r="B412" t="s">
        <v>1355</v>
      </c>
      <c r="C412" t="s">
        <v>1634</v>
      </c>
      <c r="D412" t="s">
        <v>1638</v>
      </c>
      <c r="E412">
        <v>2023</v>
      </c>
      <c r="F412" t="s">
        <v>1639</v>
      </c>
      <c r="G412">
        <f t="shared" si="36"/>
        <v>92</v>
      </c>
      <c r="H412">
        <v>3780</v>
      </c>
      <c r="I412">
        <v>11896</v>
      </c>
      <c r="J412">
        <v>5868</v>
      </c>
      <c r="K412">
        <v>196110</v>
      </c>
      <c r="L412">
        <v>6.5</v>
      </c>
      <c r="M412">
        <v>10</v>
      </c>
      <c r="N412">
        <v>8.69</v>
      </c>
      <c r="O412">
        <v>14.58</v>
      </c>
      <c r="P412">
        <v>67.92</v>
      </c>
      <c r="Q412">
        <v>3.7</v>
      </c>
      <c r="R412">
        <v>2661</v>
      </c>
      <c r="S412">
        <v>6487</v>
      </c>
      <c r="T412">
        <v>14</v>
      </c>
      <c r="U412">
        <v>44966880</v>
      </c>
      <c r="V412">
        <v>22181040</v>
      </c>
      <c r="W412">
        <v>22785840</v>
      </c>
      <c r="X412" s="27">
        <f t="shared" si="37"/>
        <v>0.36816986461478524</v>
      </c>
      <c r="Y412" s="27">
        <f t="shared" si="38"/>
        <v>0.75676463498719104</v>
      </c>
      <c r="Z412" s="26">
        <f t="shared" si="39"/>
        <v>157.88465608465609</v>
      </c>
      <c r="AA412" s="27">
        <f t="shared" si="40"/>
        <v>0.89130434782608692</v>
      </c>
      <c r="AB412" t="str">
        <f t="shared" si="41"/>
        <v>Overstocked</v>
      </c>
    </row>
    <row r="413" spans="1:28" x14ac:dyDescent="0.3">
      <c r="A413" t="s">
        <v>430</v>
      </c>
      <c r="B413" t="s">
        <v>1356</v>
      </c>
      <c r="C413" t="s">
        <v>1632</v>
      </c>
      <c r="D413" t="s">
        <v>1637</v>
      </c>
      <c r="E413">
        <v>2023</v>
      </c>
      <c r="F413" t="s">
        <v>1639</v>
      </c>
      <c r="G413">
        <f t="shared" si="36"/>
        <v>92</v>
      </c>
      <c r="H413">
        <v>2539</v>
      </c>
      <c r="I413">
        <v>18982</v>
      </c>
      <c r="J413">
        <v>14730</v>
      </c>
      <c r="K413">
        <v>495543</v>
      </c>
      <c r="L413">
        <v>14.96</v>
      </c>
      <c r="M413">
        <v>5</v>
      </c>
      <c r="N413">
        <v>5.65</v>
      </c>
      <c r="O413">
        <v>18.37</v>
      </c>
      <c r="P413">
        <v>26.96</v>
      </c>
      <c r="Q413">
        <v>1.5</v>
      </c>
      <c r="R413">
        <v>2315</v>
      </c>
      <c r="S413">
        <v>2621</v>
      </c>
      <c r="T413">
        <v>11</v>
      </c>
      <c r="U413">
        <v>48195298</v>
      </c>
      <c r="V413">
        <v>37399470</v>
      </c>
      <c r="W413">
        <v>10795828</v>
      </c>
      <c r="X413" s="27">
        <f t="shared" si="37"/>
        <v>0.49205426356589149</v>
      </c>
      <c r="Y413" s="27">
        <f t="shared" si="38"/>
        <v>0.50831360006150206</v>
      </c>
      <c r="Z413" s="26">
        <f t="shared" si="39"/>
        <v>94.971248523040558</v>
      </c>
      <c r="AA413" s="27">
        <f t="shared" si="40"/>
        <v>0.94565217391304346</v>
      </c>
      <c r="AB413" t="str">
        <f t="shared" si="41"/>
        <v>Other</v>
      </c>
    </row>
    <row r="414" spans="1:28" x14ac:dyDescent="0.3">
      <c r="A414" t="s">
        <v>431</v>
      </c>
      <c r="B414" t="s">
        <v>1311</v>
      </c>
      <c r="C414" t="s">
        <v>1633</v>
      </c>
      <c r="D414" t="s">
        <v>1636</v>
      </c>
      <c r="E414">
        <v>2023</v>
      </c>
      <c r="F414" t="s">
        <v>1640</v>
      </c>
      <c r="G414">
        <f t="shared" si="36"/>
        <v>92</v>
      </c>
      <c r="H414">
        <v>1681</v>
      </c>
      <c r="I414">
        <v>19707</v>
      </c>
      <c r="J414">
        <v>12688</v>
      </c>
      <c r="K414">
        <v>274790</v>
      </c>
      <c r="L414">
        <v>8.39</v>
      </c>
      <c r="M414">
        <v>1</v>
      </c>
      <c r="N414">
        <v>5.17</v>
      </c>
      <c r="O414">
        <v>8.0399999999999991</v>
      </c>
      <c r="P414">
        <v>18.41</v>
      </c>
      <c r="Q414">
        <v>4.0999999999999996</v>
      </c>
      <c r="R414">
        <v>5266</v>
      </c>
      <c r="S414">
        <v>6625</v>
      </c>
      <c r="T414">
        <v>3</v>
      </c>
      <c r="U414">
        <v>33127467</v>
      </c>
      <c r="V414">
        <v>21328528</v>
      </c>
      <c r="W414">
        <v>11798939</v>
      </c>
      <c r="X414" s="27">
        <f t="shared" si="37"/>
        <v>0.20238381892607754</v>
      </c>
      <c r="Y414" s="27">
        <f t="shared" si="38"/>
        <v>0.33654004005647303</v>
      </c>
      <c r="Z414" s="26">
        <f t="shared" si="39"/>
        <v>362.58179654967284</v>
      </c>
      <c r="AA414" s="27">
        <f t="shared" si="40"/>
        <v>0.98913043478260865</v>
      </c>
      <c r="AB414" t="str">
        <f t="shared" si="41"/>
        <v>Overstocked</v>
      </c>
    </row>
    <row r="415" spans="1:28" x14ac:dyDescent="0.3">
      <c r="A415" t="s">
        <v>432</v>
      </c>
      <c r="B415" t="s">
        <v>1357</v>
      </c>
      <c r="C415" t="s">
        <v>1634</v>
      </c>
      <c r="D415" t="s">
        <v>1636</v>
      </c>
      <c r="E415">
        <v>2023</v>
      </c>
      <c r="F415" t="s">
        <v>1640</v>
      </c>
      <c r="G415">
        <f t="shared" si="36"/>
        <v>92</v>
      </c>
      <c r="H415">
        <v>2866</v>
      </c>
      <c r="I415">
        <v>15498</v>
      </c>
      <c r="J415">
        <v>10877</v>
      </c>
      <c r="K415">
        <v>389208</v>
      </c>
      <c r="L415">
        <v>4.82</v>
      </c>
      <c r="M415">
        <v>10</v>
      </c>
      <c r="N415">
        <v>2.85</v>
      </c>
      <c r="O415">
        <v>0.87</v>
      </c>
      <c r="P415">
        <v>65.069999999999993</v>
      </c>
      <c r="Q415">
        <v>1.1000000000000001</v>
      </c>
      <c r="R415">
        <v>4739</v>
      </c>
      <c r="S415">
        <v>1226</v>
      </c>
      <c r="T415">
        <v>10</v>
      </c>
      <c r="U415">
        <v>44417268</v>
      </c>
      <c r="V415">
        <v>31173482</v>
      </c>
      <c r="W415">
        <v>13243786</v>
      </c>
      <c r="X415" s="27">
        <f t="shared" si="37"/>
        <v>0.70039100684261979</v>
      </c>
      <c r="Y415" s="27">
        <f t="shared" si="38"/>
        <v>0.57377974705642576</v>
      </c>
      <c r="Z415" s="26">
        <f t="shared" si="39"/>
        <v>39.35519888346127</v>
      </c>
      <c r="AA415" s="27">
        <f t="shared" si="40"/>
        <v>0.89130434782608692</v>
      </c>
      <c r="AB415" t="str">
        <f t="shared" si="41"/>
        <v>Fast Mover</v>
      </c>
    </row>
    <row r="416" spans="1:28" x14ac:dyDescent="0.3">
      <c r="A416" t="s">
        <v>433</v>
      </c>
      <c r="B416" t="s">
        <v>1098</v>
      </c>
      <c r="C416" t="s">
        <v>1633</v>
      </c>
      <c r="D416" t="s">
        <v>1635</v>
      </c>
      <c r="E416">
        <v>2023</v>
      </c>
      <c r="F416" t="s">
        <v>1641</v>
      </c>
      <c r="G416">
        <f t="shared" si="36"/>
        <v>91</v>
      </c>
      <c r="H416">
        <v>1065</v>
      </c>
      <c r="I416">
        <v>14761</v>
      </c>
      <c r="J416">
        <v>7197</v>
      </c>
      <c r="K416">
        <v>71281</v>
      </c>
      <c r="L416">
        <v>3.3</v>
      </c>
      <c r="M416">
        <v>18</v>
      </c>
      <c r="N416">
        <v>5.17</v>
      </c>
      <c r="O416">
        <v>3.18</v>
      </c>
      <c r="P416">
        <v>22.68</v>
      </c>
      <c r="Q416">
        <v>2.9</v>
      </c>
      <c r="R416">
        <v>15442</v>
      </c>
      <c r="S416">
        <v>6732</v>
      </c>
      <c r="T416">
        <v>2</v>
      </c>
      <c r="U416">
        <v>15720465</v>
      </c>
      <c r="V416">
        <v>7664805</v>
      </c>
      <c r="W416">
        <v>8055660</v>
      </c>
      <c r="X416" s="27">
        <f t="shared" si="37"/>
        <v>0.13659099653712967</v>
      </c>
      <c r="Y416" s="27">
        <f t="shared" si="38"/>
        <v>0.21321543287337524</v>
      </c>
      <c r="Z416" s="26">
        <f t="shared" si="39"/>
        <v>575.22253521126765</v>
      </c>
      <c r="AA416" s="27">
        <f t="shared" si="40"/>
        <v>0.80219780219780223</v>
      </c>
      <c r="AB416" t="str">
        <f t="shared" si="41"/>
        <v>Slow Mover</v>
      </c>
    </row>
    <row r="417" spans="1:28" x14ac:dyDescent="0.3">
      <c r="A417" t="s">
        <v>434</v>
      </c>
      <c r="B417" t="s">
        <v>1194</v>
      </c>
      <c r="C417" t="s">
        <v>1633</v>
      </c>
      <c r="D417" t="s">
        <v>1636</v>
      </c>
      <c r="E417">
        <v>2023</v>
      </c>
      <c r="F417" t="s">
        <v>1642</v>
      </c>
      <c r="G417">
        <f t="shared" si="36"/>
        <v>90</v>
      </c>
      <c r="H417">
        <v>1398</v>
      </c>
      <c r="I417">
        <v>4593</v>
      </c>
      <c r="J417">
        <v>3557</v>
      </c>
      <c r="K417">
        <v>104189</v>
      </c>
      <c r="L417">
        <v>5.26</v>
      </c>
      <c r="M417">
        <v>5</v>
      </c>
      <c r="N417">
        <v>8.48</v>
      </c>
      <c r="O417">
        <v>22.87</v>
      </c>
      <c r="P417">
        <v>73.010000000000005</v>
      </c>
      <c r="Q417">
        <v>2.2999999999999998</v>
      </c>
      <c r="R417">
        <v>9772</v>
      </c>
      <c r="S417">
        <v>5873</v>
      </c>
      <c r="T417">
        <v>14</v>
      </c>
      <c r="U417">
        <v>6421014</v>
      </c>
      <c r="V417">
        <v>4972686</v>
      </c>
      <c r="W417">
        <v>1448328</v>
      </c>
      <c r="X417" s="27">
        <f t="shared" si="37"/>
        <v>0.19227066428276715</v>
      </c>
      <c r="Y417" s="27">
        <f t="shared" si="38"/>
        <v>0.27988279357462781</v>
      </c>
      <c r="Z417" s="26">
        <f t="shared" si="39"/>
        <v>378.09012875536479</v>
      </c>
      <c r="AA417" s="27">
        <f t="shared" si="40"/>
        <v>0.94444444444444442</v>
      </c>
      <c r="AB417" t="str">
        <f t="shared" si="41"/>
        <v>Overstocked</v>
      </c>
    </row>
    <row r="418" spans="1:28" x14ac:dyDescent="0.3">
      <c r="A418" t="s">
        <v>435</v>
      </c>
      <c r="B418" t="s">
        <v>1290</v>
      </c>
      <c r="C418" t="s">
        <v>1634</v>
      </c>
      <c r="D418" t="s">
        <v>1638</v>
      </c>
      <c r="E418">
        <v>2024</v>
      </c>
      <c r="F418" t="s">
        <v>1639</v>
      </c>
      <c r="G418">
        <f t="shared" si="36"/>
        <v>92</v>
      </c>
      <c r="H418">
        <v>4661</v>
      </c>
      <c r="I418">
        <v>13222</v>
      </c>
      <c r="J418">
        <v>4720</v>
      </c>
      <c r="K418">
        <v>312093</v>
      </c>
      <c r="L418">
        <v>5.59</v>
      </c>
      <c r="M418">
        <v>13</v>
      </c>
      <c r="N418">
        <v>6.85</v>
      </c>
      <c r="O418">
        <v>12.34</v>
      </c>
      <c r="P418">
        <v>34.880000000000003</v>
      </c>
      <c r="Q418">
        <v>4</v>
      </c>
      <c r="R418">
        <v>20688</v>
      </c>
      <c r="S418">
        <v>7816</v>
      </c>
      <c r="T418">
        <v>3</v>
      </c>
      <c r="U418">
        <v>61627742</v>
      </c>
      <c r="V418">
        <v>21999920</v>
      </c>
      <c r="W418">
        <v>39627822</v>
      </c>
      <c r="X418" s="27">
        <f t="shared" si="37"/>
        <v>0.37356736394966739</v>
      </c>
      <c r="Y418" s="27">
        <f t="shared" si="38"/>
        <v>0.93314284753314747</v>
      </c>
      <c r="Z418" s="26">
        <f t="shared" si="39"/>
        <v>154.27419008796397</v>
      </c>
      <c r="AA418" s="27">
        <f t="shared" si="40"/>
        <v>0.85869565217391308</v>
      </c>
      <c r="AB418" t="str">
        <f t="shared" si="41"/>
        <v>Other</v>
      </c>
    </row>
    <row r="419" spans="1:28" x14ac:dyDescent="0.3">
      <c r="A419" t="s">
        <v>436</v>
      </c>
      <c r="B419" t="s">
        <v>1093</v>
      </c>
      <c r="C419" t="s">
        <v>1633</v>
      </c>
      <c r="D419" t="s">
        <v>1636</v>
      </c>
      <c r="E419">
        <v>2023</v>
      </c>
      <c r="F419" t="s">
        <v>1641</v>
      </c>
      <c r="G419">
        <f t="shared" si="36"/>
        <v>91</v>
      </c>
      <c r="H419">
        <v>3137</v>
      </c>
      <c r="I419">
        <v>13145</v>
      </c>
      <c r="J419">
        <v>8986</v>
      </c>
      <c r="K419">
        <v>360655</v>
      </c>
      <c r="L419">
        <v>1.03</v>
      </c>
      <c r="M419">
        <v>19</v>
      </c>
      <c r="N419">
        <v>2.9</v>
      </c>
      <c r="O419">
        <v>11.34</v>
      </c>
      <c r="P419">
        <v>36.15</v>
      </c>
      <c r="Q419">
        <v>2.2999999999999998</v>
      </c>
      <c r="R419">
        <v>2369</v>
      </c>
      <c r="S419">
        <v>3504</v>
      </c>
      <c r="T419">
        <v>3</v>
      </c>
      <c r="U419">
        <v>41235865</v>
      </c>
      <c r="V419">
        <v>28189082</v>
      </c>
      <c r="W419">
        <v>13046783</v>
      </c>
      <c r="X419" s="27">
        <f t="shared" si="37"/>
        <v>0.47236861918385786</v>
      </c>
      <c r="Y419" s="27">
        <f t="shared" si="38"/>
        <v>0.62803456612561326</v>
      </c>
      <c r="Z419" s="26">
        <f t="shared" si="39"/>
        <v>101.64615875039847</v>
      </c>
      <c r="AA419" s="27">
        <f t="shared" si="40"/>
        <v>0.79120879120879117</v>
      </c>
      <c r="AB419" t="str">
        <f t="shared" si="41"/>
        <v>Fast Mover</v>
      </c>
    </row>
    <row r="420" spans="1:28" x14ac:dyDescent="0.3">
      <c r="A420" t="s">
        <v>437</v>
      </c>
      <c r="B420" t="s">
        <v>1358</v>
      </c>
      <c r="C420" t="s">
        <v>1633</v>
      </c>
      <c r="D420" t="s">
        <v>1638</v>
      </c>
      <c r="E420">
        <v>2024</v>
      </c>
      <c r="F420" t="s">
        <v>1639</v>
      </c>
      <c r="G420">
        <f t="shared" si="36"/>
        <v>92</v>
      </c>
      <c r="H420">
        <v>2889</v>
      </c>
      <c r="I420">
        <v>16583</v>
      </c>
      <c r="J420">
        <v>2700</v>
      </c>
      <c r="K420">
        <v>172115</v>
      </c>
      <c r="L420">
        <v>5.54</v>
      </c>
      <c r="M420">
        <v>5</v>
      </c>
      <c r="N420">
        <v>2.0099999999999998</v>
      </c>
      <c r="O420">
        <v>0.95</v>
      </c>
      <c r="P420">
        <v>10.86</v>
      </c>
      <c r="Q420">
        <v>4.3</v>
      </c>
      <c r="R420">
        <v>7026</v>
      </c>
      <c r="S420">
        <v>4592</v>
      </c>
      <c r="T420">
        <v>12</v>
      </c>
      <c r="U420">
        <v>47908287</v>
      </c>
      <c r="V420">
        <v>7800300</v>
      </c>
      <c r="W420">
        <v>40107987</v>
      </c>
      <c r="X420" s="27">
        <f t="shared" si="37"/>
        <v>0.38617831840663014</v>
      </c>
      <c r="Y420" s="27">
        <f t="shared" si="38"/>
        <v>0.5783843995973531</v>
      </c>
      <c r="Z420" s="26">
        <f t="shared" si="39"/>
        <v>146.2319141571478</v>
      </c>
      <c r="AA420" s="27">
        <f t="shared" si="40"/>
        <v>0.94565217391304346</v>
      </c>
      <c r="AB420" t="str">
        <f t="shared" si="41"/>
        <v>Fast Mover</v>
      </c>
    </row>
    <row r="421" spans="1:28" x14ac:dyDescent="0.3">
      <c r="A421" t="s">
        <v>438</v>
      </c>
      <c r="B421" t="s">
        <v>1359</v>
      </c>
      <c r="C421" t="s">
        <v>1633</v>
      </c>
      <c r="D421" t="s">
        <v>1637</v>
      </c>
      <c r="E421">
        <v>2023</v>
      </c>
      <c r="F421" t="s">
        <v>1640</v>
      </c>
      <c r="G421">
        <f t="shared" si="36"/>
        <v>92</v>
      </c>
      <c r="H421">
        <v>385</v>
      </c>
      <c r="I421">
        <v>2488</v>
      </c>
      <c r="J421">
        <v>3410</v>
      </c>
      <c r="K421">
        <v>58605</v>
      </c>
      <c r="L421">
        <v>6.96</v>
      </c>
      <c r="M421">
        <v>16</v>
      </c>
      <c r="N421">
        <v>2.65</v>
      </c>
      <c r="O421">
        <v>18.22</v>
      </c>
      <c r="P421">
        <v>66.08</v>
      </c>
      <c r="Q421">
        <v>3.4</v>
      </c>
      <c r="R421">
        <v>9241</v>
      </c>
      <c r="S421">
        <v>2443</v>
      </c>
      <c r="T421">
        <v>14</v>
      </c>
      <c r="U421">
        <v>957880</v>
      </c>
      <c r="V421">
        <v>1312850</v>
      </c>
      <c r="W421">
        <v>-354970</v>
      </c>
      <c r="X421" s="27">
        <f t="shared" si="37"/>
        <v>0.13613861386138615</v>
      </c>
      <c r="Y421" s="27">
        <f t="shared" si="38"/>
        <v>7.7077879489436119E-2</v>
      </c>
      <c r="Z421" s="26">
        <f t="shared" si="39"/>
        <v>583.78181818181815</v>
      </c>
      <c r="AA421" s="27">
        <f t="shared" si="40"/>
        <v>0.82608695652173914</v>
      </c>
      <c r="AB421" t="str">
        <f t="shared" si="41"/>
        <v>Slow Mover</v>
      </c>
    </row>
    <row r="422" spans="1:28" x14ac:dyDescent="0.3">
      <c r="A422" t="s">
        <v>439</v>
      </c>
      <c r="B422" t="s">
        <v>1148</v>
      </c>
      <c r="C422" t="s">
        <v>1634</v>
      </c>
      <c r="D422" t="s">
        <v>1635</v>
      </c>
      <c r="E422">
        <v>2023</v>
      </c>
      <c r="F422" t="s">
        <v>1640</v>
      </c>
      <c r="G422">
        <f t="shared" si="36"/>
        <v>92</v>
      </c>
      <c r="H422">
        <v>4642</v>
      </c>
      <c r="I422">
        <v>7946</v>
      </c>
      <c r="J422">
        <v>7700</v>
      </c>
      <c r="K422">
        <v>412462</v>
      </c>
      <c r="L422">
        <v>10.84</v>
      </c>
      <c r="M422">
        <v>9</v>
      </c>
      <c r="N422">
        <v>1.7</v>
      </c>
      <c r="O422">
        <v>13.2</v>
      </c>
      <c r="P422">
        <v>19.059999999999999</v>
      </c>
      <c r="Q422">
        <v>4.2</v>
      </c>
      <c r="R422">
        <v>6194</v>
      </c>
      <c r="S422">
        <v>206</v>
      </c>
      <c r="T422">
        <v>7</v>
      </c>
      <c r="U422">
        <v>36885332</v>
      </c>
      <c r="V422">
        <v>35743400</v>
      </c>
      <c r="W422">
        <v>1141932</v>
      </c>
      <c r="X422" s="27">
        <f t="shared" si="37"/>
        <v>0.95750825082508251</v>
      </c>
      <c r="Y422" s="27">
        <f t="shared" si="38"/>
        <v>0.92933900412977266</v>
      </c>
      <c r="Z422" s="26">
        <f t="shared" si="39"/>
        <v>4.0827229642395517</v>
      </c>
      <c r="AA422" s="27">
        <f t="shared" si="40"/>
        <v>0.90217391304347827</v>
      </c>
      <c r="AB422" t="str">
        <f t="shared" si="41"/>
        <v>Fast Mover</v>
      </c>
    </row>
    <row r="423" spans="1:28" x14ac:dyDescent="0.3">
      <c r="A423" t="s">
        <v>440</v>
      </c>
      <c r="B423" t="s">
        <v>1360</v>
      </c>
      <c r="C423" t="s">
        <v>1632</v>
      </c>
      <c r="D423" t="s">
        <v>1635</v>
      </c>
      <c r="E423">
        <v>2024</v>
      </c>
      <c r="F423" t="s">
        <v>1640</v>
      </c>
      <c r="G423">
        <f t="shared" si="36"/>
        <v>92</v>
      </c>
      <c r="H423">
        <v>945</v>
      </c>
      <c r="I423">
        <v>17835</v>
      </c>
      <c r="J423">
        <v>12978</v>
      </c>
      <c r="K423">
        <v>444597</v>
      </c>
      <c r="L423">
        <v>9.85</v>
      </c>
      <c r="M423">
        <v>0</v>
      </c>
      <c r="N423">
        <v>0.96</v>
      </c>
      <c r="O423">
        <v>5.05</v>
      </c>
      <c r="P423">
        <v>71.83</v>
      </c>
      <c r="Q423">
        <v>5</v>
      </c>
      <c r="R423">
        <v>3434</v>
      </c>
      <c r="S423">
        <v>3254</v>
      </c>
      <c r="T423">
        <v>8</v>
      </c>
      <c r="U423">
        <v>16854075</v>
      </c>
      <c r="V423">
        <v>12264210</v>
      </c>
      <c r="W423">
        <v>4589865</v>
      </c>
      <c r="X423" s="27">
        <f t="shared" si="37"/>
        <v>0.22505358418671112</v>
      </c>
      <c r="Y423" s="27">
        <f t="shared" si="38"/>
        <v>0.18919115874679776</v>
      </c>
      <c r="Z423" s="26">
        <f t="shared" si="39"/>
        <v>316.79153439153436</v>
      </c>
      <c r="AA423" s="27">
        <f t="shared" si="40"/>
        <v>1</v>
      </c>
      <c r="AB423" t="str">
        <f t="shared" si="41"/>
        <v>Overstocked</v>
      </c>
    </row>
    <row r="424" spans="1:28" x14ac:dyDescent="0.3">
      <c r="A424" t="s">
        <v>441</v>
      </c>
      <c r="B424" t="s">
        <v>1361</v>
      </c>
      <c r="C424" t="s">
        <v>1634</v>
      </c>
      <c r="D424" t="s">
        <v>1635</v>
      </c>
      <c r="E424">
        <v>2024</v>
      </c>
      <c r="F424" t="s">
        <v>1639</v>
      </c>
      <c r="G424">
        <f t="shared" si="36"/>
        <v>92</v>
      </c>
      <c r="H424">
        <v>3596</v>
      </c>
      <c r="I424">
        <v>17633</v>
      </c>
      <c r="J424">
        <v>2249</v>
      </c>
      <c r="K424">
        <v>331954</v>
      </c>
      <c r="L424">
        <v>10.63</v>
      </c>
      <c r="M424">
        <v>2</v>
      </c>
      <c r="N424">
        <v>4.1900000000000004</v>
      </c>
      <c r="O424">
        <v>2.75</v>
      </c>
      <c r="P424">
        <v>49.35</v>
      </c>
      <c r="Q424">
        <v>3.7</v>
      </c>
      <c r="R424">
        <v>18587</v>
      </c>
      <c r="S424">
        <v>4153</v>
      </c>
      <c r="T424">
        <v>14</v>
      </c>
      <c r="U424">
        <v>63408268</v>
      </c>
      <c r="V424">
        <v>8087404</v>
      </c>
      <c r="W424">
        <v>55320864</v>
      </c>
      <c r="X424" s="27">
        <f t="shared" si="37"/>
        <v>0.46405987869402504</v>
      </c>
      <c r="Y424" s="27">
        <f t="shared" si="38"/>
        <v>0.71992741465977217</v>
      </c>
      <c r="Z424" s="26">
        <f t="shared" si="39"/>
        <v>106.25027808676306</v>
      </c>
      <c r="AA424" s="27">
        <f t="shared" si="40"/>
        <v>0.97826086956521741</v>
      </c>
      <c r="AB424" t="str">
        <f t="shared" si="41"/>
        <v>Fast Mover</v>
      </c>
    </row>
    <row r="425" spans="1:28" x14ac:dyDescent="0.3">
      <c r="A425" t="s">
        <v>442</v>
      </c>
      <c r="B425" t="s">
        <v>1362</v>
      </c>
      <c r="C425" t="s">
        <v>1634</v>
      </c>
      <c r="D425" t="s">
        <v>1635</v>
      </c>
      <c r="E425">
        <v>2024</v>
      </c>
      <c r="F425" t="s">
        <v>1639</v>
      </c>
      <c r="G425">
        <f t="shared" si="36"/>
        <v>92</v>
      </c>
      <c r="H425">
        <v>901</v>
      </c>
      <c r="I425">
        <v>3182</v>
      </c>
      <c r="J425">
        <v>9538</v>
      </c>
      <c r="K425">
        <v>299415</v>
      </c>
      <c r="L425">
        <v>0.13</v>
      </c>
      <c r="M425">
        <v>7</v>
      </c>
      <c r="N425">
        <v>1.1299999999999999</v>
      </c>
      <c r="O425">
        <v>9.58</v>
      </c>
      <c r="P425">
        <v>72.739999999999995</v>
      </c>
      <c r="Q425">
        <v>4.9000000000000004</v>
      </c>
      <c r="R425">
        <v>17818</v>
      </c>
      <c r="S425">
        <v>4901</v>
      </c>
      <c r="T425">
        <v>4</v>
      </c>
      <c r="U425">
        <v>2866982</v>
      </c>
      <c r="V425">
        <v>8593738</v>
      </c>
      <c r="W425">
        <v>-5726756</v>
      </c>
      <c r="X425" s="27">
        <f t="shared" si="37"/>
        <v>0.1552912788693554</v>
      </c>
      <c r="Y425" s="27">
        <f t="shared" si="38"/>
        <v>0.18038225823371934</v>
      </c>
      <c r="Z425" s="26">
        <f t="shared" si="39"/>
        <v>500.43507214206443</v>
      </c>
      <c r="AA425" s="27">
        <f t="shared" si="40"/>
        <v>0.92391304347826086</v>
      </c>
      <c r="AB425" t="str">
        <f t="shared" si="41"/>
        <v>Slow Mover</v>
      </c>
    </row>
    <row r="426" spans="1:28" x14ac:dyDescent="0.3">
      <c r="A426" t="s">
        <v>443</v>
      </c>
      <c r="B426" t="s">
        <v>1118</v>
      </c>
      <c r="C426" t="s">
        <v>1633</v>
      </c>
      <c r="D426" t="s">
        <v>1636</v>
      </c>
      <c r="E426">
        <v>2023</v>
      </c>
      <c r="F426" t="s">
        <v>1640</v>
      </c>
      <c r="G426">
        <f t="shared" si="36"/>
        <v>92</v>
      </c>
      <c r="H426">
        <v>1737</v>
      </c>
      <c r="I426">
        <v>7126</v>
      </c>
      <c r="J426">
        <v>5817</v>
      </c>
      <c r="K426">
        <v>205394</v>
      </c>
      <c r="L426">
        <v>3.27</v>
      </c>
      <c r="M426">
        <v>7</v>
      </c>
      <c r="N426">
        <v>1.72</v>
      </c>
      <c r="O426">
        <v>20.93</v>
      </c>
      <c r="P426">
        <v>56.71</v>
      </c>
      <c r="Q426">
        <v>1.1000000000000001</v>
      </c>
      <c r="R426">
        <v>20407</v>
      </c>
      <c r="S426">
        <v>6239</v>
      </c>
      <c r="T426">
        <v>12</v>
      </c>
      <c r="U426">
        <v>12377862</v>
      </c>
      <c r="V426">
        <v>10104129</v>
      </c>
      <c r="W426">
        <v>2273733</v>
      </c>
      <c r="X426" s="27">
        <f t="shared" si="37"/>
        <v>0.21777833500501503</v>
      </c>
      <c r="Y426" s="27">
        <f t="shared" si="38"/>
        <v>0.34775136798220918</v>
      </c>
      <c r="Z426" s="26">
        <f t="shared" si="39"/>
        <v>330.44789867587798</v>
      </c>
      <c r="AA426" s="27">
        <f t="shared" si="40"/>
        <v>0.92391304347826086</v>
      </c>
      <c r="AB426" t="str">
        <f t="shared" si="41"/>
        <v>Overstocked</v>
      </c>
    </row>
    <row r="427" spans="1:28" x14ac:dyDescent="0.3">
      <c r="A427" t="s">
        <v>444</v>
      </c>
      <c r="B427" t="s">
        <v>1363</v>
      </c>
      <c r="C427" t="s">
        <v>1634</v>
      </c>
      <c r="D427" t="s">
        <v>1637</v>
      </c>
      <c r="E427">
        <v>2024</v>
      </c>
      <c r="F427" t="s">
        <v>1642</v>
      </c>
      <c r="G427">
        <f t="shared" si="36"/>
        <v>90</v>
      </c>
      <c r="H427">
        <v>1981</v>
      </c>
      <c r="I427">
        <v>8924</v>
      </c>
      <c r="J427">
        <v>13668</v>
      </c>
      <c r="K427">
        <v>91869</v>
      </c>
      <c r="L427">
        <v>9.93</v>
      </c>
      <c r="M427">
        <v>19</v>
      </c>
      <c r="N427">
        <v>5.47</v>
      </c>
      <c r="O427">
        <v>21.63</v>
      </c>
      <c r="P427">
        <v>16.59</v>
      </c>
      <c r="Q427">
        <v>2.4</v>
      </c>
      <c r="R427">
        <v>20523</v>
      </c>
      <c r="S427">
        <v>5680</v>
      </c>
      <c r="T427">
        <v>10</v>
      </c>
      <c r="U427">
        <v>17678444</v>
      </c>
      <c r="V427">
        <v>27076308</v>
      </c>
      <c r="W427">
        <v>-9397864</v>
      </c>
      <c r="X427" s="27">
        <f t="shared" si="37"/>
        <v>0.25858243049210283</v>
      </c>
      <c r="Y427" s="27">
        <f t="shared" si="38"/>
        <v>0.3966007253729168</v>
      </c>
      <c r="Z427" s="26">
        <f t="shared" si="39"/>
        <v>258.05148914689551</v>
      </c>
      <c r="AA427" s="27">
        <f t="shared" si="40"/>
        <v>0.78888888888888886</v>
      </c>
      <c r="AB427" t="str">
        <f t="shared" si="41"/>
        <v>Other</v>
      </c>
    </row>
    <row r="428" spans="1:28" x14ac:dyDescent="0.3">
      <c r="A428" t="s">
        <v>445</v>
      </c>
      <c r="B428" t="s">
        <v>1090</v>
      </c>
      <c r="C428" t="s">
        <v>1633</v>
      </c>
      <c r="D428" t="s">
        <v>1638</v>
      </c>
      <c r="E428">
        <v>2023</v>
      </c>
      <c r="F428" t="s">
        <v>1640</v>
      </c>
      <c r="G428">
        <f t="shared" si="36"/>
        <v>92</v>
      </c>
      <c r="H428">
        <v>3796</v>
      </c>
      <c r="I428">
        <v>14357</v>
      </c>
      <c r="J428">
        <v>14460</v>
      </c>
      <c r="K428">
        <v>82955</v>
      </c>
      <c r="L428">
        <v>7.26</v>
      </c>
      <c r="M428">
        <v>14</v>
      </c>
      <c r="N428">
        <v>1.65</v>
      </c>
      <c r="O428">
        <v>15.07</v>
      </c>
      <c r="P428">
        <v>71.25</v>
      </c>
      <c r="Q428">
        <v>1.4</v>
      </c>
      <c r="R428">
        <v>7659</v>
      </c>
      <c r="S428">
        <v>314</v>
      </c>
      <c r="T428">
        <v>6</v>
      </c>
      <c r="U428">
        <v>54499172</v>
      </c>
      <c r="V428">
        <v>54890160</v>
      </c>
      <c r="W428">
        <v>-390988</v>
      </c>
      <c r="X428" s="27">
        <f t="shared" si="37"/>
        <v>0.92360097323600976</v>
      </c>
      <c r="Y428" s="27">
        <f t="shared" si="38"/>
        <v>0.75996787153740131</v>
      </c>
      <c r="Z428" s="26">
        <f t="shared" si="39"/>
        <v>7.6101159114857744</v>
      </c>
      <c r="AA428" s="27">
        <f t="shared" si="40"/>
        <v>0.84782608695652173</v>
      </c>
      <c r="AB428" t="str">
        <f t="shared" si="41"/>
        <v>Fast Mover</v>
      </c>
    </row>
    <row r="429" spans="1:28" x14ac:dyDescent="0.3">
      <c r="A429" t="s">
        <v>446</v>
      </c>
      <c r="B429" t="s">
        <v>1213</v>
      </c>
      <c r="C429" t="s">
        <v>1633</v>
      </c>
      <c r="D429" t="s">
        <v>1638</v>
      </c>
      <c r="E429">
        <v>2024</v>
      </c>
      <c r="F429" t="s">
        <v>1639</v>
      </c>
      <c r="G429">
        <f t="shared" si="36"/>
        <v>92</v>
      </c>
      <c r="H429">
        <v>2477</v>
      </c>
      <c r="I429">
        <v>13655</v>
      </c>
      <c r="J429">
        <v>8799</v>
      </c>
      <c r="K429">
        <v>111388</v>
      </c>
      <c r="L429">
        <v>0.08</v>
      </c>
      <c r="M429">
        <v>6</v>
      </c>
      <c r="N429">
        <v>0.64</v>
      </c>
      <c r="O429">
        <v>18.190000000000001</v>
      </c>
      <c r="P429">
        <v>15.58</v>
      </c>
      <c r="Q429">
        <v>2</v>
      </c>
      <c r="R429">
        <v>17219</v>
      </c>
      <c r="S429">
        <v>5500</v>
      </c>
      <c r="T429">
        <v>6</v>
      </c>
      <c r="U429">
        <v>33823435</v>
      </c>
      <c r="V429">
        <v>21795123</v>
      </c>
      <c r="W429">
        <v>12028312</v>
      </c>
      <c r="X429" s="27">
        <f t="shared" si="37"/>
        <v>0.31051773849818226</v>
      </c>
      <c r="Y429" s="27">
        <f t="shared" si="38"/>
        <v>0.49590105842943705</v>
      </c>
      <c r="Z429" s="26">
        <f t="shared" si="39"/>
        <v>204.27937020589422</v>
      </c>
      <c r="AA429" s="27">
        <f t="shared" si="40"/>
        <v>0.93478260869565222</v>
      </c>
      <c r="AB429" t="str">
        <f t="shared" si="41"/>
        <v>Overstocked</v>
      </c>
    </row>
    <row r="430" spans="1:28" x14ac:dyDescent="0.3">
      <c r="A430" t="s">
        <v>447</v>
      </c>
      <c r="B430" t="s">
        <v>1150</v>
      </c>
      <c r="C430" t="s">
        <v>1632</v>
      </c>
      <c r="D430" t="s">
        <v>1637</v>
      </c>
      <c r="E430">
        <v>2024</v>
      </c>
      <c r="F430" t="s">
        <v>1641</v>
      </c>
      <c r="G430">
        <f t="shared" si="36"/>
        <v>91</v>
      </c>
      <c r="H430">
        <v>1618</v>
      </c>
      <c r="I430">
        <v>18817</v>
      </c>
      <c r="J430">
        <v>6852</v>
      </c>
      <c r="K430">
        <v>291324</v>
      </c>
      <c r="L430">
        <v>12.07</v>
      </c>
      <c r="M430">
        <v>10</v>
      </c>
      <c r="N430">
        <v>3.17</v>
      </c>
      <c r="O430">
        <v>2.88</v>
      </c>
      <c r="P430">
        <v>48.3</v>
      </c>
      <c r="Q430">
        <v>4.4000000000000004</v>
      </c>
      <c r="R430">
        <v>14493</v>
      </c>
      <c r="S430">
        <v>6975</v>
      </c>
      <c r="T430">
        <v>12</v>
      </c>
      <c r="U430">
        <v>30445906</v>
      </c>
      <c r="V430">
        <v>11086536</v>
      </c>
      <c r="W430">
        <v>19359370</v>
      </c>
      <c r="X430" s="27">
        <f t="shared" si="37"/>
        <v>0.18829279646223671</v>
      </c>
      <c r="Y430" s="27">
        <f t="shared" si="38"/>
        <v>0.32392729614001986</v>
      </c>
      <c r="Z430" s="26">
        <f t="shared" si="39"/>
        <v>392.28986402966626</v>
      </c>
      <c r="AA430" s="27">
        <f t="shared" si="40"/>
        <v>0.89010989010989006</v>
      </c>
      <c r="AB430" t="str">
        <f t="shared" si="41"/>
        <v>Slow Mover</v>
      </c>
    </row>
    <row r="431" spans="1:28" x14ac:dyDescent="0.3">
      <c r="A431" t="s">
        <v>448</v>
      </c>
      <c r="B431" t="s">
        <v>1347</v>
      </c>
      <c r="C431" t="s">
        <v>1633</v>
      </c>
      <c r="D431" t="s">
        <v>1638</v>
      </c>
      <c r="E431">
        <v>2023</v>
      </c>
      <c r="F431" t="s">
        <v>1641</v>
      </c>
      <c r="G431">
        <f t="shared" si="36"/>
        <v>91</v>
      </c>
      <c r="H431">
        <v>4050</v>
      </c>
      <c r="I431">
        <v>12925</v>
      </c>
      <c r="J431">
        <v>10995</v>
      </c>
      <c r="K431">
        <v>60207</v>
      </c>
      <c r="L431">
        <v>11.59</v>
      </c>
      <c r="M431">
        <v>6</v>
      </c>
      <c r="N431">
        <v>2.2000000000000002</v>
      </c>
      <c r="O431">
        <v>14.7</v>
      </c>
      <c r="P431">
        <v>23.79</v>
      </c>
      <c r="Q431">
        <v>1.1000000000000001</v>
      </c>
      <c r="R431">
        <v>15313</v>
      </c>
      <c r="S431">
        <v>4389</v>
      </c>
      <c r="T431">
        <v>13</v>
      </c>
      <c r="U431">
        <v>52346250</v>
      </c>
      <c r="V431">
        <v>44529750</v>
      </c>
      <c r="W431">
        <v>7816500</v>
      </c>
      <c r="X431" s="27">
        <f t="shared" si="37"/>
        <v>0.47991468183434055</v>
      </c>
      <c r="Y431" s="27">
        <f t="shared" si="38"/>
        <v>0.81081925177199032</v>
      </c>
      <c r="Z431" s="26">
        <f t="shared" si="39"/>
        <v>98.617037037037036</v>
      </c>
      <c r="AA431" s="27">
        <f t="shared" si="40"/>
        <v>0.93406593406593408</v>
      </c>
      <c r="AB431" t="str">
        <f t="shared" si="41"/>
        <v>Fast Mover</v>
      </c>
    </row>
    <row r="432" spans="1:28" x14ac:dyDescent="0.3">
      <c r="A432" t="s">
        <v>449</v>
      </c>
      <c r="B432" t="s">
        <v>1147</v>
      </c>
      <c r="C432" t="s">
        <v>1634</v>
      </c>
      <c r="D432" t="s">
        <v>1638</v>
      </c>
      <c r="E432">
        <v>2024</v>
      </c>
      <c r="F432" t="s">
        <v>1642</v>
      </c>
      <c r="G432">
        <f t="shared" si="36"/>
        <v>90</v>
      </c>
      <c r="H432">
        <v>2788</v>
      </c>
      <c r="I432">
        <v>3480</v>
      </c>
      <c r="J432">
        <v>2896</v>
      </c>
      <c r="K432">
        <v>268401</v>
      </c>
      <c r="L432">
        <v>8.23</v>
      </c>
      <c r="M432">
        <v>3</v>
      </c>
      <c r="N432">
        <v>5.15</v>
      </c>
      <c r="O432">
        <v>16.670000000000002</v>
      </c>
      <c r="P432">
        <v>70.19</v>
      </c>
      <c r="Q432">
        <v>3.1</v>
      </c>
      <c r="R432">
        <v>2664</v>
      </c>
      <c r="S432">
        <v>4353</v>
      </c>
      <c r="T432">
        <v>5</v>
      </c>
      <c r="U432">
        <v>9702240</v>
      </c>
      <c r="V432">
        <v>8074048</v>
      </c>
      <c r="W432">
        <v>1628192</v>
      </c>
      <c r="X432" s="27">
        <f t="shared" si="37"/>
        <v>0.39042150959249405</v>
      </c>
      <c r="Y432" s="27">
        <f t="shared" si="38"/>
        <v>0.55816396887415043</v>
      </c>
      <c r="Z432" s="26">
        <f t="shared" si="39"/>
        <v>140.52008608321378</v>
      </c>
      <c r="AA432" s="27">
        <f t="shared" si="40"/>
        <v>0.96666666666666667</v>
      </c>
      <c r="AB432" t="str">
        <f t="shared" si="41"/>
        <v>Fast Mover</v>
      </c>
    </row>
    <row r="433" spans="1:28" x14ac:dyDescent="0.3">
      <c r="A433" t="s">
        <v>450</v>
      </c>
      <c r="B433" t="s">
        <v>1364</v>
      </c>
      <c r="C433" t="s">
        <v>1633</v>
      </c>
      <c r="D433" t="s">
        <v>1635</v>
      </c>
      <c r="E433">
        <v>2023</v>
      </c>
      <c r="F433" t="s">
        <v>1642</v>
      </c>
      <c r="G433">
        <f t="shared" si="36"/>
        <v>90</v>
      </c>
      <c r="H433">
        <v>3548</v>
      </c>
      <c r="I433">
        <v>17022</v>
      </c>
      <c r="J433">
        <v>9695</v>
      </c>
      <c r="K433">
        <v>209292</v>
      </c>
      <c r="L433">
        <v>1</v>
      </c>
      <c r="M433">
        <v>11</v>
      </c>
      <c r="N433">
        <v>1.02</v>
      </c>
      <c r="O433">
        <v>5.0199999999999996</v>
      </c>
      <c r="P433">
        <v>82.93</v>
      </c>
      <c r="Q433">
        <v>3.3</v>
      </c>
      <c r="R433">
        <v>2119</v>
      </c>
      <c r="S433">
        <v>8756</v>
      </c>
      <c r="T433">
        <v>10</v>
      </c>
      <c r="U433">
        <v>60394056</v>
      </c>
      <c r="V433">
        <v>34397860</v>
      </c>
      <c r="W433">
        <v>25996196</v>
      </c>
      <c r="X433" s="27">
        <f t="shared" si="37"/>
        <v>0.28836150845253578</v>
      </c>
      <c r="Y433" s="27">
        <f t="shared" si="38"/>
        <v>0.71031770500914115</v>
      </c>
      <c r="Z433" s="26">
        <f t="shared" si="39"/>
        <v>222.10822998872604</v>
      </c>
      <c r="AA433" s="27">
        <f t="shared" si="40"/>
        <v>0.87777777777777777</v>
      </c>
      <c r="AB433" t="str">
        <f t="shared" si="41"/>
        <v>Other</v>
      </c>
    </row>
    <row r="434" spans="1:28" x14ac:dyDescent="0.3">
      <c r="A434" t="s">
        <v>451</v>
      </c>
      <c r="B434" t="s">
        <v>1365</v>
      </c>
      <c r="C434" t="s">
        <v>1633</v>
      </c>
      <c r="D434" t="s">
        <v>1636</v>
      </c>
      <c r="E434">
        <v>2024</v>
      </c>
      <c r="F434" t="s">
        <v>1639</v>
      </c>
      <c r="G434">
        <f t="shared" si="36"/>
        <v>92</v>
      </c>
      <c r="H434">
        <v>3963</v>
      </c>
      <c r="I434">
        <v>10484</v>
      </c>
      <c r="J434">
        <v>7204</v>
      </c>
      <c r="K434">
        <v>255157</v>
      </c>
      <c r="L434">
        <v>11.5</v>
      </c>
      <c r="M434">
        <v>5</v>
      </c>
      <c r="N434">
        <v>7.52</v>
      </c>
      <c r="O434">
        <v>22</v>
      </c>
      <c r="P434">
        <v>54.33</v>
      </c>
      <c r="Q434">
        <v>3.2</v>
      </c>
      <c r="R434">
        <v>9482</v>
      </c>
      <c r="S434">
        <v>6347</v>
      </c>
      <c r="T434">
        <v>9</v>
      </c>
      <c r="U434">
        <v>41548092</v>
      </c>
      <c r="V434">
        <v>28549452</v>
      </c>
      <c r="W434">
        <v>12998640</v>
      </c>
      <c r="X434" s="27">
        <f t="shared" si="37"/>
        <v>0.38438409311348204</v>
      </c>
      <c r="Y434" s="27">
        <f t="shared" si="38"/>
        <v>0.7934016530302217</v>
      </c>
      <c r="Z434" s="26">
        <f t="shared" si="39"/>
        <v>147.34393136512742</v>
      </c>
      <c r="AA434" s="27">
        <f t="shared" si="40"/>
        <v>0.94565217391304346</v>
      </c>
      <c r="AB434" t="str">
        <f t="shared" si="41"/>
        <v>Fast Mover</v>
      </c>
    </row>
    <row r="435" spans="1:28" x14ac:dyDescent="0.3">
      <c r="A435" t="s">
        <v>452</v>
      </c>
      <c r="B435" t="s">
        <v>1366</v>
      </c>
      <c r="C435" t="s">
        <v>1632</v>
      </c>
      <c r="D435" t="s">
        <v>1635</v>
      </c>
      <c r="E435">
        <v>2023</v>
      </c>
      <c r="F435" t="s">
        <v>1641</v>
      </c>
      <c r="G435">
        <f t="shared" si="36"/>
        <v>91</v>
      </c>
      <c r="H435">
        <v>1116</v>
      </c>
      <c r="I435">
        <v>18675</v>
      </c>
      <c r="J435">
        <v>11395</v>
      </c>
      <c r="K435">
        <v>72031</v>
      </c>
      <c r="L435">
        <v>8.76</v>
      </c>
      <c r="M435">
        <v>13</v>
      </c>
      <c r="N435">
        <v>9.06</v>
      </c>
      <c r="O435">
        <v>4.87</v>
      </c>
      <c r="P435">
        <v>52.17</v>
      </c>
      <c r="Q435">
        <v>2.9</v>
      </c>
      <c r="R435">
        <v>4566</v>
      </c>
      <c r="S435">
        <v>6277</v>
      </c>
      <c r="T435">
        <v>13</v>
      </c>
      <c r="U435">
        <v>20841300</v>
      </c>
      <c r="V435">
        <v>12716820</v>
      </c>
      <c r="W435">
        <v>8124480</v>
      </c>
      <c r="X435" s="27">
        <f t="shared" si="37"/>
        <v>0.15095360476126066</v>
      </c>
      <c r="Y435" s="27">
        <f t="shared" si="38"/>
        <v>0.22342574937717069</v>
      </c>
      <c r="Z435" s="26">
        <f t="shared" si="39"/>
        <v>511.83422939068095</v>
      </c>
      <c r="AA435" s="27">
        <f t="shared" si="40"/>
        <v>0.85714285714285721</v>
      </c>
      <c r="AB435" t="str">
        <f t="shared" si="41"/>
        <v>Slow Mover</v>
      </c>
    </row>
    <row r="436" spans="1:28" x14ac:dyDescent="0.3">
      <c r="A436" t="s">
        <v>453</v>
      </c>
      <c r="B436" t="s">
        <v>1367</v>
      </c>
      <c r="C436" t="s">
        <v>1632</v>
      </c>
      <c r="D436" t="s">
        <v>1638</v>
      </c>
      <c r="E436">
        <v>2024</v>
      </c>
      <c r="F436" t="s">
        <v>1642</v>
      </c>
      <c r="G436">
        <f t="shared" si="36"/>
        <v>90</v>
      </c>
      <c r="H436">
        <v>4430</v>
      </c>
      <c r="I436">
        <v>17383</v>
      </c>
      <c r="J436">
        <v>10617</v>
      </c>
      <c r="K436">
        <v>392951</v>
      </c>
      <c r="L436">
        <v>11.73</v>
      </c>
      <c r="M436">
        <v>11</v>
      </c>
      <c r="N436">
        <v>7.43</v>
      </c>
      <c r="O436">
        <v>7.84</v>
      </c>
      <c r="P436">
        <v>71.12</v>
      </c>
      <c r="Q436">
        <v>4.2</v>
      </c>
      <c r="R436">
        <v>10138</v>
      </c>
      <c r="S436">
        <v>7369</v>
      </c>
      <c r="T436">
        <v>5</v>
      </c>
      <c r="U436">
        <v>77006690</v>
      </c>
      <c r="V436">
        <v>47033310</v>
      </c>
      <c r="W436">
        <v>29973380</v>
      </c>
      <c r="X436" s="27">
        <f t="shared" si="37"/>
        <v>0.37545554708026102</v>
      </c>
      <c r="Y436" s="27">
        <f t="shared" si="38"/>
        <v>0.8868961198394858</v>
      </c>
      <c r="Z436" s="26">
        <f t="shared" si="39"/>
        <v>149.70880361173815</v>
      </c>
      <c r="AA436" s="27">
        <f t="shared" si="40"/>
        <v>0.87777777777777777</v>
      </c>
      <c r="AB436" t="str">
        <f t="shared" si="41"/>
        <v>Other</v>
      </c>
    </row>
    <row r="437" spans="1:28" x14ac:dyDescent="0.3">
      <c r="A437" t="s">
        <v>454</v>
      </c>
      <c r="B437" t="s">
        <v>1368</v>
      </c>
      <c r="C437" t="s">
        <v>1634</v>
      </c>
      <c r="D437" t="s">
        <v>1636</v>
      </c>
      <c r="E437">
        <v>2024</v>
      </c>
      <c r="F437" t="s">
        <v>1642</v>
      </c>
      <c r="G437">
        <f t="shared" si="36"/>
        <v>90</v>
      </c>
      <c r="H437">
        <v>2494</v>
      </c>
      <c r="I437">
        <v>6890</v>
      </c>
      <c r="J437">
        <v>4131</v>
      </c>
      <c r="K437">
        <v>121312</v>
      </c>
      <c r="L437">
        <v>11.28</v>
      </c>
      <c r="M437">
        <v>10</v>
      </c>
      <c r="N437">
        <v>5.33</v>
      </c>
      <c r="O437">
        <v>15.51</v>
      </c>
      <c r="P437">
        <v>10.41</v>
      </c>
      <c r="Q437">
        <v>1.5</v>
      </c>
      <c r="R437">
        <v>3837</v>
      </c>
      <c r="S437">
        <v>2472</v>
      </c>
      <c r="T437">
        <v>5</v>
      </c>
      <c r="U437">
        <v>17183660</v>
      </c>
      <c r="V437">
        <v>10302714</v>
      </c>
      <c r="W437">
        <v>6880946</v>
      </c>
      <c r="X437" s="27">
        <f t="shared" si="37"/>
        <v>0.50221506242448655</v>
      </c>
      <c r="Y437" s="27">
        <f t="shared" si="38"/>
        <v>0.49930449726403553</v>
      </c>
      <c r="Z437" s="26">
        <f t="shared" si="39"/>
        <v>89.206094627105045</v>
      </c>
      <c r="AA437" s="27">
        <f t="shared" si="40"/>
        <v>0.88888888888888884</v>
      </c>
      <c r="AB437" t="str">
        <f t="shared" si="41"/>
        <v>Stock-out Risk</v>
      </c>
    </row>
    <row r="438" spans="1:28" x14ac:dyDescent="0.3">
      <c r="A438" t="s">
        <v>455</v>
      </c>
      <c r="B438" t="s">
        <v>1052</v>
      </c>
      <c r="C438" t="s">
        <v>1632</v>
      </c>
      <c r="D438" t="s">
        <v>1636</v>
      </c>
      <c r="E438">
        <v>2023</v>
      </c>
      <c r="F438" t="s">
        <v>1641</v>
      </c>
      <c r="G438">
        <f t="shared" si="36"/>
        <v>91</v>
      </c>
      <c r="H438">
        <v>4157</v>
      </c>
      <c r="I438">
        <v>3107</v>
      </c>
      <c r="J438">
        <v>13725</v>
      </c>
      <c r="K438">
        <v>109766</v>
      </c>
      <c r="L438">
        <v>12.05</v>
      </c>
      <c r="M438">
        <v>18</v>
      </c>
      <c r="N438">
        <v>8.61</v>
      </c>
      <c r="O438">
        <v>15.96</v>
      </c>
      <c r="P438">
        <v>83.42</v>
      </c>
      <c r="Q438">
        <v>2.2000000000000002</v>
      </c>
      <c r="R438">
        <v>7094</v>
      </c>
      <c r="S438">
        <v>6934</v>
      </c>
      <c r="T438">
        <v>3</v>
      </c>
      <c r="U438">
        <v>12915799</v>
      </c>
      <c r="V438">
        <v>57054825</v>
      </c>
      <c r="W438">
        <v>-44139026</v>
      </c>
      <c r="X438" s="27">
        <f t="shared" si="37"/>
        <v>0.37480840320980974</v>
      </c>
      <c r="Y438" s="27">
        <f t="shared" si="38"/>
        <v>0.83224089620152197</v>
      </c>
      <c r="Z438" s="26">
        <f t="shared" si="39"/>
        <v>151.7907144575415</v>
      </c>
      <c r="AA438" s="27">
        <f t="shared" si="40"/>
        <v>0.80219780219780223</v>
      </c>
      <c r="AB438" t="str">
        <f t="shared" si="41"/>
        <v>Other</v>
      </c>
    </row>
    <row r="439" spans="1:28" x14ac:dyDescent="0.3">
      <c r="A439" t="s">
        <v>456</v>
      </c>
      <c r="B439" t="s">
        <v>1369</v>
      </c>
      <c r="C439" t="s">
        <v>1633</v>
      </c>
      <c r="D439" t="s">
        <v>1635</v>
      </c>
      <c r="E439">
        <v>2024</v>
      </c>
      <c r="F439" t="s">
        <v>1642</v>
      </c>
      <c r="G439">
        <f t="shared" si="36"/>
        <v>90</v>
      </c>
      <c r="H439">
        <v>3423</v>
      </c>
      <c r="I439">
        <v>8073</v>
      </c>
      <c r="J439">
        <v>8262</v>
      </c>
      <c r="K439">
        <v>193521</v>
      </c>
      <c r="L439">
        <v>7.77</v>
      </c>
      <c r="M439">
        <v>4</v>
      </c>
      <c r="N439">
        <v>6.95</v>
      </c>
      <c r="O439">
        <v>17.48</v>
      </c>
      <c r="P439">
        <v>25.8</v>
      </c>
      <c r="Q439">
        <v>3.5</v>
      </c>
      <c r="R439">
        <v>3960</v>
      </c>
      <c r="S439">
        <v>8883</v>
      </c>
      <c r="T439">
        <v>10</v>
      </c>
      <c r="U439">
        <v>27633879</v>
      </c>
      <c r="V439">
        <v>28280826</v>
      </c>
      <c r="W439">
        <v>-646947</v>
      </c>
      <c r="X439" s="27">
        <f t="shared" si="37"/>
        <v>0.27815699658703069</v>
      </c>
      <c r="Y439" s="27">
        <f t="shared" si="38"/>
        <v>0.68529241946062291</v>
      </c>
      <c r="Z439" s="26">
        <f t="shared" si="39"/>
        <v>233.55828220858896</v>
      </c>
      <c r="AA439" s="27">
        <f t="shared" si="40"/>
        <v>0.9555555555555556</v>
      </c>
      <c r="AB439" t="str">
        <f t="shared" si="41"/>
        <v>Overstocked</v>
      </c>
    </row>
    <row r="440" spans="1:28" x14ac:dyDescent="0.3">
      <c r="A440" t="s">
        <v>457</v>
      </c>
      <c r="B440" t="s">
        <v>1309</v>
      </c>
      <c r="C440" t="s">
        <v>1632</v>
      </c>
      <c r="D440" t="s">
        <v>1638</v>
      </c>
      <c r="E440">
        <v>2023</v>
      </c>
      <c r="F440" t="s">
        <v>1641</v>
      </c>
      <c r="G440">
        <f t="shared" si="36"/>
        <v>91</v>
      </c>
      <c r="H440">
        <v>4019</v>
      </c>
      <c r="I440">
        <v>18868</v>
      </c>
      <c r="J440">
        <v>5905</v>
      </c>
      <c r="K440">
        <v>401977</v>
      </c>
      <c r="L440">
        <v>2.1</v>
      </c>
      <c r="M440">
        <v>13</v>
      </c>
      <c r="N440">
        <v>0.11</v>
      </c>
      <c r="O440">
        <v>2.8</v>
      </c>
      <c r="P440">
        <v>88.73</v>
      </c>
      <c r="Q440">
        <v>3.8</v>
      </c>
      <c r="R440">
        <v>8320</v>
      </c>
      <c r="S440">
        <v>6717</v>
      </c>
      <c r="T440">
        <v>4</v>
      </c>
      <c r="U440">
        <v>75830492</v>
      </c>
      <c r="V440">
        <v>23732195</v>
      </c>
      <c r="W440">
        <v>52098297</v>
      </c>
      <c r="X440" s="27">
        <f t="shared" si="37"/>
        <v>0.37434798807749625</v>
      </c>
      <c r="Y440" s="27">
        <f t="shared" si="38"/>
        <v>0.8046129809559579</v>
      </c>
      <c r="Z440" s="26">
        <f t="shared" si="39"/>
        <v>152.08932570291117</v>
      </c>
      <c r="AA440" s="27">
        <f t="shared" si="40"/>
        <v>0.85714285714285721</v>
      </c>
      <c r="AB440" t="str">
        <f t="shared" si="41"/>
        <v>Other</v>
      </c>
    </row>
    <row r="441" spans="1:28" x14ac:dyDescent="0.3">
      <c r="A441" t="s">
        <v>458</v>
      </c>
      <c r="B441" t="s">
        <v>1293</v>
      </c>
      <c r="C441" t="s">
        <v>1633</v>
      </c>
      <c r="D441" t="s">
        <v>1635</v>
      </c>
      <c r="E441">
        <v>2024</v>
      </c>
      <c r="F441" t="s">
        <v>1639</v>
      </c>
      <c r="G441">
        <f t="shared" si="36"/>
        <v>92</v>
      </c>
      <c r="H441">
        <v>2596</v>
      </c>
      <c r="I441">
        <v>7276</v>
      </c>
      <c r="J441">
        <v>3778</v>
      </c>
      <c r="K441">
        <v>237771</v>
      </c>
      <c r="L441">
        <v>10.07</v>
      </c>
      <c r="M441">
        <v>15</v>
      </c>
      <c r="N441">
        <v>3.94</v>
      </c>
      <c r="O441">
        <v>21.24</v>
      </c>
      <c r="P441">
        <v>68.900000000000006</v>
      </c>
      <c r="Q441">
        <v>2.6</v>
      </c>
      <c r="R441">
        <v>4942</v>
      </c>
      <c r="S441">
        <v>5250</v>
      </c>
      <c r="T441">
        <v>5</v>
      </c>
      <c r="U441">
        <v>18888496</v>
      </c>
      <c r="V441">
        <v>9807688</v>
      </c>
      <c r="W441">
        <v>9080808</v>
      </c>
      <c r="X441" s="27">
        <f t="shared" si="37"/>
        <v>0.33086923273005353</v>
      </c>
      <c r="Y441" s="27">
        <f t="shared" si="38"/>
        <v>0.51972513027162637</v>
      </c>
      <c r="Z441" s="26">
        <f t="shared" si="39"/>
        <v>186.05546995377506</v>
      </c>
      <c r="AA441" s="27">
        <f t="shared" si="40"/>
        <v>0.83695652173913038</v>
      </c>
      <c r="AB441" t="str">
        <f t="shared" si="41"/>
        <v>Other</v>
      </c>
    </row>
    <row r="442" spans="1:28" x14ac:dyDescent="0.3">
      <c r="A442" t="s">
        <v>459</v>
      </c>
      <c r="B442" t="s">
        <v>1305</v>
      </c>
      <c r="C442" t="s">
        <v>1632</v>
      </c>
      <c r="D442" t="s">
        <v>1635</v>
      </c>
      <c r="E442">
        <v>2023</v>
      </c>
      <c r="F442" t="s">
        <v>1640</v>
      </c>
      <c r="G442">
        <f t="shared" si="36"/>
        <v>92</v>
      </c>
      <c r="H442">
        <v>803</v>
      </c>
      <c r="I442">
        <v>5176</v>
      </c>
      <c r="J442">
        <v>13728</v>
      </c>
      <c r="K442">
        <v>287199</v>
      </c>
      <c r="L442">
        <v>9.31</v>
      </c>
      <c r="M442">
        <v>12</v>
      </c>
      <c r="N442">
        <v>8.51</v>
      </c>
      <c r="O442">
        <v>13.32</v>
      </c>
      <c r="P442">
        <v>71.94</v>
      </c>
      <c r="Q442">
        <v>4.5</v>
      </c>
      <c r="R442">
        <v>17691</v>
      </c>
      <c r="S442">
        <v>9175</v>
      </c>
      <c r="T442">
        <v>8</v>
      </c>
      <c r="U442">
        <v>4156328</v>
      </c>
      <c r="V442">
        <v>11023584</v>
      </c>
      <c r="W442">
        <v>-6867256</v>
      </c>
      <c r="X442" s="27">
        <f t="shared" si="37"/>
        <v>8.0477049508919624E-2</v>
      </c>
      <c r="Y442" s="27">
        <f t="shared" si="38"/>
        <v>0.16076243436368104</v>
      </c>
      <c r="Z442" s="26">
        <f t="shared" si="39"/>
        <v>1051.1830635118306</v>
      </c>
      <c r="AA442" s="27">
        <f t="shared" si="40"/>
        <v>0.86956521739130432</v>
      </c>
      <c r="AB442" t="str">
        <f t="shared" si="41"/>
        <v>Slow Mover</v>
      </c>
    </row>
    <row r="443" spans="1:28" x14ac:dyDescent="0.3">
      <c r="A443" t="s">
        <v>460</v>
      </c>
      <c r="B443" t="s">
        <v>1370</v>
      </c>
      <c r="C443" t="s">
        <v>1632</v>
      </c>
      <c r="D443" t="s">
        <v>1637</v>
      </c>
      <c r="E443">
        <v>2023</v>
      </c>
      <c r="F443" t="s">
        <v>1639</v>
      </c>
      <c r="G443">
        <f t="shared" si="36"/>
        <v>92</v>
      </c>
      <c r="H443">
        <v>2132</v>
      </c>
      <c r="I443">
        <v>4880</v>
      </c>
      <c r="J443">
        <v>3639</v>
      </c>
      <c r="K443">
        <v>286731</v>
      </c>
      <c r="L443">
        <v>11.13</v>
      </c>
      <c r="M443">
        <v>19</v>
      </c>
      <c r="N443">
        <v>3.46</v>
      </c>
      <c r="O443">
        <v>11.78</v>
      </c>
      <c r="P443">
        <v>62.5</v>
      </c>
      <c r="Q443">
        <v>2.7</v>
      </c>
      <c r="R443">
        <v>20595</v>
      </c>
      <c r="S443">
        <v>8202</v>
      </c>
      <c r="T443">
        <v>11</v>
      </c>
      <c r="U443">
        <v>10404160</v>
      </c>
      <c r="V443">
        <v>7758348</v>
      </c>
      <c r="W443">
        <v>2645812</v>
      </c>
      <c r="X443" s="27">
        <f t="shared" si="37"/>
        <v>0.20630927036965357</v>
      </c>
      <c r="Y443" s="27">
        <f t="shared" si="38"/>
        <v>0.42683127031552676</v>
      </c>
      <c r="Z443" s="26">
        <f t="shared" si="39"/>
        <v>353.93245778611629</v>
      </c>
      <c r="AA443" s="27">
        <f t="shared" si="40"/>
        <v>0.79347826086956519</v>
      </c>
      <c r="AB443" t="str">
        <f t="shared" si="41"/>
        <v>Other</v>
      </c>
    </row>
    <row r="444" spans="1:28" x14ac:dyDescent="0.3">
      <c r="A444" t="s">
        <v>461</v>
      </c>
      <c r="B444" t="s">
        <v>1371</v>
      </c>
      <c r="C444" t="s">
        <v>1634</v>
      </c>
      <c r="D444" t="s">
        <v>1637</v>
      </c>
      <c r="E444">
        <v>2024</v>
      </c>
      <c r="F444" t="s">
        <v>1641</v>
      </c>
      <c r="G444">
        <f t="shared" si="36"/>
        <v>91</v>
      </c>
      <c r="H444">
        <v>2824</v>
      </c>
      <c r="I444">
        <v>10211</v>
      </c>
      <c r="J444">
        <v>4184</v>
      </c>
      <c r="K444">
        <v>285841</v>
      </c>
      <c r="L444">
        <v>2.5499999999999998</v>
      </c>
      <c r="M444">
        <v>3</v>
      </c>
      <c r="N444">
        <v>0.35</v>
      </c>
      <c r="O444">
        <v>24.53</v>
      </c>
      <c r="P444">
        <v>47.73</v>
      </c>
      <c r="Q444">
        <v>2.6</v>
      </c>
      <c r="R444">
        <v>17826</v>
      </c>
      <c r="S444">
        <v>4258</v>
      </c>
      <c r="T444">
        <v>9</v>
      </c>
      <c r="U444">
        <v>28835864</v>
      </c>
      <c r="V444">
        <v>11815616</v>
      </c>
      <c r="W444">
        <v>17020248</v>
      </c>
      <c r="X444" s="27">
        <f t="shared" si="37"/>
        <v>0.39875741316012425</v>
      </c>
      <c r="Y444" s="27">
        <f t="shared" si="38"/>
        <v>0.56537125111212361</v>
      </c>
      <c r="Z444" s="26">
        <f t="shared" si="39"/>
        <v>137.20892351274787</v>
      </c>
      <c r="AA444" s="27">
        <f t="shared" si="40"/>
        <v>0.96703296703296704</v>
      </c>
      <c r="AB444" t="str">
        <f t="shared" si="41"/>
        <v>Fast Mover</v>
      </c>
    </row>
    <row r="445" spans="1:28" x14ac:dyDescent="0.3">
      <c r="A445" t="s">
        <v>462</v>
      </c>
      <c r="B445" t="s">
        <v>1308</v>
      </c>
      <c r="C445" t="s">
        <v>1634</v>
      </c>
      <c r="D445" t="s">
        <v>1637</v>
      </c>
      <c r="E445">
        <v>2023</v>
      </c>
      <c r="F445" t="s">
        <v>1641</v>
      </c>
      <c r="G445">
        <f t="shared" si="36"/>
        <v>91</v>
      </c>
      <c r="H445">
        <v>2946</v>
      </c>
      <c r="I445">
        <v>10282</v>
      </c>
      <c r="J445">
        <v>11651</v>
      </c>
      <c r="K445">
        <v>161041</v>
      </c>
      <c r="L445">
        <v>2.92</v>
      </c>
      <c r="M445">
        <v>10</v>
      </c>
      <c r="N445">
        <v>7.46</v>
      </c>
      <c r="O445">
        <v>18.510000000000002</v>
      </c>
      <c r="P445">
        <v>55.73</v>
      </c>
      <c r="Q445">
        <v>1.1000000000000001</v>
      </c>
      <c r="R445">
        <v>12029</v>
      </c>
      <c r="S445">
        <v>7827</v>
      </c>
      <c r="T445">
        <v>9</v>
      </c>
      <c r="U445">
        <v>30290772</v>
      </c>
      <c r="V445">
        <v>34323846</v>
      </c>
      <c r="W445">
        <v>-4033074</v>
      </c>
      <c r="X445" s="27">
        <f t="shared" si="37"/>
        <v>0.27346143135616818</v>
      </c>
      <c r="Y445" s="27">
        <f t="shared" si="38"/>
        <v>0.58979592980747741</v>
      </c>
      <c r="Z445" s="26">
        <f t="shared" si="39"/>
        <v>241.77087576374745</v>
      </c>
      <c r="AA445" s="27">
        <f t="shared" si="40"/>
        <v>0.89010989010989006</v>
      </c>
      <c r="AB445" t="str">
        <f t="shared" si="41"/>
        <v>Overstocked</v>
      </c>
    </row>
    <row r="446" spans="1:28" x14ac:dyDescent="0.3">
      <c r="A446" t="s">
        <v>463</v>
      </c>
      <c r="B446" t="s">
        <v>1372</v>
      </c>
      <c r="C446" t="s">
        <v>1633</v>
      </c>
      <c r="D446" t="s">
        <v>1636</v>
      </c>
      <c r="E446">
        <v>2024</v>
      </c>
      <c r="F446" t="s">
        <v>1639</v>
      </c>
      <c r="G446">
        <f t="shared" si="36"/>
        <v>92</v>
      </c>
      <c r="H446">
        <v>4235</v>
      </c>
      <c r="I446">
        <v>18934</v>
      </c>
      <c r="J446">
        <v>10853</v>
      </c>
      <c r="K446">
        <v>166185</v>
      </c>
      <c r="L446">
        <v>13.36</v>
      </c>
      <c r="M446">
        <v>16</v>
      </c>
      <c r="N446">
        <v>8.02</v>
      </c>
      <c r="O446">
        <v>2.95</v>
      </c>
      <c r="P446">
        <v>13.71</v>
      </c>
      <c r="Q446">
        <v>3.2</v>
      </c>
      <c r="R446">
        <v>19175</v>
      </c>
      <c r="S446">
        <v>5306</v>
      </c>
      <c r="T446">
        <v>5</v>
      </c>
      <c r="U446">
        <v>80185490</v>
      </c>
      <c r="V446">
        <v>45962455</v>
      </c>
      <c r="W446">
        <v>34223035</v>
      </c>
      <c r="X446" s="27">
        <f t="shared" si="37"/>
        <v>0.44387380777696256</v>
      </c>
      <c r="Y446" s="27">
        <f t="shared" si="38"/>
        <v>0.8478566743837973</v>
      </c>
      <c r="Z446" s="26">
        <f t="shared" si="39"/>
        <v>115.26611570247934</v>
      </c>
      <c r="AA446" s="27">
        <f t="shared" si="40"/>
        <v>0.82608695652173914</v>
      </c>
      <c r="AB446" t="str">
        <f t="shared" si="41"/>
        <v>Fast Mover</v>
      </c>
    </row>
    <row r="447" spans="1:28" x14ac:dyDescent="0.3">
      <c r="A447" t="s">
        <v>464</v>
      </c>
      <c r="B447" t="s">
        <v>1373</v>
      </c>
      <c r="C447" t="s">
        <v>1634</v>
      </c>
      <c r="D447" t="s">
        <v>1638</v>
      </c>
      <c r="E447">
        <v>2023</v>
      </c>
      <c r="F447" t="s">
        <v>1642</v>
      </c>
      <c r="G447">
        <f t="shared" si="36"/>
        <v>90</v>
      </c>
      <c r="H447">
        <v>825</v>
      </c>
      <c r="I447">
        <v>15497</v>
      </c>
      <c r="J447">
        <v>11848</v>
      </c>
      <c r="K447">
        <v>227164</v>
      </c>
      <c r="L447">
        <v>11.25</v>
      </c>
      <c r="M447">
        <v>6</v>
      </c>
      <c r="N447">
        <v>1.61</v>
      </c>
      <c r="O447">
        <v>18.91</v>
      </c>
      <c r="P447">
        <v>59.92</v>
      </c>
      <c r="Q447">
        <v>3.8</v>
      </c>
      <c r="R447">
        <v>11890</v>
      </c>
      <c r="S447">
        <v>403</v>
      </c>
      <c r="T447">
        <v>8</v>
      </c>
      <c r="U447">
        <v>12785025</v>
      </c>
      <c r="V447">
        <v>9774600</v>
      </c>
      <c r="W447">
        <v>3010425</v>
      </c>
      <c r="X447" s="27">
        <f t="shared" si="37"/>
        <v>0.67182410423452765</v>
      </c>
      <c r="Y447" s="27">
        <f t="shared" si="38"/>
        <v>0.16516688462022025</v>
      </c>
      <c r="Z447" s="26">
        <f t="shared" si="39"/>
        <v>43.963636363636368</v>
      </c>
      <c r="AA447" s="27">
        <f t="shared" si="40"/>
        <v>0.93333333333333335</v>
      </c>
      <c r="AB447" t="str">
        <f t="shared" si="41"/>
        <v>Other</v>
      </c>
    </row>
    <row r="448" spans="1:28" x14ac:dyDescent="0.3">
      <c r="A448" t="s">
        <v>465</v>
      </c>
      <c r="B448" t="s">
        <v>1312</v>
      </c>
      <c r="C448" t="s">
        <v>1632</v>
      </c>
      <c r="D448" t="s">
        <v>1638</v>
      </c>
      <c r="E448">
        <v>2024</v>
      </c>
      <c r="F448" t="s">
        <v>1642</v>
      </c>
      <c r="G448">
        <f t="shared" si="36"/>
        <v>90</v>
      </c>
      <c r="H448">
        <v>1675</v>
      </c>
      <c r="I448">
        <v>7842</v>
      </c>
      <c r="J448">
        <v>14293</v>
      </c>
      <c r="K448">
        <v>60350</v>
      </c>
      <c r="L448">
        <v>13.62</v>
      </c>
      <c r="M448">
        <v>13</v>
      </c>
      <c r="N448">
        <v>5.37</v>
      </c>
      <c r="O448">
        <v>2.38</v>
      </c>
      <c r="P448">
        <v>60.09</v>
      </c>
      <c r="Q448">
        <v>1.5</v>
      </c>
      <c r="R448">
        <v>15530</v>
      </c>
      <c r="S448">
        <v>433</v>
      </c>
      <c r="T448">
        <v>11</v>
      </c>
      <c r="U448">
        <v>13135350</v>
      </c>
      <c r="V448">
        <v>23940775</v>
      </c>
      <c r="W448">
        <v>-10805425</v>
      </c>
      <c r="X448" s="27">
        <f t="shared" si="37"/>
        <v>0.79459203036053128</v>
      </c>
      <c r="Y448" s="27">
        <f t="shared" si="38"/>
        <v>0.33533882635014417</v>
      </c>
      <c r="Z448" s="26">
        <f t="shared" si="39"/>
        <v>23.265671641791045</v>
      </c>
      <c r="AA448" s="27">
        <f t="shared" si="40"/>
        <v>0.85555555555555562</v>
      </c>
      <c r="AB448" t="str">
        <f t="shared" si="41"/>
        <v>Stock-out Risk</v>
      </c>
    </row>
    <row r="449" spans="1:28" x14ac:dyDescent="0.3">
      <c r="A449" t="s">
        <v>466</v>
      </c>
      <c r="B449" t="s">
        <v>1053</v>
      </c>
      <c r="C449" t="s">
        <v>1633</v>
      </c>
      <c r="D449" t="s">
        <v>1637</v>
      </c>
      <c r="E449">
        <v>2024</v>
      </c>
      <c r="F449" t="s">
        <v>1642</v>
      </c>
      <c r="G449">
        <f t="shared" si="36"/>
        <v>90</v>
      </c>
      <c r="H449">
        <v>3119</v>
      </c>
      <c r="I449">
        <v>18843</v>
      </c>
      <c r="J449">
        <v>1485</v>
      </c>
      <c r="K449">
        <v>277230</v>
      </c>
      <c r="L449">
        <v>11.38</v>
      </c>
      <c r="M449">
        <v>10</v>
      </c>
      <c r="N449">
        <v>1.92</v>
      </c>
      <c r="O449">
        <v>0.69</v>
      </c>
      <c r="P449">
        <v>81.3</v>
      </c>
      <c r="Q449">
        <v>2.2000000000000002</v>
      </c>
      <c r="R449">
        <v>6874</v>
      </c>
      <c r="S449">
        <v>4606</v>
      </c>
      <c r="T449">
        <v>2</v>
      </c>
      <c r="U449">
        <v>58771317</v>
      </c>
      <c r="V449">
        <v>4631715</v>
      </c>
      <c r="W449">
        <v>54139602</v>
      </c>
      <c r="X449" s="27">
        <f t="shared" si="37"/>
        <v>0.40375404530744335</v>
      </c>
      <c r="Y449" s="27">
        <f t="shared" si="38"/>
        <v>0.62443092500662667</v>
      </c>
      <c r="Z449" s="26">
        <f t="shared" si="39"/>
        <v>132.90798332798974</v>
      </c>
      <c r="AA449" s="27">
        <f t="shared" si="40"/>
        <v>0.88888888888888884</v>
      </c>
      <c r="AB449" t="str">
        <f t="shared" si="41"/>
        <v>Fast Mover</v>
      </c>
    </row>
    <row r="450" spans="1:28" x14ac:dyDescent="0.3">
      <c r="A450" t="s">
        <v>467</v>
      </c>
      <c r="B450" t="s">
        <v>1374</v>
      </c>
      <c r="C450" t="s">
        <v>1633</v>
      </c>
      <c r="D450" t="s">
        <v>1638</v>
      </c>
      <c r="E450">
        <v>2023</v>
      </c>
      <c r="F450" t="s">
        <v>1642</v>
      </c>
      <c r="G450">
        <f t="shared" si="36"/>
        <v>90</v>
      </c>
      <c r="H450">
        <v>467</v>
      </c>
      <c r="I450">
        <v>7559</v>
      </c>
      <c r="J450">
        <v>14939</v>
      </c>
      <c r="K450">
        <v>413003</v>
      </c>
      <c r="L450">
        <v>8.9600000000000009</v>
      </c>
      <c r="M450">
        <v>8</v>
      </c>
      <c r="N450">
        <v>7.19</v>
      </c>
      <c r="O450">
        <v>10.09</v>
      </c>
      <c r="P450">
        <v>50.45</v>
      </c>
      <c r="Q450">
        <v>4.0999999999999996</v>
      </c>
      <c r="R450">
        <v>14642</v>
      </c>
      <c r="S450">
        <v>2431</v>
      </c>
      <c r="T450">
        <v>7</v>
      </c>
      <c r="U450">
        <v>3530053</v>
      </c>
      <c r="V450">
        <v>6976513</v>
      </c>
      <c r="W450">
        <v>-3446460</v>
      </c>
      <c r="X450" s="27">
        <f t="shared" si="37"/>
        <v>0.1611456176673568</v>
      </c>
      <c r="Y450" s="27">
        <f t="shared" si="38"/>
        <v>9.3494466809264071E-2</v>
      </c>
      <c r="Z450" s="26">
        <f t="shared" si="39"/>
        <v>468.50107066381156</v>
      </c>
      <c r="AA450" s="27">
        <f t="shared" si="40"/>
        <v>0.91111111111111109</v>
      </c>
      <c r="AB450" t="str">
        <f t="shared" si="41"/>
        <v>Slow Mover</v>
      </c>
    </row>
    <row r="451" spans="1:28" x14ac:dyDescent="0.3">
      <c r="A451" t="s">
        <v>468</v>
      </c>
      <c r="B451" t="s">
        <v>1375</v>
      </c>
      <c r="C451" t="s">
        <v>1632</v>
      </c>
      <c r="D451" t="s">
        <v>1635</v>
      </c>
      <c r="E451">
        <v>2024</v>
      </c>
      <c r="F451" t="s">
        <v>1641</v>
      </c>
      <c r="G451">
        <f t="shared" ref="G451:G514" si="42">IF(F451="Q1",91,IF(F451="Q4",90,92))</f>
        <v>91</v>
      </c>
      <c r="H451">
        <v>164</v>
      </c>
      <c r="I451">
        <v>10384</v>
      </c>
      <c r="J451">
        <v>8331</v>
      </c>
      <c r="K451">
        <v>311570</v>
      </c>
      <c r="L451">
        <v>9.81</v>
      </c>
      <c r="M451">
        <v>12</v>
      </c>
      <c r="N451">
        <v>2.72</v>
      </c>
      <c r="O451">
        <v>24.84</v>
      </c>
      <c r="P451">
        <v>16.170000000000002</v>
      </c>
      <c r="Q451">
        <v>2.5</v>
      </c>
      <c r="R451">
        <v>20539</v>
      </c>
      <c r="S451">
        <v>4661</v>
      </c>
      <c r="T451">
        <v>7</v>
      </c>
      <c r="U451">
        <v>1702976</v>
      </c>
      <c r="V451">
        <v>1366284</v>
      </c>
      <c r="W451">
        <v>336692</v>
      </c>
      <c r="X451" s="27">
        <f t="shared" ref="X451:X514" si="43">(H451/(H451+S451))</f>
        <v>3.3989637305699483E-2</v>
      </c>
      <c r="Y451" s="27">
        <f t="shared" ref="Y451:Y514" si="44">H451/AVERAGE($S$2:$S$1001)</f>
        <v>3.2833174639655904E-2</v>
      </c>
      <c r="Z451" s="26">
        <f t="shared" ref="Z451:Z514" si="45">(S451/(H451/G451))</f>
        <v>2586.2865853658536</v>
      </c>
      <c r="AA451" s="27">
        <f t="shared" ref="AA451:AA514" si="46">1-(M451/G451)</f>
        <v>0.86813186813186816</v>
      </c>
      <c r="AB451" t="str">
        <f t="shared" ref="AB451:AB514" si="47">IF(AND(X451&gt;38%, Y451&gt;52%, Z451&lt;380), "Fast Mover", IF(AND(X451&lt;=38%, Y451&lt;=52%, Z451&gt;=380), "Slow Mover", IF(AND(AA451&gt;=89%, X451&lt;=38%), "Overstocked", IF(AND(AA451&lt;89%, X451&gt;38%), "Stock-out Risk","Other"))))</f>
        <v>Slow Mover</v>
      </c>
    </row>
    <row r="452" spans="1:28" x14ac:dyDescent="0.3">
      <c r="A452" t="s">
        <v>469</v>
      </c>
      <c r="B452" t="s">
        <v>1376</v>
      </c>
      <c r="C452" t="s">
        <v>1632</v>
      </c>
      <c r="D452" t="s">
        <v>1635</v>
      </c>
      <c r="E452">
        <v>2024</v>
      </c>
      <c r="F452" t="s">
        <v>1641</v>
      </c>
      <c r="G452">
        <f t="shared" si="42"/>
        <v>91</v>
      </c>
      <c r="H452">
        <v>666</v>
      </c>
      <c r="I452">
        <v>7155</v>
      </c>
      <c r="J452">
        <v>5083</v>
      </c>
      <c r="K452">
        <v>118487</v>
      </c>
      <c r="L452">
        <v>13.34</v>
      </c>
      <c r="M452">
        <v>17</v>
      </c>
      <c r="N452">
        <v>3.16</v>
      </c>
      <c r="O452">
        <v>4.37</v>
      </c>
      <c r="P452">
        <v>34.5</v>
      </c>
      <c r="Q452">
        <v>2</v>
      </c>
      <c r="R452">
        <v>13704</v>
      </c>
      <c r="S452">
        <v>179</v>
      </c>
      <c r="T452">
        <v>7</v>
      </c>
      <c r="U452">
        <v>4765230</v>
      </c>
      <c r="V452">
        <v>3385278</v>
      </c>
      <c r="W452">
        <v>1379952</v>
      </c>
      <c r="X452" s="27">
        <f t="shared" si="43"/>
        <v>0.78816568047337277</v>
      </c>
      <c r="Y452" s="27">
        <f t="shared" si="44"/>
        <v>0.13333472140250507</v>
      </c>
      <c r="Z452" s="26">
        <f t="shared" si="45"/>
        <v>24.457957957957959</v>
      </c>
      <c r="AA452" s="27">
        <f t="shared" si="46"/>
        <v>0.81318681318681318</v>
      </c>
      <c r="AB452" t="str">
        <f t="shared" si="47"/>
        <v>Stock-out Risk</v>
      </c>
    </row>
    <row r="453" spans="1:28" x14ac:dyDescent="0.3">
      <c r="A453" t="s">
        <v>470</v>
      </c>
      <c r="B453" t="s">
        <v>1145</v>
      </c>
      <c r="C453" t="s">
        <v>1633</v>
      </c>
      <c r="D453" t="s">
        <v>1638</v>
      </c>
      <c r="E453">
        <v>2024</v>
      </c>
      <c r="F453" t="s">
        <v>1639</v>
      </c>
      <c r="G453">
        <f t="shared" si="42"/>
        <v>92</v>
      </c>
      <c r="H453">
        <v>4024</v>
      </c>
      <c r="I453">
        <v>13591</v>
      </c>
      <c r="J453">
        <v>8536</v>
      </c>
      <c r="K453">
        <v>198694</v>
      </c>
      <c r="L453">
        <v>8.68</v>
      </c>
      <c r="M453">
        <v>10</v>
      </c>
      <c r="N453">
        <v>8.4499999999999993</v>
      </c>
      <c r="O453">
        <v>16.82</v>
      </c>
      <c r="P453">
        <v>62.45</v>
      </c>
      <c r="Q453">
        <v>3.7</v>
      </c>
      <c r="R453">
        <v>8894</v>
      </c>
      <c r="S453">
        <v>3863</v>
      </c>
      <c r="T453">
        <v>13</v>
      </c>
      <c r="U453">
        <v>54690184</v>
      </c>
      <c r="V453">
        <v>34348864</v>
      </c>
      <c r="W453">
        <v>20341320</v>
      </c>
      <c r="X453" s="27">
        <f t="shared" si="43"/>
        <v>0.51020666920248514</v>
      </c>
      <c r="Y453" s="27">
        <f t="shared" si="44"/>
        <v>0.80561399237789855</v>
      </c>
      <c r="Z453" s="26">
        <f t="shared" si="45"/>
        <v>88.31908548707753</v>
      </c>
      <c r="AA453" s="27">
        <f t="shared" si="46"/>
        <v>0.89130434782608692</v>
      </c>
      <c r="AB453" t="str">
        <f t="shared" si="47"/>
        <v>Fast Mover</v>
      </c>
    </row>
    <row r="454" spans="1:28" x14ac:dyDescent="0.3">
      <c r="A454" t="s">
        <v>471</v>
      </c>
      <c r="B454" t="s">
        <v>1377</v>
      </c>
      <c r="C454" t="s">
        <v>1633</v>
      </c>
      <c r="D454" t="s">
        <v>1637</v>
      </c>
      <c r="E454">
        <v>2023</v>
      </c>
      <c r="F454" t="s">
        <v>1641</v>
      </c>
      <c r="G454">
        <f t="shared" si="42"/>
        <v>91</v>
      </c>
      <c r="H454">
        <v>3317</v>
      </c>
      <c r="I454">
        <v>16751</v>
      </c>
      <c r="J454">
        <v>8510</v>
      </c>
      <c r="K454">
        <v>173853</v>
      </c>
      <c r="L454">
        <v>9.49</v>
      </c>
      <c r="M454">
        <v>14</v>
      </c>
      <c r="N454">
        <v>4.76</v>
      </c>
      <c r="O454">
        <v>4.33</v>
      </c>
      <c r="P454">
        <v>29.14</v>
      </c>
      <c r="Q454">
        <v>1.8</v>
      </c>
      <c r="R454">
        <v>18588</v>
      </c>
      <c r="S454">
        <v>5296</v>
      </c>
      <c r="T454">
        <v>3</v>
      </c>
      <c r="U454">
        <v>55563067</v>
      </c>
      <c r="V454">
        <v>28227670</v>
      </c>
      <c r="W454">
        <v>27335397</v>
      </c>
      <c r="X454" s="27">
        <f t="shared" si="43"/>
        <v>0.38511552304655755</v>
      </c>
      <c r="Y454" s="27">
        <f t="shared" si="44"/>
        <v>0.66407097731547948</v>
      </c>
      <c r="Z454" s="26">
        <f t="shared" si="45"/>
        <v>145.29273439855291</v>
      </c>
      <c r="AA454" s="27">
        <f t="shared" si="46"/>
        <v>0.84615384615384615</v>
      </c>
      <c r="AB454" t="str">
        <f t="shared" si="47"/>
        <v>Fast Mover</v>
      </c>
    </row>
    <row r="455" spans="1:28" x14ac:dyDescent="0.3">
      <c r="A455" t="s">
        <v>472</v>
      </c>
      <c r="B455" t="s">
        <v>1378</v>
      </c>
      <c r="C455" t="s">
        <v>1634</v>
      </c>
      <c r="D455" t="s">
        <v>1635</v>
      </c>
      <c r="E455">
        <v>2023</v>
      </c>
      <c r="F455" t="s">
        <v>1639</v>
      </c>
      <c r="G455">
        <f t="shared" si="42"/>
        <v>92</v>
      </c>
      <c r="H455">
        <v>875</v>
      </c>
      <c r="I455">
        <v>2026</v>
      </c>
      <c r="J455">
        <v>2419</v>
      </c>
      <c r="K455">
        <v>365261</v>
      </c>
      <c r="L455">
        <v>2.35</v>
      </c>
      <c r="M455">
        <v>18</v>
      </c>
      <c r="N455">
        <v>6.7</v>
      </c>
      <c r="O455">
        <v>18.12</v>
      </c>
      <c r="P455">
        <v>32.44</v>
      </c>
      <c r="Q455">
        <v>4.5999999999999996</v>
      </c>
      <c r="R455">
        <v>2325</v>
      </c>
      <c r="S455">
        <v>832</v>
      </c>
      <c r="T455">
        <v>9</v>
      </c>
      <c r="U455">
        <v>1772750</v>
      </c>
      <c r="V455">
        <v>2116625</v>
      </c>
      <c r="W455">
        <v>-343875</v>
      </c>
      <c r="X455" s="27">
        <f t="shared" si="43"/>
        <v>0.51259519625073224</v>
      </c>
      <c r="Y455" s="27">
        <f t="shared" si="44"/>
        <v>0.17517699883962753</v>
      </c>
      <c r="Z455" s="26">
        <f t="shared" si="45"/>
        <v>87.478857142857152</v>
      </c>
      <c r="AA455" s="27">
        <f t="shared" si="46"/>
        <v>0.80434782608695654</v>
      </c>
      <c r="AB455" t="str">
        <f t="shared" si="47"/>
        <v>Stock-out Risk</v>
      </c>
    </row>
    <row r="456" spans="1:28" x14ac:dyDescent="0.3">
      <c r="A456" t="s">
        <v>473</v>
      </c>
      <c r="B456" t="s">
        <v>1379</v>
      </c>
      <c r="C456" t="s">
        <v>1634</v>
      </c>
      <c r="D456" t="s">
        <v>1638</v>
      </c>
      <c r="E456">
        <v>2024</v>
      </c>
      <c r="F456" t="s">
        <v>1640</v>
      </c>
      <c r="G456">
        <f t="shared" si="42"/>
        <v>92</v>
      </c>
      <c r="H456">
        <v>1566</v>
      </c>
      <c r="I456">
        <v>4724</v>
      </c>
      <c r="J456">
        <v>14775</v>
      </c>
      <c r="K456">
        <v>285062</v>
      </c>
      <c r="L456">
        <v>7.11</v>
      </c>
      <c r="M456">
        <v>0</v>
      </c>
      <c r="N456">
        <v>4.0199999999999996</v>
      </c>
      <c r="O456">
        <v>12.63</v>
      </c>
      <c r="P456">
        <v>75.64</v>
      </c>
      <c r="Q456">
        <v>1.4</v>
      </c>
      <c r="R456">
        <v>10696</v>
      </c>
      <c r="S456">
        <v>4076</v>
      </c>
      <c r="T456">
        <v>6</v>
      </c>
      <c r="U456">
        <v>7397784</v>
      </c>
      <c r="V456">
        <v>23137650</v>
      </c>
      <c r="W456">
        <v>-15739866</v>
      </c>
      <c r="X456" s="27">
        <f t="shared" si="43"/>
        <v>0.27756114852889047</v>
      </c>
      <c r="Y456" s="27">
        <f t="shared" si="44"/>
        <v>0.31351677735183625</v>
      </c>
      <c r="Z456" s="26">
        <f t="shared" si="45"/>
        <v>239.45849297573437</v>
      </c>
      <c r="AA456" s="27">
        <f t="shared" si="46"/>
        <v>1</v>
      </c>
      <c r="AB456" t="str">
        <f t="shared" si="47"/>
        <v>Overstocked</v>
      </c>
    </row>
    <row r="457" spans="1:28" x14ac:dyDescent="0.3">
      <c r="A457" t="s">
        <v>474</v>
      </c>
      <c r="B457" t="s">
        <v>1256</v>
      </c>
      <c r="C457" t="s">
        <v>1633</v>
      </c>
      <c r="D457" t="s">
        <v>1635</v>
      </c>
      <c r="E457">
        <v>2024</v>
      </c>
      <c r="F457" t="s">
        <v>1639</v>
      </c>
      <c r="G457">
        <f t="shared" si="42"/>
        <v>92</v>
      </c>
      <c r="H457">
        <v>3196</v>
      </c>
      <c r="I457">
        <v>16569</v>
      </c>
      <c r="J457">
        <v>14072</v>
      </c>
      <c r="K457">
        <v>283077</v>
      </c>
      <c r="L457">
        <v>10.75</v>
      </c>
      <c r="M457">
        <v>3</v>
      </c>
      <c r="N457">
        <v>2.98</v>
      </c>
      <c r="O457">
        <v>17</v>
      </c>
      <c r="P457">
        <v>56.75</v>
      </c>
      <c r="Q457">
        <v>3.8</v>
      </c>
      <c r="R457">
        <v>13152</v>
      </c>
      <c r="S457">
        <v>5759</v>
      </c>
      <c r="T457">
        <v>6</v>
      </c>
      <c r="U457">
        <v>52954524</v>
      </c>
      <c r="V457">
        <v>44974112</v>
      </c>
      <c r="W457">
        <v>7980412</v>
      </c>
      <c r="X457" s="27">
        <f t="shared" si="43"/>
        <v>0.35689558905639307</v>
      </c>
      <c r="Y457" s="27">
        <f t="shared" si="44"/>
        <v>0.63984650090451389</v>
      </c>
      <c r="Z457" s="26">
        <f t="shared" si="45"/>
        <v>165.77847309136419</v>
      </c>
      <c r="AA457" s="27">
        <f t="shared" si="46"/>
        <v>0.96739130434782605</v>
      </c>
      <c r="AB457" t="str">
        <f t="shared" si="47"/>
        <v>Overstocked</v>
      </c>
    </row>
    <row r="458" spans="1:28" x14ac:dyDescent="0.3">
      <c r="A458" t="s">
        <v>475</v>
      </c>
      <c r="B458" t="s">
        <v>1190</v>
      </c>
      <c r="C458" t="s">
        <v>1632</v>
      </c>
      <c r="D458" t="s">
        <v>1638</v>
      </c>
      <c r="E458">
        <v>2023</v>
      </c>
      <c r="F458" t="s">
        <v>1641</v>
      </c>
      <c r="G458">
        <f t="shared" si="42"/>
        <v>91</v>
      </c>
      <c r="H458">
        <v>462</v>
      </c>
      <c r="I458">
        <v>13036</v>
      </c>
      <c r="J458">
        <v>13635</v>
      </c>
      <c r="K458">
        <v>413228</v>
      </c>
      <c r="L458">
        <v>4.0599999999999996</v>
      </c>
      <c r="M458">
        <v>13</v>
      </c>
      <c r="N458">
        <v>6.25</v>
      </c>
      <c r="O458">
        <v>5.07</v>
      </c>
      <c r="P458">
        <v>50.68</v>
      </c>
      <c r="Q458">
        <v>3</v>
      </c>
      <c r="R458">
        <v>18260</v>
      </c>
      <c r="S458">
        <v>1484</v>
      </c>
      <c r="T458">
        <v>3</v>
      </c>
      <c r="U458">
        <v>6022632</v>
      </c>
      <c r="V458">
        <v>6299370</v>
      </c>
      <c r="W458">
        <v>-276738</v>
      </c>
      <c r="X458" s="27">
        <f t="shared" si="43"/>
        <v>0.23741007194244604</v>
      </c>
      <c r="Y458" s="27">
        <f t="shared" si="44"/>
        <v>9.2493455387323342E-2</v>
      </c>
      <c r="Z458" s="26">
        <f t="shared" si="45"/>
        <v>292.30303030303031</v>
      </c>
      <c r="AA458" s="27">
        <f t="shared" si="46"/>
        <v>0.85714285714285721</v>
      </c>
      <c r="AB458" t="str">
        <f t="shared" si="47"/>
        <v>Other</v>
      </c>
    </row>
    <row r="459" spans="1:28" x14ac:dyDescent="0.3">
      <c r="A459" t="s">
        <v>476</v>
      </c>
      <c r="B459" t="s">
        <v>1380</v>
      </c>
      <c r="C459" t="s">
        <v>1633</v>
      </c>
      <c r="D459" t="s">
        <v>1635</v>
      </c>
      <c r="E459">
        <v>2024</v>
      </c>
      <c r="F459" t="s">
        <v>1639</v>
      </c>
      <c r="G459">
        <f t="shared" si="42"/>
        <v>92</v>
      </c>
      <c r="H459">
        <v>778</v>
      </c>
      <c r="I459">
        <v>15047</v>
      </c>
      <c r="J459">
        <v>7668</v>
      </c>
      <c r="K459">
        <v>73782</v>
      </c>
      <c r="L459">
        <v>3.03</v>
      </c>
      <c r="M459">
        <v>13</v>
      </c>
      <c r="N459">
        <v>1.55</v>
      </c>
      <c r="O459">
        <v>18.64</v>
      </c>
      <c r="P459">
        <v>35.479999999999997</v>
      </c>
      <c r="Q459">
        <v>4.5</v>
      </c>
      <c r="R459">
        <v>2472</v>
      </c>
      <c r="S459">
        <v>2224</v>
      </c>
      <c r="T459">
        <v>5</v>
      </c>
      <c r="U459">
        <v>11706566</v>
      </c>
      <c r="V459">
        <v>5965704</v>
      </c>
      <c r="W459">
        <v>5740862</v>
      </c>
      <c r="X459" s="27">
        <f t="shared" si="43"/>
        <v>0.25916055962691537</v>
      </c>
      <c r="Y459" s="27">
        <f t="shared" si="44"/>
        <v>0.1557573772539774</v>
      </c>
      <c r="Z459" s="26">
        <f t="shared" si="45"/>
        <v>262.99228791773777</v>
      </c>
      <c r="AA459" s="27">
        <f t="shared" si="46"/>
        <v>0.85869565217391308</v>
      </c>
      <c r="AB459" t="str">
        <f t="shared" si="47"/>
        <v>Other</v>
      </c>
    </row>
    <row r="460" spans="1:28" x14ac:dyDescent="0.3">
      <c r="A460" t="s">
        <v>477</v>
      </c>
      <c r="B460" t="s">
        <v>1186</v>
      </c>
      <c r="C460" t="s">
        <v>1632</v>
      </c>
      <c r="D460" t="s">
        <v>1637</v>
      </c>
      <c r="E460">
        <v>2023</v>
      </c>
      <c r="F460" t="s">
        <v>1641</v>
      </c>
      <c r="G460">
        <f t="shared" si="42"/>
        <v>91</v>
      </c>
      <c r="H460">
        <v>3398</v>
      </c>
      <c r="I460">
        <v>19759</v>
      </c>
      <c r="J460">
        <v>2231</v>
      </c>
      <c r="K460">
        <v>340598</v>
      </c>
      <c r="L460">
        <v>4.71</v>
      </c>
      <c r="M460">
        <v>2</v>
      </c>
      <c r="N460">
        <v>3.73</v>
      </c>
      <c r="O460">
        <v>24.89</v>
      </c>
      <c r="P460">
        <v>68.47</v>
      </c>
      <c r="Q460">
        <v>1.5</v>
      </c>
      <c r="R460">
        <v>12768</v>
      </c>
      <c r="S460">
        <v>6752</v>
      </c>
      <c r="T460">
        <v>13</v>
      </c>
      <c r="U460">
        <v>67141082</v>
      </c>
      <c r="V460">
        <v>7580938</v>
      </c>
      <c r="W460">
        <v>59560144</v>
      </c>
      <c r="X460" s="27">
        <f t="shared" si="43"/>
        <v>0.3347783251231527</v>
      </c>
      <c r="Y460" s="27">
        <f t="shared" si="44"/>
        <v>0.68028736235091936</v>
      </c>
      <c r="Z460" s="26">
        <f t="shared" si="45"/>
        <v>180.82165979988227</v>
      </c>
      <c r="AA460" s="27">
        <f t="shared" si="46"/>
        <v>0.97802197802197799</v>
      </c>
      <c r="AB460" t="str">
        <f t="shared" si="47"/>
        <v>Overstocked</v>
      </c>
    </row>
    <row r="461" spans="1:28" x14ac:dyDescent="0.3">
      <c r="A461" t="s">
        <v>478</v>
      </c>
      <c r="B461" t="s">
        <v>1381</v>
      </c>
      <c r="C461" t="s">
        <v>1634</v>
      </c>
      <c r="D461" t="s">
        <v>1638</v>
      </c>
      <c r="E461">
        <v>2023</v>
      </c>
      <c r="F461" t="s">
        <v>1640</v>
      </c>
      <c r="G461">
        <f t="shared" si="42"/>
        <v>92</v>
      </c>
      <c r="H461">
        <v>2858</v>
      </c>
      <c r="I461">
        <v>3263</v>
      </c>
      <c r="J461">
        <v>9867</v>
      </c>
      <c r="K461">
        <v>380048</v>
      </c>
      <c r="L461">
        <v>3.62</v>
      </c>
      <c r="M461">
        <v>16</v>
      </c>
      <c r="N461">
        <v>2.09</v>
      </c>
      <c r="O461">
        <v>16.64</v>
      </c>
      <c r="P461">
        <v>33.020000000000003</v>
      </c>
      <c r="Q461">
        <v>3.7</v>
      </c>
      <c r="R461">
        <v>1943</v>
      </c>
      <c r="S461">
        <v>5383</v>
      </c>
      <c r="T461">
        <v>10</v>
      </c>
      <c r="U461">
        <v>9325654</v>
      </c>
      <c r="V461">
        <v>28199886</v>
      </c>
      <c r="W461">
        <v>-18874232</v>
      </c>
      <c r="X461" s="27">
        <f t="shared" si="43"/>
        <v>0.34680257250333696</v>
      </c>
      <c r="Y461" s="27">
        <f t="shared" si="44"/>
        <v>0.57217812878132057</v>
      </c>
      <c r="Z461" s="26">
        <f t="shared" si="45"/>
        <v>173.28061581525543</v>
      </c>
      <c r="AA461" s="27">
        <f t="shared" si="46"/>
        <v>0.82608695652173914</v>
      </c>
      <c r="AB461" t="str">
        <f t="shared" si="47"/>
        <v>Other</v>
      </c>
    </row>
    <row r="462" spans="1:28" x14ac:dyDescent="0.3">
      <c r="A462" t="s">
        <v>479</v>
      </c>
      <c r="B462" t="s">
        <v>1382</v>
      </c>
      <c r="C462" t="s">
        <v>1634</v>
      </c>
      <c r="D462" t="s">
        <v>1636</v>
      </c>
      <c r="E462">
        <v>2023</v>
      </c>
      <c r="F462" t="s">
        <v>1641</v>
      </c>
      <c r="G462">
        <f t="shared" si="42"/>
        <v>91</v>
      </c>
      <c r="H462">
        <v>725</v>
      </c>
      <c r="I462">
        <v>10212</v>
      </c>
      <c r="J462">
        <v>5513</v>
      </c>
      <c r="K462">
        <v>179936</v>
      </c>
      <c r="L462">
        <v>3.22</v>
      </c>
      <c r="M462">
        <v>2</v>
      </c>
      <c r="N462">
        <v>6.96</v>
      </c>
      <c r="O462">
        <v>12.34</v>
      </c>
      <c r="P462">
        <v>68.97</v>
      </c>
      <c r="Q462">
        <v>3.3</v>
      </c>
      <c r="R462">
        <v>2254</v>
      </c>
      <c r="S462">
        <v>7276</v>
      </c>
      <c r="T462">
        <v>10</v>
      </c>
      <c r="U462">
        <v>7403700</v>
      </c>
      <c r="V462">
        <v>3996925</v>
      </c>
      <c r="W462">
        <v>3406775</v>
      </c>
      <c r="X462" s="27">
        <f t="shared" si="43"/>
        <v>9.0613673290838651E-2</v>
      </c>
      <c r="Y462" s="27">
        <f t="shared" si="44"/>
        <v>0.14514665618140568</v>
      </c>
      <c r="Z462" s="26">
        <f t="shared" si="45"/>
        <v>913.26344827586206</v>
      </c>
      <c r="AA462" s="27">
        <f t="shared" si="46"/>
        <v>0.97802197802197799</v>
      </c>
      <c r="AB462" t="str">
        <f t="shared" si="47"/>
        <v>Slow Mover</v>
      </c>
    </row>
    <row r="463" spans="1:28" x14ac:dyDescent="0.3">
      <c r="A463" t="s">
        <v>480</v>
      </c>
      <c r="B463" t="s">
        <v>1383</v>
      </c>
      <c r="C463" t="s">
        <v>1632</v>
      </c>
      <c r="D463" t="s">
        <v>1635</v>
      </c>
      <c r="E463">
        <v>2023</v>
      </c>
      <c r="F463" t="s">
        <v>1642</v>
      </c>
      <c r="G463">
        <f t="shared" si="42"/>
        <v>90</v>
      </c>
      <c r="H463">
        <v>3515</v>
      </c>
      <c r="I463">
        <v>7297</v>
      </c>
      <c r="J463">
        <v>11453</v>
      </c>
      <c r="K463">
        <v>458808</v>
      </c>
      <c r="L463">
        <v>6.37</v>
      </c>
      <c r="M463">
        <v>15</v>
      </c>
      <c r="N463">
        <v>9.44</v>
      </c>
      <c r="O463">
        <v>23.08</v>
      </c>
      <c r="P463">
        <v>15.61</v>
      </c>
      <c r="Q463">
        <v>2.9</v>
      </c>
      <c r="R463">
        <v>17523</v>
      </c>
      <c r="S463">
        <v>9490</v>
      </c>
      <c r="T463">
        <v>7</v>
      </c>
      <c r="U463">
        <v>25648955</v>
      </c>
      <c r="V463">
        <v>40257295</v>
      </c>
      <c r="W463">
        <v>-14608340</v>
      </c>
      <c r="X463" s="27">
        <f t="shared" si="43"/>
        <v>0.27028066128412148</v>
      </c>
      <c r="Y463" s="27">
        <f t="shared" si="44"/>
        <v>0.70371102962433241</v>
      </c>
      <c r="Z463" s="26">
        <f t="shared" si="45"/>
        <v>242.98719772403982</v>
      </c>
      <c r="AA463" s="27">
        <f t="shared" si="46"/>
        <v>0.83333333333333337</v>
      </c>
      <c r="AB463" t="str">
        <f t="shared" si="47"/>
        <v>Other</v>
      </c>
    </row>
    <row r="464" spans="1:28" x14ac:dyDescent="0.3">
      <c r="A464" t="s">
        <v>481</v>
      </c>
      <c r="B464" t="s">
        <v>1384</v>
      </c>
      <c r="C464" t="s">
        <v>1632</v>
      </c>
      <c r="D464" t="s">
        <v>1637</v>
      </c>
      <c r="E464">
        <v>2024</v>
      </c>
      <c r="F464" t="s">
        <v>1641</v>
      </c>
      <c r="G464">
        <f t="shared" si="42"/>
        <v>91</v>
      </c>
      <c r="H464">
        <v>2554</v>
      </c>
      <c r="I464">
        <v>10708</v>
      </c>
      <c r="J464">
        <v>10357</v>
      </c>
      <c r="K464">
        <v>203245</v>
      </c>
      <c r="L464">
        <v>13.62</v>
      </c>
      <c r="M464">
        <v>13</v>
      </c>
      <c r="N464">
        <v>9.9600000000000009</v>
      </c>
      <c r="O464">
        <v>0.4</v>
      </c>
      <c r="P464">
        <v>79.16</v>
      </c>
      <c r="Q464">
        <v>3</v>
      </c>
      <c r="R464">
        <v>11863</v>
      </c>
      <c r="S464">
        <v>6705</v>
      </c>
      <c r="T464">
        <v>12</v>
      </c>
      <c r="U464">
        <v>27348232</v>
      </c>
      <c r="V464">
        <v>26451778</v>
      </c>
      <c r="W464">
        <v>896454</v>
      </c>
      <c r="X464" s="27">
        <f t="shared" si="43"/>
        <v>0.27583972351225833</v>
      </c>
      <c r="Y464" s="27">
        <f t="shared" si="44"/>
        <v>0.51131663432732433</v>
      </c>
      <c r="Z464" s="26">
        <f t="shared" si="45"/>
        <v>238.90172278778388</v>
      </c>
      <c r="AA464" s="27">
        <f t="shared" si="46"/>
        <v>0.85714285714285721</v>
      </c>
      <c r="AB464" t="str">
        <f t="shared" si="47"/>
        <v>Other</v>
      </c>
    </row>
    <row r="465" spans="1:28" x14ac:dyDescent="0.3">
      <c r="A465" t="s">
        <v>482</v>
      </c>
      <c r="B465" t="s">
        <v>1385</v>
      </c>
      <c r="C465" t="s">
        <v>1633</v>
      </c>
      <c r="D465" t="s">
        <v>1636</v>
      </c>
      <c r="E465">
        <v>2024</v>
      </c>
      <c r="F465" t="s">
        <v>1640</v>
      </c>
      <c r="G465">
        <f t="shared" si="42"/>
        <v>92</v>
      </c>
      <c r="H465">
        <v>3017</v>
      </c>
      <c r="I465">
        <v>6609</v>
      </c>
      <c r="J465">
        <v>10235</v>
      </c>
      <c r="K465">
        <v>476420</v>
      </c>
      <c r="L465">
        <v>7.61</v>
      </c>
      <c r="M465">
        <v>19</v>
      </c>
      <c r="N465">
        <v>4.5</v>
      </c>
      <c r="O465">
        <v>18.25</v>
      </c>
      <c r="P465">
        <v>49.97</v>
      </c>
      <c r="Q465">
        <v>3.9</v>
      </c>
      <c r="R465">
        <v>12397</v>
      </c>
      <c r="S465">
        <v>5807</v>
      </c>
      <c r="T465">
        <v>10</v>
      </c>
      <c r="U465">
        <v>19939353</v>
      </c>
      <c r="V465">
        <v>30878995</v>
      </c>
      <c r="W465">
        <v>-10939642</v>
      </c>
      <c r="X465" s="27">
        <f t="shared" si="43"/>
        <v>0.3419084315503173</v>
      </c>
      <c r="Y465" s="27">
        <f t="shared" si="44"/>
        <v>0.60401029199903578</v>
      </c>
      <c r="Z465" s="26">
        <f t="shared" si="45"/>
        <v>177.07789194564137</v>
      </c>
      <c r="AA465" s="27">
        <f t="shared" si="46"/>
        <v>0.79347826086956519</v>
      </c>
      <c r="AB465" t="str">
        <f t="shared" si="47"/>
        <v>Other</v>
      </c>
    </row>
    <row r="466" spans="1:28" x14ac:dyDescent="0.3">
      <c r="A466" t="s">
        <v>483</v>
      </c>
      <c r="B466" t="s">
        <v>1386</v>
      </c>
      <c r="C466" t="s">
        <v>1634</v>
      </c>
      <c r="D466" t="s">
        <v>1638</v>
      </c>
      <c r="E466">
        <v>2024</v>
      </c>
      <c r="F466" t="s">
        <v>1641</v>
      </c>
      <c r="G466">
        <f t="shared" si="42"/>
        <v>91</v>
      </c>
      <c r="H466">
        <v>2836</v>
      </c>
      <c r="I466">
        <v>18000</v>
      </c>
      <c r="J466">
        <v>5798</v>
      </c>
      <c r="K466">
        <v>478812</v>
      </c>
      <c r="L466">
        <v>2.82</v>
      </c>
      <c r="M466">
        <v>12</v>
      </c>
      <c r="N466">
        <v>2.5299999999999998</v>
      </c>
      <c r="O466">
        <v>22.22</v>
      </c>
      <c r="P466">
        <v>45.08</v>
      </c>
      <c r="Q466">
        <v>4.8</v>
      </c>
      <c r="R466">
        <v>6896</v>
      </c>
      <c r="S466">
        <v>2392</v>
      </c>
      <c r="T466">
        <v>5</v>
      </c>
      <c r="U466">
        <v>51048000</v>
      </c>
      <c r="V466">
        <v>16443128</v>
      </c>
      <c r="W466">
        <v>34604872</v>
      </c>
      <c r="X466" s="27">
        <f t="shared" si="43"/>
        <v>0.54246365723029843</v>
      </c>
      <c r="Y466" s="27">
        <f t="shared" si="44"/>
        <v>0.56777367852478144</v>
      </c>
      <c r="Z466" s="26">
        <f t="shared" si="45"/>
        <v>76.753173483779975</v>
      </c>
      <c r="AA466" s="27">
        <f t="shared" si="46"/>
        <v>0.86813186813186816</v>
      </c>
      <c r="AB466" t="str">
        <f t="shared" si="47"/>
        <v>Fast Mover</v>
      </c>
    </row>
    <row r="467" spans="1:28" x14ac:dyDescent="0.3">
      <c r="A467" t="s">
        <v>484</v>
      </c>
      <c r="B467" t="s">
        <v>1269</v>
      </c>
      <c r="C467" t="s">
        <v>1634</v>
      </c>
      <c r="D467" t="s">
        <v>1636</v>
      </c>
      <c r="E467">
        <v>2023</v>
      </c>
      <c r="F467" t="s">
        <v>1639</v>
      </c>
      <c r="G467">
        <f t="shared" si="42"/>
        <v>92</v>
      </c>
      <c r="H467">
        <v>1172</v>
      </c>
      <c r="I467">
        <v>3933</v>
      </c>
      <c r="J467">
        <v>962</v>
      </c>
      <c r="K467">
        <v>477540</v>
      </c>
      <c r="L467">
        <v>1.1499999999999999</v>
      </c>
      <c r="M467">
        <v>14</v>
      </c>
      <c r="N467">
        <v>4.43</v>
      </c>
      <c r="O467">
        <v>1.54</v>
      </c>
      <c r="P467">
        <v>58.88</v>
      </c>
      <c r="Q467">
        <v>1.4</v>
      </c>
      <c r="R467">
        <v>4965</v>
      </c>
      <c r="S467">
        <v>8476</v>
      </c>
      <c r="T467">
        <v>12</v>
      </c>
      <c r="U467">
        <v>4609476</v>
      </c>
      <c r="V467">
        <v>1127464</v>
      </c>
      <c r="W467">
        <v>3482012</v>
      </c>
      <c r="X467" s="27">
        <f t="shared" si="43"/>
        <v>0.12147595356550581</v>
      </c>
      <c r="Y467" s="27">
        <f t="shared" si="44"/>
        <v>0.23463707730290684</v>
      </c>
      <c r="Z467" s="26">
        <f t="shared" si="45"/>
        <v>665.35153583617739</v>
      </c>
      <c r="AA467" s="27">
        <f t="shared" si="46"/>
        <v>0.84782608695652173</v>
      </c>
      <c r="AB467" t="str">
        <f t="shared" si="47"/>
        <v>Slow Mover</v>
      </c>
    </row>
    <row r="468" spans="1:28" x14ac:dyDescent="0.3">
      <c r="A468" t="s">
        <v>485</v>
      </c>
      <c r="B468" t="s">
        <v>1153</v>
      </c>
      <c r="C468" t="s">
        <v>1633</v>
      </c>
      <c r="D468" t="s">
        <v>1637</v>
      </c>
      <c r="E468">
        <v>2024</v>
      </c>
      <c r="F468" t="s">
        <v>1642</v>
      </c>
      <c r="G468">
        <f t="shared" si="42"/>
        <v>90</v>
      </c>
      <c r="H468">
        <v>4129</v>
      </c>
      <c r="I468">
        <v>18467</v>
      </c>
      <c r="J468">
        <v>2774</v>
      </c>
      <c r="K468">
        <v>172258</v>
      </c>
      <c r="L468">
        <v>10.44</v>
      </c>
      <c r="M468">
        <v>13</v>
      </c>
      <c r="N468">
        <v>8.4700000000000006</v>
      </c>
      <c r="O468">
        <v>11.25</v>
      </c>
      <c r="P468">
        <v>59.94</v>
      </c>
      <c r="Q468">
        <v>1.1000000000000001</v>
      </c>
      <c r="R468">
        <v>4211</v>
      </c>
      <c r="S468">
        <v>1097</v>
      </c>
      <c r="T468">
        <v>2</v>
      </c>
      <c r="U468">
        <v>76250243</v>
      </c>
      <c r="V468">
        <v>11453846</v>
      </c>
      <c r="W468">
        <v>64796397</v>
      </c>
      <c r="X468" s="27">
        <f t="shared" si="43"/>
        <v>0.79008802143130497</v>
      </c>
      <c r="Y468" s="27">
        <f t="shared" si="44"/>
        <v>0.82663523223865387</v>
      </c>
      <c r="Z468" s="26">
        <f t="shared" si="45"/>
        <v>23.911358682489706</v>
      </c>
      <c r="AA468" s="27">
        <f t="shared" si="46"/>
        <v>0.85555555555555562</v>
      </c>
      <c r="AB468" t="str">
        <f t="shared" si="47"/>
        <v>Fast Mover</v>
      </c>
    </row>
    <row r="469" spans="1:28" x14ac:dyDescent="0.3">
      <c r="A469" t="s">
        <v>486</v>
      </c>
      <c r="B469" t="s">
        <v>1322</v>
      </c>
      <c r="C469" t="s">
        <v>1633</v>
      </c>
      <c r="D469" t="s">
        <v>1635</v>
      </c>
      <c r="E469">
        <v>2024</v>
      </c>
      <c r="F469" t="s">
        <v>1640</v>
      </c>
      <c r="G469">
        <f t="shared" si="42"/>
        <v>92</v>
      </c>
      <c r="H469">
        <v>1621</v>
      </c>
      <c r="I469">
        <v>5667</v>
      </c>
      <c r="J469">
        <v>4091</v>
      </c>
      <c r="K469">
        <v>161668</v>
      </c>
      <c r="L469">
        <v>5.74</v>
      </c>
      <c r="M469">
        <v>18</v>
      </c>
      <c r="N469">
        <v>2.06</v>
      </c>
      <c r="O469">
        <v>5.12</v>
      </c>
      <c r="P469">
        <v>20.56</v>
      </c>
      <c r="Q469">
        <v>4.2</v>
      </c>
      <c r="R469">
        <v>20291</v>
      </c>
      <c r="S469">
        <v>4764</v>
      </c>
      <c r="T469">
        <v>3</v>
      </c>
      <c r="U469">
        <v>9186207</v>
      </c>
      <c r="V469">
        <v>6631511</v>
      </c>
      <c r="W469">
        <v>2554696</v>
      </c>
      <c r="X469" s="27">
        <f t="shared" si="43"/>
        <v>0.25387627251370398</v>
      </c>
      <c r="Y469" s="27">
        <f t="shared" si="44"/>
        <v>0.32452790299318429</v>
      </c>
      <c r="Z469" s="26">
        <f t="shared" si="45"/>
        <v>270.38124614435532</v>
      </c>
      <c r="AA469" s="27">
        <f t="shared" si="46"/>
        <v>0.80434782608695654</v>
      </c>
      <c r="AB469" t="str">
        <f t="shared" si="47"/>
        <v>Other</v>
      </c>
    </row>
    <row r="470" spans="1:28" x14ac:dyDescent="0.3">
      <c r="A470" t="s">
        <v>487</v>
      </c>
      <c r="B470" t="s">
        <v>1105</v>
      </c>
      <c r="C470" t="s">
        <v>1634</v>
      </c>
      <c r="D470" t="s">
        <v>1636</v>
      </c>
      <c r="E470">
        <v>2024</v>
      </c>
      <c r="F470" t="s">
        <v>1639</v>
      </c>
      <c r="G470">
        <f t="shared" si="42"/>
        <v>92</v>
      </c>
      <c r="H470">
        <v>2193</v>
      </c>
      <c r="I470">
        <v>19273</v>
      </c>
      <c r="J470">
        <v>9261</v>
      </c>
      <c r="K470">
        <v>436328</v>
      </c>
      <c r="L470">
        <v>12.33</v>
      </c>
      <c r="M470">
        <v>5</v>
      </c>
      <c r="N470">
        <v>9.52</v>
      </c>
      <c r="O470">
        <v>14.16</v>
      </c>
      <c r="P470">
        <v>70.5</v>
      </c>
      <c r="Q470">
        <v>1.4</v>
      </c>
      <c r="R470">
        <v>7247</v>
      </c>
      <c r="S470">
        <v>2457</v>
      </c>
      <c r="T470">
        <v>14</v>
      </c>
      <c r="U470">
        <v>42265689</v>
      </c>
      <c r="V470">
        <v>20309373</v>
      </c>
      <c r="W470">
        <v>21956316</v>
      </c>
      <c r="X470" s="27">
        <f t="shared" si="43"/>
        <v>0.47161290322580646</v>
      </c>
      <c r="Y470" s="27">
        <f t="shared" si="44"/>
        <v>0.43904360966320366</v>
      </c>
      <c r="Z470" s="26">
        <f t="shared" si="45"/>
        <v>103.07523939808482</v>
      </c>
      <c r="AA470" s="27">
        <f t="shared" si="46"/>
        <v>0.94565217391304346</v>
      </c>
      <c r="AB470" t="str">
        <f t="shared" si="47"/>
        <v>Other</v>
      </c>
    </row>
    <row r="471" spans="1:28" x14ac:dyDescent="0.3">
      <c r="A471" t="s">
        <v>488</v>
      </c>
      <c r="B471" t="s">
        <v>1387</v>
      </c>
      <c r="C471" t="s">
        <v>1634</v>
      </c>
      <c r="D471" t="s">
        <v>1636</v>
      </c>
      <c r="E471">
        <v>2024</v>
      </c>
      <c r="F471" t="s">
        <v>1641</v>
      </c>
      <c r="G471">
        <f t="shared" si="42"/>
        <v>91</v>
      </c>
      <c r="H471">
        <v>1737</v>
      </c>
      <c r="I471">
        <v>9857</v>
      </c>
      <c r="J471">
        <v>1431</v>
      </c>
      <c r="K471">
        <v>473966</v>
      </c>
      <c r="L471">
        <v>9.89</v>
      </c>
      <c r="M471">
        <v>9</v>
      </c>
      <c r="N471">
        <v>3.42</v>
      </c>
      <c r="O471">
        <v>16.239999999999998</v>
      </c>
      <c r="P471">
        <v>32.07</v>
      </c>
      <c r="Q471">
        <v>4.9000000000000004</v>
      </c>
      <c r="R471">
        <v>19607</v>
      </c>
      <c r="S471">
        <v>5591</v>
      </c>
      <c r="T471">
        <v>2</v>
      </c>
      <c r="U471">
        <v>17121609</v>
      </c>
      <c r="V471">
        <v>2485647</v>
      </c>
      <c r="W471">
        <v>14635962</v>
      </c>
      <c r="X471" s="27">
        <f t="shared" si="43"/>
        <v>0.23703602620087336</v>
      </c>
      <c r="Y471" s="27">
        <f t="shared" si="44"/>
        <v>0.34775136798220918</v>
      </c>
      <c r="Z471" s="26">
        <f t="shared" si="45"/>
        <v>292.9078871617732</v>
      </c>
      <c r="AA471" s="27">
        <f t="shared" si="46"/>
        <v>0.90109890109890112</v>
      </c>
      <c r="AB471" t="str">
        <f t="shared" si="47"/>
        <v>Overstocked</v>
      </c>
    </row>
    <row r="472" spans="1:28" x14ac:dyDescent="0.3">
      <c r="A472" t="s">
        <v>489</v>
      </c>
      <c r="B472" t="s">
        <v>1388</v>
      </c>
      <c r="C472" t="s">
        <v>1634</v>
      </c>
      <c r="D472" t="s">
        <v>1637</v>
      </c>
      <c r="E472">
        <v>2024</v>
      </c>
      <c r="F472" t="s">
        <v>1639</v>
      </c>
      <c r="G472">
        <f t="shared" si="42"/>
        <v>92</v>
      </c>
      <c r="H472">
        <v>4182</v>
      </c>
      <c r="I472">
        <v>7654</v>
      </c>
      <c r="J472">
        <v>1705</v>
      </c>
      <c r="K472">
        <v>328710</v>
      </c>
      <c r="L472">
        <v>11.94</v>
      </c>
      <c r="M472">
        <v>14</v>
      </c>
      <c r="N472">
        <v>9.86</v>
      </c>
      <c r="O472">
        <v>7.57</v>
      </c>
      <c r="P472">
        <v>82.4</v>
      </c>
      <c r="Q472">
        <v>3.5</v>
      </c>
      <c r="R472">
        <v>3419</v>
      </c>
      <c r="S472">
        <v>1779</v>
      </c>
      <c r="T472">
        <v>9</v>
      </c>
      <c r="U472">
        <v>32009028</v>
      </c>
      <c r="V472">
        <v>7130310</v>
      </c>
      <c r="W472">
        <v>24878718</v>
      </c>
      <c r="X472" s="27">
        <f t="shared" si="43"/>
        <v>0.70156014091595365</v>
      </c>
      <c r="Y472" s="27">
        <f t="shared" si="44"/>
        <v>0.83724595331122564</v>
      </c>
      <c r="Z472" s="26">
        <f t="shared" si="45"/>
        <v>39.136298421807744</v>
      </c>
      <c r="AA472" s="27">
        <f t="shared" si="46"/>
        <v>0.84782608695652173</v>
      </c>
      <c r="AB472" t="str">
        <f t="shared" si="47"/>
        <v>Fast Mover</v>
      </c>
    </row>
    <row r="473" spans="1:28" x14ac:dyDescent="0.3">
      <c r="A473" t="s">
        <v>490</v>
      </c>
      <c r="B473" t="s">
        <v>1165</v>
      </c>
      <c r="C473" t="s">
        <v>1634</v>
      </c>
      <c r="D473" t="s">
        <v>1637</v>
      </c>
      <c r="E473">
        <v>2024</v>
      </c>
      <c r="F473" t="s">
        <v>1639</v>
      </c>
      <c r="G473">
        <f t="shared" si="42"/>
        <v>92</v>
      </c>
      <c r="H473">
        <v>3901</v>
      </c>
      <c r="I473">
        <v>10420</v>
      </c>
      <c r="J473">
        <v>12463</v>
      </c>
      <c r="K473">
        <v>188262</v>
      </c>
      <c r="L473">
        <v>4.08</v>
      </c>
      <c r="M473">
        <v>19</v>
      </c>
      <c r="N473">
        <v>8.39</v>
      </c>
      <c r="O473">
        <v>11.5</v>
      </c>
      <c r="P473">
        <v>75.430000000000007</v>
      </c>
      <c r="Q473">
        <v>3.6</v>
      </c>
      <c r="R473">
        <v>18802</v>
      </c>
      <c r="S473">
        <v>5815</v>
      </c>
      <c r="T473">
        <v>10</v>
      </c>
      <c r="U473">
        <v>40648420</v>
      </c>
      <c r="V473">
        <v>48618163</v>
      </c>
      <c r="W473">
        <v>-7969743</v>
      </c>
      <c r="X473" s="27">
        <f t="shared" si="43"/>
        <v>0.40150267599835321</v>
      </c>
      <c r="Y473" s="27">
        <f t="shared" si="44"/>
        <v>0.78098911139815663</v>
      </c>
      <c r="Z473" s="26">
        <f t="shared" si="45"/>
        <v>137.13919507818508</v>
      </c>
      <c r="AA473" s="27">
        <f t="shared" si="46"/>
        <v>0.79347826086956519</v>
      </c>
      <c r="AB473" t="str">
        <f t="shared" si="47"/>
        <v>Fast Mover</v>
      </c>
    </row>
    <row r="474" spans="1:28" x14ac:dyDescent="0.3">
      <c r="A474" t="s">
        <v>491</v>
      </c>
      <c r="B474" t="s">
        <v>1350</v>
      </c>
      <c r="C474" t="s">
        <v>1633</v>
      </c>
      <c r="D474" t="s">
        <v>1636</v>
      </c>
      <c r="E474">
        <v>2024</v>
      </c>
      <c r="F474" t="s">
        <v>1640</v>
      </c>
      <c r="G474">
        <f t="shared" si="42"/>
        <v>92</v>
      </c>
      <c r="H474">
        <v>3490</v>
      </c>
      <c r="I474">
        <v>19927</v>
      </c>
      <c r="J474">
        <v>12245</v>
      </c>
      <c r="K474">
        <v>88333</v>
      </c>
      <c r="L474">
        <v>10.39</v>
      </c>
      <c r="M474">
        <v>5</v>
      </c>
      <c r="N474">
        <v>8.09</v>
      </c>
      <c r="O474">
        <v>6.98</v>
      </c>
      <c r="P474">
        <v>37.700000000000003</v>
      </c>
      <c r="Q474">
        <v>1.8</v>
      </c>
      <c r="R474">
        <v>14973</v>
      </c>
      <c r="S474">
        <v>4986</v>
      </c>
      <c r="T474">
        <v>11</v>
      </c>
      <c r="U474">
        <v>69545230</v>
      </c>
      <c r="V474">
        <v>42735050</v>
      </c>
      <c r="W474">
        <v>26810180</v>
      </c>
      <c r="X474" s="27">
        <f t="shared" si="43"/>
        <v>0.41175082586125533</v>
      </c>
      <c r="Y474" s="27">
        <f t="shared" si="44"/>
        <v>0.69870597251462874</v>
      </c>
      <c r="Z474" s="26">
        <f t="shared" si="45"/>
        <v>131.43610315186248</v>
      </c>
      <c r="AA474" s="27">
        <f t="shared" si="46"/>
        <v>0.94565217391304346</v>
      </c>
      <c r="AB474" t="str">
        <f t="shared" si="47"/>
        <v>Fast Mover</v>
      </c>
    </row>
    <row r="475" spans="1:28" x14ac:dyDescent="0.3">
      <c r="A475" t="s">
        <v>492</v>
      </c>
      <c r="B475" t="s">
        <v>1389</v>
      </c>
      <c r="C475" t="s">
        <v>1632</v>
      </c>
      <c r="D475" t="s">
        <v>1638</v>
      </c>
      <c r="E475">
        <v>2024</v>
      </c>
      <c r="F475" t="s">
        <v>1641</v>
      </c>
      <c r="G475">
        <f t="shared" si="42"/>
        <v>91</v>
      </c>
      <c r="H475">
        <v>3816</v>
      </c>
      <c r="I475">
        <v>18662</v>
      </c>
      <c r="J475">
        <v>2814</v>
      </c>
      <c r="K475">
        <v>434073</v>
      </c>
      <c r="L475">
        <v>3.96</v>
      </c>
      <c r="M475">
        <v>9</v>
      </c>
      <c r="N475">
        <v>3.18</v>
      </c>
      <c r="O475">
        <v>9.23</v>
      </c>
      <c r="P475">
        <v>74.62</v>
      </c>
      <c r="Q475">
        <v>2</v>
      </c>
      <c r="R475">
        <v>18465</v>
      </c>
      <c r="S475">
        <v>7540</v>
      </c>
      <c r="T475">
        <v>13</v>
      </c>
      <c r="U475">
        <v>71214192</v>
      </c>
      <c r="V475">
        <v>10738224</v>
      </c>
      <c r="W475">
        <v>60475968</v>
      </c>
      <c r="X475" s="27">
        <f t="shared" si="43"/>
        <v>0.3360338147234942</v>
      </c>
      <c r="Y475" s="27">
        <f t="shared" si="44"/>
        <v>0.76397191722516422</v>
      </c>
      <c r="Z475" s="26">
        <f t="shared" si="45"/>
        <v>179.80607966457023</v>
      </c>
      <c r="AA475" s="27">
        <f t="shared" si="46"/>
        <v>0.90109890109890112</v>
      </c>
      <c r="AB475" t="str">
        <f t="shared" si="47"/>
        <v>Overstocked</v>
      </c>
    </row>
    <row r="476" spans="1:28" x14ac:dyDescent="0.3">
      <c r="A476" t="s">
        <v>493</v>
      </c>
      <c r="B476" t="s">
        <v>1390</v>
      </c>
      <c r="C476" t="s">
        <v>1632</v>
      </c>
      <c r="D476" t="s">
        <v>1638</v>
      </c>
      <c r="E476">
        <v>2023</v>
      </c>
      <c r="F476" t="s">
        <v>1641</v>
      </c>
      <c r="G476">
        <f t="shared" si="42"/>
        <v>91</v>
      </c>
      <c r="H476">
        <v>2376</v>
      </c>
      <c r="I476">
        <v>1713</v>
      </c>
      <c r="J476">
        <v>10633</v>
      </c>
      <c r="K476">
        <v>261977</v>
      </c>
      <c r="L476">
        <v>14.09</v>
      </c>
      <c r="M476">
        <v>6</v>
      </c>
      <c r="N476">
        <v>0.09</v>
      </c>
      <c r="O476">
        <v>3.99</v>
      </c>
      <c r="P476">
        <v>38.51</v>
      </c>
      <c r="Q476">
        <v>3.6</v>
      </c>
      <c r="R476">
        <v>15735</v>
      </c>
      <c r="S476">
        <v>6921</v>
      </c>
      <c r="T476">
        <v>7</v>
      </c>
      <c r="U476">
        <v>4070088</v>
      </c>
      <c r="V476">
        <v>25264008</v>
      </c>
      <c r="W476">
        <v>-21193920</v>
      </c>
      <c r="X476" s="27">
        <f t="shared" si="43"/>
        <v>0.25556631171345595</v>
      </c>
      <c r="Y476" s="27">
        <f t="shared" si="44"/>
        <v>0.47568062770623437</v>
      </c>
      <c r="Z476" s="26">
        <f t="shared" si="45"/>
        <v>265.07196969696969</v>
      </c>
      <c r="AA476" s="27">
        <f t="shared" si="46"/>
        <v>0.93406593406593408</v>
      </c>
      <c r="AB476" t="str">
        <f t="shared" si="47"/>
        <v>Overstocked</v>
      </c>
    </row>
    <row r="477" spans="1:28" x14ac:dyDescent="0.3">
      <c r="A477" t="s">
        <v>494</v>
      </c>
      <c r="B477" t="s">
        <v>1095</v>
      </c>
      <c r="C477" t="s">
        <v>1632</v>
      </c>
      <c r="D477" t="s">
        <v>1636</v>
      </c>
      <c r="E477">
        <v>2023</v>
      </c>
      <c r="F477" t="s">
        <v>1642</v>
      </c>
      <c r="G477">
        <f t="shared" si="42"/>
        <v>90</v>
      </c>
      <c r="H477">
        <v>2964</v>
      </c>
      <c r="I477">
        <v>5262</v>
      </c>
      <c r="J477">
        <v>8696</v>
      </c>
      <c r="K477">
        <v>139571</v>
      </c>
      <c r="L477">
        <v>9.5500000000000007</v>
      </c>
      <c r="M477">
        <v>16</v>
      </c>
      <c r="N477">
        <v>3.82</v>
      </c>
      <c r="O477">
        <v>22.14</v>
      </c>
      <c r="P477">
        <v>18.079999999999998</v>
      </c>
      <c r="Q477">
        <v>4.5999999999999996</v>
      </c>
      <c r="R477">
        <v>17210</v>
      </c>
      <c r="S477">
        <v>3627</v>
      </c>
      <c r="T477">
        <v>3</v>
      </c>
      <c r="U477">
        <v>15596568</v>
      </c>
      <c r="V477">
        <v>25774944</v>
      </c>
      <c r="W477">
        <v>-10178376</v>
      </c>
      <c r="X477" s="27">
        <f t="shared" si="43"/>
        <v>0.44970414201183434</v>
      </c>
      <c r="Y477" s="27">
        <f t="shared" si="44"/>
        <v>0.59339957092646411</v>
      </c>
      <c r="Z477" s="26">
        <f t="shared" si="45"/>
        <v>110.13157894736844</v>
      </c>
      <c r="AA477" s="27">
        <f t="shared" si="46"/>
        <v>0.82222222222222219</v>
      </c>
      <c r="AB477" t="str">
        <f t="shared" si="47"/>
        <v>Fast Mover</v>
      </c>
    </row>
    <row r="478" spans="1:28" x14ac:dyDescent="0.3">
      <c r="A478" t="s">
        <v>495</v>
      </c>
      <c r="B478" t="s">
        <v>1272</v>
      </c>
      <c r="C478" t="s">
        <v>1634</v>
      </c>
      <c r="D478" t="s">
        <v>1638</v>
      </c>
      <c r="E478">
        <v>2024</v>
      </c>
      <c r="F478" t="s">
        <v>1642</v>
      </c>
      <c r="G478">
        <f t="shared" si="42"/>
        <v>90</v>
      </c>
      <c r="H478">
        <v>4002</v>
      </c>
      <c r="I478">
        <v>14899</v>
      </c>
      <c r="J478">
        <v>1004</v>
      </c>
      <c r="K478">
        <v>170263</v>
      </c>
      <c r="L478">
        <v>4.87</v>
      </c>
      <c r="M478">
        <v>17</v>
      </c>
      <c r="N478">
        <v>3.02</v>
      </c>
      <c r="O478">
        <v>0.25</v>
      </c>
      <c r="P478">
        <v>86.95</v>
      </c>
      <c r="Q478">
        <v>4.9000000000000004</v>
      </c>
      <c r="R478">
        <v>15934</v>
      </c>
      <c r="S478">
        <v>6913</v>
      </c>
      <c r="T478">
        <v>7</v>
      </c>
      <c r="U478">
        <v>59625798</v>
      </c>
      <c r="V478">
        <v>4018008</v>
      </c>
      <c r="W478">
        <v>55607790</v>
      </c>
      <c r="X478" s="27">
        <f t="shared" si="43"/>
        <v>0.36665139715987172</v>
      </c>
      <c r="Y478" s="27">
        <f t="shared" si="44"/>
        <v>0.80120954212135942</v>
      </c>
      <c r="Z478" s="26">
        <f t="shared" si="45"/>
        <v>155.46476761619189</v>
      </c>
      <c r="AA478" s="27">
        <f t="shared" si="46"/>
        <v>0.81111111111111112</v>
      </c>
      <c r="AB478" t="str">
        <f t="shared" si="47"/>
        <v>Other</v>
      </c>
    </row>
    <row r="479" spans="1:28" x14ac:dyDescent="0.3">
      <c r="A479" t="s">
        <v>496</v>
      </c>
      <c r="B479" t="s">
        <v>1391</v>
      </c>
      <c r="C479" t="s">
        <v>1632</v>
      </c>
      <c r="D479" t="s">
        <v>1635</v>
      </c>
      <c r="E479">
        <v>2024</v>
      </c>
      <c r="F479" t="s">
        <v>1639</v>
      </c>
      <c r="G479">
        <f t="shared" si="42"/>
        <v>92</v>
      </c>
      <c r="H479">
        <v>645</v>
      </c>
      <c r="I479">
        <v>11268</v>
      </c>
      <c r="J479">
        <v>1381</v>
      </c>
      <c r="K479">
        <v>444805</v>
      </c>
      <c r="L479">
        <v>4.04</v>
      </c>
      <c r="M479">
        <v>16</v>
      </c>
      <c r="N479">
        <v>0.37</v>
      </c>
      <c r="O479">
        <v>22.06</v>
      </c>
      <c r="P479">
        <v>62.21</v>
      </c>
      <c r="Q479">
        <v>1.8</v>
      </c>
      <c r="R479">
        <v>14978</v>
      </c>
      <c r="S479">
        <v>2845</v>
      </c>
      <c r="T479">
        <v>10</v>
      </c>
      <c r="U479">
        <v>7267860</v>
      </c>
      <c r="V479">
        <v>890745</v>
      </c>
      <c r="W479">
        <v>6377115</v>
      </c>
      <c r="X479" s="27">
        <f t="shared" si="43"/>
        <v>0.18481375358166188</v>
      </c>
      <c r="Y479" s="27">
        <f t="shared" si="44"/>
        <v>0.12913047343035403</v>
      </c>
      <c r="Z479" s="26">
        <f t="shared" si="45"/>
        <v>405.79844961240309</v>
      </c>
      <c r="AA479" s="27">
        <f t="shared" si="46"/>
        <v>0.82608695652173914</v>
      </c>
      <c r="AB479" t="str">
        <f t="shared" si="47"/>
        <v>Slow Mover</v>
      </c>
    </row>
    <row r="480" spans="1:28" x14ac:dyDescent="0.3">
      <c r="A480" t="s">
        <v>497</v>
      </c>
      <c r="B480" t="s">
        <v>1236</v>
      </c>
      <c r="C480" t="s">
        <v>1634</v>
      </c>
      <c r="D480" t="s">
        <v>1635</v>
      </c>
      <c r="E480">
        <v>2024</v>
      </c>
      <c r="F480" t="s">
        <v>1641</v>
      </c>
      <c r="G480">
        <f t="shared" si="42"/>
        <v>91</v>
      </c>
      <c r="H480">
        <v>778</v>
      </c>
      <c r="I480">
        <v>12140</v>
      </c>
      <c r="J480">
        <v>6475</v>
      </c>
      <c r="K480">
        <v>75235</v>
      </c>
      <c r="L480">
        <v>2.86</v>
      </c>
      <c r="M480">
        <v>8</v>
      </c>
      <c r="N480">
        <v>5.05</v>
      </c>
      <c r="O480">
        <v>14.29</v>
      </c>
      <c r="P480">
        <v>46.49</v>
      </c>
      <c r="Q480">
        <v>1.5</v>
      </c>
      <c r="R480">
        <v>5381</v>
      </c>
      <c r="S480">
        <v>4190</v>
      </c>
      <c r="T480">
        <v>13</v>
      </c>
      <c r="U480">
        <v>9444920</v>
      </c>
      <c r="V480">
        <v>5037550</v>
      </c>
      <c r="W480">
        <v>4407370</v>
      </c>
      <c r="X480" s="27">
        <f t="shared" si="43"/>
        <v>0.15660225442834139</v>
      </c>
      <c r="Y480" s="27">
        <f t="shared" si="44"/>
        <v>0.1557573772539774</v>
      </c>
      <c r="Z480" s="26">
        <f t="shared" si="45"/>
        <v>490.08997429305913</v>
      </c>
      <c r="AA480" s="27">
        <f t="shared" si="46"/>
        <v>0.91208791208791207</v>
      </c>
      <c r="AB480" t="str">
        <f t="shared" si="47"/>
        <v>Slow Mover</v>
      </c>
    </row>
    <row r="481" spans="1:28" x14ac:dyDescent="0.3">
      <c r="A481" t="s">
        <v>498</v>
      </c>
      <c r="B481" t="s">
        <v>1392</v>
      </c>
      <c r="C481" t="s">
        <v>1634</v>
      </c>
      <c r="D481" t="s">
        <v>1638</v>
      </c>
      <c r="E481">
        <v>2023</v>
      </c>
      <c r="F481" t="s">
        <v>1640</v>
      </c>
      <c r="G481">
        <f t="shared" si="42"/>
        <v>92</v>
      </c>
      <c r="H481">
        <v>1415</v>
      </c>
      <c r="I481">
        <v>8231</v>
      </c>
      <c r="J481">
        <v>9832</v>
      </c>
      <c r="K481">
        <v>50159</v>
      </c>
      <c r="L481">
        <v>10.42</v>
      </c>
      <c r="M481">
        <v>9</v>
      </c>
      <c r="N481">
        <v>4.03</v>
      </c>
      <c r="O481">
        <v>8.2899999999999991</v>
      </c>
      <c r="P481">
        <v>41.82</v>
      </c>
      <c r="Q481">
        <v>1.2</v>
      </c>
      <c r="R481">
        <v>3499</v>
      </c>
      <c r="S481">
        <v>6258</v>
      </c>
      <c r="T481">
        <v>4</v>
      </c>
      <c r="U481">
        <v>11646865</v>
      </c>
      <c r="V481">
        <v>13912280</v>
      </c>
      <c r="W481">
        <v>-2265415</v>
      </c>
      <c r="X481" s="27">
        <f t="shared" si="43"/>
        <v>0.1844128763195621</v>
      </c>
      <c r="Y481" s="27">
        <f t="shared" si="44"/>
        <v>0.28328623240922629</v>
      </c>
      <c r="Z481" s="26">
        <f t="shared" si="45"/>
        <v>406.88056537102472</v>
      </c>
      <c r="AA481" s="27">
        <f t="shared" si="46"/>
        <v>0.90217391304347827</v>
      </c>
      <c r="AB481" t="str">
        <f t="shared" si="47"/>
        <v>Slow Mover</v>
      </c>
    </row>
    <row r="482" spans="1:28" x14ac:dyDescent="0.3">
      <c r="A482" t="s">
        <v>499</v>
      </c>
      <c r="B482" t="s">
        <v>1388</v>
      </c>
      <c r="C482" t="s">
        <v>1633</v>
      </c>
      <c r="D482" t="s">
        <v>1635</v>
      </c>
      <c r="E482">
        <v>2023</v>
      </c>
      <c r="F482" t="s">
        <v>1640</v>
      </c>
      <c r="G482">
        <f t="shared" si="42"/>
        <v>92</v>
      </c>
      <c r="H482">
        <v>4542</v>
      </c>
      <c r="I482">
        <v>7291</v>
      </c>
      <c r="J482">
        <v>14924</v>
      </c>
      <c r="K482">
        <v>193217</v>
      </c>
      <c r="L482">
        <v>3.28</v>
      </c>
      <c r="M482">
        <v>9</v>
      </c>
      <c r="N482">
        <v>6.35</v>
      </c>
      <c r="O482">
        <v>18.079999999999998</v>
      </c>
      <c r="P482">
        <v>35.979999999999997</v>
      </c>
      <c r="Q482">
        <v>4.5</v>
      </c>
      <c r="R482">
        <v>16349</v>
      </c>
      <c r="S482">
        <v>8661</v>
      </c>
      <c r="T482">
        <v>10</v>
      </c>
      <c r="U482">
        <v>33115722</v>
      </c>
      <c r="V482">
        <v>67784808</v>
      </c>
      <c r="W482">
        <v>-34669086</v>
      </c>
      <c r="X482" s="27">
        <f t="shared" si="43"/>
        <v>0.34401272438082253</v>
      </c>
      <c r="Y482" s="27">
        <f t="shared" si="44"/>
        <v>0.90931877569095809</v>
      </c>
      <c r="Z482" s="26">
        <f t="shared" si="45"/>
        <v>175.43196829590488</v>
      </c>
      <c r="AA482" s="27">
        <f t="shared" si="46"/>
        <v>0.90217391304347827</v>
      </c>
      <c r="AB482" t="str">
        <f t="shared" si="47"/>
        <v>Overstocked</v>
      </c>
    </row>
    <row r="483" spans="1:28" x14ac:dyDescent="0.3">
      <c r="A483" t="s">
        <v>500</v>
      </c>
      <c r="B483" t="s">
        <v>1393</v>
      </c>
      <c r="C483" t="s">
        <v>1632</v>
      </c>
      <c r="D483" t="s">
        <v>1636</v>
      </c>
      <c r="E483">
        <v>2023</v>
      </c>
      <c r="F483" t="s">
        <v>1641</v>
      </c>
      <c r="G483">
        <f t="shared" si="42"/>
        <v>91</v>
      </c>
      <c r="H483">
        <v>748</v>
      </c>
      <c r="I483">
        <v>17322</v>
      </c>
      <c r="J483">
        <v>6147</v>
      </c>
      <c r="K483">
        <v>212993</v>
      </c>
      <c r="L483">
        <v>8.93</v>
      </c>
      <c r="M483">
        <v>6</v>
      </c>
      <c r="N483">
        <v>6.21</v>
      </c>
      <c r="O483">
        <v>12.69</v>
      </c>
      <c r="P483">
        <v>88.52</v>
      </c>
      <c r="Q483">
        <v>2.2000000000000002</v>
      </c>
      <c r="R483">
        <v>12403</v>
      </c>
      <c r="S483">
        <v>7571</v>
      </c>
      <c r="T483">
        <v>3</v>
      </c>
      <c r="U483">
        <v>12956856</v>
      </c>
      <c r="V483">
        <v>4597956</v>
      </c>
      <c r="W483">
        <v>8358900</v>
      </c>
      <c r="X483" s="27">
        <f t="shared" si="43"/>
        <v>8.9914653203510039E-2</v>
      </c>
      <c r="Y483" s="27">
        <f t="shared" si="44"/>
        <v>0.14975130872233303</v>
      </c>
      <c r="Z483" s="26">
        <f t="shared" si="45"/>
        <v>921.07085561497331</v>
      </c>
      <c r="AA483" s="27">
        <f t="shared" si="46"/>
        <v>0.93406593406593408</v>
      </c>
      <c r="AB483" t="str">
        <f t="shared" si="47"/>
        <v>Slow Mover</v>
      </c>
    </row>
    <row r="484" spans="1:28" x14ac:dyDescent="0.3">
      <c r="A484" t="s">
        <v>501</v>
      </c>
      <c r="B484" t="s">
        <v>1021</v>
      </c>
      <c r="C484" t="s">
        <v>1633</v>
      </c>
      <c r="D484" t="s">
        <v>1638</v>
      </c>
      <c r="E484">
        <v>2023</v>
      </c>
      <c r="F484" t="s">
        <v>1639</v>
      </c>
      <c r="G484">
        <f t="shared" si="42"/>
        <v>92</v>
      </c>
      <c r="H484">
        <v>445</v>
      </c>
      <c r="I484">
        <v>10283</v>
      </c>
      <c r="J484">
        <v>10711</v>
      </c>
      <c r="K484">
        <v>417003</v>
      </c>
      <c r="L484">
        <v>3.97</v>
      </c>
      <c r="M484">
        <v>15</v>
      </c>
      <c r="N484">
        <v>1.21</v>
      </c>
      <c r="O484">
        <v>12.48</v>
      </c>
      <c r="P484">
        <v>20.78</v>
      </c>
      <c r="Q484">
        <v>1</v>
      </c>
      <c r="R484">
        <v>18284</v>
      </c>
      <c r="S484">
        <v>3843</v>
      </c>
      <c r="T484">
        <v>12</v>
      </c>
      <c r="U484">
        <v>4575935</v>
      </c>
      <c r="V484">
        <v>4766395</v>
      </c>
      <c r="W484">
        <v>-190460</v>
      </c>
      <c r="X484" s="27">
        <f t="shared" si="43"/>
        <v>0.10377798507462686</v>
      </c>
      <c r="Y484" s="27">
        <f t="shared" si="44"/>
        <v>8.9090016552724874E-2</v>
      </c>
      <c r="Z484" s="26">
        <f t="shared" si="45"/>
        <v>794.5078651685393</v>
      </c>
      <c r="AA484" s="27">
        <f t="shared" si="46"/>
        <v>0.83695652173913038</v>
      </c>
      <c r="AB484" t="str">
        <f t="shared" si="47"/>
        <v>Slow Mover</v>
      </c>
    </row>
    <row r="485" spans="1:28" x14ac:dyDescent="0.3">
      <c r="A485" t="s">
        <v>502</v>
      </c>
      <c r="B485" t="s">
        <v>1394</v>
      </c>
      <c r="C485" t="s">
        <v>1633</v>
      </c>
      <c r="D485" t="s">
        <v>1636</v>
      </c>
      <c r="E485">
        <v>2023</v>
      </c>
      <c r="F485" t="s">
        <v>1642</v>
      </c>
      <c r="G485">
        <f t="shared" si="42"/>
        <v>90</v>
      </c>
      <c r="H485">
        <v>4221</v>
      </c>
      <c r="I485">
        <v>15121</v>
      </c>
      <c r="J485">
        <v>14730</v>
      </c>
      <c r="K485">
        <v>197309</v>
      </c>
      <c r="L485">
        <v>9.93</v>
      </c>
      <c r="M485">
        <v>17</v>
      </c>
      <c r="N485">
        <v>9.77</v>
      </c>
      <c r="O485">
        <v>2.75</v>
      </c>
      <c r="P485">
        <v>35.18</v>
      </c>
      <c r="Q485">
        <v>1.9</v>
      </c>
      <c r="R485">
        <v>16200</v>
      </c>
      <c r="S485">
        <v>9995</v>
      </c>
      <c r="T485">
        <v>6</v>
      </c>
      <c r="U485">
        <v>63825741</v>
      </c>
      <c r="V485">
        <v>62175330</v>
      </c>
      <c r="W485">
        <v>1650411</v>
      </c>
      <c r="X485" s="27">
        <f t="shared" si="43"/>
        <v>0.29691896454698929</v>
      </c>
      <c r="Y485" s="27">
        <f t="shared" si="44"/>
        <v>0.84505384240236325</v>
      </c>
      <c r="Z485" s="26">
        <f t="shared" si="45"/>
        <v>213.1130063965885</v>
      </c>
      <c r="AA485" s="27">
        <f t="shared" si="46"/>
        <v>0.81111111111111112</v>
      </c>
      <c r="AB485" t="str">
        <f t="shared" si="47"/>
        <v>Other</v>
      </c>
    </row>
    <row r="486" spans="1:28" x14ac:dyDescent="0.3">
      <c r="A486" t="s">
        <v>503</v>
      </c>
      <c r="B486" t="s">
        <v>1069</v>
      </c>
      <c r="C486" t="s">
        <v>1633</v>
      </c>
      <c r="D486" t="s">
        <v>1635</v>
      </c>
      <c r="E486">
        <v>2024</v>
      </c>
      <c r="F486" t="s">
        <v>1642</v>
      </c>
      <c r="G486">
        <f t="shared" si="42"/>
        <v>90</v>
      </c>
      <c r="H486">
        <v>4410</v>
      </c>
      <c r="I486">
        <v>17519</v>
      </c>
      <c r="J486">
        <v>3443</v>
      </c>
      <c r="K486">
        <v>157507</v>
      </c>
      <c r="L486">
        <v>12.22</v>
      </c>
      <c r="M486">
        <v>5</v>
      </c>
      <c r="N486">
        <v>1.87</v>
      </c>
      <c r="O486">
        <v>9.74</v>
      </c>
      <c r="P486">
        <v>48.84</v>
      </c>
      <c r="Q486">
        <v>2.4</v>
      </c>
      <c r="R486">
        <v>6945</v>
      </c>
      <c r="S486">
        <v>7108</v>
      </c>
      <c r="T486">
        <v>12</v>
      </c>
      <c r="U486">
        <v>77258790</v>
      </c>
      <c r="V486">
        <v>15183630</v>
      </c>
      <c r="W486">
        <v>62075160</v>
      </c>
      <c r="X486" s="27">
        <f t="shared" si="43"/>
        <v>0.38287897204375759</v>
      </c>
      <c r="Y486" s="27">
        <f t="shared" si="44"/>
        <v>0.88289207415172288</v>
      </c>
      <c r="Z486" s="26">
        <f t="shared" si="45"/>
        <v>145.0612244897959</v>
      </c>
      <c r="AA486" s="27">
        <f t="shared" si="46"/>
        <v>0.94444444444444442</v>
      </c>
      <c r="AB486" t="str">
        <f t="shared" si="47"/>
        <v>Fast Mover</v>
      </c>
    </row>
    <row r="487" spans="1:28" x14ac:dyDescent="0.3">
      <c r="A487" t="s">
        <v>504</v>
      </c>
      <c r="B487" t="s">
        <v>1206</v>
      </c>
      <c r="C487" t="s">
        <v>1634</v>
      </c>
      <c r="D487" t="s">
        <v>1638</v>
      </c>
      <c r="E487">
        <v>2023</v>
      </c>
      <c r="F487" t="s">
        <v>1640</v>
      </c>
      <c r="G487">
        <f t="shared" si="42"/>
        <v>92</v>
      </c>
      <c r="H487">
        <v>2552</v>
      </c>
      <c r="I487">
        <v>4220</v>
      </c>
      <c r="J487">
        <v>8817</v>
      </c>
      <c r="K487">
        <v>451460</v>
      </c>
      <c r="L487">
        <v>11.67</v>
      </c>
      <c r="M487">
        <v>19</v>
      </c>
      <c r="N487">
        <v>4.45</v>
      </c>
      <c r="O487">
        <v>6.03</v>
      </c>
      <c r="P487">
        <v>48.24</v>
      </c>
      <c r="Q487">
        <v>5</v>
      </c>
      <c r="R487">
        <v>4128</v>
      </c>
      <c r="S487">
        <v>3424</v>
      </c>
      <c r="T487">
        <v>3</v>
      </c>
      <c r="U487">
        <v>10769440</v>
      </c>
      <c r="V487">
        <v>22500984</v>
      </c>
      <c r="W487">
        <v>-11731544</v>
      </c>
      <c r="X487" s="27">
        <f t="shared" si="43"/>
        <v>0.42704149933065594</v>
      </c>
      <c r="Y487" s="27">
        <f t="shared" si="44"/>
        <v>0.510916229758548</v>
      </c>
      <c r="Z487" s="26">
        <f t="shared" si="45"/>
        <v>123.43573667711598</v>
      </c>
      <c r="AA487" s="27">
        <f t="shared" si="46"/>
        <v>0.79347826086956519</v>
      </c>
      <c r="AB487" t="str">
        <f t="shared" si="47"/>
        <v>Stock-out Risk</v>
      </c>
    </row>
    <row r="488" spans="1:28" x14ac:dyDescent="0.3">
      <c r="A488" t="s">
        <v>505</v>
      </c>
      <c r="B488" t="s">
        <v>1395</v>
      </c>
      <c r="C488" t="s">
        <v>1632</v>
      </c>
      <c r="D488" t="s">
        <v>1636</v>
      </c>
      <c r="E488">
        <v>2023</v>
      </c>
      <c r="F488" t="s">
        <v>1642</v>
      </c>
      <c r="G488">
        <f t="shared" si="42"/>
        <v>90</v>
      </c>
      <c r="H488">
        <v>1869</v>
      </c>
      <c r="I488">
        <v>10405</v>
      </c>
      <c r="J488">
        <v>3097</v>
      </c>
      <c r="K488">
        <v>64743</v>
      </c>
      <c r="L488">
        <v>11.41</v>
      </c>
      <c r="M488">
        <v>0</v>
      </c>
      <c r="N488">
        <v>4.88</v>
      </c>
      <c r="O488">
        <v>0.39</v>
      </c>
      <c r="P488">
        <v>47.71</v>
      </c>
      <c r="Q488">
        <v>3.1</v>
      </c>
      <c r="R488">
        <v>19540</v>
      </c>
      <c r="S488">
        <v>8732</v>
      </c>
      <c r="T488">
        <v>8</v>
      </c>
      <c r="U488">
        <v>19446945</v>
      </c>
      <c r="V488">
        <v>5788293</v>
      </c>
      <c r="W488">
        <v>13658652</v>
      </c>
      <c r="X488" s="27">
        <f t="shared" si="43"/>
        <v>0.17630412225261768</v>
      </c>
      <c r="Y488" s="27">
        <f t="shared" si="44"/>
        <v>0.37417806952144445</v>
      </c>
      <c r="Z488" s="26">
        <f t="shared" si="45"/>
        <v>420.48154093097918</v>
      </c>
      <c r="AA488" s="27">
        <f t="shared" si="46"/>
        <v>1</v>
      </c>
      <c r="AB488" t="str">
        <f t="shared" si="47"/>
        <v>Slow Mover</v>
      </c>
    </row>
    <row r="489" spans="1:28" x14ac:dyDescent="0.3">
      <c r="A489" t="s">
        <v>506</v>
      </c>
      <c r="B489" t="s">
        <v>1034</v>
      </c>
      <c r="C489" t="s">
        <v>1633</v>
      </c>
      <c r="D489" t="s">
        <v>1635</v>
      </c>
      <c r="E489">
        <v>2024</v>
      </c>
      <c r="F489" t="s">
        <v>1641</v>
      </c>
      <c r="G489">
        <f t="shared" si="42"/>
        <v>91</v>
      </c>
      <c r="H489">
        <v>767</v>
      </c>
      <c r="I489">
        <v>10627</v>
      </c>
      <c r="J489">
        <v>1674</v>
      </c>
      <c r="K489">
        <v>278174</v>
      </c>
      <c r="L489">
        <v>2.82</v>
      </c>
      <c r="M489">
        <v>0</v>
      </c>
      <c r="N489">
        <v>8.1300000000000008</v>
      </c>
      <c r="O489">
        <v>9</v>
      </c>
      <c r="P489">
        <v>24.06</v>
      </c>
      <c r="Q489">
        <v>1.8</v>
      </c>
      <c r="R489">
        <v>18504</v>
      </c>
      <c r="S489">
        <v>3357</v>
      </c>
      <c r="T489">
        <v>12</v>
      </c>
      <c r="U489">
        <v>8150909</v>
      </c>
      <c r="V489">
        <v>1283958</v>
      </c>
      <c r="W489">
        <v>6866951</v>
      </c>
      <c r="X489" s="27">
        <f t="shared" si="43"/>
        <v>0.18598448108632396</v>
      </c>
      <c r="Y489" s="27">
        <f t="shared" si="44"/>
        <v>0.15355515212570781</v>
      </c>
      <c r="Z489" s="26">
        <f t="shared" si="45"/>
        <v>398.28813559322032</v>
      </c>
      <c r="AA489" s="27">
        <f t="shared" si="46"/>
        <v>1</v>
      </c>
      <c r="AB489" t="str">
        <f t="shared" si="47"/>
        <v>Slow Mover</v>
      </c>
    </row>
    <row r="490" spans="1:28" x14ac:dyDescent="0.3">
      <c r="A490" t="s">
        <v>507</v>
      </c>
      <c r="B490" t="s">
        <v>1396</v>
      </c>
      <c r="C490" t="s">
        <v>1634</v>
      </c>
      <c r="D490" t="s">
        <v>1638</v>
      </c>
      <c r="E490">
        <v>2024</v>
      </c>
      <c r="F490" t="s">
        <v>1641</v>
      </c>
      <c r="G490">
        <f t="shared" si="42"/>
        <v>91</v>
      </c>
      <c r="H490">
        <v>2832</v>
      </c>
      <c r="I490">
        <v>17885</v>
      </c>
      <c r="J490">
        <v>6360</v>
      </c>
      <c r="K490">
        <v>96101</v>
      </c>
      <c r="L490">
        <v>1.33</v>
      </c>
      <c r="M490">
        <v>11</v>
      </c>
      <c r="N490">
        <v>0.99</v>
      </c>
      <c r="O490">
        <v>2.25</v>
      </c>
      <c r="P490">
        <v>21.59</v>
      </c>
      <c r="Q490">
        <v>2.2999999999999998</v>
      </c>
      <c r="R490">
        <v>1746</v>
      </c>
      <c r="S490">
        <v>326</v>
      </c>
      <c r="T490">
        <v>11</v>
      </c>
      <c r="U490">
        <v>50650320</v>
      </c>
      <c r="V490">
        <v>18011520</v>
      </c>
      <c r="W490">
        <v>32638800</v>
      </c>
      <c r="X490" s="27">
        <f t="shared" si="43"/>
        <v>0.89677010766307785</v>
      </c>
      <c r="Y490" s="27">
        <f t="shared" si="44"/>
        <v>0.5669728693872288</v>
      </c>
      <c r="Z490" s="26">
        <f t="shared" si="45"/>
        <v>10.475282485875706</v>
      </c>
      <c r="AA490" s="27">
        <f t="shared" si="46"/>
        <v>0.87912087912087911</v>
      </c>
      <c r="AB490" t="str">
        <f t="shared" si="47"/>
        <v>Fast Mover</v>
      </c>
    </row>
    <row r="491" spans="1:28" x14ac:dyDescent="0.3">
      <c r="A491" t="s">
        <v>508</v>
      </c>
      <c r="B491" t="s">
        <v>1299</v>
      </c>
      <c r="C491" t="s">
        <v>1634</v>
      </c>
      <c r="D491" t="s">
        <v>1637</v>
      </c>
      <c r="E491">
        <v>2024</v>
      </c>
      <c r="F491" t="s">
        <v>1640</v>
      </c>
      <c r="G491">
        <f t="shared" si="42"/>
        <v>92</v>
      </c>
      <c r="H491">
        <v>4996</v>
      </c>
      <c r="I491">
        <v>7868</v>
      </c>
      <c r="J491">
        <v>1489</v>
      </c>
      <c r="K491">
        <v>292717</v>
      </c>
      <c r="L491">
        <v>10.48</v>
      </c>
      <c r="M491">
        <v>1</v>
      </c>
      <c r="N491">
        <v>4.29</v>
      </c>
      <c r="O491">
        <v>6.42</v>
      </c>
      <c r="P491">
        <v>30.38</v>
      </c>
      <c r="Q491">
        <v>2.2999999999999998</v>
      </c>
      <c r="R491">
        <v>6712</v>
      </c>
      <c r="S491">
        <v>2501</v>
      </c>
      <c r="T491">
        <v>10</v>
      </c>
      <c r="U491">
        <v>39308528</v>
      </c>
      <c r="V491">
        <v>7439044</v>
      </c>
      <c r="W491">
        <v>31869484</v>
      </c>
      <c r="X491" s="27">
        <f t="shared" si="43"/>
        <v>0.66639989329064964</v>
      </c>
      <c r="Y491" s="27">
        <f t="shared" si="44"/>
        <v>1.0002106128031762</v>
      </c>
      <c r="Z491" s="26">
        <f t="shared" si="45"/>
        <v>46.055244195356288</v>
      </c>
      <c r="AA491" s="27">
        <f t="shared" si="46"/>
        <v>0.98913043478260865</v>
      </c>
      <c r="AB491" t="str">
        <f t="shared" si="47"/>
        <v>Fast Mover</v>
      </c>
    </row>
    <row r="492" spans="1:28" x14ac:dyDescent="0.3">
      <c r="A492" t="s">
        <v>509</v>
      </c>
      <c r="B492" t="s">
        <v>1397</v>
      </c>
      <c r="C492" t="s">
        <v>1632</v>
      </c>
      <c r="D492" t="s">
        <v>1636</v>
      </c>
      <c r="E492">
        <v>2024</v>
      </c>
      <c r="F492" t="s">
        <v>1641</v>
      </c>
      <c r="G492">
        <f t="shared" si="42"/>
        <v>91</v>
      </c>
      <c r="H492">
        <v>3627</v>
      </c>
      <c r="I492">
        <v>15556</v>
      </c>
      <c r="J492">
        <v>4800</v>
      </c>
      <c r="K492">
        <v>171534</v>
      </c>
      <c r="L492">
        <v>5.53</v>
      </c>
      <c r="M492">
        <v>3</v>
      </c>
      <c r="N492">
        <v>6.29</v>
      </c>
      <c r="O492">
        <v>2.31</v>
      </c>
      <c r="P492">
        <v>83.16</v>
      </c>
      <c r="Q492">
        <v>1.1000000000000001</v>
      </c>
      <c r="R492">
        <v>4839</v>
      </c>
      <c r="S492">
        <v>4818</v>
      </c>
      <c r="T492">
        <v>8</v>
      </c>
      <c r="U492">
        <v>56421612</v>
      </c>
      <c r="V492">
        <v>17409600</v>
      </c>
      <c r="W492">
        <v>39012012</v>
      </c>
      <c r="X492" s="27">
        <f t="shared" si="43"/>
        <v>0.42948490230905861</v>
      </c>
      <c r="Y492" s="27">
        <f t="shared" si="44"/>
        <v>0.7261336854758047</v>
      </c>
      <c r="Z492" s="26">
        <f t="shared" si="45"/>
        <v>120.88172043010753</v>
      </c>
      <c r="AA492" s="27">
        <f t="shared" si="46"/>
        <v>0.96703296703296704</v>
      </c>
      <c r="AB492" t="str">
        <f t="shared" si="47"/>
        <v>Fast Mover</v>
      </c>
    </row>
    <row r="493" spans="1:28" x14ac:dyDescent="0.3">
      <c r="A493" t="s">
        <v>510</v>
      </c>
      <c r="B493" t="s">
        <v>1398</v>
      </c>
      <c r="C493" t="s">
        <v>1634</v>
      </c>
      <c r="D493" t="s">
        <v>1636</v>
      </c>
      <c r="E493">
        <v>2024</v>
      </c>
      <c r="F493" t="s">
        <v>1641</v>
      </c>
      <c r="G493">
        <f t="shared" si="42"/>
        <v>91</v>
      </c>
      <c r="H493">
        <v>193</v>
      </c>
      <c r="I493">
        <v>13736</v>
      </c>
      <c r="J493">
        <v>12133</v>
      </c>
      <c r="K493">
        <v>396371</v>
      </c>
      <c r="L493">
        <v>6.49</v>
      </c>
      <c r="M493">
        <v>16</v>
      </c>
      <c r="N493">
        <v>2.15</v>
      </c>
      <c r="O493">
        <v>2.52</v>
      </c>
      <c r="P493">
        <v>19.04</v>
      </c>
      <c r="Q493">
        <v>1.5</v>
      </c>
      <c r="R493">
        <v>20894</v>
      </c>
      <c r="S493">
        <v>1124</v>
      </c>
      <c r="T493">
        <v>13</v>
      </c>
      <c r="U493">
        <v>2651048</v>
      </c>
      <c r="V493">
        <v>2341669</v>
      </c>
      <c r="W493">
        <v>309379</v>
      </c>
      <c r="X493" s="27">
        <f t="shared" si="43"/>
        <v>0.14654517843583903</v>
      </c>
      <c r="Y493" s="27">
        <f t="shared" si="44"/>
        <v>3.8639040886912134E-2</v>
      </c>
      <c r="Z493" s="26">
        <f t="shared" si="45"/>
        <v>529.96891191709847</v>
      </c>
      <c r="AA493" s="27">
        <f t="shared" si="46"/>
        <v>0.82417582417582413</v>
      </c>
      <c r="AB493" t="str">
        <f t="shared" si="47"/>
        <v>Slow Mover</v>
      </c>
    </row>
    <row r="494" spans="1:28" x14ac:dyDescent="0.3">
      <c r="A494" t="s">
        <v>511</v>
      </c>
      <c r="B494" t="s">
        <v>1083</v>
      </c>
      <c r="C494" t="s">
        <v>1634</v>
      </c>
      <c r="D494" t="s">
        <v>1636</v>
      </c>
      <c r="E494">
        <v>2024</v>
      </c>
      <c r="F494" t="s">
        <v>1639</v>
      </c>
      <c r="G494">
        <f t="shared" si="42"/>
        <v>92</v>
      </c>
      <c r="H494">
        <v>3190</v>
      </c>
      <c r="I494">
        <v>19833</v>
      </c>
      <c r="J494">
        <v>10414</v>
      </c>
      <c r="K494">
        <v>280604</v>
      </c>
      <c r="L494">
        <v>0.47</v>
      </c>
      <c r="M494">
        <v>3</v>
      </c>
      <c r="N494">
        <v>6.27</v>
      </c>
      <c r="O494">
        <v>4.9800000000000004</v>
      </c>
      <c r="P494">
        <v>70.59</v>
      </c>
      <c r="Q494">
        <v>3.8</v>
      </c>
      <c r="R494">
        <v>3868</v>
      </c>
      <c r="S494">
        <v>5772</v>
      </c>
      <c r="T494">
        <v>6</v>
      </c>
      <c r="U494">
        <v>63267270</v>
      </c>
      <c r="V494">
        <v>33220660</v>
      </c>
      <c r="W494">
        <v>30046610</v>
      </c>
      <c r="X494" s="27">
        <f t="shared" si="43"/>
        <v>0.35594733318455701</v>
      </c>
      <c r="Y494" s="27">
        <f t="shared" si="44"/>
        <v>0.63864528719818503</v>
      </c>
      <c r="Z494" s="26">
        <f t="shared" si="45"/>
        <v>166.4652037617555</v>
      </c>
      <c r="AA494" s="27">
        <f t="shared" si="46"/>
        <v>0.96739130434782605</v>
      </c>
      <c r="AB494" t="str">
        <f t="shared" si="47"/>
        <v>Overstocked</v>
      </c>
    </row>
    <row r="495" spans="1:28" x14ac:dyDescent="0.3">
      <c r="A495" t="s">
        <v>512</v>
      </c>
      <c r="B495" t="s">
        <v>1399</v>
      </c>
      <c r="C495" t="s">
        <v>1632</v>
      </c>
      <c r="D495" t="s">
        <v>1638</v>
      </c>
      <c r="E495">
        <v>2023</v>
      </c>
      <c r="F495" t="s">
        <v>1640</v>
      </c>
      <c r="G495">
        <f t="shared" si="42"/>
        <v>92</v>
      </c>
      <c r="H495">
        <v>4541</v>
      </c>
      <c r="I495">
        <v>15951</v>
      </c>
      <c r="J495">
        <v>1471</v>
      </c>
      <c r="K495">
        <v>237450</v>
      </c>
      <c r="L495">
        <v>3.89</v>
      </c>
      <c r="M495">
        <v>10</v>
      </c>
      <c r="N495">
        <v>9.24</v>
      </c>
      <c r="O495">
        <v>25</v>
      </c>
      <c r="P495">
        <v>70.599999999999994</v>
      </c>
      <c r="Q495">
        <v>1.5</v>
      </c>
      <c r="R495">
        <v>13686</v>
      </c>
      <c r="S495">
        <v>7827</v>
      </c>
      <c r="T495">
        <v>5</v>
      </c>
      <c r="U495">
        <v>72433491</v>
      </c>
      <c r="V495">
        <v>6679811</v>
      </c>
      <c r="W495">
        <v>65753680</v>
      </c>
      <c r="X495" s="27">
        <f t="shared" si="43"/>
        <v>0.36715717981888746</v>
      </c>
      <c r="Y495" s="27">
        <f t="shared" si="44"/>
        <v>0.90911857340656999</v>
      </c>
      <c r="Z495" s="26">
        <f t="shared" si="45"/>
        <v>158.57388240475666</v>
      </c>
      <c r="AA495" s="27">
        <f t="shared" si="46"/>
        <v>0.89130434782608692</v>
      </c>
      <c r="AB495" t="str">
        <f t="shared" si="47"/>
        <v>Overstocked</v>
      </c>
    </row>
    <row r="496" spans="1:28" x14ac:dyDescent="0.3">
      <c r="A496" t="s">
        <v>513</v>
      </c>
      <c r="B496" t="s">
        <v>1158</v>
      </c>
      <c r="C496" t="s">
        <v>1634</v>
      </c>
      <c r="D496" t="s">
        <v>1635</v>
      </c>
      <c r="E496">
        <v>2024</v>
      </c>
      <c r="F496" t="s">
        <v>1641</v>
      </c>
      <c r="G496">
        <f t="shared" si="42"/>
        <v>91</v>
      </c>
      <c r="H496">
        <v>2988</v>
      </c>
      <c r="I496">
        <v>18801</v>
      </c>
      <c r="J496">
        <v>8727</v>
      </c>
      <c r="K496">
        <v>383270</v>
      </c>
      <c r="L496">
        <v>0.51</v>
      </c>
      <c r="M496">
        <v>3</v>
      </c>
      <c r="N496">
        <v>9.98</v>
      </c>
      <c r="O496">
        <v>0.05</v>
      </c>
      <c r="P496">
        <v>74.78</v>
      </c>
      <c r="Q496">
        <v>1.9</v>
      </c>
      <c r="R496">
        <v>3339</v>
      </c>
      <c r="S496">
        <v>5380</v>
      </c>
      <c r="T496">
        <v>13</v>
      </c>
      <c r="U496">
        <v>56177388</v>
      </c>
      <c r="V496">
        <v>26076276</v>
      </c>
      <c r="W496">
        <v>30101112</v>
      </c>
      <c r="X496" s="27">
        <f t="shared" si="43"/>
        <v>0.35707456978967494</v>
      </c>
      <c r="Y496" s="27">
        <f t="shared" si="44"/>
        <v>0.59820442575177957</v>
      </c>
      <c r="Z496" s="26">
        <f t="shared" si="45"/>
        <v>163.84872824631861</v>
      </c>
      <c r="AA496" s="27">
        <f t="shared" si="46"/>
        <v>0.96703296703296704</v>
      </c>
      <c r="AB496" t="str">
        <f t="shared" si="47"/>
        <v>Overstocked</v>
      </c>
    </row>
    <row r="497" spans="1:28" x14ac:dyDescent="0.3">
      <c r="A497" t="s">
        <v>514</v>
      </c>
      <c r="B497" t="s">
        <v>1283</v>
      </c>
      <c r="C497" t="s">
        <v>1633</v>
      </c>
      <c r="D497" t="s">
        <v>1636</v>
      </c>
      <c r="E497">
        <v>2024</v>
      </c>
      <c r="F497" t="s">
        <v>1641</v>
      </c>
      <c r="G497">
        <f t="shared" si="42"/>
        <v>91</v>
      </c>
      <c r="H497">
        <v>3686</v>
      </c>
      <c r="I497">
        <v>11933</v>
      </c>
      <c r="J497">
        <v>1971</v>
      </c>
      <c r="K497">
        <v>368215</v>
      </c>
      <c r="L497">
        <v>13.19</v>
      </c>
      <c r="M497">
        <v>0</v>
      </c>
      <c r="N497">
        <v>0.32</v>
      </c>
      <c r="O497">
        <v>15.97</v>
      </c>
      <c r="P497">
        <v>80.930000000000007</v>
      </c>
      <c r="Q497">
        <v>2.4</v>
      </c>
      <c r="R497">
        <v>20787</v>
      </c>
      <c r="S497">
        <v>970</v>
      </c>
      <c r="T497">
        <v>5</v>
      </c>
      <c r="U497">
        <v>43985038</v>
      </c>
      <c r="V497">
        <v>7265106</v>
      </c>
      <c r="W497">
        <v>36719932</v>
      </c>
      <c r="X497" s="27">
        <f t="shared" si="43"/>
        <v>0.79166666666666663</v>
      </c>
      <c r="Y497" s="27">
        <f t="shared" si="44"/>
        <v>0.73794562025470534</v>
      </c>
      <c r="Z497" s="26">
        <f t="shared" si="45"/>
        <v>23.947368421052634</v>
      </c>
      <c r="AA497" s="27">
        <f t="shared" si="46"/>
        <v>1</v>
      </c>
      <c r="AB497" t="str">
        <f t="shared" si="47"/>
        <v>Fast Mover</v>
      </c>
    </row>
    <row r="498" spans="1:28" x14ac:dyDescent="0.3">
      <c r="A498" t="s">
        <v>515</v>
      </c>
      <c r="B498" t="s">
        <v>1400</v>
      </c>
      <c r="C498" t="s">
        <v>1633</v>
      </c>
      <c r="D498" t="s">
        <v>1637</v>
      </c>
      <c r="E498">
        <v>2023</v>
      </c>
      <c r="F498" t="s">
        <v>1642</v>
      </c>
      <c r="G498">
        <f t="shared" si="42"/>
        <v>90</v>
      </c>
      <c r="H498">
        <v>3272</v>
      </c>
      <c r="I498">
        <v>17025</v>
      </c>
      <c r="J498">
        <v>6391</v>
      </c>
      <c r="K498">
        <v>252193</v>
      </c>
      <c r="L498">
        <v>3.65</v>
      </c>
      <c r="M498">
        <v>6</v>
      </c>
      <c r="N498">
        <v>2.36</v>
      </c>
      <c r="O498">
        <v>3.53</v>
      </c>
      <c r="P498">
        <v>31.04</v>
      </c>
      <c r="Q498">
        <v>4</v>
      </c>
      <c r="R498">
        <v>7705</v>
      </c>
      <c r="S498">
        <v>3299</v>
      </c>
      <c r="T498">
        <v>11</v>
      </c>
      <c r="U498">
        <v>55705800</v>
      </c>
      <c r="V498">
        <v>20911352</v>
      </c>
      <c r="W498">
        <v>34794448</v>
      </c>
      <c r="X498" s="27">
        <f t="shared" si="43"/>
        <v>0.49794551818596866</v>
      </c>
      <c r="Y498" s="27">
        <f t="shared" si="44"/>
        <v>0.65506187451801301</v>
      </c>
      <c r="Z498" s="26">
        <f t="shared" si="45"/>
        <v>90.742665036674822</v>
      </c>
      <c r="AA498" s="27">
        <f t="shared" si="46"/>
        <v>0.93333333333333335</v>
      </c>
      <c r="AB498" t="str">
        <f t="shared" si="47"/>
        <v>Fast Mover</v>
      </c>
    </row>
    <row r="499" spans="1:28" x14ac:dyDescent="0.3">
      <c r="A499" t="s">
        <v>516</v>
      </c>
      <c r="B499" t="s">
        <v>1401</v>
      </c>
      <c r="C499" t="s">
        <v>1633</v>
      </c>
      <c r="D499" t="s">
        <v>1635</v>
      </c>
      <c r="E499">
        <v>2023</v>
      </c>
      <c r="F499" t="s">
        <v>1642</v>
      </c>
      <c r="G499">
        <f t="shared" si="42"/>
        <v>90</v>
      </c>
      <c r="H499">
        <v>1217</v>
      </c>
      <c r="I499">
        <v>1589</v>
      </c>
      <c r="J499">
        <v>12718</v>
      </c>
      <c r="K499">
        <v>386907</v>
      </c>
      <c r="L499">
        <v>8.36</v>
      </c>
      <c r="M499">
        <v>17</v>
      </c>
      <c r="N499">
        <v>3.1</v>
      </c>
      <c r="O499">
        <v>23.02</v>
      </c>
      <c r="P499">
        <v>27.96</v>
      </c>
      <c r="Q499">
        <v>3.3</v>
      </c>
      <c r="R499">
        <v>5895</v>
      </c>
      <c r="S499">
        <v>1845</v>
      </c>
      <c r="T499">
        <v>9</v>
      </c>
      <c r="U499">
        <v>1933813</v>
      </c>
      <c r="V499">
        <v>15477806</v>
      </c>
      <c r="W499">
        <v>-13543993</v>
      </c>
      <c r="X499" s="27">
        <f t="shared" si="43"/>
        <v>0.39745264532984975</v>
      </c>
      <c r="Y499" s="27">
        <f t="shared" si="44"/>
        <v>0.24364618010037339</v>
      </c>
      <c r="Z499" s="26">
        <f t="shared" si="45"/>
        <v>136.44207066557107</v>
      </c>
      <c r="AA499" s="27">
        <f t="shared" si="46"/>
        <v>0.81111111111111112</v>
      </c>
      <c r="AB499" t="str">
        <f t="shared" si="47"/>
        <v>Stock-out Risk</v>
      </c>
    </row>
    <row r="500" spans="1:28" x14ac:dyDescent="0.3">
      <c r="A500" t="s">
        <v>517</v>
      </c>
      <c r="B500" t="s">
        <v>1246</v>
      </c>
      <c r="C500" t="s">
        <v>1633</v>
      </c>
      <c r="D500" t="s">
        <v>1635</v>
      </c>
      <c r="E500">
        <v>2023</v>
      </c>
      <c r="F500" t="s">
        <v>1639</v>
      </c>
      <c r="G500">
        <f t="shared" si="42"/>
        <v>92</v>
      </c>
      <c r="H500">
        <v>2666</v>
      </c>
      <c r="I500">
        <v>19593</v>
      </c>
      <c r="J500">
        <v>9935</v>
      </c>
      <c r="K500">
        <v>285422</v>
      </c>
      <c r="L500">
        <v>0.57999999999999996</v>
      </c>
      <c r="M500">
        <v>8</v>
      </c>
      <c r="N500">
        <v>3.99</v>
      </c>
      <c r="O500">
        <v>2.34</v>
      </c>
      <c r="P500">
        <v>47.24</v>
      </c>
      <c r="Q500">
        <v>3.8</v>
      </c>
      <c r="R500">
        <v>16790</v>
      </c>
      <c r="S500">
        <v>5370</v>
      </c>
      <c r="T500">
        <v>11</v>
      </c>
      <c r="U500">
        <v>52234938</v>
      </c>
      <c r="V500">
        <v>26486710</v>
      </c>
      <c r="W500">
        <v>25748228</v>
      </c>
      <c r="X500" s="27">
        <f t="shared" si="43"/>
        <v>0.33175709308113488</v>
      </c>
      <c r="Y500" s="27">
        <f t="shared" si="44"/>
        <v>0.53373929017879662</v>
      </c>
      <c r="Z500" s="26">
        <f t="shared" si="45"/>
        <v>185.31132783195798</v>
      </c>
      <c r="AA500" s="27">
        <f t="shared" si="46"/>
        <v>0.91304347826086962</v>
      </c>
      <c r="AB500" t="str">
        <f t="shared" si="47"/>
        <v>Overstocked</v>
      </c>
    </row>
    <row r="501" spans="1:28" x14ac:dyDescent="0.3">
      <c r="A501" t="s">
        <v>518</v>
      </c>
      <c r="B501" t="s">
        <v>1402</v>
      </c>
      <c r="C501" t="s">
        <v>1633</v>
      </c>
      <c r="D501" t="s">
        <v>1636</v>
      </c>
      <c r="E501">
        <v>2024</v>
      </c>
      <c r="F501" t="s">
        <v>1640</v>
      </c>
      <c r="G501">
        <f t="shared" si="42"/>
        <v>92</v>
      </c>
      <c r="H501">
        <v>1112</v>
      </c>
      <c r="I501">
        <v>11861</v>
      </c>
      <c r="J501">
        <v>7142</v>
      </c>
      <c r="K501">
        <v>455453</v>
      </c>
      <c r="L501">
        <v>10</v>
      </c>
      <c r="M501">
        <v>2</v>
      </c>
      <c r="N501">
        <v>2.42</v>
      </c>
      <c r="O501">
        <v>23.88</v>
      </c>
      <c r="P501">
        <v>31.21</v>
      </c>
      <c r="Q501">
        <v>3.3</v>
      </c>
      <c r="R501">
        <v>5191</v>
      </c>
      <c r="S501">
        <v>8735</v>
      </c>
      <c r="T501">
        <v>14</v>
      </c>
      <c r="U501">
        <v>13189432</v>
      </c>
      <c r="V501">
        <v>7941904</v>
      </c>
      <c r="W501">
        <v>5247528</v>
      </c>
      <c r="X501" s="27">
        <f t="shared" si="43"/>
        <v>0.11292779526759419</v>
      </c>
      <c r="Y501" s="27">
        <f t="shared" si="44"/>
        <v>0.2226249402396181</v>
      </c>
      <c r="Z501" s="26">
        <f t="shared" si="45"/>
        <v>722.6798561151079</v>
      </c>
      <c r="AA501" s="27">
        <f t="shared" si="46"/>
        <v>0.97826086956521741</v>
      </c>
      <c r="AB501" t="str">
        <f t="shared" si="47"/>
        <v>Slow Mover</v>
      </c>
    </row>
    <row r="502" spans="1:28" x14ac:dyDescent="0.3">
      <c r="A502" t="s">
        <v>519</v>
      </c>
      <c r="B502" t="s">
        <v>1265</v>
      </c>
      <c r="C502" t="s">
        <v>1634</v>
      </c>
      <c r="D502" t="s">
        <v>1638</v>
      </c>
      <c r="E502">
        <v>2023</v>
      </c>
      <c r="F502" t="s">
        <v>1639</v>
      </c>
      <c r="G502">
        <f t="shared" si="42"/>
        <v>92</v>
      </c>
      <c r="H502">
        <v>2206</v>
      </c>
      <c r="I502">
        <v>17869</v>
      </c>
      <c r="J502">
        <v>2249</v>
      </c>
      <c r="K502">
        <v>196721</v>
      </c>
      <c r="L502">
        <v>4.8499999999999996</v>
      </c>
      <c r="M502">
        <v>7</v>
      </c>
      <c r="N502">
        <v>2.0299999999999998</v>
      </c>
      <c r="O502">
        <v>15.27</v>
      </c>
      <c r="P502">
        <v>68.739999999999995</v>
      </c>
      <c r="Q502">
        <v>3.7</v>
      </c>
      <c r="R502">
        <v>8970</v>
      </c>
      <c r="S502">
        <v>5986</v>
      </c>
      <c r="T502">
        <v>11</v>
      </c>
      <c r="U502">
        <v>39419014</v>
      </c>
      <c r="V502">
        <v>4961294</v>
      </c>
      <c r="W502">
        <v>34457720</v>
      </c>
      <c r="X502" s="27">
        <f t="shared" si="43"/>
        <v>0.269287109375</v>
      </c>
      <c r="Y502" s="27">
        <f t="shared" si="44"/>
        <v>0.44164623936024955</v>
      </c>
      <c r="Z502" s="26">
        <f t="shared" si="45"/>
        <v>249.64279238440616</v>
      </c>
      <c r="AA502" s="27">
        <f t="shared" si="46"/>
        <v>0.92391304347826086</v>
      </c>
      <c r="AB502" t="str">
        <f t="shared" si="47"/>
        <v>Overstocked</v>
      </c>
    </row>
    <row r="503" spans="1:28" x14ac:dyDescent="0.3">
      <c r="A503" t="s">
        <v>520</v>
      </c>
      <c r="B503" t="s">
        <v>1403</v>
      </c>
      <c r="C503" t="s">
        <v>1634</v>
      </c>
      <c r="D503" t="s">
        <v>1635</v>
      </c>
      <c r="E503">
        <v>2024</v>
      </c>
      <c r="F503" t="s">
        <v>1642</v>
      </c>
      <c r="G503">
        <f t="shared" si="42"/>
        <v>90</v>
      </c>
      <c r="H503">
        <v>3032</v>
      </c>
      <c r="I503">
        <v>4541</v>
      </c>
      <c r="J503">
        <v>12729</v>
      </c>
      <c r="K503">
        <v>218785</v>
      </c>
      <c r="L503">
        <v>13.47</v>
      </c>
      <c r="M503">
        <v>18</v>
      </c>
      <c r="N503">
        <v>9.5500000000000007</v>
      </c>
      <c r="O503">
        <v>0.03</v>
      </c>
      <c r="P503">
        <v>60.88</v>
      </c>
      <c r="Q503">
        <v>1</v>
      </c>
      <c r="R503">
        <v>5341</v>
      </c>
      <c r="S503">
        <v>5690</v>
      </c>
      <c r="T503">
        <v>11</v>
      </c>
      <c r="U503">
        <v>13768312</v>
      </c>
      <c r="V503">
        <v>38594328</v>
      </c>
      <c r="W503">
        <v>-24826016</v>
      </c>
      <c r="X503" s="27">
        <f t="shared" si="43"/>
        <v>0.34762669112588857</v>
      </c>
      <c r="Y503" s="27">
        <f t="shared" si="44"/>
        <v>0.60701332626485793</v>
      </c>
      <c r="Z503" s="26">
        <f t="shared" si="45"/>
        <v>168.89841688654354</v>
      </c>
      <c r="AA503" s="27">
        <f t="shared" si="46"/>
        <v>0.8</v>
      </c>
      <c r="AB503" t="str">
        <f t="shared" si="47"/>
        <v>Other</v>
      </c>
    </row>
    <row r="504" spans="1:28" x14ac:dyDescent="0.3">
      <c r="A504" t="s">
        <v>521</v>
      </c>
      <c r="B504" t="s">
        <v>1404</v>
      </c>
      <c r="C504" t="s">
        <v>1633</v>
      </c>
      <c r="D504" t="s">
        <v>1635</v>
      </c>
      <c r="E504">
        <v>2024</v>
      </c>
      <c r="F504" t="s">
        <v>1642</v>
      </c>
      <c r="G504">
        <f t="shared" si="42"/>
        <v>90</v>
      </c>
      <c r="H504">
        <v>3344</v>
      </c>
      <c r="I504">
        <v>1605</v>
      </c>
      <c r="J504">
        <v>3339</v>
      </c>
      <c r="K504">
        <v>254535</v>
      </c>
      <c r="L504">
        <v>13.32</v>
      </c>
      <c r="M504">
        <v>3</v>
      </c>
      <c r="N504">
        <v>9.19</v>
      </c>
      <c r="O504">
        <v>22.35</v>
      </c>
      <c r="P504">
        <v>80</v>
      </c>
      <c r="Q504">
        <v>4.7</v>
      </c>
      <c r="R504">
        <v>5848</v>
      </c>
      <c r="S504">
        <v>7997</v>
      </c>
      <c r="T504">
        <v>11</v>
      </c>
      <c r="U504">
        <v>5367120</v>
      </c>
      <c r="V504">
        <v>11165616</v>
      </c>
      <c r="W504">
        <v>-5798496</v>
      </c>
      <c r="X504" s="27">
        <f t="shared" si="43"/>
        <v>0.29485935984481088</v>
      </c>
      <c r="Y504" s="27">
        <f t="shared" si="44"/>
        <v>0.66947643899395948</v>
      </c>
      <c r="Z504" s="26">
        <f t="shared" si="45"/>
        <v>215.23026315789471</v>
      </c>
      <c r="AA504" s="27">
        <f t="shared" si="46"/>
        <v>0.96666666666666667</v>
      </c>
      <c r="AB504" t="str">
        <f t="shared" si="47"/>
        <v>Overstocked</v>
      </c>
    </row>
    <row r="505" spans="1:28" x14ac:dyDescent="0.3">
      <c r="A505" t="s">
        <v>522</v>
      </c>
      <c r="B505" t="s">
        <v>1405</v>
      </c>
      <c r="C505" t="s">
        <v>1632</v>
      </c>
      <c r="D505" t="s">
        <v>1635</v>
      </c>
      <c r="E505">
        <v>2024</v>
      </c>
      <c r="F505" t="s">
        <v>1639</v>
      </c>
      <c r="G505">
        <f t="shared" si="42"/>
        <v>92</v>
      </c>
      <c r="H505">
        <v>4779</v>
      </c>
      <c r="I505">
        <v>10578</v>
      </c>
      <c r="J505">
        <v>4759</v>
      </c>
      <c r="K505">
        <v>226481</v>
      </c>
      <c r="L505">
        <v>4.88</v>
      </c>
      <c r="M505">
        <v>17</v>
      </c>
      <c r="N505">
        <v>0.47</v>
      </c>
      <c r="O505">
        <v>13.04</v>
      </c>
      <c r="P505">
        <v>16.62</v>
      </c>
      <c r="Q505">
        <v>1.4</v>
      </c>
      <c r="R505">
        <v>19276</v>
      </c>
      <c r="S505">
        <v>8764</v>
      </c>
      <c r="T505">
        <v>11</v>
      </c>
      <c r="U505">
        <v>50552262</v>
      </c>
      <c r="V505">
        <v>22743261</v>
      </c>
      <c r="W505">
        <v>27809001</v>
      </c>
      <c r="X505" s="27">
        <f t="shared" si="43"/>
        <v>0.35287602451450933</v>
      </c>
      <c r="Y505" s="27">
        <f t="shared" si="44"/>
        <v>0.95676671709094863</v>
      </c>
      <c r="Z505" s="26">
        <f t="shared" si="45"/>
        <v>168.71479388993512</v>
      </c>
      <c r="AA505" s="27">
        <f t="shared" si="46"/>
        <v>0.81521739130434789</v>
      </c>
      <c r="AB505" t="str">
        <f t="shared" si="47"/>
        <v>Other</v>
      </c>
    </row>
    <row r="506" spans="1:28" x14ac:dyDescent="0.3">
      <c r="A506" t="s">
        <v>523</v>
      </c>
      <c r="B506" t="s">
        <v>1105</v>
      </c>
      <c r="C506" t="s">
        <v>1633</v>
      </c>
      <c r="D506" t="s">
        <v>1638</v>
      </c>
      <c r="E506">
        <v>2024</v>
      </c>
      <c r="F506" t="s">
        <v>1640</v>
      </c>
      <c r="G506">
        <f t="shared" si="42"/>
        <v>92</v>
      </c>
      <c r="H506">
        <v>1206</v>
      </c>
      <c r="I506">
        <v>19779</v>
      </c>
      <c r="J506">
        <v>13983</v>
      </c>
      <c r="K506">
        <v>229838</v>
      </c>
      <c r="L506">
        <v>13.51</v>
      </c>
      <c r="M506">
        <v>19</v>
      </c>
      <c r="N506">
        <v>3.39</v>
      </c>
      <c r="O506">
        <v>6.57</v>
      </c>
      <c r="P506">
        <v>83.21</v>
      </c>
      <c r="Q506">
        <v>2.6</v>
      </c>
      <c r="R506">
        <v>7560</v>
      </c>
      <c r="S506">
        <v>8371</v>
      </c>
      <c r="T506">
        <v>2</v>
      </c>
      <c r="U506">
        <v>23853474</v>
      </c>
      <c r="V506">
        <v>16863498</v>
      </c>
      <c r="W506">
        <v>6989976</v>
      </c>
      <c r="X506" s="27">
        <f t="shared" si="43"/>
        <v>0.12592669938394069</v>
      </c>
      <c r="Y506" s="27">
        <f t="shared" si="44"/>
        <v>0.2414439549721038</v>
      </c>
      <c r="Z506" s="26">
        <f t="shared" si="45"/>
        <v>638.5837479270316</v>
      </c>
      <c r="AA506" s="27">
        <f t="shared" si="46"/>
        <v>0.79347826086956519</v>
      </c>
      <c r="AB506" t="str">
        <f t="shared" si="47"/>
        <v>Slow Mover</v>
      </c>
    </row>
    <row r="507" spans="1:28" x14ac:dyDescent="0.3">
      <c r="A507" t="s">
        <v>524</v>
      </c>
      <c r="B507" t="s">
        <v>1406</v>
      </c>
      <c r="C507" t="s">
        <v>1634</v>
      </c>
      <c r="D507" t="s">
        <v>1637</v>
      </c>
      <c r="E507">
        <v>2024</v>
      </c>
      <c r="F507" t="s">
        <v>1642</v>
      </c>
      <c r="G507">
        <f t="shared" si="42"/>
        <v>90</v>
      </c>
      <c r="H507">
        <v>782</v>
      </c>
      <c r="I507">
        <v>7590</v>
      </c>
      <c r="J507">
        <v>7085</v>
      </c>
      <c r="K507">
        <v>96154</v>
      </c>
      <c r="L507">
        <v>14.94</v>
      </c>
      <c r="M507">
        <v>10</v>
      </c>
      <c r="N507">
        <v>4.05</v>
      </c>
      <c r="O507">
        <v>19.18</v>
      </c>
      <c r="P507">
        <v>33.47</v>
      </c>
      <c r="Q507">
        <v>4.0999999999999996</v>
      </c>
      <c r="R507">
        <v>17025</v>
      </c>
      <c r="S507">
        <v>5258</v>
      </c>
      <c r="T507">
        <v>6</v>
      </c>
      <c r="U507">
        <v>5935380</v>
      </c>
      <c r="V507">
        <v>5540470</v>
      </c>
      <c r="W507">
        <v>394910</v>
      </c>
      <c r="X507" s="27">
        <f t="shared" si="43"/>
        <v>0.12947019867549669</v>
      </c>
      <c r="Y507" s="27">
        <f t="shared" si="44"/>
        <v>0.15655818639152999</v>
      </c>
      <c r="Z507" s="26">
        <f t="shared" si="45"/>
        <v>605.14066496163684</v>
      </c>
      <c r="AA507" s="27">
        <f t="shared" si="46"/>
        <v>0.88888888888888884</v>
      </c>
      <c r="AB507" t="str">
        <f t="shared" si="47"/>
        <v>Slow Mover</v>
      </c>
    </row>
    <row r="508" spans="1:28" x14ac:dyDescent="0.3">
      <c r="A508" t="s">
        <v>525</v>
      </c>
      <c r="B508" t="s">
        <v>1407</v>
      </c>
      <c r="C508" t="s">
        <v>1634</v>
      </c>
      <c r="D508" t="s">
        <v>1635</v>
      </c>
      <c r="E508">
        <v>2024</v>
      </c>
      <c r="F508" t="s">
        <v>1641</v>
      </c>
      <c r="G508">
        <f t="shared" si="42"/>
        <v>91</v>
      </c>
      <c r="H508">
        <v>4380</v>
      </c>
      <c r="I508">
        <v>7582</v>
      </c>
      <c r="J508">
        <v>6232</v>
      </c>
      <c r="K508">
        <v>319160</v>
      </c>
      <c r="L508">
        <v>12.38</v>
      </c>
      <c r="M508">
        <v>13</v>
      </c>
      <c r="N508">
        <v>2.39</v>
      </c>
      <c r="O508">
        <v>23.17</v>
      </c>
      <c r="P508">
        <v>49.26</v>
      </c>
      <c r="Q508">
        <v>2.7</v>
      </c>
      <c r="R508">
        <v>5800</v>
      </c>
      <c r="S508">
        <v>8531</v>
      </c>
      <c r="T508">
        <v>3</v>
      </c>
      <c r="U508">
        <v>33209160</v>
      </c>
      <c r="V508">
        <v>27296160</v>
      </c>
      <c r="W508">
        <v>5913000</v>
      </c>
      <c r="X508" s="27">
        <f t="shared" si="43"/>
        <v>0.33924560452327474</v>
      </c>
      <c r="Y508" s="27">
        <f t="shared" si="44"/>
        <v>0.87688600562007846</v>
      </c>
      <c r="Z508" s="26">
        <f t="shared" si="45"/>
        <v>177.24223744292237</v>
      </c>
      <c r="AA508" s="27">
        <f t="shared" si="46"/>
        <v>0.85714285714285721</v>
      </c>
      <c r="AB508" t="str">
        <f t="shared" si="47"/>
        <v>Other</v>
      </c>
    </row>
    <row r="509" spans="1:28" x14ac:dyDescent="0.3">
      <c r="A509" t="s">
        <v>526</v>
      </c>
      <c r="B509" t="s">
        <v>1408</v>
      </c>
      <c r="C509" t="s">
        <v>1634</v>
      </c>
      <c r="D509" t="s">
        <v>1638</v>
      </c>
      <c r="E509">
        <v>2023</v>
      </c>
      <c r="F509" t="s">
        <v>1641</v>
      </c>
      <c r="G509">
        <f t="shared" si="42"/>
        <v>91</v>
      </c>
      <c r="H509">
        <v>4896</v>
      </c>
      <c r="I509">
        <v>18518</v>
      </c>
      <c r="J509">
        <v>5060</v>
      </c>
      <c r="K509">
        <v>491904</v>
      </c>
      <c r="L509">
        <v>12.67</v>
      </c>
      <c r="M509">
        <v>17</v>
      </c>
      <c r="N509">
        <v>6.29</v>
      </c>
      <c r="O509">
        <v>12.09</v>
      </c>
      <c r="P509">
        <v>45.09</v>
      </c>
      <c r="Q509">
        <v>4.8</v>
      </c>
      <c r="R509">
        <v>4838</v>
      </c>
      <c r="S509">
        <v>689</v>
      </c>
      <c r="T509">
        <v>14</v>
      </c>
      <c r="U509">
        <v>90664128</v>
      </c>
      <c r="V509">
        <v>24773760</v>
      </c>
      <c r="W509">
        <v>65890368</v>
      </c>
      <c r="X509" s="27">
        <f t="shared" si="43"/>
        <v>0.87663384064458372</v>
      </c>
      <c r="Y509" s="27">
        <f t="shared" si="44"/>
        <v>0.98019038436436168</v>
      </c>
      <c r="Z509" s="26">
        <f t="shared" si="45"/>
        <v>12.806168300653594</v>
      </c>
      <c r="AA509" s="27">
        <f t="shared" si="46"/>
        <v>0.81318681318681318</v>
      </c>
      <c r="AB509" t="str">
        <f t="shared" si="47"/>
        <v>Fast Mover</v>
      </c>
    </row>
    <row r="510" spans="1:28" x14ac:dyDescent="0.3">
      <c r="A510" t="s">
        <v>527</v>
      </c>
      <c r="B510" t="s">
        <v>1362</v>
      </c>
      <c r="C510" t="s">
        <v>1632</v>
      </c>
      <c r="D510" t="s">
        <v>1636</v>
      </c>
      <c r="E510">
        <v>2023</v>
      </c>
      <c r="F510" t="s">
        <v>1640</v>
      </c>
      <c r="G510">
        <f t="shared" si="42"/>
        <v>92</v>
      </c>
      <c r="H510">
        <v>1003</v>
      </c>
      <c r="I510">
        <v>3425</v>
      </c>
      <c r="J510">
        <v>3161</v>
      </c>
      <c r="K510">
        <v>401822</v>
      </c>
      <c r="L510">
        <v>3.74</v>
      </c>
      <c r="M510">
        <v>15</v>
      </c>
      <c r="N510">
        <v>6.4</v>
      </c>
      <c r="O510">
        <v>7.89</v>
      </c>
      <c r="P510">
        <v>70.819999999999993</v>
      </c>
      <c r="Q510">
        <v>2.9</v>
      </c>
      <c r="R510">
        <v>6987</v>
      </c>
      <c r="S510">
        <v>9652</v>
      </c>
      <c r="T510">
        <v>12</v>
      </c>
      <c r="U510">
        <v>3435275</v>
      </c>
      <c r="V510">
        <v>3170483</v>
      </c>
      <c r="W510">
        <v>264792</v>
      </c>
      <c r="X510" s="27">
        <f t="shared" si="43"/>
        <v>9.4134209291412488E-2</v>
      </c>
      <c r="Y510" s="27">
        <f t="shared" si="44"/>
        <v>0.20080289124131021</v>
      </c>
      <c r="Z510" s="26">
        <f t="shared" si="45"/>
        <v>885.32801595214357</v>
      </c>
      <c r="AA510" s="27">
        <f t="shared" si="46"/>
        <v>0.83695652173913038</v>
      </c>
      <c r="AB510" t="str">
        <f t="shared" si="47"/>
        <v>Slow Mover</v>
      </c>
    </row>
    <row r="511" spans="1:28" x14ac:dyDescent="0.3">
      <c r="A511" t="s">
        <v>528</v>
      </c>
      <c r="B511" t="s">
        <v>1409</v>
      </c>
      <c r="C511" t="s">
        <v>1634</v>
      </c>
      <c r="D511" t="s">
        <v>1637</v>
      </c>
      <c r="E511">
        <v>2024</v>
      </c>
      <c r="F511" t="s">
        <v>1642</v>
      </c>
      <c r="G511">
        <f t="shared" si="42"/>
        <v>90</v>
      </c>
      <c r="H511">
        <v>2589</v>
      </c>
      <c r="I511">
        <v>19940</v>
      </c>
      <c r="J511">
        <v>6964</v>
      </c>
      <c r="K511">
        <v>424200</v>
      </c>
      <c r="L511">
        <v>8.65</v>
      </c>
      <c r="M511">
        <v>2</v>
      </c>
      <c r="N511">
        <v>8.51</v>
      </c>
      <c r="O511">
        <v>19.72</v>
      </c>
      <c r="P511">
        <v>43.63</v>
      </c>
      <c r="Q511">
        <v>4.5</v>
      </c>
      <c r="R511">
        <v>5014</v>
      </c>
      <c r="S511">
        <v>1984</v>
      </c>
      <c r="T511">
        <v>10</v>
      </c>
      <c r="U511">
        <v>51624660</v>
      </c>
      <c r="V511">
        <v>18029796</v>
      </c>
      <c r="W511">
        <v>33594864</v>
      </c>
      <c r="X511" s="27">
        <f t="shared" si="43"/>
        <v>0.56614913623441943</v>
      </c>
      <c r="Y511" s="27">
        <f t="shared" si="44"/>
        <v>0.5183237142809094</v>
      </c>
      <c r="Z511" s="26">
        <f t="shared" si="45"/>
        <v>68.968713789107767</v>
      </c>
      <c r="AA511" s="27">
        <f t="shared" si="46"/>
        <v>0.97777777777777775</v>
      </c>
      <c r="AB511" t="str">
        <f t="shared" si="47"/>
        <v>Other</v>
      </c>
    </row>
    <row r="512" spans="1:28" x14ac:dyDescent="0.3">
      <c r="A512" t="s">
        <v>529</v>
      </c>
      <c r="B512" t="s">
        <v>1153</v>
      </c>
      <c r="C512" t="s">
        <v>1632</v>
      </c>
      <c r="D512" t="s">
        <v>1637</v>
      </c>
      <c r="E512">
        <v>2023</v>
      </c>
      <c r="F512" t="s">
        <v>1642</v>
      </c>
      <c r="G512">
        <f t="shared" si="42"/>
        <v>90</v>
      </c>
      <c r="H512">
        <v>3374</v>
      </c>
      <c r="I512">
        <v>8417</v>
      </c>
      <c r="J512">
        <v>14193</v>
      </c>
      <c r="K512">
        <v>104238</v>
      </c>
      <c r="L512">
        <v>1.01</v>
      </c>
      <c r="M512">
        <v>14</v>
      </c>
      <c r="N512">
        <v>7.41</v>
      </c>
      <c r="O512">
        <v>17.04</v>
      </c>
      <c r="P512">
        <v>85.48</v>
      </c>
      <c r="Q512">
        <v>4.2</v>
      </c>
      <c r="R512">
        <v>18643</v>
      </c>
      <c r="S512">
        <v>5499</v>
      </c>
      <c r="T512">
        <v>8</v>
      </c>
      <c r="U512">
        <v>28398958</v>
      </c>
      <c r="V512">
        <v>47887182</v>
      </c>
      <c r="W512">
        <v>-19488224</v>
      </c>
      <c r="X512" s="27">
        <f t="shared" si="43"/>
        <v>0.38025470528569816</v>
      </c>
      <c r="Y512" s="27">
        <f t="shared" si="44"/>
        <v>0.67548250752560379</v>
      </c>
      <c r="Z512" s="26">
        <f t="shared" si="45"/>
        <v>146.68346176644931</v>
      </c>
      <c r="AA512" s="27">
        <f t="shared" si="46"/>
        <v>0.84444444444444444</v>
      </c>
      <c r="AB512" t="str">
        <f t="shared" si="47"/>
        <v>Fast Mover</v>
      </c>
    </row>
    <row r="513" spans="1:28" x14ac:dyDescent="0.3">
      <c r="A513" t="s">
        <v>530</v>
      </c>
      <c r="B513" t="s">
        <v>1410</v>
      </c>
      <c r="C513" t="s">
        <v>1633</v>
      </c>
      <c r="D513" t="s">
        <v>1635</v>
      </c>
      <c r="E513">
        <v>2023</v>
      </c>
      <c r="F513" t="s">
        <v>1640</v>
      </c>
      <c r="G513">
        <f t="shared" si="42"/>
        <v>92</v>
      </c>
      <c r="H513">
        <v>3351</v>
      </c>
      <c r="I513">
        <v>2052</v>
      </c>
      <c r="J513">
        <v>12644</v>
      </c>
      <c r="K513">
        <v>370752</v>
      </c>
      <c r="L513">
        <v>1.42</v>
      </c>
      <c r="M513">
        <v>3</v>
      </c>
      <c r="N513">
        <v>5.43</v>
      </c>
      <c r="O513">
        <v>22.22</v>
      </c>
      <c r="P513">
        <v>82.2</v>
      </c>
      <c r="Q513">
        <v>4.9000000000000004</v>
      </c>
      <c r="R513">
        <v>12780</v>
      </c>
      <c r="S513">
        <v>8603</v>
      </c>
      <c r="T513">
        <v>11</v>
      </c>
      <c r="U513">
        <v>6876252</v>
      </c>
      <c r="V513">
        <v>42370044</v>
      </c>
      <c r="W513">
        <v>-35493792</v>
      </c>
      <c r="X513" s="27">
        <f t="shared" si="43"/>
        <v>0.28032457754726453</v>
      </c>
      <c r="Y513" s="27">
        <f t="shared" si="44"/>
        <v>0.67087785498467645</v>
      </c>
      <c r="Z513" s="26">
        <f t="shared" si="45"/>
        <v>236.19098776484634</v>
      </c>
      <c r="AA513" s="27">
        <f t="shared" si="46"/>
        <v>0.96739130434782605</v>
      </c>
      <c r="AB513" t="str">
        <f t="shared" si="47"/>
        <v>Overstocked</v>
      </c>
    </row>
    <row r="514" spans="1:28" x14ac:dyDescent="0.3">
      <c r="A514" t="s">
        <v>531</v>
      </c>
      <c r="B514" t="s">
        <v>1319</v>
      </c>
      <c r="C514" t="s">
        <v>1634</v>
      </c>
      <c r="D514" t="s">
        <v>1638</v>
      </c>
      <c r="E514">
        <v>2024</v>
      </c>
      <c r="F514" t="s">
        <v>1639</v>
      </c>
      <c r="G514">
        <f t="shared" si="42"/>
        <v>92</v>
      </c>
      <c r="H514">
        <v>1592</v>
      </c>
      <c r="I514">
        <v>5411</v>
      </c>
      <c r="J514">
        <v>4470</v>
      </c>
      <c r="K514">
        <v>139081</v>
      </c>
      <c r="L514">
        <v>14.98</v>
      </c>
      <c r="M514">
        <v>4</v>
      </c>
      <c r="N514">
        <v>6.54</v>
      </c>
      <c r="O514">
        <v>17.309999999999999</v>
      </c>
      <c r="P514">
        <v>79.77</v>
      </c>
      <c r="Q514">
        <v>4.7</v>
      </c>
      <c r="R514">
        <v>11807</v>
      </c>
      <c r="S514">
        <v>1176</v>
      </c>
      <c r="T514">
        <v>9</v>
      </c>
      <c r="U514">
        <v>8614312</v>
      </c>
      <c r="V514">
        <v>7116240</v>
      </c>
      <c r="W514">
        <v>1498072</v>
      </c>
      <c r="X514" s="27">
        <f t="shared" si="43"/>
        <v>0.57514450867052025</v>
      </c>
      <c r="Y514" s="27">
        <f t="shared" si="44"/>
        <v>0.31872203674592808</v>
      </c>
      <c r="Z514" s="26">
        <f t="shared" si="45"/>
        <v>67.959798994974875</v>
      </c>
      <c r="AA514" s="27">
        <f t="shared" si="46"/>
        <v>0.95652173913043481</v>
      </c>
      <c r="AB514" t="str">
        <f t="shared" si="47"/>
        <v>Other</v>
      </c>
    </row>
    <row r="515" spans="1:28" x14ac:dyDescent="0.3">
      <c r="A515" t="s">
        <v>532</v>
      </c>
      <c r="B515" t="s">
        <v>1411</v>
      </c>
      <c r="C515" t="s">
        <v>1634</v>
      </c>
      <c r="D515" t="s">
        <v>1637</v>
      </c>
      <c r="E515">
        <v>2024</v>
      </c>
      <c r="F515" t="s">
        <v>1639</v>
      </c>
      <c r="G515">
        <f t="shared" ref="G515:G578" si="48">IF(F515="Q1",91,IF(F515="Q4",90,92))</f>
        <v>92</v>
      </c>
      <c r="H515">
        <v>1241</v>
      </c>
      <c r="I515">
        <v>4889</v>
      </c>
      <c r="J515">
        <v>2553</v>
      </c>
      <c r="K515">
        <v>297644</v>
      </c>
      <c r="L515">
        <v>4.9000000000000004</v>
      </c>
      <c r="M515">
        <v>16</v>
      </c>
      <c r="N515">
        <v>2.74</v>
      </c>
      <c r="O515">
        <v>6.09</v>
      </c>
      <c r="P515">
        <v>15.7</v>
      </c>
      <c r="Q515">
        <v>4.5999999999999996</v>
      </c>
      <c r="R515">
        <v>11415</v>
      </c>
      <c r="S515">
        <v>7335</v>
      </c>
      <c r="T515">
        <v>7</v>
      </c>
      <c r="U515">
        <v>6067249</v>
      </c>
      <c r="V515">
        <v>3168273</v>
      </c>
      <c r="W515">
        <v>2898976</v>
      </c>
      <c r="X515" s="27">
        <f t="shared" ref="X515:X578" si="49">(H515/(H515+S515))</f>
        <v>0.1447061567164179</v>
      </c>
      <c r="Y515" s="27">
        <f t="shared" ref="Y515:Y578" si="50">H515/AVERAGE($S$2:$S$1001)</f>
        <v>0.2484510349256889</v>
      </c>
      <c r="Z515" s="26">
        <f t="shared" ref="Z515:Z578" si="51">(S515/(H515/G515))</f>
        <v>543.77115229653498</v>
      </c>
      <c r="AA515" s="27">
        <f t="shared" ref="AA515:AA578" si="52">1-(M515/G515)</f>
        <v>0.82608695652173914</v>
      </c>
      <c r="AB515" t="str">
        <f t="shared" ref="AB515:AB578" si="53">IF(AND(X515&gt;38%, Y515&gt;52%, Z515&lt;380), "Fast Mover", IF(AND(X515&lt;=38%, Y515&lt;=52%, Z515&gt;=380), "Slow Mover", IF(AND(AA515&gt;=89%, X515&lt;=38%), "Overstocked", IF(AND(AA515&lt;89%, X515&gt;38%), "Stock-out Risk","Other"))))</f>
        <v>Slow Mover</v>
      </c>
    </row>
    <row r="516" spans="1:28" x14ac:dyDescent="0.3">
      <c r="A516" t="s">
        <v>533</v>
      </c>
      <c r="B516" t="s">
        <v>1412</v>
      </c>
      <c r="C516" t="s">
        <v>1634</v>
      </c>
      <c r="D516" t="s">
        <v>1637</v>
      </c>
      <c r="E516">
        <v>2023</v>
      </c>
      <c r="F516" t="s">
        <v>1639</v>
      </c>
      <c r="G516">
        <f t="shared" si="48"/>
        <v>92</v>
      </c>
      <c r="H516">
        <v>3043</v>
      </c>
      <c r="I516">
        <v>15129</v>
      </c>
      <c r="J516">
        <v>8900</v>
      </c>
      <c r="K516">
        <v>475113</v>
      </c>
      <c r="L516">
        <v>11.22</v>
      </c>
      <c r="M516">
        <v>6</v>
      </c>
      <c r="N516">
        <v>5.93</v>
      </c>
      <c r="O516">
        <v>23.29</v>
      </c>
      <c r="P516">
        <v>78.34</v>
      </c>
      <c r="Q516">
        <v>3.9</v>
      </c>
      <c r="R516">
        <v>12658</v>
      </c>
      <c r="S516">
        <v>6937</v>
      </c>
      <c r="T516">
        <v>10</v>
      </c>
      <c r="U516">
        <v>46037547</v>
      </c>
      <c r="V516">
        <v>27082700</v>
      </c>
      <c r="W516">
        <v>18954847</v>
      </c>
      <c r="X516" s="27">
        <f t="shared" si="49"/>
        <v>0.30490981963927855</v>
      </c>
      <c r="Y516" s="27">
        <f t="shared" si="50"/>
        <v>0.60921555139312755</v>
      </c>
      <c r="Z516" s="26">
        <f t="shared" si="51"/>
        <v>209.72855734472557</v>
      </c>
      <c r="AA516" s="27">
        <f t="shared" si="52"/>
        <v>0.93478260869565222</v>
      </c>
      <c r="AB516" t="str">
        <f t="shared" si="53"/>
        <v>Overstocked</v>
      </c>
    </row>
    <row r="517" spans="1:28" x14ac:dyDescent="0.3">
      <c r="A517" t="s">
        <v>534</v>
      </c>
      <c r="B517" t="s">
        <v>1155</v>
      </c>
      <c r="C517" t="s">
        <v>1632</v>
      </c>
      <c r="D517" t="s">
        <v>1638</v>
      </c>
      <c r="E517">
        <v>2024</v>
      </c>
      <c r="F517" t="s">
        <v>1640</v>
      </c>
      <c r="G517">
        <f t="shared" si="48"/>
        <v>92</v>
      </c>
      <c r="H517">
        <v>2731</v>
      </c>
      <c r="I517">
        <v>3930</v>
      </c>
      <c r="J517">
        <v>11344</v>
      </c>
      <c r="K517">
        <v>363105</v>
      </c>
      <c r="L517">
        <v>12.1</v>
      </c>
      <c r="M517">
        <v>15</v>
      </c>
      <c r="N517">
        <v>4.8899999999999997</v>
      </c>
      <c r="O517">
        <v>2.62</v>
      </c>
      <c r="P517">
        <v>72.53</v>
      </c>
      <c r="Q517">
        <v>2.5</v>
      </c>
      <c r="R517">
        <v>10121</v>
      </c>
      <c r="S517">
        <v>133</v>
      </c>
      <c r="T517">
        <v>7</v>
      </c>
      <c r="U517">
        <v>10732830</v>
      </c>
      <c r="V517">
        <v>30980464</v>
      </c>
      <c r="W517">
        <v>-20247634</v>
      </c>
      <c r="X517" s="27">
        <f t="shared" si="49"/>
        <v>0.95356145251396651</v>
      </c>
      <c r="Y517" s="27">
        <f t="shared" si="50"/>
        <v>0.54675243866402612</v>
      </c>
      <c r="Z517" s="26">
        <f t="shared" si="51"/>
        <v>4.4804101061882093</v>
      </c>
      <c r="AA517" s="27">
        <f t="shared" si="52"/>
        <v>0.83695652173913038</v>
      </c>
      <c r="AB517" t="str">
        <f t="shared" si="53"/>
        <v>Fast Mover</v>
      </c>
    </row>
    <row r="518" spans="1:28" x14ac:dyDescent="0.3">
      <c r="A518" t="s">
        <v>535</v>
      </c>
      <c r="B518" t="s">
        <v>1413</v>
      </c>
      <c r="C518" t="s">
        <v>1633</v>
      </c>
      <c r="D518" t="s">
        <v>1635</v>
      </c>
      <c r="E518">
        <v>2024</v>
      </c>
      <c r="F518" t="s">
        <v>1642</v>
      </c>
      <c r="G518">
        <f t="shared" si="48"/>
        <v>90</v>
      </c>
      <c r="H518">
        <v>1267</v>
      </c>
      <c r="I518">
        <v>1958</v>
      </c>
      <c r="J518">
        <v>2738</v>
      </c>
      <c r="K518">
        <v>249775</v>
      </c>
      <c r="L518">
        <v>12.87</v>
      </c>
      <c r="M518">
        <v>13</v>
      </c>
      <c r="N518">
        <v>1.33</v>
      </c>
      <c r="O518">
        <v>6.7</v>
      </c>
      <c r="P518">
        <v>18.28</v>
      </c>
      <c r="Q518">
        <v>1.4</v>
      </c>
      <c r="R518">
        <v>12047</v>
      </c>
      <c r="S518">
        <v>1941</v>
      </c>
      <c r="T518">
        <v>8</v>
      </c>
      <c r="U518">
        <v>2480786</v>
      </c>
      <c r="V518">
        <v>3469046</v>
      </c>
      <c r="W518">
        <v>-988260</v>
      </c>
      <c r="X518" s="27">
        <f t="shared" si="49"/>
        <v>0.39495012468827928</v>
      </c>
      <c r="Y518" s="27">
        <f t="shared" si="50"/>
        <v>0.25365629431978071</v>
      </c>
      <c r="Z518" s="26">
        <f t="shared" si="51"/>
        <v>137.87687450670876</v>
      </c>
      <c r="AA518" s="27">
        <f t="shared" si="52"/>
        <v>0.85555555555555562</v>
      </c>
      <c r="AB518" t="str">
        <f t="shared" si="53"/>
        <v>Stock-out Risk</v>
      </c>
    </row>
    <row r="519" spans="1:28" x14ac:dyDescent="0.3">
      <c r="A519" t="s">
        <v>536</v>
      </c>
      <c r="B519" t="s">
        <v>1343</v>
      </c>
      <c r="C519" t="s">
        <v>1633</v>
      </c>
      <c r="D519" t="s">
        <v>1635</v>
      </c>
      <c r="E519">
        <v>2024</v>
      </c>
      <c r="F519" t="s">
        <v>1640</v>
      </c>
      <c r="G519">
        <f t="shared" si="48"/>
        <v>92</v>
      </c>
      <c r="H519">
        <v>1590</v>
      </c>
      <c r="I519">
        <v>14895</v>
      </c>
      <c r="J519">
        <v>9362</v>
      </c>
      <c r="K519">
        <v>487973</v>
      </c>
      <c r="L519">
        <v>14.96</v>
      </c>
      <c r="M519">
        <v>15</v>
      </c>
      <c r="N519">
        <v>2.4300000000000002</v>
      </c>
      <c r="O519">
        <v>13</v>
      </c>
      <c r="P519">
        <v>18.59</v>
      </c>
      <c r="Q519">
        <v>3.8</v>
      </c>
      <c r="R519">
        <v>14985</v>
      </c>
      <c r="S519">
        <v>4581</v>
      </c>
      <c r="T519">
        <v>8</v>
      </c>
      <c r="U519">
        <v>23683050</v>
      </c>
      <c r="V519">
        <v>14885580</v>
      </c>
      <c r="W519">
        <v>8797470</v>
      </c>
      <c r="X519" s="27">
        <f t="shared" si="49"/>
        <v>0.25765678172095285</v>
      </c>
      <c r="Y519" s="27">
        <f t="shared" si="50"/>
        <v>0.31832163217715176</v>
      </c>
      <c r="Z519" s="26">
        <f t="shared" si="51"/>
        <v>265.06415094339621</v>
      </c>
      <c r="AA519" s="27">
        <f t="shared" si="52"/>
        <v>0.83695652173913038</v>
      </c>
      <c r="AB519" t="str">
        <f t="shared" si="53"/>
        <v>Other</v>
      </c>
    </row>
    <row r="520" spans="1:28" x14ac:dyDescent="0.3">
      <c r="A520" t="s">
        <v>537</v>
      </c>
      <c r="B520" t="s">
        <v>1103</v>
      </c>
      <c r="C520" t="s">
        <v>1632</v>
      </c>
      <c r="D520" t="s">
        <v>1635</v>
      </c>
      <c r="E520">
        <v>2024</v>
      </c>
      <c r="F520" t="s">
        <v>1642</v>
      </c>
      <c r="G520">
        <f t="shared" si="48"/>
        <v>90</v>
      </c>
      <c r="H520">
        <v>3286</v>
      </c>
      <c r="I520">
        <v>1707</v>
      </c>
      <c r="J520">
        <v>6776</v>
      </c>
      <c r="K520">
        <v>339061</v>
      </c>
      <c r="L520">
        <v>3.62</v>
      </c>
      <c r="M520">
        <v>6</v>
      </c>
      <c r="N520">
        <v>2.92</v>
      </c>
      <c r="O520">
        <v>14.14</v>
      </c>
      <c r="P520">
        <v>18.09</v>
      </c>
      <c r="Q520">
        <v>4.9000000000000004</v>
      </c>
      <c r="R520">
        <v>3959</v>
      </c>
      <c r="S520">
        <v>8540</v>
      </c>
      <c r="T520">
        <v>10</v>
      </c>
      <c r="U520">
        <v>5609202</v>
      </c>
      <c r="V520">
        <v>22265936</v>
      </c>
      <c r="W520">
        <v>-16656734</v>
      </c>
      <c r="X520" s="27">
        <f t="shared" si="49"/>
        <v>0.2778623372230678</v>
      </c>
      <c r="Y520" s="27">
        <f t="shared" si="50"/>
        <v>0.65786470649944695</v>
      </c>
      <c r="Z520" s="26">
        <f t="shared" si="51"/>
        <v>233.90139987827143</v>
      </c>
      <c r="AA520" s="27">
        <f t="shared" si="52"/>
        <v>0.93333333333333335</v>
      </c>
      <c r="AB520" t="str">
        <f t="shared" si="53"/>
        <v>Overstocked</v>
      </c>
    </row>
    <row r="521" spans="1:28" x14ac:dyDescent="0.3">
      <c r="A521" t="s">
        <v>538</v>
      </c>
      <c r="B521" t="s">
        <v>1414</v>
      </c>
      <c r="C521" t="s">
        <v>1632</v>
      </c>
      <c r="D521" t="s">
        <v>1637</v>
      </c>
      <c r="E521">
        <v>2024</v>
      </c>
      <c r="F521" t="s">
        <v>1642</v>
      </c>
      <c r="G521">
        <f t="shared" si="48"/>
        <v>90</v>
      </c>
      <c r="H521">
        <v>2436</v>
      </c>
      <c r="I521">
        <v>2399</v>
      </c>
      <c r="J521">
        <v>13940</v>
      </c>
      <c r="K521">
        <v>465952</v>
      </c>
      <c r="L521">
        <v>0.61</v>
      </c>
      <c r="M521">
        <v>8</v>
      </c>
      <c r="N521">
        <v>9.24</v>
      </c>
      <c r="O521">
        <v>0.38</v>
      </c>
      <c r="P521">
        <v>10.91</v>
      </c>
      <c r="Q521">
        <v>3.9</v>
      </c>
      <c r="R521">
        <v>6773</v>
      </c>
      <c r="S521">
        <v>1234</v>
      </c>
      <c r="T521">
        <v>12</v>
      </c>
      <c r="U521">
        <v>5843964</v>
      </c>
      <c r="V521">
        <v>33957840</v>
      </c>
      <c r="W521">
        <v>-28113876</v>
      </c>
      <c r="X521" s="27">
        <f t="shared" si="49"/>
        <v>0.66376021798365126</v>
      </c>
      <c r="Y521" s="27">
        <f t="shared" si="50"/>
        <v>0.48769276476952311</v>
      </c>
      <c r="Z521" s="26">
        <f t="shared" si="51"/>
        <v>45.591133004926107</v>
      </c>
      <c r="AA521" s="27">
        <f t="shared" si="52"/>
        <v>0.91111111111111109</v>
      </c>
      <c r="AB521" t="str">
        <f t="shared" si="53"/>
        <v>Other</v>
      </c>
    </row>
    <row r="522" spans="1:28" x14ac:dyDescent="0.3">
      <c r="A522" t="s">
        <v>539</v>
      </c>
      <c r="B522" t="s">
        <v>1415</v>
      </c>
      <c r="C522" t="s">
        <v>1634</v>
      </c>
      <c r="D522" t="s">
        <v>1638</v>
      </c>
      <c r="E522">
        <v>2024</v>
      </c>
      <c r="F522" t="s">
        <v>1642</v>
      </c>
      <c r="G522">
        <f t="shared" si="48"/>
        <v>90</v>
      </c>
      <c r="H522">
        <v>3769</v>
      </c>
      <c r="I522">
        <v>13153</v>
      </c>
      <c r="J522">
        <v>13471</v>
      </c>
      <c r="K522">
        <v>340134</v>
      </c>
      <c r="L522">
        <v>6.17</v>
      </c>
      <c r="M522">
        <v>3</v>
      </c>
      <c r="N522">
        <v>2.2999999999999998</v>
      </c>
      <c r="O522">
        <v>19.510000000000002</v>
      </c>
      <c r="P522">
        <v>53.89</v>
      </c>
      <c r="Q522">
        <v>4.7</v>
      </c>
      <c r="R522">
        <v>19602</v>
      </c>
      <c r="S522">
        <v>7361</v>
      </c>
      <c r="T522">
        <v>9</v>
      </c>
      <c r="U522">
        <v>49573657</v>
      </c>
      <c r="V522">
        <v>50772199</v>
      </c>
      <c r="W522">
        <v>-1198542</v>
      </c>
      <c r="X522" s="27">
        <f t="shared" si="49"/>
        <v>0.33863432165318957</v>
      </c>
      <c r="Y522" s="27">
        <f t="shared" si="50"/>
        <v>0.75456240985892142</v>
      </c>
      <c r="Z522" s="26">
        <f t="shared" si="51"/>
        <v>175.77341469885911</v>
      </c>
      <c r="AA522" s="27">
        <f t="shared" si="52"/>
        <v>0.96666666666666667</v>
      </c>
      <c r="AB522" t="str">
        <f t="shared" si="53"/>
        <v>Overstocked</v>
      </c>
    </row>
    <row r="523" spans="1:28" x14ac:dyDescent="0.3">
      <c r="A523" t="s">
        <v>540</v>
      </c>
      <c r="B523" t="s">
        <v>1290</v>
      </c>
      <c r="C523" t="s">
        <v>1633</v>
      </c>
      <c r="D523" t="s">
        <v>1637</v>
      </c>
      <c r="E523">
        <v>2024</v>
      </c>
      <c r="F523" t="s">
        <v>1640</v>
      </c>
      <c r="G523">
        <f t="shared" si="48"/>
        <v>92</v>
      </c>
      <c r="H523">
        <v>1438</v>
      </c>
      <c r="I523">
        <v>17905</v>
      </c>
      <c r="J523">
        <v>10923</v>
      </c>
      <c r="K523">
        <v>112551</v>
      </c>
      <c r="L523">
        <v>1.95</v>
      </c>
      <c r="M523">
        <v>10</v>
      </c>
      <c r="N523">
        <v>2.89</v>
      </c>
      <c r="O523">
        <v>9.0399999999999991</v>
      </c>
      <c r="P523">
        <v>87.87</v>
      </c>
      <c r="Q523">
        <v>4.2</v>
      </c>
      <c r="R523">
        <v>10957</v>
      </c>
      <c r="S523">
        <v>5398</v>
      </c>
      <c r="T523">
        <v>14</v>
      </c>
      <c r="U523">
        <v>25747390</v>
      </c>
      <c r="V523">
        <v>15707274</v>
      </c>
      <c r="W523">
        <v>10040116</v>
      </c>
      <c r="X523" s="27">
        <f t="shared" si="49"/>
        <v>0.21035693387946167</v>
      </c>
      <c r="Y523" s="27">
        <f t="shared" si="50"/>
        <v>0.28789088495015364</v>
      </c>
      <c r="Z523" s="26">
        <f t="shared" si="51"/>
        <v>345.35187760778859</v>
      </c>
      <c r="AA523" s="27">
        <f t="shared" si="52"/>
        <v>0.89130434782608692</v>
      </c>
      <c r="AB523" t="str">
        <f t="shared" si="53"/>
        <v>Overstocked</v>
      </c>
    </row>
    <row r="524" spans="1:28" x14ac:dyDescent="0.3">
      <c r="A524" t="s">
        <v>541</v>
      </c>
      <c r="B524" t="s">
        <v>1145</v>
      </c>
      <c r="C524" t="s">
        <v>1633</v>
      </c>
      <c r="D524" t="s">
        <v>1636</v>
      </c>
      <c r="E524">
        <v>2024</v>
      </c>
      <c r="F524" t="s">
        <v>1642</v>
      </c>
      <c r="G524">
        <f t="shared" si="48"/>
        <v>90</v>
      </c>
      <c r="H524">
        <v>1906</v>
      </c>
      <c r="I524">
        <v>10101</v>
      </c>
      <c r="J524">
        <v>7388</v>
      </c>
      <c r="K524">
        <v>260695</v>
      </c>
      <c r="L524">
        <v>0.34</v>
      </c>
      <c r="M524">
        <v>1</v>
      </c>
      <c r="N524">
        <v>3.69</v>
      </c>
      <c r="O524">
        <v>10.16</v>
      </c>
      <c r="P524">
        <v>45.09</v>
      </c>
      <c r="Q524">
        <v>1.7</v>
      </c>
      <c r="R524">
        <v>6923</v>
      </c>
      <c r="S524">
        <v>7117</v>
      </c>
      <c r="T524">
        <v>2</v>
      </c>
      <c r="U524">
        <v>19252506</v>
      </c>
      <c r="V524">
        <v>14081528</v>
      </c>
      <c r="W524">
        <v>5170978</v>
      </c>
      <c r="X524" s="27">
        <f t="shared" si="49"/>
        <v>0.21123794746758284</v>
      </c>
      <c r="Y524" s="27">
        <f t="shared" si="50"/>
        <v>0.38158555404380584</v>
      </c>
      <c r="Z524" s="26">
        <f t="shared" si="51"/>
        <v>336.05981112277021</v>
      </c>
      <c r="AA524" s="27">
        <f t="shared" si="52"/>
        <v>0.98888888888888893</v>
      </c>
      <c r="AB524" t="str">
        <f t="shared" si="53"/>
        <v>Overstocked</v>
      </c>
    </row>
    <row r="525" spans="1:28" x14ac:dyDescent="0.3">
      <c r="A525" t="s">
        <v>542</v>
      </c>
      <c r="B525" t="s">
        <v>1414</v>
      </c>
      <c r="C525" t="s">
        <v>1633</v>
      </c>
      <c r="D525" t="s">
        <v>1636</v>
      </c>
      <c r="E525">
        <v>2024</v>
      </c>
      <c r="F525" t="s">
        <v>1642</v>
      </c>
      <c r="G525">
        <f t="shared" si="48"/>
        <v>90</v>
      </c>
      <c r="H525">
        <v>1415</v>
      </c>
      <c r="I525">
        <v>2394</v>
      </c>
      <c r="J525">
        <v>9416</v>
      </c>
      <c r="K525">
        <v>203512</v>
      </c>
      <c r="L525">
        <v>5.41</v>
      </c>
      <c r="M525">
        <v>11</v>
      </c>
      <c r="N525">
        <v>6.64</v>
      </c>
      <c r="O525">
        <v>20.23</v>
      </c>
      <c r="P525">
        <v>53.26</v>
      </c>
      <c r="Q525">
        <v>2</v>
      </c>
      <c r="R525">
        <v>19192</v>
      </c>
      <c r="S525">
        <v>7871</v>
      </c>
      <c r="T525">
        <v>5</v>
      </c>
      <c r="U525">
        <v>3387510</v>
      </c>
      <c r="V525">
        <v>13323640</v>
      </c>
      <c r="W525">
        <v>-9936130</v>
      </c>
      <c r="X525" s="27">
        <f t="shared" si="49"/>
        <v>0.15237992677148396</v>
      </c>
      <c r="Y525" s="27">
        <f t="shared" si="50"/>
        <v>0.28328623240922629</v>
      </c>
      <c r="Z525" s="26">
        <f t="shared" si="51"/>
        <v>500.62897526501769</v>
      </c>
      <c r="AA525" s="27">
        <f t="shared" si="52"/>
        <v>0.87777777777777777</v>
      </c>
      <c r="AB525" t="str">
        <f t="shared" si="53"/>
        <v>Slow Mover</v>
      </c>
    </row>
    <row r="526" spans="1:28" x14ac:dyDescent="0.3">
      <c r="A526" t="s">
        <v>543</v>
      </c>
      <c r="B526" t="s">
        <v>1286</v>
      </c>
      <c r="C526" t="s">
        <v>1634</v>
      </c>
      <c r="D526" t="s">
        <v>1637</v>
      </c>
      <c r="E526">
        <v>2024</v>
      </c>
      <c r="F526" t="s">
        <v>1642</v>
      </c>
      <c r="G526">
        <f t="shared" si="48"/>
        <v>90</v>
      </c>
      <c r="H526">
        <v>549</v>
      </c>
      <c r="I526">
        <v>2014</v>
      </c>
      <c r="J526">
        <v>7104</v>
      </c>
      <c r="K526">
        <v>216277</v>
      </c>
      <c r="L526">
        <v>11.76</v>
      </c>
      <c r="M526">
        <v>11</v>
      </c>
      <c r="N526">
        <v>1.18</v>
      </c>
      <c r="O526">
        <v>9.48</v>
      </c>
      <c r="P526">
        <v>87.44</v>
      </c>
      <c r="Q526">
        <v>2.4</v>
      </c>
      <c r="R526">
        <v>18934</v>
      </c>
      <c r="S526">
        <v>8667</v>
      </c>
      <c r="T526">
        <v>8</v>
      </c>
      <c r="U526">
        <v>1105686</v>
      </c>
      <c r="V526">
        <v>3900096</v>
      </c>
      <c r="W526">
        <v>-2794410</v>
      </c>
      <c r="X526" s="27">
        <f t="shared" si="49"/>
        <v>5.95703125E-2</v>
      </c>
      <c r="Y526" s="27">
        <f t="shared" si="50"/>
        <v>0.10991105412909202</v>
      </c>
      <c r="Z526" s="26">
        <f t="shared" si="51"/>
        <v>1420.8196721311476</v>
      </c>
      <c r="AA526" s="27">
        <f t="shared" si="52"/>
        <v>0.87777777777777777</v>
      </c>
      <c r="AB526" t="str">
        <f t="shared" si="53"/>
        <v>Slow Mover</v>
      </c>
    </row>
    <row r="527" spans="1:28" x14ac:dyDescent="0.3">
      <c r="A527" t="s">
        <v>544</v>
      </c>
      <c r="B527" t="s">
        <v>1416</v>
      </c>
      <c r="C527" t="s">
        <v>1633</v>
      </c>
      <c r="D527" t="s">
        <v>1637</v>
      </c>
      <c r="E527">
        <v>2024</v>
      </c>
      <c r="F527" t="s">
        <v>1640</v>
      </c>
      <c r="G527">
        <f t="shared" si="48"/>
        <v>92</v>
      </c>
      <c r="H527">
        <v>1730</v>
      </c>
      <c r="I527">
        <v>5609</v>
      </c>
      <c r="J527">
        <v>8145</v>
      </c>
      <c r="K527">
        <v>130811</v>
      </c>
      <c r="L527">
        <v>8.49</v>
      </c>
      <c r="M527">
        <v>3</v>
      </c>
      <c r="N527">
        <v>9.5399999999999991</v>
      </c>
      <c r="O527">
        <v>1.18</v>
      </c>
      <c r="P527">
        <v>30.41</v>
      </c>
      <c r="Q527">
        <v>1.7</v>
      </c>
      <c r="R527">
        <v>6979</v>
      </c>
      <c r="S527">
        <v>9015</v>
      </c>
      <c r="T527">
        <v>12</v>
      </c>
      <c r="U527">
        <v>9703570</v>
      </c>
      <c r="V527">
        <v>14090850</v>
      </c>
      <c r="W527">
        <v>-4387280</v>
      </c>
      <c r="X527" s="27">
        <f t="shared" si="49"/>
        <v>0.16100511865984179</v>
      </c>
      <c r="Y527" s="27">
        <f t="shared" si="50"/>
        <v>0.34634995199149216</v>
      </c>
      <c r="Z527" s="26">
        <f t="shared" si="51"/>
        <v>479.41040462427742</v>
      </c>
      <c r="AA527" s="27">
        <f t="shared" si="52"/>
        <v>0.96739130434782605</v>
      </c>
      <c r="AB527" t="str">
        <f t="shared" si="53"/>
        <v>Slow Mover</v>
      </c>
    </row>
    <row r="528" spans="1:28" x14ac:dyDescent="0.3">
      <c r="A528" t="s">
        <v>545</v>
      </c>
      <c r="B528" t="s">
        <v>1153</v>
      </c>
      <c r="C528" t="s">
        <v>1633</v>
      </c>
      <c r="D528" t="s">
        <v>1637</v>
      </c>
      <c r="E528">
        <v>2024</v>
      </c>
      <c r="F528" t="s">
        <v>1642</v>
      </c>
      <c r="G528">
        <f t="shared" si="48"/>
        <v>90</v>
      </c>
      <c r="H528">
        <v>560</v>
      </c>
      <c r="I528">
        <v>14758</v>
      </c>
      <c r="J528">
        <v>13716</v>
      </c>
      <c r="K528">
        <v>304840</v>
      </c>
      <c r="L528">
        <v>4.6900000000000004</v>
      </c>
      <c r="M528">
        <v>17</v>
      </c>
      <c r="N528">
        <v>8.66</v>
      </c>
      <c r="O528">
        <v>4.41</v>
      </c>
      <c r="P528">
        <v>78.680000000000007</v>
      </c>
      <c r="Q528">
        <v>3.3</v>
      </c>
      <c r="R528">
        <v>16919</v>
      </c>
      <c r="S528">
        <v>2013</v>
      </c>
      <c r="T528">
        <v>9</v>
      </c>
      <c r="U528">
        <v>8264480</v>
      </c>
      <c r="V528">
        <v>7680960</v>
      </c>
      <c r="W528">
        <v>583520</v>
      </c>
      <c r="X528" s="27">
        <f t="shared" si="49"/>
        <v>0.21764477263894286</v>
      </c>
      <c r="Y528" s="27">
        <f t="shared" si="50"/>
        <v>0.11211327925736163</v>
      </c>
      <c r="Z528" s="26">
        <f t="shared" si="51"/>
        <v>323.51785714285711</v>
      </c>
      <c r="AA528" s="27">
        <f t="shared" si="52"/>
        <v>0.81111111111111112</v>
      </c>
      <c r="AB528" t="str">
        <f t="shared" si="53"/>
        <v>Other</v>
      </c>
    </row>
    <row r="529" spans="1:28" x14ac:dyDescent="0.3">
      <c r="A529" t="s">
        <v>546</v>
      </c>
      <c r="B529" t="s">
        <v>1417</v>
      </c>
      <c r="C529" t="s">
        <v>1632</v>
      </c>
      <c r="D529" t="s">
        <v>1635</v>
      </c>
      <c r="E529">
        <v>2023</v>
      </c>
      <c r="F529" t="s">
        <v>1640</v>
      </c>
      <c r="G529">
        <f t="shared" si="48"/>
        <v>92</v>
      </c>
      <c r="H529">
        <v>4362</v>
      </c>
      <c r="I529">
        <v>16813</v>
      </c>
      <c r="J529">
        <v>8675</v>
      </c>
      <c r="K529">
        <v>367247</v>
      </c>
      <c r="L529">
        <v>9.82</v>
      </c>
      <c r="M529">
        <v>6</v>
      </c>
      <c r="N529">
        <v>5.77</v>
      </c>
      <c r="O529">
        <v>23.9</v>
      </c>
      <c r="P529">
        <v>53.71</v>
      </c>
      <c r="Q529">
        <v>4.9000000000000004</v>
      </c>
      <c r="R529">
        <v>3749</v>
      </c>
      <c r="S529">
        <v>4397</v>
      </c>
      <c r="T529">
        <v>8</v>
      </c>
      <c r="U529">
        <v>73338306</v>
      </c>
      <c r="V529">
        <v>37840350</v>
      </c>
      <c r="W529">
        <v>35497956</v>
      </c>
      <c r="X529" s="27">
        <f t="shared" si="49"/>
        <v>0.49800205502911293</v>
      </c>
      <c r="Y529" s="27">
        <f t="shared" si="50"/>
        <v>0.87328236450109187</v>
      </c>
      <c r="Z529" s="26">
        <f t="shared" si="51"/>
        <v>92.738193489225125</v>
      </c>
      <c r="AA529" s="27">
        <f t="shared" si="52"/>
        <v>0.93478260869565222</v>
      </c>
      <c r="AB529" t="str">
        <f t="shared" si="53"/>
        <v>Fast Mover</v>
      </c>
    </row>
    <row r="530" spans="1:28" x14ac:dyDescent="0.3">
      <c r="A530" t="s">
        <v>547</v>
      </c>
      <c r="B530" t="s">
        <v>1418</v>
      </c>
      <c r="C530" t="s">
        <v>1632</v>
      </c>
      <c r="D530" t="s">
        <v>1638</v>
      </c>
      <c r="E530">
        <v>2023</v>
      </c>
      <c r="F530" t="s">
        <v>1642</v>
      </c>
      <c r="G530">
        <f t="shared" si="48"/>
        <v>90</v>
      </c>
      <c r="H530">
        <v>1374</v>
      </c>
      <c r="I530">
        <v>16849</v>
      </c>
      <c r="J530">
        <v>9886</v>
      </c>
      <c r="K530">
        <v>484843</v>
      </c>
      <c r="L530">
        <v>3.48</v>
      </c>
      <c r="M530">
        <v>0</v>
      </c>
      <c r="N530">
        <v>6.74</v>
      </c>
      <c r="O530">
        <v>1.76</v>
      </c>
      <c r="P530">
        <v>55.56</v>
      </c>
      <c r="Q530">
        <v>4</v>
      </c>
      <c r="R530">
        <v>4309</v>
      </c>
      <c r="S530">
        <v>2042</v>
      </c>
      <c r="T530">
        <v>13</v>
      </c>
      <c r="U530">
        <v>23150526</v>
      </c>
      <c r="V530">
        <v>13583364</v>
      </c>
      <c r="W530">
        <v>9567162</v>
      </c>
      <c r="X530" s="27">
        <f t="shared" si="49"/>
        <v>0.4022248243559719</v>
      </c>
      <c r="Y530" s="27">
        <f t="shared" si="50"/>
        <v>0.2750779387493123</v>
      </c>
      <c r="Z530" s="26">
        <f t="shared" si="51"/>
        <v>133.75545851528383</v>
      </c>
      <c r="AA530" s="27">
        <f t="shared" si="52"/>
        <v>1</v>
      </c>
      <c r="AB530" t="str">
        <f t="shared" si="53"/>
        <v>Other</v>
      </c>
    </row>
    <row r="531" spans="1:28" x14ac:dyDescent="0.3">
      <c r="A531" t="s">
        <v>548</v>
      </c>
      <c r="B531" t="s">
        <v>1419</v>
      </c>
      <c r="C531" t="s">
        <v>1634</v>
      </c>
      <c r="D531" t="s">
        <v>1637</v>
      </c>
      <c r="E531">
        <v>2024</v>
      </c>
      <c r="F531" t="s">
        <v>1641</v>
      </c>
      <c r="G531">
        <f t="shared" si="48"/>
        <v>91</v>
      </c>
      <c r="H531">
        <v>1205</v>
      </c>
      <c r="I531">
        <v>8679</v>
      </c>
      <c r="J531">
        <v>7433</v>
      </c>
      <c r="K531">
        <v>418266</v>
      </c>
      <c r="L531">
        <v>0.22</v>
      </c>
      <c r="M531">
        <v>12</v>
      </c>
      <c r="N531">
        <v>0.17</v>
      </c>
      <c r="O531">
        <v>8.8699999999999992</v>
      </c>
      <c r="P531">
        <v>37.450000000000003</v>
      </c>
      <c r="Q531">
        <v>2.7</v>
      </c>
      <c r="R531">
        <v>4421</v>
      </c>
      <c r="S531">
        <v>4104</v>
      </c>
      <c r="T531">
        <v>4</v>
      </c>
      <c r="U531">
        <v>10458195</v>
      </c>
      <c r="V531">
        <v>8956765</v>
      </c>
      <c r="W531">
        <v>1501430</v>
      </c>
      <c r="X531" s="27">
        <f t="shared" si="49"/>
        <v>0.22697306460727068</v>
      </c>
      <c r="Y531" s="27">
        <f t="shared" si="50"/>
        <v>0.24124375268771564</v>
      </c>
      <c r="Z531" s="26">
        <f t="shared" si="51"/>
        <v>309.9286307053942</v>
      </c>
      <c r="AA531" s="27">
        <f t="shared" si="52"/>
        <v>0.86813186813186816</v>
      </c>
      <c r="AB531" t="str">
        <f t="shared" si="53"/>
        <v>Other</v>
      </c>
    </row>
    <row r="532" spans="1:28" x14ac:dyDescent="0.3">
      <c r="A532" t="s">
        <v>549</v>
      </c>
      <c r="B532" t="s">
        <v>1238</v>
      </c>
      <c r="C532" t="s">
        <v>1632</v>
      </c>
      <c r="D532" t="s">
        <v>1638</v>
      </c>
      <c r="E532">
        <v>2023</v>
      </c>
      <c r="F532" t="s">
        <v>1641</v>
      </c>
      <c r="G532">
        <f t="shared" si="48"/>
        <v>91</v>
      </c>
      <c r="H532">
        <v>1877</v>
      </c>
      <c r="I532">
        <v>11826</v>
      </c>
      <c r="J532">
        <v>1397</v>
      </c>
      <c r="K532">
        <v>284104</v>
      </c>
      <c r="L532">
        <v>11.47</v>
      </c>
      <c r="M532">
        <v>5</v>
      </c>
      <c r="N532">
        <v>3.39</v>
      </c>
      <c r="O532">
        <v>12.58</v>
      </c>
      <c r="P532">
        <v>54.93</v>
      </c>
      <c r="Q532">
        <v>1</v>
      </c>
      <c r="R532">
        <v>6176</v>
      </c>
      <c r="S532">
        <v>1431</v>
      </c>
      <c r="T532">
        <v>5</v>
      </c>
      <c r="U532">
        <v>22197402</v>
      </c>
      <c r="V532">
        <v>2622169</v>
      </c>
      <c r="W532">
        <v>19575233</v>
      </c>
      <c r="X532" s="27">
        <f t="shared" si="49"/>
        <v>0.56741233373639666</v>
      </c>
      <c r="Y532" s="27">
        <f t="shared" si="50"/>
        <v>0.37577968779654963</v>
      </c>
      <c r="Z532" s="26">
        <f t="shared" si="51"/>
        <v>69.377197655833768</v>
      </c>
      <c r="AA532" s="27">
        <f t="shared" si="52"/>
        <v>0.94505494505494503</v>
      </c>
      <c r="AB532" t="str">
        <f t="shared" si="53"/>
        <v>Other</v>
      </c>
    </row>
    <row r="533" spans="1:28" x14ac:dyDescent="0.3">
      <c r="A533" t="s">
        <v>550</v>
      </c>
      <c r="B533" t="s">
        <v>1413</v>
      </c>
      <c r="C533" t="s">
        <v>1632</v>
      </c>
      <c r="D533" t="s">
        <v>1637</v>
      </c>
      <c r="E533">
        <v>2023</v>
      </c>
      <c r="F533" t="s">
        <v>1640</v>
      </c>
      <c r="G533">
        <f t="shared" si="48"/>
        <v>92</v>
      </c>
      <c r="H533">
        <v>3191</v>
      </c>
      <c r="I533">
        <v>13287</v>
      </c>
      <c r="J533">
        <v>3862</v>
      </c>
      <c r="K533">
        <v>69008</v>
      </c>
      <c r="L533">
        <v>9.36</v>
      </c>
      <c r="M533">
        <v>5</v>
      </c>
      <c r="N533">
        <v>7.96</v>
      </c>
      <c r="O533">
        <v>12.33</v>
      </c>
      <c r="P533">
        <v>15.85</v>
      </c>
      <c r="Q533">
        <v>2.2999999999999998</v>
      </c>
      <c r="R533">
        <v>3917</v>
      </c>
      <c r="S533">
        <v>7990</v>
      </c>
      <c r="T533">
        <v>13</v>
      </c>
      <c r="U533">
        <v>42398817</v>
      </c>
      <c r="V533">
        <v>12323642</v>
      </c>
      <c r="W533">
        <v>30075175</v>
      </c>
      <c r="X533" s="27">
        <f t="shared" si="49"/>
        <v>0.28539486629102945</v>
      </c>
      <c r="Y533" s="27">
        <f t="shared" si="50"/>
        <v>0.63884548948257314</v>
      </c>
      <c r="Z533" s="26">
        <f t="shared" si="51"/>
        <v>230.36038859291762</v>
      </c>
      <c r="AA533" s="27">
        <f t="shared" si="52"/>
        <v>0.94565217391304346</v>
      </c>
      <c r="AB533" t="str">
        <f t="shared" si="53"/>
        <v>Overstocked</v>
      </c>
    </row>
    <row r="534" spans="1:28" x14ac:dyDescent="0.3">
      <c r="A534" t="s">
        <v>551</v>
      </c>
      <c r="B534" t="s">
        <v>1171</v>
      </c>
      <c r="C534" t="s">
        <v>1632</v>
      </c>
      <c r="D534" t="s">
        <v>1638</v>
      </c>
      <c r="E534">
        <v>2024</v>
      </c>
      <c r="F534" t="s">
        <v>1642</v>
      </c>
      <c r="G534">
        <f t="shared" si="48"/>
        <v>90</v>
      </c>
      <c r="H534">
        <v>3536</v>
      </c>
      <c r="I534">
        <v>3060</v>
      </c>
      <c r="J534">
        <v>3136</v>
      </c>
      <c r="K534">
        <v>252346</v>
      </c>
      <c r="L534">
        <v>11.43</v>
      </c>
      <c r="M534">
        <v>11</v>
      </c>
      <c r="N534">
        <v>0.77</v>
      </c>
      <c r="O534">
        <v>0.1</v>
      </c>
      <c r="P534">
        <v>71.17</v>
      </c>
      <c r="Q534">
        <v>3.1</v>
      </c>
      <c r="R534">
        <v>18416</v>
      </c>
      <c r="S534">
        <v>4688</v>
      </c>
      <c r="T534">
        <v>8</v>
      </c>
      <c r="U534">
        <v>10820160</v>
      </c>
      <c r="V534">
        <v>11088896</v>
      </c>
      <c r="W534">
        <v>-268736</v>
      </c>
      <c r="X534" s="27">
        <f t="shared" si="49"/>
        <v>0.42996108949416345</v>
      </c>
      <c r="Y534" s="27">
        <f t="shared" si="50"/>
        <v>0.70791527759648343</v>
      </c>
      <c r="Z534" s="26">
        <f t="shared" si="51"/>
        <v>119.32126696832579</v>
      </c>
      <c r="AA534" s="27">
        <f t="shared" si="52"/>
        <v>0.87777777777777777</v>
      </c>
      <c r="AB534" t="str">
        <f t="shared" si="53"/>
        <v>Fast Mover</v>
      </c>
    </row>
    <row r="535" spans="1:28" x14ac:dyDescent="0.3">
      <c r="A535" t="s">
        <v>552</v>
      </c>
      <c r="B535" t="s">
        <v>1187</v>
      </c>
      <c r="C535" t="s">
        <v>1633</v>
      </c>
      <c r="D535" t="s">
        <v>1635</v>
      </c>
      <c r="E535">
        <v>2023</v>
      </c>
      <c r="F535" t="s">
        <v>1642</v>
      </c>
      <c r="G535">
        <f t="shared" si="48"/>
        <v>90</v>
      </c>
      <c r="H535">
        <v>1860</v>
      </c>
      <c r="I535">
        <v>15112</v>
      </c>
      <c r="J535">
        <v>13680</v>
      </c>
      <c r="K535">
        <v>82402</v>
      </c>
      <c r="L535">
        <v>0.57999999999999996</v>
      </c>
      <c r="M535">
        <v>7</v>
      </c>
      <c r="N535">
        <v>2.82</v>
      </c>
      <c r="O535">
        <v>12.53</v>
      </c>
      <c r="P535">
        <v>32.78</v>
      </c>
      <c r="Q535">
        <v>2.2999999999999998</v>
      </c>
      <c r="R535">
        <v>14963</v>
      </c>
      <c r="S535">
        <v>437</v>
      </c>
      <c r="T535">
        <v>9</v>
      </c>
      <c r="U535">
        <v>28108320</v>
      </c>
      <c r="V535">
        <v>25444800</v>
      </c>
      <c r="W535">
        <v>2663520</v>
      </c>
      <c r="X535" s="27">
        <f t="shared" si="49"/>
        <v>0.80975185023944274</v>
      </c>
      <c r="Y535" s="27">
        <f t="shared" si="50"/>
        <v>0.37237624896195115</v>
      </c>
      <c r="Z535" s="26">
        <f t="shared" si="51"/>
        <v>21.14516129032258</v>
      </c>
      <c r="AA535" s="27">
        <f t="shared" si="52"/>
        <v>0.92222222222222228</v>
      </c>
      <c r="AB535" t="str">
        <f t="shared" si="53"/>
        <v>Other</v>
      </c>
    </row>
    <row r="536" spans="1:28" x14ac:dyDescent="0.3">
      <c r="A536" t="s">
        <v>553</v>
      </c>
      <c r="B536" t="s">
        <v>1420</v>
      </c>
      <c r="C536" t="s">
        <v>1632</v>
      </c>
      <c r="D536" t="s">
        <v>1638</v>
      </c>
      <c r="E536">
        <v>2024</v>
      </c>
      <c r="F536" t="s">
        <v>1642</v>
      </c>
      <c r="G536">
        <f t="shared" si="48"/>
        <v>90</v>
      </c>
      <c r="H536">
        <v>2973</v>
      </c>
      <c r="I536">
        <v>19150</v>
      </c>
      <c r="J536">
        <v>10679</v>
      </c>
      <c r="K536">
        <v>234456</v>
      </c>
      <c r="L536">
        <v>12.56</v>
      </c>
      <c r="M536">
        <v>18</v>
      </c>
      <c r="N536">
        <v>5.85</v>
      </c>
      <c r="O536">
        <v>9.59</v>
      </c>
      <c r="P536">
        <v>81.010000000000005</v>
      </c>
      <c r="Q536">
        <v>1.4</v>
      </c>
      <c r="R536">
        <v>9667</v>
      </c>
      <c r="S536">
        <v>7166</v>
      </c>
      <c r="T536">
        <v>8</v>
      </c>
      <c r="U536">
        <v>56932950</v>
      </c>
      <c r="V536">
        <v>31748667</v>
      </c>
      <c r="W536">
        <v>25184283</v>
      </c>
      <c r="X536" s="27">
        <f t="shared" si="49"/>
        <v>0.29322418384456062</v>
      </c>
      <c r="Y536" s="27">
        <f t="shared" si="50"/>
        <v>0.59520139148595741</v>
      </c>
      <c r="Z536" s="26">
        <f t="shared" si="51"/>
        <v>216.93239152371342</v>
      </c>
      <c r="AA536" s="27">
        <f t="shared" si="52"/>
        <v>0.8</v>
      </c>
      <c r="AB536" t="str">
        <f t="shared" si="53"/>
        <v>Other</v>
      </c>
    </row>
    <row r="537" spans="1:28" x14ac:dyDescent="0.3">
      <c r="A537" t="s">
        <v>554</v>
      </c>
      <c r="B537" t="s">
        <v>1321</v>
      </c>
      <c r="C537" t="s">
        <v>1632</v>
      </c>
      <c r="D537" t="s">
        <v>1635</v>
      </c>
      <c r="E537">
        <v>2023</v>
      </c>
      <c r="F537" t="s">
        <v>1642</v>
      </c>
      <c r="G537">
        <f t="shared" si="48"/>
        <v>90</v>
      </c>
      <c r="H537">
        <v>2264</v>
      </c>
      <c r="I537">
        <v>6280</v>
      </c>
      <c r="J537">
        <v>1372</v>
      </c>
      <c r="K537">
        <v>309994</v>
      </c>
      <c r="L537">
        <v>9.2899999999999991</v>
      </c>
      <c r="M537">
        <v>4</v>
      </c>
      <c r="N537">
        <v>2.56</v>
      </c>
      <c r="O537">
        <v>24.3</v>
      </c>
      <c r="P537">
        <v>39.43</v>
      </c>
      <c r="Q537">
        <v>2.8</v>
      </c>
      <c r="R537">
        <v>2969</v>
      </c>
      <c r="S537">
        <v>7913</v>
      </c>
      <c r="T537">
        <v>7</v>
      </c>
      <c r="U537">
        <v>14217920</v>
      </c>
      <c r="V537">
        <v>3106208</v>
      </c>
      <c r="W537">
        <v>11111712</v>
      </c>
      <c r="X537" s="27">
        <f t="shared" si="49"/>
        <v>0.22246241525007371</v>
      </c>
      <c r="Y537" s="27">
        <f t="shared" si="50"/>
        <v>0.45325797185476202</v>
      </c>
      <c r="Z537" s="26">
        <f t="shared" si="51"/>
        <v>314.56272084805653</v>
      </c>
      <c r="AA537" s="27">
        <f t="shared" si="52"/>
        <v>0.9555555555555556</v>
      </c>
      <c r="AB537" t="str">
        <f t="shared" si="53"/>
        <v>Overstocked</v>
      </c>
    </row>
    <row r="538" spans="1:28" x14ac:dyDescent="0.3">
      <c r="A538" t="s">
        <v>555</v>
      </c>
      <c r="B538" t="s">
        <v>1421</v>
      </c>
      <c r="C538" t="s">
        <v>1632</v>
      </c>
      <c r="D538" t="s">
        <v>1637</v>
      </c>
      <c r="E538">
        <v>2023</v>
      </c>
      <c r="F538" t="s">
        <v>1639</v>
      </c>
      <c r="G538">
        <f t="shared" si="48"/>
        <v>92</v>
      </c>
      <c r="H538">
        <v>4236</v>
      </c>
      <c r="I538">
        <v>19811</v>
      </c>
      <c r="J538">
        <v>8321</v>
      </c>
      <c r="K538">
        <v>449009</v>
      </c>
      <c r="L538">
        <v>8.4499999999999993</v>
      </c>
      <c r="M538">
        <v>17</v>
      </c>
      <c r="N538">
        <v>9.34</v>
      </c>
      <c r="O538">
        <v>3.98</v>
      </c>
      <c r="P538">
        <v>21.43</v>
      </c>
      <c r="Q538">
        <v>2</v>
      </c>
      <c r="R538">
        <v>8792</v>
      </c>
      <c r="S538">
        <v>9083</v>
      </c>
      <c r="T538">
        <v>10</v>
      </c>
      <c r="U538">
        <v>83919396</v>
      </c>
      <c r="V538">
        <v>35247756</v>
      </c>
      <c r="W538">
        <v>48671640</v>
      </c>
      <c r="X538" s="27">
        <f t="shared" si="49"/>
        <v>0.31804189503716496</v>
      </c>
      <c r="Y538" s="27">
        <f t="shared" si="50"/>
        <v>0.84805687666818552</v>
      </c>
      <c r="Z538" s="26">
        <f t="shared" si="51"/>
        <v>197.27006610009443</v>
      </c>
      <c r="AA538" s="27">
        <f t="shared" si="52"/>
        <v>0.81521739130434789</v>
      </c>
      <c r="AB538" t="str">
        <f t="shared" si="53"/>
        <v>Other</v>
      </c>
    </row>
    <row r="539" spans="1:28" x14ac:dyDescent="0.3">
      <c r="A539" t="s">
        <v>556</v>
      </c>
      <c r="B539" t="s">
        <v>1422</v>
      </c>
      <c r="C539" t="s">
        <v>1634</v>
      </c>
      <c r="D539" t="s">
        <v>1638</v>
      </c>
      <c r="E539">
        <v>2023</v>
      </c>
      <c r="F539" t="s">
        <v>1640</v>
      </c>
      <c r="G539">
        <f t="shared" si="48"/>
        <v>92</v>
      </c>
      <c r="H539">
        <v>763</v>
      </c>
      <c r="I539">
        <v>13394</v>
      </c>
      <c r="J539">
        <v>6971</v>
      </c>
      <c r="K539">
        <v>186643</v>
      </c>
      <c r="L539">
        <v>9.3699999999999992</v>
      </c>
      <c r="M539">
        <v>4</v>
      </c>
      <c r="N539">
        <v>1.31</v>
      </c>
      <c r="O539">
        <v>8.85</v>
      </c>
      <c r="P539">
        <v>65.67</v>
      </c>
      <c r="Q539">
        <v>4.5999999999999996</v>
      </c>
      <c r="R539">
        <v>8431</v>
      </c>
      <c r="S539">
        <v>3711</v>
      </c>
      <c r="T539">
        <v>10</v>
      </c>
      <c r="U539">
        <v>10219622</v>
      </c>
      <c r="V539">
        <v>5318873</v>
      </c>
      <c r="W539">
        <v>4900749</v>
      </c>
      <c r="X539" s="27">
        <f t="shared" si="49"/>
        <v>0.1705409029950827</v>
      </c>
      <c r="Y539" s="27">
        <f t="shared" si="50"/>
        <v>0.15275434298815521</v>
      </c>
      <c r="Z539" s="26">
        <f t="shared" si="51"/>
        <v>447.4600262123198</v>
      </c>
      <c r="AA539" s="27">
        <f t="shared" si="52"/>
        <v>0.95652173913043481</v>
      </c>
      <c r="AB539" t="str">
        <f t="shared" si="53"/>
        <v>Slow Mover</v>
      </c>
    </row>
    <row r="540" spans="1:28" x14ac:dyDescent="0.3">
      <c r="A540" t="s">
        <v>557</v>
      </c>
      <c r="B540" t="s">
        <v>1053</v>
      </c>
      <c r="C540" t="s">
        <v>1633</v>
      </c>
      <c r="D540" t="s">
        <v>1635</v>
      </c>
      <c r="E540">
        <v>2024</v>
      </c>
      <c r="F540" t="s">
        <v>1640</v>
      </c>
      <c r="G540">
        <f t="shared" si="48"/>
        <v>92</v>
      </c>
      <c r="H540">
        <v>3652</v>
      </c>
      <c r="I540">
        <v>3856</v>
      </c>
      <c r="J540">
        <v>7897</v>
      </c>
      <c r="K540">
        <v>459425</v>
      </c>
      <c r="L540">
        <v>12.97</v>
      </c>
      <c r="M540">
        <v>9</v>
      </c>
      <c r="N540">
        <v>7.97</v>
      </c>
      <c r="O540">
        <v>10.49</v>
      </c>
      <c r="P540">
        <v>23.17</v>
      </c>
      <c r="Q540">
        <v>1.4</v>
      </c>
      <c r="R540">
        <v>2591</v>
      </c>
      <c r="S540">
        <v>3800</v>
      </c>
      <c r="T540">
        <v>12</v>
      </c>
      <c r="U540">
        <v>14082112</v>
      </c>
      <c r="V540">
        <v>28839844</v>
      </c>
      <c r="W540">
        <v>-14757732</v>
      </c>
      <c r="X540" s="27">
        <f t="shared" si="49"/>
        <v>0.4900697799248524</v>
      </c>
      <c r="Y540" s="27">
        <f t="shared" si="50"/>
        <v>0.73113874258550837</v>
      </c>
      <c r="Z540" s="26">
        <f t="shared" si="51"/>
        <v>95.72836801752463</v>
      </c>
      <c r="AA540" s="27">
        <f t="shared" si="52"/>
        <v>0.90217391304347827</v>
      </c>
      <c r="AB540" t="str">
        <f t="shared" si="53"/>
        <v>Fast Mover</v>
      </c>
    </row>
    <row r="541" spans="1:28" x14ac:dyDescent="0.3">
      <c r="A541" t="s">
        <v>558</v>
      </c>
      <c r="B541" t="s">
        <v>1061</v>
      </c>
      <c r="C541" t="s">
        <v>1634</v>
      </c>
      <c r="D541" t="s">
        <v>1637</v>
      </c>
      <c r="E541">
        <v>2023</v>
      </c>
      <c r="F541" t="s">
        <v>1639</v>
      </c>
      <c r="G541">
        <f t="shared" si="48"/>
        <v>92</v>
      </c>
      <c r="H541">
        <v>4184</v>
      </c>
      <c r="I541">
        <v>6290</v>
      </c>
      <c r="J541">
        <v>2890</v>
      </c>
      <c r="K541">
        <v>163550</v>
      </c>
      <c r="L541">
        <v>8.8000000000000007</v>
      </c>
      <c r="M541">
        <v>0</v>
      </c>
      <c r="N541">
        <v>5.08</v>
      </c>
      <c r="O541">
        <v>9.77</v>
      </c>
      <c r="P541">
        <v>70.290000000000006</v>
      </c>
      <c r="Q541">
        <v>1.2</v>
      </c>
      <c r="R541">
        <v>17863</v>
      </c>
      <c r="S541">
        <v>9808</v>
      </c>
      <c r="T541">
        <v>14</v>
      </c>
      <c r="U541">
        <v>26317360</v>
      </c>
      <c r="V541">
        <v>12091760</v>
      </c>
      <c r="W541">
        <v>14225600</v>
      </c>
      <c r="X541" s="27">
        <f t="shared" si="49"/>
        <v>0.29902801600914808</v>
      </c>
      <c r="Y541" s="27">
        <f t="shared" si="50"/>
        <v>0.83764635788000186</v>
      </c>
      <c r="Z541" s="26">
        <f t="shared" si="51"/>
        <v>215.66347992351817</v>
      </c>
      <c r="AA541" s="27">
        <f t="shared" si="52"/>
        <v>1</v>
      </c>
      <c r="AB541" t="str">
        <f t="shared" si="53"/>
        <v>Overstocked</v>
      </c>
    </row>
    <row r="542" spans="1:28" x14ac:dyDescent="0.3">
      <c r="A542" t="s">
        <v>559</v>
      </c>
      <c r="B542" t="s">
        <v>1423</v>
      </c>
      <c r="C542" t="s">
        <v>1634</v>
      </c>
      <c r="D542" t="s">
        <v>1637</v>
      </c>
      <c r="E542">
        <v>2023</v>
      </c>
      <c r="F542" t="s">
        <v>1641</v>
      </c>
      <c r="G542">
        <f t="shared" si="48"/>
        <v>91</v>
      </c>
      <c r="H542">
        <v>3572</v>
      </c>
      <c r="I542">
        <v>18190</v>
      </c>
      <c r="J542">
        <v>14792</v>
      </c>
      <c r="K542">
        <v>486364</v>
      </c>
      <c r="L542">
        <v>8.7100000000000009</v>
      </c>
      <c r="M542">
        <v>9</v>
      </c>
      <c r="N542">
        <v>7.5</v>
      </c>
      <c r="O542">
        <v>16.649999999999999</v>
      </c>
      <c r="P542">
        <v>87.45</v>
      </c>
      <c r="Q542">
        <v>1</v>
      </c>
      <c r="R542">
        <v>1760</v>
      </c>
      <c r="S542">
        <v>6218</v>
      </c>
      <c r="T542">
        <v>8</v>
      </c>
      <c r="U542">
        <v>64974680</v>
      </c>
      <c r="V542">
        <v>52837024</v>
      </c>
      <c r="W542">
        <v>12137656</v>
      </c>
      <c r="X542" s="27">
        <f t="shared" si="49"/>
        <v>0.3648621041879469</v>
      </c>
      <c r="Y542" s="27">
        <f t="shared" si="50"/>
        <v>0.71512255983445672</v>
      </c>
      <c r="Z542" s="26">
        <f t="shared" si="51"/>
        <v>158.40929451287792</v>
      </c>
      <c r="AA542" s="27">
        <f t="shared" si="52"/>
        <v>0.90109890109890112</v>
      </c>
      <c r="AB542" t="str">
        <f t="shared" si="53"/>
        <v>Overstocked</v>
      </c>
    </row>
    <row r="543" spans="1:28" x14ac:dyDescent="0.3">
      <c r="A543" t="s">
        <v>560</v>
      </c>
      <c r="B543" t="s">
        <v>1424</v>
      </c>
      <c r="C543" t="s">
        <v>1634</v>
      </c>
      <c r="D543" t="s">
        <v>1638</v>
      </c>
      <c r="E543">
        <v>2023</v>
      </c>
      <c r="F543" t="s">
        <v>1641</v>
      </c>
      <c r="G543">
        <f t="shared" si="48"/>
        <v>91</v>
      </c>
      <c r="H543">
        <v>4318</v>
      </c>
      <c r="I543">
        <v>11681</v>
      </c>
      <c r="J543">
        <v>7366</v>
      </c>
      <c r="K543">
        <v>141218</v>
      </c>
      <c r="L543">
        <v>14.86</v>
      </c>
      <c r="M543">
        <v>4</v>
      </c>
      <c r="N543">
        <v>3.11</v>
      </c>
      <c r="O543">
        <v>5.39</v>
      </c>
      <c r="P543">
        <v>72.36</v>
      </c>
      <c r="Q543">
        <v>2.2999999999999998</v>
      </c>
      <c r="R543">
        <v>11956</v>
      </c>
      <c r="S543">
        <v>7205</v>
      </c>
      <c r="T543">
        <v>9</v>
      </c>
      <c r="U543">
        <v>50438558</v>
      </c>
      <c r="V543">
        <v>31806388</v>
      </c>
      <c r="W543">
        <v>18632170</v>
      </c>
      <c r="X543" s="27">
        <f t="shared" si="49"/>
        <v>0.37472880326303915</v>
      </c>
      <c r="Y543" s="27">
        <f t="shared" si="50"/>
        <v>0.86447346398801339</v>
      </c>
      <c r="Z543" s="26">
        <f t="shared" si="51"/>
        <v>151.84228809634089</v>
      </c>
      <c r="AA543" s="27">
        <f t="shared" si="52"/>
        <v>0.95604395604395609</v>
      </c>
      <c r="AB543" t="str">
        <f t="shared" si="53"/>
        <v>Overstocked</v>
      </c>
    </row>
    <row r="544" spans="1:28" x14ac:dyDescent="0.3">
      <c r="A544" t="s">
        <v>561</v>
      </c>
      <c r="B544" t="s">
        <v>1078</v>
      </c>
      <c r="C544" t="s">
        <v>1634</v>
      </c>
      <c r="D544" t="s">
        <v>1635</v>
      </c>
      <c r="E544">
        <v>2024</v>
      </c>
      <c r="F544" t="s">
        <v>1642</v>
      </c>
      <c r="G544">
        <f t="shared" si="48"/>
        <v>90</v>
      </c>
      <c r="H544">
        <v>4798</v>
      </c>
      <c r="I544">
        <v>8557</v>
      </c>
      <c r="J544">
        <v>12661</v>
      </c>
      <c r="K544">
        <v>183296</v>
      </c>
      <c r="L544">
        <v>11.35</v>
      </c>
      <c r="M544">
        <v>11</v>
      </c>
      <c r="N544">
        <v>5.14</v>
      </c>
      <c r="O544">
        <v>5.53</v>
      </c>
      <c r="P544">
        <v>11.8</v>
      </c>
      <c r="Q544">
        <v>3.6</v>
      </c>
      <c r="R544">
        <v>14935</v>
      </c>
      <c r="S544">
        <v>2773</v>
      </c>
      <c r="T544">
        <v>7</v>
      </c>
      <c r="U544">
        <v>41056486</v>
      </c>
      <c r="V544">
        <v>60747478</v>
      </c>
      <c r="W544">
        <v>-19690992</v>
      </c>
      <c r="X544" s="27">
        <f t="shared" si="49"/>
        <v>0.63373398494254396</v>
      </c>
      <c r="Y544" s="27">
        <f t="shared" si="50"/>
        <v>0.96057056049432343</v>
      </c>
      <c r="Z544" s="26">
        <f t="shared" si="51"/>
        <v>52.015423092955402</v>
      </c>
      <c r="AA544" s="27">
        <f t="shared" si="52"/>
        <v>0.87777777777777777</v>
      </c>
      <c r="AB544" t="str">
        <f t="shared" si="53"/>
        <v>Fast Mover</v>
      </c>
    </row>
    <row r="545" spans="1:28" x14ac:dyDescent="0.3">
      <c r="A545" t="s">
        <v>562</v>
      </c>
      <c r="B545" t="s">
        <v>1141</v>
      </c>
      <c r="C545" t="s">
        <v>1632</v>
      </c>
      <c r="D545" t="s">
        <v>1635</v>
      </c>
      <c r="E545">
        <v>2023</v>
      </c>
      <c r="F545" t="s">
        <v>1641</v>
      </c>
      <c r="G545">
        <f t="shared" si="48"/>
        <v>91</v>
      </c>
      <c r="H545">
        <v>4899</v>
      </c>
      <c r="I545">
        <v>17582</v>
      </c>
      <c r="J545">
        <v>13264</v>
      </c>
      <c r="K545">
        <v>229767</v>
      </c>
      <c r="L545">
        <v>6.63</v>
      </c>
      <c r="M545">
        <v>6</v>
      </c>
      <c r="N545">
        <v>8.57</v>
      </c>
      <c r="O545">
        <v>18.23</v>
      </c>
      <c r="P545">
        <v>57.99</v>
      </c>
      <c r="Q545">
        <v>3.9</v>
      </c>
      <c r="R545">
        <v>10877</v>
      </c>
      <c r="S545">
        <v>2222</v>
      </c>
      <c r="T545">
        <v>2</v>
      </c>
      <c r="U545">
        <v>86134218</v>
      </c>
      <c r="V545">
        <v>64980336</v>
      </c>
      <c r="W545">
        <v>21153882</v>
      </c>
      <c r="X545" s="27">
        <f t="shared" si="49"/>
        <v>0.68796517343069796</v>
      </c>
      <c r="Y545" s="27">
        <f t="shared" si="50"/>
        <v>0.98079099121752611</v>
      </c>
      <c r="Z545" s="26">
        <f t="shared" si="51"/>
        <v>41.274137579097776</v>
      </c>
      <c r="AA545" s="27">
        <f t="shared" si="52"/>
        <v>0.93406593406593408</v>
      </c>
      <c r="AB545" t="str">
        <f t="shared" si="53"/>
        <v>Fast Mover</v>
      </c>
    </row>
    <row r="546" spans="1:28" x14ac:dyDescent="0.3">
      <c r="A546" t="s">
        <v>563</v>
      </c>
      <c r="B546" t="s">
        <v>1406</v>
      </c>
      <c r="C546" t="s">
        <v>1634</v>
      </c>
      <c r="D546" t="s">
        <v>1638</v>
      </c>
      <c r="E546">
        <v>2023</v>
      </c>
      <c r="F546" t="s">
        <v>1640</v>
      </c>
      <c r="G546">
        <f t="shared" si="48"/>
        <v>92</v>
      </c>
      <c r="H546">
        <v>1293</v>
      </c>
      <c r="I546">
        <v>2161</v>
      </c>
      <c r="J546">
        <v>5424</v>
      </c>
      <c r="K546">
        <v>432923</v>
      </c>
      <c r="L546">
        <v>10.61</v>
      </c>
      <c r="M546">
        <v>8</v>
      </c>
      <c r="N546">
        <v>4.67</v>
      </c>
      <c r="O546">
        <v>12.51</v>
      </c>
      <c r="P546">
        <v>65.63</v>
      </c>
      <c r="Q546">
        <v>2.8</v>
      </c>
      <c r="R546">
        <v>17313</v>
      </c>
      <c r="S546">
        <v>7182</v>
      </c>
      <c r="T546">
        <v>2</v>
      </c>
      <c r="U546">
        <v>2794173</v>
      </c>
      <c r="V546">
        <v>7013232</v>
      </c>
      <c r="W546">
        <v>-4219059</v>
      </c>
      <c r="X546" s="27">
        <f t="shared" si="49"/>
        <v>0.15256637168141593</v>
      </c>
      <c r="Y546" s="27">
        <f t="shared" si="50"/>
        <v>0.25886155371387248</v>
      </c>
      <c r="Z546" s="26">
        <f t="shared" si="51"/>
        <v>511.01624129930394</v>
      </c>
      <c r="AA546" s="27">
        <f t="shared" si="52"/>
        <v>0.91304347826086962</v>
      </c>
      <c r="AB546" t="str">
        <f t="shared" si="53"/>
        <v>Slow Mover</v>
      </c>
    </row>
    <row r="547" spans="1:28" x14ac:dyDescent="0.3">
      <c r="A547" t="s">
        <v>564</v>
      </c>
      <c r="B547" t="s">
        <v>1079</v>
      </c>
      <c r="C547" t="s">
        <v>1632</v>
      </c>
      <c r="D547" t="s">
        <v>1637</v>
      </c>
      <c r="E547">
        <v>2023</v>
      </c>
      <c r="F547" t="s">
        <v>1642</v>
      </c>
      <c r="G547">
        <f t="shared" si="48"/>
        <v>90</v>
      </c>
      <c r="H547">
        <v>3759</v>
      </c>
      <c r="I547">
        <v>6144</v>
      </c>
      <c r="J547">
        <v>2433</v>
      </c>
      <c r="K547">
        <v>441858</v>
      </c>
      <c r="L547">
        <v>5.84</v>
      </c>
      <c r="M547">
        <v>11</v>
      </c>
      <c r="N547">
        <v>3.6</v>
      </c>
      <c r="O547">
        <v>10.38</v>
      </c>
      <c r="P547">
        <v>76.040000000000006</v>
      </c>
      <c r="Q547">
        <v>3.7</v>
      </c>
      <c r="R547">
        <v>5801</v>
      </c>
      <c r="S547">
        <v>8350</v>
      </c>
      <c r="T547">
        <v>7</v>
      </c>
      <c r="U547">
        <v>23095296</v>
      </c>
      <c r="V547">
        <v>9145647</v>
      </c>
      <c r="W547">
        <v>13949649</v>
      </c>
      <c r="X547" s="27">
        <f t="shared" si="49"/>
        <v>0.31043025848542405</v>
      </c>
      <c r="Y547" s="27">
        <f t="shared" si="50"/>
        <v>0.75256038701503991</v>
      </c>
      <c r="Z547" s="26">
        <f t="shared" si="51"/>
        <v>199.92019154030328</v>
      </c>
      <c r="AA547" s="27">
        <f t="shared" si="52"/>
        <v>0.87777777777777777</v>
      </c>
      <c r="AB547" t="str">
        <f t="shared" si="53"/>
        <v>Other</v>
      </c>
    </row>
    <row r="548" spans="1:28" x14ac:dyDescent="0.3">
      <c r="A548" t="s">
        <v>565</v>
      </c>
      <c r="B548" t="s">
        <v>1063</v>
      </c>
      <c r="C548" t="s">
        <v>1633</v>
      </c>
      <c r="D548" t="s">
        <v>1635</v>
      </c>
      <c r="E548">
        <v>2023</v>
      </c>
      <c r="F548" t="s">
        <v>1641</v>
      </c>
      <c r="G548">
        <f t="shared" si="48"/>
        <v>91</v>
      </c>
      <c r="H548">
        <v>1131</v>
      </c>
      <c r="I548">
        <v>17211</v>
      </c>
      <c r="J548">
        <v>14053</v>
      </c>
      <c r="K548">
        <v>291060</v>
      </c>
      <c r="L548">
        <v>3.43</v>
      </c>
      <c r="M548">
        <v>0</v>
      </c>
      <c r="N548">
        <v>5.36</v>
      </c>
      <c r="O548">
        <v>4.2300000000000004</v>
      </c>
      <c r="P548">
        <v>14.48</v>
      </c>
      <c r="Q548">
        <v>2.4</v>
      </c>
      <c r="R548">
        <v>8707</v>
      </c>
      <c r="S548">
        <v>2162</v>
      </c>
      <c r="T548">
        <v>3</v>
      </c>
      <c r="U548">
        <v>19465641</v>
      </c>
      <c r="V548">
        <v>15893943</v>
      </c>
      <c r="W548">
        <v>3571698</v>
      </c>
      <c r="X548" s="27">
        <f t="shared" si="49"/>
        <v>0.34345581536592773</v>
      </c>
      <c r="Y548" s="27">
        <f t="shared" si="50"/>
        <v>0.22642878364299288</v>
      </c>
      <c r="Z548" s="26">
        <f t="shared" si="51"/>
        <v>173.95402298850576</v>
      </c>
      <c r="AA548" s="27">
        <f t="shared" si="52"/>
        <v>1</v>
      </c>
      <c r="AB548" t="str">
        <f t="shared" si="53"/>
        <v>Overstocked</v>
      </c>
    </row>
    <row r="549" spans="1:28" x14ac:dyDescent="0.3">
      <c r="A549" t="s">
        <v>566</v>
      </c>
      <c r="B549" t="s">
        <v>1302</v>
      </c>
      <c r="C549" t="s">
        <v>1634</v>
      </c>
      <c r="D549" t="s">
        <v>1636</v>
      </c>
      <c r="E549">
        <v>2023</v>
      </c>
      <c r="F549" t="s">
        <v>1641</v>
      </c>
      <c r="G549">
        <f t="shared" si="48"/>
        <v>91</v>
      </c>
      <c r="H549">
        <v>505</v>
      </c>
      <c r="I549">
        <v>4420</v>
      </c>
      <c r="J549">
        <v>2317</v>
      </c>
      <c r="K549">
        <v>290016</v>
      </c>
      <c r="L549">
        <v>8.9499999999999993</v>
      </c>
      <c r="M549">
        <v>10</v>
      </c>
      <c r="N549">
        <v>7.17</v>
      </c>
      <c r="O549">
        <v>4.6900000000000004</v>
      </c>
      <c r="P549">
        <v>48.41</v>
      </c>
      <c r="Q549">
        <v>3.7</v>
      </c>
      <c r="R549">
        <v>17976</v>
      </c>
      <c r="S549">
        <v>1354</v>
      </c>
      <c r="T549">
        <v>9</v>
      </c>
      <c r="U549">
        <v>2232100</v>
      </c>
      <c r="V549">
        <v>1170085</v>
      </c>
      <c r="W549">
        <v>1062015</v>
      </c>
      <c r="X549" s="27">
        <f t="shared" si="49"/>
        <v>0.27165142549757937</v>
      </c>
      <c r="Y549" s="27">
        <f t="shared" si="50"/>
        <v>0.10110215361601362</v>
      </c>
      <c r="Z549" s="26">
        <f t="shared" si="51"/>
        <v>243.98811881188121</v>
      </c>
      <c r="AA549" s="27">
        <f t="shared" si="52"/>
        <v>0.89010989010989006</v>
      </c>
      <c r="AB549" t="str">
        <f t="shared" si="53"/>
        <v>Overstocked</v>
      </c>
    </row>
    <row r="550" spans="1:28" x14ac:dyDescent="0.3">
      <c r="A550" t="s">
        <v>567</v>
      </c>
      <c r="B550" t="s">
        <v>1119</v>
      </c>
      <c r="C550" t="s">
        <v>1634</v>
      </c>
      <c r="D550" t="s">
        <v>1635</v>
      </c>
      <c r="E550">
        <v>2023</v>
      </c>
      <c r="F550" t="s">
        <v>1641</v>
      </c>
      <c r="G550">
        <f t="shared" si="48"/>
        <v>91</v>
      </c>
      <c r="H550">
        <v>4974</v>
      </c>
      <c r="I550">
        <v>17502</v>
      </c>
      <c r="J550">
        <v>13285</v>
      </c>
      <c r="K550">
        <v>82441</v>
      </c>
      <c r="L550">
        <v>13.92</v>
      </c>
      <c r="M550">
        <v>14</v>
      </c>
      <c r="N550">
        <v>4.4400000000000004</v>
      </c>
      <c r="O550">
        <v>0.26</v>
      </c>
      <c r="P550">
        <v>52.83</v>
      </c>
      <c r="Q550">
        <v>1.2</v>
      </c>
      <c r="R550">
        <v>10056</v>
      </c>
      <c r="S550">
        <v>3788</v>
      </c>
      <c r="T550">
        <v>2</v>
      </c>
      <c r="U550">
        <v>87054948</v>
      </c>
      <c r="V550">
        <v>66079590</v>
      </c>
      <c r="W550">
        <v>20975358</v>
      </c>
      <c r="X550" s="27">
        <f t="shared" si="49"/>
        <v>0.56767861218899796</v>
      </c>
      <c r="Y550" s="27">
        <f t="shared" si="50"/>
        <v>0.99580616254663701</v>
      </c>
      <c r="Z550" s="26">
        <f t="shared" si="51"/>
        <v>69.301970245275442</v>
      </c>
      <c r="AA550" s="27">
        <f t="shared" si="52"/>
        <v>0.84615384615384615</v>
      </c>
      <c r="AB550" t="str">
        <f t="shared" si="53"/>
        <v>Fast Mover</v>
      </c>
    </row>
    <row r="551" spans="1:28" x14ac:dyDescent="0.3">
      <c r="A551" t="s">
        <v>568</v>
      </c>
      <c r="B551" t="s">
        <v>1425</v>
      </c>
      <c r="C551" t="s">
        <v>1634</v>
      </c>
      <c r="D551" t="s">
        <v>1636</v>
      </c>
      <c r="E551">
        <v>2024</v>
      </c>
      <c r="F551" t="s">
        <v>1639</v>
      </c>
      <c r="G551">
        <f t="shared" si="48"/>
        <v>92</v>
      </c>
      <c r="H551">
        <v>944</v>
      </c>
      <c r="I551">
        <v>15525</v>
      </c>
      <c r="J551">
        <v>11649</v>
      </c>
      <c r="K551">
        <v>288038</v>
      </c>
      <c r="L551">
        <v>13.94</v>
      </c>
      <c r="M551">
        <v>1</v>
      </c>
      <c r="N551">
        <v>9.39</v>
      </c>
      <c r="O551">
        <v>2.29</v>
      </c>
      <c r="P551">
        <v>23.53</v>
      </c>
      <c r="Q551">
        <v>2.6</v>
      </c>
      <c r="R551">
        <v>15295</v>
      </c>
      <c r="S551">
        <v>3848</v>
      </c>
      <c r="T551">
        <v>14</v>
      </c>
      <c r="U551">
        <v>14655600</v>
      </c>
      <c r="V551">
        <v>10996656</v>
      </c>
      <c r="W551">
        <v>3658944</v>
      </c>
      <c r="X551" s="27">
        <f t="shared" si="49"/>
        <v>0.19699499165275458</v>
      </c>
      <c r="Y551" s="27">
        <f t="shared" si="50"/>
        <v>0.1889909564624096</v>
      </c>
      <c r="Z551" s="26">
        <f t="shared" si="51"/>
        <v>375.0169491525424</v>
      </c>
      <c r="AA551" s="27">
        <f t="shared" si="52"/>
        <v>0.98913043478260865</v>
      </c>
      <c r="AB551" t="str">
        <f t="shared" si="53"/>
        <v>Overstocked</v>
      </c>
    </row>
    <row r="552" spans="1:28" x14ac:dyDescent="0.3">
      <c r="A552" t="s">
        <v>569</v>
      </c>
      <c r="B552" t="s">
        <v>1411</v>
      </c>
      <c r="C552" t="s">
        <v>1634</v>
      </c>
      <c r="D552" t="s">
        <v>1635</v>
      </c>
      <c r="E552">
        <v>2023</v>
      </c>
      <c r="F552" t="s">
        <v>1641</v>
      </c>
      <c r="G552">
        <f t="shared" si="48"/>
        <v>91</v>
      </c>
      <c r="H552">
        <v>1434</v>
      </c>
      <c r="I552">
        <v>10446</v>
      </c>
      <c r="J552">
        <v>4448</v>
      </c>
      <c r="K552">
        <v>220201</v>
      </c>
      <c r="L552">
        <v>5.13</v>
      </c>
      <c r="M552">
        <v>19</v>
      </c>
      <c r="N552">
        <v>2.95</v>
      </c>
      <c r="O552">
        <v>13.92</v>
      </c>
      <c r="P552">
        <v>35.799999999999997</v>
      </c>
      <c r="Q552">
        <v>4.2</v>
      </c>
      <c r="R552">
        <v>7625</v>
      </c>
      <c r="S552">
        <v>6442</v>
      </c>
      <c r="T552">
        <v>3</v>
      </c>
      <c r="U552">
        <v>14979564</v>
      </c>
      <c r="V552">
        <v>6378432</v>
      </c>
      <c r="W552">
        <v>8601132</v>
      </c>
      <c r="X552" s="27">
        <f t="shared" si="49"/>
        <v>0.18207211782630778</v>
      </c>
      <c r="Y552" s="27">
        <f t="shared" si="50"/>
        <v>0.28709007581260104</v>
      </c>
      <c r="Z552" s="26">
        <f t="shared" si="51"/>
        <v>408.80195258019523</v>
      </c>
      <c r="AA552" s="27">
        <f t="shared" si="52"/>
        <v>0.79120879120879117</v>
      </c>
      <c r="AB552" t="str">
        <f t="shared" si="53"/>
        <v>Slow Mover</v>
      </c>
    </row>
    <row r="553" spans="1:28" x14ac:dyDescent="0.3">
      <c r="A553" t="s">
        <v>570</v>
      </c>
      <c r="B553" t="s">
        <v>1426</v>
      </c>
      <c r="C553" t="s">
        <v>1632</v>
      </c>
      <c r="D553" t="s">
        <v>1636</v>
      </c>
      <c r="E553">
        <v>2023</v>
      </c>
      <c r="F553" t="s">
        <v>1642</v>
      </c>
      <c r="G553">
        <f t="shared" si="48"/>
        <v>90</v>
      </c>
      <c r="H553">
        <v>2008</v>
      </c>
      <c r="I553">
        <v>14232</v>
      </c>
      <c r="J553">
        <v>13940</v>
      </c>
      <c r="K553">
        <v>281324</v>
      </c>
      <c r="L553">
        <v>7.92</v>
      </c>
      <c r="M553">
        <v>6</v>
      </c>
      <c r="N553">
        <v>4.75</v>
      </c>
      <c r="O553">
        <v>22.3</v>
      </c>
      <c r="P553">
        <v>45.22</v>
      </c>
      <c r="Q553">
        <v>4.2</v>
      </c>
      <c r="R553">
        <v>3424</v>
      </c>
      <c r="S553">
        <v>4230</v>
      </c>
      <c r="T553">
        <v>9</v>
      </c>
      <c r="U553">
        <v>28577856</v>
      </c>
      <c r="V553">
        <v>27991520</v>
      </c>
      <c r="W553">
        <v>586336</v>
      </c>
      <c r="X553" s="27">
        <f t="shared" si="49"/>
        <v>0.32189804424495033</v>
      </c>
      <c r="Y553" s="27">
        <f t="shared" si="50"/>
        <v>0.40200618705139668</v>
      </c>
      <c r="Z553" s="26">
        <f t="shared" si="51"/>
        <v>189.59163346613548</v>
      </c>
      <c r="AA553" s="27">
        <f t="shared" si="52"/>
        <v>0.93333333333333335</v>
      </c>
      <c r="AB553" t="str">
        <f t="shared" si="53"/>
        <v>Overstocked</v>
      </c>
    </row>
    <row r="554" spans="1:28" x14ac:dyDescent="0.3">
      <c r="A554" t="s">
        <v>571</v>
      </c>
      <c r="B554" t="s">
        <v>1274</v>
      </c>
      <c r="C554" t="s">
        <v>1633</v>
      </c>
      <c r="D554" t="s">
        <v>1638</v>
      </c>
      <c r="E554">
        <v>2024</v>
      </c>
      <c r="F554" t="s">
        <v>1639</v>
      </c>
      <c r="G554">
        <f t="shared" si="48"/>
        <v>92</v>
      </c>
      <c r="H554">
        <v>3122</v>
      </c>
      <c r="I554">
        <v>7736</v>
      </c>
      <c r="J554">
        <v>12580</v>
      </c>
      <c r="K554">
        <v>374512</v>
      </c>
      <c r="L554">
        <v>3.17</v>
      </c>
      <c r="M554">
        <v>11</v>
      </c>
      <c r="N554">
        <v>7.57</v>
      </c>
      <c r="O554">
        <v>7.18</v>
      </c>
      <c r="P554">
        <v>76.66</v>
      </c>
      <c r="Q554">
        <v>3.9</v>
      </c>
      <c r="R554">
        <v>20979</v>
      </c>
      <c r="S554">
        <v>4357</v>
      </c>
      <c r="T554">
        <v>13</v>
      </c>
      <c r="U554">
        <v>24151792</v>
      </c>
      <c r="V554">
        <v>39274760</v>
      </c>
      <c r="W554">
        <v>-15122968</v>
      </c>
      <c r="X554" s="27">
        <f t="shared" si="49"/>
        <v>0.41743548602754377</v>
      </c>
      <c r="Y554" s="27">
        <f t="shared" si="50"/>
        <v>0.6250315318597911</v>
      </c>
      <c r="Z554" s="26">
        <f t="shared" si="51"/>
        <v>128.39333760409994</v>
      </c>
      <c r="AA554" s="27">
        <f t="shared" si="52"/>
        <v>0.88043478260869568</v>
      </c>
      <c r="AB554" t="str">
        <f t="shared" si="53"/>
        <v>Fast Mover</v>
      </c>
    </row>
    <row r="555" spans="1:28" x14ac:dyDescent="0.3">
      <c r="A555" t="s">
        <v>572</v>
      </c>
      <c r="B555" t="s">
        <v>1427</v>
      </c>
      <c r="C555" t="s">
        <v>1632</v>
      </c>
      <c r="D555" t="s">
        <v>1636</v>
      </c>
      <c r="E555">
        <v>2023</v>
      </c>
      <c r="F555" t="s">
        <v>1642</v>
      </c>
      <c r="G555">
        <f t="shared" si="48"/>
        <v>90</v>
      </c>
      <c r="H555">
        <v>2046</v>
      </c>
      <c r="I555">
        <v>17809</v>
      </c>
      <c r="J555">
        <v>2337</v>
      </c>
      <c r="K555">
        <v>142122</v>
      </c>
      <c r="L555">
        <v>14.93</v>
      </c>
      <c r="M555">
        <v>17</v>
      </c>
      <c r="N555">
        <v>6.89</v>
      </c>
      <c r="O555">
        <v>8.19</v>
      </c>
      <c r="P555">
        <v>84.35</v>
      </c>
      <c r="Q555">
        <v>1.8</v>
      </c>
      <c r="R555">
        <v>8183</v>
      </c>
      <c r="S555">
        <v>3129</v>
      </c>
      <c r="T555">
        <v>7</v>
      </c>
      <c r="U555">
        <v>36437214</v>
      </c>
      <c r="V555">
        <v>4781502</v>
      </c>
      <c r="W555">
        <v>31655712</v>
      </c>
      <c r="X555" s="27">
        <f t="shared" si="49"/>
        <v>0.39536231884057971</v>
      </c>
      <c r="Y555" s="27">
        <f t="shared" si="50"/>
        <v>0.40961387385814624</v>
      </c>
      <c r="Z555" s="26">
        <f t="shared" si="51"/>
        <v>137.63929618768327</v>
      </c>
      <c r="AA555" s="27">
        <f t="shared" si="52"/>
        <v>0.81111111111111112</v>
      </c>
      <c r="AB555" t="str">
        <f t="shared" si="53"/>
        <v>Stock-out Risk</v>
      </c>
    </row>
    <row r="556" spans="1:28" x14ac:dyDescent="0.3">
      <c r="A556" t="s">
        <v>573</v>
      </c>
      <c r="B556" t="s">
        <v>1428</v>
      </c>
      <c r="C556" t="s">
        <v>1632</v>
      </c>
      <c r="D556" t="s">
        <v>1638</v>
      </c>
      <c r="E556">
        <v>2024</v>
      </c>
      <c r="F556" t="s">
        <v>1641</v>
      </c>
      <c r="G556">
        <f t="shared" si="48"/>
        <v>91</v>
      </c>
      <c r="H556">
        <v>4335</v>
      </c>
      <c r="I556">
        <v>15018</v>
      </c>
      <c r="J556">
        <v>14168</v>
      </c>
      <c r="K556">
        <v>94760</v>
      </c>
      <c r="L556">
        <v>14.72</v>
      </c>
      <c r="M556">
        <v>2</v>
      </c>
      <c r="N556">
        <v>8.64</v>
      </c>
      <c r="O556">
        <v>2.89</v>
      </c>
      <c r="P556">
        <v>60.27</v>
      </c>
      <c r="Q556">
        <v>2</v>
      </c>
      <c r="R556">
        <v>20422</v>
      </c>
      <c r="S556">
        <v>2946</v>
      </c>
      <c r="T556">
        <v>13</v>
      </c>
      <c r="U556">
        <v>65103030</v>
      </c>
      <c r="V556">
        <v>61418280</v>
      </c>
      <c r="W556">
        <v>3684750</v>
      </c>
      <c r="X556" s="27">
        <f t="shared" si="49"/>
        <v>0.59538524927894521</v>
      </c>
      <c r="Y556" s="27">
        <f t="shared" si="50"/>
        <v>0.86787690282261187</v>
      </c>
      <c r="Z556" s="26">
        <f t="shared" si="51"/>
        <v>61.842214532871978</v>
      </c>
      <c r="AA556" s="27">
        <f t="shared" si="52"/>
        <v>0.97802197802197799</v>
      </c>
      <c r="AB556" t="str">
        <f t="shared" si="53"/>
        <v>Fast Mover</v>
      </c>
    </row>
    <row r="557" spans="1:28" x14ac:dyDescent="0.3">
      <c r="A557" t="s">
        <v>574</v>
      </c>
      <c r="B557" t="s">
        <v>1429</v>
      </c>
      <c r="C557" t="s">
        <v>1634</v>
      </c>
      <c r="D557" t="s">
        <v>1636</v>
      </c>
      <c r="E557">
        <v>2024</v>
      </c>
      <c r="F557" t="s">
        <v>1640</v>
      </c>
      <c r="G557">
        <f t="shared" si="48"/>
        <v>92</v>
      </c>
      <c r="H557">
        <v>554</v>
      </c>
      <c r="I557">
        <v>1852</v>
      </c>
      <c r="J557">
        <v>3937</v>
      </c>
      <c r="K557">
        <v>335622</v>
      </c>
      <c r="L557">
        <v>9.74</v>
      </c>
      <c r="M557">
        <v>6</v>
      </c>
      <c r="N557">
        <v>9.9700000000000006</v>
      </c>
      <c r="O557">
        <v>9.7200000000000006</v>
      </c>
      <c r="P557">
        <v>41.6</v>
      </c>
      <c r="Q557">
        <v>5</v>
      </c>
      <c r="R557">
        <v>20160</v>
      </c>
      <c r="S557">
        <v>8762</v>
      </c>
      <c r="T557">
        <v>11</v>
      </c>
      <c r="U557">
        <v>1026008</v>
      </c>
      <c r="V557">
        <v>2181098</v>
      </c>
      <c r="W557">
        <v>-1155090</v>
      </c>
      <c r="X557" s="27">
        <f t="shared" si="49"/>
        <v>5.9467582653499357E-2</v>
      </c>
      <c r="Y557" s="27">
        <f t="shared" si="50"/>
        <v>0.11091206555103275</v>
      </c>
      <c r="Z557" s="26">
        <f t="shared" si="51"/>
        <v>1455.0613718411553</v>
      </c>
      <c r="AA557" s="27">
        <f t="shared" si="52"/>
        <v>0.93478260869565222</v>
      </c>
      <c r="AB557" t="str">
        <f t="shared" si="53"/>
        <v>Slow Mover</v>
      </c>
    </row>
    <row r="558" spans="1:28" x14ac:dyDescent="0.3">
      <c r="A558" t="s">
        <v>575</v>
      </c>
      <c r="B558" t="s">
        <v>1038</v>
      </c>
      <c r="C558" t="s">
        <v>1632</v>
      </c>
      <c r="D558" t="s">
        <v>1635</v>
      </c>
      <c r="E558">
        <v>2023</v>
      </c>
      <c r="F558" t="s">
        <v>1641</v>
      </c>
      <c r="G558">
        <f t="shared" si="48"/>
        <v>91</v>
      </c>
      <c r="H558">
        <v>1264</v>
      </c>
      <c r="I558">
        <v>8505</v>
      </c>
      <c r="J558">
        <v>7785</v>
      </c>
      <c r="K558">
        <v>440025</v>
      </c>
      <c r="L558">
        <v>12.07</v>
      </c>
      <c r="M558">
        <v>10</v>
      </c>
      <c r="N558">
        <v>4.2699999999999996</v>
      </c>
      <c r="O558">
        <v>0.93</v>
      </c>
      <c r="P558">
        <v>30.32</v>
      </c>
      <c r="Q558">
        <v>1.4</v>
      </c>
      <c r="R558">
        <v>14831</v>
      </c>
      <c r="S558">
        <v>4135</v>
      </c>
      <c r="T558">
        <v>3</v>
      </c>
      <c r="U558">
        <v>10750320</v>
      </c>
      <c r="V558">
        <v>9840240</v>
      </c>
      <c r="W558">
        <v>910080</v>
      </c>
      <c r="X558" s="27">
        <f t="shared" si="49"/>
        <v>0.23411742915354694</v>
      </c>
      <c r="Y558" s="27">
        <f t="shared" si="50"/>
        <v>0.25305568746661627</v>
      </c>
      <c r="Z558" s="26">
        <f t="shared" si="51"/>
        <v>297.69382911392404</v>
      </c>
      <c r="AA558" s="27">
        <f t="shared" si="52"/>
        <v>0.89010989010989006</v>
      </c>
      <c r="AB558" t="str">
        <f t="shared" si="53"/>
        <v>Overstocked</v>
      </c>
    </row>
    <row r="559" spans="1:28" x14ac:dyDescent="0.3">
      <c r="A559" t="s">
        <v>576</v>
      </c>
      <c r="B559" t="s">
        <v>1087</v>
      </c>
      <c r="C559" t="s">
        <v>1633</v>
      </c>
      <c r="D559" t="s">
        <v>1637</v>
      </c>
      <c r="E559">
        <v>2023</v>
      </c>
      <c r="F559" t="s">
        <v>1640</v>
      </c>
      <c r="G559">
        <f t="shared" si="48"/>
        <v>92</v>
      </c>
      <c r="H559">
        <v>1581</v>
      </c>
      <c r="I559">
        <v>15536</v>
      </c>
      <c r="J559">
        <v>897</v>
      </c>
      <c r="K559">
        <v>383998</v>
      </c>
      <c r="L559">
        <v>10.73</v>
      </c>
      <c r="M559">
        <v>17</v>
      </c>
      <c r="N559">
        <v>1.1100000000000001</v>
      </c>
      <c r="O559">
        <v>22.94</v>
      </c>
      <c r="P559">
        <v>88.57</v>
      </c>
      <c r="Q559">
        <v>1.7</v>
      </c>
      <c r="R559">
        <v>11445</v>
      </c>
      <c r="S559">
        <v>2999</v>
      </c>
      <c r="T559">
        <v>3</v>
      </c>
      <c r="U559">
        <v>24562416</v>
      </c>
      <c r="V559">
        <v>1418157</v>
      </c>
      <c r="W559">
        <v>23144259</v>
      </c>
      <c r="X559" s="27">
        <f t="shared" si="49"/>
        <v>0.34519650655021833</v>
      </c>
      <c r="Y559" s="27">
        <f t="shared" si="50"/>
        <v>0.31651981161765846</v>
      </c>
      <c r="Z559" s="26">
        <f t="shared" si="51"/>
        <v>174.51486401012016</v>
      </c>
      <c r="AA559" s="27">
        <f t="shared" si="52"/>
        <v>0.81521739130434789</v>
      </c>
      <c r="AB559" t="str">
        <f t="shared" si="53"/>
        <v>Other</v>
      </c>
    </row>
    <row r="560" spans="1:28" x14ac:dyDescent="0.3">
      <c r="A560" t="s">
        <v>577</v>
      </c>
      <c r="B560" t="s">
        <v>1430</v>
      </c>
      <c r="C560" t="s">
        <v>1633</v>
      </c>
      <c r="D560" t="s">
        <v>1635</v>
      </c>
      <c r="E560">
        <v>2023</v>
      </c>
      <c r="F560" t="s">
        <v>1641</v>
      </c>
      <c r="G560">
        <f t="shared" si="48"/>
        <v>91</v>
      </c>
      <c r="H560">
        <v>3490</v>
      </c>
      <c r="I560">
        <v>18042</v>
      </c>
      <c r="J560">
        <v>12207</v>
      </c>
      <c r="K560">
        <v>406374</v>
      </c>
      <c r="L560">
        <v>8.9</v>
      </c>
      <c r="M560">
        <v>11</v>
      </c>
      <c r="N560">
        <v>0.3</v>
      </c>
      <c r="O560">
        <v>16.829999999999998</v>
      </c>
      <c r="P560">
        <v>88.64</v>
      </c>
      <c r="Q560">
        <v>1.5</v>
      </c>
      <c r="R560">
        <v>18794</v>
      </c>
      <c r="S560">
        <v>9738</v>
      </c>
      <c r="T560">
        <v>12</v>
      </c>
      <c r="U560">
        <v>62966580</v>
      </c>
      <c r="V560">
        <v>42602430</v>
      </c>
      <c r="W560">
        <v>20364150</v>
      </c>
      <c r="X560" s="27">
        <f t="shared" si="49"/>
        <v>0.26383429089809496</v>
      </c>
      <c r="Y560" s="27">
        <f t="shared" si="50"/>
        <v>0.69870597251462874</v>
      </c>
      <c r="Z560" s="26">
        <f t="shared" si="51"/>
        <v>253.9134670487106</v>
      </c>
      <c r="AA560" s="27">
        <f t="shared" si="52"/>
        <v>0.87912087912087911</v>
      </c>
      <c r="AB560" t="str">
        <f t="shared" si="53"/>
        <v>Other</v>
      </c>
    </row>
    <row r="561" spans="1:28" x14ac:dyDescent="0.3">
      <c r="A561" t="s">
        <v>578</v>
      </c>
      <c r="B561" t="s">
        <v>1431</v>
      </c>
      <c r="C561" t="s">
        <v>1633</v>
      </c>
      <c r="D561" t="s">
        <v>1636</v>
      </c>
      <c r="E561">
        <v>2023</v>
      </c>
      <c r="F561" t="s">
        <v>1639</v>
      </c>
      <c r="G561">
        <f t="shared" si="48"/>
        <v>92</v>
      </c>
      <c r="H561">
        <v>873</v>
      </c>
      <c r="I561">
        <v>2456</v>
      </c>
      <c r="J561">
        <v>14991</v>
      </c>
      <c r="K561">
        <v>397860</v>
      </c>
      <c r="L561">
        <v>0.8</v>
      </c>
      <c r="M561">
        <v>5</v>
      </c>
      <c r="N561">
        <v>7.27</v>
      </c>
      <c r="O561">
        <v>24.77</v>
      </c>
      <c r="P561">
        <v>84</v>
      </c>
      <c r="Q561">
        <v>2.2999999999999998</v>
      </c>
      <c r="R561">
        <v>1806</v>
      </c>
      <c r="S561">
        <v>4543</v>
      </c>
      <c r="T561">
        <v>8</v>
      </c>
      <c r="U561">
        <v>2144088</v>
      </c>
      <c r="V561">
        <v>13087143</v>
      </c>
      <c r="W561">
        <v>-10943055</v>
      </c>
      <c r="X561" s="27">
        <f t="shared" si="49"/>
        <v>0.1611890694239291</v>
      </c>
      <c r="Y561" s="27">
        <f t="shared" si="50"/>
        <v>0.17477659427085127</v>
      </c>
      <c r="Z561" s="26">
        <f t="shared" si="51"/>
        <v>478.75830469644899</v>
      </c>
      <c r="AA561" s="27">
        <f t="shared" si="52"/>
        <v>0.94565217391304346</v>
      </c>
      <c r="AB561" t="str">
        <f t="shared" si="53"/>
        <v>Slow Mover</v>
      </c>
    </row>
    <row r="562" spans="1:28" x14ac:dyDescent="0.3">
      <c r="A562" t="s">
        <v>579</v>
      </c>
      <c r="B562" t="s">
        <v>1252</v>
      </c>
      <c r="C562" t="s">
        <v>1632</v>
      </c>
      <c r="D562" t="s">
        <v>1638</v>
      </c>
      <c r="E562">
        <v>2023</v>
      </c>
      <c r="F562" t="s">
        <v>1639</v>
      </c>
      <c r="G562">
        <f t="shared" si="48"/>
        <v>92</v>
      </c>
      <c r="H562">
        <v>978</v>
      </c>
      <c r="I562">
        <v>3571</v>
      </c>
      <c r="J562">
        <v>13522</v>
      </c>
      <c r="K562">
        <v>193252</v>
      </c>
      <c r="L562">
        <v>6.82</v>
      </c>
      <c r="M562">
        <v>4</v>
      </c>
      <c r="N562">
        <v>8.74</v>
      </c>
      <c r="O562">
        <v>22.07</v>
      </c>
      <c r="P562">
        <v>72.849999999999994</v>
      </c>
      <c r="Q562">
        <v>1.8</v>
      </c>
      <c r="R562">
        <v>5731</v>
      </c>
      <c r="S562">
        <v>4889</v>
      </c>
      <c r="T562">
        <v>6</v>
      </c>
      <c r="U562">
        <v>3492438</v>
      </c>
      <c r="V562">
        <v>13224516</v>
      </c>
      <c r="W562">
        <v>-9732078</v>
      </c>
      <c r="X562" s="27">
        <f t="shared" si="49"/>
        <v>0.16669507414351456</v>
      </c>
      <c r="Y562" s="27">
        <f t="shared" si="50"/>
        <v>0.19579783413160656</v>
      </c>
      <c r="Z562" s="26">
        <f t="shared" si="51"/>
        <v>459.90593047034764</v>
      </c>
      <c r="AA562" s="27">
        <f t="shared" si="52"/>
        <v>0.95652173913043481</v>
      </c>
      <c r="AB562" t="str">
        <f t="shared" si="53"/>
        <v>Slow Mover</v>
      </c>
    </row>
    <row r="563" spans="1:28" x14ac:dyDescent="0.3">
      <c r="A563" t="s">
        <v>580</v>
      </c>
      <c r="B563" t="s">
        <v>1432</v>
      </c>
      <c r="C563" t="s">
        <v>1634</v>
      </c>
      <c r="D563" t="s">
        <v>1636</v>
      </c>
      <c r="E563">
        <v>2024</v>
      </c>
      <c r="F563" t="s">
        <v>1642</v>
      </c>
      <c r="G563">
        <f t="shared" si="48"/>
        <v>90</v>
      </c>
      <c r="H563">
        <v>183</v>
      </c>
      <c r="I563">
        <v>10095</v>
      </c>
      <c r="J563">
        <v>13724</v>
      </c>
      <c r="K563">
        <v>148538</v>
      </c>
      <c r="L563">
        <v>10.119999999999999</v>
      </c>
      <c r="M563">
        <v>0</v>
      </c>
      <c r="N563">
        <v>2.21</v>
      </c>
      <c r="O563">
        <v>11.82</v>
      </c>
      <c r="P563">
        <v>36.06</v>
      </c>
      <c r="Q563">
        <v>3</v>
      </c>
      <c r="R563">
        <v>7528</v>
      </c>
      <c r="S563">
        <v>1012</v>
      </c>
      <c r="T563">
        <v>6</v>
      </c>
      <c r="U563">
        <v>1847385</v>
      </c>
      <c r="V563">
        <v>2511492</v>
      </c>
      <c r="W563">
        <v>-664107</v>
      </c>
      <c r="X563" s="27">
        <f t="shared" si="49"/>
        <v>0.15313807531380752</v>
      </c>
      <c r="Y563" s="27">
        <f t="shared" si="50"/>
        <v>3.6637018043030677E-2</v>
      </c>
      <c r="Z563" s="26">
        <f t="shared" si="51"/>
        <v>497.70491803278691</v>
      </c>
      <c r="AA563" s="27">
        <f t="shared" si="52"/>
        <v>1</v>
      </c>
      <c r="AB563" t="str">
        <f t="shared" si="53"/>
        <v>Slow Mover</v>
      </c>
    </row>
    <row r="564" spans="1:28" x14ac:dyDescent="0.3">
      <c r="A564" t="s">
        <v>581</v>
      </c>
      <c r="B564" t="s">
        <v>1433</v>
      </c>
      <c r="C564" t="s">
        <v>1634</v>
      </c>
      <c r="D564" t="s">
        <v>1636</v>
      </c>
      <c r="E564">
        <v>2024</v>
      </c>
      <c r="F564" t="s">
        <v>1642</v>
      </c>
      <c r="G564">
        <f t="shared" si="48"/>
        <v>90</v>
      </c>
      <c r="H564">
        <v>2155</v>
      </c>
      <c r="I564">
        <v>16640</v>
      </c>
      <c r="J564">
        <v>4550</v>
      </c>
      <c r="K564">
        <v>65372</v>
      </c>
      <c r="L564">
        <v>10.16</v>
      </c>
      <c r="M564">
        <v>11</v>
      </c>
      <c r="N564">
        <v>1.58</v>
      </c>
      <c r="O564">
        <v>12.99</v>
      </c>
      <c r="P564">
        <v>75.36</v>
      </c>
      <c r="Q564">
        <v>2.9</v>
      </c>
      <c r="R564">
        <v>13707</v>
      </c>
      <c r="S564">
        <v>4342</v>
      </c>
      <c r="T564">
        <v>9</v>
      </c>
      <c r="U564">
        <v>35859200</v>
      </c>
      <c r="V564">
        <v>9805250</v>
      </c>
      <c r="W564">
        <v>26053950</v>
      </c>
      <c r="X564" s="27">
        <f t="shared" si="49"/>
        <v>0.33169154994612898</v>
      </c>
      <c r="Y564" s="27">
        <f t="shared" si="50"/>
        <v>0.43143592285645416</v>
      </c>
      <c r="Z564" s="26">
        <f t="shared" si="51"/>
        <v>181.33642691415315</v>
      </c>
      <c r="AA564" s="27">
        <f t="shared" si="52"/>
        <v>0.87777777777777777</v>
      </c>
      <c r="AB564" t="str">
        <f t="shared" si="53"/>
        <v>Other</v>
      </c>
    </row>
    <row r="565" spans="1:28" x14ac:dyDescent="0.3">
      <c r="A565" t="s">
        <v>582</v>
      </c>
      <c r="B565" t="s">
        <v>1434</v>
      </c>
      <c r="C565" t="s">
        <v>1634</v>
      </c>
      <c r="D565" t="s">
        <v>1635</v>
      </c>
      <c r="E565">
        <v>2024</v>
      </c>
      <c r="F565" t="s">
        <v>1640</v>
      </c>
      <c r="G565">
        <f t="shared" si="48"/>
        <v>92</v>
      </c>
      <c r="H565">
        <v>3677</v>
      </c>
      <c r="I565">
        <v>14303</v>
      </c>
      <c r="J565">
        <v>12149</v>
      </c>
      <c r="K565">
        <v>341940</v>
      </c>
      <c r="L565">
        <v>5.6</v>
      </c>
      <c r="M565">
        <v>10</v>
      </c>
      <c r="N565">
        <v>0.62</v>
      </c>
      <c r="O565">
        <v>4.76</v>
      </c>
      <c r="P565">
        <v>42.7</v>
      </c>
      <c r="Q565">
        <v>4.5999999999999996</v>
      </c>
      <c r="R565">
        <v>8158</v>
      </c>
      <c r="S565">
        <v>7641</v>
      </c>
      <c r="T565">
        <v>13</v>
      </c>
      <c r="U565">
        <v>52592131</v>
      </c>
      <c r="V565">
        <v>44671873</v>
      </c>
      <c r="W565">
        <v>7920258</v>
      </c>
      <c r="X565" s="27">
        <f t="shared" si="49"/>
        <v>0.32488072097543735</v>
      </c>
      <c r="Y565" s="27">
        <f t="shared" si="50"/>
        <v>0.73614379969521204</v>
      </c>
      <c r="Z565" s="26">
        <f t="shared" si="51"/>
        <v>191.18085395703017</v>
      </c>
      <c r="AA565" s="27">
        <f t="shared" si="52"/>
        <v>0.89130434782608692</v>
      </c>
      <c r="AB565" t="str">
        <f t="shared" si="53"/>
        <v>Overstocked</v>
      </c>
    </row>
    <row r="566" spans="1:28" x14ac:dyDescent="0.3">
      <c r="A566" t="s">
        <v>583</v>
      </c>
      <c r="B566" t="s">
        <v>1435</v>
      </c>
      <c r="C566" t="s">
        <v>1632</v>
      </c>
      <c r="D566" t="s">
        <v>1636</v>
      </c>
      <c r="E566">
        <v>2024</v>
      </c>
      <c r="F566" t="s">
        <v>1640</v>
      </c>
      <c r="G566">
        <f t="shared" si="48"/>
        <v>92</v>
      </c>
      <c r="H566">
        <v>4830</v>
      </c>
      <c r="I566">
        <v>4953</v>
      </c>
      <c r="J566">
        <v>13675</v>
      </c>
      <c r="K566">
        <v>271035</v>
      </c>
      <c r="L566">
        <v>14.13</v>
      </c>
      <c r="M566">
        <v>3</v>
      </c>
      <c r="N566">
        <v>8.23</v>
      </c>
      <c r="O566">
        <v>11.55</v>
      </c>
      <c r="P566">
        <v>36.14</v>
      </c>
      <c r="Q566">
        <v>1.1000000000000001</v>
      </c>
      <c r="R566">
        <v>7836</v>
      </c>
      <c r="S566">
        <v>1811</v>
      </c>
      <c r="T566">
        <v>13</v>
      </c>
      <c r="U566">
        <v>23922990</v>
      </c>
      <c r="V566">
        <v>66050250</v>
      </c>
      <c r="W566">
        <v>-42127260</v>
      </c>
      <c r="X566" s="27">
        <f t="shared" si="49"/>
        <v>0.72730010540581236</v>
      </c>
      <c r="Y566" s="27">
        <f t="shared" si="50"/>
        <v>0.96697703359474407</v>
      </c>
      <c r="Z566" s="26">
        <f t="shared" si="51"/>
        <v>34.495238095238093</v>
      </c>
      <c r="AA566" s="27">
        <f t="shared" si="52"/>
        <v>0.96739130434782605</v>
      </c>
      <c r="AB566" t="str">
        <f t="shared" si="53"/>
        <v>Fast Mover</v>
      </c>
    </row>
    <row r="567" spans="1:28" x14ac:dyDescent="0.3">
      <c r="A567" t="s">
        <v>584</v>
      </c>
      <c r="B567" t="s">
        <v>1435</v>
      </c>
      <c r="C567" t="s">
        <v>1634</v>
      </c>
      <c r="D567" t="s">
        <v>1637</v>
      </c>
      <c r="E567">
        <v>2023</v>
      </c>
      <c r="F567" t="s">
        <v>1641</v>
      </c>
      <c r="G567">
        <f t="shared" si="48"/>
        <v>91</v>
      </c>
      <c r="H567">
        <v>1902</v>
      </c>
      <c r="I567">
        <v>8175</v>
      </c>
      <c r="J567">
        <v>9335</v>
      </c>
      <c r="K567">
        <v>410970</v>
      </c>
      <c r="L567">
        <v>2.5099999999999998</v>
      </c>
      <c r="M567">
        <v>17</v>
      </c>
      <c r="N567">
        <v>3.11</v>
      </c>
      <c r="O567">
        <v>22.58</v>
      </c>
      <c r="P567">
        <v>69.59</v>
      </c>
      <c r="Q567">
        <v>2.2999999999999998</v>
      </c>
      <c r="R567">
        <v>15396</v>
      </c>
      <c r="S567">
        <v>8966</v>
      </c>
      <c r="T567">
        <v>8</v>
      </c>
      <c r="U567">
        <v>15548850</v>
      </c>
      <c r="V567">
        <v>17755170</v>
      </c>
      <c r="W567">
        <v>-2206320</v>
      </c>
      <c r="X567" s="27">
        <f t="shared" si="49"/>
        <v>0.17500920132499079</v>
      </c>
      <c r="Y567" s="27">
        <f t="shared" si="50"/>
        <v>0.38078474490625325</v>
      </c>
      <c r="Z567" s="26">
        <f t="shared" si="51"/>
        <v>428.97266035751841</v>
      </c>
      <c r="AA567" s="27">
        <f t="shared" si="52"/>
        <v>0.81318681318681318</v>
      </c>
      <c r="AB567" t="str">
        <f t="shared" si="53"/>
        <v>Slow Mover</v>
      </c>
    </row>
    <row r="568" spans="1:28" x14ac:dyDescent="0.3">
      <c r="A568" t="s">
        <v>585</v>
      </c>
      <c r="B568" t="s">
        <v>1291</v>
      </c>
      <c r="C568" t="s">
        <v>1632</v>
      </c>
      <c r="D568" t="s">
        <v>1637</v>
      </c>
      <c r="E568">
        <v>2023</v>
      </c>
      <c r="F568" t="s">
        <v>1640</v>
      </c>
      <c r="G568">
        <f t="shared" si="48"/>
        <v>92</v>
      </c>
      <c r="H568">
        <v>4960</v>
      </c>
      <c r="I568">
        <v>2455</v>
      </c>
      <c r="J568">
        <v>8974</v>
      </c>
      <c r="K568">
        <v>432736</v>
      </c>
      <c r="L568">
        <v>7.51</v>
      </c>
      <c r="M568">
        <v>3</v>
      </c>
      <c r="N568">
        <v>4.0199999999999996</v>
      </c>
      <c r="O568">
        <v>1.27</v>
      </c>
      <c r="P568">
        <v>16.37</v>
      </c>
      <c r="Q568">
        <v>3.4</v>
      </c>
      <c r="R568">
        <v>11130</v>
      </c>
      <c r="S568">
        <v>1539</v>
      </c>
      <c r="T568">
        <v>13</v>
      </c>
      <c r="U568">
        <v>12176800</v>
      </c>
      <c r="V568">
        <v>44511040</v>
      </c>
      <c r="W568">
        <v>-32334240</v>
      </c>
      <c r="X568" s="27">
        <f t="shared" si="49"/>
        <v>0.76319433759039856</v>
      </c>
      <c r="Y568" s="27">
        <f t="shared" si="50"/>
        <v>0.99300333056520307</v>
      </c>
      <c r="Z568" s="26">
        <f t="shared" si="51"/>
        <v>28.545967741935485</v>
      </c>
      <c r="AA568" s="27">
        <f t="shared" si="52"/>
        <v>0.96739130434782605</v>
      </c>
      <c r="AB568" t="str">
        <f t="shared" si="53"/>
        <v>Fast Mover</v>
      </c>
    </row>
    <row r="569" spans="1:28" x14ac:dyDescent="0.3">
      <c r="A569" t="s">
        <v>586</v>
      </c>
      <c r="B569" t="s">
        <v>1436</v>
      </c>
      <c r="C569" t="s">
        <v>1633</v>
      </c>
      <c r="D569" t="s">
        <v>1638</v>
      </c>
      <c r="E569">
        <v>2023</v>
      </c>
      <c r="F569" t="s">
        <v>1641</v>
      </c>
      <c r="G569">
        <f t="shared" si="48"/>
        <v>91</v>
      </c>
      <c r="H569">
        <v>4225</v>
      </c>
      <c r="I569">
        <v>7795</v>
      </c>
      <c r="J569">
        <v>8903</v>
      </c>
      <c r="K569">
        <v>405779</v>
      </c>
      <c r="L569">
        <v>10.36</v>
      </c>
      <c r="M569">
        <v>16</v>
      </c>
      <c r="N569">
        <v>5.03</v>
      </c>
      <c r="O569">
        <v>21.59</v>
      </c>
      <c r="P569">
        <v>13.89</v>
      </c>
      <c r="Q569">
        <v>3.4</v>
      </c>
      <c r="R569">
        <v>18756</v>
      </c>
      <c r="S569">
        <v>5713</v>
      </c>
      <c r="T569">
        <v>10</v>
      </c>
      <c r="U569">
        <v>32933875</v>
      </c>
      <c r="V569">
        <v>37615175</v>
      </c>
      <c r="W569">
        <v>-4681300</v>
      </c>
      <c r="X569" s="27">
        <f t="shared" si="49"/>
        <v>0.42513584222177503</v>
      </c>
      <c r="Y569" s="27">
        <f t="shared" si="50"/>
        <v>0.8458546515399159</v>
      </c>
      <c r="Z569" s="26">
        <f t="shared" si="51"/>
        <v>123.04923076923076</v>
      </c>
      <c r="AA569" s="27">
        <f t="shared" si="52"/>
        <v>0.82417582417582413</v>
      </c>
      <c r="AB569" t="str">
        <f t="shared" si="53"/>
        <v>Fast Mover</v>
      </c>
    </row>
    <row r="570" spans="1:28" x14ac:dyDescent="0.3">
      <c r="A570" t="s">
        <v>587</v>
      </c>
      <c r="B570" t="s">
        <v>1252</v>
      </c>
      <c r="C570" t="s">
        <v>1632</v>
      </c>
      <c r="D570" t="s">
        <v>1638</v>
      </c>
      <c r="E570">
        <v>2024</v>
      </c>
      <c r="F570" t="s">
        <v>1642</v>
      </c>
      <c r="G570">
        <f t="shared" si="48"/>
        <v>90</v>
      </c>
      <c r="H570">
        <v>2983</v>
      </c>
      <c r="I570">
        <v>17421</v>
      </c>
      <c r="J570">
        <v>6213</v>
      </c>
      <c r="K570">
        <v>161022</v>
      </c>
      <c r="L570">
        <v>10.46</v>
      </c>
      <c r="M570">
        <v>1</v>
      </c>
      <c r="N570">
        <v>8.39</v>
      </c>
      <c r="O570">
        <v>8.52</v>
      </c>
      <c r="P570">
        <v>45.84</v>
      </c>
      <c r="Q570">
        <v>2.9</v>
      </c>
      <c r="R570">
        <v>2641</v>
      </c>
      <c r="S570">
        <v>3730</v>
      </c>
      <c r="T570">
        <v>5</v>
      </c>
      <c r="U570">
        <v>51966843</v>
      </c>
      <c r="V570">
        <v>18533379</v>
      </c>
      <c r="W570">
        <v>33433464</v>
      </c>
      <c r="X570" s="27">
        <f t="shared" si="49"/>
        <v>0.44436168628035155</v>
      </c>
      <c r="Y570" s="27">
        <f t="shared" si="50"/>
        <v>0.59720341432983881</v>
      </c>
      <c r="Z570" s="26">
        <f t="shared" si="51"/>
        <v>112.53771371102916</v>
      </c>
      <c r="AA570" s="27">
        <f t="shared" si="52"/>
        <v>0.98888888888888893</v>
      </c>
      <c r="AB570" t="str">
        <f t="shared" si="53"/>
        <v>Fast Mover</v>
      </c>
    </row>
    <row r="571" spans="1:28" x14ac:dyDescent="0.3">
      <c r="A571" t="s">
        <v>588</v>
      </c>
      <c r="B571" t="s">
        <v>1437</v>
      </c>
      <c r="C571" t="s">
        <v>1633</v>
      </c>
      <c r="D571" t="s">
        <v>1636</v>
      </c>
      <c r="E571">
        <v>2024</v>
      </c>
      <c r="F571" t="s">
        <v>1640</v>
      </c>
      <c r="G571">
        <f t="shared" si="48"/>
        <v>92</v>
      </c>
      <c r="H571">
        <v>3334</v>
      </c>
      <c r="I571">
        <v>19596</v>
      </c>
      <c r="J571">
        <v>5466</v>
      </c>
      <c r="K571">
        <v>104040</v>
      </c>
      <c r="L571">
        <v>9.73</v>
      </c>
      <c r="M571">
        <v>1</v>
      </c>
      <c r="N571">
        <v>6.51</v>
      </c>
      <c r="O571">
        <v>22.49</v>
      </c>
      <c r="P571">
        <v>45.65</v>
      </c>
      <c r="Q571">
        <v>4.3</v>
      </c>
      <c r="R571">
        <v>18549</v>
      </c>
      <c r="S571">
        <v>5475</v>
      </c>
      <c r="T571">
        <v>11</v>
      </c>
      <c r="U571">
        <v>65333064</v>
      </c>
      <c r="V571">
        <v>18223644</v>
      </c>
      <c r="W571">
        <v>47109420</v>
      </c>
      <c r="X571" s="27">
        <f t="shared" si="49"/>
        <v>0.3784765580656147</v>
      </c>
      <c r="Y571" s="27">
        <f t="shared" si="50"/>
        <v>0.66747441615007796</v>
      </c>
      <c r="Z571" s="26">
        <f t="shared" si="51"/>
        <v>151.07978404319135</v>
      </c>
      <c r="AA571" s="27">
        <f t="shared" si="52"/>
        <v>0.98913043478260865</v>
      </c>
      <c r="AB571" t="str">
        <f t="shared" si="53"/>
        <v>Overstocked</v>
      </c>
    </row>
    <row r="572" spans="1:28" x14ac:dyDescent="0.3">
      <c r="A572" t="s">
        <v>589</v>
      </c>
      <c r="B572" t="s">
        <v>1438</v>
      </c>
      <c r="C572" t="s">
        <v>1634</v>
      </c>
      <c r="D572" t="s">
        <v>1637</v>
      </c>
      <c r="E572">
        <v>2023</v>
      </c>
      <c r="F572" t="s">
        <v>1639</v>
      </c>
      <c r="G572">
        <f t="shared" si="48"/>
        <v>92</v>
      </c>
      <c r="H572">
        <v>4348</v>
      </c>
      <c r="I572">
        <v>16782</v>
      </c>
      <c r="J572">
        <v>1410</v>
      </c>
      <c r="K572">
        <v>387501</v>
      </c>
      <c r="L572">
        <v>4.13</v>
      </c>
      <c r="M572">
        <v>11</v>
      </c>
      <c r="N572">
        <v>6.15</v>
      </c>
      <c r="O572">
        <v>23.52</v>
      </c>
      <c r="P572">
        <v>81.650000000000006</v>
      </c>
      <c r="Q572">
        <v>1.3</v>
      </c>
      <c r="R572">
        <v>9900</v>
      </c>
      <c r="S572">
        <v>7203</v>
      </c>
      <c r="T572">
        <v>5</v>
      </c>
      <c r="U572">
        <v>72968136</v>
      </c>
      <c r="V572">
        <v>6130680</v>
      </c>
      <c r="W572">
        <v>66837456</v>
      </c>
      <c r="X572" s="27">
        <f t="shared" si="49"/>
        <v>0.37641762617955155</v>
      </c>
      <c r="Y572" s="27">
        <f t="shared" si="50"/>
        <v>0.87047953251965782</v>
      </c>
      <c r="Z572" s="26">
        <f t="shared" si="51"/>
        <v>152.40938362465502</v>
      </c>
      <c r="AA572" s="27">
        <f t="shared" si="52"/>
        <v>0.88043478260869568</v>
      </c>
      <c r="AB572" t="str">
        <f t="shared" si="53"/>
        <v>Other</v>
      </c>
    </row>
    <row r="573" spans="1:28" x14ac:dyDescent="0.3">
      <c r="A573" t="s">
        <v>590</v>
      </c>
      <c r="B573" t="s">
        <v>1439</v>
      </c>
      <c r="C573" t="s">
        <v>1632</v>
      </c>
      <c r="D573" t="s">
        <v>1638</v>
      </c>
      <c r="E573">
        <v>2023</v>
      </c>
      <c r="F573" t="s">
        <v>1642</v>
      </c>
      <c r="G573">
        <f t="shared" si="48"/>
        <v>90</v>
      </c>
      <c r="H573">
        <v>2861</v>
      </c>
      <c r="I573">
        <v>6203</v>
      </c>
      <c r="J573">
        <v>2527</v>
      </c>
      <c r="K573">
        <v>252440</v>
      </c>
      <c r="L573">
        <v>2.34</v>
      </c>
      <c r="M573">
        <v>5</v>
      </c>
      <c r="N573">
        <v>1.76</v>
      </c>
      <c r="O573">
        <v>16.77</v>
      </c>
      <c r="P573">
        <v>20.09</v>
      </c>
      <c r="Q573">
        <v>4.3</v>
      </c>
      <c r="R573">
        <v>2451</v>
      </c>
      <c r="S573">
        <v>8977</v>
      </c>
      <c r="T573">
        <v>3</v>
      </c>
      <c r="U573">
        <v>17746783</v>
      </c>
      <c r="V573">
        <v>7229747</v>
      </c>
      <c r="W573">
        <v>10517036</v>
      </c>
      <c r="X573" s="27">
        <f t="shared" si="49"/>
        <v>0.24167933772596722</v>
      </c>
      <c r="Y573" s="27">
        <f t="shared" si="50"/>
        <v>0.572778735634485</v>
      </c>
      <c r="Z573" s="26">
        <f t="shared" si="51"/>
        <v>282.39426773855297</v>
      </c>
      <c r="AA573" s="27">
        <f t="shared" si="52"/>
        <v>0.94444444444444442</v>
      </c>
      <c r="AB573" t="str">
        <f t="shared" si="53"/>
        <v>Overstocked</v>
      </c>
    </row>
    <row r="574" spans="1:28" x14ac:dyDescent="0.3">
      <c r="A574" t="s">
        <v>591</v>
      </c>
      <c r="B574" t="s">
        <v>1069</v>
      </c>
      <c r="C574" t="s">
        <v>1634</v>
      </c>
      <c r="D574" t="s">
        <v>1635</v>
      </c>
      <c r="E574">
        <v>2023</v>
      </c>
      <c r="F574" t="s">
        <v>1639</v>
      </c>
      <c r="G574">
        <f t="shared" si="48"/>
        <v>92</v>
      </c>
      <c r="H574">
        <v>1300</v>
      </c>
      <c r="I574">
        <v>8063</v>
      </c>
      <c r="J574">
        <v>11282</v>
      </c>
      <c r="K574">
        <v>128356</v>
      </c>
      <c r="L574">
        <v>9.5399999999999991</v>
      </c>
      <c r="M574">
        <v>9</v>
      </c>
      <c r="N574">
        <v>5.13</v>
      </c>
      <c r="O574">
        <v>16.61</v>
      </c>
      <c r="P574">
        <v>19.86</v>
      </c>
      <c r="Q574">
        <v>3</v>
      </c>
      <c r="R574">
        <v>10749</v>
      </c>
      <c r="S574">
        <v>9418</v>
      </c>
      <c r="T574">
        <v>4</v>
      </c>
      <c r="U574">
        <v>10481900</v>
      </c>
      <c r="V574">
        <v>14666600</v>
      </c>
      <c r="W574">
        <v>-4184700</v>
      </c>
      <c r="X574" s="27">
        <f t="shared" si="49"/>
        <v>0.12129128568762829</v>
      </c>
      <c r="Y574" s="27">
        <f t="shared" si="50"/>
        <v>0.26026296970458951</v>
      </c>
      <c r="Z574" s="26">
        <f t="shared" si="51"/>
        <v>666.50461538461536</v>
      </c>
      <c r="AA574" s="27">
        <f t="shared" si="52"/>
        <v>0.90217391304347827</v>
      </c>
      <c r="AB574" t="str">
        <f t="shared" si="53"/>
        <v>Slow Mover</v>
      </c>
    </row>
    <row r="575" spans="1:28" x14ac:dyDescent="0.3">
      <c r="A575" t="s">
        <v>592</v>
      </c>
      <c r="B575" t="s">
        <v>1335</v>
      </c>
      <c r="C575" t="s">
        <v>1632</v>
      </c>
      <c r="D575" t="s">
        <v>1638</v>
      </c>
      <c r="E575">
        <v>2023</v>
      </c>
      <c r="F575" t="s">
        <v>1640</v>
      </c>
      <c r="G575">
        <f t="shared" si="48"/>
        <v>92</v>
      </c>
      <c r="H575">
        <v>3562</v>
      </c>
      <c r="I575">
        <v>13503</v>
      </c>
      <c r="J575">
        <v>2654</v>
      </c>
      <c r="K575">
        <v>328355</v>
      </c>
      <c r="L575">
        <v>8.99</v>
      </c>
      <c r="M575">
        <v>15</v>
      </c>
      <c r="N575">
        <v>7.15</v>
      </c>
      <c r="O575">
        <v>11.32</v>
      </c>
      <c r="P575">
        <v>21.8</v>
      </c>
      <c r="Q575">
        <v>1.5</v>
      </c>
      <c r="R575">
        <v>14436</v>
      </c>
      <c r="S575">
        <v>4316</v>
      </c>
      <c r="T575">
        <v>2</v>
      </c>
      <c r="U575">
        <v>48097686</v>
      </c>
      <c r="V575">
        <v>9453548</v>
      </c>
      <c r="W575">
        <v>38644138</v>
      </c>
      <c r="X575" s="27">
        <f t="shared" si="49"/>
        <v>0.45214521452145212</v>
      </c>
      <c r="Y575" s="27">
        <f t="shared" si="50"/>
        <v>0.7131205369905752</v>
      </c>
      <c r="Z575" s="26">
        <f t="shared" si="51"/>
        <v>111.47445255474452</v>
      </c>
      <c r="AA575" s="27">
        <f t="shared" si="52"/>
        <v>0.83695652173913038</v>
      </c>
      <c r="AB575" t="str">
        <f t="shared" si="53"/>
        <v>Fast Mover</v>
      </c>
    </row>
    <row r="576" spans="1:28" x14ac:dyDescent="0.3">
      <c r="A576" t="s">
        <v>593</v>
      </c>
      <c r="B576" t="s">
        <v>1440</v>
      </c>
      <c r="C576" t="s">
        <v>1632</v>
      </c>
      <c r="D576" t="s">
        <v>1635</v>
      </c>
      <c r="E576">
        <v>2024</v>
      </c>
      <c r="F576" t="s">
        <v>1642</v>
      </c>
      <c r="G576">
        <f t="shared" si="48"/>
        <v>90</v>
      </c>
      <c r="H576">
        <v>1306</v>
      </c>
      <c r="I576">
        <v>12317</v>
      </c>
      <c r="J576">
        <v>11600</v>
      </c>
      <c r="K576">
        <v>417570</v>
      </c>
      <c r="L576">
        <v>2.69</v>
      </c>
      <c r="M576">
        <v>13</v>
      </c>
      <c r="N576">
        <v>9.73</v>
      </c>
      <c r="O576">
        <v>20.89</v>
      </c>
      <c r="P576">
        <v>12.38</v>
      </c>
      <c r="Q576">
        <v>4.5</v>
      </c>
      <c r="R576">
        <v>15955</v>
      </c>
      <c r="S576">
        <v>2566</v>
      </c>
      <c r="T576">
        <v>2</v>
      </c>
      <c r="U576">
        <v>16086002</v>
      </c>
      <c r="V576">
        <v>15149600</v>
      </c>
      <c r="W576">
        <v>936402</v>
      </c>
      <c r="X576" s="27">
        <f t="shared" si="49"/>
        <v>0.33729338842975204</v>
      </c>
      <c r="Y576" s="27">
        <f t="shared" si="50"/>
        <v>0.26146418341091837</v>
      </c>
      <c r="Z576" s="26">
        <f t="shared" si="51"/>
        <v>176.83001531393569</v>
      </c>
      <c r="AA576" s="27">
        <f t="shared" si="52"/>
        <v>0.85555555555555562</v>
      </c>
      <c r="AB576" t="str">
        <f t="shared" si="53"/>
        <v>Other</v>
      </c>
    </row>
    <row r="577" spans="1:28" x14ac:dyDescent="0.3">
      <c r="A577" t="s">
        <v>594</v>
      </c>
      <c r="B577" t="s">
        <v>1441</v>
      </c>
      <c r="C577" t="s">
        <v>1634</v>
      </c>
      <c r="D577" t="s">
        <v>1638</v>
      </c>
      <c r="E577">
        <v>2024</v>
      </c>
      <c r="F577" t="s">
        <v>1640</v>
      </c>
      <c r="G577">
        <f t="shared" si="48"/>
        <v>92</v>
      </c>
      <c r="H577">
        <v>3426</v>
      </c>
      <c r="I577">
        <v>12671</v>
      </c>
      <c r="J577">
        <v>5855</v>
      </c>
      <c r="K577">
        <v>317986</v>
      </c>
      <c r="L577">
        <v>10.58</v>
      </c>
      <c r="M577">
        <v>6</v>
      </c>
      <c r="N577">
        <v>2.0099999999999998</v>
      </c>
      <c r="O577">
        <v>24.04</v>
      </c>
      <c r="P577">
        <v>15.74</v>
      </c>
      <c r="Q577">
        <v>3.6</v>
      </c>
      <c r="R577">
        <v>6222</v>
      </c>
      <c r="S577">
        <v>7924</v>
      </c>
      <c r="T577">
        <v>8</v>
      </c>
      <c r="U577">
        <v>43410846</v>
      </c>
      <c r="V577">
        <v>20059230</v>
      </c>
      <c r="W577">
        <v>23351616</v>
      </c>
      <c r="X577" s="27">
        <f t="shared" si="49"/>
        <v>0.30185022026431718</v>
      </c>
      <c r="Y577" s="27">
        <f t="shared" si="50"/>
        <v>0.68589302631378746</v>
      </c>
      <c r="Z577" s="26">
        <f t="shared" si="51"/>
        <v>212.78692352597781</v>
      </c>
      <c r="AA577" s="27">
        <f t="shared" si="52"/>
        <v>0.93478260869565222</v>
      </c>
      <c r="AB577" t="str">
        <f t="shared" si="53"/>
        <v>Overstocked</v>
      </c>
    </row>
    <row r="578" spans="1:28" x14ac:dyDescent="0.3">
      <c r="A578" t="s">
        <v>595</v>
      </c>
      <c r="B578" t="s">
        <v>1151</v>
      </c>
      <c r="C578" t="s">
        <v>1632</v>
      </c>
      <c r="D578" t="s">
        <v>1637</v>
      </c>
      <c r="E578">
        <v>2023</v>
      </c>
      <c r="F578" t="s">
        <v>1642</v>
      </c>
      <c r="G578">
        <f t="shared" si="48"/>
        <v>90</v>
      </c>
      <c r="H578">
        <v>3536</v>
      </c>
      <c r="I578">
        <v>14082</v>
      </c>
      <c r="J578">
        <v>11071</v>
      </c>
      <c r="K578">
        <v>378996</v>
      </c>
      <c r="L578">
        <v>6.83</v>
      </c>
      <c r="M578">
        <v>18</v>
      </c>
      <c r="N578">
        <v>0.1</v>
      </c>
      <c r="O578">
        <v>19.38</v>
      </c>
      <c r="P578">
        <v>62.79</v>
      </c>
      <c r="Q578">
        <v>1.7</v>
      </c>
      <c r="R578">
        <v>14312</v>
      </c>
      <c r="S578">
        <v>4224</v>
      </c>
      <c r="T578">
        <v>6</v>
      </c>
      <c r="U578">
        <v>49793952</v>
      </c>
      <c r="V578">
        <v>39147056</v>
      </c>
      <c r="W578">
        <v>10646896</v>
      </c>
      <c r="X578" s="27">
        <f t="shared" si="49"/>
        <v>0.4556701030927835</v>
      </c>
      <c r="Y578" s="27">
        <f t="shared" si="50"/>
        <v>0.70791527759648343</v>
      </c>
      <c r="Z578" s="26">
        <f t="shared" si="51"/>
        <v>107.51131221719456</v>
      </c>
      <c r="AA578" s="27">
        <f t="shared" si="52"/>
        <v>0.8</v>
      </c>
      <c r="AB578" t="str">
        <f t="shared" si="53"/>
        <v>Fast Mover</v>
      </c>
    </row>
    <row r="579" spans="1:28" x14ac:dyDescent="0.3">
      <c r="A579" t="s">
        <v>596</v>
      </c>
      <c r="B579" t="s">
        <v>1073</v>
      </c>
      <c r="C579" t="s">
        <v>1632</v>
      </c>
      <c r="D579" t="s">
        <v>1637</v>
      </c>
      <c r="E579">
        <v>2024</v>
      </c>
      <c r="F579" t="s">
        <v>1640</v>
      </c>
      <c r="G579">
        <f t="shared" ref="G579:G642" si="54">IF(F579="Q1",91,IF(F579="Q4",90,92))</f>
        <v>92</v>
      </c>
      <c r="H579">
        <v>3634</v>
      </c>
      <c r="I579">
        <v>13701</v>
      </c>
      <c r="J579">
        <v>3124</v>
      </c>
      <c r="K579">
        <v>437881</v>
      </c>
      <c r="L579">
        <v>10.02</v>
      </c>
      <c r="M579">
        <v>16</v>
      </c>
      <c r="N579">
        <v>0.75</v>
      </c>
      <c r="O579">
        <v>15.55</v>
      </c>
      <c r="P579">
        <v>44.53</v>
      </c>
      <c r="Q579">
        <v>1.1000000000000001</v>
      </c>
      <c r="R579">
        <v>5508</v>
      </c>
      <c r="S579">
        <v>1065</v>
      </c>
      <c r="T579">
        <v>4</v>
      </c>
      <c r="U579">
        <v>49789434</v>
      </c>
      <c r="V579">
        <v>11352616</v>
      </c>
      <c r="W579">
        <v>38436818</v>
      </c>
      <c r="X579" s="27">
        <f t="shared" ref="X579:X642" si="55">(H579/(H579+S579))</f>
        <v>0.77335603319855284</v>
      </c>
      <c r="Y579" s="27">
        <f t="shared" ref="Y579:Y642" si="56">H579/AVERAGE($S$2:$S$1001)</f>
        <v>0.72753510146652167</v>
      </c>
      <c r="Z579" s="26">
        <f t="shared" ref="Z579:Z642" si="57">(S579/(H579/G579))</f>
        <v>26.962025316455698</v>
      </c>
      <c r="AA579" s="27">
        <f t="shared" ref="AA579:AA642" si="58">1-(M579/G579)</f>
        <v>0.82608695652173914</v>
      </c>
      <c r="AB579" t="str">
        <f t="shared" ref="AB579:AB642" si="59">IF(AND(X579&gt;38%, Y579&gt;52%, Z579&lt;380), "Fast Mover", IF(AND(X579&lt;=38%, Y579&lt;=52%, Z579&gt;=380), "Slow Mover", IF(AND(AA579&gt;=89%, X579&lt;=38%), "Overstocked", IF(AND(AA579&lt;89%, X579&gt;38%), "Stock-out Risk","Other"))))</f>
        <v>Fast Mover</v>
      </c>
    </row>
    <row r="580" spans="1:28" x14ac:dyDescent="0.3">
      <c r="A580" t="s">
        <v>597</v>
      </c>
      <c r="B580" t="s">
        <v>1433</v>
      </c>
      <c r="C580" t="s">
        <v>1633</v>
      </c>
      <c r="D580" t="s">
        <v>1635</v>
      </c>
      <c r="E580">
        <v>2023</v>
      </c>
      <c r="F580" t="s">
        <v>1639</v>
      </c>
      <c r="G580">
        <f t="shared" si="54"/>
        <v>92</v>
      </c>
      <c r="H580">
        <v>1446</v>
      </c>
      <c r="I580">
        <v>19278</v>
      </c>
      <c r="J580">
        <v>13619</v>
      </c>
      <c r="K580">
        <v>358112</v>
      </c>
      <c r="L580">
        <v>12.56</v>
      </c>
      <c r="M580">
        <v>8</v>
      </c>
      <c r="N580">
        <v>3.76</v>
      </c>
      <c r="O580">
        <v>15.17</v>
      </c>
      <c r="P580">
        <v>71.09</v>
      </c>
      <c r="Q580">
        <v>1.6</v>
      </c>
      <c r="R580">
        <v>11560</v>
      </c>
      <c r="S580">
        <v>7028</v>
      </c>
      <c r="T580">
        <v>8</v>
      </c>
      <c r="U580">
        <v>27875988</v>
      </c>
      <c r="V580">
        <v>19693074</v>
      </c>
      <c r="W580">
        <v>8182914</v>
      </c>
      <c r="X580" s="27">
        <f t="shared" si="55"/>
        <v>0.17063960349303753</v>
      </c>
      <c r="Y580" s="27">
        <f t="shared" si="56"/>
        <v>0.28949250322525877</v>
      </c>
      <c r="Z580" s="26">
        <f t="shared" si="57"/>
        <v>447.14799446749652</v>
      </c>
      <c r="AA580" s="27">
        <f t="shared" si="58"/>
        <v>0.91304347826086962</v>
      </c>
      <c r="AB580" t="str">
        <f t="shared" si="59"/>
        <v>Slow Mover</v>
      </c>
    </row>
    <row r="581" spans="1:28" x14ac:dyDescent="0.3">
      <c r="A581" t="s">
        <v>598</v>
      </c>
      <c r="B581" t="s">
        <v>1442</v>
      </c>
      <c r="C581" t="s">
        <v>1633</v>
      </c>
      <c r="D581" t="s">
        <v>1636</v>
      </c>
      <c r="E581">
        <v>2023</v>
      </c>
      <c r="F581" t="s">
        <v>1640</v>
      </c>
      <c r="G581">
        <f t="shared" si="54"/>
        <v>92</v>
      </c>
      <c r="H581">
        <v>3687</v>
      </c>
      <c r="I581">
        <v>13973</v>
      </c>
      <c r="J581">
        <v>10169</v>
      </c>
      <c r="K581">
        <v>329652</v>
      </c>
      <c r="L581">
        <v>2.5499999999999998</v>
      </c>
      <c r="M581">
        <v>12</v>
      </c>
      <c r="N581">
        <v>8.2100000000000009</v>
      </c>
      <c r="O581">
        <v>21.24</v>
      </c>
      <c r="P581">
        <v>89.41</v>
      </c>
      <c r="Q581">
        <v>3.4</v>
      </c>
      <c r="R581">
        <v>14556</v>
      </c>
      <c r="S581">
        <v>6196</v>
      </c>
      <c r="T581">
        <v>3</v>
      </c>
      <c r="U581">
        <v>51518451</v>
      </c>
      <c r="V581">
        <v>37493103</v>
      </c>
      <c r="W581">
        <v>14025348</v>
      </c>
      <c r="X581" s="27">
        <f t="shared" si="55"/>
        <v>0.37306485884852775</v>
      </c>
      <c r="Y581" s="27">
        <f t="shared" si="56"/>
        <v>0.73814582253909344</v>
      </c>
      <c r="Z581" s="26">
        <f t="shared" si="57"/>
        <v>154.6059126661242</v>
      </c>
      <c r="AA581" s="27">
        <f t="shared" si="58"/>
        <v>0.86956521739130432</v>
      </c>
      <c r="AB581" t="str">
        <f t="shared" si="59"/>
        <v>Other</v>
      </c>
    </row>
    <row r="582" spans="1:28" x14ac:dyDescent="0.3">
      <c r="A582" t="s">
        <v>599</v>
      </c>
      <c r="B582" t="s">
        <v>1143</v>
      </c>
      <c r="C582" t="s">
        <v>1632</v>
      </c>
      <c r="D582" t="s">
        <v>1638</v>
      </c>
      <c r="E582">
        <v>2024</v>
      </c>
      <c r="F582" t="s">
        <v>1639</v>
      </c>
      <c r="G582">
        <f t="shared" si="54"/>
        <v>92</v>
      </c>
      <c r="H582">
        <v>3380</v>
      </c>
      <c r="I582">
        <v>10961</v>
      </c>
      <c r="J582">
        <v>10083</v>
      </c>
      <c r="K582">
        <v>203077</v>
      </c>
      <c r="L582">
        <v>0.28999999999999998</v>
      </c>
      <c r="M582">
        <v>4</v>
      </c>
      <c r="N582">
        <v>7.0000000000000007E-2</v>
      </c>
      <c r="O582">
        <v>13.53</v>
      </c>
      <c r="P582">
        <v>62.72</v>
      </c>
      <c r="Q582">
        <v>1.7</v>
      </c>
      <c r="R582">
        <v>8155</v>
      </c>
      <c r="S582">
        <v>6257</v>
      </c>
      <c r="T582">
        <v>4</v>
      </c>
      <c r="U582">
        <v>37048180</v>
      </c>
      <c r="V582">
        <v>34080540</v>
      </c>
      <c r="W582">
        <v>2967640</v>
      </c>
      <c r="X582" s="27">
        <f t="shared" si="55"/>
        <v>0.35073155546331847</v>
      </c>
      <c r="Y582" s="27">
        <f t="shared" si="56"/>
        <v>0.67668372123193266</v>
      </c>
      <c r="Z582" s="26">
        <f t="shared" si="57"/>
        <v>170.30887573964498</v>
      </c>
      <c r="AA582" s="27">
        <f t="shared" si="58"/>
        <v>0.95652173913043481</v>
      </c>
      <c r="AB582" t="str">
        <f t="shared" si="59"/>
        <v>Overstocked</v>
      </c>
    </row>
    <row r="583" spans="1:28" x14ac:dyDescent="0.3">
      <c r="A583" t="s">
        <v>600</v>
      </c>
      <c r="B583" t="s">
        <v>1443</v>
      </c>
      <c r="C583" t="s">
        <v>1633</v>
      </c>
      <c r="D583" t="s">
        <v>1638</v>
      </c>
      <c r="E583">
        <v>2024</v>
      </c>
      <c r="F583" t="s">
        <v>1642</v>
      </c>
      <c r="G583">
        <f t="shared" si="54"/>
        <v>90</v>
      </c>
      <c r="H583">
        <v>2753</v>
      </c>
      <c r="I583">
        <v>17096</v>
      </c>
      <c r="J583">
        <v>14989</v>
      </c>
      <c r="K583">
        <v>104575</v>
      </c>
      <c r="L583">
        <v>11.69</v>
      </c>
      <c r="M583">
        <v>4</v>
      </c>
      <c r="N583">
        <v>4.57</v>
      </c>
      <c r="O583">
        <v>20.100000000000001</v>
      </c>
      <c r="P583">
        <v>14.04</v>
      </c>
      <c r="Q583">
        <v>1.9</v>
      </c>
      <c r="R583">
        <v>18655</v>
      </c>
      <c r="S583">
        <v>9211</v>
      </c>
      <c r="T583">
        <v>2</v>
      </c>
      <c r="U583">
        <v>47065288</v>
      </c>
      <c r="V583">
        <v>41264717</v>
      </c>
      <c r="W583">
        <v>5800571</v>
      </c>
      <c r="X583" s="27">
        <f t="shared" si="55"/>
        <v>0.23010698762955534</v>
      </c>
      <c r="Y583" s="27">
        <f t="shared" si="56"/>
        <v>0.55115688892056536</v>
      </c>
      <c r="Z583" s="26">
        <f t="shared" si="57"/>
        <v>301.12241191427535</v>
      </c>
      <c r="AA583" s="27">
        <f t="shared" si="58"/>
        <v>0.9555555555555556</v>
      </c>
      <c r="AB583" t="str">
        <f t="shared" si="59"/>
        <v>Overstocked</v>
      </c>
    </row>
    <row r="584" spans="1:28" x14ac:dyDescent="0.3">
      <c r="A584" t="s">
        <v>601</v>
      </c>
      <c r="B584" t="s">
        <v>1444</v>
      </c>
      <c r="C584" t="s">
        <v>1634</v>
      </c>
      <c r="D584" t="s">
        <v>1636</v>
      </c>
      <c r="E584">
        <v>2023</v>
      </c>
      <c r="F584" t="s">
        <v>1642</v>
      </c>
      <c r="G584">
        <f t="shared" si="54"/>
        <v>90</v>
      </c>
      <c r="H584">
        <v>520</v>
      </c>
      <c r="I584">
        <v>2029</v>
      </c>
      <c r="J584">
        <v>13971</v>
      </c>
      <c r="K584">
        <v>200043</v>
      </c>
      <c r="L584">
        <v>9.15</v>
      </c>
      <c r="M584">
        <v>9</v>
      </c>
      <c r="N584">
        <v>3.29</v>
      </c>
      <c r="O584">
        <v>12.72</v>
      </c>
      <c r="P584">
        <v>18.37</v>
      </c>
      <c r="Q584">
        <v>1.1000000000000001</v>
      </c>
      <c r="R584">
        <v>14527</v>
      </c>
      <c r="S584">
        <v>8220</v>
      </c>
      <c r="T584">
        <v>9</v>
      </c>
      <c r="U584">
        <v>1055080</v>
      </c>
      <c r="V584">
        <v>7264920</v>
      </c>
      <c r="W584">
        <v>-6209840</v>
      </c>
      <c r="X584" s="27">
        <f t="shared" si="55"/>
        <v>5.9496567505720827E-2</v>
      </c>
      <c r="Y584" s="27">
        <f t="shared" si="56"/>
        <v>0.1041051878818358</v>
      </c>
      <c r="Z584" s="26">
        <f t="shared" si="57"/>
        <v>1422.6923076923076</v>
      </c>
      <c r="AA584" s="27">
        <f t="shared" si="58"/>
        <v>0.9</v>
      </c>
      <c r="AB584" t="str">
        <f t="shared" si="59"/>
        <v>Slow Mover</v>
      </c>
    </row>
    <row r="585" spans="1:28" x14ac:dyDescent="0.3">
      <c r="A585" t="s">
        <v>602</v>
      </c>
      <c r="B585" t="s">
        <v>1238</v>
      </c>
      <c r="C585" t="s">
        <v>1633</v>
      </c>
      <c r="D585" t="s">
        <v>1635</v>
      </c>
      <c r="E585">
        <v>2023</v>
      </c>
      <c r="F585" t="s">
        <v>1639</v>
      </c>
      <c r="G585">
        <f t="shared" si="54"/>
        <v>92</v>
      </c>
      <c r="H585">
        <v>1403</v>
      </c>
      <c r="I585">
        <v>14265</v>
      </c>
      <c r="J585">
        <v>6574</v>
      </c>
      <c r="K585">
        <v>468815</v>
      </c>
      <c r="L585">
        <v>10.49</v>
      </c>
      <c r="M585">
        <v>9</v>
      </c>
      <c r="N585">
        <v>0.52</v>
      </c>
      <c r="O585">
        <v>1.56</v>
      </c>
      <c r="P585">
        <v>80.48</v>
      </c>
      <c r="Q585">
        <v>3.9</v>
      </c>
      <c r="R585">
        <v>5530</v>
      </c>
      <c r="S585">
        <v>1608</v>
      </c>
      <c r="T585">
        <v>3</v>
      </c>
      <c r="U585">
        <v>20013795</v>
      </c>
      <c r="V585">
        <v>9223322</v>
      </c>
      <c r="W585">
        <v>10790473</v>
      </c>
      <c r="X585" s="27">
        <f t="shared" si="55"/>
        <v>0.46595815343739622</v>
      </c>
      <c r="Y585" s="27">
        <f t="shared" si="56"/>
        <v>0.28088380499656851</v>
      </c>
      <c r="Z585" s="26">
        <f t="shared" si="57"/>
        <v>105.44262295081967</v>
      </c>
      <c r="AA585" s="27">
        <f t="shared" si="58"/>
        <v>0.90217391304347827</v>
      </c>
      <c r="AB585" t="str">
        <f t="shared" si="59"/>
        <v>Other</v>
      </c>
    </row>
    <row r="586" spans="1:28" x14ac:dyDescent="0.3">
      <c r="A586" t="s">
        <v>603</v>
      </c>
      <c r="B586" t="s">
        <v>1239</v>
      </c>
      <c r="C586" t="s">
        <v>1632</v>
      </c>
      <c r="D586" t="s">
        <v>1637</v>
      </c>
      <c r="E586">
        <v>2024</v>
      </c>
      <c r="F586" t="s">
        <v>1639</v>
      </c>
      <c r="G586">
        <f t="shared" si="54"/>
        <v>92</v>
      </c>
      <c r="H586">
        <v>2833</v>
      </c>
      <c r="I586">
        <v>15410</v>
      </c>
      <c r="J586">
        <v>7319</v>
      </c>
      <c r="K586">
        <v>116914</v>
      </c>
      <c r="L586">
        <v>12.57</v>
      </c>
      <c r="M586">
        <v>6</v>
      </c>
      <c r="N586">
        <v>4.5</v>
      </c>
      <c r="O586">
        <v>9.6</v>
      </c>
      <c r="P586">
        <v>52.2</v>
      </c>
      <c r="Q586">
        <v>4.2</v>
      </c>
      <c r="R586">
        <v>2021</v>
      </c>
      <c r="S586">
        <v>9504</v>
      </c>
      <c r="T586">
        <v>8</v>
      </c>
      <c r="U586">
        <v>43656530</v>
      </c>
      <c r="V586">
        <v>20734727</v>
      </c>
      <c r="W586">
        <v>22921803</v>
      </c>
      <c r="X586" s="27">
        <f t="shared" si="55"/>
        <v>0.22963443300640352</v>
      </c>
      <c r="Y586" s="27">
        <f t="shared" si="56"/>
        <v>0.56717307167161701</v>
      </c>
      <c r="Z586" s="26">
        <f t="shared" si="57"/>
        <v>308.63678079774093</v>
      </c>
      <c r="AA586" s="27">
        <f t="shared" si="58"/>
        <v>0.93478260869565222</v>
      </c>
      <c r="AB586" t="str">
        <f t="shared" si="59"/>
        <v>Overstocked</v>
      </c>
    </row>
    <row r="587" spans="1:28" x14ac:dyDescent="0.3">
      <c r="A587" t="s">
        <v>604</v>
      </c>
      <c r="B587" t="s">
        <v>1223</v>
      </c>
      <c r="C587" t="s">
        <v>1634</v>
      </c>
      <c r="D587" t="s">
        <v>1638</v>
      </c>
      <c r="E587">
        <v>2023</v>
      </c>
      <c r="F587" t="s">
        <v>1640</v>
      </c>
      <c r="G587">
        <f t="shared" si="54"/>
        <v>92</v>
      </c>
      <c r="H587">
        <v>2881</v>
      </c>
      <c r="I587">
        <v>13061</v>
      </c>
      <c r="J587">
        <v>11783</v>
      </c>
      <c r="K587">
        <v>299134</v>
      </c>
      <c r="L587">
        <v>12.04</v>
      </c>
      <c r="M587">
        <v>14</v>
      </c>
      <c r="N587">
        <v>2.5499999999999998</v>
      </c>
      <c r="O587">
        <v>11.11</v>
      </c>
      <c r="P587">
        <v>75.989999999999995</v>
      </c>
      <c r="Q587">
        <v>4.2</v>
      </c>
      <c r="R587">
        <v>2900</v>
      </c>
      <c r="S587">
        <v>971</v>
      </c>
      <c r="T587">
        <v>12</v>
      </c>
      <c r="U587">
        <v>37628741</v>
      </c>
      <c r="V587">
        <v>33946823</v>
      </c>
      <c r="W587">
        <v>3681918</v>
      </c>
      <c r="X587" s="27">
        <f t="shared" si="55"/>
        <v>0.74792315680166144</v>
      </c>
      <c r="Y587" s="27">
        <f t="shared" si="56"/>
        <v>0.57678278132224792</v>
      </c>
      <c r="Z587" s="26">
        <f t="shared" si="57"/>
        <v>31.007289135716764</v>
      </c>
      <c r="AA587" s="27">
        <f t="shared" si="58"/>
        <v>0.84782608695652173</v>
      </c>
      <c r="AB587" t="str">
        <f t="shared" si="59"/>
        <v>Fast Mover</v>
      </c>
    </row>
    <row r="588" spans="1:28" x14ac:dyDescent="0.3">
      <c r="A588" t="s">
        <v>605</v>
      </c>
      <c r="B588" t="s">
        <v>1445</v>
      </c>
      <c r="C588" t="s">
        <v>1633</v>
      </c>
      <c r="D588" t="s">
        <v>1635</v>
      </c>
      <c r="E588">
        <v>2024</v>
      </c>
      <c r="F588" t="s">
        <v>1639</v>
      </c>
      <c r="G588">
        <f t="shared" si="54"/>
        <v>92</v>
      </c>
      <c r="H588">
        <v>407</v>
      </c>
      <c r="I588">
        <v>10631</v>
      </c>
      <c r="J588">
        <v>2549</v>
      </c>
      <c r="K588">
        <v>117055</v>
      </c>
      <c r="L588">
        <v>14.41</v>
      </c>
      <c r="M588">
        <v>6</v>
      </c>
      <c r="N588">
        <v>3.52</v>
      </c>
      <c r="O588">
        <v>3.54</v>
      </c>
      <c r="P588">
        <v>78.53</v>
      </c>
      <c r="Q588">
        <v>1.5</v>
      </c>
      <c r="R588">
        <v>13430</v>
      </c>
      <c r="S588">
        <v>963</v>
      </c>
      <c r="T588">
        <v>10</v>
      </c>
      <c r="U588">
        <v>4326817</v>
      </c>
      <c r="V588">
        <v>1037443</v>
      </c>
      <c r="W588">
        <v>3289374</v>
      </c>
      <c r="X588" s="27">
        <f t="shared" si="55"/>
        <v>0.29708029197080293</v>
      </c>
      <c r="Y588" s="27">
        <f t="shared" si="56"/>
        <v>8.1482329745975329E-2</v>
      </c>
      <c r="Z588" s="26">
        <f t="shared" si="57"/>
        <v>217.68058968058969</v>
      </c>
      <c r="AA588" s="27">
        <f t="shared" si="58"/>
        <v>0.93478260869565222</v>
      </c>
      <c r="AB588" t="str">
        <f t="shared" si="59"/>
        <v>Overstocked</v>
      </c>
    </row>
    <row r="589" spans="1:28" x14ac:dyDescent="0.3">
      <c r="A589" t="s">
        <v>606</v>
      </c>
      <c r="B589" t="s">
        <v>1446</v>
      </c>
      <c r="C589" t="s">
        <v>1632</v>
      </c>
      <c r="D589" t="s">
        <v>1635</v>
      </c>
      <c r="E589">
        <v>2024</v>
      </c>
      <c r="F589" t="s">
        <v>1642</v>
      </c>
      <c r="G589">
        <f t="shared" si="54"/>
        <v>90</v>
      </c>
      <c r="H589">
        <v>3069</v>
      </c>
      <c r="I589">
        <v>2025</v>
      </c>
      <c r="J589">
        <v>11667</v>
      </c>
      <c r="K589">
        <v>137697</v>
      </c>
      <c r="L589">
        <v>8.0399999999999991</v>
      </c>
      <c r="M589">
        <v>14</v>
      </c>
      <c r="N589">
        <v>7.06</v>
      </c>
      <c r="O589">
        <v>2.56</v>
      </c>
      <c r="P589">
        <v>84.21</v>
      </c>
      <c r="Q589">
        <v>4.5999999999999996</v>
      </c>
      <c r="R589">
        <v>5223</v>
      </c>
      <c r="S589">
        <v>3155</v>
      </c>
      <c r="T589">
        <v>7</v>
      </c>
      <c r="U589">
        <v>6214725</v>
      </c>
      <c r="V589">
        <v>35806023</v>
      </c>
      <c r="W589">
        <v>-29591298</v>
      </c>
      <c r="X589" s="27">
        <f t="shared" si="55"/>
        <v>0.49309125964010281</v>
      </c>
      <c r="Y589" s="27">
        <f t="shared" si="56"/>
        <v>0.61442081078721933</v>
      </c>
      <c r="Z589" s="26">
        <f t="shared" si="57"/>
        <v>92.521994134897355</v>
      </c>
      <c r="AA589" s="27">
        <f t="shared" si="58"/>
        <v>0.84444444444444444</v>
      </c>
      <c r="AB589" t="str">
        <f t="shared" si="59"/>
        <v>Fast Mover</v>
      </c>
    </row>
    <row r="590" spans="1:28" x14ac:dyDescent="0.3">
      <c r="A590" t="s">
        <v>607</v>
      </c>
      <c r="B590" t="s">
        <v>1037</v>
      </c>
      <c r="C590" t="s">
        <v>1632</v>
      </c>
      <c r="D590" t="s">
        <v>1638</v>
      </c>
      <c r="E590">
        <v>2024</v>
      </c>
      <c r="F590" t="s">
        <v>1642</v>
      </c>
      <c r="G590">
        <f t="shared" si="54"/>
        <v>90</v>
      </c>
      <c r="H590">
        <v>717</v>
      </c>
      <c r="I590">
        <v>17885</v>
      </c>
      <c r="J590">
        <v>1581</v>
      </c>
      <c r="K590">
        <v>156239</v>
      </c>
      <c r="L590">
        <v>7.33</v>
      </c>
      <c r="M590">
        <v>2</v>
      </c>
      <c r="N590">
        <v>5.22</v>
      </c>
      <c r="O590">
        <v>13.39</v>
      </c>
      <c r="P590">
        <v>85.99</v>
      </c>
      <c r="Q590">
        <v>3.7</v>
      </c>
      <c r="R590">
        <v>8079</v>
      </c>
      <c r="S590">
        <v>5233</v>
      </c>
      <c r="T590">
        <v>3</v>
      </c>
      <c r="U590">
        <v>12823545</v>
      </c>
      <c r="V590">
        <v>1133577</v>
      </c>
      <c r="W590">
        <v>11689968</v>
      </c>
      <c r="X590" s="27">
        <f t="shared" si="55"/>
        <v>0.12050420168067227</v>
      </c>
      <c r="Y590" s="27">
        <f t="shared" si="56"/>
        <v>0.14354503790630052</v>
      </c>
      <c r="Z590" s="26">
        <f t="shared" si="57"/>
        <v>656.86192468619242</v>
      </c>
      <c r="AA590" s="27">
        <f t="shared" si="58"/>
        <v>0.97777777777777775</v>
      </c>
      <c r="AB590" t="str">
        <f t="shared" si="59"/>
        <v>Slow Mover</v>
      </c>
    </row>
    <row r="591" spans="1:28" x14ac:dyDescent="0.3">
      <c r="A591" t="s">
        <v>608</v>
      </c>
      <c r="B591" t="s">
        <v>1447</v>
      </c>
      <c r="C591" t="s">
        <v>1634</v>
      </c>
      <c r="D591" t="s">
        <v>1638</v>
      </c>
      <c r="E591">
        <v>2023</v>
      </c>
      <c r="F591" t="s">
        <v>1639</v>
      </c>
      <c r="G591">
        <f t="shared" si="54"/>
        <v>92</v>
      </c>
      <c r="H591">
        <v>4518</v>
      </c>
      <c r="I591">
        <v>1874</v>
      </c>
      <c r="J591">
        <v>8348</v>
      </c>
      <c r="K591">
        <v>285469</v>
      </c>
      <c r="L591">
        <v>6.03</v>
      </c>
      <c r="M591">
        <v>18</v>
      </c>
      <c r="N591">
        <v>1.25</v>
      </c>
      <c r="O591">
        <v>2.13</v>
      </c>
      <c r="P591">
        <v>54.39</v>
      </c>
      <c r="Q591">
        <v>4.5999999999999996</v>
      </c>
      <c r="R591">
        <v>19742</v>
      </c>
      <c r="S591">
        <v>2782</v>
      </c>
      <c r="T591">
        <v>3</v>
      </c>
      <c r="U591">
        <v>8466732</v>
      </c>
      <c r="V591">
        <v>37716264</v>
      </c>
      <c r="W591">
        <v>-29249532</v>
      </c>
      <c r="X591" s="27">
        <f t="shared" si="55"/>
        <v>0.61890410958904107</v>
      </c>
      <c r="Y591" s="27">
        <f t="shared" si="56"/>
        <v>0.90451392086564264</v>
      </c>
      <c r="Z591" s="26">
        <f t="shared" si="57"/>
        <v>56.649845064187694</v>
      </c>
      <c r="AA591" s="27">
        <f t="shared" si="58"/>
        <v>0.80434782608695654</v>
      </c>
      <c r="AB591" t="str">
        <f t="shared" si="59"/>
        <v>Fast Mover</v>
      </c>
    </row>
    <row r="592" spans="1:28" x14ac:dyDescent="0.3">
      <c r="A592" t="s">
        <v>609</v>
      </c>
      <c r="B592" t="s">
        <v>1431</v>
      </c>
      <c r="C592" t="s">
        <v>1633</v>
      </c>
      <c r="D592" t="s">
        <v>1635</v>
      </c>
      <c r="E592">
        <v>2023</v>
      </c>
      <c r="F592" t="s">
        <v>1640</v>
      </c>
      <c r="G592">
        <f t="shared" si="54"/>
        <v>92</v>
      </c>
      <c r="H592">
        <v>1195</v>
      </c>
      <c r="I592">
        <v>13697</v>
      </c>
      <c r="J592">
        <v>12040</v>
      </c>
      <c r="K592">
        <v>173106</v>
      </c>
      <c r="L592">
        <v>2.31</v>
      </c>
      <c r="M592">
        <v>9</v>
      </c>
      <c r="N592">
        <v>9.61</v>
      </c>
      <c r="O592">
        <v>7.57</v>
      </c>
      <c r="P592">
        <v>37.28</v>
      </c>
      <c r="Q592">
        <v>2.8</v>
      </c>
      <c r="R592">
        <v>6281</v>
      </c>
      <c r="S592">
        <v>5378</v>
      </c>
      <c r="T592">
        <v>10</v>
      </c>
      <c r="U592">
        <v>16367915</v>
      </c>
      <c r="V592">
        <v>14387800</v>
      </c>
      <c r="W592">
        <v>1980115</v>
      </c>
      <c r="X592" s="27">
        <f t="shared" si="55"/>
        <v>0.18180435113342461</v>
      </c>
      <c r="Y592" s="27">
        <f t="shared" si="56"/>
        <v>0.23924172984383418</v>
      </c>
      <c r="Z592" s="26">
        <f t="shared" si="57"/>
        <v>414.03849372384934</v>
      </c>
      <c r="AA592" s="27">
        <f t="shared" si="58"/>
        <v>0.90217391304347827</v>
      </c>
      <c r="AB592" t="str">
        <f t="shared" si="59"/>
        <v>Slow Mover</v>
      </c>
    </row>
    <row r="593" spans="1:28" x14ac:dyDescent="0.3">
      <c r="A593" t="s">
        <v>610</v>
      </c>
      <c r="B593" t="s">
        <v>1111</v>
      </c>
      <c r="C593" t="s">
        <v>1632</v>
      </c>
      <c r="D593" t="s">
        <v>1638</v>
      </c>
      <c r="E593">
        <v>2024</v>
      </c>
      <c r="F593" t="s">
        <v>1642</v>
      </c>
      <c r="G593">
        <f t="shared" si="54"/>
        <v>90</v>
      </c>
      <c r="H593">
        <v>4235</v>
      </c>
      <c r="I593">
        <v>6148</v>
      </c>
      <c r="J593">
        <v>7623</v>
      </c>
      <c r="K593">
        <v>317499</v>
      </c>
      <c r="L593">
        <v>8.59</v>
      </c>
      <c r="M593">
        <v>14</v>
      </c>
      <c r="N593">
        <v>6.36</v>
      </c>
      <c r="O593">
        <v>18.61</v>
      </c>
      <c r="P593">
        <v>86.95</v>
      </c>
      <c r="Q593">
        <v>2.7</v>
      </c>
      <c r="R593">
        <v>14373</v>
      </c>
      <c r="S593">
        <v>5548</v>
      </c>
      <c r="T593">
        <v>11</v>
      </c>
      <c r="U593">
        <v>26036780</v>
      </c>
      <c r="V593">
        <v>32283405</v>
      </c>
      <c r="W593">
        <v>-6246625</v>
      </c>
      <c r="X593" s="27">
        <f t="shared" si="55"/>
        <v>0.43289379535929673</v>
      </c>
      <c r="Y593" s="27">
        <f t="shared" si="56"/>
        <v>0.8478566743837973</v>
      </c>
      <c r="Z593" s="26">
        <f t="shared" si="57"/>
        <v>117.90318772136953</v>
      </c>
      <c r="AA593" s="27">
        <f t="shared" si="58"/>
        <v>0.84444444444444444</v>
      </c>
      <c r="AB593" t="str">
        <f t="shared" si="59"/>
        <v>Fast Mover</v>
      </c>
    </row>
    <row r="594" spans="1:28" x14ac:dyDescent="0.3">
      <c r="A594" t="s">
        <v>611</v>
      </c>
      <c r="B594" t="s">
        <v>1448</v>
      </c>
      <c r="C594" t="s">
        <v>1634</v>
      </c>
      <c r="D594" t="s">
        <v>1637</v>
      </c>
      <c r="E594">
        <v>2023</v>
      </c>
      <c r="F594" t="s">
        <v>1641</v>
      </c>
      <c r="G594">
        <f t="shared" si="54"/>
        <v>91</v>
      </c>
      <c r="H594">
        <v>3769</v>
      </c>
      <c r="I594">
        <v>3865</v>
      </c>
      <c r="J594">
        <v>2905</v>
      </c>
      <c r="K594">
        <v>366264</v>
      </c>
      <c r="L594">
        <v>4.16</v>
      </c>
      <c r="M594">
        <v>2</v>
      </c>
      <c r="N594">
        <v>7.66</v>
      </c>
      <c r="O594">
        <v>24.11</v>
      </c>
      <c r="P594">
        <v>53.79</v>
      </c>
      <c r="Q594">
        <v>4.0999999999999996</v>
      </c>
      <c r="R594">
        <v>20282</v>
      </c>
      <c r="S594">
        <v>713</v>
      </c>
      <c r="T594">
        <v>9</v>
      </c>
      <c r="U594">
        <v>14567185</v>
      </c>
      <c r="V594">
        <v>10948945</v>
      </c>
      <c r="W594">
        <v>3618240</v>
      </c>
      <c r="X594" s="27">
        <f t="shared" si="55"/>
        <v>0.84091923248549749</v>
      </c>
      <c r="Y594" s="27">
        <f t="shared" si="56"/>
        <v>0.75456240985892142</v>
      </c>
      <c r="Z594" s="26">
        <f t="shared" si="57"/>
        <v>17.214911117007166</v>
      </c>
      <c r="AA594" s="27">
        <f t="shared" si="58"/>
        <v>0.97802197802197799</v>
      </c>
      <c r="AB594" t="str">
        <f t="shared" si="59"/>
        <v>Fast Mover</v>
      </c>
    </row>
    <row r="595" spans="1:28" x14ac:dyDescent="0.3">
      <c r="A595" t="s">
        <v>612</v>
      </c>
      <c r="B595" t="s">
        <v>1291</v>
      </c>
      <c r="C595" t="s">
        <v>1632</v>
      </c>
      <c r="D595" t="s">
        <v>1635</v>
      </c>
      <c r="E595">
        <v>2023</v>
      </c>
      <c r="F595" t="s">
        <v>1642</v>
      </c>
      <c r="G595">
        <f t="shared" si="54"/>
        <v>90</v>
      </c>
      <c r="H595">
        <v>2795</v>
      </c>
      <c r="I595">
        <v>19409</v>
      </c>
      <c r="J595">
        <v>4667</v>
      </c>
      <c r="K595">
        <v>350486</v>
      </c>
      <c r="L595">
        <v>13.82</v>
      </c>
      <c r="M595">
        <v>5</v>
      </c>
      <c r="N595">
        <v>0.79</v>
      </c>
      <c r="O595">
        <v>17.95</v>
      </c>
      <c r="P595">
        <v>15.14</v>
      </c>
      <c r="Q595">
        <v>1.4</v>
      </c>
      <c r="R595">
        <v>18026</v>
      </c>
      <c r="S595">
        <v>1972</v>
      </c>
      <c r="T595">
        <v>10</v>
      </c>
      <c r="U595">
        <v>54248155</v>
      </c>
      <c r="V595">
        <v>13044265</v>
      </c>
      <c r="W595">
        <v>41203890</v>
      </c>
      <c r="X595" s="27">
        <f t="shared" si="55"/>
        <v>0.58632263478078461</v>
      </c>
      <c r="Y595" s="27">
        <f t="shared" si="56"/>
        <v>0.5595653848648674</v>
      </c>
      <c r="Z595" s="26">
        <f t="shared" si="57"/>
        <v>63.499105545617169</v>
      </c>
      <c r="AA595" s="27">
        <f t="shared" si="58"/>
        <v>0.94444444444444442</v>
      </c>
      <c r="AB595" t="str">
        <f t="shared" si="59"/>
        <v>Fast Mover</v>
      </c>
    </row>
    <row r="596" spans="1:28" x14ac:dyDescent="0.3">
      <c r="A596" t="s">
        <v>613</v>
      </c>
      <c r="B596" t="s">
        <v>1449</v>
      </c>
      <c r="C596" t="s">
        <v>1634</v>
      </c>
      <c r="D596" t="s">
        <v>1638</v>
      </c>
      <c r="E596">
        <v>2024</v>
      </c>
      <c r="F596" t="s">
        <v>1640</v>
      </c>
      <c r="G596">
        <f t="shared" si="54"/>
        <v>92</v>
      </c>
      <c r="H596">
        <v>589</v>
      </c>
      <c r="I596">
        <v>3146</v>
      </c>
      <c r="J596">
        <v>7993</v>
      </c>
      <c r="K596">
        <v>52257</v>
      </c>
      <c r="L596">
        <v>8.75</v>
      </c>
      <c r="M596">
        <v>11</v>
      </c>
      <c r="N596">
        <v>0.47</v>
      </c>
      <c r="O596">
        <v>24.82</v>
      </c>
      <c r="P596">
        <v>61.42</v>
      </c>
      <c r="Q596">
        <v>3.1</v>
      </c>
      <c r="R596">
        <v>12543</v>
      </c>
      <c r="S596">
        <v>7823</v>
      </c>
      <c r="T596">
        <v>5</v>
      </c>
      <c r="U596">
        <v>1852994</v>
      </c>
      <c r="V596">
        <v>4707877</v>
      </c>
      <c r="W596">
        <v>-2854883</v>
      </c>
      <c r="X596" s="27">
        <f t="shared" si="55"/>
        <v>7.0019020446980509E-2</v>
      </c>
      <c r="Y596" s="27">
        <f t="shared" si="56"/>
        <v>0.11791914550461786</v>
      </c>
      <c r="Z596" s="26">
        <f t="shared" si="57"/>
        <v>1221.9286926994905</v>
      </c>
      <c r="AA596" s="27">
        <f t="shared" si="58"/>
        <v>0.88043478260869568</v>
      </c>
      <c r="AB596" t="str">
        <f t="shared" si="59"/>
        <v>Slow Mover</v>
      </c>
    </row>
    <row r="597" spans="1:28" x14ac:dyDescent="0.3">
      <c r="A597" t="s">
        <v>614</v>
      </c>
      <c r="B597" t="s">
        <v>1450</v>
      </c>
      <c r="C597" t="s">
        <v>1633</v>
      </c>
      <c r="D597" t="s">
        <v>1638</v>
      </c>
      <c r="E597">
        <v>2023</v>
      </c>
      <c r="F597" t="s">
        <v>1641</v>
      </c>
      <c r="G597">
        <f t="shared" si="54"/>
        <v>91</v>
      </c>
      <c r="H597">
        <v>2829</v>
      </c>
      <c r="I597">
        <v>1513</v>
      </c>
      <c r="J597">
        <v>5776</v>
      </c>
      <c r="K597">
        <v>339508</v>
      </c>
      <c r="L597">
        <v>8.89</v>
      </c>
      <c r="M597">
        <v>14</v>
      </c>
      <c r="N597">
        <v>0.19</v>
      </c>
      <c r="O597">
        <v>17.46</v>
      </c>
      <c r="P597">
        <v>57.01</v>
      </c>
      <c r="Q597">
        <v>4.3</v>
      </c>
      <c r="R597">
        <v>17875</v>
      </c>
      <c r="S597">
        <v>7289</v>
      </c>
      <c r="T597">
        <v>5</v>
      </c>
      <c r="U597">
        <v>4280277</v>
      </c>
      <c r="V597">
        <v>16340304</v>
      </c>
      <c r="W597">
        <v>-12060027</v>
      </c>
      <c r="X597" s="27">
        <f t="shared" si="55"/>
        <v>0.27960071160308364</v>
      </c>
      <c r="Y597" s="27">
        <f t="shared" si="56"/>
        <v>0.56637226253406436</v>
      </c>
      <c r="Z597" s="26">
        <f t="shared" si="57"/>
        <v>234.46412159773772</v>
      </c>
      <c r="AA597" s="27">
        <f t="shared" si="58"/>
        <v>0.84615384615384615</v>
      </c>
      <c r="AB597" t="str">
        <f t="shared" si="59"/>
        <v>Other</v>
      </c>
    </row>
    <row r="598" spans="1:28" x14ac:dyDescent="0.3">
      <c r="A598" t="s">
        <v>615</v>
      </c>
      <c r="B598" t="s">
        <v>1404</v>
      </c>
      <c r="C598" t="s">
        <v>1634</v>
      </c>
      <c r="D598" t="s">
        <v>1637</v>
      </c>
      <c r="E598">
        <v>2023</v>
      </c>
      <c r="F598" t="s">
        <v>1642</v>
      </c>
      <c r="G598">
        <f t="shared" si="54"/>
        <v>90</v>
      </c>
      <c r="H598">
        <v>4186</v>
      </c>
      <c r="I598">
        <v>6099</v>
      </c>
      <c r="J598">
        <v>13534</v>
      </c>
      <c r="K598">
        <v>206044</v>
      </c>
      <c r="L598">
        <v>5.32</v>
      </c>
      <c r="M598">
        <v>5</v>
      </c>
      <c r="N598">
        <v>1.89</v>
      </c>
      <c r="O598">
        <v>7.34</v>
      </c>
      <c r="P598">
        <v>81.66</v>
      </c>
      <c r="Q598">
        <v>4.3</v>
      </c>
      <c r="R598">
        <v>18601</v>
      </c>
      <c r="S598">
        <v>5486</v>
      </c>
      <c r="T598">
        <v>3</v>
      </c>
      <c r="U598">
        <v>25530414</v>
      </c>
      <c r="V598">
        <v>56653324</v>
      </c>
      <c r="W598">
        <v>-31122910</v>
      </c>
      <c r="X598" s="27">
        <f t="shared" si="55"/>
        <v>0.43279569892473119</v>
      </c>
      <c r="Y598" s="27">
        <f t="shared" si="56"/>
        <v>0.83804676244877818</v>
      </c>
      <c r="Z598" s="26">
        <f t="shared" si="57"/>
        <v>117.95031055900621</v>
      </c>
      <c r="AA598" s="27">
        <f t="shared" si="58"/>
        <v>0.94444444444444442</v>
      </c>
      <c r="AB598" t="str">
        <f t="shared" si="59"/>
        <v>Fast Mover</v>
      </c>
    </row>
    <row r="599" spans="1:28" x14ac:dyDescent="0.3">
      <c r="A599" t="s">
        <v>616</v>
      </c>
      <c r="B599" t="s">
        <v>1451</v>
      </c>
      <c r="C599" t="s">
        <v>1634</v>
      </c>
      <c r="D599" t="s">
        <v>1637</v>
      </c>
      <c r="E599">
        <v>2024</v>
      </c>
      <c r="F599" t="s">
        <v>1639</v>
      </c>
      <c r="G599">
        <f t="shared" si="54"/>
        <v>92</v>
      </c>
      <c r="H599">
        <v>4885</v>
      </c>
      <c r="I599">
        <v>3778</v>
      </c>
      <c r="J599">
        <v>2913</v>
      </c>
      <c r="K599">
        <v>161715</v>
      </c>
      <c r="L599">
        <v>0.78</v>
      </c>
      <c r="M599">
        <v>12</v>
      </c>
      <c r="N599">
        <v>4.1399999999999997</v>
      </c>
      <c r="O599">
        <v>16.8</v>
      </c>
      <c r="P599">
        <v>62.25</v>
      </c>
      <c r="Q599">
        <v>4.8</v>
      </c>
      <c r="R599">
        <v>2142</v>
      </c>
      <c r="S599">
        <v>7042</v>
      </c>
      <c r="T599">
        <v>11</v>
      </c>
      <c r="U599">
        <v>18455530</v>
      </c>
      <c r="V599">
        <v>14230005</v>
      </c>
      <c r="W599">
        <v>4225525</v>
      </c>
      <c r="X599" s="27">
        <f t="shared" si="55"/>
        <v>0.40957491406053492</v>
      </c>
      <c r="Y599" s="27">
        <f t="shared" si="56"/>
        <v>0.97798815923609206</v>
      </c>
      <c r="Z599" s="26">
        <f t="shared" si="57"/>
        <v>132.62313203684749</v>
      </c>
      <c r="AA599" s="27">
        <f t="shared" si="58"/>
        <v>0.86956521739130432</v>
      </c>
      <c r="AB599" t="str">
        <f t="shared" si="59"/>
        <v>Fast Mover</v>
      </c>
    </row>
    <row r="600" spans="1:28" x14ac:dyDescent="0.3">
      <c r="A600" t="s">
        <v>617</v>
      </c>
      <c r="B600" t="s">
        <v>1411</v>
      </c>
      <c r="C600" t="s">
        <v>1633</v>
      </c>
      <c r="D600" t="s">
        <v>1637</v>
      </c>
      <c r="E600">
        <v>2024</v>
      </c>
      <c r="F600" t="s">
        <v>1642</v>
      </c>
      <c r="G600">
        <f t="shared" si="54"/>
        <v>90</v>
      </c>
      <c r="H600">
        <v>3825</v>
      </c>
      <c r="I600">
        <v>15796</v>
      </c>
      <c r="J600">
        <v>6679</v>
      </c>
      <c r="K600">
        <v>76654</v>
      </c>
      <c r="L600">
        <v>0.48</v>
      </c>
      <c r="M600">
        <v>18</v>
      </c>
      <c r="N600">
        <v>9.36</v>
      </c>
      <c r="O600">
        <v>17.55</v>
      </c>
      <c r="P600">
        <v>37.92</v>
      </c>
      <c r="Q600">
        <v>3.8</v>
      </c>
      <c r="R600">
        <v>20432</v>
      </c>
      <c r="S600">
        <v>8859</v>
      </c>
      <c r="T600">
        <v>2</v>
      </c>
      <c r="U600">
        <v>60419700</v>
      </c>
      <c r="V600">
        <v>25547175</v>
      </c>
      <c r="W600">
        <v>34872525</v>
      </c>
      <c r="X600" s="27">
        <f t="shared" si="55"/>
        <v>0.30156102175969723</v>
      </c>
      <c r="Y600" s="27">
        <f t="shared" si="56"/>
        <v>0.76577373778465752</v>
      </c>
      <c r="Z600" s="26">
        <f t="shared" si="57"/>
        <v>208.4470588235294</v>
      </c>
      <c r="AA600" s="27">
        <f t="shared" si="58"/>
        <v>0.8</v>
      </c>
      <c r="AB600" t="str">
        <f t="shared" si="59"/>
        <v>Other</v>
      </c>
    </row>
    <row r="601" spans="1:28" x14ac:dyDescent="0.3">
      <c r="A601" t="s">
        <v>618</v>
      </c>
      <c r="B601" t="s">
        <v>1452</v>
      </c>
      <c r="C601" t="s">
        <v>1632</v>
      </c>
      <c r="D601" t="s">
        <v>1636</v>
      </c>
      <c r="E601">
        <v>2023</v>
      </c>
      <c r="F601" t="s">
        <v>1641</v>
      </c>
      <c r="G601">
        <f t="shared" si="54"/>
        <v>91</v>
      </c>
      <c r="H601">
        <v>2558</v>
      </c>
      <c r="I601">
        <v>4655</v>
      </c>
      <c r="J601">
        <v>14365</v>
      </c>
      <c r="K601">
        <v>261841</v>
      </c>
      <c r="L601">
        <v>6.35</v>
      </c>
      <c r="M601">
        <v>2</v>
      </c>
      <c r="N601">
        <v>4.57</v>
      </c>
      <c r="O601">
        <v>9.2899999999999991</v>
      </c>
      <c r="P601">
        <v>87.3</v>
      </c>
      <c r="Q601">
        <v>1.8</v>
      </c>
      <c r="R601">
        <v>13385</v>
      </c>
      <c r="S601">
        <v>344</v>
      </c>
      <c r="T601">
        <v>11</v>
      </c>
      <c r="U601">
        <v>11907490</v>
      </c>
      <c r="V601">
        <v>36745670</v>
      </c>
      <c r="W601">
        <v>-24838180</v>
      </c>
      <c r="X601" s="27">
        <f t="shared" si="55"/>
        <v>0.88146106133700897</v>
      </c>
      <c r="Y601" s="27">
        <f t="shared" si="56"/>
        <v>0.51211744346487686</v>
      </c>
      <c r="Z601" s="26">
        <f t="shared" si="57"/>
        <v>12.237685691946833</v>
      </c>
      <c r="AA601" s="27">
        <f t="shared" si="58"/>
        <v>0.97802197802197799</v>
      </c>
      <c r="AB601" t="str">
        <f t="shared" si="59"/>
        <v>Other</v>
      </c>
    </row>
    <row r="602" spans="1:28" x14ac:dyDescent="0.3">
      <c r="A602" t="s">
        <v>619</v>
      </c>
      <c r="B602" t="s">
        <v>1453</v>
      </c>
      <c r="C602" t="s">
        <v>1634</v>
      </c>
      <c r="D602" t="s">
        <v>1637</v>
      </c>
      <c r="E602">
        <v>2024</v>
      </c>
      <c r="F602" t="s">
        <v>1642</v>
      </c>
      <c r="G602">
        <f t="shared" si="54"/>
        <v>90</v>
      </c>
      <c r="H602">
        <v>2829</v>
      </c>
      <c r="I602">
        <v>9821</v>
      </c>
      <c r="J602">
        <v>4770</v>
      </c>
      <c r="K602">
        <v>393567</v>
      </c>
      <c r="L602">
        <v>1.27</v>
      </c>
      <c r="M602">
        <v>7</v>
      </c>
      <c r="N602">
        <v>2.9</v>
      </c>
      <c r="O602">
        <v>0.44</v>
      </c>
      <c r="P602">
        <v>74.13</v>
      </c>
      <c r="Q602">
        <v>1.1000000000000001</v>
      </c>
      <c r="R602">
        <v>9049</v>
      </c>
      <c r="S602">
        <v>120</v>
      </c>
      <c r="T602">
        <v>14</v>
      </c>
      <c r="U602">
        <v>27783609</v>
      </c>
      <c r="V602">
        <v>13494330</v>
      </c>
      <c r="W602">
        <v>14289279</v>
      </c>
      <c r="X602" s="27">
        <f t="shared" si="55"/>
        <v>0.95930824008138349</v>
      </c>
      <c r="Y602" s="27">
        <f t="shared" si="56"/>
        <v>0.56637226253406436</v>
      </c>
      <c r="Z602" s="26">
        <f t="shared" si="57"/>
        <v>3.8176033934252387</v>
      </c>
      <c r="AA602" s="27">
        <f t="shared" si="58"/>
        <v>0.92222222222222228</v>
      </c>
      <c r="AB602" t="str">
        <f t="shared" si="59"/>
        <v>Fast Mover</v>
      </c>
    </row>
    <row r="603" spans="1:28" x14ac:dyDescent="0.3">
      <c r="A603" t="s">
        <v>620</v>
      </c>
      <c r="B603" t="s">
        <v>1454</v>
      </c>
      <c r="C603" t="s">
        <v>1634</v>
      </c>
      <c r="D603" t="s">
        <v>1636</v>
      </c>
      <c r="E603">
        <v>2023</v>
      </c>
      <c r="F603" t="s">
        <v>1641</v>
      </c>
      <c r="G603">
        <f t="shared" si="54"/>
        <v>91</v>
      </c>
      <c r="H603">
        <v>974</v>
      </c>
      <c r="I603">
        <v>5314</v>
      </c>
      <c r="J603">
        <v>10983</v>
      </c>
      <c r="K603">
        <v>341464</v>
      </c>
      <c r="L603">
        <v>9.1</v>
      </c>
      <c r="M603">
        <v>7</v>
      </c>
      <c r="N603">
        <v>5.62</v>
      </c>
      <c r="O603">
        <v>17.579999999999998</v>
      </c>
      <c r="P603">
        <v>60.43</v>
      </c>
      <c r="Q603">
        <v>2.9</v>
      </c>
      <c r="R603">
        <v>14897</v>
      </c>
      <c r="S603">
        <v>8685</v>
      </c>
      <c r="T603">
        <v>5</v>
      </c>
      <c r="U603">
        <v>5175836</v>
      </c>
      <c r="V603">
        <v>10697442</v>
      </c>
      <c r="W603">
        <v>-5521606</v>
      </c>
      <c r="X603" s="27">
        <f t="shared" si="55"/>
        <v>0.10083859612796356</v>
      </c>
      <c r="Y603" s="27">
        <f t="shared" si="56"/>
        <v>0.19499702499405397</v>
      </c>
      <c r="Z603" s="26">
        <f t="shared" si="57"/>
        <v>811.43223819301852</v>
      </c>
      <c r="AA603" s="27">
        <f t="shared" si="58"/>
        <v>0.92307692307692313</v>
      </c>
      <c r="AB603" t="str">
        <f t="shared" si="59"/>
        <v>Slow Mover</v>
      </c>
    </row>
    <row r="604" spans="1:28" x14ac:dyDescent="0.3">
      <c r="A604" t="s">
        <v>621</v>
      </c>
      <c r="B604" t="s">
        <v>1455</v>
      </c>
      <c r="C604" t="s">
        <v>1632</v>
      </c>
      <c r="D604" t="s">
        <v>1638</v>
      </c>
      <c r="E604">
        <v>2024</v>
      </c>
      <c r="F604" t="s">
        <v>1642</v>
      </c>
      <c r="G604">
        <f t="shared" si="54"/>
        <v>90</v>
      </c>
      <c r="H604">
        <v>3006</v>
      </c>
      <c r="I604">
        <v>14625</v>
      </c>
      <c r="J604">
        <v>10059</v>
      </c>
      <c r="K604">
        <v>70808</v>
      </c>
      <c r="L604">
        <v>13.21</v>
      </c>
      <c r="M604">
        <v>19</v>
      </c>
      <c r="N604">
        <v>1.1200000000000001</v>
      </c>
      <c r="O604">
        <v>0.54</v>
      </c>
      <c r="P604">
        <v>33.43</v>
      </c>
      <c r="Q604">
        <v>3.1</v>
      </c>
      <c r="R604">
        <v>16574</v>
      </c>
      <c r="S604">
        <v>5867</v>
      </c>
      <c r="T604">
        <v>11</v>
      </c>
      <c r="U604">
        <v>43962750</v>
      </c>
      <c r="V604">
        <v>30237354</v>
      </c>
      <c r="W604">
        <v>13725396</v>
      </c>
      <c r="X604" s="27">
        <f t="shared" si="55"/>
        <v>0.33878057026935648</v>
      </c>
      <c r="Y604" s="27">
        <f t="shared" si="56"/>
        <v>0.60180806687076616</v>
      </c>
      <c r="Z604" s="26">
        <f t="shared" si="57"/>
        <v>175.65868263473055</v>
      </c>
      <c r="AA604" s="27">
        <f t="shared" si="58"/>
        <v>0.78888888888888886</v>
      </c>
      <c r="AB604" t="str">
        <f t="shared" si="59"/>
        <v>Other</v>
      </c>
    </row>
    <row r="605" spans="1:28" x14ac:dyDescent="0.3">
      <c r="A605" t="s">
        <v>622</v>
      </c>
      <c r="B605" t="s">
        <v>1251</v>
      </c>
      <c r="C605" t="s">
        <v>1634</v>
      </c>
      <c r="D605" t="s">
        <v>1635</v>
      </c>
      <c r="E605">
        <v>2023</v>
      </c>
      <c r="F605" t="s">
        <v>1641</v>
      </c>
      <c r="G605">
        <f t="shared" si="54"/>
        <v>91</v>
      </c>
      <c r="H605">
        <v>1631</v>
      </c>
      <c r="I605">
        <v>4716</v>
      </c>
      <c r="J605">
        <v>8064</v>
      </c>
      <c r="K605">
        <v>102389</v>
      </c>
      <c r="L605">
        <v>13.24</v>
      </c>
      <c r="M605">
        <v>14</v>
      </c>
      <c r="N605">
        <v>6.1</v>
      </c>
      <c r="O605">
        <v>15.78</v>
      </c>
      <c r="P605">
        <v>39.880000000000003</v>
      </c>
      <c r="Q605">
        <v>2</v>
      </c>
      <c r="R605">
        <v>15271</v>
      </c>
      <c r="S605">
        <v>3615</v>
      </c>
      <c r="T605">
        <v>11</v>
      </c>
      <c r="U605">
        <v>7691796</v>
      </c>
      <c r="V605">
        <v>13152384</v>
      </c>
      <c r="W605">
        <v>-5460588</v>
      </c>
      <c r="X605" s="27">
        <f t="shared" si="55"/>
        <v>0.31090354555852079</v>
      </c>
      <c r="Y605" s="27">
        <f t="shared" si="56"/>
        <v>0.32652992583706575</v>
      </c>
      <c r="Z605" s="26">
        <f t="shared" si="57"/>
        <v>201.69527896995709</v>
      </c>
      <c r="AA605" s="27">
        <f t="shared" si="58"/>
        <v>0.84615384615384615</v>
      </c>
      <c r="AB605" t="str">
        <f t="shared" si="59"/>
        <v>Other</v>
      </c>
    </row>
    <row r="606" spans="1:28" x14ac:dyDescent="0.3">
      <c r="A606" t="s">
        <v>623</v>
      </c>
      <c r="B606" t="s">
        <v>1456</v>
      </c>
      <c r="C606" t="s">
        <v>1633</v>
      </c>
      <c r="D606" t="s">
        <v>1637</v>
      </c>
      <c r="E606">
        <v>2024</v>
      </c>
      <c r="F606" t="s">
        <v>1641</v>
      </c>
      <c r="G606">
        <f t="shared" si="54"/>
        <v>91</v>
      </c>
      <c r="H606">
        <v>3374</v>
      </c>
      <c r="I606">
        <v>3613</v>
      </c>
      <c r="J606">
        <v>2377</v>
      </c>
      <c r="K606">
        <v>168581</v>
      </c>
      <c r="L606">
        <v>9.89</v>
      </c>
      <c r="M606">
        <v>3</v>
      </c>
      <c r="N606">
        <v>5.68</v>
      </c>
      <c r="O606">
        <v>4.09</v>
      </c>
      <c r="P606">
        <v>63.6</v>
      </c>
      <c r="Q606">
        <v>1.5</v>
      </c>
      <c r="R606">
        <v>2449</v>
      </c>
      <c r="S606">
        <v>2010</v>
      </c>
      <c r="T606">
        <v>12</v>
      </c>
      <c r="U606">
        <v>12190262</v>
      </c>
      <c r="V606">
        <v>8019998</v>
      </c>
      <c r="W606">
        <v>4170264</v>
      </c>
      <c r="X606" s="27">
        <f t="shared" si="55"/>
        <v>0.62667161961367013</v>
      </c>
      <c r="Y606" s="27">
        <f t="shared" si="56"/>
        <v>0.67548250752560379</v>
      </c>
      <c r="Z606" s="26">
        <f t="shared" si="57"/>
        <v>54.211618257261406</v>
      </c>
      <c r="AA606" s="27">
        <f t="shared" si="58"/>
        <v>0.96703296703296704</v>
      </c>
      <c r="AB606" t="str">
        <f t="shared" si="59"/>
        <v>Fast Mover</v>
      </c>
    </row>
    <row r="607" spans="1:28" x14ac:dyDescent="0.3">
      <c r="A607" t="s">
        <v>624</v>
      </c>
      <c r="B607" t="s">
        <v>1219</v>
      </c>
      <c r="C607" t="s">
        <v>1632</v>
      </c>
      <c r="D607" t="s">
        <v>1636</v>
      </c>
      <c r="E607">
        <v>2023</v>
      </c>
      <c r="F607" t="s">
        <v>1642</v>
      </c>
      <c r="G607">
        <f t="shared" si="54"/>
        <v>90</v>
      </c>
      <c r="H607">
        <v>4535</v>
      </c>
      <c r="I607">
        <v>11738</v>
      </c>
      <c r="J607">
        <v>10003</v>
      </c>
      <c r="K607">
        <v>177927</v>
      </c>
      <c r="L607">
        <v>3.17</v>
      </c>
      <c r="M607">
        <v>18</v>
      </c>
      <c r="N607">
        <v>7.92</v>
      </c>
      <c r="O607">
        <v>14.14</v>
      </c>
      <c r="P607">
        <v>15.76</v>
      </c>
      <c r="Q607">
        <v>3.3</v>
      </c>
      <c r="R607">
        <v>18405</v>
      </c>
      <c r="S607">
        <v>8581</v>
      </c>
      <c r="T607">
        <v>9</v>
      </c>
      <c r="U607">
        <v>53231830</v>
      </c>
      <c r="V607">
        <v>45363605</v>
      </c>
      <c r="W607">
        <v>7868225</v>
      </c>
      <c r="X607" s="27">
        <f t="shared" si="55"/>
        <v>0.34576090271424215</v>
      </c>
      <c r="Y607" s="27">
        <f t="shared" si="56"/>
        <v>0.90791735970024101</v>
      </c>
      <c r="Z607" s="26">
        <f t="shared" si="57"/>
        <v>170.2954796030871</v>
      </c>
      <c r="AA607" s="27">
        <f t="shared" si="58"/>
        <v>0.8</v>
      </c>
      <c r="AB607" t="str">
        <f t="shared" si="59"/>
        <v>Other</v>
      </c>
    </row>
    <row r="608" spans="1:28" x14ac:dyDescent="0.3">
      <c r="A608" t="s">
        <v>625</v>
      </c>
      <c r="B608" t="s">
        <v>1457</v>
      </c>
      <c r="C608" t="s">
        <v>1634</v>
      </c>
      <c r="D608" t="s">
        <v>1638</v>
      </c>
      <c r="E608">
        <v>2024</v>
      </c>
      <c r="F608" t="s">
        <v>1641</v>
      </c>
      <c r="G608">
        <f t="shared" si="54"/>
        <v>91</v>
      </c>
      <c r="H608">
        <v>305</v>
      </c>
      <c r="I608">
        <v>15260</v>
      </c>
      <c r="J608">
        <v>3074</v>
      </c>
      <c r="K608">
        <v>84773</v>
      </c>
      <c r="L608">
        <v>12.94</v>
      </c>
      <c r="M608">
        <v>2</v>
      </c>
      <c r="N608">
        <v>9.8699999999999992</v>
      </c>
      <c r="O608">
        <v>12.6</v>
      </c>
      <c r="P608">
        <v>30.53</v>
      </c>
      <c r="Q608">
        <v>4.0999999999999996</v>
      </c>
      <c r="R608">
        <v>16232</v>
      </c>
      <c r="S608">
        <v>5982</v>
      </c>
      <c r="T608">
        <v>3</v>
      </c>
      <c r="U608">
        <v>4654300</v>
      </c>
      <c r="V608">
        <v>937570</v>
      </c>
      <c r="W608">
        <v>3716730</v>
      </c>
      <c r="X608" s="27">
        <f t="shared" si="55"/>
        <v>4.8512804199141085E-2</v>
      </c>
      <c r="Y608" s="27">
        <f t="shared" si="56"/>
        <v>6.1061696738384456E-2</v>
      </c>
      <c r="Z608" s="26">
        <f t="shared" si="57"/>
        <v>1784.7934426229508</v>
      </c>
      <c r="AA608" s="27">
        <f t="shared" si="58"/>
        <v>0.97802197802197799</v>
      </c>
      <c r="AB608" t="str">
        <f t="shared" si="59"/>
        <v>Slow Mover</v>
      </c>
    </row>
    <row r="609" spans="1:28" x14ac:dyDescent="0.3">
      <c r="A609" t="s">
        <v>626</v>
      </c>
      <c r="B609" t="s">
        <v>1032</v>
      </c>
      <c r="C609" t="s">
        <v>1634</v>
      </c>
      <c r="D609" t="s">
        <v>1635</v>
      </c>
      <c r="E609">
        <v>2024</v>
      </c>
      <c r="F609" t="s">
        <v>1642</v>
      </c>
      <c r="G609">
        <f t="shared" si="54"/>
        <v>90</v>
      </c>
      <c r="H609">
        <v>4854</v>
      </c>
      <c r="I609">
        <v>14088</v>
      </c>
      <c r="J609">
        <v>5669</v>
      </c>
      <c r="K609">
        <v>232240</v>
      </c>
      <c r="L609">
        <v>13.29</v>
      </c>
      <c r="M609">
        <v>12</v>
      </c>
      <c r="N609">
        <v>2.5099999999999998</v>
      </c>
      <c r="O609">
        <v>0.34</v>
      </c>
      <c r="P609">
        <v>67.11</v>
      </c>
      <c r="Q609">
        <v>5</v>
      </c>
      <c r="R609">
        <v>18238</v>
      </c>
      <c r="S609">
        <v>8652</v>
      </c>
      <c r="T609">
        <v>14</v>
      </c>
      <c r="U609">
        <v>68383152</v>
      </c>
      <c r="V609">
        <v>27517326</v>
      </c>
      <c r="W609">
        <v>40865826</v>
      </c>
      <c r="X609" s="27">
        <f t="shared" si="55"/>
        <v>0.35939582407818749</v>
      </c>
      <c r="Y609" s="27">
        <f t="shared" si="56"/>
        <v>0.97178188842005953</v>
      </c>
      <c r="Z609" s="26">
        <f t="shared" si="57"/>
        <v>160.4202719406675</v>
      </c>
      <c r="AA609" s="27">
        <f t="shared" si="58"/>
        <v>0.8666666666666667</v>
      </c>
      <c r="AB609" t="str">
        <f t="shared" si="59"/>
        <v>Other</v>
      </c>
    </row>
    <row r="610" spans="1:28" x14ac:dyDescent="0.3">
      <c r="A610" t="s">
        <v>627</v>
      </c>
      <c r="B610" t="s">
        <v>1458</v>
      </c>
      <c r="C610" t="s">
        <v>1634</v>
      </c>
      <c r="D610" t="s">
        <v>1635</v>
      </c>
      <c r="E610">
        <v>2023</v>
      </c>
      <c r="F610" t="s">
        <v>1640</v>
      </c>
      <c r="G610">
        <f t="shared" si="54"/>
        <v>92</v>
      </c>
      <c r="H610">
        <v>1888</v>
      </c>
      <c r="I610">
        <v>4874</v>
      </c>
      <c r="J610">
        <v>10806</v>
      </c>
      <c r="K610">
        <v>470963</v>
      </c>
      <c r="L610">
        <v>2.95</v>
      </c>
      <c r="M610">
        <v>7</v>
      </c>
      <c r="N610">
        <v>5.0999999999999996</v>
      </c>
      <c r="O610">
        <v>9.07</v>
      </c>
      <c r="P610">
        <v>48.4</v>
      </c>
      <c r="Q610">
        <v>4</v>
      </c>
      <c r="R610">
        <v>19366</v>
      </c>
      <c r="S610">
        <v>8176</v>
      </c>
      <c r="T610">
        <v>13</v>
      </c>
      <c r="U610">
        <v>9202112</v>
      </c>
      <c r="V610">
        <v>20401728</v>
      </c>
      <c r="W610">
        <v>-11199616</v>
      </c>
      <c r="X610" s="27">
        <f t="shared" si="55"/>
        <v>0.18759936406995231</v>
      </c>
      <c r="Y610" s="27">
        <f t="shared" si="56"/>
        <v>0.3779819129248192</v>
      </c>
      <c r="Z610" s="26">
        <f t="shared" si="57"/>
        <v>398.40677966101697</v>
      </c>
      <c r="AA610" s="27">
        <f t="shared" si="58"/>
        <v>0.92391304347826086</v>
      </c>
      <c r="AB610" t="str">
        <f t="shared" si="59"/>
        <v>Slow Mover</v>
      </c>
    </row>
    <row r="611" spans="1:28" x14ac:dyDescent="0.3">
      <c r="A611" t="s">
        <v>628</v>
      </c>
      <c r="B611" t="s">
        <v>1172</v>
      </c>
      <c r="C611" t="s">
        <v>1632</v>
      </c>
      <c r="D611" t="s">
        <v>1637</v>
      </c>
      <c r="E611">
        <v>2024</v>
      </c>
      <c r="F611" t="s">
        <v>1640</v>
      </c>
      <c r="G611">
        <f t="shared" si="54"/>
        <v>92</v>
      </c>
      <c r="H611">
        <v>1994</v>
      </c>
      <c r="I611">
        <v>7930</v>
      </c>
      <c r="J611">
        <v>7544</v>
      </c>
      <c r="K611">
        <v>388540</v>
      </c>
      <c r="L611">
        <v>11.06</v>
      </c>
      <c r="M611">
        <v>15</v>
      </c>
      <c r="N611">
        <v>9.09</v>
      </c>
      <c r="O611">
        <v>15.03</v>
      </c>
      <c r="P611">
        <v>42.19</v>
      </c>
      <c r="Q611">
        <v>4.2</v>
      </c>
      <c r="R611">
        <v>11339</v>
      </c>
      <c r="S611">
        <v>1722</v>
      </c>
      <c r="T611">
        <v>12</v>
      </c>
      <c r="U611">
        <v>15812420</v>
      </c>
      <c r="V611">
        <v>15042736</v>
      </c>
      <c r="W611">
        <v>769684</v>
      </c>
      <c r="X611" s="27">
        <f t="shared" si="55"/>
        <v>0.53659849300322926</v>
      </c>
      <c r="Y611" s="27">
        <f t="shared" si="56"/>
        <v>0.39920335506996268</v>
      </c>
      <c r="Z611" s="26">
        <f t="shared" si="57"/>
        <v>79.45035105315948</v>
      </c>
      <c r="AA611" s="27">
        <f t="shared" si="58"/>
        <v>0.83695652173913038</v>
      </c>
      <c r="AB611" t="str">
        <f t="shared" si="59"/>
        <v>Stock-out Risk</v>
      </c>
    </row>
    <row r="612" spans="1:28" x14ac:dyDescent="0.3">
      <c r="A612" t="s">
        <v>629</v>
      </c>
      <c r="B612" t="s">
        <v>1386</v>
      </c>
      <c r="C612" t="s">
        <v>1633</v>
      </c>
      <c r="D612" t="s">
        <v>1635</v>
      </c>
      <c r="E612">
        <v>2023</v>
      </c>
      <c r="F612" t="s">
        <v>1641</v>
      </c>
      <c r="G612">
        <f t="shared" si="54"/>
        <v>91</v>
      </c>
      <c r="H612">
        <v>59</v>
      </c>
      <c r="I612">
        <v>13470</v>
      </c>
      <c r="J612">
        <v>3226</v>
      </c>
      <c r="K612">
        <v>419836</v>
      </c>
      <c r="L612">
        <v>4.3</v>
      </c>
      <c r="M612">
        <v>12</v>
      </c>
      <c r="N612">
        <v>7.85</v>
      </c>
      <c r="O612">
        <v>21.22</v>
      </c>
      <c r="P612">
        <v>22.12</v>
      </c>
      <c r="Q612">
        <v>3.5</v>
      </c>
      <c r="R612">
        <v>14323</v>
      </c>
      <c r="S612">
        <v>4414</v>
      </c>
      <c r="T612">
        <v>9</v>
      </c>
      <c r="U612">
        <v>794730</v>
      </c>
      <c r="V612">
        <v>190334</v>
      </c>
      <c r="W612">
        <v>604396</v>
      </c>
      <c r="X612" s="27">
        <f t="shared" si="55"/>
        <v>1.3190252626872345E-2</v>
      </c>
      <c r="Y612" s="27">
        <f t="shared" si="56"/>
        <v>1.18119347789006E-2</v>
      </c>
      <c r="Z612" s="26">
        <f t="shared" si="57"/>
        <v>6808.0338983050842</v>
      </c>
      <c r="AA612" s="27">
        <f t="shared" si="58"/>
        <v>0.86813186813186816</v>
      </c>
      <c r="AB612" t="str">
        <f t="shared" si="59"/>
        <v>Slow Mover</v>
      </c>
    </row>
    <row r="613" spans="1:28" x14ac:dyDescent="0.3">
      <c r="A613" t="s">
        <v>630</v>
      </c>
      <c r="B613" t="s">
        <v>1459</v>
      </c>
      <c r="C613" t="s">
        <v>1633</v>
      </c>
      <c r="D613" t="s">
        <v>1635</v>
      </c>
      <c r="E613">
        <v>2023</v>
      </c>
      <c r="F613" t="s">
        <v>1641</v>
      </c>
      <c r="G613">
        <f t="shared" si="54"/>
        <v>91</v>
      </c>
      <c r="H613">
        <v>2921</v>
      </c>
      <c r="I613">
        <v>2129</v>
      </c>
      <c r="J613">
        <v>14289</v>
      </c>
      <c r="K613">
        <v>264764</v>
      </c>
      <c r="L613">
        <v>12.04</v>
      </c>
      <c r="M613">
        <v>2</v>
      </c>
      <c r="N613">
        <v>4.87</v>
      </c>
      <c r="O613">
        <v>22.22</v>
      </c>
      <c r="P613">
        <v>45.35</v>
      </c>
      <c r="Q613">
        <v>4.9000000000000004</v>
      </c>
      <c r="R613">
        <v>20099</v>
      </c>
      <c r="S613">
        <v>2553</v>
      </c>
      <c r="T613">
        <v>2</v>
      </c>
      <c r="U613">
        <v>6218809</v>
      </c>
      <c r="V613">
        <v>41738169</v>
      </c>
      <c r="W613">
        <v>-35519360</v>
      </c>
      <c r="X613" s="27">
        <f t="shared" si="55"/>
        <v>0.53361344537815125</v>
      </c>
      <c r="Y613" s="27">
        <f t="shared" si="56"/>
        <v>0.58479087269777374</v>
      </c>
      <c r="Z613" s="26">
        <f t="shared" si="57"/>
        <v>79.535433070866134</v>
      </c>
      <c r="AA613" s="27">
        <f t="shared" si="58"/>
        <v>0.97802197802197799</v>
      </c>
      <c r="AB613" t="str">
        <f t="shared" si="59"/>
        <v>Fast Mover</v>
      </c>
    </row>
    <row r="614" spans="1:28" x14ac:dyDescent="0.3">
      <c r="A614" t="s">
        <v>631</v>
      </c>
      <c r="B614" t="s">
        <v>1025</v>
      </c>
      <c r="C614" t="s">
        <v>1634</v>
      </c>
      <c r="D614" t="s">
        <v>1635</v>
      </c>
      <c r="E614">
        <v>2024</v>
      </c>
      <c r="F614" t="s">
        <v>1642</v>
      </c>
      <c r="G614">
        <f t="shared" si="54"/>
        <v>90</v>
      </c>
      <c r="H614">
        <v>847</v>
      </c>
      <c r="I614">
        <v>18153</v>
      </c>
      <c r="J614">
        <v>6346</v>
      </c>
      <c r="K614">
        <v>107505</v>
      </c>
      <c r="L614">
        <v>14.96</v>
      </c>
      <c r="M614">
        <v>15</v>
      </c>
      <c r="N614">
        <v>9.4499999999999993</v>
      </c>
      <c r="O614">
        <v>12.1</v>
      </c>
      <c r="P614">
        <v>71.66</v>
      </c>
      <c r="Q614">
        <v>3.6</v>
      </c>
      <c r="R614">
        <v>20421</v>
      </c>
      <c r="S614">
        <v>2115</v>
      </c>
      <c r="T614">
        <v>2</v>
      </c>
      <c r="U614">
        <v>15375591</v>
      </c>
      <c r="V614">
        <v>5375062</v>
      </c>
      <c r="W614">
        <v>10000529</v>
      </c>
      <c r="X614" s="27">
        <f t="shared" si="55"/>
        <v>0.2859554355165429</v>
      </c>
      <c r="Y614" s="27">
        <f t="shared" si="56"/>
        <v>0.16957133487675946</v>
      </c>
      <c r="Z614" s="26">
        <f t="shared" si="57"/>
        <v>224.73435655253837</v>
      </c>
      <c r="AA614" s="27">
        <f t="shared" si="58"/>
        <v>0.83333333333333337</v>
      </c>
      <c r="AB614" t="str">
        <f t="shared" si="59"/>
        <v>Other</v>
      </c>
    </row>
    <row r="615" spans="1:28" x14ac:dyDescent="0.3">
      <c r="A615" t="s">
        <v>632</v>
      </c>
      <c r="B615" t="s">
        <v>1286</v>
      </c>
      <c r="C615" t="s">
        <v>1633</v>
      </c>
      <c r="D615" t="s">
        <v>1635</v>
      </c>
      <c r="E615">
        <v>2023</v>
      </c>
      <c r="F615" t="s">
        <v>1642</v>
      </c>
      <c r="G615">
        <f t="shared" si="54"/>
        <v>90</v>
      </c>
      <c r="H615">
        <v>1065</v>
      </c>
      <c r="I615">
        <v>12331</v>
      </c>
      <c r="J615">
        <v>7652</v>
      </c>
      <c r="K615">
        <v>398040</v>
      </c>
      <c r="L615">
        <v>0.45</v>
      </c>
      <c r="M615">
        <v>8</v>
      </c>
      <c r="N615">
        <v>0.56999999999999995</v>
      </c>
      <c r="O615">
        <v>18.21</v>
      </c>
      <c r="P615">
        <v>31.12</v>
      </c>
      <c r="Q615">
        <v>4.4000000000000004</v>
      </c>
      <c r="R615">
        <v>16190</v>
      </c>
      <c r="S615">
        <v>2900</v>
      </c>
      <c r="T615">
        <v>5</v>
      </c>
      <c r="U615">
        <v>13132515</v>
      </c>
      <c r="V615">
        <v>8149380</v>
      </c>
      <c r="W615">
        <v>4983135</v>
      </c>
      <c r="X615" s="27">
        <f t="shared" si="55"/>
        <v>0.26860025220680961</v>
      </c>
      <c r="Y615" s="27">
        <f t="shared" si="56"/>
        <v>0.21321543287337524</v>
      </c>
      <c r="Z615" s="26">
        <f t="shared" si="57"/>
        <v>245.07042253521126</v>
      </c>
      <c r="AA615" s="27">
        <f t="shared" si="58"/>
        <v>0.91111111111111109</v>
      </c>
      <c r="AB615" t="str">
        <f t="shared" si="59"/>
        <v>Overstocked</v>
      </c>
    </row>
    <row r="616" spans="1:28" x14ac:dyDescent="0.3">
      <c r="A616" t="s">
        <v>633</v>
      </c>
      <c r="B616" t="s">
        <v>1460</v>
      </c>
      <c r="C616" t="s">
        <v>1634</v>
      </c>
      <c r="D616" t="s">
        <v>1635</v>
      </c>
      <c r="E616">
        <v>2023</v>
      </c>
      <c r="F616" t="s">
        <v>1641</v>
      </c>
      <c r="G616">
        <f t="shared" si="54"/>
        <v>91</v>
      </c>
      <c r="H616">
        <v>1874</v>
      </c>
      <c r="I616">
        <v>7224</v>
      </c>
      <c r="J616">
        <v>13394</v>
      </c>
      <c r="K616">
        <v>68135</v>
      </c>
      <c r="L616">
        <v>13.46</v>
      </c>
      <c r="M616">
        <v>13</v>
      </c>
      <c r="N616">
        <v>9.31</v>
      </c>
      <c r="O616">
        <v>7.91</v>
      </c>
      <c r="P616">
        <v>10.43</v>
      </c>
      <c r="Q616">
        <v>4.8</v>
      </c>
      <c r="R616">
        <v>7839</v>
      </c>
      <c r="S616">
        <v>9123</v>
      </c>
      <c r="T616">
        <v>8</v>
      </c>
      <c r="U616">
        <v>13537776</v>
      </c>
      <c r="V616">
        <v>25100356</v>
      </c>
      <c r="W616">
        <v>-11562580</v>
      </c>
      <c r="X616" s="27">
        <f t="shared" si="55"/>
        <v>0.17041011184868601</v>
      </c>
      <c r="Y616" s="27">
        <f t="shared" si="56"/>
        <v>0.37517908094338515</v>
      </c>
      <c r="Z616" s="26">
        <f t="shared" si="57"/>
        <v>443.00586979722516</v>
      </c>
      <c r="AA616" s="27">
        <f t="shared" si="58"/>
        <v>0.85714285714285721</v>
      </c>
      <c r="AB616" t="str">
        <f t="shared" si="59"/>
        <v>Slow Mover</v>
      </c>
    </row>
    <row r="617" spans="1:28" x14ac:dyDescent="0.3">
      <c r="A617" t="s">
        <v>634</v>
      </c>
      <c r="B617" t="s">
        <v>1402</v>
      </c>
      <c r="C617" t="s">
        <v>1633</v>
      </c>
      <c r="D617" t="s">
        <v>1637</v>
      </c>
      <c r="E617">
        <v>2024</v>
      </c>
      <c r="F617" t="s">
        <v>1640</v>
      </c>
      <c r="G617">
        <f t="shared" si="54"/>
        <v>92</v>
      </c>
      <c r="H617">
        <v>4519</v>
      </c>
      <c r="I617">
        <v>12583</v>
      </c>
      <c r="J617">
        <v>13866</v>
      </c>
      <c r="K617">
        <v>140887</v>
      </c>
      <c r="L617">
        <v>9.34</v>
      </c>
      <c r="M617">
        <v>12</v>
      </c>
      <c r="N617">
        <v>0.51</v>
      </c>
      <c r="O617">
        <v>8.5500000000000007</v>
      </c>
      <c r="P617">
        <v>63.48</v>
      </c>
      <c r="Q617">
        <v>4.7</v>
      </c>
      <c r="R617">
        <v>12456</v>
      </c>
      <c r="S617">
        <v>8872</v>
      </c>
      <c r="T617">
        <v>10</v>
      </c>
      <c r="U617">
        <v>56862577</v>
      </c>
      <c r="V617">
        <v>62660454</v>
      </c>
      <c r="W617">
        <v>-5797877</v>
      </c>
      <c r="X617" s="27">
        <f t="shared" si="55"/>
        <v>0.33746546187738036</v>
      </c>
      <c r="Y617" s="27">
        <f t="shared" si="56"/>
        <v>0.90471412315003075</v>
      </c>
      <c r="Z617" s="26">
        <f t="shared" si="57"/>
        <v>180.62049125912813</v>
      </c>
      <c r="AA617" s="27">
        <f t="shared" si="58"/>
        <v>0.86956521739130432</v>
      </c>
      <c r="AB617" t="str">
        <f t="shared" si="59"/>
        <v>Other</v>
      </c>
    </row>
    <row r="618" spans="1:28" x14ac:dyDescent="0.3">
      <c r="A618" t="s">
        <v>635</v>
      </c>
      <c r="B618" t="s">
        <v>1136</v>
      </c>
      <c r="C618" t="s">
        <v>1634</v>
      </c>
      <c r="D618" t="s">
        <v>1637</v>
      </c>
      <c r="E618">
        <v>2024</v>
      </c>
      <c r="F618" t="s">
        <v>1642</v>
      </c>
      <c r="G618">
        <f t="shared" si="54"/>
        <v>90</v>
      </c>
      <c r="H618">
        <v>3186</v>
      </c>
      <c r="I618">
        <v>14649</v>
      </c>
      <c r="J618">
        <v>3351</v>
      </c>
      <c r="K618">
        <v>172118</v>
      </c>
      <c r="L618">
        <v>14.6</v>
      </c>
      <c r="M618">
        <v>6</v>
      </c>
      <c r="N618">
        <v>5.47</v>
      </c>
      <c r="O618">
        <v>4.8600000000000003</v>
      </c>
      <c r="P618">
        <v>87.81</v>
      </c>
      <c r="Q618">
        <v>2.5</v>
      </c>
      <c r="R618">
        <v>5265</v>
      </c>
      <c r="S618">
        <v>6852</v>
      </c>
      <c r="T618">
        <v>6</v>
      </c>
      <c r="U618">
        <v>46671714</v>
      </c>
      <c r="V618">
        <v>10676286</v>
      </c>
      <c r="W618">
        <v>35995428</v>
      </c>
      <c r="X618" s="27">
        <f t="shared" si="55"/>
        <v>0.31739390316796173</v>
      </c>
      <c r="Y618" s="27">
        <f t="shared" si="56"/>
        <v>0.63784447806063238</v>
      </c>
      <c r="Z618" s="26">
        <f t="shared" si="57"/>
        <v>193.55932203389833</v>
      </c>
      <c r="AA618" s="27">
        <f t="shared" si="58"/>
        <v>0.93333333333333335</v>
      </c>
      <c r="AB618" t="str">
        <f t="shared" si="59"/>
        <v>Overstocked</v>
      </c>
    </row>
    <row r="619" spans="1:28" x14ac:dyDescent="0.3">
      <c r="A619" t="s">
        <v>636</v>
      </c>
      <c r="B619" t="s">
        <v>1455</v>
      </c>
      <c r="C619" t="s">
        <v>1634</v>
      </c>
      <c r="D619" t="s">
        <v>1635</v>
      </c>
      <c r="E619">
        <v>2024</v>
      </c>
      <c r="F619" t="s">
        <v>1642</v>
      </c>
      <c r="G619">
        <f t="shared" si="54"/>
        <v>90</v>
      </c>
      <c r="H619">
        <v>2243</v>
      </c>
      <c r="I619">
        <v>10972</v>
      </c>
      <c r="J619">
        <v>7211</v>
      </c>
      <c r="K619">
        <v>359521</v>
      </c>
      <c r="L619">
        <v>6.98</v>
      </c>
      <c r="M619">
        <v>14</v>
      </c>
      <c r="N619">
        <v>8.9</v>
      </c>
      <c r="O619">
        <v>14.05</v>
      </c>
      <c r="P619">
        <v>58.55</v>
      </c>
      <c r="Q619">
        <v>1.3</v>
      </c>
      <c r="R619">
        <v>4327</v>
      </c>
      <c r="S619">
        <v>7553</v>
      </c>
      <c r="T619">
        <v>3</v>
      </c>
      <c r="U619">
        <v>24610196</v>
      </c>
      <c r="V619">
        <v>16174273</v>
      </c>
      <c r="W619">
        <v>8435923</v>
      </c>
      <c r="X619" s="27">
        <f t="shared" si="55"/>
        <v>0.22897100857492855</v>
      </c>
      <c r="Y619" s="27">
        <f t="shared" si="56"/>
        <v>0.44905372388261094</v>
      </c>
      <c r="Z619" s="26">
        <f t="shared" si="57"/>
        <v>303.06286223807405</v>
      </c>
      <c r="AA619" s="27">
        <f t="shared" si="58"/>
        <v>0.84444444444444444</v>
      </c>
      <c r="AB619" t="str">
        <f t="shared" si="59"/>
        <v>Other</v>
      </c>
    </row>
    <row r="620" spans="1:28" x14ac:dyDescent="0.3">
      <c r="A620" t="s">
        <v>637</v>
      </c>
      <c r="B620" t="s">
        <v>1461</v>
      </c>
      <c r="C620" t="s">
        <v>1634</v>
      </c>
      <c r="D620" t="s">
        <v>1637</v>
      </c>
      <c r="E620">
        <v>2024</v>
      </c>
      <c r="F620" t="s">
        <v>1641</v>
      </c>
      <c r="G620">
        <f t="shared" si="54"/>
        <v>91</v>
      </c>
      <c r="H620">
        <v>273</v>
      </c>
      <c r="I620">
        <v>7776</v>
      </c>
      <c r="J620">
        <v>12649</v>
      </c>
      <c r="K620">
        <v>204626</v>
      </c>
      <c r="L620">
        <v>12.71</v>
      </c>
      <c r="M620">
        <v>6</v>
      </c>
      <c r="N620">
        <v>2.63</v>
      </c>
      <c r="O620">
        <v>7.86</v>
      </c>
      <c r="P620">
        <v>19.59</v>
      </c>
      <c r="Q620">
        <v>1.7</v>
      </c>
      <c r="R620">
        <v>3558</v>
      </c>
      <c r="S620">
        <v>2953</v>
      </c>
      <c r="T620">
        <v>13</v>
      </c>
      <c r="U620">
        <v>2122848</v>
      </c>
      <c r="V620">
        <v>3453177</v>
      </c>
      <c r="W620">
        <v>-1330329</v>
      </c>
      <c r="X620" s="27">
        <f t="shared" si="55"/>
        <v>8.4624922504649716E-2</v>
      </c>
      <c r="Y620" s="27">
        <f t="shared" si="56"/>
        <v>5.4655223637963796E-2</v>
      </c>
      <c r="Z620" s="26">
        <f t="shared" si="57"/>
        <v>984.33333333333337</v>
      </c>
      <c r="AA620" s="27">
        <f t="shared" si="58"/>
        <v>0.93406593406593408</v>
      </c>
      <c r="AB620" t="str">
        <f t="shared" si="59"/>
        <v>Slow Mover</v>
      </c>
    </row>
    <row r="621" spans="1:28" x14ac:dyDescent="0.3">
      <c r="A621" t="s">
        <v>638</v>
      </c>
      <c r="B621" t="s">
        <v>1462</v>
      </c>
      <c r="C621" t="s">
        <v>1632</v>
      </c>
      <c r="D621" t="s">
        <v>1636</v>
      </c>
      <c r="E621">
        <v>2023</v>
      </c>
      <c r="F621" t="s">
        <v>1639</v>
      </c>
      <c r="G621">
        <f t="shared" si="54"/>
        <v>92</v>
      </c>
      <c r="H621">
        <v>4998</v>
      </c>
      <c r="I621">
        <v>17135</v>
      </c>
      <c r="J621">
        <v>807</v>
      </c>
      <c r="K621">
        <v>374635</v>
      </c>
      <c r="L621">
        <v>0.94</v>
      </c>
      <c r="M621">
        <v>5</v>
      </c>
      <c r="N621">
        <v>4.72</v>
      </c>
      <c r="O621">
        <v>2.11</v>
      </c>
      <c r="P621">
        <v>35.659999999999997</v>
      </c>
      <c r="Q621">
        <v>1.2</v>
      </c>
      <c r="R621">
        <v>13019</v>
      </c>
      <c r="S621">
        <v>2336</v>
      </c>
      <c r="T621">
        <v>8</v>
      </c>
      <c r="U621">
        <v>85640730</v>
      </c>
      <c r="V621">
        <v>4033386</v>
      </c>
      <c r="W621">
        <v>81607344</v>
      </c>
      <c r="X621" s="27">
        <f t="shared" si="55"/>
        <v>0.6814835014998637</v>
      </c>
      <c r="Y621" s="27">
        <f t="shared" si="56"/>
        <v>1.0006110173719525</v>
      </c>
      <c r="Z621" s="26">
        <f t="shared" si="57"/>
        <v>42.999599839935975</v>
      </c>
      <c r="AA621" s="27">
        <f t="shared" si="58"/>
        <v>0.94565217391304346</v>
      </c>
      <c r="AB621" t="str">
        <f t="shared" si="59"/>
        <v>Fast Mover</v>
      </c>
    </row>
    <row r="622" spans="1:28" x14ac:dyDescent="0.3">
      <c r="A622" t="s">
        <v>639</v>
      </c>
      <c r="B622" t="s">
        <v>1463</v>
      </c>
      <c r="C622" t="s">
        <v>1632</v>
      </c>
      <c r="D622" t="s">
        <v>1638</v>
      </c>
      <c r="E622">
        <v>2023</v>
      </c>
      <c r="F622" t="s">
        <v>1642</v>
      </c>
      <c r="G622">
        <f t="shared" si="54"/>
        <v>90</v>
      </c>
      <c r="H622">
        <v>4208</v>
      </c>
      <c r="I622">
        <v>7395</v>
      </c>
      <c r="J622">
        <v>8887</v>
      </c>
      <c r="K622">
        <v>498837</v>
      </c>
      <c r="L622">
        <v>5.03</v>
      </c>
      <c r="M622">
        <v>1</v>
      </c>
      <c r="N622">
        <v>3.24</v>
      </c>
      <c r="O622">
        <v>17.13</v>
      </c>
      <c r="P622">
        <v>79.41</v>
      </c>
      <c r="Q622">
        <v>1.4</v>
      </c>
      <c r="R622">
        <v>2230</v>
      </c>
      <c r="S622">
        <v>4276</v>
      </c>
      <c r="T622">
        <v>12</v>
      </c>
      <c r="U622">
        <v>31118160</v>
      </c>
      <c r="V622">
        <v>37396496</v>
      </c>
      <c r="W622">
        <v>-6278336</v>
      </c>
      <c r="X622" s="27">
        <f t="shared" si="55"/>
        <v>0.49599245638849598</v>
      </c>
      <c r="Y622" s="27">
        <f t="shared" si="56"/>
        <v>0.84245121270531742</v>
      </c>
      <c r="Z622" s="26">
        <f t="shared" si="57"/>
        <v>91.454372623574145</v>
      </c>
      <c r="AA622" s="27">
        <f t="shared" si="58"/>
        <v>0.98888888888888893</v>
      </c>
      <c r="AB622" t="str">
        <f t="shared" si="59"/>
        <v>Fast Mover</v>
      </c>
    </row>
    <row r="623" spans="1:28" x14ac:dyDescent="0.3">
      <c r="A623" t="s">
        <v>640</v>
      </c>
      <c r="B623" t="s">
        <v>1302</v>
      </c>
      <c r="C623" t="s">
        <v>1632</v>
      </c>
      <c r="D623" t="s">
        <v>1635</v>
      </c>
      <c r="E623">
        <v>2023</v>
      </c>
      <c r="F623" t="s">
        <v>1639</v>
      </c>
      <c r="G623">
        <f t="shared" si="54"/>
        <v>92</v>
      </c>
      <c r="H623">
        <v>3975</v>
      </c>
      <c r="I623">
        <v>15494</v>
      </c>
      <c r="J623">
        <v>3355</v>
      </c>
      <c r="K623">
        <v>295739</v>
      </c>
      <c r="L623">
        <v>1.01</v>
      </c>
      <c r="M623">
        <v>8</v>
      </c>
      <c r="N623">
        <v>9.52</v>
      </c>
      <c r="O623">
        <v>17.690000000000001</v>
      </c>
      <c r="P623">
        <v>28.61</v>
      </c>
      <c r="Q623">
        <v>1.7</v>
      </c>
      <c r="R623">
        <v>3332</v>
      </c>
      <c r="S623">
        <v>2255</v>
      </c>
      <c r="T623">
        <v>3</v>
      </c>
      <c r="U623">
        <v>61588650</v>
      </c>
      <c r="V623">
        <v>13336125</v>
      </c>
      <c r="W623">
        <v>48252525</v>
      </c>
      <c r="X623" s="27">
        <f t="shared" si="55"/>
        <v>0.6380417335473515</v>
      </c>
      <c r="Y623" s="27">
        <f t="shared" si="56"/>
        <v>0.79580408044287942</v>
      </c>
      <c r="Z623" s="26">
        <f t="shared" si="57"/>
        <v>52.191194968553454</v>
      </c>
      <c r="AA623" s="27">
        <f t="shared" si="58"/>
        <v>0.91304347826086962</v>
      </c>
      <c r="AB623" t="str">
        <f t="shared" si="59"/>
        <v>Fast Mover</v>
      </c>
    </row>
    <row r="624" spans="1:28" x14ac:dyDescent="0.3">
      <c r="A624" t="s">
        <v>641</v>
      </c>
      <c r="B624" t="s">
        <v>1426</v>
      </c>
      <c r="C624" t="s">
        <v>1634</v>
      </c>
      <c r="D624" t="s">
        <v>1637</v>
      </c>
      <c r="E624">
        <v>2024</v>
      </c>
      <c r="F624" t="s">
        <v>1639</v>
      </c>
      <c r="G624">
        <f t="shared" si="54"/>
        <v>92</v>
      </c>
      <c r="H624">
        <v>4834</v>
      </c>
      <c r="I624">
        <v>12052</v>
      </c>
      <c r="J624">
        <v>1275</v>
      </c>
      <c r="K624">
        <v>370427</v>
      </c>
      <c r="L624">
        <v>14.63</v>
      </c>
      <c r="M624">
        <v>16</v>
      </c>
      <c r="N624">
        <v>8.24</v>
      </c>
      <c r="O624">
        <v>9</v>
      </c>
      <c r="P624">
        <v>58.62</v>
      </c>
      <c r="Q624">
        <v>2.4</v>
      </c>
      <c r="R624">
        <v>10100</v>
      </c>
      <c r="S624">
        <v>9636</v>
      </c>
      <c r="T624">
        <v>10</v>
      </c>
      <c r="U624">
        <v>58259368</v>
      </c>
      <c r="V624">
        <v>6163350</v>
      </c>
      <c r="W624">
        <v>52096018</v>
      </c>
      <c r="X624" s="27">
        <f t="shared" si="55"/>
        <v>0.33407049067035244</v>
      </c>
      <c r="Y624" s="27">
        <f t="shared" si="56"/>
        <v>0.96777784273229661</v>
      </c>
      <c r="Z624" s="26">
        <f t="shared" si="57"/>
        <v>183.3909805544063</v>
      </c>
      <c r="AA624" s="27">
        <f t="shared" si="58"/>
        <v>0.82608695652173914</v>
      </c>
      <c r="AB624" t="str">
        <f t="shared" si="59"/>
        <v>Other</v>
      </c>
    </row>
    <row r="625" spans="1:28" x14ac:dyDescent="0.3">
      <c r="A625" t="s">
        <v>642</v>
      </c>
      <c r="B625" t="s">
        <v>1464</v>
      </c>
      <c r="C625" t="s">
        <v>1632</v>
      </c>
      <c r="D625" t="s">
        <v>1636</v>
      </c>
      <c r="E625">
        <v>2024</v>
      </c>
      <c r="F625" t="s">
        <v>1642</v>
      </c>
      <c r="G625">
        <f t="shared" si="54"/>
        <v>90</v>
      </c>
      <c r="H625">
        <v>4050</v>
      </c>
      <c r="I625">
        <v>18459</v>
      </c>
      <c r="J625">
        <v>6216</v>
      </c>
      <c r="K625">
        <v>329067</v>
      </c>
      <c r="L625">
        <v>12.25</v>
      </c>
      <c r="M625">
        <v>4</v>
      </c>
      <c r="N625">
        <v>7.09</v>
      </c>
      <c r="O625">
        <v>1.92</v>
      </c>
      <c r="P625">
        <v>42.21</v>
      </c>
      <c r="Q625">
        <v>3.2</v>
      </c>
      <c r="R625">
        <v>17118</v>
      </c>
      <c r="S625">
        <v>5798</v>
      </c>
      <c r="T625">
        <v>10</v>
      </c>
      <c r="U625">
        <v>74758950</v>
      </c>
      <c r="V625">
        <v>25174800</v>
      </c>
      <c r="W625">
        <v>49584150</v>
      </c>
      <c r="X625" s="27">
        <f t="shared" si="55"/>
        <v>0.41125101543460602</v>
      </c>
      <c r="Y625" s="27">
        <f t="shared" si="56"/>
        <v>0.81081925177199032</v>
      </c>
      <c r="Z625" s="26">
        <f t="shared" si="57"/>
        <v>128.84444444444443</v>
      </c>
      <c r="AA625" s="27">
        <f t="shared" si="58"/>
        <v>0.9555555555555556</v>
      </c>
      <c r="AB625" t="str">
        <f t="shared" si="59"/>
        <v>Fast Mover</v>
      </c>
    </row>
    <row r="626" spans="1:28" x14ac:dyDescent="0.3">
      <c r="A626" t="s">
        <v>643</v>
      </c>
      <c r="B626" t="s">
        <v>1348</v>
      </c>
      <c r="C626" t="s">
        <v>1634</v>
      </c>
      <c r="D626" t="s">
        <v>1638</v>
      </c>
      <c r="E626">
        <v>2024</v>
      </c>
      <c r="F626" t="s">
        <v>1640</v>
      </c>
      <c r="G626">
        <f t="shared" si="54"/>
        <v>92</v>
      </c>
      <c r="H626">
        <v>1683</v>
      </c>
      <c r="I626">
        <v>7599</v>
      </c>
      <c r="J626">
        <v>11203</v>
      </c>
      <c r="K626">
        <v>359735</v>
      </c>
      <c r="L626">
        <v>12.79</v>
      </c>
      <c r="M626">
        <v>11</v>
      </c>
      <c r="N626">
        <v>5.88</v>
      </c>
      <c r="O626">
        <v>10.66</v>
      </c>
      <c r="P626">
        <v>26.63</v>
      </c>
      <c r="Q626">
        <v>3.8</v>
      </c>
      <c r="R626">
        <v>8670</v>
      </c>
      <c r="S626">
        <v>6929</v>
      </c>
      <c r="T626">
        <v>4</v>
      </c>
      <c r="U626">
        <v>12789117</v>
      </c>
      <c r="V626">
        <v>18854649</v>
      </c>
      <c r="W626">
        <v>-6065532</v>
      </c>
      <c r="X626" s="27">
        <f t="shared" si="55"/>
        <v>0.19542498838829539</v>
      </c>
      <c r="Y626" s="27">
        <f t="shared" si="56"/>
        <v>0.33694044462524936</v>
      </c>
      <c r="Z626" s="26">
        <f t="shared" si="57"/>
        <v>378.7688651218063</v>
      </c>
      <c r="AA626" s="27">
        <f t="shared" si="58"/>
        <v>0.88043478260869568</v>
      </c>
      <c r="AB626" t="str">
        <f t="shared" si="59"/>
        <v>Other</v>
      </c>
    </row>
    <row r="627" spans="1:28" x14ac:dyDescent="0.3">
      <c r="A627" t="s">
        <v>644</v>
      </c>
      <c r="B627" t="s">
        <v>1465</v>
      </c>
      <c r="C627" t="s">
        <v>1633</v>
      </c>
      <c r="D627" t="s">
        <v>1636</v>
      </c>
      <c r="E627">
        <v>2023</v>
      </c>
      <c r="F627" t="s">
        <v>1640</v>
      </c>
      <c r="G627">
        <f t="shared" si="54"/>
        <v>92</v>
      </c>
      <c r="H627">
        <v>2202</v>
      </c>
      <c r="I627">
        <v>10999</v>
      </c>
      <c r="J627">
        <v>9476</v>
      </c>
      <c r="K627">
        <v>112261</v>
      </c>
      <c r="L627">
        <v>14.07</v>
      </c>
      <c r="M627">
        <v>0</v>
      </c>
      <c r="N627">
        <v>8.2100000000000009</v>
      </c>
      <c r="O627">
        <v>11.06</v>
      </c>
      <c r="P627">
        <v>75.069999999999993</v>
      </c>
      <c r="Q627">
        <v>1.8</v>
      </c>
      <c r="R627">
        <v>5679</v>
      </c>
      <c r="S627">
        <v>8637</v>
      </c>
      <c r="T627">
        <v>14</v>
      </c>
      <c r="U627">
        <v>24219798</v>
      </c>
      <c r="V627">
        <v>20866152</v>
      </c>
      <c r="W627">
        <v>3353646</v>
      </c>
      <c r="X627" s="27">
        <f t="shared" si="55"/>
        <v>0.20315527262662608</v>
      </c>
      <c r="Y627" s="27">
        <f t="shared" si="56"/>
        <v>0.44084543022269701</v>
      </c>
      <c r="Z627" s="26">
        <f t="shared" si="57"/>
        <v>360.85558583106268</v>
      </c>
      <c r="AA627" s="27">
        <f t="shared" si="58"/>
        <v>1</v>
      </c>
      <c r="AB627" t="str">
        <f t="shared" si="59"/>
        <v>Overstocked</v>
      </c>
    </row>
    <row r="628" spans="1:28" x14ac:dyDescent="0.3">
      <c r="A628" t="s">
        <v>645</v>
      </c>
      <c r="B628" t="s">
        <v>1307</v>
      </c>
      <c r="C628" t="s">
        <v>1634</v>
      </c>
      <c r="D628" t="s">
        <v>1635</v>
      </c>
      <c r="E628">
        <v>2024</v>
      </c>
      <c r="F628" t="s">
        <v>1639</v>
      </c>
      <c r="G628">
        <f t="shared" si="54"/>
        <v>92</v>
      </c>
      <c r="H628">
        <v>560</v>
      </c>
      <c r="I628">
        <v>4678</v>
      </c>
      <c r="J628">
        <v>8039</v>
      </c>
      <c r="K628">
        <v>366480</v>
      </c>
      <c r="L628">
        <v>1.28</v>
      </c>
      <c r="M628">
        <v>9</v>
      </c>
      <c r="N628">
        <v>3.92</v>
      </c>
      <c r="O628">
        <v>16.72</v>
      </c>
      <c r="P628">
        <v>69.430000000000007</v>
      </c>
      <c r="Q628">
        <v>3.7</v>
      </c>
      <c r="R628">
        <v>7799</v>
      </c>
      <c r="S628">
        <v>1986</v>
      </c>
      <c r="T628">
        <v>9</v>
      </c>
      <c r="U628">
        <v>2619680</v>
      </c>
      <c r="V628">
        <v>4501840</v>
      </c>
      <c r="W628">
        <v>-1882160</v>
      </c>
      <c r="X628" s="27">
        <f t="shared" si="55"/>
        <v>0.21995286724273369</v>
      </c>
      <c r="Y628" s="27">
        <f t="shared" si="56"/>
        <v>0.11211327925736163</v>
      </c>
      <c r="Z628" s="26">
        <f t="shared" si="57"/>
        <v>326.27142857142854</v>
      </c>
      <c r="AA628" s="27">
        <f t="shared" si="58"/>
        <v>0.90217391304347827</v>
      </c>
      <c r="AB628" t="str">
        <f t="shared" si="59"/>
        <v>Overstocked</v>
      </c>
    </row>
    <row r="629" spans="1:28" x14ac:dyDescent="0.3">
      <c r="A629" t="s">
        <v>646</v>
      </c>
      <c r="B629" t="s">
        <v>1161</v>
      </c>
      <c r="C629" t="s">
        <v>1632</v>
      </c>
      <c r="D629" t="s">
        <v>1638</v>
      </c>
      <c r="E629">
        <v>2024</v>
      </c>
      <c r="F629" t="s">
        <v>1640</v>
      </c>
      <c r="G629">
        <f t="shared" si="54"/>
        <v>92</v>
      </c>
      <c r="H629">
        <v>434</v>
      </c>
      <c r="I629">
        <v>7616</v>
      </c>
      <c r="J629">
        <v>7510</v>
      </c>
      <c r="K629">
        <v>386227</v>
      </c>
      <c r="L629">
        <v>5.78</v>
      </c>
      <c r="M629">
        <v>10</v>
      </c>
      <c r="N629">
        <v>4.4800000000000004</v>
      </c>
      <c r="O629">
        <v>7.89</v>
      </c>
      <c r="P629">
        <v>62.93</v>
      </c>
      <c r="Q629">
        <v>3.8</v>
      </c>
      <c r="R629">
        <v>9330</v>
      </c>
      <c r="S629">
        <v>6571</v>
      </c>
      <c r="T629">
        <v>12</v>
      </c>
      <c r="U629">
        <v>3305344</v>
      </c>
      <c r="V629">
        <v>3259340</v>
      </c>
      <c r="W629">
        <v>46004</v>
      </c>
      <c r="X629" s="27">
        <f t="shared" si="55"/>
        <v>6.1955745895788721E-2</v>
      </c>
      <c r="Y629" s="27">
        <f t="shared" si="56"/>
        <v>8.6887791424455268E-2</v>
      </c>
      <c r="Z629" s="26">
        <f t="shared" si="57"/>
        <v>1392.9308755760369</v>
      </c>
      <c r="AA629" s="27">
        <f t="shared" si="58"/>
        <v>0.89130434782608692</v>
      </c>
      <c r="AB629" t="str">
        <f t="shared" si="59"/>
        <v>Slow Mover</v>
      </c>
    </row>
    <row r="630" spans="1:28" x14ac:dyDescent="0.3">
      <c r="A630" t="s">
        <v>647</v>
      </c>
      <c r="B630" t="s">
        <v>1466</v>
      </c>
      <c r="C630" t="s">
        <v>1634</v>
      </c>
      <c r="D630" t="s">
        <v>1638</v>
      </c>
      <c r="E630">
        <v>2023</v>
      </c>
      <c r="F630" t="s">
        <v>1642</v>
      </c>
      <c r="G630">
        <f t="shared" si="54"/>
        <v>90</v>
      </c>
      <c r="H630">
        <v>454</v>
      </c>
      <c r="I630">
        <v>17063</v>
      </c>
      <c r="J630">
        <v>5800</v>
      </c>
      <c r="K630">
        <v>110948</v>
      </c>
      <c r="L630">
        <v>1.07</v>
      </c>
      <c r="M630">
        <v>15</v>
      </c>
      <c r="N630">
        <v>7.3</v>
      </c>
      <c r="O630">
        <v>17.059999999999999</v>
      </c>
      <c r="P630">
        <v>28.91</v>
      </c>
      <c r="Q630">
        <v>3.2</v>
      </c>
      <c r="R630">
        <v>12939</v>
      </c>
      <c r="S630">
        <v>8846</v>
      </c>
      <c r="T630">
        <v>5</v>
      </c>
      <c r="U630">
        <v>7746602</v>
      </c>
      <c r="V630">
        <v>2633200</v>
      </c>
      <c r="W630">
        <v>5113402</v>
      </c>
      <c r="X630" s="27">
        <f t="shared" si="55"/>
        <v>4.8817204301075272E-2</v>
      </c>
      <c r="Y630" s="27">
        <f t="shared" si="56"/>
        <v>9.0891837112218182E-2</v>
      </c>
      <c r="Z630" s="26">
        <f t="shared" si="57"/>
        <v>1753.6123348017622</v>
      </c>
      <c r="AA630" s="27">
        <f t="shared" si="58"/>
        <v>0.83333333333333337</v>
      </c>
      <c r="AB630" t="str">
        <f t="shared" si="59"/>
        <v>Slow Mover</v>
      </c>
    </row>
    <row r="631" spans="1:28" x14ac:dyDescent="0.3">
      <c r="A631" t="s">
        <v>648</v>
      </c>
      <c r="B631" t="s">
        <v>1110</v>
      </c>
      <c r="C631" t="s">
        <v>1633</v>
      </c>
      <c r="D631" t="s">
        <v>1638</v>
      </c>
      <c r="E631">
        <v>2024</v>
      </c>
      <c r="F631" t="s">
        <v>1641</v>
      </c>
      <c r="G631">
        <f t="shared" si="54"/>
        <v>91</v>
      </c>
      <c r="H631">
        <v>4663</v>
      </c>
      <c r="I631">
        <v>5068</v>
      </c>
      <c r="J631">
        <v>5454</v>
      </c>
      <c r="K631">
        <v>290891</v>
      </c>
      <c r="L631">
        <v>3.16</v>
      </c>
      <c r="M631">
        <v>13</v>
      </c>
      <c r="N631">
        <v>3.58</v>
      </c>
      <c r="O631">
        <v>21.79</v>
      </c>
      <c r="P631">
        <v>17.829999999999998</v>
      </c>
      <c r="Q631">
        <v>4.5999999999999996</v>
      </c>
      <c r="R631">
        <v>6302</v>
      </c>
      <c r="S631">
        <v>3870</v>
      </c>
      <c r="T631">
        <v>4</v>
      </c>
      <c r="U631">
        <v>23632084</v>
      </c>
      <c r="V631">
        <v>25432002</v>
      </c>
      <c r="W631">
        <v>-1799918</v>
      </c>
      <c r="X631" s="27">
        <f t="shared" si="55"/>
        <v>0.54646665885386148</v>
      </c>
      <c r="Y631" s="27">
        <f t="shared" si="56"/>
        <v>0.93354325210192368</v>
      </c>
      <c r="Z631" s="26">
        <f t="shared" si="57"/>
        <v>75.524340553291879</v>
      </c>
      <c r="AA631" s="27">
        <f t="shared" si="58"/>
        <v>0.85714285714285721</v>
      </c>
      <c r="AB631" t="str">
        <f t="shared" si="59"/>
        <v>Fast Mover</v>
      </c>
    </row>
    <row r="632" spans="1:28" x14ac:dyDescent="0.3">
      <c r="A632" t="s">
        <v>649</v>
      </c>
      <c r="B632" t="s">
        <v>1467</v>
      </c>
      <c r="C632" t="s">
        <v>1633</v>
      </c>
      <c r="D632" t="s">
        <v>1638</v>
      </c>
      <c r="E632">
        <v>2024</v>
      </c>
      <c r="F632" t="s">
        <v>1641</v>
      </c>
      <c r="G632">
        <f t="shared" si="54"/>
        <v>91</v>
      </c>
      <c r="H632">
        <v>4621</v>
      </c>
      <c r="I632">
        <v>11347</v>
      </c>
      <c r="J632">
        <v>8878</v>
      </c>
      <c r="K632">
        <v>214074</v>
      </c>
      <c r="L632">
        <v>3.44</v>
      </c>
      <c r="M632">
        <v>7</v>
      </c>
      <c r="N632">
        <v>0.64</v>
      </c>
      <c r="O632">
        <v>5.94</v>
      </c>
      <c r="P632">
        <v>56.09</v>
      </c>
      <c r="Q632">
        <v>1.4</v>
      </c>
      <c r="R632">
        <v>8115</v>
      </c>
      <c r="S632">
        <v>8491</v>
      </c>
      <c r="T632">
        <v>2</v>
      </c>
      <c r="U632">
        <v>52434487</v>
      </c>
      <c r="V632">
        <v>41025238</v>
      </c>
      <c r="W632">
        <v>11409249</v>
      </c>
      <c r="X632" s="27">
        <f t="shared" si="55"/>
        <v>0.35242525930445395</v>
      </c>
      <c r="Y632" s="27">
        <f t="shared" si="56"/>
        <v>0.92513475615762164</v>
      </c>
      <c r="Z632" s="26">
        <f t="shared" si="57"/>
        <v>167.21077688811945</v>
      </c>
      <c r="AA632" s="27">
        <f t="shared" si="58"/>
        <v>0.92307692307692313</v>
      </c>
      <c r="AB632" t="str">
        <f t="shared" si="59"/>
        <v>Overstocked</v>
      </c>
    </row>
    <row r="633" spans="1:28" x14ac:dyDescent="0.3">
      <c r="A633" t="s">
        <v>650</v>
      </c>
      <c r="B633" t="s">
        <v>1468</v>
      </c>
      <c r="C633" t="s">
        <v>1632</v>
      </c>
      <c r="D633" t="s">
        <v>1636</v>
      </c>
      <c r="E633">
        <v>2024</v>
      </c>
      <c r="F633" t="s">
        <v>1639</v>
      </c>
      <c r="G633">
        <f t="shared" si="54"/>
        <v>92</v>
      </c>
      <c r="H633">
        <v>2050</v>
      </c>
      <c r="I633">
        <v>15635</v>
      </c>
      <c r="J633">
        <v>6863</v>
      </c>
      <c r="K633">
        <v>338816</v>
      </c>
      <c r="L633">
        <v>7.04</v>
      </c>
      <c r="M633">
        <v>16</v>
      </c>
      <c r="N633">
        <v>0.74</v>
      </c>
      <c r="O633">
        <v>24.47</v>
      </c>
      <c r="P633">
        <v>54.29</v>
      </c>
      <c r="Q633">
        <v>1.7</v>
      </c>
      <c r="R633">
        <v>8262</v>
      </c>
      <c r="S633">
        <v>3040</v>
      </c>
      <c r="T633">
        <v>6</v>
      </c>
      <c r="U633">
        <v>32051750</v>
      </c>
      <c r="V633">
        <v>14069150</v>
      </c>
      <c r="W633">
        <v>17982600</v>
      </c>
      <c r="X633" s="27">
        <f t="shared" si="55"/>
        <v>0.40275049115913558</v>
      </c>
      <c r="Y633" s="27">
        <f t="shared" si="56"/>
        <v>0.41041468299569883</v>
      </c>
      <c r="Z633" s="26">
        <f t="shared" si="57"/>
        <v>136.42926829268291</v>
      </c>
      <c r="AA633" s="27">
        <f t="shared" si="58"/>
        <v>0.82608695652173914</v>
      </c>
      <c r="AB633" t="str">
        <f t="shared" si="59"/>
        <v>Stock-out Risk</v>
      </c>
    </row>
    <row r="634" spans="1:28" x14ac:dyDescent="0.3">
      <c r="A634" t="s">
        <v>651</v>
      </c>
      <c r="B634" t="s">
        <v>1469</v>
      </c>
      <c r="C634" t="s">
        <v>1633</v>
      </c>
      <c r="D634" t="s">
        <v>1638</v>
      </c>
      <c r="E634">
        <v>2023</v>
      </c>
      <c r="F634" t="s">
        <v>1641</v>
      </c>
      <c r="G634">
        <f t="shared" si="54"/>
        <v>91</v>
      </c>
      <c r="H634">
        <v>2806</v>
      </c>
      <c r="I634">
        <v>19274</v>
      </c>
      <c r="J634">
        <v>3085</v>
      </c>
      <c r="K634">
        <v>316357</v>
      </c>
      <c r="L634">
        <v>4.03</v>
      </c>
      <c r="M634">
        <v>17</v>
      </c>
      <c r="N634">
        <v>1.1499999999999999</v>
      </c>
      <c r="O634">
        <v>9.66</v>
      </c>
      <c r="P634">
        <v>25.07</v>
      </c>
      <c r="Q634">
        <v>2.7</v>
      </c>
      <c r="R634">
        <v>7043</v>
      </c>
      <c r="S634">
        <v>3590</v>
      </c>
      <c r="T634">
        <v>14</v>
      </c>
      <c r="U634">
        <v>54082844</v>
      </c>
      <c r="V634">
        <v>8656510</v>
      </c>
      <c r="W634">
        <v>45426334</v>
      </c>
      <c r="X634" s="27">
        <f t="shared" si="55"/>
        <v>0.43871169480925576</v>
      </c>
      <c r="Y634" s="27">
        <f t="shared" si="56"/>
        <v>0.56176760999313702</v>
      </c>
      <c r="Z634" s="26">
        <f t="shared" si="57"/>
        <v>116.42551674982181</v>
      </c>
      <c r="AA634" s="27">
        <f t="shared" si="58"/>
        <v>0.81318681318681318</v>
      </c>
      <c r="AB634" t="str">
        <f t="shared" si="59"/>
        <v>Fast Mover</v>
      </c>
    </row>
    <row r="635" spans="1:28" x14ac:dyDescent="0.3">
      <c r="A635" t="s">
        <v>652</v>
      </c>
      <c r="B635" t="s">
        <v>1470</v>
      </c>
      <c r="C635" t="s">
        <v>1632</v>
      </c>
      <c r="D635" t="s">
        <v>1638</v>
      </c>
      <c r="E635">
        <v>2023</v>
      </c>
      <c r="F635" t="s">
        <v>1641</v>
      </c>
      <c r="G635">
        <f t="shared" si="54"/>
        <v>91</v>
      </c>
      <c r="H635">
        <v>1718</v>
      </c>
      <c r="I635">
        <v>3242</v>
      </c>
      <c r="J635">
        <v>6023</v>
      </c>
      <c r="K635">
        <v>191365</v>
      </c>
      <c r="L635">
        <v>1.51</v>
      </c>
      <c r="M635">
        <v>11</v>
      </c>
      <c r="N635">
        <v>8.6999999999999993</v>
      </c>
      <c r="O635">
        <v>6.68</v>
      </c>
      <c r="P635">
        <v>14.5</v>
      </c>
      <c r="Q635">
        <v>1.5</v>
      </c>
      <c r="R635">
        <v>6383</v>
      </c>
      <c r="S635">
        <v>7999</v>
      </c>
      <c r="T635">
        <v>12</v>
      </c>
      <c r="U635">
        <v>5569756</v>
      </c>
      <c r="V635">
        <v>10347514</v>
      </c>
      <c r="W635">
        <v>-4777758</v>
      </c>
      <c r="X635" s="27">
        <f t="shared" si="55"/>
        <v>0.1768035401873006</v>
      </c>
      <c r="Y635" s="27">
        <f t="shared" si="56"/>
        <v>0.34394752457883443</v>
      </c>
      <c r="Z635" s="26">
        <f t="shared" si="57"/>
        <v>423.69557625145518</v>
      </c>
      <c r="AA635" s="27">
        <f t="shared" si="58"/>
        <v>0.87912087912087911</v>
      </c>
      <c r="AB635" t="str">
        <f t="shared" si="59"/>
        <v>Slow Mover</v>
      </c>
    </row>
    <row r="636" spans="1:28" x14ac:dyDescent="0.3">
      <c r="A636" t="s">
        <v>653</v>
      </c>
      <c r="B636" t="s">
        <v>1471</v>
      </c>
      <c r="C636" t="s">
        <v>1633</v>
      </c>
      <c r="D636" t="s">
        <v>1635</v>
      </c>
      <c r="E636">
        <v>2023</v>
      </c>
      <c r="F636" t="s">
        <v>1642</v>
      </c>
      <c r="G636">
        <f t="shared" si="54"/>
        <v>90</v>
      </c>
      <c r="H636">
        <v>1510</v>
      </c>
      <c r="I636">
        <v>19809</v>
      </c>
      <c r="J636">
        <v>14321</v>
      </c>
      <c r="K636">
        <v>499076</v>
      </c>
      <c r="L636">
        <v>2.5099999999999998</v>
      </c>
      <c r="M636">
        <v>16</v>
      </c>
      <c r="N636">
        <v>4.72</v>
      </c>
      <c r="O636">
        <v>10.54</v>
      </c>
      <c r="P636">
        <v>16.46</v>
      </c>
      <c r="Q636">
        <v>3.3</v>
      </c>
      <c r="R636">
        <v>17239</v>
      </c>
      <c r="S636">
        <v>406</v>
      </c>
      <c r="T636">
        <v>5</v>
      </c>
      <c r="U636">
        <v>29911590</v>
      </c>
      <c r="V636">
        <v>21624710</v>
      </c>
      <c r="W636">
        <v>8286880</v>
      </c>
      <c r="X636" s="27">
        <f t="shared" si="55"/>
        <v>0.78810020876826725</v>
      </c>
      <c r="Y636" s="27">
        <f t="shared" si="56"/>
        <v>0.3023054494261001</v>
      </c>
      <c r="Z636" s="26">
        <f t="shared" si="57"/>
        <v>24.19867549668874</v>
      </c>
      <c r="AA636" s="27">
        <f t="shared" si="58"/>
        <v>0.82222222222222219</v>
      </c>
      <c r="AB636" t="str">
        <f t="shared" si="59"/>
        <v>Stock-out Risk</v>
      </c>
    </row>
    <row r="637" spans="1:28" x14ac:dyDescent="0.3">
      <c r="A637" t="s">
        <v>654</v>
      </c>
      <c r="B637" t="s">
        <v>1472</v>
      </c>
      <c r="C637" t="s">
        <v>1632</v>
      </c>
      <c r="D637" t="s">
        <v>1637</v>
      </c>
      <c r="E637">
        <v>2023</v>
      </c>
      <c r="F637" t="s">
        <v>1639</v>
      </c>
      <c r="G637">
        <f t="shared" si="54"/>
        <v>92</v>
      </c>
      <c r="H637">
        <v>3686</v>
      </c>
      <c r="I637">
        <v>2119</v>
      </c>
      <c r="J637">
        <v>7771</v>
      </c>
      <c r="K637">
        <v>112507</v>
      </c>
      <c r="L637">
        <v>2.21</v>
      </c>
      <c r="M637">
        <v>13</v>
      </c>
      <c r="N637">
        <v>7.13</v>
      </c>
      <c r="O637">
        <v>2.36</v>
      </c>
      <c r="P637">
        <v>89.42</v>
      </c>
      <c r="Q637">
        <v>2.6</v>
      </c>
      <c r="R637">
        <v>2166</v>
      </c>
      <c r="S637">
        <v>3175</v>
      </c>
      <c r="T637">
        <v>2</v>
      </c>
      <c r="U637">
        <v>7810634</v>
      </c>
      <c r="V637">
        <v>28643906</v>
      </c>
      <c r="W637">
        <v>-20833272</v>
      </c>
      <c r="X637" s="27">
        <f t="shared" si="55"/>
        <v>0.5372394694650926</v>
      </c>
      <c r="Y637" s="27">
        <f t="shared" si="56"/>
        <v>0.73794562025470534</v>
      </c>
      <c r="Z637" s="26">
        <f t="shared" si="57"/>
        <v>79.245794899620179</v>
      </c>
      <c r="AA637" s="27">
        <f t="shared" si="58"/>
        <v>0.85869565217391308</v>
      </c>
      <c r="AB637" t="str">
        <f t="shared" si="59"/>
        <v>Fast Mover</v>
      </c>
    </row>
    <row r="638" spans="1:28" x14ac:dyDescent="0.3">
      <c r="A638" t="s">
        <v>655</v>
      </c>
      <c r="B638" t="s">
        <v>1322</v>
      </c>
      <c r="C638" t="s">
        <v>1634</v>
      </c>
      <c r="D638" t="s">
        <v>1637</v>
      </c>
      <c r="E638">
        <v>2024</v>
      </c>
      <c r="F638" t="s">
        <v>1639</v>
      </c>
      <c r="G638">
        <f t="shared" si="54"/>
        <v>92</v>
      </c>
      <c r="H638">
        <v>2774</v>
      </c>
      <c r="I638">
        <v>19158</v>
      </c>
      <c r="J638">
        <v>13555</v>
      </c>
      <c r="K638">
        <v>107134</v>
      </c>
      <c r="L638">
        <v>14.6</v>
      </c>
      <c r="M638">
        <v>15</v>
      </c>
      <c r="N638">
        <v>3.93</v>
      </c>
      <c r="O638">
        <v>3.14</v>
      </c>
      <c r="P638">
        <v>72.69</v>
      </c>
      <c r="Q638">
        <v>2.1</v>
      </c>
      <c r="R638">
        <v>1776</v>
      </c>
      <c r="S638">
        <v>1756</v>
      </c>
      <c r="T638">
        <v>11</v>
      </c>
      <c r="U638">
        <v>53144292</v>
      </c>
      <c r="V638">
        <v>37601570</v>
      </c>
      <c r="W638">
        <v>15542722</v>
      </c>
      <c r="X638" s="27">
        <f t="shared" si="55"/>
        <v>0.61236203090507724</v>
      </c>
      <c r="Y638" s="27">
        <f t="shared" si="56"/>
        <v>0.55536113689271638</v>
      </c>
      <c r="Z638" s="26">
        <f t="shared" si="57"/>
        <v>58.237923576063451</v>
      </c>
      <c r="AA638" s="27">
        <f t="shared" si="58"/>
        <v>0.83695652173913038</v>
      </c>
      <c r="AB638" t="str">
        <f t="shared" si="59"/>
        <v>Fast Mover</v>
      </c>
    </row>
    <row r="639" spans="1:28" x14ac:dyDescent="0.3">
      <c r="A639" t="s">
        <v>656</v>
      </c>
      <c r="B639" t="s">
        <v>1473</v>
      </c>
      <c r="C639" t="s">
        <v>1634</v>
      </c>
      <c r="D639" t="s">
        <v>1636</v>
      </c>
      <c r="E639">
        <v>2023</v>
      </c>
      <c r="F639" t="s">
        <v>1639</v>
      </c>
      <c r="G639">
        <f t="shared" si="54"/>
        <v>92</v>
      </c>
      <c r="H639">
        <v>4859</v>
      </c>
      <c r="I639">
        <v>18840</v>
      </c>
      <c r="J639">
        <v>4325</v>
      </c>
      <c r="K639">
        <v>183172</v>
      </c>
      <c r="L639">
        <v>11.39</v>
      </c>
      <c r="M639">
        <v>13</v>
      </c>
      <c r="N639">
        <v>2.59</v>
      </c>
      <c r="O639">
        <v>10.36</v>
      </c>
      <c r="P639">
        <v>83.76</v>
      </c>
      <c r="Q639">
        <v>1.7</v>
      </c>
      <c r="R639">
        <v>15563</v>
      </c>
      <c r="S639">
        <v>7344</v>
      </c>
      <c r="T639">
        <v>9</v>
      </c>
      <c r="U639">
        <v>91543560</v>
      </c>
      <c r="V639">
        <v>21015175</v>
      </c>
      <c r="W639">
        <v>70528385</v>
      </c>
      <c r="X639" s="27">
        <f t="shared" si="55"/>
        <v>0.39818077521920842</v>
      </c>
      <c r="Y639" s="27">
        <f t="shared" si="56"/>
        <v>0.97278289984200028</v>
      </c>
      <c r="Z639" s="26">
        <f t="shared" si="57"/>
        <v>139.05083350483639</v>
      </c>
      <c r="AA639" s="27">
        <f t="shared" si="58"/>
        <v>0.85869565217391308</v>
      </c>
      <c r="AB639" t="str">
        <f t="shared" si="59"/>
        <v>Fast Mover</v>
      </c>
    </row>
    <row r="640" spans="1:28" x14ac:dyDescent="0.3">
      <c r="A640" t="s">
        <v>657</v>
      </c>
      <c r="B640" t="s">
        <v>1474</v>
      </c>
      <c r="C640" t="s">
        <v>1633</v>
      </c>
      <c r="D640" t="s">
        <v>1637</v>
      </c>
      <c r="E640">
        <v>2023</v>
      </c>
      <c r="F640" t="s">
        <v>1640</v>
      </c>
      <c r="G640">
        <f t="shared" si="54"/>
        <v>92</v>
      </c>
      <c r="H640">
        <v>4228</v>
      </c>
      <c r="I640">
        <v>3439</v>
      </c>
      <c r="J640">
        <v>12331</v>
      </c>
      <c r="K640">
        <v>291225</v>
      </c>
      <c r="L640">
        <v>14.52</v>
      </c>
      <c r="M640">
        <v>8</v>
      </c>
      <c r="N640">
        <v>3.47</v>
      </c>
      <c r="O640">
        <v>19.059999999999999</v>
      </c>
      <c r="P640">
        <v>25.6</v>
      </c>
      <c r="Q640">
        <v>2.2999999999999998</v>
      </c>
      <c r="R640">
        <v>2381</v>
      </c>
      <c r="S640">
        <v>6711</v>
      </c>
      <c r="T640">
        <v>9</v>
      </c>
      <c r="U640">
        <v>14540092</v>
      </c>
      <c r="V640">
        <v>52135468</v>
      </c>
      <c r="W640">
        <v>-37595376</v>
      </c>
      <c r="X640" s="27">
        <f t="shared" si="55"/>
        <v>0.38650699332662947</v>
      </c>
      <c r="Y640" s="27">
        <f t="shared" si="56"/>
        <v>0.84645525839308033</v>
      </c>
      <c r="Z640" s="26">
        <f t="shared" si="57"/>
        <v>146.02932828760643</v>
      </c>
      <c r="AA640" s="27">
        <f t="shared" si="58"/>
        <v>0.91304347826086962</v>
      </c>
      <c r="AB640" t="str">
        <f t="shared" si="59"/>
        <v>Fast Mover</v>
      </c>
    </row>
    <row r="641" spans="1:28" x14ac:dyDescent="0.3">
      <c r="A641" t="s">
        <v>658</v>
      </c>
      <c r="B641" t="s">
        <v>1475</v>
      </c>
      <c r="C641" t="s">
        <v>1633</v>
      </c>
      <c r="D641" t="s">
        <v>1638</v>
      </c>
      <c r="E641">
        <v>2023</v>
      </c>
      <c r="F641" t="s">
        <v>1641</v>
      </c>
      <c r="G641">
        <f t="shared" si="54"/>
        <v>91</v>
      </c>
      <c r="H641">
        <v>2098</v>
      </c>
      <c r="I641">
        <v>17501</v>
      </c>
      <c r="J641">
        <v>3622</v>
      </c>
      <c r="K641">
        <v>243069</v>
      </c>
      <c r="L641">
        <v>6.6</v>
      </c>
      <c r="M641">
        <v>3</v>
      </c>
      <c r="N641">
        <v>7.94</v>
      </c>
      <c r="O641">
        <v>22.51</v>
      </c>
      <c r="P641">
        <v>86.85</v>
      </c>
      <c r="Q641">
        <v>3.4</v>
      </c>
      <c r="R641">
        <v>3560</v>
      </c>
      <c r="S641">
        <v>6422</v>
      </c>
      <c r="T641">
        <v>14</v>
      </c>
      <c r="U641">
        <v>36717098</v>
      </c>
      <c r="V641">
        <v>7598956</v>
      </c>
      <c r="W641">
        <v>29118142</v>
      </c>
      <c r="X641" s="27">
        <f t="shared" si="55"/>
        <v>0.24624413145539906</v>
      </c>
      <c r="Y641" s="27">
        <f t="shared" si="56"/>
        <v>0.42002439264632985</v>
      </c>
      <c r="Z641" s="26">
        <f t="shared" si="57"/>
        <v>278.55195424213537</v>
      </c>
      <c r="AA641" s="27">
        <f t="shared" si="58"/>
        <v>0.96703296703296704</v>
      </c>
      <c r="AB641" t="str">
        <f t="shared" si="59"/>
        <v>Overstocked</v>
      </c>
    </row>
    <row r="642" spans="1:28" x14ac:dyDescent="0.3">
      <c r="A642" t="s">
        <v>659</v>
      </c>
      <c r="B642" t="s">
        <v>1074</v>
      </c>
      <c r="C642" t="s">
        <v>1632</v>
      </c>
      <c r="D642" t="s">
        <v>1637</v>
      </c>
      <c r="E642">
        <v>2024</v>
      </c>
      <c r="F642" t="s">
        <v>1641</v>
      </c>
      <c r="G642">
        <f t="shared" si="54"/>
        <v>91</v>
      </c>
      <c r="H642">
        <v>4196</v>
      </c>
      <c r="I642">
        <v>2468</v>
      </c>
      <c r="J642">
        <v>5743</v>
      </c>
      <c r="K642">
        <v>340316</v>
      </c>
      <c r="L642">
        <v>4.18</v>
      </c>
      <c r="M642">
        <v>10</v>
      </c>
      <c r="N642">
        <v>6.25</v>
      </c>
      <c r="O642">
        <v>16.62</v>
      </c>
      <c r="P642">
        <v>21.41</v>
      </c>
      <c r="Q642">
        <v>3.3</v>
      </c>
      <c r="R642">
        <v>16177</v>
      </c>
      <c r="S642">
        <v>2792</v>
      </c>
      <c r="T642">
        <v>9</v>
      </c>
      <c r="U642">
        <v>10355728</v>
      </c>
      <c r="V642">
        <v>24097628</v>
      </c>
      <c r="W642">
        <v>-13741900</v>
      </c>
      <c r="X642" s="27">
        <f t="shared" si="55"/>
        <v>0.60045792787635943</v>
      </c>
      <c r="Y642" s="27">
        <f t="shared" si="56"/>
        <v>0.84004878529265969</v>
      </c>
      <c r="Z642" s="26">
        <f t="shared" si="57"/>
        <v>60.551000953288849</v>
      </c>
      <c r="AA642" s="27">
        <f t="shared" si="58"/>
        <v>0.89010989010989006</v>
      </c>
      <c r="AB642" t="str">
        <f t="shared" si="59"/>
        <v>Fast Mover</v>
      </c>
    </row>
    <row r="643" spans="1:28" x14ac:dyDescent="0.3">
      <c r="A643" t="s">
        <v>660</v>
      </c>
      <c r="B643" t="s">
        <v>1224</v>
      </c>
      <c r="C643" t="s">
        <v>1632</v>
      </c>
      <c r="D643" t="s">
        <v>1637</v>
      </c>
      <c r="E643">
        <v>2023</v>
      </c>
      <c r="F643" t="s">
        <v>1640</v>
      </c>
      <c r="G643">
        <f t="shared" ref="G643:G706" si="60">IF(F643="Q1",91,IF(F643="Q4",90,92))</f>
        <v>92</v>
      </c>
      <c r="H643">
        <v>4830</v>
      </c>
      <c r="I643">
        <v>16346</v>
      </c>
      <c r="J643">
        <v>7330</v>
      </c>
      <c r="K643">
        <v>332276</v>
      </c>
      <c r="L643">
        <v>11.97</v>
      </c>
      <c r="M643">
        <v>5</v>
      </c>
      <c r="N643">
        <v>9.3800000000000008</v>
      </c>
      <c r="O643">
        <v>2.63</v>
      </c>
      <c r="P643">
        <v>50.73</v>
      </c>
      <c r="Q643">
        <v>1.7</v>
      </c>
      <c r="R643">
        <v>19966</v>
      </c>
      <c r="S643">
        <v>1864</v>
      </c>
      <c r="T643">
        <v>4</v>
      </c>
      <c r="U643">
        <v>78951180</v>
      </c>
      <c r="V643">
        <v>35403900</v>
      </c>
      <c r="W643">
        <v>43547280</v>
      </c>
      <c r="X643" s="27">
        <f t="shared" ref="X643:X706" si="61">(H643/(H643+S643))</f>
        <v>0.72154167911562594</v>
      </c>
      <c r="Y643" s="27">
        <f t="shared" ref="Y643:Y706" si="62">H643/AVERAGE($S$2:$S$1001)</f>
        <v>0.96697703359474407</v>
      </c>
      <c r="Z643" s="26">
        <f t="shared" ref="Z643:Z706" si="63">(S643/(H643/G643))</f>
        <v>35.504761904761907</v>
      </c>
      <c r="AA643" s="27">
        <f t="shared" ref="AA643:AA706" si="64">1-(M643/G643)</f>
        <v>0.94565217391304346</v>
      </c>
      <c r="AB643" t="str">
        <f t="shared" ref="AB643:AB706" si="65">IF(AND(X643&gt;38%, Y643&gt;52%, Z643&lt;380), "Fast Mover", IF(AND(X643&lt;=38%, Y643&lt;=52%, Z643&gt;=380), "Slow Mover", IF(AND(AA643&gt;=89%, X643&lt;=38%), "Overstocked", IF(AND(AA643&lt;89%, X643&gt;38%), "Stock-out Risk","Other"))))</f>
        <v>Fast Mover</v>
      </c>
    </row>
    <row r="644" spans="1:28" x14ac:dyDescent="0.3">
      <c r="A644" t="s">
        <v>661</v>
      </c>
      <c r="B644" t="s">
        <v>1191</v>
      </c>
      <c r="C644" t="s">
        <v>1634</v>
      </c>
      <c r="D644" t="s">
        <v>1637</v>
      </c>
      <c r="E644">
        <v>2023</v>
      </c>
      <c r="F644" t="s">
        <v>1640</v>
      </c>
      <c r="G644">
        <f t="shared" si="60"/>
        <v>92</v>
      </c>
      <c r="H644">
        <v>766</v>
      </c>
      <c r="I644">
        <v>1781</v>
      </c>
      <c r="J644">
        <v>11916</v>
      </c>
      <c r="K644">
        <v>298933</v>
      </c>
      <c r="L644">
        <v>4.8899999999999997</v>
      </c>
      <c r="M644">
        <v>14</v>
      </c>
      <c r="N644">
        <v>6.8</v>
      </c>
      <c r="O644">
        <v>16.8</v>
      </c>
      <c r="P644">
        <v>76.38</v>
      </c>
      <c r="Q644">
        <v>1.5</v>
      </c>
      <c r="R644">
        <v>8202</v>
      </c>
      <c r="S644">
        <v>375</v>
      </c>
      <c r="T644">
        <v>7</v>
      </c>
      <c r="U644">
        <v>1364246</v>
      </c>
      <c r="V644">
        <v>9127656</v>
      </c>
      <c r="W644">
        <v>-7763410</v>
      </c>
      <c r="X644" s="27">
        <f t="shared" si="61"/>
        <v>0.67134092900964071</v>
      </c>
      <c r="Y644" s="27">
        <f t="shared" si="62"/>
        <v>0.15335494984131967</v>
      </c>
      <c r="Z644" s="26">
        <f t="shared" si="63"/>
        <v>45.039164490861623</v>
      </c>
      <c r="AA644" s="27">
        <f t="shared" si="64"/>
        <v>0.84782608695652173</v>
      </c>
      <c r="AB644" t="str">
        <f t="shared" si="65"/>
        <v>Stock-out Risk</v>
      </c>
    </row>
    <row r="645" spans="1:28" x14ac:dyDescent="0.3">
      <c r="A645" t="s">
        <v>662</v>
      </c>
      <c r="B645" t="s">
        <v>1476</v>
      </c>
      <c r="C645" t="s">
        <v>1633</v>
      </c>
      <c r="D645" t="s">
        <v>1636</v>
      </c>
      <c r="E645">
        <v>2024</v>
      </c>
      <c r="F645" t="s">
        <v>1642</v>
      </c>
      <c r="G645">
        <f t="shared" si="60"/>
        <v>90</v>
      </c>
      <c r="H645">
        <v>4594</v>
      </c>
      <c r="I645">
        <v>16860</v>
      </c>
      <c r="J645">
        <v>1058</v>
      </c>
      <c r="K645">
        <v>330343</v>
      </c>
      <c r="L645">
        <v>4.49</v>
      </c>
      <c r="M645">
        <v>4</v>
      </c>
      <c r="N645">
        <v>5.7</v>
      </c>
      <c r="O645">
        <v>15.89</v>
      </c>
      <c r="P645">
        <v>37.979999999999997</v>
      </c>
      <c r="Q645">
        <v>1.1000000000000001</v>
      </c>
      <c r="R645">
        <v>10929</v>
      </c>
      <c r="S645">
        <v>5371</v>
      </c>
      <c r="T645">
        <v>13</v>
      </c>
      <c r="U645">
        <v>77454840</v>
      </c>
      <c r="V645">
        <v>4860452</v>
      </c>
      <c r="W645">
        <v>72594388</v>
      </c>
      <c r="X645" s="27">
        <f t="shared" si="61"/>
        <v>0.46101354741595585</v>
      </c>
      <c r="Y645" s="27">
        <f t="shared" si="62"/>
        <v>0.91972929447914165</v>
      </c>
      <c r="Z645" s="26">
        <f t="shared" si="63"/>
        <v>105.22202873313017</v>
      </c>
      <c r="AA645" s="27">
        <f t="shared" si="64"/>
        <v>0.9555555555555556</v>
      </c>
      <c r="AB645" t="str">
        <f t="shared" si="65"/>
        <v>Fast Mover</v>
      </c>
    </row>
    <row r="646" spans="1:28" x14ac:dyDescent="0.3">
      <c r="A646" t="s">
        <v>663</v>
      </c>
      <c r="B646" t="s">
        <v>1467</v>
      </c>
      <c r="C646" t="s">
        <v>1634</v>
      </c>
      <c r="D646" t="s">
        <v>1636</v>
      </c>
      <c r="E646">
        <v>2023</v>
      </c>
      <c r="F646" t="s">
        <v>1640</v>
      </c>
      <c r="G646">
        <f t="shared" si="60"/>
        <v>92</v>
      </c>
      <c r="H646">
        <v>4633</v>
      </c>
      <c r="I646">
        <v>7762</v>
      </c>
      <c r="J646">
        <v>1082</v>
      </c>
      <c r="K646">
        <v>86609</v>
      </c>
      <c r="L646">
        <v>3.49</v>
      </c>
      <c r="M646">
        <v>10</v>
      </c>
      <c r="N646">
        <v>6.1</v>
      </c>
      <c r="O646">
        <v>20.14</v>
      </c>
      <c r="P646">
        <v>43.99</v>
      </c>
      <c r="Q646">
        <v>1</v>
      </c>
      <c r="R646">
        <v>17353</v>
      </c>
      <c r="S646">
        <v>7431</v>
      </c>
      <c r="T646">
        <v>13</v>
      </c>
      <c r="U646">
        <v>35961346</v>
      </c>
      <c r="V646">
        <v>5012906</v>
      </c>
      <c r="W646">
        <v>30948440</v>
      </c>
      <c r="X646" s="27">
        <f t="shared" si="61"/>
        <v>0.38403514588859416</v>
      </c>
      <c r="Y646" s="27">
        <f t="shared" si="62"/>
        <v>0.92753718357027937</v>
      </c>
      <c r="Z646" s="26">
        <f t="shared" si="63"/>
        <v>147.56140729548889</v>
      </c>
      <c r="AA646" s="27">
        <f t="shared" si="64"/>
        <v>0.89130434782608692</v>
      </c>
      <c r="AB646" t="str">
        <f t="shared" si="65"/>
        <v>Fast Mover</v>
      </c>
    </row>
    <row r="647" spans="1:28" x14ac:dyDescent="0.3">
      <c r="A647" t="s">
        <v>664</v>
      </c>
      <c r="B647" t="s">
        <v>1477</v>
      </c>
      <c r="C647" t="s">
        <v>1633</v>
      </c>
      <c r="D647" t="s">
        <v>1638</v>
      </c>
      <c r="E647">
        <v>2023</v>
      </c>
      <c r="F647" t="s">
        <v>1642</v>
      </c>
      <c r="G647">
        <f t="shared" si="60"/>
        <v>90</v>
      </c>
      <c r="H647">
        <v>1873</v>
      </c>
      <c r="I647">
        <v>2558</v>
      </c>
      <c r="J647">
        <v>14737</v>
      </c>
      <c r="K647">
        <v>224037</v>
      </c>
      <c r="L647">
        <v>1.95</v>
      </c>
      <c r="M647">
        <v>17</v>
      </c>
      <c r="N647">
        <v>9.42</v>
      </c>
      <c r="O647">
        <v>20.63</v>
      </c>
      <c r="P647">
        <v>20.25</v>
      </c>
      <c r="Q647">
        <v>4.5</v>
      </c>
      <c r="R647">
        <v>1658</v>
      </c>
      <c r="S647">
        <v>9693</v>
      </c>
      <c r="T647">
        <v>8</v>
      </c>
      <c r="U647">
        <v>4791134</v>
      </c>
      <c r="V647">
        <v>27602401</v>
      </c>
      <c r="W647">
        <v>-22811267</v>
      </c>
      <c r="X647" s="27">
        <f t="shared" si="61"/>
        <v>0.16194016946221684</v>
      </c>
      <c r="Y647" s="27">
        <f t="shared" si="62"/>
        <v>0.37497887865899704</v>
      </c>
      <c r="Z647" s="26">
        <f t="shared" si="63"/>
        <v>465.76081153230115</v>
      </c>
      <c r="AA647" s="27">
        <f t="shared" si="64"/>
        <v>0.81111111111111112</v>
      </c>
      <c r="AB647" t="str">
        <f t="shared" si="65"/>
        <v>Slow Mover</v>
      </c>
    </row>
    <row r="648" spans="1:28" x14ac:dyDescent="0.3">
      <c r="A648" t="s">
        <v>665</v>
      </c>
      <c r="B648" t="s">
        <v>1478</v>
      </c>
      <c r="C648" t="s">
        <v>1634</v>
      </c>
      <c r="D648" t="s">
        <v>1638</v>
      </c>
      <c r="E648">
        <v>2023</v>
      </c>
      <c r="F648" t="s">
        <v>1641</v>
      </c>
      <c r="G648">
        <f t="shared" si="60"/>
        <v>91</v>
      </c>
      <c r="H648">
        <v>2131</v>
      </c>
      <c r="I648">
        <v>12224</v>
      </c>
      <c r="J648">
        <v>2698</v>
      </c>
      <c r="K648">
        <v>189088</v>
      </c>
      <c r="L648">
        <v>3.85</v>
      </c>
      <c r="M648">
        <v>12</v>
      </c>
      <c r="N648">
        <v>7.88</v>
      </c>
      <c r="O648">
        <v>21.71</v>
      </c>
      <c r="P648">
        <v>19.829999999999998</v>
      </c>
      <c r="Q648">
        <v>1.2</v>
      </c>
      <c r="R648">
        <v>17496</v>
      </c>
      <c r="S648">
        <v>5125</v>
      </c>
      <c r="T648">
        <v>10</v>
      </c>
      <c r="U648">
        <v>26049344</v>
      </c>
      <c r="V648">
        <v>5749438</v>
      </c>
      <c r="W648">
        <v>20299906</v>
      </c>
      <c r="X648" s="27">
        <f t="shared" si="61"/>
        <v>0.29368798235942667</v>
      </c>
      <c r="Y648" s="27">
        <f t="shared" si="62"/>
        <v>0.42663106803113865</v>
      </c>
      <c r="Z648" s="26">
        <f t="shared" si="63"/>
        <v>218.85265133740029</v>
      </c>
      <c r="AA648" s="27">
        <f t="shared" si="64"/>
        <v>0.86813186813186816</v>
      </c>
      <c r="AB648" t="str">
        <f t="shared" si="65"/>
        <v>Other</v>
      </c>
    </row>
    <row r="649" spans="1:28" x14ac:dyDescent="0.3">
      <c r="A649" t="s">
        <v>666</v>
      </c>
      <c r="B649" t="s">
        <v>1407</v>
      </c>
      <c r="C649" t="s">
        <v>1634</v>
      </c>
      <c r="D649" t="s">
        <v>1635</v>
      </c>
      <c r="E649">
        <v>2023</v>
      </c>
      <c r="F649" t="s">
        <v>1640</v>
      </c>
      <c r="G649">
        <f t="shared" si="60"/>
        <v>92</v>
      </c>
      <c r="H649">
        <v>3469</v>
      </c>
      <c r="I649">
        <v>6678</v>
      </c>
      <c r="J649">
        <v>4935</v>
      </c>
      <c r="K649">
        <v>482995</v>
      </c>
      <c r="L649">
        <v>5.33</v>
      </c>
      <c r="M649">
        <v>10</v>
      </c>
      <c r="N649">
        <v>0.24</v>
      </c>
      <c r="O649">
        <v>10.35</v>
      </c>
      <c r="P649">
        <v>59.57</v>
      </c>
      <c r="Q649">
        <v>3.9</v>
      </c>
      <c r="R649">
        <v>6729</v>
      </c>
      <c r="S649">
        <v>4150</v>
      </c>
      <c r="T649">
        <v>6</v>
      </c>
      <c r="U649">
        <v>23165982</v>
      </c>
      <c r="V649">
        <v>17119515</v>
      </c>
      <c r="W649">
        <v>6046467</v>
      </c>
      <c r="X649" s="27">
        <f t="shared" si="61"/>
        <v>0.45530909568184802</v>
      </c>
      <c r="Y649" s="27">
        <f t="shared" si="62"/>
        <v>0.69450172454247772</v>
      </c>
      <c r="Z649" s="26">
        <f t="shared" si="63"/>
        <v>110.06053617757279</v>
      </c>
      <c r="AA649" s="27">
        <f t="shared" si="64"/>
        <v>0.89130434782608692</v>
      </c>
      <c r="AB649" t="str">
        <f t="shared" si="65"/>
        <v>Fast Mover</v>
      </c>
    </row>
    <row r="650" spans="1:28" x14ac:dyDescent="0.3">
      <c r="A650" t="s">
        <v>667</v>
      </c>
      <c r="B650" t="s">
        <v>1479</v>
      </c>
      <c r="C650" t="s">
        <v>1632</v>
      </c>
      <c r="D650" t="s">
        <v>1636</v>
      </c>
      <c r="E650">
        <v>2023</v>
      </c>
      <c r="F650" t="s">
        <v>1641</v>
      </c>
      <c r="G650">
        <f t="shared" si="60"/>
        <v>91</v>
      </c>
      <c r="H650">
        <v>1624</v>
      </c>
      <c r="I650">
        <v>8480</v>
      </c>
      <c r="J650">
        <v>7429</v>
      </c>
      <c r="K650">
        <v>344025</v>
      </c>
      <c r="L650">
        <v>10.11</v>
      </c>
      <c r="M650">
        <v>13</v>
      </c>
      <c r="N650">
        <v>5.34</v>
      </c>
      <c r="O650">
        <v>17.45</v>
      </c>
      <c r="P650">
        <v>64.040000000000006</v>
      </c>
      <c r="Q650">
        <v>4.5</v>
      </c>
      <c r="R650">
        <v>9456</v>
      </c>
      <c r="S650">
        <v>8180</v>
      </c>
      <c r="T650">
        <v>10</v>
      </c>
      <c r="U650">
        <v>13771520</v>
      </c>
      <c r="V650">
        <v>12064696</v>
      </c>
      <c r="W650">
        <v>1706824</v>
      </c>
      <c r="X650" s="27">
        <f t="shared" si="61"/>
        <v>0.16564667482660139</v>
      </c>
      <c r="Y650" s="27">
        <f t="shared" si="62"/>
        <v>0.32512850984634872</v>
      </c>
      <c r="Z650" s="26">
        <f t="shared" si="63"/>
        <v>458.36206896551721</v>
      </c>
      <c r="AA650" s="27">
        <f t="shared" si="64"/>
        <v>0.85714285714285721</v>
      </c>
      <c r="AB650" t="str">
        <f t="shared" si="65"/>
        <v>Slow Mover</v>
      </c>
    </row>
    <row r="651" spans="1:28" x14ac:dyDescent="0.3">
      <c r="A651" t="s">
        <v>668</v>
      </c>
      <c r="B651" t="s">
        <v>1480</v>
      </c>
      <c r="C651" t="s">
        <v>1632</v>
      </c>
      <c r="D651" t="s">
        <v>1637</v>
      </c>
      <c r="E651">
        <v>2024</v>
      </c>
      <c r="F651" t="s">
        <v>1641</v>
      </c>
      <c r="G651">
        <f t="shared" si="60"/>
        <v>91</v>
      </c>
      <c r="H651">
        <v>299</v>
      </c>
      <c r="I651">
        <v>10700</v>
      </c>
      <c r="J651">
        <v>11968</v>
      </c>
      <c r="K651">
        <v>263666</v>
      </c>
      <c r="L651">
        <v>0.94</v>
      </c>
      <c r="M651">
        <v>17</v>
      </c>
      <c r="N651">
        <v>6.88</v>
      </c>
      <c r="O651">
        <v>6.71</v>
      </c>
      <c r="P651">
        <v>72.19</v>
      </c>
      <c r="Q651">
        <v>1.4</v>
      </c>
      <c r="R651">
        <v>14066</v>
      </c>
      <c r="S651">
        <v>3560</v>
      </c>
      <c r="T651">
        <v>7</v>
      </c>
      <c r="U651">
        <v>3199300</v>
      </c>
      <c r="V651">
        <v>3578432</v>
      </c>
      <c r="W651">
        <v>-379132</v>
      </c>
      <c r="X651" s="27">
        <f t="shared" si="61"/>
        <v>7.7481212749416953E-2</v>
      </c>
      <c r="Y651" s="27">
        <f t="shared" si="62"/>
        <v>5.9860483032055586E-2</v>
      </c>
      <c r="Z651" s="26">
        <f t="shared" si="63"/>
        <v>1083.4782608695652</v>
      </c>
      <c r="AA651" s="27">
        <f t="shared" si="64"/>
        <v>0.81318681318681318</v>
      </c>
      <c r="AB651" t="str">
        <f t="shared" si="65"/>
        <v>Slow Mover</v>
      </c>
    </row>
    <row r="652" spans="1:28" x14ac:dyDescent="0.3">
      <c r="A652" t="s">
        <v>669</v>
      </c>
      <c r="B652" t="s">
        <v>1481</v>
      </c>
      <c r="C652" t="s">
        <v>1632</v>
      </c>
      <c r="D652" t="s">
        <v>1635</v>
      </c>
      <c r="E652">
        <v>2024</v>
      </c>
      <c r="F652" t="s">
        <v>1639</v>
      </c>
      <c r="G652">
        <f t="shared" si="60"/>
        <v>92</v>
      </c>
      <c r="H652">
        <v>723</v>
      </c>
      <c r="I652">
        <v>2729</v>
      </c>
      <c r="J652">
        <v>11259</v>
      </c>
      <c r="K652">
        <v>336616</v>
      </c>
      <c r="L652">
        <v>3.16</v>
      </c>
      <c r="M652">
        <v>18</v>
      </c>
      <c r="N652">
        <v>7.49</v>
      </c>
      <c r="O652">
        <v>24.98</v>
      </c>
      <c r="P652">
        <v>54.53</v>
      </c>
      <c r="Q652">
        <v>2.7</v>
      </c>
      <c r="R652">
        <v>4026</v>
      </c>
      <c r="S652">
        <v>3935</v>
      </c>
      <c r="T652">
        <v>11</v>
      </c>
      <c r="U652">
        <v>1973067</v>
      </c>
      <c r="V652">
        <v>8140257</v>
      </c>
      <c r="W652">
        <v>-6167190</v>
      </c>
      <c r="X652" s="27">
        <f t="shared" si="61"/>
        <v>0.15521683125805066</v>
      </c>
      <c r="Y652" s="27">
        <f t="shared" si="62"/>
        <v>0.14474625161262938</v>
      </c>
      <c r="Z652" s="26">
        <f t="shared" si="63"/>
        <v>500.71922544951593</v>
      </c>
      <c r="AA652" s="27">
        <f t="shared" si="64"/>
        <v>0.80434782608695654</v>
      </c>
      <c r="AB652" t="str">
        <f t="shared" si="65"/>
        <v>Slow Mover</v>
      </c>
    </row>
    <row r="653" spans="1:28" x14ac:dyDescent="0.3">
      <c r="A653" t="s">
        <v>670</v>
      </c>
      <c r="B653" t="s">
        <v>1166</v>
      </c>
      <c r="C653" t="s">
        <v>1633</v>
      </c>
      <c r="D653" t="s">
        <v>1637</v>
      </c>
      <c r="E653">
        <v>2023</v>
      </c>
      <c r="F653" t="s">
        <v>1642</v>
      </c>
      <c r="G653">
        <f t="shared" si="60"/>
        <v>90</v>
      </c>
      <c r="H653">
        <v>4583</v>
      </c>
      <c r="I653">
        <v>9967</v>
      </c>
      <c r="J653">
        <v>4000</v>
      </c>
      <c r="K653">
        <v>232885</v>
      </c>
      <c r="L653">
        <v>12.14</v>
      </c>
      <c r="M653">
        <v>14</v>
      </c>
      <c r="N653">
        <v>2.13</v>
      </c>
      <c r="O653">
        <v>4.38</v>
      </c>
      <c r="P653">
        <v>61.66</v>
      </c>
      <c r="Q653">
        <v>4.8</v>
      </c>
      <c r="R653">
        <v>9303</v>
      </c>
      <c r="S653">
        <v>4378</v>
      </c>
      <c r="T653">
        <v>11</v>
      </c>
      <c r="U653">
        <v>45678761</v>
      </c>
      <c r="V653">
        <v>18332000</v>
      </c>
      <c r="W653">
        <v>27346761</v>
      </c>
      <c r="X653" s="27">
        <f t="shared" si="61"/>
        <v>0.51143845552951683</v>
      </c>
      <c r="Y653" s="27">
        <f t="shared" si="62"/>
        <v>0.91752706935087203</v>
      </c>
      <c r="Z653" s="26">
        <f t="shared" si="63"/>
        <v>85.974252672921665</v>
      </c>
      <c r="AA653" s="27">
        <f t="shared" si="64"/>
        <v>0.84444444444444444</v>
      </c>
      <c r="AB653" t="str">
        <f t="shared" si="65"/>
        <v>Fast Mover</v>
      </c>
    </row>
    <row r="654" spans="1:28" x14ac:dyDescent="0.3">
      <c r="A654" t="s">
        <v>671</v>
      </c>
      <c r="B654" t="s">
        <v>1482</v>
      </c>
      <c r="C654" t="s">
        <v>1634</v>
      </c>
      <c r="D654" t="s">
        <v>1635</v>
      </c>
      <c r="E654">
        <v>2024</v>
      </c>
      <c r="F654" t="s">
        <v>1639</v>
      </c>
      <c r="G654">
        <f t="shared" si="60"/>
        <v>92</v>
      </c>
      <c r="H654">
        <v>2215</v>
      </c>
      <c r="I654">
        <v>3789</v>
      </c>
      <c r="J654">
        <v>5910</v>
      </c>
      <c r="K654">
        <v>281440</v>
      </c>
      <c r="L654">
        <v>2.2000000000000002</v>
      </c>
      <c r="M654">
        <v>8</v>
      </c>
      <c r="N654">
        <v>8.67</v>
      </c>
      <c r="O654">
        <v>0.25</v>
      </c>
      <c r="P654">
        <v>11.08</v>
      </c>
      <c r="Q654">
        <v>4.3</v>
      </c>
      <c r="R654">
        <v>8074</v>
      </c>
      <c r="S654">
        <v>1944</v>
      </c>
      <c r="T654">
        <v>11</v>
      </c>
      <c r="U654">
        <v>8392635</v>
      </c>
      <c r="V654">
        <v>13090650</v>
      </c>
      <c r="W654">
        <v>-4698015</v>
      </c>
      <c r="X654" s="27">
        <f t="shared" si="61"/>
        <v>0.53257994710266887</v>
      </c>
      <c r="Y654" s="27">
        <f t="shared" si="62"/>
        <v>0.4434480599197429</v>
      </c>
      <c r="Z654" s="26">
        <f t="shared" si="63"/>
        <v>80.744018058690742</v>
      </c>
      <c r="AA654" s="27">
        <f t="shared" si="64"/>
        <v>0.91304347826086962</v>
      </c>
      <c r="AB654" t="str">
        <f t="shared" si="65"/>
        <v>Other</v>
      </c>
    </row>
    <row r="655" spans="1:28" x14ac:dyDescent="0.3">
      <c r="A655" t="s">
        <v>672</v>
      </c>
      <c r="B655" t="s">
        <v>1070</v>
      </c>
      <c r="C655" t="s">
        <v>1633</v>
      </c>
      <c r="D655" t="s">
        <v>1636</v>
      </c>
      <c r="E655">
        <v>2023</v>
      </c>
      <c r="F655" t="s">
        <v>1639</v>
      </c>
      <c r="G655">
        <f t="shared" si="60"/>
        <v>92</v>
      </c>
      <c r="H655">
        <v>820</v>
      </c>
      <c r="I655">
        <v>2739</v>
      </c>
      <c r="J655">
        <v>7967</v>
      </c>
      <c r="K655">
        <v>307803</v>
      </c>
      <c r="L655">
        <v>5.14</v>
      </c>
      <c r="M655">
        <v>7</v>
      </c>
      <c r="N655">
        <v>9.56</v>
      </c>
      <c r="O655">
        <v>3.72</v>
      </c>
      <c r="P655">
        <v>22.97</v>
      </c>
      <c r="Q655">
        <v>3</v>
      </c>
      <c r="R655">
        <v>10233</v>
      </c>
      <c r="S655">
        <v>171</v>
      </c>
      <c r="T655">
        <v>5</v>
      </c>
      <c r="U655">
        <v>2245980</v>
      </c>
      <c r="V655">
        <v>6532940</v>
      </c>
      <c r="W655">
        <v>-4286960</v>
      </c>
      <c r="X655" s="27">
        <f t="shared" si="61"/>
        <v>0.82744702320887997</v>
      </c>
      <c r="Y655" s="27">
        <f t="shared" si="62"/>
        <v>0.16416587319827952</v>
      </c>
      <c r="Z655" s="26">
        <f t="shared" si="63"/>
        <v>19.185365853658539</v>
      </c>
      <c r="AA655" s="27">
        <f t="shared" si="64"/>
        <v>0.92391304347826086</v>
      </c>
      <c r="AB655" t="str">
        <f t="shared" si="65"/>
        <v>Other</v>
      </c>
    </row>
    <row r="656" spans="1:28" x14ac:dyDescent="0.3">
      <c r="A656" t="s">
        <v>673</v>
      </c>
      <c r="B656" t="s">
        <v>1309</v>
      </c>
      <c r="C656" t="s">
        <v>1634</v>
      </c>
      <c r="D656" t="s">
        <v>1635</v>
      </c>
      <c r="E656">
        <v>2023</v>
      </c>
      <c r="F656" t="s">
        <v>1640</v>
      </c>
      <c r="G656">
        <f t="shared" si="60"/>
        <v>92</v>
      </c>
      <c r="H656">
        <v>4012</v>
      </c>
      <c r="I656">
        <v>6870</v>
      </c>
      <c r="J656">
        <v>1412</v>
      </c>
      <c r="K656">
        <v>217093</v>
      </c>
      <c r="L656">
        <v>12.97</v>
      </c>
      <c r="M656">
        <v>19</v>
      </c>
      <c r="N656">
        <v>2.37</v>
      </c>
      <c r="O656">
        <v>19.399999999999999</v>
      </c>
      <c r="P656">
        <v>88.79</v>
      </c>
      <c r="Q656">
        <v>4.0999999999999996</v>
      </c>
      <c r="R656">
        <v>19022</v>
      </c>
      <c r="S656">
        <v>7486</v>
      </c>
      <c r="T656">
        <v>14</v>
      </c>
      <c r="U656">
        <v>27562440</v>
      </c>
      <c r="V656">
        <v>5664944</v>
      </c>
      <c r="W656">
        <v>21897496</v>
      </c>
      <c r="X656" s="27">
        <f t="shared" si="61"/>
        <v>0.3489302487389111</v>
      </c>
      <c r="Y656" s="27">
        <f t="shared" si="62"/>
        <v>0.80321156496524082</v>
      </c>
      <c r="Z656" s="26">
        <f t="shared" si="63"/>
        <v>171.6630109670987</v>
      </c>
      <c r="AA656" s="27">
        <f t="shared" si="64"/>
        <v>0.79347826086956519</v>
      </c>
      <c r="AB656" t="str">
        <f t="shared" si="65"/>
        <v>Other</v>
      </c>
    </row>
    <row r="657" spans="1:28" x14ac:dyDescent="0.3">
      <c r="A657" t="s">
        <v>674</v>
      </c>
      <c r="B657" t="s">
        <v>1483</v>
      </c>
      <c r="C657" t="s">
        <v>1633</v>
      </c>
      <c r="D657" t="s">
        <v>1637</v>
      </c>
      <c r="E657">
        <v>2024</v>
      </c>
      <c r="F657" t="s">
        <v>1642</v>
      </c>
      <c r="G657">
        <f t="shared" si="60"/>
        <v>90</v>
      </c>
      <c r="H657">
        <v>4413</v>
      </c>
      <c r="I657">
        <v>17670</v>
      </c>
      <c r="J657">
        <v>1487</v>
      </c>
      <c r="K657">
        <v>366275</v>
      </c>
      <c r="L657">
        <v>2.3199999999999998</v>
      </c>
      <c r="M657">
        <v>0</v>
      </c>
      <c r="N657">
        <v>8.83</v>
      </c>
      <c r="O657">
        <v>11.17</v>
      </c>
      <c r="P657">
        <v>16.079999999999998</v>
      </c>
      <c r="Q657">
        <v>4.3</v>
      </c>
      <c r="R657">
        <v>8757</v>
      </c>
      <c r="S657">
        <v>6962</v>
      </c>
      <c r="T657">
        <v>2</v>
      </c>
      <c r="U657">
        <v>77977710</v>
      </c>
      <c r="V657">
        <v>6562131</v>
      </c>
      <c r="W657">
        <v>71415579</v>
      </c>
      <c r="X657" s="27">
        <f t="shared" si="61"/>
        <v>0.38795604395604394</v>
      </c>
      <c r="Y657" s="27">
        <f t="shared" si="62"/>
        <v>0.88349268100488731</v>
      </c>
      <c r="Z657" s="26">
        <f t="shared" si="63"/>
        <v>141.98504418762747</v>
      </c>
      <c r="AA657" s="27">
        <f t="shared" si="64"/>
        <v>1</v>
      </c>
      <c r="AB657" t="str">
        <f t="shared" si="65"/>
        <v>Fast Mover</v>
      </c>
    </row>
    <row r="658" spans="1:28" x14ac:dyDescent="0.3">
      <c r="A658" t="s">
        <v>675</v>
      </c>
      <c r="B658" t="s">
        <v>1052</v>
      </c>
      <c r="C658" t="s">
        <v>1633</v>
      </c>
      <c r="D658" t="s">
        <v>1638</v>
      </c>
      <c r="E658">
        <v>2024</v>
      </c>
      <c r="F658" t="s">
        <v>1639</v>
      </c>
      <c r="G658">
        <f t="shared" si="60"/>
        <v>92</v>
      </c>
      <c r="H658">
        <v>2034</v>
      </c>
      <c r="I658">
        <v>1625</v>
      </c>
      <c r="J658">
        <v>4490</v>
      </c>
      <c r="K658">
        <v>205159</v>
      </c>
      <c r="L658">
        <v>1.24</v>
      </c>
      <c r="M658">
        <v>3</v>
      </c>
      <c r="N658">
        <v>0.97</v>
      </c>
      <c r="O658">
        <v>11.19</v>
      </c>
      <c r="P658">
        <v>64.3</v>
      </c>
      <c r="Q658">
        <v>2.4</v>
      </c>
      <c r="R658">
        <v>4783</v>
      </c>
      <c r="S658">
        <v>7440</v>
      </c>
      <c r="T658">
        <v>2</v>
      </c>
      <c r="U658">
        <v>3305250</v>
      </c>
      <c r="V658">
        <v>9132660</v>
      </c>
      <c r="W658">
        <v>-5827410</v>
      </c>
      <c r="X658" s="27">
        <f t="shared" si="61"/>
        <v>0.21469284357188093</v>
      </c>
      <c r="Y658" s="27">
        <f t="shared" si="62"/>
        <v>0.40721144644548851</v>
      </c>
      <c r="Z658" s="26">
        <f t="shared" si="63"/>
        <v>336.5191740412979</v>
      </c>
      <c r="AA658" s="27">
        <f t="shared" si="64"/>
        <v>0.96739130434782605</v>
      </c>
      <c r="AB658" t="str">
        <f t="shared" si="65"/>
        <v>Overstocked</v>
      </c>
    </row>
    <row r="659" spans="1:28" x14ac:dyDescent="0.3">
      <c r="A659" t="s">
        <v>676</v>
      </c>
      <c r="B659" t="s">
        <v>1433</v>
      </c>
      <c r="C659" t="s">
        <v>1633</v>
      </c>
      <c r="D659" t="s">
        <v>1635</v>
      </c>
      <c r="E659">
        <v>2024</v>
      </c>
      <c r="F659" t="s">
        <v>1639</v>
      </c>
      <c r="G659">
        <f t="shared" si="60"/>
        <v>92</v>
      </c>
      <c r="H659">
        <v>1127</v>
      </c>
      <c r="I659">
        <v>14004</v>
      </c>
      <c r="J659">
        <v>9604</v>
      </c>
      <c r="K659">
        <v>62828</v>
      </c>
      <c r="L659">
        <v>7.27</v>
      </c>
      <c r="M659">
        <v>13</v>
      </c>
      <c r="N659">
        <v>0.56000000000000005</v>
      </c>
      <c r="O659">
        <v>23.88</v>
      </c>
      <c r="P659">
        <v>24.09</v>
      </c>
      <c r="Q659">
        <v>4.5999999999999996</v>
      </c>
      <c r="R659">
        <v>17409</v>
      </c>
      <c r="S659">
        <v>9968</v>
      </c>
      <c r="T659">
        <v>11</v>
      </c>
      <c r="U659">
        <v>15782508</v>
      </c>
      <c r="V659">
        <v>10823708</v>
      </c>
      <c r="W659">
        <v>4958800</v>
      </c>
      <c r="X659" s="27">
        <f t="shared" si="61"/>
        <v>0.10157728706624605</v>
      </c>
      <c r="Y659" s="27">
        <f t="shared" si="62"/>
        <v>0.22562797450544028</v>
      </c>
      <c r="Z659" s="26">
        <f t="shared" si="63"/>
        <v>813.71428571428567</v>
      </c>
      <c r="AA659" s="27">
        <f t="shared" si="64"/>
        <v>0.85869565217391308</v>
      </c>
      <c r="AB659" t="str">
        <f t="shared" si="65"/>
        <v>Slow Mover</v>
      </c>
    </row>
    <row r="660" spans="1:28" x14ac:dyDescent="0.3">
      <c r="A660" t="s">
        <v>677</v>
      </c>
      <c r="B660" t="s">
        <v>1484</v>
      </c>
      <c r="C660" t="s">
        <v>1634</v>
      </c>
      <c r="D660" t="s">
        <v>1638</v>
      </c>
      <c r="E660">
        <v>2023</v>
      </c>
      <c r="F660" t="s">
        <v>1642</v>
      </c>
      <c r="G660">
        <f t="shared" si="60"/>
        <v>90</v>
      </c>
      <c r="H660">
        <v>285</v>
      </c>
      <c r="I660">
        <v>16898</v>
      </c>
      <c r="J660">
        <v>3107</v>
      </c>
      <c r="K660">
        <v>408808</v>
      </c>
      <c r="L660">
        <v>4.54</v>
      </c>
      <c r="M660">
        <v>1</v>
      </c>
      <c r="N660">
        <v>1.29</v>
      </c>
      <c r="O660">
        <v>22.99</v>
      </c>
      <c r="P660">
        <v>67.34</v>
      </c>
      <c r="Q660">
        <v>2.9</v>
      </c>
      <c r="R660">
        <v>13302</v>
      </c>
      <c r="S660">
        <v>9587</v>
      </c>
      <c r="T660">
        <v>6</v>
      </c>
      <c r="U660">
        <v>4815930</v>
      </c>
      <c r="V660">
        <v>885495</v>
      </c>
      <c r="W660">
        <v>3930435</v>
      </c>
      <c r="X660" s="27">
        <f t="shared" si="61"/>
        <v>2.8869529983792545E-2</v>
      </c>
      <c r="Y660" s="27">
        <f t="shared" si="62"/>
        <v>5.7057651050621543E-2</v>
      </c>
      <c r="Z660" s="26">
        <f t="shared" si="63"/>
        <v>3027.4736842105262</v>
      </c>
      <c r="AA660" s="27">
        <f t="shared" si="64"/>
        <v>0.98888888888888893</v>
      </c>
      <c r="AB660" t="str">
        <f t="shared" si="65"/>
        <v>Slow Mover</v>
      </c>
    </row>
    <row r="661" spans="1:28" x14ac:dyDescent="0.3">
      <c r="A661" t="s">
        <v>678</v>
      </c>
      <c r="B661" t="s">
        <v>1249</v>
      </c>
      <c r="C661" t="s">
        <v>1633</v>
      </c>
      <c r="D661" t="s">
        <v>1638</v>
      </c>
      <c r="E661">
        <v>2024</v>
      </c>
      <c r="F661" t="s">
        <v>1639</v>
      </c>
      <c r="G661">
        <f t="shared" si="60"/>
        <v>92</v>
      </c>
      <c r="H661">
        <v>438</v>
      </c>
      <c r="I661">
        <v>8138</v>
      </c>
      <c r="J661">
        <v>7933</v>
      </c>
      <c r="K661">
        <v>182473</v>
      </c>
      <c r="L661">
        <v>8.4499999999999993</v>
      </c>
      <c r="M661">
        <v>15</v>
      </c>
      <c r="N661">
        <v>0.57999999999999996</v>
      </c>
      <c r="O661">
        <v>7.78</v>
      </c>
      <c r="P661">
        <v>66.48</v>
      </c>
      <c r="Q661">
        <v>3.1</v>
      </c>
      <c r="R661">
        <v>9396</v>
      </c>
      <c r="S661">
        <v>7735</v>
      </c>
      <c r="T661">
        <v>14</v>
      </c>
      <c r="U661">
        <v>3564444</v>
      </c>
      <c r="V661">
        <v>3474654</v>
      </c>
      <c r="W661">
        <v>89790</v>
      </c>
      <c r="X661" s="27">
        <f t="shared" si="61"/>
        <v>5.3591092622048205E-2</v>
      </c>
      <c r="Y661" s="27">
        <f t="shared" si="62"/>
        <v>8.7688600562007848E-2</v>
      </c>
      <c r="Z661" s="26">
        <f t="shared" si="63"/>
        <v>1624.703196347032</v>
      </c>
      <c r="AA661" s="27">
        <f t="shared" si="64"/>
        <v>0.83695652173913038</v>
      </c>
      <c r="AB661" t="str">
        <f t="shared" si="65"/>
        <v>Slow Mover</v>
      </c>
    </row>
    <row r="662" spans="1:28" x14ac:dyDescent="0.3">
      <c r="A662" t="s">
        <v>679</v>
      </c>
      <c r="B662" t="s">
        <v>1485</v>
      </c>
      <c r="C662" t="s">
        <v>1633</v>
      </c>
      <c r="D662" t="s">
        <v>1638</v>
      </c>
      <c r="E662">
        <v>2024</v>
      </c>
      <c r="F662" t="s">
        <v>1641</v>
      </c>
      <c r="G662">
        <f t="shared" si="60"/>
        <v>91</v>
      </c>
      <c r="H662">
        <v>3087</v>
      </c>
      <c r="I662">
        <v>8070</v>
      </c>
      <c r="J662">
        <v>12005</v>
      </c>
      <c r="K662">
        <v>327337</v>
      </c>
      <c r="L662">
        <v>12.06</v>
      </c>
      <c r="M662">
        <v>2</v>
      </c>
      <c r="N662">
        <v>8.4499999999999993</v>
      </c>
      <c r="O662">
        <v>5.23</v>
      </c>
      <c r="P662">
        <v>28.74</v>
      </c>
      <c r="Q662">
        <v>5</v>
      </c>
      <c r="R662">
        <v>20303</v>
      </c>
      <c r="S662">
        <v>1143</v>
      </c>
      <c r="T662">
        <v>4</v>
      </c>
      <c r="U662">
        <v>24912090</v>
      </c>
      <c r="V662">
        <v>37059435</v>
      </c>
      <c r="W662">
        <v>-12147345</v>
      </c>
      <c r="X662" s="27">
        <f t="shared" si="61"/>
        <v>0.72978723404255319</v>
      </c>
      <c r="Y662" s="27">
        <f t="shared" si="62"/>
        <v>0.61802445190620603</v>
      </c>
      <c r="Z662" s="26">
        <f t="shared" si="63"/>
        <v>33.693877551020414</v>
      </c>
      <c r="AA662" s="27">
        <f t="shared" si="64"/>
        <v>0.97802197802197799</v>
      </c>
      <c r="AB662" t="str">
        <f t="shared" si="65"/>
        <v>Fast Mover</v>
      </c>
    </row>
    <row r="663" spans="1:28" x14ac:dyDescent="0.3">
      <c r="A663" t="s">
        <v>680</v>
      </c>
      <c r="B663" t="s">
        <v>1486</v>
      </c>
      <c r="C663" t="s">
        <v>1634</v>
      </c>
      <c r="D663" t="s">
        <v>1638</v>
      </c>
      <c r="E663">
        <v>2024</v>
      </c>
      <c r="F663" t="s">
        <v>1640</v>
      </c>
      <c r="G663">
        <f t="shared" si="60"/>
        <v>92</v>
      </c>
      <c r="H663">
        <v>4908</v>
      </c>
      <c r="I663">
        <v>4749</v>
      </c>
      <c r="J663">
        <v>7309</v>
      </c>
      <c r="K663">
        <v>273461</v>
      </c>
      <c r="L663">
        <v>2.06</v>
      </c>
      <c r="M663">
        <v>7</v>
      </c>
      <c r="N663">
        <v>0.59</v>
      </c>
      <c r="O663">
        <v>21.21</v>
      </c>
      <c r="P663">
        <v>31.57</v>
      </c>
      <c r="Q663">
        <v>4.4000000000000004</v>
      </c>
      <c r="R663">
        <v>15026</v>
      </c>
      <c r="S663">
        <v>3142</v>
      </c>
      <c r="T663">
        <v>6</v>
      </c>
      <c r="U663">
        <v>23308092</v>
      </c>
      <c r="V663">
        <v>35872572</v>
      </c>
      <c r="W663">
        <v>-12564480</v>
      </c>
      <c r="X663" s="27">
        <f t="shared" si="61"/>
        <v>0.60968944099378886</v>
      </c>
      <c r="Y663" s="27">
        <f t="shared" si="62"/>
        <v>0.9825928117770194</v>
      </c>
      <c r="Z663" s="26">
        <f t="shared" si="63"/>
        <v>58.896495517522411</v>
      </c>
      <c r="AA663" s="27">
        <f t="shared" si="64"/>
        <v>0.92391304347826086</v>
      </c>
      <c r="AB663" t="str">
        <f t="shared" si="65"/>
        <v>Fast Mover</v>
      </c>
    </row>
    <row r="664" spans="1:28" x14ac:dyDescent="0.3">
      <c r="A664" t="s">
        <v>681</v>
      </c>
      <c r="B664" t="s">
        <v>1487</v>
      </c>
      <c r="C664" t="s">
        <v>1634</v>
      </c>
      <c r="D664" t="s">
        <v>1638</v>
      </c>
      <c r="E664">
        <v>2024</v>
      </c>
      <c r="F664" t="s">
        <v>1641</v>
      </c>
      <c r="G664">
        <f t="shared" si="60"/>
        <v>91</v>
      </c>
      <c r="H664">
        <v>1898</v>
      </c>
      <c r="I664">
        <v>10610</v>
      </c>
      <c r="J664">
        <v>10773</v>
      </c>
      <c r="K664">
        <v>488080</v>
      </c>
      <c r="L664">
        <v>8.7100000000000009</v>
      </c>
      <c r="M664">
        <v>5</v>
      </c>
      <c r="N664">
        <v>2.72</v>
      </c>
      <c r="O664">
        <v>22.65</v>
      </c>
      <c r="P664">
        <v>62.38</v>
      </c>
      <c r="Q664">
        <v>2.4</v>
      </c>
      <c r="R664">
        <v>19640</v>
      </c>
      <c r="S664">
        <v>914</v>
      </c>
      <c r="T664">
        <v>6</v>
      </c>
      <c r="U664">
        <v>20137780</v>
      </c>
      <c r="V664">
        <v>20447154</v>
      </c>
      <c r="W664">
        <v>-309374</v>
      </c>
      <c r="X664" s="27">
        <f t="shared" si="61"/>
        <v>0.67496443812233287</v>
      </c>
      <c r="Y664" s="27">
        <f t="shared" si="62"/>
        <v>0.37998393576870065</v>
      </c>
      <c r="Z664" s="26">
        <f t="shared" si="63"/>
        <v>43.821917808219176</v>
      </c>
      <c r="AA664" s="27">
        <f t="shared" si="64"/>
        <v>0.94505494505494503</v>
      </c>
      <c r="AB664" t="str">
        <f t="shared" si="65"/>
        <v>Other</v>
      </c>
    </row>
    <row r="665" spans="1:28" x14ac:dyDescent="0.3">
      <c r="A665" t="s">
        <v>682</v>
      </c>
      <c r="B665" t="s">
        <v>1488</v>
      </c>
      <c r="C665" t="s">
        <v>1633</v>
      </c>
      <c r="D665" t="s">
        <v>1635</v>
      </c>
      <c r="E665">
        <v>2023</v>
      </c>
      <c r="F665" t="s">
        <v>1642</v>
      </c>
      <c r="G665">
        <f t="shared" si="60"/>
        <v>90</v>
      </c>
      <c r="H665">
        <v>4769</v>
      </c>
      <c r="I665">
        <v>9095</v>
      </c>
      <c r="J665">
        <v>6706</v>
      </c>
      <c r="K665">
        <v>463523</v>
      </c>
      <c r="L665">
        <v>7.58</v>
      </c>
      <c r="M665">
        <v>15</v>
      </c>
      <c r="N665">
        <v>1.04</v>
      </c>
      <c r="O665">
        <v>13.54</v>
      </c>
      <c r="P665">
        <v>41.21</v>
      </c>
      <c r="Q665">
        <v>1</v>
      </c>
      <c r="R665">
        <v>12778</v>
      </c>
      <c r="S665">
        <v>5722</v>
      </c>
      <c r="T665">
        <v>2</v>
      </c>
      <c r="U665">
        <v>43374055</v>
      </c>
      <c r="V665">
        <v>31980914</v>
      </c>
      <c r="W665">
        <v>11393141</v>
      </c>
      <c r="X665" s="27">
        <f t="shared" si="61"/>
        <v>0.45458011629015349</v>
      </c>
      <c r="Y665" s="27">
        <f t="shared" si="62"/>
        <v>0.95476469424706722</v>
      </c>
      <c r="Z665" s="26">
        <f t="shared" si="63"/>
        <v>107.98490249528203</v>
      </c>
      <c r="AA665" s="27">
        <f t="shared" si="64"/>
        <v>0.83333333333333337</v>
      </c>
      <c r="AB665" t="str">
        <f t="shared" si="65"/>
        <v>Fast Mover</v>
      </c>
    </row>
    <row r="666" spans="1:28" x14ac:dyDescent="0.3">
      <c r="A666" t="s">
        <v>683</v>
      </c>
      <c r="B666" t="s">
        <v>1118</v>
      </c>
      <c r="C666" t="s">
        <v>1633</v>
      </c>
      <c r="D666" t="s">
        <v>1635</v>
      </c>
      <c r="E666">
        <v>2024</v>
      </c>
      <c r="F666" t="s">
        <v>1639</v>
      </c>
      <c r="G666">
        <f t="shared" si="60"/>
        <v>92</v>
      </c>
      <c r="H666">
        <v>2864</v>
      </c>
      <c r="I666">
        <v>15105</v>
      </c>
      <c r="J666">
        <v>3391</v>
      </c>
      <c r="K666">
        <v>414662</v>
      </c>
      <c r="L666">
        <v>2.16</v>
      </c>
      <c r="M666">
        <v>15</v>
      </c>
      <c r="N666">
        <v>2.95</v>
      </c>
      <c r="O666">
        <v>15.74</v>
      </c>
      <c r="P666">
        <v>25.56</v>
      </c>
      <c r="Q666">
        <v>3.5</v>
      </c>
      <c r="R666">
        <v>14742</v>
      </c>
      <c r="S666">
        <v>7432</v>
      </c>
      <c r="T666">
        <v>9</v>
      </c>
      <c r="U666">
        <v>43260720</v>
      </c>
      <c r="V666">
        <v>9711824</v>
      </c>
      <c r="W666">
        <v>33548896</v>
      </c>
      <c r="X666" s="27">
        <f t="shared" si="61"/>
        <v>0.27816627816627815</v>
      </c>
      <c r="Y666" s="27">
        <f t="shared" si="62"/>
        <v>0.57337934248764943</v>
      </c>
      <c r="Z666" s="26">
        <f t="shared" si="63"/>
        <v>238.73743016759778</v>
      </c>
      <c r="AA666" s="27">
        <f t="shared" si="64"/>
        <v>0.83695652173913038</v>
      </c>
      <c r="AB666" t="str">
        <f t="shared" si="65"/>
        <v>Other</v>
      </c>
    </row>
    <row r="667" spans="1:28" x14ac:dyDescent="0.3">
      <c r="A667" t="s">
        <v>684</v>
      </c>
      <c r="B667" t="s">
        <v>1489</v>
      </c>
      <c r="C667" t="s">
        <v>1634</v>
      </c>
      <c r="D667" t="s">
        <v>1638</v>
      </c>
      <c r="E667">
        <v>2024</v>
      </c>
      <c r="F667" t="s">
        <v>1641</v>
      </c>
      <c r="G667">
        <f t="shared" si="60"/>
        <v>91</v>
      </c>
      <c r="H667">
        <v>3424</v>
      </c>
      <c r="I667">
        <v>13615</v>
      </c>
      <c r="J667">
        <v>11688</v>
      </c>
      <c r="K667">
        <v>331755</v>
      </c>
      <c r="L667">
        <v>9.36</v>
      </c>
      <c r="M667">
        <v>6</v>
      </c>
      <c r="N667">
        <v>0.91</v>
      </c>
      <c r="O667">
        <v>6.42</v>
      </c>
      <c r="P667">
        <v>68.53</v>
      </c>
      <c r="Q667">
        <v>3.8</v>
      </c>
      <c r="R667">
        <v>20190</v>
      </c>
      <c r="S667">
        <v>409</v>
      </c>
      <c r="T667">
        <v>6</v>
      </c>
      <c r="U667">
        <v>46617760</v>
      </c>
      <c r="V667">
        <v>40019712</v>
      </c>
      <c r="W667">
        <v>6598048</v>
      </c>
      <c r="X667" s="27">
        <f t="shared" si="61"/>
        <v>0.89329506913644663</v>
      </c>
      <c r="Y667" s="27">
        <f t="shared" si="62"/>
        <v>0.68549262174501113</v>
      </c>
      <c r="Z667" s="26">
        <f t="shared" si="63"/>
        <v>10.870035046728972</v>
      </c>
      <c r="AA667" s="27">
        <f t="shared" si="64"/>
        <v>0.93406593406593408</v>
      </c>
      <c r="AB667" t="str">
        <f t="shared" si="65"/>
        <v>Fast Mover</v>
      </c>
    </row>
    <row r="668" spans="1:28" x14ac:dyDescent="0.3">
      <c r="A668" t="s">
        <v>685</v>
      </c>
      <c r="B668" t="s">
        <v>1259</v>
      </c>
      <c r="C668" t="s">
        <v>1634</v>
      </c>
      <c r="D668" t="s">
        <v>1636</v>
      </c>
      <c r="E668">
        <v>2024</v>
      </c>
      <c r="F668" t="s">
        <v>1641</v>
      </c>
      <c r="G668">
        <f t="shared" si="60"/>
        <v>91</v>
      </c>
      <c r="H668">
        <v>3328</v>
      </c>
      <c r="I668">
        <v>7794</v>
      </c>
      <c r="J668">
        <v>14635</v>
      </c>
      <c r="K668">
        <v>224863</v>
      </c>
      <c r="L668">
        <v>4.0999999999999996</v>
      </c>
      <c r="M668">
        <v>12</v>
      </c>
      <c r="N668">
        <v>6.68</v>
      </c>
      <c r="O668">
        <v>20.02</v>
      </c>
      <c r="P668">
        <v>22.33</v>
      </c>
      <c r="Q668">
        <v>3.6</v>
      </c>
      <c r="R668">
        <v>4070</v>
      </c>
      <c r="S668">
        <v>6761</v>
      </c>
      <c r="T668">
        <v>6</v>
      </c>
      <c r="U668">
        <v>25938432</v>
      </c>
      <c r="V668">
        <v>48705280</v>
      </c>
      <c r="W668">
        <v>-22766848</v>
      </c>
      <c r="X668" s="27">
        <f t="shared" si="61"/>
        <v>0.32986420854395876</v>
      </c>
      <c r="Y668" s="27">
        <f t="shared" si="62"/>
        <v>0.6662732024437491</v>
      </c>
      <c r="Z668" s="26">
        <f t="shared" si="63"/>
        <v>184.87109375</v>
      </c>
      <c r="AA668" s="27">
        <f t="shared" si="64"/>
        <v>0.86813186813186816</v>
      </c>
      <c r="AB668" t="str">
        <f t="shared" si="65"/>
        <v>Other</v>
      </c>
    </row>
    <row r="669" spans="1:28" x14ac:dyDescent="0.3">
      <c r="A669" t="s">
        <v>686</v>
      </c>
      <c r="B669" t="s">
        <v>1490</v>
      </c>
      <c r="C669" t="s">
        <v>1632</v>
      </c>
      <c r="D669" t="s">
        <v>1637</v>
      </c>
      <c r="E669">
        <v>2023</v>
      </c>
      <c r="F669" t="s">
        <v>1641</v>
      </c>
      <c r="G669">
        <f t="shared" si="60"/>
        <v>91</v>
      </c>
      <c r="H669">
        <v>1302</v>
      </c>
      <c r="I669">
        <v>7257</v>
      </c>
      <c r="J669">
        <v>12950</v>
      </c>
      <c r="K669">
        <v>455166</v>
      </c>
      <c r="L669">
        <v>7.32</v>
      </c>
      <c r="M669">
        <v>12</v>
      </c>
      <c r="N669">
        <v>1.33</v>
      </c>
      <c r="O669">
        <v>15.8</v>
      </c>
      <c r="P669">
        <v>78.45</v>
      </c>
      <c r="Q669">
        <v>4.9000000000000004</v>
      </c>
      <c r="R669">
        <v>1824</v>
      </c>
      <c r="S669">
        <v>4327</v>
      </c>
      <c r="T669">
        <v>10</v>
      </c>
      <c r="U669">
        <v>9448614</v>
      </c>
      <c r="V669">
        <v>16860900</v>
      </c>
      <c r="W669">
        <v>-7412286</v>
      </c>
      <c r="X669" s="27">
        <f t="shared" si="61"/>
        <v>0.23130218511280867</v>
      </c>
      <c r="Y669" s="27">
        <f t="shared" si="62"/>
        <v>0.26066337427336578</v>
      </c>
      <c r="Z669" s="26">
        <f t="shared" si="63"/>
        <v>302.42473118279571</v>
      </c>
      <c r="AA669" s="27">
        <f t="shared" si="64"/>
        <v>0.86813186813186816</v>
      </c>
      <c r="AB669" t="str">
        <f t="shared" si="65"/>
        <v>Other</v>
      </c>
    </row>
    <row r="670" spans="1:28" x14ac:dyDescent="0.3">
      <c r="A670" t="s">
        <v>687</v>
      </c>
      <c r="B670" t="s">
        <v>1491</v>
      </c>
      <c r="C670" t="s">
        <v>1634</v>
      </c>
      <c r="D670" t="s">
        <v>1638</v>
      </c>
      <c r="E670">
        <v>2024</v>
      </c>
      <c r="F670" t="s">
        <v>1642</v>
      </c>
      <c r="G670">
        <f t="shared" si="60"/>
        <v>90</v>
      </c>
      <c r="H670">
        <v>4031</v>
      </c>
      <c r="I670">
        <v>14095</v>
      </c>
      <c r="J670">
        <v>7983</v>
      </c>
      <c r="K670">
        <v>388384</v>
      </c>
      <c r="L670">
        <v>1.23</v>
      </c>
      <c r="M670">
        <v>4</v>
      </c>
      <c r="N670">
        <v>8.52</v>
      </c>
      <c r="O670">
        <v>12.59</v>
      </c>
      <c r="P670">
        <v>51.17</v>
      </c>
      <c r="Q670">
        <v>4.5</v>
      </c>
      <c r="R670">
        <v>11221</v>
      </c>
      <c r="S670">
        <v>1977</v>
      </c>
      <c r="T670">
        <v>9</v>
      </c>
      <c r="U670">
        <v>56816945</v>
      </c>
      <c r="V670">
        <v>32179473</v>
      </c>
      <c r="W670">
        <v>24637472</v>
      </c>
      <c r="X670" s="27">
        <f t="shared" si="61"/>
        <v>0.67093874833555256</v>
      </c>
      <c r="Y670" s="27">
        <f t="shared" si="62"/>
        <v>0.80701540836861563</v>
      </c>
      <c r="Z670" s="26">
        <f t="shared" si="63"/>
        <v>44.140411808484245</v>
      </c>
      <c r="AA670" s="27">
        <f t="shared" si="64"/>
        <v>0.9555555555555556</v>
      </c>
      <c r="AB670" t="str">
        <f t="shared" si="65"/>
        <v>Fast Mover</v>
      </c>
    </row>
    <row r="671" spans="1:28" x14ac:dyDescent="0.3">
      <c r="A671" t="s">
        <v>688</v>
      </c>
      <c r="B671" t="s">
        <v>1043</v>
      </c>
      <c r="C671" t="s">
        <v>1632</v>
      </c>
      <c r="D671" t="s">
        <v>1635</v>
      </c>
      <c r="E671">
        <v>2023</v>
      </c>
      <c r="F671" t="s">
        <v>1641</v>
      </c>
      <c r="G671">
        <f t="shared" si="60"/>
        <v>91</v>
      </c>
      <c r="H671">
        <v>4723</v>
      </c>
      <c r="I671">
        <v>3469</v>
      </c>
      <c r="J671">
        <v>6048</v>
      </c>
      <c r="K671">
        <v>289719</v>
      </c>
      <c r="L671">
        <v>6.89</v>
      </c>
      <c r="M671">
        <v>19</v>
      </c>
      <c r="N671">
        <v>8.17</v>
      </c>
      <c r="O671">
        <v>1.5</v>
      </c>
      <c r="P671">
        <v>18.46</v>
      </c>
      <c r="Q671">
        <v>2.8</v>
      </c>
      <c r="R671">
        <v>7145</v>
      </c>
      <c r="S671">
        <v>2586</v>
      </c>
      <c r="T671">
        <v>14</v>
      </c>
      <c r="U671">
        <v>16384087</v>
      </c>
      <c r="V671">
        <v>28564704</v>
      </c>
      <c r="W671">
        <v>-12180617</v>
      </c>
      <c r="X671" s="27">
        <f t="shared" si="61"/>
        <v>0.64618962922424406</v>
      </c>
      <c r="Y671" s="27">
        <f t="shared" si="62"/>
        <v>0.94555538916521242</v>
      </c>
      <c r="Z671" s="26">
        <f t="shared" si="63"/>
        <v>49.825534617827657</v>
      </c>
      <c r="AA671" s="27">
        <f t="shared" si="64"/>
        <v>0.79120879120879117</v>
      </c>
      <c r="AB671" t="str">
        <f t="shared" si="65"/>
        <v>Fast Mover</v>
      </c>
    </row>
    <row r="672" spans="1:28" x14ac:dyDescent="0.3">
      <c r="A672" t="s">
        <v>689</v>
      </c>
      <c r="B672" t="s">
        <v>1492</v>
      </c>
      <c r="C672" t="s">
        <v>1633</v>
      </c>
      <c r="D672" t="s">
        <v>1635</v>
      </c>
      <c r="E672">
        <v>2023</v>
      </c>
      <c r="F672" t="s">
        <v>1639</v>
      </c>
      <c r="G672">
        <f t="shared" si="60"/>
        <v>92</v>
      </c>
      <c r="H672">
        <v>2172</v>
      </c>
      <c r="I672">
        <v>12485</v>
      </c>
      <c r="J672">
        <v>9566</v>
      </c>
      <c r="K672">
        <v>258475</v>
      </c>
      <c r="L672">
        <v>4.5999999999999996</v>
      </c>
      <c r="M672">
        <v>17</v>
      </c>
      <c r="N672">
        <v>0.14000000000000001</v>
      </c>
      <c r="O672">
        <v>22.9</v>
      </c>
      <c r="P672">
        <v>65.53</v>
      </c>
      <c r="Q672">
        <v>1.3</v>
      </c>
      <c r="R672">
        <v>19829</v>
      </c>
      <c r="S672">
        <v>6986</v>
      </c>
      <c r="T672">
        <v>2</v>
      </c>
      <c r="U672">
        <v>27117420</v>
      </c>
      <c r="V672">
        <v>20777352</v>
      </c>
      <c r="W672">
        <v>6340068</v>
      </c>
      <c r="X672" s="27">
        <f t="shared" si="61"/>
        <v>0.23716968770473904</v>
      </c>
      <c r="Y672" s="27">
        <f t="shared" si="62"/>
        <v>0.43483936169105264</v>
      </c>
      <c r="Z672" s="26">
        <f t="shared" si="63"/>
        <v>295.90791896869246</v>
      </c>
      <c r="AA672" s="27">
        <f t="shared" si="64"/>
        <v>0.81521739130434789</v>
      </c>
      <c r="AB672" t="str">
        <f t="shared" si="65"/>
        <v>Other</v>
      </c>
    </row>
    <row r="673" spans="1:28" x14ac:dyDescent="0.3">
      <c r="A673" t="s">
        <v>690</v>
      </c>
      <c r="B673" t="s">
        <v>1481</v>
      </c>
      <c r="C673" t="s">
        <v>1632</v>
      </c>
      <c r="D673" t="s">
        <v>1635</v>
      </c>
      <c r="E673">
        <v>2024</v>
      </c>
      <c r="F673" t="s">
        <v>1639</v>
      </c>
      <c r="G673">
        <f t="shared" si="60"/>
        <v>92</v>
      </c>
      <c r="H673">
        <v>4580</v>
      </c>
      <c r="I673">
        <v>18775</v>
      </c>
      <c r="J673">
        <v>10902</v>
      </c>
      <c r="K673">
        <v>314889</v>
      </c>
      <c r="L673">
        <v>12.34</v>
      </c>
      <c r="M673">
        <v>14</v>
      </c>
      <c r="N673">
        <v>8.9600000000000009</v>
      </c>
      <c r="O673">
        <v>15.39</v>
      </c>
      <c r="P673">
        <v>51.53</v>
      </c>
      <c r="Q673">
        <v>2.9</v>
      </c>
      <c r="R673">
        <v>15904</v>
      </c>
      <c r="S673">
        <v>4935</v>
      </c>
      <c r="T673">
        <v>4</v>
      </c>
      <c r="U673">
        <v>85989500</v>
      </c>
      <c r="V673">
        <v>49931160</v>
      </c>
      <c r="W673">
        <v>36058340</v>
      </c>
      <c r="X673" s="27">
        <f t="shared" si="61"/>
        <v>0.48134524435102471</v>
      </c>
      <c r="Y673" s="27">
        <f t="shared" si="62"/>
        <v>0.9169264624977076</v>
      </c>
      <c r="Z673" s="26">
        <f t="shared" si="63"/>
        <v>99.131004366812235</v>
      </c>
      <c r="AA673" s="27">
        <f t="shared" si="64"/>
        <v>0.84782608695652173</v>
      </c>
      <c r="AB673" t="str">
        <f t="shared" si="65"/>
        <v>Fast Mover</v>
      </c>
    </row>
    <row r="674" spans="1:28" x14ac:dyDescent="0.3">
      <c r="A674" t="s">
        <v>691</v>
      </c>
      <c r="B674" t="s">
        <v>1493</v>
      </c>
      <c r="C674" t="s">
        <v>1632</v>
      </c>
      <c r="D674" t="s">
        <v>1635</v>
      </c>
      <c r="E674">
        <v>2023</v>
      </c>
      <c r="F674" t="s">
        <v>1641</v>
      </c>
      <c r="G674">
        <f t="shared" si="60"/>
        <v>91</v>
      </c>
      <c r="H674">
        <v>2200</v>
      </c>
      <c r="I674">
        <v>5970</v>
      </c>
      <c r="J674">
        <v>5908</v>
      </c>
      <c r="K674">
        <v>367387</v>
      </c>
      <c r="L674">
        <v>0.85</v>
      </c>
      <c r="M674">
        <v>17</v>
      </c>
      <c r="N674">
        <v>0.28999999999999998</v>
      </c>
      <c r="O674">
        <v>4.82</v>
      </c>
      <c r="P674">
        <v>33.840000000000003</v>
      </c>
      <c r="Q674">
        <v>3.8</v>
      </c>
      <c r="R674">
        <v>5986</v>
      </c>
      <c r="S674">
        <v>894</v>
      </c>
      <c r="T674">
        <v>13</v>
      </c>
      <c r="U674">
        <v>13134000</v>
      </c>
      <c r="V674">
        <v>12997600</v>
      </c>
      <c r="W674">
        <v>136400</v>
      </c>
      <c r="X674" s="27">
        <f t="shared" si="61"/>
        <v>0.71105365223012285</v>
      </c>
      <c r="Y674" s="27">
        <f t="shared" si="62"/>
        <v>0.44044502565392069</v>
      </c>
      <c r="Z674" s="26">
        <f t="shared" si="63"/>
        <v>36.979090909090907</v>
      </c>
      <c r="AA674" s="27">
        <f t="shared" si="64"/>
        <v>0.81318681318681318</v>
      </c>
      <c r="AB674" t="str">
        <f t="shared" si="65"/>
        <v>Stock-out Risk</v>
      </c>
    </row>
    <row r="675" spans="1:28" x14ac:dyDescent="0.3">
      <c r="A675" t="s">
        <v>692</v>
      </c>
      <c r="B675" t="s">
        <v>1494</v>
      </c>
      <c r="C675" t="s">
        <v>1633</v>
      </c>
      <c r="D675" t="s">
        <v>1638</v>
      </c>
      <c r="E675">
        <v>2024</v>
      </c>
      <c r="F675" t="s">
        <v>1640</v>
      </c>
      <c r="G675">
        <f t="shared" si="60"/>
        <v>92</v>
      </c>
      <c r="H675">
        <v>4909</v>
      </c>
      <c r="I675">
        <v>11725</v>
      </c>
      <c r="J675">
        <v>4404</v>
      </c>
      <c r="K675">
        <v>316010</v>
      </c>
      <c r="L675">
        <v>6.28</v>
      </c>
      <c r="M675">
        <v>1</v>
      </c>
      <c r="N675">
        <v>2.4</v>
      </c>
      <c r="O675">
        <v>15.16</v>
      </c>
      <c r="P675">
        <v>43.8</v>
      </c>
      <c r="Q675">
        <v>3.4</v>
      </c>
      <c r="R675">
        <v>3930</v>
      </c>
      <c r="S675">
        <v>6886</v>
      </c>
      <c r="T675">
        <v>8</v>
      </c>
      <c r="U675">
        <v>57558025</v>
      </c>
      <c r="V675">
        <v>21619236</v>
      </c>
      <c r="W675">
        <v>35938789</v>
      </c>
      <c r="X675" s="27">
        <f t="shared" si="61"/>
        <v>0.41619330224671469</v>
      </c>
      <c r="Y675" s="27">
        <f t="shared" si="62"/>
        <v>0.98279301406140762</v>
      </c>
      <c r="Z675" s="26">
        <f t="shared" si="63"/>
        <v>129.05113057649214</v>
      </c>
      <c r="AA675" s="27">
        <f t="shared" si="64"/>
        <v>0.98913043478260865</v>
      </c>
      <c r="AB675" t="str">
        <f t="shared" si="65"/>
        <v>Fast Mover</v>
      </c>
    </row>
    <row r="676" spans="1:28" x14ac:dyDescent="0.3">
      <c r="A676" t="s">
        <v>693</v>
      </c>
      <c r="B676" t="s">
        <v>1332</v>
      </c>
      <c r="C676" t="s">
        <v>1632</v>
      </c>
      <c r="D676" t="s">
        <v>1635</v>
      </c>
      <c r="E676">
        <v>2023</v>
      </c>
      <c r="F676" t="s">
        <v>1641</v>
      </c>
      <c r="G676">
        <f t="shared" si="60"/>
        <v>91</v>
      </c>
      <c r="H676">
        <v>1379</v>
      </c>
      <c r="I676">
        <v>11056</v>
      </c>
      <c r="J676">
        <v>1469</v>
      </c>
      <c r="K676">
        <v>213317</v>
      </c>
      <c r="L676">
        <v>6.88</v>
      </c>
      <c r="M676">
        <v>9</v>
      </c>
      <c r="N676">
        <v>0.32</v>
      </c>
      <c r="O676">
        <v>16.940000000000001</v>
      </c>
      <c r="P676">
        <v>33.869999999999997</v>
      </c>
      <c r="Q676">
        <v>3.2</v>
      </c>
      <c r="R676">
        <v>18729</v>
      </c>
      <c r="S676">
        <v>4114</v>
      </c>
      <c r="T676">
        <v>2</v>
      </c>
      <c r="U676">
        <v>15246224</v>
      </c>
      <c r="V676">
        <v>2025751</v>
      </c>
      <c r="W676">
        <v>13220473</v>
      </c>
      <c r="X676" s="27">
        <f t="shared" si="61"/>
        <v>0.25104678681958859</v>
      </c>
      <c r="Y676" s="27">
        <f t="shared" si="62"/>
        <v>0.276078950171253</v>
      </c>
      <c r="Z676" s="26">
        <f t="shared" si="63"/>
        <v>271.48223350253807</v>
      </c>
      <c r="AA676" s="27">
        <f t="shared" si="64"/>
        <v>0.90109890109890112</v>
      </c>
      <c r="AB676" t="str">
        <f t="shared" si="65"/>
        <v>Overstocked</v>
      </c>
    </row>
    <row r="677" spans="1:28" x14ac:dyDescent="0.3">
      <c r="A677" t="s">
        <v>694</v>
      </c>
      <c r="B677" t="s">
        <v>1323</v>
      </c>
      <c r="C677" t="s">
        <v>1633</v>
      </c>
      <c r="D677" t="s">
        <v>1635</v>
      </c>
      <c r="E677">
        <v>2023</v>
      </c>
      <c r="F677" t="s">
        <v>1642</v>
      </c>
      <c r="G677">
        <f t="shared" si="60"/>
        <v>90</v>
      </c>
      <c r="H677">
        <v>1408</v>
      </c>
      <c r="I677">
        <v>10706</v>
      </c>
      <c r="J677">
        <v>5164</v>
      </c>
      <c r="K677">
        <v>487940</v>
      </c>
      <c r="L677">
        <v>10.88</v>
      </c>
      <c r="M677">
        <v>12</v>
      </c>
      <c r="N677">
        <v>3.36</v>
      </c>
      <c r="O677">
        <v>13.14</v>
      </c>
      <c r="P677">
        <v>31.04</v>
      </c>
      <c r="Q677">
        <v>2.9</v>
      </c>
      <c r="R677">
        <v>14656</v>
      </c>
      <c r="S677">
        <v>7492</v>
      </c>
      <c r="T677">
        <v>2</v>
      </c>
      <c r="U677">
        <v>15074048</v>
      </c>
      <c r="V677">
        <v>7270912</v>
      </c>
      <c r="W677">
        <v>7803136</v>
      </c>
      <c r="X677" s="27">
        <f t="shared" si="61"/>
        <v>0.15820224719101122</v>
      </c>
      <c r="Y677" s="27">
        <f t="shared" si="62"/>
        <v>0.28188481641850927</v>
      </c>
      <c r="Z677" s="26">
        <f t="shared" si="63"/>
        <v>478.8920454545455</v>
      </c>
      <c r="AA677" s="27">
        <f t="shared" si="64"/>
        <v>0.8666666666666667</v>
      </c>
      <c r="AB677" t="str">
        <f t="shared" si="65"/>
        <v>Slow Mover</v>
      </c>
    </row>
    <row r="678" spans="1:28" x14ac:dyDescent="0.3">
      <c r="A678" t="s">
        <v>695</v>
      </c>
      <c r="B678" t="s">
        <v>1425</v>
      </c>
      <c r="C678" t="s">
        <v>1634</v>
      </c>
      <c r="D678" t="s">
        <v>1637</v>
      </c>
      <c r="E678">
        <v>2024</v>
      </c>
      <c r="F678" t="s">
        <v>1640</v>
      </c>
      <c r="G678">
        <f t="shared" si="60"/>
        <v>92</v>
      </c>
      <c r="H678">
        <v>2532</v>
      </c>
      <c r="I678">
        <v>11491</v>
      </c>
      <c r="J678">
        <v>8129</v>
      </c>
      <c r="K678">
        <v>440825</v>
      </c>
      <c r="L678">
        <v>8.61</v>
      </c>
      <c r="M678">
        <v>17</v>
      </c>
      <c r="N678">
        <v>5.14</v>
      </c>
      <c r="O678">
        <v>17.95</v>
      </c>
      <c r="P678">
        <v>23.09</v>
      </c>
      <c r="Q678">
        <v>2.2000000000000002</v>
      </c>
      <c r="R678">
        <v>2067</v>
      </c>
      <c r="S678">
        <v>5453</v>
      </c>
      <c r="T678">
        <v>6</v>
      </c>
      <c r="U678">
        <v>29095212</v>
      </c>
      <c r="V678">
        <v>20582628</v>
      </c>
      <c r="W678">
        <v>8512584</v>
      </c>
      <c r="X678" s="27">
        <f t="shared" si="61"/>
        <v>0.3170945522855354</v>
      </c>
      <c r="Y678" s="27">
        <f t="shared" si="62"/>
        <v>0.50691218407078509</v>
      </c>
      <c r="Z678" s="26">
        <f t="shared" si="63"/>
        <v>198.13428120063193</v>
      </c>
      <c r="AA678" s="27">
        <f t="shared" si="64"/>
        <v>0.81521739130434789</v>
      </c>
      <c r="AB678" t="str">
        <f t="shared" si="65"/>
        <v>Other</v>
      </c>
    </row>
    <row r="679" spans="1:28" x14ac:dyDescent="0.3">
      <c r="A679" t="s">
        <v>696</v>
      </c>
      <c r="B679" t="s">
        <v>1197</v>
      </c>
      <c r="C679" t="s">
        <v>1634</v>
      </c>
      <c r="D679" t="s">
        <v>1637</v>
      </c>
      <c r="E679">
        <v>2024</v>
      </c>
      <c r="F679" t="s">
        <v>1642</v>
      </c>
      <c r="G679">
        <f t="shared" si="60"/>
        <v>90</v>
      </c>
      <c r="H679">
        <v>4592</v>
      </c>
      <c r="I679">
        <v>9019</v>
      </c>
      <c r="J679">
        <v>2083</v>
      </c>
      <c r="K679">
        <v>121354</v>
      </c>
      <c r="L679">
        <v>10.01</v>
      </c>
      <c r="M679">
        <v>14</v>
      </c>
      <c r="N679">
        <v>7.97</v>
      </c>
      <c r="O679">
        <v>14.54</v>
      </c>
      <c r="P679">
        <v>39.020000000000003</v>
      </c>
      <c r="Q679">
        <v>2.1</v>
      </c>
      <c r="R679">
        <v>3679</v>
      </c>
      <c r="S679">
        <v>3507</v>
      </c>
      <c r="T679">
        <v>10</v>
      </c>
      <c r="U679">
        <v>41415248</v>
      </c>
      <c r="V679">
        <v>9565136</v>
      </c>
      <c r="W679">
        <v>31850112</v>
      </c>
      <c r="X679" s="27">
        <f t="shared" si="61"/>
        <v>0.56698357821953327</v>
      </c>
      <c r="Y679" s="27">
        <f t="shared" si="62"/>
        <v>0.91932888991036532</v>
      </c>
      <c r="Z679" s="26">
        <f t="shared" si="63"/>
        <v>68.734756097560975</v>
      </c>
      <c r="AA679" s="27">
        <f t="shared" si="64"/>
        <v>0.84444444444444444</v>
      </c>
      <c r="AB679" t="str">
        <f t="shared" si="65"/>
        <v>Fast Mover</v>
      </c>
    </row>
    <row r="680" spans="1:28" x14ac:dyDescent="0.3">
      <c r="A680" t="s">
        <v>697</v>
      </c>
      <c r="B680" t="s">
        <v>1495</v>
      </c>
      <c r="C680" t="s">
        <v>1634</v>
      </c>
      <c r="D680" t="s">
        <v>1637</v>
      </c>
      <c r="E680">
        <v>2023</v>
      </c>
      <c r="F680" t="s">
        <v>1642</v>
      </c>
      <c r="G680">
        <f t="shared" si="60"/>
        <v>90</v>
      </c>
      <c r="H680">
        <v>2067</v>
      </c>
      <c r="I680">
        <v>15169</v>
      </c>
      <c r="J680">
        <v>1723</v>
      </c>
      <c r="K680">
        <v>101374</v>
      </c>
      <c r="L680">
        <v>11.66</v>
      </c>
      <c r="M680">
        <v>11</v>
      </c>
      <c r="N680">
        <v>3.38</v>
      </c>
      <c r="O680">
        <v>23.69</v>
      </c>
      <c r="P680">
        <v>30.08</v>
      </c>
      <c r="Q680">
        <v>3</v>
      </c>
      <c r="R680">
        <v>3519</v>
      </c>
      <c r="S680">
        <v>1074</v>
      </c>
      <c r="T680">
        <v>7</v>
      </c>
      <c r="U680">
        <v>31354323</v>
      </c>
      <c r="V680">
        <v>3561441</v>
      </c>
      <c r="W680">
        <v>27792882</v>
      </c>
      <c r="X680" s="27">
        <f t="shared" si="61"/>
        <v>0.6580706781279847</v>
      </c>
      <c r="Y680" s="27">
        <f t="shared" si="62"/>
        <v>0.41381812183029731</v>
      </c>
      <c r="Z680" s="26">
        <f t="shared" si="63"/>
        <v>46.763425253991294</v>
      </c>
      <c r="AA680" s="27">
        <f t="shared" si="64"/>
        <v>0.87777777777777777</v>
      </c>
      <c r="AB680" t="str">
        <f t="shared" si="65"/>
        <v>Stock-out Risk</v>
      </c>
    </row>
    <row r="681" spans="1:28" x14ac:dyDescent="0.3">
      <c r="A681" t="s">
        <v>698</v>
      </c>
      <c r="B681" t="s">
        <v>1496</v>
      </c>
      <c r="C681" t="s">
        <v>1634</v>
      </c>
      <c r="D681" t="s">
        <v>1636</v>
      </c>
      <c r="E681">
        <v>2024</v>
      </c>
      <c r="F681" t="s">
        <v>1639</v>
      </c>
      <c r="G681">
        <f t="shared" si="60"/>
        <v>92</v>
      </c>
      <c r="H681">
        <v>1381</v>
      </c>
      <c r="I681">
        <v>6112</v>
      </c>
      <c r="J681">
        <v>1925</v>
      </c>
      <c r="K681">
        <v>164397</v>
      </c>
      <c r="L681">
        <v>12.93</v>
      </c>
      <c r="M681">
        <v>14</v>
      </c>
      <c r="N681">
        <v>7.05</v>
      </c>
      <c r="O681">
        <v>1.34</v>
      </c>
      <c r="P681">
        <v>64.67</v>
      </c>
      <c r="Q681">
        <v>1.6</v>
      </c>
      <c r="R681">
        <v>17419</v>
      </c>
      <c r="S681">
        <v>9339</v>
      </c>
      <c r="T681">
        <v>11</v>
      </c>
      <c r="U681">
        <v>8440672</v>
      </c>
      <c r="V681">
        <v>2658425</v>
      </c>
      <c r="W681">
        <v>5782247</v>
      </c>
      <c r="X681" s="27">
        <f t="shared" si="61"/>
        <v>0.12882462686567164</v>
      </c>
      <c r="Y681" s="27">
        <f t="shared" si="62"/>
        <v>0.27647935474002933</v>
      </c>
      <c r="Z681" s="26">
        <f t="shared" si="63"/>
        <v>622.14916727009415</v>
      </c>
      <c r="AA681" s="27">
        <f t="shared" si="64"/>
        <v>0.84782608695652173</v>
      </c>
      <c r="AB681" t="str">
        <f t="shared" si="65"/>
        <v>Slow Mover</v>
      </c>
    </row>
    <row r="682" spans="1:28" x14ac:dyDescent="0.3">
      <c r="A682" t="s">
        <v>699</v>
      </c>
      <c r="B682" t="s">
        <v>1497</v>
      </c>
      <c r="C682" t="s">
        <v>1633</v>
      </c>
      <c r="D682" t="s">
        <v>1636</v>
      </c>
      <c r="E682">
        <v>2024</v>
      </c>
      <c r="F682" t="s">
        <v>1642</v>
      </c>
      <c r="G682">
        <f t="shared" si="60"/>
        <v>90</v>
      </c>
      <c r="H682">
        <v>4394</v>
      </c>
      <c r="I682">
        <v>13873</v>
      </c>
      <c r="J682">
        <v>2329</v>
      </c>
      <c r="K682">
        <v>298552</v>
      </c>
      <c r="L682">
        <v>4.71</v>
      </c>
      <c r="M682">
        <v>12</v>
      </c>
      <c r="N682">
        <v>1.88</v>
      </c>
      <c r="O682">
        <v>2.66</v>
      </c>
      <c r="P682">
        <v>64.709999999999994</v>
      </c>
      <c r="Q682">
        <v>2.4</v>
      </c>
      <c r="R682">
        <v>20204</v>
      </c>
      <c r="S682">
        <v>4337</v>
      </c>
      <c r="T682">
        <v>3</v>
      </c>
      <c r="U682">
        <v>60957962</v>
      </c>
      <c r="V682">
        <v>10233626</v>
      </c>
      <c r="W682">
        <v>50724336</v>
      </c>
      <c r="X682" s="27">
        <f t="shared" si="61"/>
        <v>0.50326423090138583</v>
      </c>
      <c r="Y682" s="27">
        <f t="shared" si="62"/>
        <v>0.87968883760151251</v>
      </c>
      <c r="Z682" s="26">
        <f t="shared" si="63"/>
        <v>88.832498862084663</v>
      </c>
      <c r="AA682" s="27">
        <f t="shared" si="64"/>
        <v>0.8666666666666667</v>
      </c>
      <c r="AB682" t="str">
        <f t="shared" si="65"/>
        <v>Fast Mover</v>
      </c>
    </row>
    <row r="683" spans="1:28" x14ac:dyDescent="0.3">
      <c r="A683" t="s">
        <v>700</v>
      </c>
      <c r="B683" t="s">
        <v>1277</v>
      </c>
      <c r="C683" t="s">
        <v>1633</v>
      </c>
      <c r="D683" t="s">
        <v>1635</v>
      </c>
      <c r="E683">
        <v>2023</v>
      </c>
      <c r="F683" t="s">
        <v>1641</v>
      </c>
      <c r="G683">
        <f t="shared" si="60"/>
        <v>91</v>
      </c>
      <c r="H683">
        <v>4311</v>
      </c>
      <c r="I683">
        <v>19082</v>
      </c>
      <c r="J683">
        <v>14846</v>
      </c>
      <c r="K683">
        <v>436721</v>
      </c>
      <c r="L683">
        <v>8.07</v>
      </c>
      <c r="M683">
        <v>17</v>
      </c>
      <c r="N683">
        <v>7.51</v>
      </c>
      <c r="O683">
        <v>4.34</v>
      </c>
      <c r="P683">
        <v>50.15</v>
      </c>
      <c r="Q683">
        <v>2.2999999999999998</v>
      </c>
      <c r="R683">
        <v>19530</v>
      </c>
      <c r="S683">
        <v>7348</v>
      </c>
      <c r="T683">
        <v>12</v>
      </c>
      <c r="U683">
        <v>82262502</v>
      </c>
      <c r="V683">
        <v>64001106</v>
      </c>
      <c r="W683">
        <v>18261396</v>
      </c>
      <c r="X683" s="27">
        <f t="shared" si="61"/>
        <v>0.36975726906252682</v>
      </c>
      <c r="Y683" s="27">
        <f t="shared" si="62"/>
        <v>0.86307204799729642</v>
      </c>
      <c r="Z683" s="26">
        <f t="shared" si="63"/>
        <v>155.10739967524935</v>
      </c>
      <c r="AA683" s="27">
        <f t="shared" si="64"/>
        <v>0.81318681318681318</v>
      </c>
      <c r="AB683" t="str">
        <f t="shared" si="65"/>
        <v>Other</v>
      </c>
    </row>
    <row r="684" spans="1:28" x14ac:dyDescent="0.3">
      <c r="A684" t="s">
        <v>701</v>
      </c>
      <c r="B684" t="s">
        <v>1493</v>
      </c>
      <c r="C684" t="s">
        <v>1633</v>
      </c>
      <c r="D684" t="s">
        <v>1636</v>
      </c>
      <c r="E684">
        <v>2024</v>
      </c>
      <c r="F684" t="s">
        <v>1640</v>
      </c>
      <c r="G684">
        <f t="shared" si="60"/>
        <v>92</v>
      </c>
      <c r="H684">
        <v>1408</v>
      </c>
      <c r="I684">
        <v>17052</v>
      </c>
      <c r="J684">
        <v>10586</v>
      </c>
      <c r="K684">
        <v>473332</v>
      </c>
      <c r="L684">
        <v>12.6</v>
      </c>
      <c r="M684">
        <v>14</v>
      </c>
      <c r="N684">
        <v>2.36</v>
      </c>
      <c r="O684">
        <v>17.25</v>
      </c>
      <c r="P684">
        <v>72.239999999999995</v>
      </c>
      <c r="Q684">
        <v>3.3</v>
      </c>
      <c r="R684">
        <v>5409</v>
      </c>
      <c r="S684">
        <v>4469</v>
      </c>
      <c r="T684">
        <v>10</v>
      </c>
      <c r="U684">
        <v>24009216</v>
      </c>
      <c r="V684">
        <v>14905088</v>
      </c>
      <c r="W684">
        <v>9104128</v>
      </c>
      <c r="X684" s="27">
        <f t="shared" si="61"/>
        <v>0.23957801599455505</v>
      </c>
      <c r="Y684" s="27">
        <f t="shared" si="62"/>
        <v>0.28188481641850927</v>
      </c>
      <c r="Z684" s="26">
        <f t="shared" si="63"/>
        <v>292.00852272727269</v>
      </c>
      <c r="AA684" s="27">
        <f t="shared" si="64"/>
        <v>0.84782608695652173</v>
      </c>
      <c r="AB684" t="str">
        <f t="shared" si="65"/>
        <v>Other</v>
      </c>
    </row>
    <row r="685" spans="1:28" x14ac:dyDescent="0.3">
      <c r="A685" t="s">
        <v>702</v>
      </c>
      <c r="B685" t="s">
        <v>1071</v>
      </c>
      <c r="C685" t="s">
        <v>1633</v>
      </c>
      <c r="D685" t="s">
        <v>1636</v>
      </c>
      <c r="E685">
        <v>2024</v>
      </c>
      <c r="F685" t="s">
        <v>1639</v>
      </c>
      <c r="G685">
        <f t="shared" si="60"/>
        <v>92</v>
      </c>
      <c r="H685">
        <v>4687</v>
      </c>
      <c r="I685">
        <v>16146</v>
      </c>
      <c r="J685">
        <v>9238</v>
      </c>
      <c r="K685">
        <v>393173</v>
      </c>
      <c r="L685">
        <v>14.84</v>
      </c>
      <c r="M685">
        <v>10</v>
      </c>
      <c r="N685">
        <v>1.44</v>
      </c>
      <c r="O685">
        <v>16.14</v>
      </c>
      <c r="P685">
        <v>77.31</v>
      </c>
      <c r="Q685">
        <v>1.3</v>
      </c>
      <c r="R685">
        <v>9515</v>
      </c>
      <c r="S685">
        <v>8150</v>
      </c>
      <c r="T685">
        <v>7</v>
      </c>
      <c r="U685">
        <v>75676302</v>
      </c>
      <c r="V685">
        <v>43298506</v>
      </c>
      <c r="W685">
        <v>32377796</v>
      </c>
      <c r="X685" s="27">
        <f t="shared" si="61"/>
        <v>0.36511646023214145</v>
      </c>
      <c r="Y685" s="27">
        <f t="shared" si="62"/>
        <v>0.93834810692723924</v>
      </c>
      <c r="Z685" s="26">
        <f t="shared" si="63"/>
        <v>159.97439726904202</v>
      </c>
      <c r="AA685" s="27">
        <f t="shared" si="64"/>
        <v>0.89130434782608692</v>
      </c>
      <c r="AB685" t="str">
        <f t="shared" si="65"/>
        <v>Overstocked</v>
      </c>
    </row>
    <row r="686" spans="1:28" x14ac:dyDescent="0.3">
      <c r="A686" t="s">
        <v>703</v>
      </c>
      <c r="B686" t="s">
        <v>1498</v>
      </c>
      <c r="C686" t="s">
        <v>1632</v>
      </c>
      <c r="D686" t="s">
        <v>1638</v>
      </c>
      <c r="E686">
        <v>2023</v>
      </c>
      <c r="F686" t="s">
        <v>1641</v>
      </c>
      <c r="G686">
        <f t="shared" si="60"/>
        <v>91</v>
      </c>
      <c r="H686">
        <v>4904</v>
      </c>
      <c r="I686">
        <v>6738</v>
      </c>
      <c r="J686">
        <v>4511</v>
      </c>
      <c r="K686">
        <v>405718</v>
      </c>
      <c r="L686">
        <v>13.34</v>
      </c>
      <c r="M686">
        <v>18</v>
      </c>
      <c r="N686">
        <v>1.85</v>
      </c>
      <c r="O686">
        <v>22.3</v>
      </c>
      <c r="P686">
        <v>56.38</v>
      </c>
      <c r="Q686">
        <v>4.3</v>
      </c>
      <c r="R686">
        <v>4920</v>
      </c>
      <c r="S686">
        <v>564</v>
      </c>
      <c r="T686">
        <v>6</v>
      </c>
      <c r="U686">
        <v>33043152</v>
      </c>
      <c r="V686">
        <v>22121944</v>
      </c>
      <c r="W686">
        <v>10921208</v>
      </c>
      <c r="X686" s="27">
        <f t="shared" si="61"/>
        <v>0.89685442574981711</v>
      </c>
      <c r="Y686" s="27">
        <f t="shared" si="62"/>
        <v>0.98179200263946687</v>
      </c>
      <c r="Z686" s="26">
        <f t="shared" si="63"/>
        <v>10.465742251223491</v>
      </c>
      <c r="AA686" s="27">
        <f t="shared" si="64"/>
        <v>0.80219780219780223</v>
      </c>
      <c r="AB686" t="str">
        <f t="shared" si="65"/>
        <v>Fast Mover</v>
      </c>
    </row>
    <row r="687" spans="1:28" x14ac:dyDescent="0.3">
      <c r="A687" t="s">
        <v>704</v>
      </c>
      <c r="B687" t="s">
        <v>1499</v>
      </c>
      <c r="C687" t="s">
        <v>1634</v>
      </c>
      <c r="D687" t="s">
        <v>1636</v>
      </c>
      <c r="E687">
        <v>2023</v>
      </c>
      <c r="F687" t="s">
        <v>1641</v>
      </c>
      <c r="G687">
        <f t="shared" si="60"/>
        <v>91</v>
      </c>
      <c r="H687">
        <v>3227</v>
      </c>
      <c r="I687">
        <v>17077</v>
      </c>
      <c r="J687">
        <v>8804</v>
      </c>
      <c r="K687">
        <v>463663</v>
      </c>
      <c r="L687">
        <v>5.57</v>
      </c>
      <c r="M687">
        <v>2</v>
      </c>
      <c r="N687">
        <v>1.82</v>
      </c>
      <c r="O687">
        <v>18.32</v>
      </c>
      <c r="P687">
        <v>59.51</v>
      </c>
      <c r="Q687">
        <v>3.2</v>
      </c>
      <c r="R687">
        <v>16385</v>
      </c>
      <c r="S687">
        <v>5427</v>
      </c>
      <c r="T687">
        <v>6</v>
      </c>
      <c r="U687">
        <v>55107479</v>
      </c>
      <c r="V687">
        <v>28410508</v>
      </c>
      <c r="W687">
        <v>26696971</v>
      </c>
      <c r="X687" s="27">
        <f t="shared" si="61"/>
        <v>0.37289114860180261</v>
      </c>
      <c r="Y687" s="27">
        <f t="shared" si="62"/>
        <v>0.64605277172054643</v>
      </c>
      <c r="Z687" s="26">
        <f t="shared" si="63"/>
        <v>153.03904555314534</v>
      </c>
      <c r="AA687" s="27">
        <f t="shared" si="64"/>
        <v>0.97802197802197799</v>
      </c>
      <c r="AB687" t="str">
        <f t="shared" si="65"/>
        <v>Overstocked</v>
      </c>
    </row>
    <row r="688" spans="1:28" x14ac:dyDescent="0.3">
      <c r="A688" t="s">
        <v>705</v>
      </c>
      <c r="B688" t="s">
        <v>1500</v>
      </c>
      <c r="C688" t="s">
        <v>1634</v>
      </c>
      <c r="D688" t="s">
        <v>1638</v>
      </c>
      <c r="E688">
        <v>2024</v>
      </c>
      <c r="F688" t="s">
        <v>1640</v>
      </c>
      <c r="G688">
        <f t="shared" si="60"/>
        <v>92</v>
      </c>
      <c r="H688">
        <v>2178</v>
      </c>
      <c r="I688">
        <v>17004</v>
      </c>
      <c r="J688">
        <v>10552</v>
      </c>
      <c r="K688">
        <v>342575</v>
      </c>
      <c r="L688">
        <v>2.93</v>
      </c>
      <c r="M688">
        <v>6</v>
      </c>
      <c r="N688">
        <v>5.13</v>
      </c>
      <c r="O688">
        <v>12.71</v>
      </c>
      <c r="P688">
        <v>32.630000000000003</v>
      </c>
      <c r="Q688">
        <v>3.7</v>
      </c>
      <c r="R688">
        <v>18240</v>
      </c>
      <c r="S688">
        <v>5515</v>
      </c>
      <c r="T688">
        <v>13</v>
      </c>
      <c r="U688">
        <v>37034712</v>
      </c>
      <c r="V688">
        <v>22982256</v>
      </c>
      <c r="W688">
        <v>14052456</v>
      </c>
      <c r="X688" s="27">
        <f t="shared" si="61"/>
        <v>0.2831145196932276</v>
      </c>
      <c r="Y688" s="27">
        <f t="shared" si="62"/>
        <v>0.4360405753973815</v>
      </c>
      <c r="Z688" s="26">
        <f t="shared" si="63"/>
        <v>232.95684113865931</v>
      </c>
      <c r="AA688" s="27">
        <f t="shared" si="64"/>
        <v>0.93478260869565222</v>
      </c>
      <c r="AB688" t="str">
        <f t="shared" si="65"/>
        <v>Overstocked</v>
      </c>
    </row>
    <row r="689" spans="1:28" x14ac:dyDescent="0.3">
      <c r="A689" t="s">
        <v>706</v>
      </c>
      <c r="B689" t="s">
        <v>1313</v>
      </c>
      <c r="C689" t="s">
        <v>1634</v>
      </c>
      <c r="D689" t="s">
        <v>1637</v>
      </c>
      <c r="E689">
        <v>2023</v>
      </c>
      <c r="F689" t="s">
        <v>1639</v>
      </c>
      <c r="G689">
        <f t="shared" si="60"/>
        <v>92</v>
      </c>
      <c r="H689">
        <v>2230</v>
      </c>
      <c r="I689">
        <v>5219</v>
      </c>
      <c r="J689">
        <v>7074</v>
      </c>
      <c r="K689">
        <v>461124</v>
      </c>
      <c r="L689">
        <v>7.34</v>
      </c>
      <c r="M689">
        <v>13</v>
      </c>
      <c r="N689">
        <v>8.4499999999999993</v>
      </c>
      <c r="O689">
        <v>24.8</v>
      </c>
      <c r="P689">
        <v>81.59</v>
      </c>
      <c r="Q689">
        <v>3.8</v>
      </c>
      <c r="R689">
        <v>8985</v>
      </c>
      <c r="S689">
        <v>8215</v>
      </c>
      <c r="T689">
        <v>4</v>
      </c>
      <c r="U689">
        <v>11638370</v>
      </c>
      <c r="V689">
        <v>15775020</v>
      </c>
      <c r="W689">
        <v>-4136650</v>
      </c>
      <c r="X689" s="27">
        <f t="shared" si="61"/>
        <v>0.21349928195308759</v>
      </c>
      <c r="Y689" s="27">
        <f t="shared" si="62"/>
        <v>0.44645109418556506</v>
      </c>
      <c r="Z689" s="26">
        <f t="shared" si="63"/>
        <v>338.91479820627802</v>
      </c>
      <c r="AA689" s="27">
        <f t="shared" si="64"/>
        <v>0.85869565217391308</v>
      </c>
      <c r="AB689" t="str">
        <f t="shared" si="65"/>
        <v>Other</v>
      </c>
    </row>
    <row r="690" spans="1:28" x14ac:dyDescent="0.3">
      <c r="A690" t="s">
        <v>707</v>
      </c>
      <c r="B690" t="s">
        <v>1170</v>
      </c>
      <c r="C690" t="s">
        <v>1634</v>
      </c>
      <c r="D690" t="s">
        <v>1635</v>
      </c>
      <c r="E690">
        <v>2024</v>
      </c>
      <c r="F690" t="s">
        <v>1640</v>
      </c>
      <c r="G690">
        <f t="shared" si="60"/>
        <v>92</v>
      </c>
      <c r="H690">
        <v>4942</v>
      </c>
      <c r="I690">
        <v>1802</v>
      </c>
      <c r="J690">
        <v>11392</v>
      </c>
      <c r="K690">
        <v>79336</v>
      </c>
      <c r="L690">
        <v>11.12</v>
      </c>
      <c r="M690">
        <v>13</v>
      </c>
      <c r="N690">
        <v>0.8</v>
      </c>
      <c r="O690">
        <v>6.65</v>
      </c>
      <c r="P690">
        <v>11.94</v>
      </c>
      <c r="Q690">
        <v>2.2000000000000002</v>
      </c>
      <c r="R690">
        <v>20965</v>
      </c>
      <c r="S690">
        <v>387</v>
      </c>
      <c r="T690">
        <v>7</v>
      </c>
      <c r="U690">
        <v>8905484</v>
      </c>
      <c r="V690">
        <v>56299264</v>
      </c>
      <c r="W690">
        <v>-47393780</v>
      </c>
      <c r="X690" s="27">
        <f t="shared" si="61"/>
        <v>0.92737849502720959</v>
      </c>
      <c r="Y690" s="27">
        <f t="shared" si="62"/>
        <v>0.98939968944621637</v>
      </c>
      <c r="Z690" s="26">
        <f t="shared" si="63"/>
        <v>7.2043707001214079</v>
      </c>
      <c r="AA690" s="27">
        <f t="shared" si="64"/>
        <v>0.85869565217391308</v>
      </c>
      <c r="AB690" t="str">
        <f t="shared" si="65"/>
        <v>Fast Mover</v>
      </c>
    </row>
    <row r="691" spans="1:28" x14ac:dyDescent="0.3">
      <c r="A691" t="s">
        <v>708</v>
      </c>
      <c r="B691" t="s">
        <v>1501</v>
      </c>
      <c r="C691" t="s">
        <v>1632</v>
      </c>
      <c r="D691" t="s">
        <v>1636</v>
      </c>
      <c r="E691">
        <v>2024</v>
      </c>
      <c r="F691" t="s">
        <v>1639</v>
      </c>
      <c r="G691">
        <f t="shared" si="60"/>
        <v>92</v>
      </c>
      <c r="H691">
        <v>187</v>
      </c>
      <c r="I691">
        <v>13644</v>
      </c>
      <c r="J691">
        <v>11235</v>
      </c>
      <c r="K691">
        <v>353136</v>
      </c>
      <c r="L691">
        <v>7.39</v>
      </c>
      <c r="M691">
        <v>12</v>
      </c>
      <c r="N691">
        <v>7.07</v>
      </c>
      <c r="O691">
        <v>20.83</v>
      </c>
      <c r="P691">
        <v>37.89</v>
      </c>
      <c r="Q691">
        <v>2.9</v>
      </c>
      <c r="R691">
        <v>20164</v>
      </c>
      <c r="S691">
        <v>3295</v>
      </c>
      <c r="T691">
        <v>14</v>
      </c>
      <c r="U691">
        <v>2551428</v>
      </c>
      <c r="V691">
        <v>2100945</v>
      </c>
      <c r="W691">
        <v>450483</v>
      </c>
      <c r="X691" s="27">
        <f t="shared" si="61"/>
        <v>5.37047673750718E-2</v>
      </c>
      <c r="Y691" s="27">
        <f t="shared" si="62"/>
        <v>3.7437827180583257E-2</v>
      </c>
      <c r="Z691" s="26">
        <f t="shared" si="63"/>
        <v>1621.0695187165777</v>
      </c>
      <c r="AA691" s="27">
        <f t="shared" si="64"/>
        <v>0.86956521739130432</v>
      </c>
      <c r="AB691" t="str">
        <f t="shared" si="65"/>
        <v>Slow Mover</v>
      </c>
    </row>
    <row r="692" spans="1:28" x14ac:dyDescent="0.3">
      <c r="A692" t="s">
        <v>709</v>
      </c>
      <c r="B692" t="s">
        <v>1502</v>
      </c>
      <c r="C692" t="s">
        <v>1632</v>
      </c>
      <c r="D692" t="s">
        <v>1635</v>
      </c>
      <c r="E692">
        <v>2024</v>
      </c>
      <c r="F692" t="s">
        <v>1640</v>
      </c>
      <c r="G692">
        <f t="shared" si="60"/>
        <v>92</v>
      </c>
      <c r="H692">
        <v>3522</v>
      </c>
      <c r="I692">
        <v>18870</v>
      </c>
      <c r="J692">
        <v>4664</v>
      </c>
      <c r="K692">
        <v>105350</v>
      </c>
      <c r="L692">
        <v>7.25</v>
      </c>
      <c r="M692">
        <v>11</v>
      </c>
      <c r="N692">
        <v>6.54</v>
      </c>
      <c r="O692">
        <v>10.67</v>
      </c>
      <c r="P692">
        <v>67.739999999999995</v>
      </c>
      <c r="Q692">
        <v>4.8</v>
      </c>
      <c r="R692">
        <v>5631</v>
      </c>
      <c r="S692">
        <v>9167</v>
      </c>
      <c r="T692">
        <v>5</v>
      </c>
      <c r="U692">
        <v>66460140</v>
      </c>
      <c r="V692">
        <v>16426608</v>
      </c>
      <c r="W692">
        <v>50033532</v>
      </c>
      <c r="X692" s="27">
        <f t="shared" si="61"/>
        <v>0.27756324375443298</v>
      </c>
      <c r="Y692" s="27">
        <f t="shared" si="62"/>
        <v>0.70511244561504938</v>
      </c>
      <c r="Z692" s="26">
        <f t="shared" si="63"/>
        <v>239.45599091425328</v>
      </c>
      <c r="AA692" s="27">
        <f t="shared" si="64"/>
        <v>0.88043478260869568</v>
      </c>
      <c r="AB692" t="str">
        <f t="shared" si="65"/>
        <v>Other</v>
      </c>
    </row>
    <row r="693" spans="1:28" x14ac:dyDescent="0.3">
      <c r="A693" t="s">
        <v>710</v>
      </c>
      <c r="B693" t="s">
        <v>1196</v>
      </c>
      <c r="C693" t="s">
        <v>1634</v>
      </c>
      <c r="D693" t="s">
        <v>1635</v>
      </c>
      <c r="E693">
        <v>2023</v>
      </c>
      <c r="F693" t="s">
        <v>1641</v>
      </c>
      <c r="G693">
        <f t="shared" si="60"/>
        <v>91</v>
      </c>
      <c r="H693">
        <v>2882</v>
      </c>
      <c r="I693">
        <v>11555</v>
      </c>
      <c r="J693">
        <v>10931</v>
      </c>
      <c r="K693">
        <v>119561</v>
      </c>
      <c r="L693">
        <v>12.57</v>
      </c>
      <c r="M693">
        <v>8</v>
      </c>
      <c r="N693">
        <v>8.73</v>
      </c>
      <c r="O693">
        <v>16.22</v>
      </c>
      <c r="P693">
        <v>16.41</v>
      </c>
      <c r="Q693">
        <v>4.0999999999999996</v>
      </c>
      <c r="R693">
        <v>12152</v>
      </c>
      <c r="S693">
        <v>2092</v>
      </c>
      <c r="T693">
        <v>14</v>
      </c>
      <c r="U693">
        <v>33301510</v>
      </c>
      <c r="V693">
        <v>31503142</v>
      </c>
      <c r="W693">
        <v>1798368</v>
      </c>
      <c r="X693" s="27">
        <f t="shared" si="61"/>
        <v>0.57941294732609572</v>
      </c>
      <c r="Y693" s="27">
        <f t="shared" si="62"/>
        <v>0.57698298360663614</v>
      </c>
      <c r="Z693" s="26">
        <f t="shared" si="63"/>
        <v>66.055517002081885</v>
      </c>
      <c r="AA693" s="27">
        <f t="shared" si="64"/>
        <v>0.91208791208791207</v>
      </c>
      <c r="AB693" t="str">
        <f t="shared" si="65"/>
        <v>Fast Mover</v>
      </c>
    </row>
    <row r="694" spans="1:28" x14ac:dyDescent="0.3">
      <c r="A694" t="s">
        <v>711</v>
      </c>
      <c r="B694" t="s">
        <v>1328</v>
      </c>
      <c r="C694" t="s">
        <v>1633</v>
      </c>
      <c r="D694" t="s">
        <v>1638</v>
      </c>
      <c r="E694">
        <v>2024</v>
      </c>
      <c r="F694" t="s">
        <v>1639</v>
      </c>
      <c r="G694">
        <f t="shared" si="60"/>
        <v>92</v>
      </c>
      <c r="H694">
        <v>3629</v>
      </c>
      <c r="I694">
        <v>5940</v>
      </c>
      <c r="J694">
        <v>14017</v>
      </c>
      <c r="K694">
        <v>364099</v>
      </c>
      <c r="L694">
        <v>5.42</v>
      </c>
      <c r="M694">
        <v>0</v>
      </c>
      <c r="N694">
        <v>2.44</v>
      </c>
      <c r="O694">
        <v>18.18</v>
      </c>
      <c r="P694">
        <v>24.65</v>
      </c>
      <c r="Q694">
        <v>4.9000000000000004</v>
      </c>
      <c r="R694">
        <v>15879</v>
      </c>
      <c r="S694">
        <v>7550</v>
      </c>
      <c r="T694">
        <v>13</v>
      </c>
      <c r="U694">
        <v>21556260</v>
      </c>
      <c r="V694">
        <v>50867693</v>
      </c>
      <c r="W694">
        <v>-29311433</v>
      </c>
      <c r="X694" s="27">
        <f t="shared" si="61"/>
        <v>0.32462653189015117</v>
      </c>
      <c r="Y694" s="27">
        <f t="shared" si="62"/>
        <v>0.72653409004458103</v>
      </c>
      <c r="Z694" s="26">
        <f t="shared" si="63"/>
        <v>191.40259024524661</v>
      </c>
      <c r="AA694" s="27">
        <f t="shared" si="64"/>
        <v>1</v>
      </c>
      <c r="AB694" t="str">
        <f t="shared" si="65"/>
        <v>Overstocked</v>
      </c>
    </row>
    <row r="695" spans="1:28" x14ac:dyDescent="0.3">
      <c r="A695" t="s">
        <v>712</v>
      </c>
      <c r="B695" t="s">
        <v>1216</v>
      </c>
      <c r="C695" t="s">
        <v>1632</v>
      </c>
      <c r="D695" t="s">
        <v>1635</v>
      </c>
      <c r="E695">
        <v>2024</v>
      </c>
      <c r="F695" t="s">
        <v>1642</v>
      </c>
      <c r="G695">
        <f t="shared" si="60"/>
        <v>90</v>
      </c>
      <c r="H695">
        <v>3081</v>
      </c>
      <c r="I695">
        <v>4572</v>
      </c>
      <c r="J695">
        <v>8633</v>
      </c>
      <c r="K695">
        <v>111240</v>
      </c>
      <c r="L695">
        <v>12.9</v>
      </c>
      <c r="M695">
        <v>18</v>
      </c>
      <c r="N695">
        <v>4.5</v>
      </c>
      <c r="O695">
        <v>15.84</v>
      </c>
      <c r="P695">
        <v>57.14</v>
      </c>
      <c r="Q695">
        <v>4</v>
      </c>
      <c r="R695">
        <v>16403</v>
      </c>
      <c r="S695">
        <v>3025</v>
      </c>
      <c r="T695">
        <v>11</v>
      </c>
      <c r="U695">
        <v>14086332</v>
      </c>
      <c r="V695">
        <v>26598273</v>
      </c>
      <c r="W695">
        <v>-12511941</v>
      </c>
      <c r="X695" s="27">
        <f t="shared" si="61"/>
        <v>0.50458565345561746</v>
      </c>
      <c r="Y695" s="27">
        <f t="shared" si="62"/>
        <v>0.61682323819987717</v>
      </c>
      <c r="Z695" s="26">
        <f t="shared" si="63"/>
        <v>88.364167478091531</v>
      </c>
      <c r="AA695" s="27">
        <f t="shared" si="64"/>
        <v>0.8</v>
      </c>
      <c r="AB695" t="str">
        <f t="shared" si="65"/>
        <v>Fast Mover</v>
      </c>
    </row>
    <row r="696" spans="1:28" x14ac:dyDescent="0.3">
      <c r="A696" t="s">
        <v>713</v>
      </c>
      <c r="B696" t="s">
        <v>1503</v>
      </c>
      <c r="C696" t="s">
        <v>1633</v>
      </c>
      <c r="D696" t="s">
        <v>1637</v>
      </c>
      <c r="E696">
        <v>2024</v>
      </c>
      <c r="F696" t="s">
        <v>1641</v>
      </c>
      <c r="G696">
        <f t="shared" si="60"/>
        <v>91</v>
      </c>
      <c r="H696">
        <v>4214</v>
      </c>
      <c r="I696">
        <v>15098</v>
      </c>
      <c r="J696">
        <v>12061</v>
      </c>
      <c r="K696">
        <v>201165</v>
      </c>
      <c r="L696">
        <v>6.1</v>
      </c>
      <c r="M696">
        <v>10</v>
      </c>
      <c r="N696">
        <v>9.26</v>
      </c>
      <c r="O696">
        <v>3.51</v>
      </c>
      <c r="P696">
        <v>54.8</v>
      </c>
      <c r="Q696">
        <v>1.7</v>
      </c>
      <c r="R696">
        <v>17413</v>
      </c>
      <c r="S696">
        <v>1220</v>
      </c>
      <c r="T696">
        <v>3</v>
      </c>
      <c r="U696">
        <v>63622972</v>
      </c>
      <c r="V696">
        <v>50825054</v>
      </c>
      <c r="W696">
        <v>12797918</v>
      </c>
      <c r="X696" s="27">
        <f t="shared" si="61"/>
        <v>0.77548767022451237</v>
      </c>
      <c r="Y696" s="27">
        <f t="shared" si="62"/>
        <v>0.84365242641164628</v>
      </c>
      <c r="Z696" s="26">
        <f t="shared" si="63"/>
        <v>26.345514950166113</v>
      </c>
      <c r="AA696" s="27">
        <f t="shared" si="64"/>
        <v>0.89010989010989006</v>
      </c>
      <c r="AB696" t="str">
        <f t="shared" si="65"/>
        <v>Fast Mover</v>
      </c>
    </row>
    <row r="697" spans="1:28" x14ac:dyDescent="0.3">
      <c r="A697" t="s">
        <v>714</v>
      </c>
      <c r="B697" t="s">
        <v>1252</v>
      </c>
      <c r="C697" t="s">
        <v>1632</v>
      </c>
      <c r="D697" t="s">
        <v>1638</v>
      </c>
      <c r="E697">
        <v>2024</v>
      </c>
      <c r="F697" t="s">
        <v>1642</v>
      </c>
      <c r="G697">
        <f t="shared" si="60"/>
        <v>90</v>
      </c>
      <c r="H697">
        <v>2643</v>
      </c>
      <c r="I697">
        <v>15787</v>
      </c>
      <c r="J697">
        <v>7588</v>
      </c>
      <c r="K697">
        <v>449371</v>
      </c>
      <c r="L697">
        <v>4.92</v>
      </c>
      <c r="M697">
        <v>18</v>
      </c>
      <c r="N697">
        <v>6.6</v>
      </c>
      <c r="O697">
        <v>11.07</v>
      </c>
      <c r="P697">
        <v>69.11</v>
      </c>
      <c r="Q697">
        <v>1.3</v>
      </c>
      <c r="R697">
        <v>20671</v>
      </c>
      <c r="S697">
        <v>5410</v>
      </c>
      <c r="T697">
        <v>14</v>
      </c>
      <c r="U697">
        <v>41725041</v>
      </c>
      <c r="V697">
        <v>20055084</v>
      </c>
      <c r="W697">
        <v>21669957</v>
      </c>
      <c r="X697" s="27">
        <f t="shared" si="61"/>
        <v>0.3282006705575562</v>
      </c>
      <c r="Y697" s="27">
        <f t="shared" si="62"/>
        <v>0.52913463763786928</v>
      </c>
      <c r="Z697" s="26">
        <f t="shared" si="63"/>
        <v>184.22247446083995</v>
      </c>
      <c r="AA697" s="27">
        <f t="shared" si="64"/>
        <v>0.8</v>
      </c>
      <c r="AB697" t="str">
        <f t="shared" si="65"/>
        <v>Other</v>
      </c>
    </row>
    <row r="698" spans="1:28" x14ac:dyDescent="0.3">
      <c r="A698" t="s">
        <v>715</v>
      </c>
      <c r="B698" t="s">
        <v>1274</v>
      </c>
      <c r="C698" t="s">
        <v>1634</v>
      </c>
      <c r="D698" t="s">
        <v>1637</v>
      </c>
      <c r="E698">
        <v>2024</v>
      </c>
      <c r="F698" t="s">
        <v>1641</v>
      </c>
      <c r="G698">
        <f t="shared" si="60"/>
        <v>91</v>
      </c>
      <c r="H698">
        <v>4350</v>
      </c>
      <c r="I698">
        <v>15465</v>
      </c>
      <c r="J698">
        <v>1026</v>
      </c>
      <c r="K698">
        <v>96607</v>
      </c>
      <c r="L698">
        <v>6.81</v>
      </c>
      <c r="M698">
        <v>17</v>
      </c>
      <c r="N698">
        <v>3.89</v>
      </c>
      <c r="O698">
        <v>14.04</v>
      </c>
      <c r="P698">
        <v>75.010000000000005</v>
      </c>
      <c r="Q698">
        <v>3.3</v>
      </c>
      <c r="R698">
        <v>10970</v>
      </c>
      <c r="S698">
        <v>546</v>
      </c>
      <c r="T698">
        <v>4</v>
      </c>
      <c r="U698">
        <v>67272750</v>
      </c>
      <c r="V698">
        <v>4463100</v>
      </c>
      <c r="W698">
        <v>62809650</v>
      </c>
      <c r="X698" s="27">
        <f t="shared" si="61"/>
        <v>0.8884803921568627</v>
      </c>
      <c r="Y698" s="27">
        <f t="shared" si="62"/>
        <v>0.87087993708843414</v>
      </c>
      <c r="Z698" s="26">
        <f t="shared" si="63"/>
        <v>11.422068965517241</v>
      </c>
      <c r="AA698" s="27">
        <f t="shared" si="64"/>
        <v>0.81318681318681318</v>
      </c>
      <c r="AB698" t="str">
        <f t="shared" si="65"/>
        <v>Fast Mover</v>
      </c>
    </row>
    <row r="699" spans="1:28" x14ac:dyDescent="0.3">
      <c r="A699" t="s">
        <v>716</v>
      </c>
      <c r="B699" t="s">
        <v>1504</v>
      </c>
      <c r="C699" t="s">
        <v>1632</v>
      </c>
      <c r="D699" t="s">
        <v>1636</v>
      </c>
      <c r="E699">
        <v>2024</v>
      </c>
      <c r="F699" t="s">
        <v>1639</v>
      </c>
      <c r="G699">
        <f t="shared" si="60"/>
        <v>92</v>
      </c>
      <c r="H699">
        <v>3868</v>
      </c>
      <c r="I699">
        <v>11019</v>
      </c>
      <c r="J699">
        <v>12539</v>
      </c>
      <c r="K699">
        <v>476703</v>
      </c>
      <c r="L699">
        <v>11.44</v>
      </c>
      <c r="M699">
        <v>11</v>
      </c>
      <c r="N699">
        <v>1.31</v>
      </c>
      <c r="O699">
        <v>21.23</v>
      </c>
      <c r="P699">
        <v>20.29</v>
      </c>
      <c r="Q699">
        <v>2.4</v>
      </c>
      <c r="R699">
        <v>18349</v>
      </c>
      <c r="S699">
        <v>6727</v>
      </c>
      <c r="T699">
        <v>10</v>
      </c>
      <c r="U699">
        <v>42621492</v>
      </c>
      <c r="V699">
        <v>48500852</v>
      </c>
      <c r="W699">
        <v>-5879360</v>
      </c>
      <c r="X699" s="27">
        <f t="shared" si="61"/>
        <v>0.3650778669183577</v>
      </c>
      <c r="Y699" s="27">
        <f t="shared" si="62"/>
        <v>0.77438243601334789</v>
      </c>
      <c r="Z699" s="26">
        <f t="shared" si="63"/>
        <v>160.0010341261634</v>
      </c>
      <c r="AA699" s="27">
        <f t="shared" si="64"/>
        <v>0.88043478260869568</v>
      </c>
      <c r="AB699" t="str">
        <f t="shared" si="65"/>
        <v>Other</v>
      </c>
    </row>
    <row r="700" spans="1:28" x14ac:dyDescent="0.3">
      <c r="A700" t="s">
        <v>717</v>
      </c>
      <c r="B700" t="s">
        <v>1105</v>
      </c>
      <c r="C700" t="s">
        <v>1633</v>
      </c>
      <c r="D700" t="s">
        <v>1638</v>
      </c>
      <c r="E700">
        <v>2023</v>
      </c>
      <c r="F700" t="s">
        <v>1639</v>
      </c>
      <c r="G700">
        <f t="shared" si="60"/>
        <v>92</v>
      </c>
      <c r="H700">
        <v>4188</v>
      </c>
      <c r="I700">
        <v>14880</v>
      </c>
      <c r="J700">
        <v>1064</v>
      </c>
      <c r="K700">
        <v>236740</v>
      </c>
      <c r="L700">
        <v>1.89</v>
      </c>
      <c r="M700">
        <v>0</v>
      </c>
      <c r="N700">
        <v>2.62</v>
      </c>
      <c r="O700">
        <v>11.09</v>
      </c>
      <c r="P700">
        <v>11.47</v>
      </c>
      <c r="Q700">
        <v>2.1</v>
      </c>
      <c r="R700">
        <v>13040</v>
      </c>
      <c r="S700">
        <v>2996</v>
      </c>
      <c r="T700">
        <v>12</v>
      </c>
      <c r="U700">
        <v>62317440</v>
      </c>
      <c r="V700">
        <v>4456032</v>
      </c>
      <c r="W700">
        <v>57861408</v>
      </c>
      <c r="X700" s="27">
        <f t="shared" si="61"/>
        <v>0.58296213808463249</v>
      </c>
      <c r="Y700" s="27">
        <f t="shared" si="62"/>
        <v>0.83844716701755451</v>
      </c>
      <c r="Z700" s="26">
        <f t="shared" si="63"/>
        <v>65.814708691499519</v>
      </c>
      <c r="AA700" s="27">
        <f t="shared" si="64"/>
        <v>1</v>
      </c>
      <c r="AB700" t="str">
        <f t="shared" si="65"/>
        <v>Fast Mover</v>
      </c>
    </row>
    <row r="701" spans="1:28" x14ac:dyDescent="0.3">
      <c r="A701" t="s">
        <v>718</v>
      </c>
      <c r="B701" t="s">
        <v>1505</v>
      </c>
      <c r="C701" t="s">
        <v>1633</v>
      </c>
      <c r="D701" t="s">
        <v>1637</v>
      </c>
      <c r="E701">
        <v>2024</v>
      </c>
      <c r="F701" t="s">
        <v>1639</v>
      </c>
      <c r="G701">
        <f t="shared" si="60"/>
        <v>92</v>
      </c>
      <c r="H701">
        <v>3873</v>
      </c>
      <c r="I701">
        <v>13365</v>
      </c>
      <c r="J701">
        <v>10387</v>
      </c>
      <c r="K701">
        <v>464179</v>
      </c>
      <c r="L701">
        <v>2.95</v>
      </c>
      <c r="M701">
        <v>18</v>
      </c>
      <c r="N701">
        <v>5.81</v>
      </c>
      <c r="O701">
        <v>22.97</v>
      </c>
      <c r="P701">
        <v>65.17</v>
      </c>
      <c r="Q701">
        <v>4.2</v>
      </c>
      <c r="R701">
        <v>19371</v>
      </c>
      <c r="S701">
        <v>821</v>
      </c>
      <c r="T701">
        <v>12</v>
      </c>
      <c r="U701">
        <v>51762645</v>
      </c>
      <c r="V701">
        <v>40228851</v>
      </c>
      <c r="W701">
        <v>11533794</v>
      </c>
      <c r="X701" s="27">
        <f t="shared" si="61"/>
        <v>0.82509586706433746</v>
      </c>
      <c r="Y701" s="27">
        <f t="shared" si="62"/>
        <v>0.77538344743528853</v>
      </c>
      <c r="Z701" s="26">
        <f t="shared" si="63"/>
        <v>19.50219468112574</v>
      </c>
      <c r="AA701" s="27">
        <f t="shared" si="64"/>
        <v>0.80434782608695654</v>
      </c>
      <c r="AB701" t="str">
        <f t="shared" si="65"/>
        <v>Fast Mover</v>
      </c>
    </row>
    <row r="702" spans="1:28" x14ac:dyDescent="0.3">
      <c r="A702" t="s">
        <v>719</v>
      </c>
      <c r="B702" t="s">
        <v>1316</v>
      </c>
      <c r="C702" t="s">
        <v>1632</v>
      </c>
      <c r="D702" t="s">
        <v>1637</v>
      </c>
      <c r="E702">
        <v>2023</v>
      </c>
      <c r="F702" t="s">
        <v>1639</v>
      </c>
      <c r="G702">
        <f t="shared" si="60"/>
        <v>92</v>
      </c>
      <c r="H702">
        <v>4092</v>
      </c>
      <c r="I702">
        <v>9625</v>
      </c>
      <c r="J702">
        <v>12549</v>
      </c>
      <c r="K702">
        <v>231196</v>
      </c>
      <c r="L702">
        <v>14.27</v>
      </c>
      <c r="M702">
        <v>19</v>
      </c>
      <c r="N702">
        <v>7.18</v>
      </c>
      <c r="O702">
        <v>11.01</v>
      </c>
      <c r="P702">
        <v>34.11</v>
      </c>
      <c r="Q702">
        <v>2.5</v>
      </c>
      <c r="R702">
        <v>6097</v>
      </c>
      <c r="S702">
        <v>2263</v>
      </c>
      <c r="T702">
        <v>10</v>
      </c>
      <c r="U702">
        <v>39385500</v>
      </c>
      <c r="V702">
        <v>51350508</v>
      </c>
      <c r="W702">
        <v>-11965008</v>
      </c>
      <c r="X702" s="27">
        <f t="shared" si="61"/>
        <v>0.64390243902439026</v>
      </c>
      <c r="Y702" s="27">
        <f t="shared" si="62"/>
        <v>0.81922774771629248</v>
      </c>
      <c r="Z702" s="26">
        <f t="shared" si="63"/>
        <v>50.878787878787875</v>
      </c>
      <c r="AA702" s="27">
        <f t="shared" si="64"/>
        <v>0.79347826086956519</v>
      </c>
      <c r="AB702" t="str">
        <f t="shared" si="65"/>
        <v>Fast Mover</v>
      </c>
    </row>
    <row r="703" spans="1:28" x14ac:dyDescent="0.3">
      <c r="A703" t="s">
        <v>720</v>
      </c>
      <c r="B703" t="s">
        <v>1506</v>
      </c>
      <c r="C703" t="s">
        <v>1632</v>
      </c>
      <c r="D703" t="s">
        <v>1638</v>
      </c>
      <c r="E703">
        <v>2024</v>
      </c>
      <c r="F703" t="s">
        <v>1642</v>
      </c>
      <c r="G703">
        <f t="shared" si="60"/>
        <v>90</v>
      </c>
      <c r="H703">
        <v>1956</v>
      </c>
      <c r="I703">
        <v>4791</v>
      </c>
      <c r="J703">
        <v>14545</v>
      </c>
      <c r="K703">
        <v>365014</v>
      </c>
      <c r="L703">
        <v>2.63</v>
      </c>
      <c r="M703">
        <v>16</v>
      </c>
      <c r="N703">
        <v>1.24</v>
      </c>
      <c r="O703">
        <v>13.72</v>
      </c>
      <c r="P703">
        <v>60.08</v>
      </c>
      <c r="Q703">
        <v>2.2999999999999998</v>
      </c>
      <c r="R703">
        <v>6036</v>
      </c>
      <c r="S703">
        <v>9643</v>
      </c>
      <c r="T703">
        <v>7</v>
      </c>
      <c r="U703">
        <v>9371196</v>
      </c>
      <c r="V703">
        <v>28450020</v>
      </c>
      <c r="W703">
        <v>-19078824</v>
      </c>
      <c r="X703" s="27">
        <f t="shared" si="61"/>
        <v>0.16863522717475646</v>
      </c>
      <c r="Y703" s="27">
        <f t="shared" si="62"/>
        <v>0.39159566826321313</v>
      </c>
      <c r="Z703" s="26">
        <f t="shared" si="63"/>
        <v>443.69631901840489</v>
      </c>
      <c r="AA703" s="27">
        <f t="shared" si="64"/>
        <v>0.82222222222222219</v>
      </c>
      <c r="AB703" t="str">
        <f t="shared" si="65"/>
        <v>Slow Mover</v>
      </c>
    </row>
    <row r="704" spans="1:28" x14ac:dyDescent="0.3">
      <c r="A704" t="s">
        <v>721</v>
      </c>
      <c r="B704" t="s">
        <v>1032</v>
      </c>
      <c r="C704" t="s">
        <v>1633</v>
      </c>
      <c r="D704" t="s">
        <v>1638</v>
      </c>
      <c r="E704">
        <v>2024</v>
      </c>
      <c r="F704" t="s">
        <v>1641</v>
      </c>
      <c r="G704">
        <f t="shared" si="60"/>
        <v>91</v>
      </c>
      <c r="H704">
        <v>810</v>
      </c>
      <c r="I704">
        <v>5533</v>
      </c>
      <c r="J704">
        <v>1445</v>
      </c>
      <c r="K704">
        <v>499763</v>
      </c>
      <c r="L704">
        <v>8.52</v>
      </c>
      <c r="M704">
        <v>4</v>
      </c>
      <c r="N704">
        <v>6</v>
      </c>
      <c r="O704">
        <v>19.91</v>
      </c>
      <c r="P704">
        <v>22.04</v>
      </c>
      <c r="Q704">
        <v>4.4000000000000004</v>
      </c>
      <c r="R704">
        <v>18209</v>
      </c>
      <c r="S704">
        <v>4080</v>
      </c>
      <c r="T704">
        <v>11</v>
      </c>
      <c r="U704">
        <v>4481730</v>
      </c>
      <c r="V704">
        <v>1170450</v>
      </c>
      <c r="W704">
        <v>3311280</v>
      </c>
      <c r="X704" s="27">
        <f t="shared" si="61"/>
        <v>0.16564417177914109</v>
      </c>
      <c r="Y704" s="27">
        <f t="shared" si="62"/>
        <v>0.16216385035439806</v>
      </c>
      <c r="Z704" s="26">
        <f t="shared" si="63"/>
        <v>458.37037037037032</v>
      </c>
      <c r="AA704" s="27">
        <f t="shared" si="64"/>
        <v>0.95604395604395609</v>
      </c>
      <c r="AB704" t="str">
        <f t="shared" si="65"/>
        <v>Slow Mover</v>
      </c>
    </row>
    <row r="705" spans="1:28" x14ac:dyDescent="0.3">
      <c r="A705" t="s">
        <v>722</v>
      </c>
      <c r="B705" t="s">
        <v>1507</v>
      </c>
      <c r="C705" t="s">
        <v>1632</v>
      </c>
      <c r="D705" t="s">
        <v>1637</v>
      </c>
      <c r="E705">
        <v>2024</v>
      </c>
      <c r="F705" t="s">
        <v>1639</v>
      </c>
      <c r="G705">
        <f t="shared" si="60"/>
        <v>92</v>
      </c>
      <c r="H705">
        <v>3495</v>
      </c>
      <c r="I705">
        <v>6605</v>
      </c>
      <c r="J705">
        <v>8344</v>
      </c>
      <c r="K705">
        <v>114110</v>
      </c>
      <c r="L705">
        <v>8.69</v>
      </c>
      <c r="M705">
        <v>2</v>
      </c>
      <c r="N705">
        <v>5.5</v>
      </c>
      <c r="O705">
        <v>14.58</v>
      </c>
      <c r="P705">
        <v>47.52</v>
      </c>
      <c r="Q705">
        <v>4.4000000000000004</v>
      </c>
      <c r="R705">
        <v>11457</v>
      </c>
      <c r="S705">
        <v>4602</v>
      </c>
      <c r="T705">
        <v>11</v>
      </c>
      <c r="U705">
        <v>23084475</v>
      </c>
      <c r="V705">
        <v>29162280</v>
      </c>
      <c r="W705">
        <v>-6077805</v>
      </c>
      <c r="X705" s="27">
        <f t="shared" si="61"/>
        <v>0.43164134864764725</v>
      </c>
      <c r="Y705" s="27">
        <f t="shared" si="62"/>
        <v>0.69970698393656949</v>
      </c>
      <c r="Z705" s="26">
        <f t="shared" si="63"/>
        <v>121.13991416309013</v>
      </c>
      <c r="AA705" s="27">
        <f t="shared" si="64"/>
        <v>0.97826086956521741</v>
      </c>
      <c r="AB705" t="str">
        <f t="shared" si="65"/>
        <v>Fast Mover</v>
      </c>
    </row>
    <row r="706" spans="1:28" x14ac:dyDescent="0.3">
      <c r="A706" t="s">
        <v>723</v>
      </c>
      <c r="B706" t="s">
        <v>1262</v>
      </c>
      <c r="C706" t="s">
        <v>1632</v>
      </c>
      <c r="D706" t="s">
        <v>1637</v>
      </c>
      <c r="E706">
        <v>2024</v>
      </c>
      <c r="F706" t="s">
        <v>1639</v>
      </c>
      <c r="G706">
        <f t="shared" si="60"/>
        <v>92</v>
      </c>
      <c r="H706">
        <v>949</v>
      </c>
      <c r="I706">
        <v>18587</v>
      </c>
      <c r="J706">
        <v>14506</v>
      </c>
      <c r="K706">
        <v>234626</v>
      </c>
      <c r="L706">
        <v>7.34</v>
      </c>
      <c r="M706">
        <v>1</v>
      </c>
      <c r="N706">
        <v>5.14</v>
      </c>
      <c r="O706">
        <v>24.01</v>
      </c>
      <c r="P706">
        <v>50.35</v>
      </c>
      <c r="Q706">
        <v>2.4</v>
      </c>
      <c r="R706">
        <v>5662</v>
      </c>
      <c r="S706">
        <v>1825</v>
      </c>
      <c r="T706">
        <v>10</v>
      </c>
      <c r="U706">
        <v>17639063</v>
      </c>
      <c r="V706">
        <v>13766194</v>
      </c>
      <c r="W706">
        <v>3872869</v>
      </c>
      <c r="X706" s="27">
        <f t="shared" si="61"/>
        <v>0.34210526315789475</v>
      </c>
      <c r="Y706" s="27">
        <f t="shared" si="62"/>
        <v>0.18999196788435033</v>
      </c>
      <c r="Z706" s="26">
        <f t="shared" si="63"/>
        <v>176.92307692307693</v>
      </c>
      <c r="AA706" s="27">
        <f t="shared" si="64"/>
        <v>0.98913043478260865</v>
      </c>
      <c r="AB706" t="str">
        <f t="shared" si="65"/>
        <v>Overstocked</v>
      </c>
    </row>
    <row r="707" spans="1:28" x14ac:dyDescent="0.3">
      <c r="A707" t="s">
        <v>724</v>
      </c>
      <c r="B707" t="s">
        <v>1508</v>
      </c>
      <c r="C707" t="s">
        <v>1632</v>
      </c>
      <c r="D707" t="s">
        <v>1637</v>
      </c>
      <c r="E707">
        <v>2024</v>
      </c>
      <c r="F707" t="s">
        <v>1641</v>
      </c>
      <c r="G707">
        <f t="shared" ref="G707:G770" si="66">IF(F707="Q1",91,IF(F707="Q4",90,92))</f>
        <v>91</v>
      </c>
      <c r="H707">
        <v>4505</v>
      </c>
      <c r="I707">
        <v>9633</v>
      </c>
      <c r="J707">
        <v>6369</v>
      </c>
      <c r="K707">
        <v>202008</v>
      </c>
      <c r="L707">
        <v>9.67</v>
      </c>
      <c r="M707">
        <v>2</v>
      </c>
      <c r="N707">
        <v>6.9</v>
      </c>
      <c r="O707">
        <v>16.510000000000002</v>
      </c>
      <c r="P707">
        <v>56.81</v>
      </c>
      <c r="Q707">
        <v>4.3</v>
      </c>
      <c r="R707">
        <v>1803</v>
      </c>
      <c r="S707">
        <v>8985</v>
      </c>
      <c r="T707">
        <v>5</v>
      </c>
      <c r="U707">
        <v>43396665</v>
      </c>
      <c r="V707">
        <v>28692345</v>
      </c>
      <c r="W707">
        <v>14704320</v>
      </c>
      <c r="X707" s="27">
        <f t="shared" ref="X707:X770" si="67">(H707/(H707+S707))</f>
        <v>0.33395107487027426</v>
      </c>
      <c r="Y707" s="27">
        <f t="shared" ref="Y707:Y770" si="68">H707/AVERAGE($S$2:$S$1001)</f>
        <v>0.9019112911685967</v>
      </c>
      <c r="Z707" s="26">
        <f t="shared" ref="Z707:Z770" si="69">(S707/(H707/G707))</f>
        <v>181.49500554938956</v>
      </c>
      <c r="AA707" s="27">
        <f t="shared" ref="AA707:AA770" si="70">1-(M707/G707)</f>
        <v>0.97802197802197799</v>
      </c>
      <c r="AB707" t="str">
        <f t="shared" ref="AB707:AB770" si="71">IF(AND(X707&gt;38%, Y707&gt;52%, Z707&lt;380), "Fast Mover", IF(AND(X707&lt;=38%, Y707&lt;=52%, Z707&gt;=380), "Slow Mover", IF(AND(AA707&gt;=89%, X707&lt;=38%), "Overstocked", IF(AND(AA707&lt;89%, X707&gt;38%), "Stock-out Risk","Other"))))</f>
        <v>Overstocked</v>
      </c>
    </row>
    <row r="708" spans="1:28" x14ac:dyDescent="0.3">
      <c r="A708" t="s">
        <v>725</v>
      </c>
      <c r="B708" t="s">
        <v>1327</v>
      </c>
      <c r="C708" t="s">
        <v>1633</v>
      </c>
      <c r="D708" t="s">
        <v>1635</v>
      </c>
      <c r="E708">
        <v>2023</v>
      </c>
      <c r="F708" t="s">
        <v>1641</v>
      </c>
      <c r="G708">
        <f t="shared" si="66"/>
        <v>91</v>
      </c>
      <c r="H708">
        <v>2997</v>
      </c>
      <c r="I708">
        <v>18458</v>
      </c>
      <c r="J708">
        <v>3790</v>
      </c>
      <c r="K708">
        <v>429039</v>
      </c>
      <c r="L708">
        <v>3.45</v>
      </c>
      <c r="M708">
        <v>7</v>
      </c>
      <c r="N708">
        <v>8.3699999999999992</v>
      </c>
      <c r="O708">
        <v>13.07</v>
      </c>
      <c r="P708">
        <v>51.05</v>
      </c>
      <c r="Q708">
        <v>4.4000000000000004</v>
      </c>
      <c r="R708">
        <v>6567</v>
      </c>
      <c r="S708">
        <v>3513</v>
      </c>
      <c r="T708">
        <v>12</v>
      </c>
      <c r="U708">
        <v>55318626</v>
      </c>
      <c r="V708">
        <v>11358630</v>
      </c>
      <c r="W708">
        <v>43959996</v>
      </c>
      <c r="X708" s="27">
        <f t="shared" si="67"/>
        <v>0.46036866359447004</v>
      </c>
      <c r="Y708" s="27">
        <f t="shared" si="68"/>
        <v>0.60000624631127286</v>
      </c>
      <c r="Z708" s="26">
        <f t="shared" si="69"/>
        <v>106.66766766766767</v>
      </c>
      <c r="AA708" s="27">
        <f t="shared" si="70"/>
        <v>0.92307692307692313</v>
      </c>
      <c r="AB708" t="str">
        <f t="shared" si="71"/>
        <v>Fast Mover</v>
      </c>
    </row>
    <row r="709" spans="1:28" x14ac:dyDescent="0.3">
      <c r="A709" t="s">
        <v>726</v>
      </c>
      <c r="B709" t="s">
        <v>1248</v>
      </c>
      <c r="C709" t="s">
        <v>1633</v>
      </c>
      <c r="D709" t="s">
        <v>1636</v>
      </c>
      <c r="E709">
        <v>2023</v>
      </c>
      <c r="F709" t="s">
        <v>1642</v>
      </c>
      <c r="G709">
        <f t="shared" si="66"/>
        <v>90</v>
      </c>
      <c r="H709">
        <v>1769</v>
      </c>
      <c r="I709">
        <v>7204</v>
      </c>
      <c r="J709">
        <v>14475</v>
      </c>
      <c r="K709">
        <v>54426</v>
      </c>
      <c r="L709">
        <v>8.2899999999999991</v>
      </c>
      <c r="M709">
        <v>15</v>
      </c>
      <c r="N709">
        <v>3.23</v>
      </c>
      <c r="O709">
        <v>0.59</v>
      </c>
      <c r="P709">
        <v>49.66</v>
      </c>
      <c r="Q709">
        <v>2.7</v>
      </c>
      <c r="R709">
        <v>6524</v>
      </c>
      <c r="S709">
        <v>594</v>
      </c>
      <c r="T709">
        <v>6</v>
      </c>
      <c r="U709">
        <v>12743876</v>
      </c>
      <c r="V709">
        <v>25606275</v>
      </c>
      <c r="W709">
        <v>-12862399</v>
      </c>
      <c r="X709" s="27">
        <f t="shared" si="67"/>
        <v>0.74862462970799826</v>
      </c>
      <c r="Y709" s="27">
        <f t="shared" si="68"/>
        <v>0.35415784108262988</v>
      </c>
      <c r="Z709" s="26">
        <f t="shared" si="69"/>
        <v>30.220463538722441</v>
      </c>
      <c r="AA709" s="27">
        <f t="shared" si="70"/>
        <v>0.83333333333333337</v>
      </c>
      <c r="AB709" t="str">
        <f t="shared" si="71"/>
        <v>Stock-out Risk</v>
      </c>
    </row>
    <row r="710" spans="1:28" x14ac:dyDescent="0.3">
      <c r="A710" t="s">
        <v>727</v>
      </c>
      <c r="B710" t="s">
        <v>1509</v>
      </c>
      <c r="C710" t="s">
        <v>1633</v>
      </c>
      <c r="D710" t="s">
        <v>1635</v>
      </c>
      <c r="E710">
        <v>2023</v>
      </c>
      <c r="F710" t="s">
        <v>1642</v>
      </c>
      <c r="G710">
        <f t="shared" si="66"/>
        <v>90</v>
      </c>
      <c r="H710">
        <v>330</v>
      </c>
      <c r="I710">
        <v>9348</v>
      </c>
      <c r="J710">
        <v>10891</v>
      </c>
      <c r="K710">
        <v>269911</v>
      </c>
      <c r="L710">
        <v>5.58</v>
      </c>
      <c r="M710">
        <v>5</v>
      </c>
      <c r="N710">
        <v>8.89</v>
      </c>
      <c r="O710">
        <v>10.34</v>
      </c>
      <c r="P710">
        <v>36.619999999999997</v>
      </c>
      <c r="Q710">
        <v>1.3</v>
      </c>
      <c r="R710">
        <v>9215</v>
      </c>
      <c r="S710">
        <v>1047</v>
      </c>
      <c r="T710">
        <v>11</v>
      </c>
      <c r="U710">
        <v>3084840</v>
      </c>
      <c r="V710">
        <v>3594030</v>
      </c>
      <c r="W710">
        <v>-509190</v>
      </c>
      <c r="X710" s="27">
        <f t="shared" si="67"/>
        <v>0.23965141612200436</v>
      </c>
      <c r="Y710" s="27">
        <f t="shared" si="68"/>
        <v>6.6066753848088106E-2</v>
      </c>
      <c r="Z710" s="26">
        <f t="shared" si="69"/>
        <v>285.54545454545456</v>
      </c>
      <c r="AA710" s="27">
        <f t="shared" si="70"/>
        <v>0.94444444444444442</v>
      </c>
      <c r="AB710" t="str">
        <f t="shared" si="71"/>
        <v>Overstocked</v>
      </c>
    </row>
    <row r="711" spans="1:28" x14ac:dyDescent="0.3">
      <c r="A711" t="s">
        <v>728</v>
      </c>
      <c r="B711" t="s">
        <v>1026</v>
      </c>
      <c r="C711" t="s">
        <v>1633</v>
      </c>
      <c r="D711" t="s">
        <v>1637</v>
      </c>
      <c r="E711">
        <v>2024</v>
      </c>
      <c r="F711" t="s">
        <v>1642</v>
      </c>
      <c r="G711">
        <f t="shared" si="66"/>
        <v>90</v>
      </c>
      <c r="H711">
        <v>3316</v>
      </c>
      <c r="I711">
        <v>14475</v>
      </c>
      <c r="J711">
        <v>3304</v>
      </c>
      <c r="K711">
        <v>339750</v>
      </c>
      <c r="L711">
        <v>9.93</v>
      </c>
      <c r="M711">
        <v>12</v>
      </c>
      <c r="N711">
        <v>1.61</v>
      </c>
      <c r="O711">
        <v>7.48</v>
      </c>
      <c r="P711">
        <v>15.69</v>
      </c>
      <c r="Q711">
        <v>1</v>
      </c>
      <c r="R711">
        <v>12726</v>
      </c>
      <c r="S711">
        <v>122</v>
      </c>
      <c r="T711">
        <v>7</v>
      </c>
      <c r="U711">
        <v>47999100</v>
      </c>
      <c r="V711">
        <v>10956064</v>
      </c>
      <c r="W711">
        <v>37043036</v>
      </c>
      <c r="X711" s="27">
        <f t="shared" si="67"/>
        <v>0.96451425247236766</v>
      </c>
      <c r="Y711" s="27">
        <f t="shared" si="68"/>
        <v>0.66387077503109138</v>
      </c>
      <c r="Z711" s="26">
        <f t="shared" si="69"/>
        <v>3.3112183353437881</v>
      </c>
      <c r="AA711" s="27">
        <f t="shared" si="70"/>
        <v>0.8666666666666667</v>
      </c>
      <c r="AB711" t="str">
        <f t="shared" si="71"/>
        <v>Fast Mover</v>
      </c>
    </row>
    <row r="712" spans="1:28" x14ac:dyDescent="0.3">
      <c r="A712" t="s">
        <v>729</v>
      </c>
      <c r="B712" t="s">
        <v>1510</v>
      </c>
      <c r="C712" t="s">
        <v>1634</v>
      </c>
      <c r="D712" t="s">
        <v>1637</v>
      </c>
      <c r="E712">
        <v>2023</v>
      </c>
      <c r="F712" t="s">
        <v>1639</v>
      </c>
      <c r="G712">
        <f t="shared" si="66"/>
        <v>92</v>
      </c>
      <c r="H712">
        <v>1937</v>
      </c>
      <c r="I712">
        <v>8424</v>
      </c>
      <c r="J712">
        <v>11764</v>
      </c>
      <c r="K712">
        <v>491048</v>
      </c>
      <c r="L712">
        <v>2.12</v>
      </c>
      <c r="M712">
        <v>15</v>
      </c>
      <c r="N712">
        <v>1.73</v>
      </c>
      <c r="O712">
        <v>18.7</v>
      </c>
      <c r="P712">
        <v>17.16</v>
      </c>
      <c r="Q712">
        <v>3.1</v>
      </c>
      <c r="R712">
        <v>4131</v>
      </c>
      <c r="S712">
        <v>1228</v>
      </c>
      <c r="T712">
        <v>14</v>
      </c>
      <c r="U712">
        <v>16317288</v>
      </c>
      <c r="V712">
        <v>22786868</v>
      </c>
      <c r="W712">
        <v>-6469580</v>
      </c>
      <c r="X712" s="27">
        <f t="shared" si="67"/>
        <v>0.61200631911532388</v>
      </c>
      <c r="Y712" s="27">
        <f t="shared" si="68"/>
        <v>0.38779182485983837</v>
      </c>
      <c r="Z712" s="26">
        <f t="shared" si="69"/>
        <v>58.325245224574083</v>
      </c>
      <c r="AA712" s="27">
        <f t="shared" si="70"/>
        <v>0.83695652173913038</v>
      </c>
      <c r="AB712" t="str">
        <f t="shared" si="71"/>
        <v>Stock-out Risk</v>
      </c>
    </row>
    <row r="713" spans="1:28" x14ac:dyDescent="0.3">
      <c r="A713" t="s">
        <v>730</v>
      </c>
      <c r="B713" t="s">
        <v>1461</v>
      </c>
      <c r="C713" t="s">
        <v>1633</v>
      </c>
      <c r="D713" t="s">
        <v>1635</v>
      </c>
      <c r="E713">
        <v>2023</v>
      </c>
      <c r="F713" t="s">
        <v>1642</v>
      </c>
      <c r="G713">
        <f t="shared" si="66"/>
        <v>90</v>
      </c>
      <c r="H713">
        <v>3316</v>
      </c>
      <c r="I713">
        <v>1988</v>
      </c>
      <c r="J713">
        <v>14337</v>
      </c>
      <c r="K713">
        <v>78151</v>
      </c>
      <c r="L713">
        <v>8.56</v>
      </c>
      <c r="M713">
        <v>15</v>
      </c>
      <c r="N713">
        <v>2.67</v>
      </c>
      <c r="O713">
        <v>5.21</v>
      </c>
      <c r="P713">
        <v>44.7</v>
      </c>
      <c r="Q713">
        <v>2.4</v>
      </c>
      <c r="R713">
        <v>14912</v>
      </c>
      <c r="S713">
        <v>657</v>
      </c>
      <c r="T713">
        <v>10</v>
      </c>
      <c r="U713">
        <v>6592208</v>
      </c>
      <c r="V713">
        <v>47541492</v>
      </c>
      <c r="W713">
        <v>-40949284</v>
      </c>
      <c r="X713" s="27">
        <f t="shared" si="67"/>
        <v>0.83463377800151017</v>
      </c>
      <c r="Y713" s="27">
        <f t="shared" si="68"/>
        <v>0.66387077503109138</v>
      </c>
      <c r="Z713" s="26">
        <f t="shared" si="69"/>
        <v>17.831724969843187</v>
      </c>
      <c r="AA713" s="27">
        <f t="shared" si="70"/>
        <v>0.83333333333333337</v>
      </c>
      <c r="AB713" t="str">
        <f t="shared" si="71"/>
        <v>Fast Mover</v>
      </c>
    </row>
    <row r="714" spans="1:28" x14ac:dyDescent="0.3">
      <c r="A714" t="s">
        <v>731</v>
      </c>
      <c r="B714" t="s">
        <v>1511</v>
      </c>
      <c r="C714" t="s">
        <v>1632</v>
      </c>
      <c r="D714" t="s">
        <v>1638</v>
      </c>
      <c r="E714">
        <v>2024</v>
      </c>
      <c r="F714" t="s">
        <v>1639</v>
      </c>
      <c r="G714">
        <f t="shared" si="66"/>
        <v>92</v>
      </c>
      <c r="H714">
        <v>716</v>
      </c>
      <c r="I714">
        <v>8614</v>
      </c>
      <c r="J714">
        <v>14069</v>
      </c>
      <c r="K714">
        <v>323452</v>
      </c>
      <c r="L714">
        <v>2.78</v>
      </c>
      <c r="M714">
        <v>2</v>
      </c>
      <c r="N714">
        <v>1.2</v>
      </c>
      <c r="O714">
        <v>5.13</v>
      </c>
      <c r="P714">
        <v>38.46</v>
      </c>
      <c r="Q714">
        <v>5</v>
      </c>
      <c r="R714">
        <v>16537</v>
      </c>
      <c r="S714">
        <v>9908</v>
      </c>
      <c r="T714">
        <v>14</v>
      </c>
      <c r="U714">
        <v>6167624</v>
      </c>
      <c r="V714">
        <v>10073404</v>
      </c>
      <c r="W714">
        <v>-3905780</v>
      </c>
      <c r="X714" s="27">
        <f t="shared" si="67"/>
        <v>6.7394578313253017E-2</v>
      </c>
      <c r="Y714" s="27">
        <f t="shared" si="68"/>
        <v>0.14334483562191236</v>
      </c>
      <c r="Z714" s="26">
        <f t="shared" si="69"/>
        <v>1273.0949720670392</v>
      </c>
      <c r="AA714" s="27">
        <f t="shared" si="70"/>
        <v>0.97826086956521741</v>
      </c>
      <c r="AB714" t="str">
        <f t="shared" si="71"/>
        <v>Slow Mover</v>
      </c>
    </row>
    <row r="715" spans="1:28" x14ac:dyDescent="0.3">
      <c r="A715" t="s">
        <v>732</v>
      </c>
      <c r="B715" t="s">
        <v>1444</v>
      </c>
      <c r="C715" t="s">
        <v>1634</v>
      </c>
      <c r="D715" t="s">
        <v>1637</v>
      </c>
      <c r="E715">
        <v>2024</v>
      </c>
      <c r="F715" t="s">
        <v>1642</v>
      </c>
      <c r="G715">
        <f t="shared" si="66"/>
        <v>90</v>
      </c>
      <c r="H715">
        <v>4238</v>
      </c>
      <c r="I715">
        <v>17240</v>
      </c>
      <c r="J715">
        <v>10146</v>
      </c>
      <c r="K715">
        <v>290853</v>
      </c>
      <c r="L715">
        <v>4.18</v>
      </c>
      <c r="M715">
        <v>12</v>
      </c>
      <c r="N715">
        <v>2.2999999999999998</v>
      </c>
      <c r="O715">
        <v>4.74</v>
      </c>
      <c r="P715">
        <v>51.29</v>
      </c>
      <c r="Q715">
        <v>4.0999999999999996</v>
      </c>
      <c r="R715">
        <v>13147</v>
      </c>
      <c r="S715">
        <v>3830</v>
      </c>
      <c r="T715">
        <v>6</v>
      </c>
      <c r="U715">
        <v>73063120</v>
      </c>
      <c r="V715">
        <v>42998748</v>
      </c>
      <c r="W715">
        <v>30064372</v>
      </c>
      <c r="X715" s="27">
        <f t="shared" si="67"/>
        <v>0.52528507684680215</v>
      </c>
      <c r="Y715" s="27">
        <f t="shared" si="68"/>
        <v>0.84845728123696174</v>
      </c>
      <c r="Z715" s="26">
        <f t="shared" si="69"/>
        <v>81.335535630014164</v>
      </c>
      <c r="AA715" s="27">
        <f t="shared" si="70"/>
        <v>0.8666666666666667</v>
      </c>
      <c r="AB715" t="str">
        <f t="shared" si="71"/>
        <v>Fast Mover</v>
      </c>
    </row>
    <row r="716" spans="1:28" x14ac:dyDescent="0.3">
      <c r="A716" t="s">
        <v>733</v>
      </c>
      <c r="B716" t="s">
        <v>1211</v>
      </c>
      <c r="C716" t="s">
        <v>1632</v>
      </c>
      <c r="D716" t="s">
        <v>1637</v>
      </c>
      <c r="E716">
        <v>2023</v>
      </c>
      <c r="F716" t="s">
        <v>1639</v>
      </c>
      <c r="G716">
        <f t="shared" si="66"/>
        <v>92</v>
      </c>
      <c r="H716">
        <v>721</v>
      </c>
      <c r="I716">
        <v>4673</v>
      </c>
      <c r="J716">
        <v>1387</v>
      </c>
      <c r="K716">
        <v>304595</v>
      </c>
      <c r="L716">
        <v>3.28</v>
      </c>
      <c r="M716">
        <v>13</v>
      </c>
      <c r="N716">
        <v>1.06</v>
      </c>
      <c r="O716">
        <v>3.14</v>
      </c>
      <c r="P716">
        <v>34.39</v>
      </c>
      <c r="Q716">
        <v>4</v>
      </c>
      <c r="R716">
        <v>14069</v>
      </c>
      <c r="S716">
        <v>5441</v>
      </c>
      <c r="T716">
        <v>9</v>
      </c>
      <c r="U716">
        <v>3369233</v>
      </c>
      <c r="V716">
        <v>1000027</v>
      </c>
      <c r="W716">
        <v>2369206</v>
      </c>
      <c r="X716" s="27">
        <f t="shared" si="67"/>
        <v>0.11700746510873093</v>
      </c>
      <c r="Y716" s="27">
        <f t="shared" si="68"/>
        <v>0.14434584704385309</v>
      </c>
      <c r="Z716" s="26">
        <f t="shared" si="69"/>
        <v>694.27461858529819</v>
      </c>
      <c r="AA716" s="27">
        <f t="shared" si="70"/>
        <v>0.85869565217391308</v>
      </c>
      <c r="AB716" t="str">
        <f t="shared" si="71"/>
        <v>Slow Mover</v>
      </c>
    </row>
    <row r="717" spans="1:28" x14ac:dyDescent="0.3">
      <c r="A717" t="s">
        <v>734</v>
      </c>
      <c r="B717" t="s">
        <v>1189</v>
      </c>
      <c r="C717" t="s">
        <v>1632</v>
      </c>
      <c r="D717" t="s">
        <v>1638</v>
      </c>
      <c r="E717">
        <v>2024</v>
      </c>
      <c r="F717" t="s">
        <v>1642</v>
      </c>
      <c r="G717">
        <f t="shared" si="66"/>
        <v>90</v>
      </c>
      <c r="H717">
        <v>2019</v>
      </c>
      <c r="I717">
        <v>3167</v>
      </c>
      <c r="J717">
        <v>13563</v>
      </c>
      <c r="K717">
        <v>226743</v>
      </c>
      <c r="L717">
        <v>2.74</v>
      </c>
      <c r="M717">
        <v>7</v>
      </c>
      <c r="N717">
        <v>8.2200000000000006</v>
      </c>
      <c r="O717">
        <v>7.78</v>
      </c>
      <c r="P717">
        <v>65.03</v>
      </c>
      <c r="Q717">
        <v>4.8</v>
      </c>
      <c r="R717">
        <v>3869</v>
      </c>
      <c r="S717">
        <v>7098</v>
      </c>
      <c r="T717">
        <v>12</v>
      </c>
      <c r="U717">
        <v>6394173</v>
      </c>
      <c r="V717">
        <v>27383697</v>
      </c>
      <c r="W717">
        <v>-20989524</v>
      </c>
      <c r="X717" s="27">
        <f t="shared" si="67"/>
        <v>0.22145442579795985</v>
      </c>
      <c r="Y717" s="27">
        <f t="shared" si="68"/>
        <v>0.4042084121796663</v>
      </c>
      <c r="Z717" s="26">
        <f t="shared" si="69"/>
        <v>316.40416047548291</v>
      </c>
      <c r="AA717" s="27">
        <f t="shared" si="70"/>
        <v>0.92222222222222228</v>
      </c>
      <c r="AB717" t="str">
        <f t="shared" si="71"/>
        <v>Overstocked</v>
      </c>
    </row>
    <row r="718" spans="1:28" x14ac:dyDescent="0.3">
      <c r="A718" t="s">
        <v>735</v>
      </c>
      <c r="B718" t="s">
        <v>1512</v>
      </c>
      <c r="C718" t="s">
        <v>1632</v>
      </c>
      <c r="D718" t="s">
        <v>1635</v>
      </c>
      <c r="E718">
        <v>2024</v>
      </c>
      <c r="F718" t="s">
        <v>1639</v>
      </c>
      <c r="G718">
        <f t="shared" si="66"/>
        <v>92</v>
      </c>
      <c r="H718">
        <v>4206</v>
      </c>
      <c r="I718">
        <v>5614</v>
      </c>
      <c r="J718">
        <v>10813</v>
      </c>
      <c r="K718">
        <v>140306</v>
      </c>
      <c r="L718">
        <v>12.39</v>
      </c>
      <c r="M718">
        <v>11</v>
      </c>
      <c r="N718">
        <v>1.39</v>
      </c>
      <c r="O718">
        <v>22.15</v>
      </c>
      <c r="P718">
        <v>79.12</v>
      </c>
      <c r="Q718">
        <v>4.5999999999999996</v>
      </c>
      <c r="R718">
        <v>13159</v>
      </c>
      <c r="S718">
        <v>7282</v>
      </c>
      <c r="T718">
        <v>2</v>
      </c>
      <c r="U718">
        <v>23612484</v>
      </c>
      <c r="V718">
        <v>45479478</v>
      </c>
      <c r="W718">
        <v>-21866994</v>
      </c>
      <c r="X718" s="27">
        <f t="shared" si="67"/>
        <v>0.36612116991643456</v>
      </c>
      <c r="Y718" s="27">
        <f t="shared" si="68"/>
        <v>0.8420508081365411</v>
      </c>
      <c r="Z718" s="26">
        <f t="shared" si="69"/>
        <v>159.282929148835</v>
      </c>
      <c r="AA718" s="27">
        <f t="shared" si="70"/>
        <v>0.88043478260869568</v>
      </c>
      <c r="AB718" t="str">
        <f t="shared" si="71"/>
        <v>Other</v>
      </c>
    </row>
    <row r="719" spans="1:28" x14ac:dyDescent="0.3">
      <c r="A719" t="s">
        <v>736</v>
      </c>
      <c r="B719" t="s">
        <v>1513</v>
      </c>
      <c r="C719" t="s">
        <v>1634</v>
      </c>
      <c r="D719" t="s">
        <v>1635</v>
      </c>
      <c r="E719">
        <v>2024</v>
      </c>
      <c r="F719" t="s">
        <v>1642</v>
      </c>
      <c r="G719">
        <f t="shared" si="66"/>
        <v>90</v>
      </c>
      <c r="H719">
        <v>3172</v>
      </c>
      <c r="I719">
        <v>5053</v>
      </c>
      <c r="J719">
        <v>9977</v>
      </c>
      <c r="K719">
        <v>275180</v>
      </c>
      <c r="L719">
        <v>4.29</v>
      </c>
      <c r="M719">
        <v>7</v>
      </c>
      <c r="N719">
        <v>7.47</v>
      </c>
      <c r="O719">
        <v>19.37</v>
      </c>
      <c r="P719">
        <v>33.909999999999997</v>
      </c>
      <c r="Q719">
        <v>2.2999999999999998</v>
      </c>
      <c r="R719">
        <v>2028</v>
      </c>
      <c r="S719">
        <v>7134</v>
      </c>
      <c r="T719">
        <v>6</v>
      </c>
      <c r="U719">
        <v>16028116</v>
      </c>
      <c r="V719">
        <v>31647044</v>
      </c>
      <c r="W719">
        <v>-15618928</v>
      </c>
      <c r="X719" s="27">
        <f t="shared" si="67"/>
        <v>0.30778187463613427</v>
      </c>
      <c r="Y719" s="27">
        <f t="shared" si="68"/>
        <v>0.63504164607919833</v>
      </c>
      <c r="Z719" s="26">
        <f t="shared" si="69"/>
        <v>202.41488020176544</v>
      </c>
      <c r="AA719" s="27">
        <f t="shared" si="70"/>
        <v>0.92222222222222228</v>
      </c>
      <c r="AB719" t="str">
        <f t="shared" si="71"/>
        <v>Overstocked</v>
      </c>
    </row>
    <row r="720" spans="1:28" x14ac:dyDescent="0.3">
      <c r="A720" t="s">
        <v>737</v>
      </c>
      <c r="B720" t="s">
        <v>1036</v>
      </c>
      <c r="C720" t="s">
        <v>1632</v>
      </c>
      <c r="D720" t="s">
        <v>1635</v>
      </c>
      <c r="E720">
        <v>2024</v>
      </c>
      <c r="F720" t="s">
        <v>1641</v>
      </c>
      <c r="G720">
        <f t="shared" si="66"/>
        <v>91</v>
      </c>
      <c r="H720">
        <v>4749</v>
      </c>
      <c r="I720">
        <v>9261</v>
      </c>
      <c r="J720">
        <v>4879</v>
      </c>
      <c r="K720">
        <v>419128</v>
      </c>
      <c r="L720">
        <v>13.91</v>
      </c>
      <c r="M720">
        <v>8</v>
      </c>
      <c r="N720">
        <v>0.48</v>
      </c>
      <c r="O720">
        <v>18.38</v>
      </c>
      <c r="P720">
        <v>25.44</v>
      </c>
      <c r="Q720">
        <v>1.7</v>
      </c>
      <c r="R720">
        <v>12002</v>
      </c>
      <c r="S720">
        <v>1756</v>
      </c>
      <c r="T720">
        <v>11</v>
      </c>
      <c r="U720">
        <v>43980489</v>
      </c>
      <c r="V720">
        <v>23170371</v>
      </c>
      <c r="W720">
        <v>20810118</v>
      </c>
      <c r="X720" s="27">
        <f t="shared" si="67"/>
        <v>0.73005380476556492</v>
      </c>
      <c r="Y720" s="27">
        <f t="shared" si="68"/>
        <v>0.95076064855930431</v>
      </c>
      <c r="Z720" s="26">
        <f t="shared" si="69"/>
        <v>33.648347020425348</v>
      </c>
      <c r="AA720" s="27">
        <f t="shared" si="70"/>
        <v>0.91208791208791207</v>
      </c>
      <c r="AB720" t="str">
        <f t="shared" si="71"/>
        <v>Fast Mover</v>
      </c>
    </row>
    <row r="721" spans="1:28" x14ac:dyDescent="0.3">
      <c r="A721" t="s">
        <v>738</v>
      </c>
      <c r="B721" t="s">
        <v>1514</v>
      </c>
      <c r="C721" t="s">
        <v>1633</v>
      </c>
      <c r="D721" t="s">
        <v>1635</v>
      </c>
      <c r="E721">
        <v>2024</v>
      </c>
      <c r="F721" t="s">
        <v>1640</v>
      </c>
      <c r="G721">
        <f t="shared" si="66"/>
        <v>92</v>
      </c>
      <c r="H721">
        <v>4827</v>
      </c>
      <c r="I721">
        <v>2500</v>
      </c>
      <c r="J721">
        <v>4148</v>
      </c>
      <c r="K721">
        <v>52204</v>
      </c>
      <c r="L721">
        <v>14.55</v>
      </c>
      <c r="M721">
        <v>0</v>
      </c>
      <c r="N721">
        <v>9.49</v>
      </c>
      <c r="O721">
        <v>19.93</v>
      </c>
      <c r="P721">
        <v>19.29</v>
      </c>
      <c r="Q721">
        <v>4</v>
      </c>
      <c r="R721">
        <v>6175</v>
      </c>
      <c r="S721">
        <v>4273</v>
      </c>
      <c r="T721">
        <v>2</v>
      </c>
      <c r="U721">
        <v>12067500</v>
      </c>
      <c r="V721">
        <v>20022396</v>
      </c>
      <c r="W721">
        <v>-7954896</v>
      </c>
      <c r="X721" s="27">
        <f t="shared" si="67"/>
        <v>0.53043956043956042</v>
      </c>
      <c r="Y721" s="27">
        <f t="shared" si="68"/>
        <v>0.96637642674157964</v>
      </c>
      <c r="Z721" s="26">
        <f t="shared" si="69"/>
        <v>81.441060700227879</v>
      </c>
      <c r="AA721" s="27">
        <f t="shared" si="70"/>
        <v>1</v>
      </c>
      <c r="AB721" t="str">
        <f t="shared" si="71"/>
        <v>Fast Mover</v>
      </c>
    </row>
    <row r="722" spans="1:28" x14ac:dyDescent="0.3">
      <c r="A722" t="s">
        <v>739</v>
      </c>
      <c r="B722" t="s">
        <v>1186</v>
      </c>
      <c r="C722" t="s">
        <v>1632</v>
      </c>
      <c r="D722" t="s">
        <v>1635</v>
      </c>
      <c r="E722">
        <v>2024</v>
      </c>
      <c r="F722" t="s">
        <v>1641</v>
      </c>
      <c r="G722">
        <f t="shared" si="66"/>
        <v>91</v>
      </c>
      <c r="H722">
        <v>3950</v>
      </c>
      <c r="I722">
        <v>17138</v>
      </c>
      <c r="J722">
        <v>7099</v>
      </c>
      <c r="K722">
        <v>142769</v>
      </c>
      <c r="L722">
        <v>8.57</v>
      </c>
      <c r="M722">
        <v>5</v>
      </c>
      <c r="N722">
        <v>7.11</v>
      </c>
      <c r="O722">
        <v>6.74</v>
      </c>
      <c r="P722">
        <v>59.3</v>
      </c>
      <c r="Q722">
        <v>2.5</v>
      </c>
      <c r="R722">
        <v>19547</v>
      </c>
      <c r="S722">
        <v>5541</v>
      </c>
      <c r="T722">
        <v>11</v>
      </c>
      <c r="U722">
        <v>67695100</v>
      </c>
      <c r="V722">
        <v>28041050</v>
      </c>
      <c r="W722">
        <v>39654050</v>
      </c>
      <c r="X722" s="27">
        <f t="shared" si="67"/>
        <v>0.41618375302918553</v>
      </c>
      <c r="Y722" s="27">
        <f t="shared" si="68"/>
        <v>0.79079902333317575</v>
      </c>
      <c r="Z722" s="26">
        <f t="shared" si="69"/>
        <v>127.65341772151898</v>
      </c>
      <c r="AA722" s="27">
        <f t="shared" si="70"/>
        <v>0.94505494505494503</v>
      </c>
      <c r="AB722" t="str">
        <f t="shared" si="71"/>
        <v>Fast Mover</v>
      </c>
    </row>
    <row r="723" spans="1:28" x14ac:dyDescent="0.3">
      <c r="A723" t="s">
        <v>740</v>
      </c>
      <c r="B723" t="s">
        <v>1515</v>
      </c>
      <c r="C723" t="s">
        <v>1632</v>
      </c>
      <c r="D723" t="s">
        <v>1638</v>
      </c>
      <c r="E723">
        <v>2024</v>
      </c>
      <c r="F723" t="s">
        <v>1642</v>
      </c>
      <c r="G723">
        <f t="shared" si="66"/>
        <v>90</v>
      </c>
      <c r="H723">
        <v>573</v>
      </c>
      <c r="I723">
        <v>19272</v>
      </c>
      <c r="J723">
        <v>4631</v>
      </c>
      <c r="K723">
        <v>137265</v>
      </c>
      <c r="L723">
        <v>2.15</v>
      </c>
      <c r="M723">
        <v>18</v>
      </c>
      <c r="N723">
        <v>7.0000000000000007E-2</v>
      </c>
      <c r="O723">
        <v>22.19</v>
      </c>
      <c r="P723">
        <v>45.51</v>
      </c>
      <c r="Q723">
        <v>2.9</v>
      </c>
      <c r="R723">
        <v>3841</v>
      </c>
      <c r="S723">
        <v>9098</v>
      </c>
      <c r="T723">
        <v>7</v>
      </c>
      <c r="U723">
        <v>11042856</v>
      </c>
      <c r="V723">
        <v>2653563</v>
      </c>
      <c r="W723">
        <v>8389293</v>
      </c>
      <c r="X723" s="27">
        <f t="shared" si="67"/>
        <v>5.9249302037017886E-2</v>
      </c>
      <c r="Y723" s="27">
        <f t="shared" si="68"/>
        <v>0.11471590895440753</v>
      </c>
      <c r="Z723" s="26">
        <f t="shared" si="69"/>
        <v>1429.0052356020944</v>
      </c>
      <c r="AA723" s="27">
        <f t="shared" si="70"/>
        <v>0.8</v>
      </c>
      <c r="AB723" t="str">
        <f t="shared" si="71"/>
        <v>Slow Mover</v>
      </c>
    </row>
    <row r="724" spans="1:28" x14ac:dyDescent="0.3">
      <c r="A724" t="s">
        <v>741</v>
      </c>
      <c r="B724" t="s">
        <v>1312</v>
      </c>
      <c r="C724" t="s">
        <v>1632</v>
      </c>
      <c r="D724" t="s">
        <v>1636</v>
      </c>
      <c r="E724">
        <v>2023</v>
      </c>
      <c r="F724" t="s">
        <v>1640</v>
      </c>
      <c r="G724">
        <f t="shared" si="66"/>
        <v>92</v>
      </c>
      <c r="H724">
        <v>2443</v>
      </c>
      <c r="I724">
        <v>6950</v>
      </c>
      <c r="J724">
        <v>10233</v>
      </c>
      <c r="K724">
        <v>343275</v>
      </c>
      <c r="L724">
        <v>5.62</v>
      </c>
      <c r="M724">
        <v>10</v>
      </c>
      <c r="N724">
        <v>7.64</v>
      </c>
      <c r="O724">
        <v>3.43</v>
      </c>
      <c r="P724">
        <v>25.04</v>
      </c>
      <c r="Q724">
        <v>3.5</v>
      </c>
      <c r="R724">
        <v>15419</v>
      </c>
      <c r="S724">
        <v>3412</v>
      </c>
      <c r="T724">
        <v>8</v>
      </c>
      <c r="U724">
        <v>16978850</v>
      </c>
      <c r="V724">
        <v>24999219</v>
      </c>
      <c r="W724">
        <v>-8020369</v>
      </c>
      <c r="X724" s="27">
        <f t="shared" si="67"/>
        <v>0.41725021349274127</v>
      </c>
      <c r="Y724" s="27">
        <f t="shared" si="68"/>
        <v>0.48909418076024014</v>
      </c>
      <c r="Z724" s="26">
        <f t="shared" si="69"/>
        <v>128.49119934506754</v>
      </c>
      <c r="AA724" s="27">
        <f t="shared" si="70"/>
        <v>0.89130434782608692</v>
      </c>
      <c r="AB724" t="str">
        <f t="shared" si="71"/>
        <v>Other</v>
      </c>
    </row>
    <row r="725" spans="1:28" x14ac:dyDescent="0.3">
      <c r="A725" t="s">
        <v>742</v>
      </c>
      <c r="B725" t="s">
        <v>1382</v>
      </c>
      <c r="C725" t="s">
        <v>1633</v>
      </c>
      <c r="D725" t="s">
        <v>1635</v>
      </c>
      <c r="E725">
        <v>2023</v>
      </c>
      <c r="F725" t="s">
        <v>1642</v>
      </c>
      <c r="G725">
        <f t="shared" si="66"/>
        <v>90</v>
      </c>
      <c r="H725">
        <v>3167</v>
      </c>
      <c r="I725">
        <v>5212</v>
      </c>
      <c r="J725">
        <v>9181</v>
      </c>
      <c r="K725">
        <v>102428</v>
      </c>
      <c r="L725">
        <v>11.97</v>
      </c>
      <c r="M725">
        <v>10</v>
      </c>
      <c r="N725">
        <v>5.14</v>
      </c>
      <c r="O725">
        <v>8.41</v>
      </c>
      <c r="P725">
        <v>62.25</v>
      </c>
      <c r="Q725">
        <v>4.5999999999999996</v>
      </c>
      <c r="R725">
        <v>16230</v>
      </c>
      <c r="S725">
        <v>8745</v>
      </c>
      <c r="T725">
        <v>13</v>
      </c>
      <c r="U725">
        <v>16506404</v>
      </c>
      <c r="V725">
        <v>29076227</v>
      </c>
      <c r="W725">
        <v>-12569823</v>
      </c>
      <c r="X725" s="27">
        <f t="shared" si="67"/>
        <v>0.26586635325721963</v>
      </c>
      <c r="Y725" s="27">
        <f t="shared" si="68"/>
        <v>0.63404063465725768</v>
      </c>
      <c r="Z725" s="26">
        <f t="shared" si="69"/>
        <v>248.51594568992738</v>
      </c>
      <c r="AA725" s="27">
        <f t="shared" si="70"/>
        <v>0.88888888888888884</v>
      </c>
      <c r="AB725" t="str">
        <f t="shared" si="71"/>
        <v>Other</v>
      </c>
    </row>
    <row r="726" spans="1:28" x14ac:dyDescent="0.3">
      <c r="A726" t="s">
        <v>743</v>
      </c>
      <c r="B726" t="s">
        <v>1045</v>
      </c>
      <c r="C726" t="s">
        <v>1634</v>
      </c>
      <c r="D726" t="s">
        <v>1636</v>
      </c>
      <c r="E726">
        <v>2023</v>
      </c>
      <c r="F726" t="s">
        <v>1640</v>
      </c>
      <c r="G726">
        <f t="shared" si="66"/>
        <v>92</v>
      </c>
      <c r="H726">
        <v>2643</v>
      </c>
      <c r="I726">
        <v>2867</v>
      </c>
      <c r="J726">
        <v>14528</v>
      </c>
      <c r="K726">
        <v>83870</v>
      </c>
      <c r="L726">
        <v>5.51</v>
      </c>
      <c r="M726">
        <v>12</v>
      </c>
      <c r="N726">
        <v>7.79</v>
      </c>
      <c r="O726">
        <v>14.67</v>
      </c>
      <c r="P726">
        <v>21.88</v>
      </c>
      <c r="Q726">
        <v>2.7</v>
      </c>
      <c r="R726">
        <v>16756</v>
      </c>
      <c r="S726">
        <v>2424</v>
      </c>
      <c r="T726">
        <v>6</v>
      </c>
      <c r="U726">
        <v>7577481</v>
      </c>
      <c r="V726">
        <v>38397504</v>
      </c>
      <c r="W726">
        <v>-30820023</v>
      </c>
      <c r="X726" s="27">
        <f t="shared" si="67"/>
        <v>0.52161042036708116</v>
      </c>
      <c r="Y726" s="27">
        <f t="shared" si="68"/>
        <v>0.52913463763786928</v>
      </c>
      <c r="Z726" s="26">
        <f t="shared" si="69"/>
        <v>84.376844494892168</v>
      </c>
      <c r="AA726" s="27">
        <f t="shared" si="70"/>
        <v>0.86956521739130432</v>
      </c>
      <c r="AB726" t="str">
        <f t="shared" si="71"/>
        <v>Fast Mover</v>
      </c>
    </row>
    <row r="727" spans="1:28" x14ac:dyDescent="0.3">
      <c r="A727" t="s">
        <v>744</v>
      </c>
      <c r="B727" t="s">
        <v>1516</v>
      </c>
      <c r="C727" t="s">
        <v>1632</v>
      </c>
      <c r="D727" t="s">
        <v>1637</v>
      </c>
      <c r="E727">
        <v>2024</v>
      </c>
      <c r="F727" t="s">
        <v>1640</v>
      </c>
      <c r="G727">
        <f t="shared" si="66"/>
        <v>92</v>
      </c>
      <c r="H727">
        <v>2018</v>
      </c>
      <c r="I727">
        <v>9689</v>
      </c>
      <c r="J727">
        <v>9972</v>
      </c>
      <c r="K727">
        <v>153547</v>
      </c>
      <c r="L727">
        <v>1.31</v>
      </c>
      <c r="M727">
        <v>10</v>
      </c>
      <c r="N727">
        <v>5.22</v>
      </c>
      <c r="O727">
        <v>2.57</v>
      </c>
      <c r="P727">
        <v>54.34</v>
      </c>
      <c r="Q727">
        <v>4.0999999999999996</v>
      </c>
      <c r="R727">
        <v>6405</v>
      </c>
      <c r="S727">
        <v>9739</v>
      </c>
      <c r="T727">
        <v>2</v>
      </c>
      <c r="U727">
        <v>19552402</v>
      </c>
      <c r="V727">
        <v>20123496</v>
      </c>
      <c r="W727">
        <v>-571094</v>
      </c>
      <c r="X727" s="27">
        <f t="shared" si="67"/>
        <v>0.17164242578889172</v>
      </c>
      <c r="Y727" s="27">
        <f t="shared" si="68"/>
        <v>0.40400820989527814</v>
      </c>
      <c r="Z727" s="26">
        <f t="shared" si="69"/>
        <v>443.99801783944497</v>
      </c>
      <c r="AA727" s="27">
        <f t="shared" si="70"/>
        <v>0.89130434782608692</v>
      </c>
      <c r="AB727" t="str">
        <f t="shared" si="71"/>
        <v>Slow Mover</v>
      </c>
    </row>
    <row r="728" spans="1:28" x14ac:dyDescent="0.3">
      <c r="A728" t="s">
        <v>745</v>
      </c>
      <c r="B728" t="s">
        <v>1517</v>
      </c>
      <c r="C728" t="s">
        <v>1634</v>
      </c>
      <c r="D728" t="s">
        <v>1636</v>
      </c>
      <c r="E728">
        <v>2023</v>
      </c>
      <c r="F728" t="s">
        <v>1639</v>
      </c>
      <c r="G728">
        <f t="shared" si="66"/>
        <v>92</v>
      </c>
      <c r="H728">
        <v>1803</v>
      </c>
      <c r="I728">
        <v>10513</v>
      </c>
      <c r="J728">
        <v>10690</v>
      </c>
      <c r="K728">
        <v>285990</v>
      </c>
      <c r="L728">
        <v>8.35</v>
      </c>
      <c r="M728">
        <v>17</v>
      </c>
      <c r="N728">
        <v>6.41</v>
      </c>
      <c r="O728">
        <v>18.25</v>
      </c>
      <c r="P728">
        <v>52.17</v>
      </c>
      <c r="Q728">
        <v>2.1</v>
      </c>
      <c r="R728">
        <v>17039</v>
      </c>
      <c r="S728">
        <v>5695</v>
      </c>
      <c r="T728">
        <v>7</v>
      </c>
      <c r="U728">
        <v>18954939</v>
      </c>
      <c r="V728">
        <v>19274070</v>
      </c>
      <c r="W728">
        <v>-319131</v>
      </c>
      <c r="X728" s="27">
        <f t="shared" si="67"/>
        <v>0.24046412376633769</v>
      </c>
      <c r="Y728" s="27">
        <f t="shared" si="68"/>
        <v>0.36096471875182684</v>
      </c>
      <c r="Z728" s="26">
        <f t="shared" si="69"/>
        <v>290.59345535219074</v>
      </c>
      <c r="AA728" s="27">
        <f t="shared" si="70"/>
        <v>0.81521739130434789</v>
      </c>
      <c r="AB728" t="str">
        <f t="shared" si="71"/>
        <v>Other</v>
      </c>
    </row>
    <row r="729" spans="1:28" x14ac:dyDescent="0.3">
      <c r="A729" t="s">
        <v>746</v>
      </c>
      <c r="B729" t="s">
        <v>1518</v>
      </c>
      <c r="C729" t="s">
        <v>1632</v>
      </c>
      <c r="D729" t="s">
        <v>1637</v>
      </c>
      <c r="E729">
        <v>2023</v>
      </c>
      <c r="F729" t="s">
        <v>1640</v>
      </c>
      <c r="G729">
        <f t="shared" si="66"/>
        <v>92</v>
      </c>
      <c r="H729">
        <v>2346</v>
      </c>
      <c r="I729">
        <v>18338</v>
      </c>
      <c r="J729">
        <v>2515</v>
      </c>
      <c r="K729">
        <v>99067</v>
      </c>
      <c r="L729">
        <v>12.68</v>
      </c>
      <c r="M729">
        <v>14</v>
      </c>
      <c r="N729">
        <v>7.86</v>
      </c>
      <c r="O729">
        <v>9.68</v>
      </c>
      <c r="P729">
        <v>68.739999999999995</v>
      </c>
      <c r="Q729">
        <v>3.8</v>
      </c>
      <c r="R729">
        <v>16755</v>
      </c>
      <c r="S729">
        <v>6084</v>
      </c>
      <c r="T729">
        <v>11</v>
      </c>
      <c r="U729">
        <v>43020948</v>
      </c>
      <c r="V729">
        <v>5900190</v>
      </c>
      <c r="W729">
        <v>37120758</v>
      </c>
      <c r="X729" s="27">
        <f t="shared" si="67"/>
        <v>0.2782918149466192</v>
      </c>
      <c r="Y729" s="27">
        <f t="shared" si="68"/>
        <v>0.46967455917459</v>
      </c>
      <c r="Z729" s="26">
        <f t="shared" si="69"/>
        <v>238.58823529411765</v>
      </c>
      <c r="AA729" s="27">
        <f t="shared" si="70"/>
        <v>0.84782608695652173</v>
      </c>
      <c r="AB729" t="str">
        <f t="shared" si="71"/>
        <v>Other</v>
      </c>
    </row>
    <row r="730" spans="1:28" x14ac:dyDescent="0.3">
      <c r="A730" t="s">
        <v>747</v>
      </c>
      <c r="B730" t="s">
        <v>1371</v>
      </c>
      <c r="C730" t="s">
        <v>1633</v>
      </c>
      <c r="D730" t="s">
        <v>1637</v>
      </c>
      <c r="E730">
        <v>2023</v>
      </c>
      <c r="F730" t="s">
        <v>1641</v>
      </c>
      <c r="G730">
        <f t="shared" si="66"/>
        <v>91</v>
      </c>
      <c r="H730">
        <v>2311</v>
      </c>
      <c r="I730">
        <v>5226</v>
      </c>
      <c r="J730">
        <v>11585</v>
      </c>
      <c r="K730">
        <v>288083</v>
      </c>
      <c r="L730">
        <v>11.94</v>
      </c>
      <c r="M730">
        <v>0</v>
      </c>
      <c r="N730">
        <v>4.05</v>
      </c>
      <c r="O730">
        <v>19.61</v>
      </c>
      <c r="P730">
        <v>14.41</v>
      </c>
      <c r="Q730">
        <v>1</v>
      </c>
      <c r="R730">
        <v>10384</v>
      </c>
      <c r="S730">
        <v>2611</v>
      </c>
      <c r="T730">
        <v>6</v>
      </c>
      <c r="U730">
        <v>12077286</v>
      </c>
      <c r="V730">
        <v>26772935</v>
      </c>
      <c r="W730">
        <v>-14695649</v>
      </c>
      <c r="X730" s="27">
        <f t="shared" si="67"/>
        <v>0.4695245835026412</v>
      </c>
      <c r="Y730" s="27">
        <f t="shared" si="68"/>
        <v>0.46266747922100487</v>
      </c>
      <c r="Z730" s="26">
        <f t="shared" si="69"/>
        <v>102.81306793595847</v>
      </c>
      <c r="AA730" s="27">
        <f t="shared" si="70"/>
        <v>1</v>
      </c>
      <c r="AB730" t="str">
        <f t="shared" si="71"/>
        <v>Other</v>
      </c>
    </row>
    <row r="731" spans="1:28" x14ac:dyDescent="0.3">
      <c r="A731" t="s">
        <v>748</v>
      </c>
      <c r="B731" t="s">
        <v>1519</v>
      </c>
      <c r="C731" t="s">
        <v>1633</v>
      </c>
      <c r="D731" t="s">
        <v>1638</v>
      </c>
      <c r="E731">
        <v>2024</v>
      </c>
      <c r="F731" t="s">
        <v>1641</v>
      </c>
      <c r="G731">
        <f t="shared" si="66"/>
        <v>91</v>
      </c>
      <c r="H731">
        <v>2336</v>
      </c>
      <c r="I731">
        <v>6306</v>
      </c>
      <c r="J731">
        <v>13128</v>
      </c>
      <c r="K731">
        <v>162217</v>
      </c>
      <c r="L731">
        <v>2.63</v>
      </c>
      <c r="M731">
        <v>6</v>
      </c>
      <c r="N731">
        <v>0.03</v>
      </c>
      <c r="O731">
        <v>12.32</v>
      </c>
      <c r="P731">
        <v>81.03</v>
      </c>
      <c r="Q731">
        <v>4.5</v>
      </c>
      <c r="R731">
        <v>10643</v>
      </c>
      <c r="S731">
        <v>462</v>
      </c>
      <c r="T731">
        <v>7</v>
      </c>
      <c r="U731">
        <v>14730816</v>
      </c>
      <c r="V731">
        <v>30667008</v>
      </c>
      <c r="W731">
        <v>-15936192</v>
      </c>
      <c r="X731" s="27">
        <f t="shared" si="67"/>
        <v>0.83488205861329523</v>
      </c>
      <c r="Y731" s="27">
        <f t="shared" si="68"/>
        <v>0.46767253633070854</v>
      </c>
      <c r="Z731" s="26">
        <f t="shared" si="69"/>
        <v>17.997431506849313</v>
      </c>
      <c r="AA731" s="27">
        <f t="shared" si="70"/>
        <v>0.93406593406593408</v>
      </c>
      <c r="AB731" t="str">
        <f t="shared" si="71"/>
        <v>Other</v>
      </c>
    </row>
    <row r="732" spans="1:28" x14ac:dyDescent="0.3">
      <c r="A732" t="s">
        <v>749</v>
      </c>
      <c r="B732" t="s">
        <v>1520</v>
      </c>
      <c r="C732" t="s">
        <v>1633</v>
      </c>
      <c r="D732" t="s">
        <v>1637</v>
      </c>
      <c r="E732">
        <v>2023</v>
      </c>
      <c r="F732" t="s">
        <v>1641</v>
      </c>
      <c r="G732">
        <f t="shared" si="66"/>
        <v>91</v>
      </c>
      <c r="H732">
        <v>4252</v>
      </c>
      <c r="I732">
        <v>3690</v>
      </c>
      <c r="J732">
        <v>7250</v>
      </c>
      <c r="K732">
        <v>464823</v>
      </c>
      <c r="L732">
        <v>10.09</v>
      </c>
      <c r="M732">
        <v>12</v>
      </c>
      <c r="N732">
        <v>8.5</v>
      </c>
      <c r="O732">
        <v>4.5199999999999996</v>
      </c>
      <c r="P732">
        <v>66.239999999999995</v>
      </c>
      <c r="Q732">
        <v>1.1000000000000001</v>
      </c>
      <c r="R732">
        <v>7450</v>
      </c>
      <c r="S732">
        <v>3554</v>
      </c>
      <c r="T732">
        <v>12</v>
      </c>
      <c r="U732">
        <v>15689880</v>
      </c>
      <c r="V732">
        <v>30827000</v>
      </c>
      <c r="W732">
        <v>-15137120</v>
      </c>
      <c r="X732" s="27">
        <f t="shared" si="67"/>
        <v>0.54470919805277995</v>
      </c>
      <c r="Y732" s="27">
        <f t="shared" si="68"/>
        <v>0.85126011321839579</v>
      </c>
      <c r="Z732" s="26">
        <f t="shared" si="69"/>
        <v>76.061618062088428</v>
      </c>
      <c r="AA732" s="27">
        <f t="shared" si="70"/>
        <v>0.86813186813186816</v>
      </c>
      <c r="AB732" t="str">
        <f t="shared" si="71"/>
        <v>Fast Mover</v>
      </c>
    </row>
    <row r="733" spans="1:28" x14ac:dyDescent="0.3">
      <c r="A733" t="s">
        <v>750</v>
      </c>
      <c r="B733" t="s">
        <v>1521</v>
      </c>
      <c r="C733" t="s">
        <v>1633</v>
      </c>
      <c r="D733" t="s">
        <v>1635</v>
      </c>
      <c r="E733">
        <v>2023</v>
      </c>
      <c r="F733" t="s">
        <v>1639</v>
      </c>
      <c r="G733">
        <f t="shared" si="66"/>
        <v>92</v>
      </c>
      <c r="H733">
        <v>2928</v>
      </c>
      <c r="I733">
        <v>10608</v>
      </c>
      <c r="J733">
        <v>14030</v>
      </c>
      <c r="K733">
        <v>468184</v>
      </c>
      <c r="L733">
        <v>3.31</v>
      </c>
      <c r="M733">
        <v>11</v>
      </c>
      <c r="N733">
        <v>3.81</v>
      </c>
      <c r="O733">
        <v>18.37</v>
      </c>
      <c r="P733">
        <v>27.29</v>
      </c>
      <c r="Q733">
        <v>3.9</v>
      </c>
      <c r="R733">
        <v>2860</v>
      </c>
      <c r="S733">
        <v>2898</v>
      </c>
      <c r="T733">
        <v>11</v>
      </c>
      <c r="U733">
        <v>31060224</v>
      </c>
      <c r="V733">
        <v>41079840</v>
      </c>
      <c r="W733">
        <v>-10019616</v>
      </c>
      <c r="X733" s="27">
        <f t="shared" si="67"/>
        <v>0.5025746652935118</v>
      </c>
      <c r="Y733" s="27">
        <f t="shared" si="68"/>
        <v>0.58619228868849083</v>
      </c>
      <c r="Z733" s="26">
        <f t="shared" si="69"/>
        <v>91.057377049180332</v>
      </c>
      <c r="AA733" s="27">
        <f t="shared" si="70"/>
        <v>0.88043478260869568</v>
      </c>
      <c r="AB733" t="str">
        <f t="shared" si="71"/>
        <v>Fast Mover</v>
      </c>
    </row>
    <row r="734" spans="1:28" x14ac:dyDescent="0.3">
      <c r="A734" t="s">
        <v>751</v>
      </c>
      <c r="B734" t="s">
        <v>1373</v>
      </c>
      <c r="C734" t="s">
        <v>1633</v>
      </c>
      <c r="D734" t="s">
        <v>1637</v>
      </c>
      <c r="E734">
        <v>2023</v>
      </c>
      <c r="F734" t="s">
        <v>1639</v>
      </c>
      <c r="G734">
        <f t="shared" si="66"/>
        <v>92</v>
      </c>
      <c r="H734">
        <v>4193</v>
      </c>
      <c r="I734">
        <v>13678</v>
      </c>
      <c r="J734">
        <v>13425</v>
      </c>
      <c r="K734">
        <v>148934</v>
      </c>
      <c r="L734">
        <v>3.27</v>
      </c>
      <c r="M734">
        <v>17</v>
      </c>
      <c r="N734">
        <v>4.96</v>
      </c>
      <c r="O734">
        <v>6.3</v>
      </c>
      <c r="P734">
        <v>24.67</v>
      </c>
      <c r="Q734">
        <v>1.2</v>
      </c>
      <c r="R734">
        <v>6627</v>
      </c>
      <c r="S734">
        <v>4720</v>
      </c>
      <c r="T734">
        <v>8</v>
      </c>
      <c r="U734">
        <v>57351854</v>
      </c>
      <c r="V734">
        <v>56291025</v>
      </c>
      <c r="W734">
        <v>1060829</v>
      </c>
      <c r="X734" s="27">
        <f t="shared" si="67"/>
        <v>0.47043644115337147</v>
      </c>
      <c r="Y734" s="27">
        <f t="shared" si="68"/>
        <v>0.83944817843949526</v>
      </c>
      <c r="Z734" s="26">
        <f t="shared" si="69"/>
        <v>103.56308132601956</v>
      </c>
      <c r="AA734" s="27">
        <f t="shared" si="70"/>
        <v>0.81521739130434789</v>
      </c>
      <c r="AB734" t="str">
        <f t="shared" si="71"/>
        <v>Fast Mover</v>
      </c>
    </row>
    <row r="735" spans="1:28" x14ac:dyDescent="0.3">
      <c r="A735" t="s">
        <v>752</v>
      </c>
      <c r="B735" t="s">
        <v>1522</v>
      </c>
      <c r="C735" t="s">
        <v>1633</v>
      </c>
      <c r="D735" t="s">
        <v>1637</v>
      </c>
      <c r="E735">
        <v>2024</v>
      </c>
      <c r="F735" t="s">
        <v>1642</v>
      </c>
      <c r="G735">
        <f t="shared" si="66"/>
        <v>90</v>
      </c>
      <c r="H735">
        <v>3694</v>
      </c>
      <c r="I735">
        <v>4375</v>
      </c>
      <c r="J735">
        <v>6233</v>
      </c>
      <c r="K735">
        <v>192980</v>
      </c>
      <c r="L735">
        <v>13.11</v>
      </c>
      <c r="M735">
        <v>18</v>
      </c>
      <c r="N735">
        <v>0.08</v>
      </c>
      <c r="O735">
        <v>12.27</v>
      </c>
      <c r="P735">
        <v>44.53</v>
      </c>
      <c r="Q735">
        <v>2.1</v>
      </c>
      <c r="R735">
        <v>15752</v>
      </c>
      <c r="S735">
        <v>3355</v>
      </c>
      <c r="T735">
        <v>8</v>
      </c>
      <c r="U735">
        <v>16161250</v>
      </c>
      <c r="V735">
        <v>23024702</v>
      </c>
      <c r="W735">
        <v>-6863452</v>
      </c>
      <c r="X735" s="27">
        <f t="shared" si="67"/>
        <v>0.52404596396652003</v>
      </c>
      <c r="Y735" s="27">
        <f t="shared" si="68"/>
        <v>0.73954723852981052</v>
      </c>
      <c r="Z735" s="26">
        <f t="shared" si="69"/>
        <v>81.740660530590148</v>
      </c>
      <c r="AA735" s="27">
        <f t="shared" si="70"/>
        <v>0.8</v>
      </c>
      <c r="AB735" t="str">
        <f t="shared" si="71"/>
        <v>Fast Mover</v>
      </c>
    </row>
    <row r="736" spans="1:28" x14ac:dyDescent="0.3">
      <c r="A736" t="s">
        <v>753</v>
      </c>
      <c r="B736" t="s">
        <v>1079</v>
      </c>
      <c r="C736" t="s">
        <v>1634</v>
      </c>
      <c r="D736" t="s">
        <v>1637</v>
      </c>
      <c r="E736">
        <v>2023</v>
      </c>
      <c r="F736" t="s">
        <v>1642</v>
      </c>
      <c r="G736">
        <f t="shared" si="66"/>
        <v>90</v>
      </c>
      <c r="H736">
        <v>4482</v>
      </c>
      <c r="I736">
        <v>7092</v>
      </c>
      <c r="J736">
        <v>1898</v>
      </c>
      <c r="K736">
        <v>469639</v>
      </c>
      <c r="L736">
        <v>3.75</v>
      </c>
      <c r="M736">
        <v>14</v>
      </c>
      <c r="N736">
        <v>4.92</v>
      </c>
      <c r="O736">
        <v>1.89</v>
      </c>
      <c r="P736">
        <v>75.41</v>
      </c>
      <c r="Q736">
        <v>3</v>
      </c>
      <c r="R736">
        <v>10230</v>
      </c>
      <c r="S736">
        <v>1317</v>
      </c>
      <c r="T736">
        <v>3</v>
      </c>
      <c r="U736">
        <v>31786344</v>
      </c>
      <c r="V736">
        <v>8506836</v>
      </c>
      <c r="W736">
        <v>23279508</v>
      </c>
      <c r="X736" s="27">
        <f t="shared" si="67"/>
        <v>0.77289187790998448</v>
      </c>
      <c r="Y736" s="27">
        <f t="shared" si="68"/>
        <v>0.89730663862766935</v>
      </c>
      <c r="Z736" s="26">
        <f t="shared" si="69"/>
        <v>26.445783132530121</v>
      </c>
      <c r="AA736" s="27">
        <f t="shared" si="70"/>
        <v>0.84444444444444444</v>
      </c>
      <c r="AB736" t="str">
        <f t="shared" si="71"/>
        <v>Fast Mover</v>
      </c>
    </row>
    <row r="737" spans="1:28" x14ac:dyDescent="0.3">
      <c r="A737" t="s">
        <v>754</v>
      </c>
      <c r="B737" t="s">
        <v>1167</v>
      </c>
      <c r="C737" t="s">
        <v>1634</v>
      </c>
      <c r="D737" t="s">
        <v>1635</v>
      </c>
      <c r="E737">
        <v>2023</v>
      </c>
      <c r="F737" t="s">
        <v>1639</v>
      </c>
      <c r="G737">
        <f t="shared" si="66"/>
        <v>92</v>
      </c>
      <c r="H737">
        <v>2105</v>
      </c>
      <c r="I737">
        <v>19324</v>
      </c>
      <c r="J737">
        <v>7896</v>
      </c>
      <c r="K737">
        <v>386851</v>
      </c>
      <c r="L737">
        <v>3.95</v>
      </c>
      <c r="M737">
        <v>7</v>
      </c>
      <c r="N737">
        <v>9.86</v>
      </c>
      <c r="O737">
        <v>15.45</v>
      </c>
      <c r="P737">
        <v>77.44</v>
      </c>
      <c r="Q737">
        <v>2.7</v>
      </c>
      <c r="R737">
        <v>5425</v>
      </c>
      <c r="S737">
        <v>1585</v>
      </c>
      <c r="T737">
        <v>13</v>
      </c>
      <c r="U737">
        <v>40677020</v>
      </c>
      <c r="V737">
        <v>16621080</v>
      </c>
      <c r="W737">
        <v>24055940</v>
      </c>
      <c r="X737" s="27">
        <f t="shared" si="67"/>
        <v>0.57046070460704612</v>
      </c>
      <c r="Y737" s="27">
        <f t="shared" si="68"/>
        <v>0.42142580863704687</v>
      </c>
      <c r="Z737" s="26">
        <f t="shared" si="69"/>
        <v>69.273159144893114</v>
      </c>
      <c r="AA737" s="27">
        <f t="shared" si="70"/>
        <v>0.92391304347826086</v>
      </c>
      <c r="AB737" t="str">
        <f t="shared" si="71"/>
        <v>Other</v>
      </c>
    </row>
    <row r="738" spans="1:28" x14ac:dyDescent="0.3">
      <c r="A738" t="s">
        <v>755</v>
      </c>
      <c r="B738" t="s">
        <v>1523</v>
      </c>
      <c r="C738" t="s">
        <v>1632</v>
      </c>
      <c r="D738" t="s">
        <v>1635</v>
      </c>
      <c r="E738">
        <v>2024</v>
      </c>
      <c r="F738" t="s">
        <v>1639</v>
      </c>
      <c r="G738">
        <f t="shared" si="66"/>
        <v>92</v>
      </c>
      <c r="H738">
        <v>4770</v>
      </c>
      <c r="I738">
        <v>14092</v>
      </c>
      <c r="J738">
        <v>3126</v>
      </c>
      <c r="K738">
        <v>259329</v>
      </c>
      <c r="L738">
        <v>0.01</v>
      </c>
      <c r="M738">
        <v>18</v>
      </c>
      <c r="N738">
        <v>2.78</v>
      </c>
      <c r="O738">
        <v>16.649999999999999</v>
      </c>
      <c r="P738">
        <v>51.64</v>
      </c>
      <c r="Q738">
        <v>1.8</v>
      </c>
      <c r="R738">
        <v>9963</v>
      </c>
      <c r="S738">
        <v>5449</v>
      </c>
      <c r="T738">
        <v>4</v>
      </c>
      <c r="U738">
        <v>67218840</v>
      </c>
      <c r="V738">
        <v>14911020</v>
      </c>
      <c r="W738">
        <v>52307820</v>
      </c>
      <c r="X738" s="27">
        <f t="shared" si="67"/>
        <v>0.46677757119091889</v>
      </c>
      <c r="Y738" s="27">
        <f t="shared" si="68"/>
        <v>0.95496489653145533</v>
      </c>
      <c r="Z738" s="26">
        <f t="shared" si="69"/>
        <v>105.09601677148846</v>
      </c>
      <c r="AA738" s="27">
        <f t="shared" si="70"/>
        <v>0.80434782608695654</v>
      </c>
      <c r="AB738" t="str">
        <f t="shared" si="71"/>
        <v>Fast Mover</v>
      </c>
    </row>
    <row r="739" spans="1:28" x14ac:dyDescent="0.3">
      <c r="A739" t="s">
        <v>756</v>
      </c>
      <c r="B739" t="s">
        <v>1361</v>
      </c>
      <c r="C739" t="s">
        <v>1632</v>
      </c>
      <c r="D739" t="s">
        <v>1636</v>
      </c>
      <c r="E739">
        <v>2024</v>
      </c>
      <c r="F739" t="s">
        <v>1639</v>
      </c>
      <c r="G739">
        <f t="shared" si="66"/>
        <v>92</v>
      </c>
      <c r="H739">
        <v>1326</v>
      </c>
      <c r="I739">
        <v>10427</v>
      </c>
      <c r="J739">
        <v>12239</v>
      </c>
      <c r="K739">
        <v>307354</v>
      </c>
      <c r="L739">
        <v>13.06</v>
      </c>
      <c r="M739">
        <v>9</v>
      </c>
      <c r="N739">
        <v>3.95</v>
      </c>
      <c r="O739">
        <v>9.4700000000000006</v>
      </c>
      <c r="P739">
        <v>78.86</v>
      </c>
      <c r="Q739">
        <v>2.2999999999999998</v>
      </c>
      <c r="R739">
        <v>18912</v>
      </c>
      <c r="S739">
        <v>7295</v>
      </c>
      <c r="T739">
        <v>13</v>
      </c>
      <c r="U739">
        <v>13826202</v>
      </c>
      <c r="V739">
        <v>16228914</v>
      </c>
      <c r="W739">
        <v>-2402712</v>
      </c>
      <c r="X739" s="27">
        <f t="shared" si="67"/>
        <v>0.15381046282333835</v>
      </c>
      <c r="Y739" s="27">
        <f t="shared" si="68"/>
        <v>0.26546822909868129</v>
      </c>
      <c r="Z739" s="26">
        <f t="shared" si="69"/>
        <v>506.13876319758674</v>
      </c>
      <c r="AA739" s="27">
        <f t="shared" si="70"/>
        <v>0.90217391304347827</v>
      </c>
      <c r="AB739" t="str">
        <f t="shared" si="71"/>
        <v>Slow Mover</v>
      </c>
    </row>
    <row r="740" spans="1:28" x14ac:dyDescent="0.3">
      <c r="A740" t="s">
        <v>757</v>
      </c>
      <c r="B740" t="s">
        <v>1281</v>
      </c>
      <c r="C740" t="s">
        <v>1632</v>
      </c>
      <c r="D740" t="s">
        <v>1636</v>
      </c>
      <c r="E740">
        <v>2023</v>
      </c>
      <c r="F740" t="s">
        <v>1640</v>
      </c>
      <c r="G740">
        <f t="shared" si="66"/>
        <v>92</v>
      </c>
      <c r="H740">
        <v>2816</v>
      </c>
      <c r="I740">
        <v>15937</v>
      </c>
      <c r="J740">
        <v>9887</v>
      </c>
      <c r="K740">
        <v>111215</v>
      </c>
      <c r="L740">
        <v>11.89</v>
      </c>
      <c r="M740">
        <v>6</v>
      </c>
      <c r="N740">
        <v>6.87</v>
      </c>
      <c r="O740">
        <v>23.86</v>
      </c>
      <c r="P740">
        <v>10.44</v>
      </c>
      <c r="Q740">
        <v>3.9</v>
      </c>
      <c r="R740">
        <v>2742</v>
      </c>
      <c r="S740">
        <v>7850</v>
      </c>
      <c r="T740">
        <v>7</v>
      </c>
      <c r="U740">
        <v>44878592</v>
      </c>
      <c r="V740">
        <v>27841792</v>
      </c>
      <c r="W740">
        <v>17036800</v>
      </c>
      <c r="X740" s="27">
        <f t="shared" si="67"/>
        <v>0.26401650103131447</v>
      </c>
      <c r="Y740" s="27">
        <f t="shared" si="68"/>
        <v>0.56376963283701853</v>
      </c>
      <c r="Z740" s="26">
        <f t="shared" si="69"/>
        <v>256.46306818181819</v>
      </c>
      <c r="AA740" s="27">
        <f t="shared" si="70"/>
        <v>0.93478260869565222</v>
      </c>
      <c r="AB740" t="str">
        <f t="shared" si="71"/>
        <v>Overstocked</v>
      </c>
    </row>
    <row r="741" spans="1:28" x14ac:dyDescent="0.3">
      <c r="A741" t="s">
        <v>758</v>
      </c>
      <c r="B741" t="s">
        <v>1223</v>
      </c>
      <c r="C741" t="s">
        <v>1633</v>
      </c>
      <c r="D741" t="s">
        <v>1637</v>
      </c>
      <c r="E741">
        <v>2024</v>
      </c>
      <c r="F741" t="s">
        <v>1640</v>
      </c>
      <c r="G741">
        <f t="shared" si="66"/>
        <v>92</v>
      </c>
      <c r="H741">
        <v>352</v>
      </c>
      <c r="I741">
        <v>13030</v>
      </c>
      <c r="J741">
        <v>7216</v>
      </c>
      <c r="K741">
        <v>236907</v>
      </c>
      <c r="L741">
        <v>9.41</v>
      </c>
      <c r="M741">
        <v>17</v>
      </c>
      <c r="N741">
        <v>8.15</v>
      </c>
      <c r="O741">
        <v>21.85</v>
      </c>
      <c r="P741">
        <v>12.81</v>
      </c>
      <c r="Q741">
        <v>3.7</v>
      </c>
      <c r="R741">
        <v>10284</v>
      </c>
      <c r="S741">
        <v>6179</v>
      </c>
      <c r="T741">
        <v>4</v>
      </c>
      <c r="U741">
        <v>4586560</v>
      </c>
      <c r="V741">
        <v>2540032</v>
      </c>
      <c r="W741">
        <v>2046528</v>
      </c>
      <c r="X741" s="27">
        <f t="shared" si="67"/>
        <v>5.389679987750727E-2</v>
      </c>
      <c r="Y741" s="27">
        <f t="shared" si="68"/>
        <v>7.0471204104627316E-2</v>
      </c>
      <c r="Z741" s="26">
        <f t="shared" si="69"/>
        <v>1614.965909090909</v>
      </c>
      <c r="AA741" s="27">
        <f t="shared" si="70"/>
        <v>0.81521739130434789</v>
      </c>
      <c r="AB741" t="str">
        <f t="shared" si="71"/>
        <v>Slow Mover</v>
      </c>
    </row>
    <row r="742" spans="1:28" x14ac:dyDescent="0.3">
      <c r="A742" t="s">
        <v>759</v>
      </c>
      <c r="B742" t="s">
        <v>1524</v>
      </c>
      <c r="C742" t="s">
        <v>1634</v>
      </c>
      <c r="D742" t="s">
        <v>1638</v>
      </c>
      <c r="E742">
        <v>2023</v>
      </c>
      <c r="F742" t="s">
        <v>1640</v>
      </c>
      <c r="G742">
        <f t="shared" si="66"/>
        <v>92</v>
      </c>
      <c r="H742">
        <v>688</v>
      </c>
      <c r="I742">
        <v>8510</v>
      </c>
      <c r="J742">
        <v>7780</v>
      </c>
      <c r="K742">
        <v>361573</v>
      </c>
      <c r="L742">
        <v>11.25</v>
      </c>
      <c r="M742">
        <v>15</v>
      </c>
      <c r="N742">
        <v>4.17</v>
      </c>
      <c r="O742">
        <v>17.7</v>
      </c>
      <c r="P742">
        <v>82.95</v>
      </c>
      <c r="Q742">
        <v>1.3</v>
      </c>
      <c r="R742">
        <v>11297</v>
      </c>
      <c r="S742">
        <v>9499</v>
      </c>
      <c r="T742">
        <v>3</v>
      </c>
      <c r="U742">
        <v>5854880</v>
      </c>
      <c r="V742">
        <v>5352640</v>
      </c>
      <c r="W742">
        <v>502240</v>
      </c>
      <c r="X742" s="27">
        <f t="shared" si="67"/>
        <v>6.7537057033474041E-2</v>
      </c>
      <c r="Y742" s="27">
        <f t="shared" si="68"/>
        <v>0.13773917165904428</v>
      </c>
      <c r="Z742" s="26">
        <f t="shared" si="69"/>
        <v>1270.2151162790697</v>
      </c>
      <c r="AA742" s="27">
        <f t="shared" si="70"/>
        <v>0.83695652173913038</v>
      </c>
      <c r="AB742" t="str">
        <f t="shared" si="71"/>
        <v>Slow Mover</v>
      </c>
    </row>
    <row r="743" spans="1:28" x14ac:dyDescent="0.3">
      <c r="A743" t="s">
        <v>760</v>
      </c>
      <c r="B743" t="s">
        <v>1434</v>
      </c>
      <c r="C743" t="s">
        <v>1633</v>
      </c>
      <c r="D743" t="s">
        <v>1637</v>
      </c>
      <c r="E743">
        <v>2024</v>
      </c>
      <c r="F743" t="s">
        <v>1641</v>
      </c>
      <c r="G743">
        <f t="shared" si="66"/>
        <v>91</v>
      </c>
      <c r="H743">
        <v>105</v>
      </c>
      <c r="I743">
        <v>12707</v>
      </c>
      <c r="J743">
        <v>7563</v>
      </c>
      <c r="K743">
        <v>394296</v>
      </c>
      <c r="L743">
        <v>2.2799999999999998</v>
      </c>
      <c r="M743">
        <v>19</v>
      </c>
      <c r="N743">
        <v>3.1</v>
      </c>
      <c r="O743">
        <v>17.84</v>
      </c>
      <c r="P743">
        <v>72.03</v>
      </c>
      <c r="Q743">
        <v>4</v>
      </c>
      <c r="R743">
        <v>7906</v>
      </c>
      <c r="S743">
        <v>9740</v>
      </c>
      <c r="T743">
        <v>5</v>
      </c>
      <c r="U743">
        <v>1334235</v>
      </c>
      <c r="V743">
        <v>794115</v>
      </c>
      <c r="W743">
        <v>540120</v>
      </c>
      <c r="X743" s="27">
        <f t="shared" si="67"/>
        <v>1.0665312341289994E-2</v>
      </c>
      <c r="Y743" s="27">
        <f t="shared" si="68"/>
        <v>2.1021239860755304E-2</v>
      </c>
      <c r="Z743" s="26">
        <f t="shared" si="69"/>
        <v>8441.3333333333339</v>
      </c>
      <c r="AA743" s="27">
        <f t="shared" si="70"/>
        <v>0.79120879120879117</v>
      </c>
      <c r="AB743" t="str">
        <f t="shared" si="71"/>
        <v>Slow Mover</v>
      </c>
    </row>
    <row r="744" spans="1:28" x14ac:dyDescent="0.3">
      <c r="A744" t="s">
        <v>761</v>
      </c>
      <c r="B744" t="s">
        <v>1525</v>
      </c>
      <c r="C744" t="s">
        <v>1632</v>
      </c>
      <c r="D744" t="s">
        <v>1636</v>
      </c>
      <c r="E744">
        <v>2023</v>
      </c>
      <c r="F744" t="s">
        <v>1641</v>
      </c>
      <c r="G744">
        <f t="shared" si="66"/>
        <v>91</v>
      </c>
      <c r="H744">
        <v>4871</v>
      </c>
      <c r="I744">
        <v>4489</v>
      </c>
      <c r="J744">
        <v>2474</v>
      </c>
      <c r="K744">
        <v>158048</v>
      </c>
      <c r="L744">
        <v>6.87</v>
      </c>
      <c r="M744">
        <v>5</v>
      </c>
      <c r="N744">
        <v>9.3800000000000008</v>
      </c>
      <c r="O744">
        <v>6.31</v>
      </c>
      <c r="P744">
        <v>46.06</v>
      </c>
      <c r="Q744">
        <v>1.2</v>
      </c>
      <c r="R744">
        <v>15465</v>
      </c>
      <c r="S744">
        <v>8135</v>
      </c>
      <c r="T744">
        <v>6</v>
      </c>
      <c r="U744">
        <v>21865919</v>
      </c>
      <c r="V744">
        <v>12050854</v>
      </c>
      <c r="W744">
        <v>9815065</v>
      </c>
      <c r="X744" s="27">
        <f t="shared" si="67"/>
        <v>0.37451945256035674</v>
      </c>
      <c r="Y744" s="27">
        <f t="shared" si="68"/>
        <v>0.97518532725465801</v>
      </c>
      <c r="Z744" s="26">
        <f t="shared" si="69"/>
        <v>151.97803325805791</v>
      </c>
      <c r="AA744" s="27">
        <f t="shared" si="70"/>
        <v>0.94505494505494503</v>
      </c>
      <c r="AB744" t="str">
        <f t="shared" si="71"/>
        <v>Overstocked</v>
      </c>
    </row>
    <row r="745" spans="1:28" x14ac:dyDescent="0.3">
      <c r="A745" t="s">
        <v>762</v>
      </c>
      <c r="B745" t="s">
        <v>1526</v>
      </c>
      <c r="C745" t="s">
        <v>1634</v>
      </c>
      <c r="D745" t="s">
        <v>1635</v>
      </c>
      <c r="E745">
        <v>2024</v>
      </c>
      <c r="F745" t="s">
        <v>1642</v>
      </c>
      <c r="G745">
        <f t="shared" si="66"/>
        <v>90</v>
      </c>
      <c r="H745">
        <v>575</v>
      </c>
      <c r="I745">
        <v>13540</v>
      </c>
      <c r="J745">
        <v>11901</v>
      </c>
      <c r="K745">
        <v>219530</v>
      </c>
      <c r="L745">
        <v>5.27</v>
      </c>
      <c r="M745">
        <v>8</v>
      </c>
      <c r="N745">
        <v>6.77</v>
      </c>
      <c r="O745">
        <v>16.420000000000002</v>
      </c>
      <c r="P745">
        <v>70.290000000000006</v>
      </c>
      <c r="Q745">
        <v>3.2</v>
      </c>
      <c r="R745">
        <v>15233</v>
      </c>
      <c r="S745">
        <v>1607</v>
      </c>
      <c r="T745">
        <v>12</v>
      </c>
      <c r="U745">
        <v>7785500</v>
      </c>
      <c r="V745">
        <v>6843075</v>
      </c>
      <c r="W745">
        <v>942425</v>
      </c>
      <c r="X745" s="27">
        <f t="shared" si="67"/>
        <v>0.26351970669110908</v>
      </c>
      <c r="Y745" s="27">
        <f t="shared" si="68"/>
        <v>0.11511631352318381</v>
      </c>
      <c r="Z745" s="26">
        <f t="shared" si="69"/>
        <v>251.53043478260869</v>
      </c>
      <c r="AA745" s="27">
        <f t="shared" si="70"/>
        <v>0.91111111111111109</v>
      </c>
      <c r="AB745" t="str">
        <f t="shared" si="71"/>
        <v>Overstocked</v>
      </c>
    </row>
    <row r="746" spans="1:28" x14ac:dyDescent="0.3">
      <c r="A746" t="s">
        <v>763</v>
      </c>
      <c r="B746" t="s">
        <v>1186</v>
      </c>
      <c r="C746" t="s">
        <v>1632</v>
      </c>
      <c r="D746" t="s">
        <v>1637</v>
      </c>
      <c r="E746">
        <v>2024</v>
      </c>
      <c r="F746" t="s">
        <v>1639</v>
      </c>
      <c r="G746">
        <f t="shared" si="66"/>
        <v>92</v>
      </c>
      <c r="H746">
        <v>4619</v>
      </c>
      <c r="I746">
        <v>10718</v>
      </c>
      <c r="J746">
        <v>8750</v>
      </c>
      <c r="K746">
        <v>227241</v>
      </c>
      <c r="L746">
        <v>1.41</v>
      </c>
      <c r="M746">
        <v>12</v>
      </c>
      <c r="N746">
        <v>1.19</v>
      </c>
      <c r="O746">
        <v>4.96</v>
      </c>
      <c r="P746">
        <v>86.45</v>
      </c>
      <c r="Q746">
        <v>2</v>
      </c>
      <c r="R746">
        <v>19324</v>
      </c>
      <c r="S746">
        <v>1103</v>
      </c>
      <c r="T746">
        <v>11</v>
      </c>
      <c r="U746">
        <v>49506442</v>
      </c>
      <c r="V746">
        <v>40416250</v>
      </c>
      <c r="W746">
        <v>9090192</v>
      </c>
      <c r="X746" s="27">
        <f t="shared" si="67"/>
        <v>0.80723523243621109</v>
      </c>
      <c r="Y746" s="27">
        <f t="shared" si="68"/>
        <v>0.92473435158884532</v>
      </c>
      <c r="Z746" s="26">
        <f t="shared" si="69"/>
        <v>21.969257415024895</v>
      </c>
      <c r="AA746" s="27">
        <f t="shared" si="70"/>
        <v>0.86956521739130432</v>
      </c>
      <c r="AB746" t="str">
        <f t="shared" si="71"/>
        <v>Fast Mover</v>
      </c>
    </row>
    <row r="747" spans="1:28" x14ac:dyDescent="0.3">
      <c r="A747" t="s">
        <v>764</v>
      </c>
      <c r="B747" t="s">
        <v>1527</v>
      </c>
      <c r="C747" t="s">
        <v>1634</v>
      </c>
      <c r="D747" t="s">
        <v>1635</v>
      </c>
      <c r="E747">
        <v>2023</v>
      </c>
      <c r="F747" t="s">
        <v>1641</v>
      </c>
      <c r="G747">
        <f t="shared" si="66"/>
        <v>91</v>
      </c>
      <c r="H747">
        <v>4173</v>
      </c>
      <c r="I747">
        <v>7971</v>
      </c>
      <c r="J747">
        <v>9922</v>
      </c>
      <c r="K747">
        <v>188731</v>
      </c>
      <c r="L747">
        <v>7.29</v>
      </c>
      <c r="M747">
        <v>7</v>
      </c>
      <c r="N747">
        <v>0.69</v>
      </c>
      <c r="O747">
        <v>3.6</v>
      </c>
      <c r="P747">
        <v>71.77</v>
      </c>
      <c r="Q747">
        <v>3.4</v>
      </c>
      <c r="R747">
        <v>5126</v>
      </c>
      <c r="S747">
        <v>6503</v>
      </c>
      <c r="T747">
        <v>10</v>
      </c>
      <c r="U747">
        <v>33262983</v>
      </c>
      <c r="V747">
        <v>41404506</v>
      </c>
      <c r="W747">
        <v>-8141523</v>
      </c>
      <c r="X747" s="27">
        <f t="shared" si="67"/>
        <v>0.39087673285874858</v>
      </c>
      <c r="Y747" s="27">
        <f t="shared" si="68"/>
        <v>0.83544413275173235</v>
      </c>
      <c r="Z747" s="26">
        <f t="shared" si="69"/>
        <v>141.80996884735202</v>
      </c>
      <c r="AA747" s="27">
        <f t="shared" si="70"/>
        <v>0.92307692307692313</v>
      </c>
      <c r="AB747" t="str">
        <f t="shared" si="71"/>
        <v>Fast Mover</v>
      </c>
    </row>
    <row r="748" spans="1:28" x14ac:dyDescent="0.3">
      <c r="A748" t="s">
        <v>765</v>
      </c>
      <c r="B748" t="s">
        <v>1129</v>
      </c>
      <c r="C748" t="s">
        <v>1632</v>
      </c>
      <c r="D748" t="s">
        <v>1636</v>
      </c>
      <c r="E748">
        <v>2023</v>
      </c>
      <c r="F748" t="s">
        <v>1641</v>
      </c>
      <c r="G748">
        <f t="shared" si="66"/>
        <v>91</v>
      </c>
      <c r="H748">
        <v>2175</v>
      </c>
      <c r="I748">
        <v>4363</v>
      </c>
      <c r="J748">
        <v>13376</v>
      </c>
      <c r="K748">
        <v>289977</v>
      </c>
      <c r="L748">
        <v>13.81</v>
      </c>
      <c r="M748">
        <v>15</v>
      </c>
      <c r="N748">
        <v>4.84</v>
      </c>
      <c r="O748">
        <v>24.99</v>
      </c>
      <c r="P748">
        <v>77.39</v>
      </c>
      <c r="Q748">
        <v>2</v>
      </c>
      <c r="R748">
        <v>11574</v>
      </c>
      <c r="S748">
        <v>1025</v>
      </c>
      <c r="T748">
        <v>4</v>
      </c>
      <c r="U748">
        <v>9489525</v>
      </c>
      <c r="V748">
        <v>29092800</v>
      </c>
      <c r="W748">
        <v>-19603275</v>
      </c>
      <c r="X748" s="27">
        <f t="shared" si="67"/>
        <v>0.6796875</v>
      </c>
      <c r="Y748" s="27">
        <f t="shared" si="68"/>
        <v>0.43543996854421707</v>
      </c>
      <c r="Z748" s="26">
        <f t="shared" si="69"/>
        <v>42.885057471264368</v>
      </c>
      <c r="AA748" s="27">
        <f t="shared" si="70"/>
        <v>0.8351648351648352</v>
      </c>
      <c r="AB748" t="str">
        <f t="shared" si="71"/>
        <v>Stock-out Risk</v>
      </c>
    </row>
    <row r="749" spans="1:28" x14ac:dyDescent="0.3">
      <c r="A749" t="s">
        <v>766</v>
      </c>
      <c r="B749" t="s">
        <v>1033</v>
      </c>
      <c r="C749" t="s">
        <v>1632</v>
      </c>
      <c r="D749" t="s">
        <v>1635</v>
      </c>
      <c r="E749">
        <v>2024</v>
      </c>
      <c r="F749" t="s">
        <v>1641</v>
      </c>
      <c r="G749">
        <f t="shared" si="66"/>
        <v>91</v>
      </c>
      <c r="H749">
        <v>3337</v>
      </c>
      <c r="I749">
        <v>12193</v>
      </c>
      <c r="J749">
        <v>9715</v>
      </c>
      <c r="K749">
        <v>389384</v>
      </c>
      <c r="L749">
        <v>0.6</v>
      </c>
      <c r="M749">
        <v>12</v>
      </c>
      <c r="N749">
        <v>2.2000000000000002</v>
      </c>
      <c r="O749">
        <v>15.56</v>
      </c>
      <c r="P749">
        <v>70.849999999999994</v>
      </c>
      <c r="Q749">
        <v>4.9000000000000004</v>
      </c>
      <c r="R749">
        <v>18068</v>
      </c>
      <c r="S749">
        <v>8375</v>
      </c>
      <c r="T749">
        <v>4</v>
      </c>
      <c r="U749">
        <v>40688041</v>
      </c>
      <c r="V749">
        <v>32418955</v>
      </c>
      <c r="W749">
        <v>8269086</v>
      </c>
      <c r="X749" s="27">
        <f t="shared" si="67"/>
        <v>0.28492144808743169</v>
      </c>
      <c r="Y749" s="27">
        <f t="shared" si="68"/>
        <v>0.6680750230032424</v>
      </c>
      <c r="Z749" s="26">
        <f t="shared" si="69"/>
        <v>228.38627509739285</v>
      </c>
      <c r="AA749" s="27">
        <f t="shared" si="70"/>
        <v>0.86813186813186816</v>
      </c>
      <c r="AB749" t="str">
        <f t="shared" si="71"/>
        <v>Other</v>
      </c>
    </row>
    <row r="750" spans="1:28" x14ac:dyDescent="0.3">
      <c r="A750" t="s">
        <v>767</v>
      </c>
      <c r="B750" t="s">
        <v>1169</v>
      </c>
      <c r="C750" t="s">
        <v>1634</v>
      </c>
      <c r="D750" t="s">
        <v>1638</v>
      </c>
      <c r="E750">
        <v>2024</v>
      </c>
      <c r="F750" t="s">
        <v>1640</v>
      </c>
      <c r="G750">
        <f t="shared" si="66"/>
        <v>92</v>
      </c>
      <c r="H750">
        <v>414</v>
      </c>
      <c r="I750">
        <v>2677</v>
      </c>
      <c r="J750">
        <v>11932</v>
      </c>
      <c r="K750">
        <v>476009</v>
      </c>
      <c r="L750">
        <v>4.37</v>
      </c>
      <c r="M750">
        <v>12</v>
      </c>
      <c r="N750">
        <v>2.54</v>
      </c>
      <c r="O750">
        <v>10.77</v>
      </c>
      <c r="P750">
        <v>23.46</v>
      </c>
      <c r="Q750">
        <v>2.2000000000000002</v>
      </c>
      <c r="R750">
        <v>9531</v>
      </c>
      <c r="S750">
        <v>6683</v>
      </c>
      <c r="T750">
        <v>7</v>
      </c>
      <c r="U750">
        <v>1108278</v>
      </c>
      <c r="V750">
        <v>4939848</v>
      </c>
      <c r="W750">
        <v>-3831570</v>
      </c>
      <c r="X750" s="27">
        <f t="shared" si="67"/>
        <v>5.8334507538396509E-2</v>
      </c>
      <c r="Y750" s="27">
        <f t="shared" si="68"/>
        <v>8.2883745736692355E-2</v>
      </c>
      <c r="Z750" s="26">
        <f t="shared" si="69"/>
        <v>1485.1111111111111</v>
      </c>
      <c r="AA750" s="27">
        <f t="shared" si="70"/>
        <v>0.86956521739130432</v>
      </c>
      <c r="AB750" t="str">
        <f t="shared" si="71"/>
        <v>Slow Mover</v>
      </c>
    </row>
    <row r="751" spans="1:28" x14ac:dyDescent="0.3">
      <c r="A751" t="s">
        <v>768</v>
      </c>
      <c r="B751" t="s">
        <v>1457</v>
      </c>
      <c r="C751" t="s">
        <v>1632</v>
      </c>
      <c r="D751" t="s">
        <v>1636</v>
      </c>
      <c r="E751">
        <v>2023</v>
      </c>
      <c r="F751" t="s">
        <v>1642</v>
      </c>
      <c r="G751">
        <f t="shared" si="66"/>
        <v>90</v>
      </c>
      <c r="H751">
        <v>4671</v>
      </c>
      <c r="I751">
        <v>6260</v>
      </c>
      <c r="J751">
        <v>6849</v>
      </c>
      <c r="K751">
        <v>163688</v>
      </c>
      <c r="L751">
        <v>3.11</v>
      </c>
      <c r="M751">
        <v>16</v>
      </c>
      <c r="N751">
        <v>8.7799999999999994</v>
      </c>
      <c r="O751">
        <v>7.2</v>
      </c>
      <c r="P751">
        <v>76.69</v>
      </c>
      <c r="Q751">
        <v>2</v>
      </c>
      <c r="R751">
        <v>4688</v>
      </c>
      <c r="S751">
        <v>4027</v>
      </c>
      <c r="T751">
        <v>6</v>
      </c>
      <c r="U751">
        <v>29240460</v>
      </c>
      <c r="V751">
        <v>31991679</v>
      </c>
      <c r="W751">
        <v>-2751219</v>
      </c>
      <c r="X751" s="27">
        <f t="shared" si="67"/>
        <v>0.53702000459875832</v>
      </c>
      <c r="Y751" s="27">
        <f t="shared" si="68"/>
        <v>0.93514487037702887</v>
      </c>
      <c r="Z751" s="26">
        <f t="shared" si="69"/>
        <v>77.591522157996152</v>
      </c>
      <c r="AA751" s="27">
        <f t="shared" si="70"/>
        <v>0.82222222222222219</v>
      </c>
      <c r="AB751" t="str">
        <f t="shared" si="71"/>
        <v>Fast Mover</v>
      </c>
    </row>
    <row r="752" spans="1:28" x14ac:dyDescent="0.3">
      <c r="A752" t="s">
        <v>769</v>
      </c>
      <c r="B752" t="s">
        <v>1528</v>
      </c>
      <c r="C752" t="s">
        <v>1632</v>
      </c>
      <c r="D752" t="s">
        <v>1636</v>
      </c>
      <c r="E752">
        <v>2024</v>
      </c>
      <c r="F752" t="s">
        <v>1642</v>
      </c>
      <c r="G752">
        <f t="shared" si="66"/>
        <v>90</v>
      </c>
      <c r="H752">
        <v>1696</v>
      </c>
      <c r="I752">
        <v>1511</v>
      </c>
      <c r="J752">
        <v>1889</v>
      </c>
      <c r="K752">
        <v>358617</v>
      </c>
      <c r="L752">
        <v>3.57</v>
      </c>
      <c r="M752">
        <v>19</v>
      </c>
      <c r="N752">
        <v>0.9</v>
      </c>
      <c r="O752">
        <v>15.1</v>
      </c>
      <c r="P752">
        <v>25.61</v>
      </c>
      <c r="Q752">
        <v>2.1</v>
      </c>
      <c r="R752">
        <v>4445</v>
      </c>
      <c r="S752">
        <v>9834</v>
      </c>
      <c r="T752">
        <v>7</v>
      </c>
      <c r="U752">
        <v>2562656</v>
      </c>
      <c r="V752">
        <v>3203744</v>
      </c>
      <c r="W752">
        <v>-641088</v>
      </c>
      <c r="X752" s="27">
        <f t="shared" si="67"/>
        <v>0.14709453599306158</v>
      </c>
      <c r="Y752" s="27">
        <f t="shared" si="68"/>
        <v>0.33954307432229525</v>
      </c>
      <c r="Z752" s="26">
        <f t="shared" si="69"/>
        <v>521.85141509433959</v>
      </c>
      <c r="AA752" s="27">
        <f t="shared" si="70"/>
        <v>0.78888888888888886</v>
      </c>
      <c r="AB752" t="str">
        <f t="shared" si="71"/>
        <v>Slow Mover</v>
      </c>
    </row>
    <row r="753" spans="1:28" x14ac:dyDescent="0.3">
      <c r="A753" t="s">
        <v>770</v>
      </c>
      <c r="B753" t="s">
        <v>1529</v>
      </c>
      <c r="C753" t="s">
        <v>1633</v>
      </c>
      <c r="D753" t="s">
        <v>1637</v>
      </c>
      <c r="E753">
        <v>2023</v>
      </c>
      <c r="F753" t="s">
        <v>1641</v>
      </c>
      <c r="G753">
        <f t="shared" si="66"/>
        <v>91</v>
      </c>
      <c r="H753">
        <v>968</v>
      </c>
      <c r="I753">
        <v>17853</v>
      </c>
      <c r="J753">
        <v>5378</v>
      </c>
      <c r="K753">
        <v>408906</v>
      </c>
      <c r="L753">
        <v>13.63</v>
      </c>
      <c r="M753">
        <v>4</v>
      </c>
      <c r="N753">
        <v>7.15</v>
      </c>
      <c r="O753">
        <v>1.24</v>
      </c>
      <c r="P753">
        <v>81.41</v>
      </c>
      <c r="Q753">
        <v>4.5999999999999996</v>
      </c>
      <c r="R753">
        <v>8265</v>
      </c>
      <c r="S753">
        <v>1085</v>
      </c>
      <c r="T753">
        <v>8</v>
      </c>
      <c r="U753">
        <v>17281704</v>
      </c>
      <c r="V753">
        <v>5205904</v>
      </c>
      <c r="W753">
        <v>12075800</v>
      </c>
      <c r="X753" s="27">
        <f t="shared" si="67"/>
        <v>0.47150511446663418</v>
      </c>
      <c r="Y753" s="27">
        <f t="shared" si="68"/>
        <v>0.19379581128772511</v>
      </c>
      <c r="Z753" s="26">
        <f t="shared" si="69"/>
        <v>101.99896694214877</v>
      </c>
      <c r="AA753" s="27">
        <f t="shared" si="70"/>
        <v>0.95604395604395609</v>
      </c>
      <c r="AB753" t="str">
        <f t="shared" si="71"/>
        <v>Other</v>
      </c>
    </row>
    <row r="754" spans="1:28" x14ac:dyDescent="0.3">
      <c r="A754" t="s">
        <v>771</v>
      </c>
      <c r="B754" t="s">
        <v>1530</v>
      </c>
      <c r="C754" t="s">
        <v>1634</v>
      </c>
      <c r="D754" t="s">
        <v>1635</v>
      </c>
      <c r="E754">
        <v>2023</v>
      </c>
      <c r="F754" t="s">
        <v>1640</v>
      </c>
      <c r="G754">
        <f t="shared" si="66"/>
        <v>92</v>
      </c>
      <c r="H754">
        <v>2847</v>
      </c>
      <c r="I754">
        <v>13056</v>
      </c>
      <c r="J754">
        <v>9927</v>
      </c>
      <c r="K754">
        <v>270460</v>
      </c>
      <c r="L754">
        <v>7.02</v>
      </c>
      <c r="M754">
        <v>16</v>
      </c>
      <c r="N754">
        <v>2.71</v>
      </c>
      <c r="O754">
        <v>2.37</v>
      </c>
      <c r="P754">
        <v>46.69</v>
      </c>
      <c r="Q754">
        <v>3.5</v>
      </c>
      <c r="R754">
        <v>20358</v>
      </c>
      <c r="S754">
        <v>4331</v>
      </c>
      <c r="T754">
        <v>12</v>
      </c>
      <c r="U754">
        <v>37170432</v>
      </c>
      <c r="V754">
        <v>28262169</v>
      </c>
      <c r="W754">
        <v>8908263</v>
      </c>
      <c r="X754" s="27">
        <f t="shared" si="67"/>
        <v>0.39662858735023682</v>
      </c>
      <c r="Y754" s="27">
        <f t="shared" si="68"/>
        <v>0.56997590365305095</v>
      </c>
      <c r="Z754" s="26">
        <f t="shared" si="69"/>
        <v>139.95504039339656</v>
      </c>
      <c r="AA754" s="27">
        <f t="shared" si="70"/>
        <v>0.82608695652173914</v>
      </c>
      <c r="AB754" t="str">
        <f t="shared" si="71"/>
        <v>Fast Mover</v>
      </c>
    </row>
    <row r="755" spans="1:28" x14ac:dyDescent="0.3">
      <c r="A755" t="s">
        <v>772</v>
      </c>
      <c r="B755" t="s">
        <v>1531</v>
      </c>
      <c r="C755" t="s">
        <v>1634</v>
      </c>
      <c r="D755" t="s">
        <v>1637</v>
      </c>
      <c r="E755">
        <v>2023</v>
      </c>
      <c r="F755" t="s">
        <v>1641</v>
      </c>
      <c r="G755">
        <f t="shared" si="66"/>
        <v>91</v>
      </c>
      <c r="H755">
        <v>1581</v>
      </c>
      <c r="I755">
        <v>13063</v>
      </c>
      <c r="J755">
        <v>11287</v>
      </c>
      <c r="K755">
        <v>419100</v>
      </c>
      <c r="L755">
        <v>6.99</v>
      </c>
      <c r="M755">
        <v>8</v>
      </c>
      <c r="N755">
        <v>7.6</v>
      </c>
      <c r="O755">
        <v>0.82</v>
      </c>
      <c r="P755">
        <v>64.16</v>
      </c>
      <c r="Q755">
        <v>3.9</v>
      </c>
      <c r="R755">
        <v>12307</v>
      </c>
      <c r="S755">
        <v>5402</v>
      </c>
      <c r="T755">
        <v>4</v>
      </c>
      <c r="U755">
        <v>20652603</v>
      </c>
      <c r="V755">
        <v>17844747</v>
      </c>
      <c r="W755">
        <v>2807856</v>
      </c>
      <c r="X755" s="27">
        <f t="shared" si="67"/>
        <v>0.22640698840040097</v>
      </c>
      <c r="Y755" s="27">
        <f t="shared" si="68"/>
        <v>0.31651981161765846</v>
      </c>
      <c r="Z755" s="26">
        <f t="shared" si="69"/>
        <v>310.93105629348514</v>
      </c>
      <c r="AA755" s="27">
        <f t="shared" si="70"/>
        <v>0.91208791208791207</v>
      </c>
      <c r="AB755" t="str">
        <f t="shared" si="71"/>
        <v>Overstocked</v>
      </c>
    </row>
    <row r="756" spans="1:28" x14ac:dyDescent="0.3">
      <c r="A756" t="s">
        <v>773</v>
      </c>
      <c r="B756" t="s">
        <v>1377</v>
      </c>
      <c r="C756" t="s">
        <v>1634</v>
      </c>
      <c r="D756" t="s">
        <v>1637</v>
      </c>
      <c r="E756">
        <v>2024</v>
      </c>
      <c r="F756" t="s">
        <v>1641</v>
      </c>
      <c r="G756">
        <f t="shared" si="66"/>
        <v>91</v>
      </c>
      <c r="H756">
        <v>3395</v>
      </c>
      <c r="I756">
        <v>15551</v>
      </c>
      <c r="J756">
        <v>955</v>
      </c>
      <c r="K756">
        <v>430596</v>
      </c>
      <c r="L756">
        <v>11.41</v>
      </c>
      <c r="M756">
        <v>1</v>
      </c>
      <c r="N756">
        <v>7.22</v>
      </c>
      <c r="O756">
        <v>12.48</v>
      </c>
      <c r="P756">
        <v>49.78</v>
      </c>
      <c r="Q756">
        <v>4.7</v>
      </c>
      <c r="R756">
        <v>11704</v>
      </c>
      <c r="S756">
        <v>5391</v>
      </c>
      <c r="T756">
        <v>14</v>
      </c>
      <c r="U756">
        <v>52795645</v>
      </c>
      <c r="V756">
        <v>3242225</v>
      </c>
      <c r="W756">
        <v>49553420</v>
      </c>
      <c r="X756" s="27">
        <f t="shared" si="67"/>
        <v>0.38641019804234011</v>
      </c>
      <c r="Y756" s="27">
        <f t="shared" si="68"/>
        <v>0.67968675549775492</v>
      </c>
      <c r="Z756" s="26">
        <f t="shared" si="69"/>
        <v>144.50103092783505</v>
      </c>
      <c r="AA756" s="27">
        <f t="shared" si="70"/>
        <v>0.98901098901098905</v>
      </c>
      <c r="AB756" t="str">
        <f t="shared" si="71"/>
        <v>Fast Mover</v>
      </c>
    </row>
    <row r="757" spans="1:28" x14ac:dyDescent="0.3">
      <c r="A757" t="s">
        <v>774</v>
      </c>
      <c r="B757" t="s">
        <v>1282</v>
      </c>
      <c r="C757" t="s">
        <v>1633</v>
      </c>
      <c r="D757" t="s">
        <v>1637</v>
      </c>
      <c r="E757">
        <v>2023</v>
      </c>
      <c r="F757" t="s">
        <v>1639</v>
      </c>
      <c r="G757">
        <f t="shared" si="66"/>
        <v>92</v>
      </c>
      <c r="H757">
        <v>1956</v>
      </c>
      <c r="I757">
        <v>12522</v>
      </c>
      <c r="J757">
        <v>10062</v>
      </c>
      <c r="K757">
        <v>236823</v>
      </c>
      <c r="L757">
        <v>2.3199999999999998</v>
      </c>
      <c r="M757">
        <v>17</v>
      </c>
      <c r="N757">
        <v>7.0000000000000007E-2</v>
      </c>
      <c r="O757">
        <v>15.02</v>
      </c>
      <c r="P757">
        <v>17.52</v>
      </c>
      <c r="Q757">
        <v>4.5999999999999996</v>
      </c>
      <c r="R757">
        <v>10852</v>
      </c>
      <c r="S757">
        <v>1008</v>
      </c>
      <c r="T757">
        <v>6</v>
      </c>
      <c r="U757">
        <v>24493032</v>
      </c>
      <c r="V757">
        <v>19681272</v>
      </c>
      <c r="W757">
        <v>4811760</v>
      </c>
      <c r="X757" s="27">
        <f t="shared" si="67"/>
        <v>0.65991902834008098</v>
      </c>
      <c r="Y757" s="27">
        <f t="shared" si="68"/>
        <v>0.39159566826321313</v>
      </c>
      <c r="Z757" s="26">
        <f t="shared" si="69"/>
        <v>47.411042944785279</v>
      </c>
      <c r="AA757" s="27">
        <f t="shared" si="70"/>
        <v>0.81521739130434789</v>
      </c>
      <c r="AB757" t="str">
        <f t="shared" si="71"/>
        <v>Stock-out Risk</v>
      </c>
    </row>
    <row r="758" spans="1:28" x14ac:dyDescent="0.3">
      <c r="A758" t="s">
        <v>775</v>
      </c>
      <c r="B758" t="s">
        <v>1532</v>
      </c>
      <c r="C758" t="s">
        <v>1632</v>
      </c>
      <c r="D758" t="s">
        <v>1637</v>
      </c>
      <c r="E758">
        <v>2024</v>
      </c>
      <c r="F758" t="s">
        <v>1639</v>
      </c>
      <c r="G758">
        <f t="shared" si="66"/>
        <v>92</v>
      </c>
      <c r="H758">
        <v>3136</v>
      </c>
      <c r="I758">
        <v>9734</v>
      </c>
      <c r="J758">
        <v>2758</v>
      </c>
      <c r="K758">
        <v>438455</v>
      </c>
      <c r="L758">
        <v>7.31</v>
      </c>
      <c r="M758">
        <v>8</v>
      </c>
      <c r="N758">
        <v>5.09</v>
      </c>
      <c r="O758">
        <v>1.56</v>
      </c>
      <c r="P758">
        <v>33.26</v>
      </c>
      <c r="Q758">
        <v>4</v>
      </c>
      <c r="R758">
        <v>6099</v>
      </c>
      <c r="S758">
        <v>5151</v>
      </c>
      <c r="T758">
        <v>9</v>
      </c>
      <c r="U758">
        <v>30525824</v>
      </c>
      <c r="V758">
        <v>8649088</v>
      </c>
      <c r="W758">
        <v>21876736</v>
      </c>
      <c r="X758" s="27">
        <f t="shared" si="67"/>
        <v>0.3784240376493303</v>
      </c>
      <c r="Y758" s="27">
        <f t="shared" si="68"/>
        <v>0.62783436384122515</v>
      </c>
      <c r="Z758" s="26">
        <f t="shared" si="69"/>
        <v>151.11352040816325</v>
      </c>
      <c r="AA758" s="27">
        <f t="shared" si="70"/>
        <v>0.91304347826086962</v>
      </c>
      <c r="AB758" t="str">
        <f t="shared" si="71"/>
        <v>Overstocked</v>
      </c>
    </row>
    <row r="759" spans="1:28" x14ac:dyDescent="0.3">
      <c r="A759" t="s">
        <v>776</v>
      </c>
      <c r="B759" t="s">
        <v>1533</v>
      </c>
      <c r="C759" t="s">
        <v>1632</v>
      </c>
      <c r="D759" t="s">
        <v>1635</v>
      </c>
      <c r="E759">
        <v>2024</v>
      </c>
      <c r="F759" t="s">
        <v>1641</v>
      </c>
      <c r="G759">
        <f t="shared" si="66"/>
        <v>91</v>
      </c>
      <c r="H759">
        <v>4630</v>
      </c>
      <c r="I759">
        <v>17673</v>
      </c>
      <c r="J759">
        <v>11493</v>
      </c>
      <c r="K759">
        <v>259987</v>
      </c>
      <c r="L759">
        <v>6.45</v>
      </c>
      <c r="M759">
        <v>5</v>
      </c>
      <c r="N759">
        <v>1.39</v>
      </c>
      <c r="O759">
        <v>18.03</v>
      </c>
      <c r="P759">
        <v>88.7</v>
      </c>
      <c r="Q759">
        <v>1.8</v>
      </c>
      <c r="R759">
        <v>5813</v>
      </c>
      <c r="S759">
        <v>2686</v>
      </c>
      <c r="T759">
        <v>5</v>
      </c>
      <c r="U759">
        <v>81825990</v>
      </c>
      <c r="V759">
        <v>53212590</v>
      </c>
      <c r="W759">
        <v>28613400</v>
      </c>
      <c r="X759" s="27">
        <f t="shared" si="67"/>
        <v>0.63285948605795517</v>
      </c>
      <c r="Y759" s="27">
        <f t="shared" si="68"/>
        <v>0.92693657671711494</v>
      </c>
      <c r="Z759" s="26">
        <f t="shared" si="69"/>
        <v>52.791792656587475</v>
      </c>
      <c r="AA759" s="27">
        <f t="shared" si="70"/>
        <v>0.94505494505494503</v>
      </c>
      <c r="AB759" t="str">
        <f t="shared" si="71"/>
        <v>Fast Mover</v>
      </c>
    </row>
    <row r="760" spans="1:28" x14ac:dyDescent="0.3">
      <c r="A760" t="s">
        <v>777</v>
      </c>
      <c r="B760" t="s">
        <v>1534</v>
      </c>
      <c r="C760" t="s">
        <v>1632</v>
      </c>
      <c r="D760" t="s">
        <v>1637</v>
      </c>
      <c r="E760">
        <v>2023</v>
      </c>
      <c r="F760" t="s">
        <v>1640</v>
      </c>
      <c r="G760">
        <f t="shared" si="66"/>
        <v>92</v>
      </c>
      <c r="H760">
        <v>2125</v>
      </c>
      <c r="I760">
        <v>14678</v>
      </c>
      <c r="J760">
        <v>7144</v>
      </c>
      <c r="K760">
        <v>497470</v>
      </c>
      <c r="L760">
        <v>8.9499999999999993</v>
      </c>
      <c r="M760">
        <v>10</v>
      </c>
      <c r="N760">
        <v>8.66</v>
      </c>
      <c r="O760">
        <v>5.76</v>
      </c>
      <c r="P760">
        <v>86.86</v>
      </c>
      <c r="Q760">
        <v>4.4000000000000004</v>
      </c>
      <c r="R760">
        <v>3718</v>
      </c>
      <c r="S760">
        <v>9435</v>
      </c>
      <c r="T760">
        <v>11</v>
      </c>
      <c r="U760">
        <v>31190750</v>
      </c>
      <c r="V760">
        <v>15181000</v>
      </c>
      <c r="W760">
        <v>16009750</v>
      </c>
      <c r="X760" s="27">
        <f t="shared" si="67"/>
        <v>0.18382352941176472</v>
      </c>
      <c r="Y760" s="27">
        <f t="shared" si="68"/>
        <v>0.42542985432480979</v>
      </c>
      <c r="Z760" s="26">
        <f t="shared" si="69"/>
        <v>408.47999999999996</v>
      </c>
      <c r="AA760" s="27">
        <f t="shared" si="70"/>
        <v>0.89130434782608692</v>
      </c>
      <c r="AB760" t="str">
        <f t="shared" si="71"/>
        <v>Slow Mover</v>
      </c>
    </row>
    <row r="761" spans="1:28" x14ac:dyDescent="0.3">
      <c r="A761" t="s">
        <v>778</v>
      </c>
      <c r="B761" t="s">
        <v>1257</v>
      </c>
      <c r="C761" t="s">
        <v>1634</v>
      </c>
      <c r="D761" t="s">
        <v>1635</v>
      </c>
      <c r="E761">
        <v>2024</v>
      </c>
      <c r="F761" t="s">
        <v>1639</v>
      </c>
      <c r="G761">
        <f t="shared" si="66"/>
        <v>92</v>
      </c>
      <c r="H761">
        <v>763</v>
      </c>
      <c r="I761">
        <v>8070</v>
      </c>
      <c r="J761">
        <v>6579</v>
      </c>
      <c r="K761">
        <v>319150</v>
      </c>
      <c r="L761">
        <v>14.99</v>
      </c>
      <c r="M761">
        <v>5</v>
      </c>
      <c r="N761">
        <v>8.7200000000000006</v>
      </c>
      <c r="O761">
        <v>17.13</v>
      </c>
      <c r="P761">
        <v>35.64</v>
      </c>
      <c r="Q761">
        <v>1.8</v>
      </c>
      <c r="R761">
        <v>15286</v>
      </c>
      <c r="S761">
        <v>1431</v>
      </c>
      <c r="T761">
        <v>3</v>
      </c>
      <c r="U761">
        <v>6157410</v>
      </c>
      <c r="V761">
        <v>5019777</v>
      </c>
      <c r="W761">
        <v>1137633</v>
      </c>
      <c r="X761" s="27">
        <f t="shared" si="67"/>
        <v>0.34776663628076571</v>
      </c>
      <c r="Y761" s="27">
        <f t="shared" si="68"/>
        <v>0.15275434298815521</v>
      </c>
      <c r="Z761" s="26">
        <f t="shared" si="69"/>
        <v>172.54521625163829</v>
      </c>
      <c r="AA761" s="27">
        <f t="shared" si="70"/>
        <v>0.94565217391304346</v>
      </c>
      <c r="AB761" t="str">
        <f t="shared" si="71"/>
        <v>Overstocked</v>
      </c>
    </row>
    <row r="762" spans="1:28" x14ac:dyDescent="0.3">
      <c r="A762" t="s">
        <v>779</v>
      </c>
      <c r="B762" t="s">
        <v>1353</v>
      </c>
      <c r="C762" t="s">
        <v>1632</v>
      </c>
      <c r="D762" t="s">
        <v>1637</v>
      </c>
      <c r="E762">
        <v>2023</v>
      </c>
      <c r="F762" t="s">
        <v>1641</v>
      </c>
      <c r="G762">
        <f t="shared" si="66"/>
        <v>91</v>
      </c>
      <c r="H762">
        <v>1112</v>
      </c>
      <c r="I762">
        <v>1906</v>
      </c>
      <c r="J762">
        <v>13211</v>
      </c>
      <c r="K762">
        <v>299243</v>
      </c>
      <c r="L762">
        <v>11.54</v>
      </c>
      <c r="M762">
        <v>5</v>
      </c>
      <c r="N762">
        <v>4.18</v>
      </c>
      <c r="O762">
        <v>24.55</v>
      </c>
      <c r="P762">
        <v>89.7</v>
      </c>
      <c r="Q762">
        <v>4</v>
      </c>
      <c r="R762">
        <v>19036</v>
      </c>
      <c r="S762">
        <v>6951</v>
      </c>
      <c r="T762">
        <v>5</v>
      </c>
      <c r="U762">
        <v>2119472</v>
      </c>
      <c r="V762">
        <v>14690632</v>
      </c>
      <c r="W762">
        <v>-12571160</v>
      </c>
      <c r="X762" s="27">
        <f t="shared" si="67"/>
        <v>0.13791392781842987</v>
      </c>
      <c r="Y762" s="27">
        <f t="shared" si="68"/>
        <v>0.2226249402396181</v>
      </c>
      <c r="Z762" s="26">
        <f t="shared" si="69"/>
        <v>568.83183453237416</v>
      </c>
      <c r="AA762" s="27">
        <f t="shared" si="70"/>
        <v>0.94505494505494503</v>
      </c>
      <c r="AB762" t="str">
        <f t="shared" si="71"/>
        <v>Slow Mover</v>
      </c>
    </row>
    <row r="763" spans="1:28" x14ac:dyDescent="0.3">
      <c r="A763" t="s">
        <v>780</v>
      </c>
      <c r="B763" t="s">
        <v>1386</v>
      </c>
      <c r="C763" t="s">
        <v>1632</v>
      </c>
      <c r="D763" t="s">
        <v>1636</v>
      </c>
      <c r="E763">
        <v>2023</v>
      </c>
      <c r="F763" t="s">
        <v>1641</v>
      </c>
      <c r="G763">
        <f t="shared" si="66"/>
        <v>91</v>
      </c>
      <c r="H763">
        <v>2026</v>
      </c>
      <c r="I763">
        <v>10706</v>
      </c>
      <c r="J763">
        <v>6944</v>
      </c>
      <c r="K763">
        <v>124218</v>
      </c>
      <c r="L763">
        <v>5.97</v>
      </c>
      <c r="M763">
        <v>12</v>
      </c>
      <c r="N763">
        <v>4.4400000000000004</v>
      </c>
      <c r="O763">
        <v>17.28</v>
      </c>
      <c r="P763">
        <v>77.64</v>
      </c>
      <c r="Q763">
        <v>3.7</v>
      </c>
      <c r="R763">
        <v>1556</v>
      </c>
      <c r="S763">
        <v>9845</v>
      </c>
      <c r="T763">
        <v>3</v>
      </c>
      <c r="U763">
        <v>21690356</v>
      </c>
      <c r="V763">
        <v>14068544</v>
      </c>
      <c r="W763">
        <v>7621812</v>
      </c>
      <c r="X763" s="27">
        <f t="shared" si="67"/>
        <v>0.17066801448909105</v>
      </c>
      <c r="Y763" s="27">
        <f t="shared" si="68"/>
        <v>0.40560982817038332</v>
      </c>
      <c r="Z763" s="26">
        <f t="shared" si="69"/>
        <v>442.1989141164857</v>
      </c>
      <c r="AA763" s="27">
        <f t="shared" si="70"/>
        <v>0.86813186813186816</v>
      </c>
      <c r="AB763" t="str">
        <f t="shared" si="71"/>
        <v>Slow Mover</v>
      </c>
    </row>
    <row r="764" spans="1:28" x14ac:dyDescent="0.3">
      <c r="A764" t="s">
        <v>781</v>
      </c>
      <c r="B764" t="s">
        <v>1535</v>
      </c>
      <c r="C764" t="s">
        <v>1634</v>
      </c>
      <c r="D764" t="s">
        <v>1636</v>
      </c>
      <c r="E764">
        <v>2023</v>
      </c>
      <c r="F764" t="s">
        <v>1642</v>
      </c>
      <c r="G764">
        <f t="shared" si="66"/>
        <v>90</v>
      </c>
      <c r="H764">
        <v>1346</v>
      </c>
      <c r="I764">
        <v>5931</v>
      </c>
      <c r="J764">
        <v>5863</v>
      </c>
      <c r="K764">
        <v>246416</v>
      </c>
      <c r="L764">
        <v>12.41</v>
      </c>
      <c r="M764">
        <v>10</v>
      </c>
      <c r="N764">
        <v>3.03</v>
      </c>
      <c r="O764">
        <v>22.08</v>
      </c>
      <c r="P764">
        <v>58.88</v>
      </c>
      <c r="Q764">
        <v>4</v>
      </c>
      <c r="R764">
        <v>14033</v>
      </c>
      <c r="S764">
        <v>1906</v>
      </c>
      <c r="T764">
        <v>4</v>
      </c>
      <c r="U764">
        <v>7983126</v>
      </c>
      <c r="V764">
        <v>7891598</v>
      </c>
      <c r="W764">
        <v>91528</v>
      </c>
      <c r="X764" s="27">
        <f t="shared" si="67"/>
        <v>0.41389913899138991</v>
      </c>
      <c r="Y764" s="27">
        <f t="shared" si="68"/>
        <v>0.2694722747864442</v>
      </c>
      <c r="Z764" s="26">
        <f t="shared" si="69"/>
        <v>127.44427934621099</v>
      </c>
      <c r="AA764" s="27">
        <f t="shared" si="70"/>
        <v>0.88888888888888884</v>
      </c>
      <c r="AB764" t="str">
        <f t="shared" si="71"/>
        <v>Stock-out Risk</v>
      </c>
    </row>
    <row r="765" spans="1:28" x14ac:dyDescent="0.3">
      <c r="A765" t="s">
        <v>782</v>
      </c>
      <c r="B765" t="s">
        <v>1299</v>
      </c>
      <c r="C765" t="s">
        <v>1632</v>
      </c>
      <c r="D765" t="s">
        <v>1636</v>
      </c>
      <c r="E765">
        <v>2023</v>
      </c>
      <c r="F765" t="s">
        <v>1641</v>
      </c>
      <c r="G765">
        <f t="shared" si="66"/>
        <v>91</v>
      </c>
      <c r="H765">
        <v>175</v>
      </c>
      <c r="I765">
        <v>8042</v>
      </c>
      <c r="J765">
        <v>4630</v>
      </c>
      <c r="K765">
        <v>477056</v>
      </c>
      <c r="L765">
        <v>2.56</v>
      </c>
      <c r="M765">
        <v>13</v>
      </c>
      <c r="N765">
        <v>7.17</v>
      </c>
      <c r="O765">
        <v>23.7</v>
      </c>
      <c r="P765">
        <v>13.21</v>
      </c>
      <c r="Q765">
        <v>3.1</v>
      </c>
      <c r="R765">
        <v>1643</v>
      </c>
      <c r="S765">
        <v>905</v>
      </c>
      <c r="T765">
        <v>5</v>
      </c>
      <c r="U765">
        <v>1407350</v>
      </c>
      <c r="V765">
        <v>810250</v>
      </c>
      <c r="W765">
        <v>597100</v>
      </c>
      <c r="X765" s="27">
        <f t="shared" si="67"/>
        <v>0.16203703703703703</v>
      </c>
      <c r="Y765" s="27">
        <f t="shared" si="68"/>
        <v>3.503539976792551E-2</v>
      </c>
      <c r="Z765" s="26">
        <f t="shared" si="69"/>
        <v>470.59999999999997</v>
      </c>
      <c r="AA765" s="27">
        <f t="shared" si="70"/>
        <v>0.85714285714285721</v>
      </c>
      <c r="AB765" t="str">
        <f t="shared" si="71"/>
        <v>Slow Mover</v>
      </c>
    </row>
    <row r="766" spans="1:28" x14ac:dyDescent="0.3">
      <c r="A766" t="s">
        <v>783</v>
      </c>
      <c r="B766" t="s">
        <v>1536</v>
      </c>
      <c r="C766" t="s">
        <v>1633</v>
      </c>
      <c r="D766" t="s">
        <v>1638</v>
      </c>
      <c r="E766">
        <v>2023</v>
      </c>
      <c r="F766" t="s">
        <v>1639</v>
      </c>
      <c r="G766">
        <f t="shared" si="66"/>
        <v>92</v>
      </c>
      <c r="H766">
        <v>4682</v>
      </c>
      <c r="I766">
        <v>10406</v>
      </c>
      <c r="J766">
        <v>9846</v>
      </c>
      <c r="K766">
        <v>82430</v>
      </c>
      <c r="L766">
        <v>0.46</v>
      </c>
      <c r="M766">
        <v>1</v>
      </c>
      <c r="N766">
        <v>3.59</v>
      </c>
      <c r="O766">
        <v>12.17</v>
      </c>
      <c r="P766">
        <v>82.12</v>
      </c>
      <c r="Q766">
        <v>3.6</v>
      </c>
      <c r="R766">
        <v>8718</v>
      </c>
      <c r="S766">
        <v>4247</v>
      </c>
      <c r="T766">
        <v>5</v>
      </c>
      <c r="U766">
        <v>48720892</v>
      </c>
      <c r="V766">
        <v>46098972</v>
      </c>
      <c r="W766">
        <v>2621920</v>
      </c>
      <c r="X766" s="27">
        <f t="shared" si="67"/>
        <v>0.52435883077612278</v>
      </c>
      <c r="Y766" s="27">
        <f t="shared" si="68"/>
        <v>0.93734709550529849</v>
      </c>
      <c r="Z766" s="26">
        <f t="shared" si="69"/>
        <v>83.452370781717221</v>
      </c>
      <c r="AA766" s="27">
        <f t="shared" si="70"/>
        <v>0.98913043478260865</v>
      </c>
      <c r="AB766" t="str">
        <f t="shared" si="71"/>
        <v>Fast Mover</v>
      </c>
    </row>
    <row r="767" spans="1:28" x14ac:dyDescent="0.3">
      <c r="A767" t="s">
        <v>784</v>
      </c>
      <c r="B767" t="s">
        <v>1537</v>
      </c>
      <c r="C767" t="s">
        <v>1633</v>
      </c>
      <c r="D767" t="s">
        <v>1637</v>
      </c>
      <c r="E767">
        <v>2023</v>
      </c>
      <c r="F767" t="s">
        <v>1641</v>
      </c>
      <c r="G767">
        <f t="shared" si="66"/>
        <v>91</v>
      </c>
      <c r="H767">
        <v>3646</v>
      </c>
      <c r="I767">
        <v>5646</v>
      </c>
      <c r="J767">
        <v>9631</v>
      </c>
      <c r="K767">
        <v>73091</v>
      </c>
      <c r="L767">
        <v>3.07</v>
      </c>
      <c r="M767">
        <v>7</v>
      </c>
      <c r="N767">
        <v>2.68</v>
      </c>
      <c r="O767">
        <v>17.559999999999999</v>
      </c>
      <c r="P767">
        <v>54.59</v>
      </c>
      <c r="Q767">
        <v>4.8</v>
      </c>
      <c r="R767">
        <v>10059</v>
      </c>
      <c r="S767">
        <v>171</v>
      </c>
      <c r="T767">
        <v>11</v>
      </c>
      <c r="U767">
        <v>20585316</v>
      </c>
      <c r="V767">
        <v>35114626</v>
      </c>
      <c r="W767">
        <v>-14529310</v>
      </c>
      <c r="X767" s="27">
        <f t="shared" si="67"/>
        <v>0.95520041917736442</v>
      </c>
      <c r="Y767" s="27">
        <f t="shared" si="68"/>
        <v>0.72993752887917951</v>
      </c>
      <c r="Z767" s="26">
        <f t="shared" si="69"/>
        <v>4.2679648930334615</v>
      </c>
      <c r="AA767" s="27">
        <f t="shared" si="70"/>
        <v>0.92307692307692313</v>
      </c>
      <c r="AB767" t="str">
        <f t="shared" si="71"/>
        <v>Fast Mover</v>
      </c>
    </row>
    <row r="768" spans="1:28" x14ac:dyDescent="0.3">
      <c r="A768" t="s">
        <v>785</v>
      </c>
      <c r="B768" t="s">
        <v>1318</v>
      </c>
      <c r="C768" t="s">
        <v>1633</v>
      </c>
      <c r="D768" t="s">
        <v>1635</v>
      </c>
      <c r="E768">
        <v>2023</v>
      </c>
      <c r="F768" t="s">
        <v>1641</v>
      </c>
      <c r="G768">
        <f t="shared" si="66"/>
        <v>91</v>
      </c>
      <c r="H768">
        <v>3333</v>
      </c>
      <c r="I768">
        <v>13546</v>
      </c>
      <c r="J768">
        <v>11230</v>
      </c>
      <c r="K768">
        <v>307125</v>
      </c>
      <c r="L768">
        <v>5.1100000000000003</v>
      </c>
      <c r="M768">
        <v>2</v>
      </c>
      <c r="N768">
        <v>4.32</v>
      </c>
      <c r="O768">
        <v>21.3</v>
      </c>
      <c r="P768">
        <v>79.48</v>
      </c>
      <c r="Q768">
        <v>1.4</v>
      </c>
      <c r="R768">
        <v>2115</v>
      </c>
      <c r="S768">
        <v>127</v>
      </c>
      <c r="T768">
        <v>10</v>
      </c>
      <c r="U768">
        <v>45148818</v>
      </c>
      <c r="V768">
        <v>37429590</v>
      </c>
      <c r="W768">
        <v>7719228</v>
      </c>
      <c r="X768" s="27">
        <f t="shared" si="67"/>
        <v>0.9632947976878613</v>
      </c>
      <c r="Y768" s="27">
        <f t="shared" si="68"/>
        <v>0.66727421386568986</v>
      </c>
      <c r="Z768" s="26">
        <f t="shared" si="69"/>
        <v>3.4674467446744672</v>
      </c>
      <c r="AA768" s="27">
        <f t="shared" si="70"/>
        <v>0.97802197802197799</v>
      </c>
      <c r="AB768" t="str">
        <f t="shared" si="71"/>
        <v>Fast Mover</v>
      </c>
    </row>
    <row r="769" spans="1:28" x14ac:dyDescent="0.3">
      <c r="A769" t="s">
        <v>786</v>
      </c>
      <c r="B769" t="s">
        <v>1057</v>
      </c>
      <c r="C769" t="s">
        <v>1633</v>
      </c>
      <c r="D769" t="s">
        <v>1636</v>
      </c>
      <c r="E769">
        <v>2023</v>
      </c>
      <c r="F769" t="s">
        <v>1641</v>
      </c>
      <c r="G769">
        <f t="shared" si="66"/>
        <v>91</v>
      </c>
      <c r="H769">
        <v>1653</v>
      </c>
      <c r="I769">
        <v>14111</v>
      </c>
      <c r="J769">
        <v>10594</v>
      </c>
      <c r="K769">
        <v>476199</v>
      </c>
      <c r="L769">
        <v>7.66</v>
      </c>
      <c r="M769">
        <v>2</v>
      </c>
      <c r="N769">
        <v>0.91</v>
      </c>
      <c r="O769">
        <v>8.92</v>
      </c>
      <c r="P769">
        <v>76.75</v>
      </c>
      <c r="Q769">
        <v>2.2000000000000002</v>
      </c>
      <c r="R769">
        <v>9562</v>
      </c>
      <c r="S769">
        <v>8760</v>
      </c>
      <c r="T769">
        <v>11</v>
      </c>
      <c r="U769">
        <v>23325483</v>
      </c>
      <c r="V769">
        <v>17511882</v>
      </c>
      <c r="W769">
        <v>5813601</v>
      </c>
      <c r="X769" s="27">
        <f t="shared" si="67"/>
        <v>0.15874387784500144</v>
      </c>
      <c r="Y769" s="27">
        <f t="shared" si="68"/>
        <v>0.33093437609360493</v>
      </c>
      <c r="Z769" s="26">
        <f t="shared" si="69"/>
        <v>482.25045372050818</v>
      </c>
      <c r="AA769" s="27">
        <f t="shared" si="70"/>
        <v>0.97802197802197799</v>
      </c>
      <c r="AB769" t="str">
        <f t="shared" si="71"/>
        <v>Slow Mover</v>
      </c>
    </row>
    <row r="770" spans="1:28" x14ac:dyDescent="0.3">
      <c r="A770" t="s">
        <v>787</v>
      </c>
      <c r="B770" t="s">
        <v>1252</v>
      </c>
      <c r="C770" t="s">
        <v>1634</v>
      </c>
      <c r="D770" t="s">
        <v>1637</v>
      </c>
      <c r="E770">
        <v>2023</v>
      </c>
      <c r="F770" t="s">
        <v>1642</v>
      </c>
      <c r="G770">
        <f t="shared" si="66"/>
        <v>90</v>
      </c>
      <c r="H770">
        <v>116</v>
      </c>
      <c r="I770">
        <v>14576</v>
      </c>
      <c r="J770">
        <v>7459</v>
      </c>
      <c r="K770">
        <v>73989</v>
      </c>
      <c r="L770">
        <v>9.23</v>
      </c>
      <c r="M770">
        <v>0</v>
      </c>
      <c r="N770">
        <v>7.47</v>
      </c>
      <c r="O770">
        <v>6.53</v>
      </c>
      <c r="P770">
        <v>76.64</v>
      </c>
      <c r="Q770">
        <v>3.4</v>
      </c>
      <c r="R770">
        <v>13020</v>
      </c>
      <c r="S770">
        <v>4083</v>
      </c>
      <c r="T770">
        <v>7</v>
      </c>
      <c r="U770">
        <v>1690816</v>
      </c>
      <c r="V770">
        <v>865244</v>
      </c>
      <c r="W770">
        <v>825572</v>
      </c>
      <c r="X770" s="27">
        <f t="shared" si="67"/>
        <v>2.7625625148844962E-2</v>
      </c>
      <c r="Y770" s="27">
        <f t="shared" si="68"/>
        <v>2.322346498902491E-2</v>
      </c>
      <c r="Z770" s="26">
        <f t="shared" si="69"/>
        <v>3167.8448275862065</v>
      </c>
      <c r="AA770" s="27">
        <f t="shared" si="70"/>
        <v>1</v>
      </c>
      <c r="AB770" t="str">
        <f t="shared" si="71"/>
        <v>Slow Mover</v>
      </c>
    </row>
    <row r="771" spans="1:28" x14ac:dyDescent="0.3">
      <c r="A771" t="s">
        <v>788</v>
      </c>
      <c r="B771" t="s">
        <v>1345</v>
      </c>
      <c r="C771" t="s">
        <v>1634</v>
      </c>
      <c r="D771" t="s">
        <v>1635</v>
      </c>
      <c r="E771">
        <v>2023</v>
      </c>
      <c r="F771" t="s">
        <v>1641</v>
      </c>
      <c r="G771">
        <f t="shared" ref="G771:G834" si="72">IF(F771="Q1",91,IF(F771="Q4",90,92))</f>
        <v>91</v>
      </c>
      <c r="H771">
        <v>282</v>
      </c>
      <c r="I771">
        <v>18024</v>
      </c>
      <c r="J771">
        <v>1241</v>
      </c>
      <c r="K771">
        <v>125451</v>
      </c>
      <c r="L771">
        <v>13.66</v>
      </c>
      <c r="M771">
        <v>18</v>
      </c>
      <c r="N771">
        <v>0.13</v>
      </c>
      <c r="O771">
        <v>23.66</v>
      </c>
      <c r="P771">
        <v>65.849999999999994</v>
      </c>
      <c r="Q771">
        <v>4.9000000000000004</v>
      </c>
      <c r="R771">
        <v>7477</v>
      </c>
      <c r="S771">
        <v>9055</v>
      </c>
      <c r="T771">
        <v>10</v>
      </c>
      <c r="U771">
        <v>5082768</v>
      </c>
      <c r="V771">
        <v>349962</v>
      </c>
      <c r="W771">
        <v>4732806</v>
      </c>
      <c r="X771" s="27">
        <f t="shared" ref="X771:X834" si="73">(H771/(H771+S771))</f>
        <v>3.0202420477669488E-2</v>
      </c>
      <c r="Y771" s="27">
        <f t="shared" ref="Y771:Y834" si="74">H771/AVERAGE($S$2:$S$1001)</f>
        <v>5.6457044197457104E-2</v>
      </c>
      <c r="Z771" s="26">
        <f t="shared" ref="Z771:Z834" si="75">(S771/(H771/G771))</f>
        <v>2922.0035460992908</v>
      </c>
      <c r="AA771" s="27">
        <f t="shared" ref="AA771:AA834" si="76">1-(M771/G771)</f>
        <v>0.80219780219780223</v>
      </c>
      <c r="AB771" t="str">
        <f t="shared" ref="AB771:AB834" si="77">IF(AND(X771&gt;38%, Y771&gt;52%, Z771&lt;380), "Fast Mover", IF(AND(X771&lt;=38%, Y771&lt;=52%, Z771&gt;=380), "Slow Mover", IF(AND(AA771&gt;=89%, X771&lt;=38%), "Overstocked", IF(AND(AA771&lt;89%, X771&gt;38%), "Stock-out Risk","Other"))))</f>
        <v>Slow Mover</v>
      </c>
    </row>
    <row r="772" spans="1:28" x14ac:dyDescent="0.3">
      <c r="A772" t="s">
        <v>789</v>
      </c>
      <c r="B772" t="s">
        <v>1423</v>
      </c>
      <c r="C772" t="s">
        <v>1634</v>
      </c>
      <c r="D772" t="s">
        <v>1635</v>
      </c>
      <c r="E772">
        <v>2024</v>
      </c>
      <c r="F772" t="s">
        <v>1640</v>
      </c>
      <c r="G772">
        <f t="shared" si="72"/>
        <v>92</v>
      </c>
      <c r="H772">
        <v>2206</v>
      </c>
      <c r="I772">
        <v>6382</v>
      </c>
      <c r="J772">
        <v>6840</v>
      </c>
      <c r="K772">
        <v>68990</v>
      </c>
      <c r="L772">
        <v>7.65</v>
      </c>
      <c r="M772">
        <v>17</v>
      </c>
      <c r="N772">
        <v>6.44</v>
      </c>
      <c r="O772">
        <v>18.16</v>
      </c>
      <c r="P772">
        <v>33.31</v>
      </c>
      <c r="Q772">
        <v>1.4</v>
      </c>
      <c r="R772">
        <v>12919</v>
      </c>
      <c r="S772">
        <v>7155</v>
      </c>
      <c r="T772">
        <v>5</v>
      </c>
      <c r="U772">
        <v>14078692</v>
      </c>
      <c r="V772">
        <v>15089040</v>
      </c>
      <c r="W772">
        <v>-1010348</v>
      </c>
      <c r="X772" s="27">
        <f t="shared" si="73"/>
        <v>0.23565858348467045</v>
      </c>
      <c r="Y772" s="27">
        <f t="shared" si="74"/>
        <v>0.44164623936024955</v>
      </c>
      <c r="Z772" s="26">
        <f t="shared" si="75"/>
        <v>298.39528558476877</v>
      </c>
      <c r="AA772" s="27">
        <f t="shared" si="76"/>
        <v>0.81521739130434789</v>
      </c>
      <c r="AB772" t="str">
        <f t="shared" si="77"/>
        <v>Other</v>
      </c>
    </row>
    <row r="773" spans="1:28" x14ac:dyDescent="0.3">
      <c r="A773" t="s">
        <v>790</v>
      </c>
      <c r="B773" t="s">
        <v>1538</v>
      </c>
      <c r="C773" t="s">
        <v>1632</v>
      </c>
      <c r="D773" t="s">
        <v>1636</v>
      </c>
      <c r="E773">
        <v>2024</v>
      </c>
      <c r="F773" t="s">
        <v>1641</v>
      </c>
      <c r="G773">
        <f t="shared" si="72"/>
        <v>91</v>
      </c>
      <c r="H773">
        <v>1219</v>
      </c>
      <c r="I773">
        <v>15613</v>
      </c>
      <c r="J773">
        <v>14926</v>
      </c>
      <c r="K773">
        <v>402414</v>
      </c>
      <c r="L773">
        <v>7.52</v>
      </c>
      <c r="M773">
        <v>16</v>
      </c>
      <c r="N773">
        <v>1.83</v>
      </c>
      <c r="O773">
        <v>5.49</v>
      </c>
      <c r="P773">
        <v>36.89</v>
      </c>
      <c r="Q773">
        <v>1.1000000000000001</v>
      </c>
      <c r="R773">
        <v>11280</v>
      </c>
      <c r="S773">
        <v>6790</v>
      </c>
      <c r="T773">
        <v>10</v>
      </c>
      <c r="U773">
        <v>19032247</v>
      </c>
      <c r="V773">
        <v>18194794</v>
      </c>
      <c r="W773">
        <v>837453</v>
      </c>
      <c r="X773" s="27">
        <f t="shared" si="73"/>
        <v>0.15220377075789737</v>
      </c>
      <c r="Y773" s="27">
        <f t="shared" si="74"/>
        <v>0.24404658466914969</v>
      </c>
      <c r="Z773" s="26">
        <f t="shared" si="75"/>
        <v>506.88269073010662</v>
      </c>
      <c r="AA773" s="27">
        <f t="shared" si="76"/>
        <v>0.82417582417582413</v>
      </c>
      <c r="AB773" t="str">
        <f t="shared" si="77"/>
        <v>Slow Mover</v>
      </c>
    </row>
    <row r="774" spans="1:28" x14ac:dyDescent="0.3">
      <c r="A774" t="s">
        <v>791</v>
      </c>
      <c r="B774" t="s">
        <v>1539</v>
      </c>
      <c r="C774" t="s">
        <v>1634</v>
      </c>
      <c r="D774" t="s">
        <v>1636</v>
      </c>
      <c r="E774">
        <v>2023</v>
      </c>
      <c r="F774" t="s">
        <v>1641</v>
      </c>
      <c r="G774">
        <f t="shared" si="72"/>
        <v>91</v>
      </c>
      <c r="H774">
        <v>2208</v>
      </c>
      <c r="I774">
        <v>15145</v>
      </c>
      <c r="J774">
        <v>6725</v>
      </c>
      <c r="K774">
        <v>392504</v>
      </c>
      <c r="L774">
        <v>0.75</v>
      </c>
      <c r="M774">
        <v>19</v>
      </c>
      <c r="N774">
        <v>2.3199999999999998</v>
      </c>
      <c r="O774">
        <v>11.23</v>
      </c>
      <c r="P774">
        <v>34.68</v>
      </c>
      <c r="Q774">
        <v>1.2</v>
      </c>
      <c r="R774">
        <v>12181</v>
      </c>
      <c r="S774">
        <v>9716</v>
      </c>
      <c r="T774">
        <v>12</v>
      </c>
      <c r="U774">
        <v>33440160</v>
      </c>
      <c r="V774">
        <v>14848800</v>
      </c>
      <c r="W774">
        <v>18591360</v>
      </c>
      <c r="X774" s="27">
        <f t="shared" si="73"/>
        <v>0.18517276081851727</v>
      </c>
      <c r="Y774" s="27">
        <f t="shared" si="74"/>
        <v>0.44204664392902587</v>
      </c>
      <c r="Z774" s="26">
        <f t="shared" si="75"/>
        <v>400.43297101449275</v>
      </c>
      <c r="AA774" s="27">
        <f t="shared" si="76"/>
        <v>0.79120879120879117</v>
      </c>
      <c r="AB774" t="str">
        <f t="shared" si="77"/>
        <v>Slow Mover</v>
      </c>
    </row>
    <row r="775" spans="1:28" x14ac:dyDescent="0.3">
      <c r="A775" t="s">
        <v>792</v>
      </c>
      <c r="B775" t="s">
        <v>1540</v>
      </c>
      <c r="C775" t="s">
        <v>1632</v>
      </c>
      <c r="D775" t="s">
        <v>1635</v>
      </c>
      <c r="E775">
        <v>2023</v>
      </c>
      <c r="F775" t="s">
        <v>1639</v>
      </c>
      <c r="G775">
        <f t="shared" si="72"/>
        <v>92</v>
      </c>
      <c r="H775">
        <v>4256</v>
      </c>
      <c r="I775">
        <v>7512</v>
      </c>
      <c r="J775">
        <v>8158</v>
      </c>
      <c r="K775">
        <v>300541</v>
      </c>
      <c r="L775">
        <v>0.52</v>
      </c>
      <c r="M775">
        <v>12</v>
      </c>
      <c r="N775">
        <v>6.36</v>
      </c>
      <c r="O775">
        <v>19.91</v>
      </c>
      <c r="P775">
        <v>11.6</v>
      </c>
      <c r="Q775">
        <v>1.2</v>
      </c>
      <c r="R775">
        <v>8484</v>
      </c>
      <c r="S775">
        <v>3932</v>
      </c>
      <c r="T775">
        <v>14</v>
      </c>
      <c r="U775">
        <v>31971072</v>
      </c>
      <c r="V775">
        <v>34720448</v>
      </c>
      <c r="W775">
        <v>-2749376</v>
      </c>
      <c r="X775" s="27">
        <f t="shared" si="73"/>
        <v>0.51978505129457742</v>
      </c>
      <c r="Y775" s="27">
        <f t="shared" si="74"/>
        <v>0.85206092235594844</v>
      </c>
      <c r="Z775" s="26">
        <f t="shared" si="75"/>
        <v>84.996240601503757</v>
      </c>
      <c r="AA775" s="27">
        <f t="shared" si="76"/>
        <v>0.86956521739130432</v>
      </c>
      <c r="AB775" t="str">
        <f t="shared" si="77"/>
        <v>Fast Mover</v>
      </c>
    </row>
    <row r="776" spans="1:28" x14ac:dyDescent="0.3">
      <c r="A776" t="s">
        <v>793</v>
      </c>
      <c r="B776" t="s">
        <v>1541</v>
      </c>
      <c r="C776" t="s">
        <v>1634</v>
      </c>
      <c r="D776" t="s">
        <v>1637</v>
      </c>
      <c r="E776">
        <v>2024</v>
      </c>
      <c r="F776" t="s">
        <v>1640</v>
      </c>
      <c r="G776">
        <f t="shared" si="72"/>
        <v>92</v>
      </c>
      <c r="H776">
        <v>1543</v>
      </c>
      <c r="I776">
        <v>18847</v>
      </c>
      <c r="J776">
        <v>5428</v>
      </c>
      <c r="K776">
        <v>348225</v>
      </c>
      <c r="L776">
        <v>8.27</v>
      </c>
      <c r="M776">
        <v>2</v>
      </c>
      <c r="N776">
        <v>9.93</v>
      </c>
      <c r="O776">
        <v>13.68</v>
      </c>
      <c r="P776">
        <v>56.61</v>
      </c>
      <c r="Q776">
        <v>4.5999999999999996</v>
      </c>
      <c r="R776">
        <v>6471</v>
      </c>
      <c r="S776">
        <v>9967</v>
      </c>
      <c r="T776">
        <v>10</v>
      </c>
      <c r="U776">
        <v>29080921</v>
      </c>
      <c r="V776">
        <v>8375404</v>
      </c>
      <c r="W776">
        <v>20705517</v>
      </c>
      <c r="X776" s="27">
        <f t="shared" si="73"/>
        <v>0.13405734144222414</v>
      </c>
      <c r="Y776" s="27">
        <f t="shared" si="74"/>
        <v>0.30891212481090891</v>
      </c>
      <c r="Z776" s="26">
        <f t="shared" si="75"/>
        <v>594.27349319507459</v>
      </c>
      <c r="AA776" s="27">
        <f t="shared" si="76"/>
        <v>0.97826086956521741</v>
      </c>
      <c r="AB776" t="str">
        <f t="shared" si="77"/>
        <v>Slow Mover</v>
      </c>
    </row>
    <row r="777" spans="1:28" x14ac:dyDescent="0.3">
      <c r="A777" t="s">
        <v>794</v>
      </c>
      <c r="B777" t="s">
        <v>1136</v>
      </c>
      <c r="C777" t="s">
        <v>1633</v>
      </c>
      <c r="D777" t="s">
        <v>1635</v>
      </c>
      <c r="E777">
        <v>2024</v>
      </c>
      <c r="F777" t="s">
        <v>1642</v>
      </c>
      <c r="G777">
        <f t="shared" si="72"/>
        <v>90</v>
      </c>
      <c r="H777">
        <v>4768</v>
      </c>
      <c r="I777">
        <v>8651</v>
      </c>
      <c r="J777">
        <v>7170</v>
      </c>
      <c r="K777">
        <v>192105</v>
      </c>
      <c r="L777">
        <v>6.57</v>
      </c>
      <c r="M777">
        <v>0</v>
      </c>
      <c r="N777">
        <v>7.78</v>
      </c>
      <c r="O777">
        <v>16.25</v>
      </c>
      <c r="P777">
        <v>65.91</v>
      </c>
      <c r="Q777">
        <v>3.9</v>
      </c>
      <c r="R777">
        <v>2444</v>
      </c>
      <c r="S777">
        <v>659</v>
      </c>
      <c r="T777">
        <v>7</v>
      </c>
      <c r="U777">
        <v>41247968</v>
      </c>
      <c r="V777">
        <v>34186560</v>
      </c>
      <c r="W777">
        <v>7061408</v>
      </c>
      <c r="X777" s="27">
        <f t="shared" si="73"/>
        <v>0.87857011240095817</v>
      </c>
      <c r="Y777" s="27">
        <f t="shared" si="74"/>
        <v>0.95456449196267901</v>
      </c>
      <c r="Z777" s="26">
        <f t="shared" si="75"/>
        <v>12.439177852348994</v>
      </c>
      <c r="AA777" s="27">
        <f t="shared" si="76"/>
        <v>1</v>
      </c>
      <c r="AB777" t="str">
        <f t="shared" si="77"/>
        <v>Fast Mover</v>
      </c>
    </row>
    <row r="778" spans="1:28" x14ac:dyDescent="0.3">
      <c r="A778" t="s">
        <v>795</v>
      </c>
      <c r="B778" t="s">
        <v>1200</v>
      </c>
      <c r="C778" t="s">
        <v>1633</v>
      </c>
      <c r="D778" t="s">
        <v>1636</v>
      </c>
      <c r="E778">
        <v>2023</v>
      </c>
      <c r="F778" t="s">
        <v>1641</v>
      </c>
      <c r="G778">
        <f t="shared" si="72"/>
        <v>91</v>
      </c>
      <c r="H778">
        <v>4057</v>
      </c>
      <c r="I778">
        <v>5110</v>
      </c>
      <c r="J778">
        <v>10328</v>
      </c>
      <c r="K778">
        <v>420416</v>
      </c>
      <c r="L778">
        <v>12.59</v>
      </c>
      <c r="M778">
        <v>3</v>
      </c>
      <c r="N778">
        <v>2.2599999999999998</v>
      </c>
      <c r="O778">
        <v>18.84</v>
      </c>
      <c r="P778">
        <v>78.31</v>
      </c>
      <c r="Q778">
        <v>3.7</v>
      </c>
      <c r="R778">
        <v>10614</v>
      </c>
      <c r="S778">
        <v>8057</v>
      </c>
      <c r="T778">
        <v>6</v>
      </c>
      <c r="U778">
        <v>20731270</v>
      </c>
      <c r="V778">
        <v>41900696</v>
      </c>
      <c r="W778">
        <v>-21169426</v>
      </c>
      <c r="X778" s="27">
        <f t="shared" si="73"/>
        <v>0.33490176655109788</v>
      </c>
      <c r="Y778" s="27">
        <f t="shared" si="74"/>
        <v>0.8122206677627074</v>
      </c>
      <c r="Z778" s="26">
        <f t="shared" si="75"/>
        <v>180.72146906581216</v>
      </c>
      <c r="AA778" s="27">
        <f t="shared" si="76"/>
        <v>0.96703296703296704</v>
      </c>
      <c r="AB778" t="str">
        <f t="shared" si="77"/>
        <v>Overstocked</v>
      </c>
    </row>
    <row r="779" spans="1:28" x14ac:dyDescent="0.3">
      <c r="A779" t="s">
        <v>796</v>
      </c>
      <c r="B779" t="s">
        <v>1542</v>
      </c>
      <c r="C779" t="s">
        <v>1634</v>
      </c>
      <c r="D779" t="s">
        <v>1636</v>
      </c>
      <c r="E779">
        <v>2024</v>
      </c>
      <c r="F779" t="s">
        <v>1639</v>
      </c>
      <c r="G779">
        <f t="shared" si="72"/>
        <v>92</v>
      </c>
      <c r="H779">
        <v>2522</v>
      </c>
      <c r="I779">
        <v>11384</v>
      </c>
      <c r="J779">
        <v>12692</v>
      </c>
      <c r="K779">
        <v>328385</v>
      </c>
      <c r="L779">
        <v>2.41</v>
      </c>
      <c r="M779">
        <v>12</v>
      </c>
      <c r="N779">
        <v>1.76</v>
      </c>
      <c r="O779">
        <v>15.55</v>
      </c>
      <c r="P779">
        <v>21.21</v>
      </c>
      <c r="Q779">
        <v>3.1</v>
      </c>
      <c r="R779">
        <v>8578</v>
      </c>
      <c r="S779">
        <v>3931</v>
      </c>
      <c r="T779">
        <v>4</v>
      </c>
      <c r="U779">
        <v>28710448</v>
      </c>
      <c r="V779">
        <v>32009224</v>
      </c>
      <c r="W779">
        <v>-3298776</v>
      </c>
      <c r="X779" s="27">
        <f t="shared" si="73"/>
        <v>0.39082597241593059</v>
      </c>
      <c r="Y779" s="27">
        <f t="shared" si="74"/>
        <v>0.50491016122690369</v>
      </c>
      <c r="Z779" s="26">
        <f t="shared" si="75"/>
        <v>143.39888977002377</v>
      </c>
      <c r="AA779" s="27">
        <f t="shared" si="76"/>
        <v>0.86956521739130432</v>
      </c>
      <c r="AB779" t="str">
        <f t="shared" si="77"/>
        <v>Stock-out Risk</v>
      </c>
    </row>
    <row r="780" spans="1:28" x14ac:dyDescent="0.3">
      <c r="A780" t="s">
        <v>797</v>
      </c>
      <c r="B780" t="s">
        <v>1082</v>
      </c>
      <c r="C780" t="s">
        <v>1634</v>
      </c>
      <c r="D780" t="s">
        <v>1638</v>
      </c>
      <c r="E780">
        <v>2024</v>
      </c>
      <c r="F780" t="s">
        <v>1640</v>
      </c>
      <c r="G780">
        <f t="shared" si="72"/>
        <v>92</v>
      </c>
      <c r="H780">
        <v>2710</v>
      </c>
      <c r="I780">
        <v>8394</v>
      </c>
      <c r="J780">
        <v>1748</v>
      </c>
      <c r="K780">
        <v>174932</v>
      </c>
      <c r="L780">
        <v>0.37</v>
      </c>
      <c r="M780">
        <v>16</v>
      </c>
      <c r="N780">
        <v>8.66</v>
      </c>
      <c r="O780">
        <v>13.5</v>
      </c>
      <c r="P780">
        <v>53.53</v>
      </c>
      <c r="Q780">
        <v>4.0999999999999996</v>
      </c>
      <c r="R780">
        <v>19630</v>
      </c>
      <c r="S780">
        <v>7444</v>
      </c>
      <c r="T780">
        <v>6</v>
      </c>
      <c r="U780">
        <v>22747740</v>
      </c>
      <c r="V780">
        <v>4737080</v>
      </c>
      <c r="W780">
        <v>18010660</v>
      </c>
      <c r="X780" s="27">
        <f t="shared" si="73"/>
        <v>0.26688989560764231</v>
      </c>
      <c r="Y780" s="27">
        <f t="shared" si="74"/>
        <v>0.54254819069187499</v>
      </c>
      <c r="Z780" s="26">
        <f t="shared" si="75"/>
        <v>252.71143911439114</v>
      </c>
      <c r="AA780" s="27">
        <f t="shared" si="76"/>
        <v>0.82608695652173914</v>
      </c>
      <c r="AB780" t="str">
        <f t="shared" si="77"/>
        <v>Other</v>
      </c>
    </row>
    <row r="781" spans="1:28" x14ac:dyDescent="0.3">
      <c r="A781" t="s">
        <v>798</v>
      </c>
      <c r="B781" t="s">
        <v>1030</v>
      </c>
      <c r="C781" t="s">
        <v>1633</v>
      </c>
      <c r="D781" t="s">
        <v>1638</v>
      </c>
      <c r="E781">
        <v>2023</v>
      </c>
      <c r="F781" t="s">
        <v>1641</v>
      </c>
      <c r="G781">
        <f t="shared" si="72"/>
        <v>91</v>
      </c>
      <c r="H781">
        <v>2789</v>
      </c>
      <c r="I781">
        <v>14967</v>
      </c>
      <c r="J781">
        <v>12365</v>
      </c>
      <c r="K781">
        <v>318083</v>
      </c>
      <c r="L781">
        <v>6.74</v>
      </c>
      <c r="M781">
        <v>10</v>
      </c>
      <c r="N781">
        <v>4.4400000000000004</v>
      </c>
      <c r="O781">
        <v>18.739999999999998</v>
      </c>
      <c r="P781">
        <v>10.64</v>
      </c>
      <c r="Q781">
        <v>1.6</v>
      </c>
      <c r="R781">
        <v>13812</v>
      </c>
      <c r="S781">
        <v>5271</v>
      </c>
      <c r="T781">
        <v>4</v>
      </c>
      <c r="U781">
        <v>41742963</v>
      </c>
      <c r="V781">
        <v>34485985</v>
      </c>
      <c r="W781">
        <v>7256978</v>
      </c>
      <c r="X781" s="27">
        <f t="shared" si="73"/>
        <v>0.34602977667493795</v>
      </c>
      <c r="Y781" s="27">
        <f t="shared" si="74"/>
        <v>0.55836417115853854</v>
      </c>
      <c r="Z781" s="26">
        <f t="shared" si="75"/>
        <v>171.98314808174973</v>
      </c>
      <c r="AA781" s="27">
        <f t="shared" si="76"/>
        <v>0.89010989010989006</v>
      </c>
      <c r="AB781" t="str">
        <f t="shared" si="77"/>
        <v>Overstocked</v>
      </c>
    </row>
    <row r="782" spans="1:28" x14ac:dyDescent="0.3">
      <c r="A782" t="s">
        <v>799</v>
      </c>
      <c r="B782" t="s">
        <v>1426</v>
      </c>
      <c r="C782" t="s">
        <v>1634</v>
      </c>
      <c r="D782" t="s">
        <v>1638</v>
      </c>
      <c r="E782">
        <v>2023</v>
      </c>
      <c r="F782" t="s">
        <v>1640</v>
      </c>
      <c r="G782">
        <f t="shared" si="72"/>
        <v>92</v>
      </c>
      <c r="H782">
        <v>1811</v>
      </c>
      <c r="I782">
        <v>17989</v>
      </c>
      <c r="J782">
        <v>8979</v>
      </c>
      <c r="K782">
        <v>163000</v>
      </c>
      <c r="L782">
        <v>3.56</v>
      </c>
      <c r="M782">
        <v>1</v>
      </c>
      <c r="N782">
        <v>1.37</v>
      </c>
      <c r="O782">
        <v>18.190000000000001</v>
      </c>
      <c r="P782">
        <v>17.61</v>
      </c>
      <c r="Q782">
        <v>2.6</v>
      </c>
      <c r="R782">
        <v>7283</v>
      </c>
      <c r="S782">
        <v>178</v>
      </c>
      <c r="T782">
        <v>6</v>
      </c>
      <c r="U782">
        <v>32578079</v>
      </c>
      <c r="V782">
        <v>16260969</v>
      </c>
      <c r="W782">
        <v>16317110</v>
      </c>
      <c r="X782" s="27">
        <f t="shared" si="73"/>
        <v>0.91050779286073402</v>
      </c>
      <c r="Y782" s="27">
        <f t="shared" si="74"/>
        <v>0.36256633702693197</v>
      </c>
      <c r="Z782" s="26">
        <f t="shared" si="75"/>
        <v>9.0425179458862512</v>
      </c>
      <c r="AA782" s="27">
        <f t="shared" si="76"/>
        <v>0.98913043478260865</v>
      </c>
      <c r="AB782" t="str">
        <f t="shared" si="77"/>
        <v>Other</v>
      </c>
    </row>
    <row r="783" spans="1:28" x14ac:dyDescent="0.3">
      <c r="A783" t="s">
        <v>800</v>
      </c>
      <c r="B783" t="s">
        <v>1543</v>
      </c>
      <c r="C783" t="s">
        <v>1633</v>
      </c>
      <c r="D783" t="s">
        <v>1636</v>
      </c>
      <c r="E783">
        <v>2023</v>
      </c>
      <c r="F783" t="s">
        <v>1639</v>
      </c>
      <c r="G783">
        <f t="shared" si="72"/>
        <v>92</v>
      </c>
      <c r="H783">
        <v>3564</v>
      </c>
      <c r="I783">
        <v>11373</v>
      </c>
      <c r="J783">
        <v>6915</v>
      </c>
      <c r="K783">
        <v>228634</v>
      </c>
      <c r="L783">
        <v>0.74</v>
      </c>
      <c r="M783">
        <v>15</v>
      </c>
      <c r="N783">
        <v>8.6199999999999992</v>
      </c>
      <c r="O783">
        <v>15.75</v>
      </c>
      <c r="P783">
        <v>14.34</v>
      </c>
      <c r="Q783">
        <v>3</v>
      </c>
      <c r="R783">
        <v>11251</v>
      </c>
      <c r="S783">
        <v>5029</v>
      </c>
      <c r="T783">
        <v>6</v>
      </c>
      <c r="U783">
        <v>40533372</v>
      </c>
      <c r="V783">
        <v>24645060</v>
      </c>
      <c r="W783">
        <v>15888312</v>
      </c>
      <c r="X783" s="27">
        <f t="shared" si="73"/>
        <v>0.41475619690445714</v>
      </c>
      <c r="Y783" s="27">
        <f t="shared" si="74"/>
        <v>0.71352094155935153</v>
      </c>
      <c r="Z783" s="26">
        <f t="shared" si="75"/>
        <v>129.81705948372615</v>
      </c>
      <c r="AA783" s="27">
        <f t="shared" si="76"/>
        <v>0.83695652173913038</v>
      </c>
      <c r="AB783" t="str">
        <f t="shared" si="77"/>
        <v>Fast Mover</v>
      </c>
    </row>
    <row r="784" spans="1:28" x14ac:dyDescent="0.3">
      <c r="A784" t="s">
        <v>801</v>
      </c>
      <c r="B784" t="s">
        <v>1544</v>
      </c>
      <c r="C784" t="s">
        <v>1634</v>
      </c>
      <c r="D784" t="s">
        <v>1636</v>
      </c>
      <c r="E784">
        <v>2023</v>
      </c>
      <c r="F784" t="s">
        <v>1639</v>
      </c>
      <c r="G784">
        <f t="shared" si="72"/>
        <v>92</v>
      </c>
      <c r="H784">
        <v>2025</v>
      </c>
      <c r="I784">
        <v>13789</v>
      </c>
      <c r="J784">
        <v>1259</v>
      </c>
      <c r="K784">
        <v>85063</v>
      </c>
      <c r="L784">
        <v>10.87</v>
      </c>
      <c r="M784">
        <v>1</v>
      </c>
      <c r="N784">
        <v>8.16</v>
      </c>
      <c r="O784">
        <v>8.99</v>
      </c>
      <c r="P784">
        <v>68.040000000000006</v>
      </c>
      <c r="Q784">
        <v>1.4</v>
      </c>
      <c r="R784">
        <v>8407</v>
      </c>
      <c r="S784">
        <v>3747</v>
      </c>
      <c r="T784">
        <v>3</v>
      </c>
      <c r="U784">
        <v>27922725</v>
      </c>
      <c r="V784">
        <v>2549475</v>
      </c>
      <c r="W784">
        <v>25373250</v>
      </c>
      <c r="X784" s="27">
        <f t="shared" si="73"/>
        <v>0.35083160083160081</v>
      </c>
      <c r="Y784" s="27">
        <f t="shared" si="74"/>
        <v>0.40540962588599516</v>
      </c>
      <c r="Z784" s="26">
        <f t="shared" si="75"/>
        <v>170.23407407407407</v>
      </c>
      <c r="AA784" s="27">
        <f t="shared" si="76"/>
        <v>0.98913043478260865</v>
      </c>
      <c r="AB784" t="str">
        <f t="shared" si="77"/>
        <v>Overstocked</v>
      </c>
    </row>
    <row r="785" spans="1:28" x14ac:dyDescent="0.3">
      <c r="A785" t="s">
        <v>802</v>
      </c>
      <c r="B785" t="s">
        <v>1294</v>
      </c>
      <c r="C785" t="s">
        <v>1632</v>
      </c>
      <c r="D785" t="s">
        <v>1638</v>
      </c>
      <c r="E785">
        <v>2024</v>
      </c>
      <c r="F785" t="s">
        <v>1642</v>
      </c>
      <c r="G785">
        <f t="shared" si="72"/>
        <v>90</v>
      </c>
      <c r="H785">
        <v>2412</v>
      </c>
      <c r="I785">
        <v>13708</v>
      </c>
      <c r="J785">
        <v>8368</v>
      </c>
      <c r="K785">
        <v>257793</v>
      </c>
      <c r="L785">
        <v>1.67</v>
      </c>
      <c r="M785">
        <v>18</v>
      </c>
      <c r="N785">
        <v>9.84</v>
      </c>
      <c r="O785">
        <v>10.15</v>
      </c>
      <c r="P785">
        <v>16.48</v>
      </c>
      <c r="Q785">
        <v>2.7</v>
      </c>
      <c r="R785">
        <v>20810</v>
      </c>
      <c r="S785">
        <v>1131</v>
      </c>
      <c r="T785">
        <v>10</v>
      </c>
      <c r="U785">
        <v>33063696</v>
      </c>
      <c r="V785">
        <v>20183616</v>
      </c>
      <c r="W785">
        <v>12880080</v>
      </c>
      <c r="X785" s="27">
        <f t="shared" si="73"/>
        <v>0.68077900084674003</v>
      </c>
      <c r="Y785" s="27">
        <f t="shared" si="74"/>
        <v>0.48288790994420761</v>
      </c>
      <c r="Z785" s="26">
        <f t="shared" si="75"/>
        <v>42.201492537313435</v>
      </c>
      <c r="AA785" s="27">
        <f t="shared" si="76"/>
        <v>0.8</v>
      </c>
      <c r="AB785" t="str">
        <f t="shared" si="77"/>
        <v>Stock-out Risk</v>
      </c>
    </row>
    <row r="786" spans="1:28" x14ac:dyDescent="0.3">
      <c r="A786" t="s">
        <v>803</v>
      </c>
      <c r="B786" t="s">
        <v>1061</v>
      </c>
      <c r="C786" t="s">
        <v>1632</v>
      </c>
      <c r="D786" t="s">
        <v>1635</v>
      </c>
      <c r="E786">
        <v>2024</v>
      </c>
      <c r="F786" t="s">
        <v>1642</v>
      </c>
      <c r="G786">
        <f t="shared" si="72"/>
        <v>90</v>
      </c>
      <c r="H786">
        <v>926</v>
      </c>
      <c r="I786">
        <v>12328</v>
      </c>
      <c r="J786">
        <v>5446</v>
      </c>
      <c r="K786">
        <v>208117</v>
      </c>
      <c r="L786">
        <v>9.1199999999999992</v>
      </c>
      <c r="M786">
        <v>18</v>
      </c>
      <c r="N786">
        <v>9.1</v>
      </c>
      <c r="O786">
        <v>24.26</v>
      </c>
      <c r="P786">
        <v>67.319999999999993</v>
      </c>
      <c r="Q786">
        <v>2.2999999999999998</v>
      </c>
      <c r="R786">
        <v>18973</v>
      </c>
      <c r="S786">
        <v>7481</v>
      </c>
      <c r="T786">
        <v>8</v>
      </c>
      <c r="U786">
        <v>11415728</v>
      </c>
      <c r="V786">
        <v>5042996</v>
      </c>
      <c r="W786">
        <v>6372732</v>
      </c>
      <c r="X786" s="27">
        <f t="shared" si="73"/>
        <v>0.11014630664922088</v>
      </c>
      <c r="Y786" s="27">
        <f t="shared" si="74"/>
        <v>0.18538731534342298</v>
      </c>
      <c r="Z786" s="26">
        <f t="shared" si="75"/>
        <v>727.0950323974082</v>
      </c>
      <c r="AA786" s="27">
        <f t="shared" si="76"/>
        <v>0.8</v>
      </c>
      <c r="AB786" t="str">
        <f t="shared" si="77"/>
        <v>Slow Mover</v>
      </c>
    </row>
    <row r="787" spans="1:28" x14ac:dyDescent="0.3">
      <c r="A787" t="s">
        <v>804</v>
      </c>
      <c r="B787" t="s">
        <v>1108</v>
      </c>
      <c r="C787" t="s">
        <v>1634</v>
      </c>
      <c r="D787" t="s">
        <v>1635</v>
      </c>
      <c r="E787">
        <v>2024</v>
      </c>
      <c r="F787" t="s">
        <v>1641</v>
      </c>
      <c r="G787">
        <f t="shared" si="72"/>
        <v>91</v>
      </c>
      <c r="H787">
        <v>3862</v>
      </c>
      <c r="I787">
        <v>3637</v>
      </c>
      <c r="J787">
        <v>1192</v>
      </c>
      <c r="K787">
        <v>487985</v>
      </c>
      <c r="L787">
        <v>4.22</v>
      </c>
      <c r="M787">
        <v>15</v>
      </c>
      <c r="N787">
        <v>8.52</v>
      </c>
      <c r="O787">
        <v>2.81</v>
      </c>
      <c r="P787">
        <v>29.97</v>
      </c>
      <c r="Q787">
        <v>1.1000000000000001</v>
      </c>
      <c r="R787">
        <v>4457</v>
      </c>
      <c r="S787">
        <v>2172</v>
      </c>
      <c r="T787">
        <v>7</v>
      </c>
      <c r="U787">
        <v>14046094</v>
      </c>
      <c r="V787">
        <v>4603504</v>
      </c>
      <c r="W787">
        <v>9442590</v>
      </c>
      <c r="X787" s="27">
        <f t="shared" si="73"/>
        <v>0.64003977461054029</v>
      </c>
      <c r="Y787" s="27">
        <f t="shared" si="74"/>
        <v>0.77318122230701891</v>
      </c>
      <c r="Z787" s="26">
        <f t="shared" si="75"/>
        <v>51.178663904712586</v>
      </c>
      <c r="AA787" s="27">
        <f t="shared" si="76"/>
        <v>0.8351648351648352</v>
      </c>
      <c r="AB787" t="str">
        <f t="shared" si="77"/>
        <v>Fast Mover</v>
      </c>
    </row>
    <row r="788" spans="1:28" x14ac:dyDescent="0.3">
      <c r="A788" t="s">
        <v>805</v>
      </c>
      <c r="B788" t="s">
        <v>1545</v>
      </c>
      <c r="C788" t="s">
        <v>1633</v>
      </c>
      <c r="D788" t="s">
        <v>1638</v>
      </c>
      <c r="E788">
        <v>2024</v>
      </c>
      <c r="F788" t="s">
        <v>1639</v>
      </c>
      <c r="G788">
        <f t="shared" si="72"/>
        <v>92</v>
      </c>
      <c r="H788">
        <v>3498</v>
      </c>
      <c r="I788">
        <v>2786</v>
      </c>
      <c r="J788">
        <v>12930</v>
      </c>
      <c r="K788">
        <v>359262</v>
      </c>
      <c r="L788">
        <v>2.6</v>
      </c>
      <c r="M788">
        <v>18</v>
      </c>
      <c r="N788">
        <v>0.53</v>
      </c>
      <c r="O788">
        <v>6.71</v>
      </c>
      <c r="P788">
        <v>80.22</v>
      </c>
      <c r="Q788">
        <v>1.5</v>
      </c>
      <c r="R788">
        <v>20496</v>
      </c>
      <c r="S788">
        <v>7011</v>
      </c>
      <c r="T788">
        <v>6</v>
      </c>
      <c r="U788">
        <v>9745428</v>
      </c>
      <c r="V788">
        <v>45229140</v>
      </c>
      <c r="W788">
        <v>-35483712</v>
      </c>
      <c r="X788" s="27">
        <f t="shared" si="73"/>
        <v>0.33285755067085354</v>
      </c>
      <c r="Y788" s="27">
        <f t="shared" si="74"/>
        <v>0.70030759078973392</v>
      </c>
      <c r="Z788" s="26">
        <f t="shared" si="75"/>
        <v>184.39451114922812</v>
      </c>
      <c r="AA788" s="27">
        <f t="shared" si="76"/>
        <v>0.80434782608695654</v>
      </c>
      <c r="AB788" t="str">
        <f t="shared" si="77"/>
        <v>Other</v>
      </c>
    </row>
    <row r="789" spans="1:28" x14ac:dyDescent="0.3">
      <c r="A789" t="s">
        <v>806</v>
      </c>
      <c r="B789" t="s">
        <v>1037</v>
      </c>
      <c r="C789" t="s">
        <v>1632</v>
      </c>
      <c r="D789" t="s">
        <v>1635</v>
      </c>
      <c r="E789">
        <v>2024</v>
      </c>
      <c r="F789" t="s">
        <v>1639</v>
      </c>
      <c r="G789">
        <f t="shared" si="72"/>
        <v>92</v>
      </c>
      <c r="H789">
        <v>1362</v>
      </c>
      <c r="I789">
        <v>17210</v>
      </c>
      <c r="J789">
        <v>2587</v>
      </c>
      <c r="K789">
        <v>134703</v>
      </c>
      <c r="L789">
        <v>5.7</v>
      </c>
      <c r="M789">
        <v>8</v>
      </c>
      <c r="N789">
        <v>1.04</v>
      </c>
      <c r="O789">
        <v>12.31</v>
      </c>
      <c r="P789">
        <v>75.05</v>
      </c>
      <c r="Q789">
        <v>4.0999999999999996</v>
      </c>
      <c r="R789">
        <v>7547</v>
      </c>
      <c r="S789">
        <v>6188</v>
      </c>
      <c r="T789">
        <v>5</v>
      </c>
      <c r="U789">
        <v>23440020</v>
      </c>
      <c r="V789">
        <v>3523494</v>
      </c>
      <c r="W789">
        <v>19916526</v>
      </c>
      <c r="X789" s="27">
        <f t="shared" si="73"/>
        <v>0.18039735099337748</v>
      </c>
      <c r="Y789" s="27">
        <f t="shared" si="74"/>
        <v>0.27267551133665452</v>
      </c>
      <c r="Z789" s="26">
        <f t="shared" si="75"/>
        <v>417.98531571218797</v>
      </c>
      <c r="AA789" s="27">
        <f t="shared" si="76"/>
        <v>0.91304347826086962</v>
      </c>
      <c r="AB789" t="str">
        <f t="shared" si="77"/>
        <v>Slow Mover</v>
      </c>
    </row>
    <row r="790" spans="1:28" x14ac:dyDescent="0.3">
      <c r="A790" t="s">
        <v>807</v>
      </c>
      <c r="B790" t="s">
        <v>1546</v>
      </c>
      <c r="C790" t="s">
        <v>1632</v>
      </c>
      <c r="D790" t="s">
        <v>1637</v>
      </c>
      <c r="E790">
        <v>2024</v>
      </c>
      <c r="F790" t="s">
        <v>1639</v>
      </c>
      <c r="G790">
        <f t="shared" si="72"/>
        <v>92</v>
      </c>
      <c r="H790">
        <v>1510</v>
      </c>
      <c r="I790">
        <v>12871</v>
      </c>
      <c r="J790">
        <v>13932</v>
      </c>
      <c r="K790">
        <v>464841</v>
      </c>
      <c r="L790">
        <v>12.02</v>
      </c>
      <c r="M790">
        <v>0</v>
      </c>
      <c r="N790">
        <v>5.69</v>
      </c>
      <c r="O790">
        <v>20.92</v>
      </c>
      <c r="P790">
        <v>86.63</v>
      </c>
      <c r="Q790">
        <v>1.1000000000000001</v>
      </c>
      <c r="R790">
        <v>7749</v>
      </c>
      <c r="S790">
        <v>1584</v>
      </c>
      <c r="T790">
        <v>9</v>
      </c>
      <c r="U790">
        <v>19435210</v>
      </c>
      <c r="V790">
        <v>21037320</v>
      </c>
      <c r="W790">
        <v>-1602110</v>
      </c>
      <c r="X790" s="27">
        <f t="shared" si="73"/>
        <v>0.48804137039431156</v>
      </c>
      <c r="Y790" s="27">
        <f t="shared" si="74"/>
        <v>0.3023054494261001</v>
      </c>
      <c r="Z790" s="26">
        <f t="shared" si="75"/>
        <v>96.50860927152317</v>
      </c>
      <c r="AA790" s="27">
        <f t="shared" si="76"/>
        <v>1</v>
      </c>
      <c r="AB790" t="str">
        <f t="shared" si="77"/>
        <v>Other</v>
      </c>
    </row>
    <row r="791" spans="1:28" x14ac:dyDescent="0.3">
      <c r="A791" t="s">
        <v>808</v>
      </c>
      <c r="B791" t="s">
        <v>1523</v>
      </c>
      <c r="C791" t="s">
        <v>1632</v>
      </c>
      <c r="D791" t="s">
        <v>1636</v>
      </c>
      <c r="E791">
        <v>2023</v>
      </c>
      <c r="F791" t="s">
        <v>1641</v>
      </c>
      <c r="G791">
        <f t="shared" si="72"/>
        <v>91</v>
      </c>
      <c r="H791">
        <v>2759</v>
      </c>
      <c r="I791">
        <v>17445</v>
      </c>
      <c r="J791">
        <v>8174</v>
      </c>
      <c r="K791">
        <v>285796</v>
      </c>
      <c r="L791">
        <v>5.88</v>
      </c>
      <c r="M791">
        <v>9</v>
      </c>
      <c r="N791">
        <v>5.31</v>
      </c>
      <c r="O791">
        <v>4.09</v>
      </c>
      <c r="P791">
        <v>80.7</v>
      </c>
      <c r="Q791">
        <v>4.7</v>
      </c>
      <c r="R791">
        <v>17847</v>
      </c>
      <c r="S791">
        <v>5938</v>
      </c>
      <c r="T791">
        <v>3</v>
      </c>
      <c r="U791">
        <v>48130755</v>
      </c>
      <c r="V791">
        <v>22552066</v>
      </c>
      <c r="W791">
        <v>25578689</v>
      </c>
      <c r="X791" s="27">
        <f t="shared" si="73"/>
        <v>0.31723582844659076</v>
      </c>
      <c r="Y791" s="27">
        <f t="shared" si="74"/>
        <v>0.55235810262689422</v>
      </c>
      <c r="Z791" s="26">
        <f t="shared" si="75"/>
        <v>195.85284523378036</v>
      </c>
      <c r="AA791" s="27">
        <f t="shared" si="76"/>
        <v>0.90109890109890112</v>
      </c>
      <c r="AB791" t="str">
        <f t="shared" si="77"/>
        <v>Overstocked</v>
      </c>
    </row>
    <row r="792" spans="1:28" x14ac:dyDescent="0.3">
      <c r="A792" t="s">
        <v>809</v>
      </c>
      <c r="B792" t="s">
        <v>1547</v>
      </c>
      <c r="C792" t="s">
        <v>1634</v>
      </c>
      <c r="D792" t="s">
        <v>1638</v>
      </c>
      <c r="E792">
        <v>2024</v>
      </c>
      <c r="F792" t="s">
        <v>1642</v>
      </c>
      <c r="G792">
        <f t="shared" si="72"/>
        <v>90</v>
      </c>
      <c r="H792">
        <v>2374</v>
      </c>
      <c r="I792">
        <v>8552</v>
      </c>
      <c r="J792">
        <v>11249</v>
      </c>
      <c r="K792">
        <v>178557</v>
      </c>
      <c r="L792">
        <v>11.26</v>
      </c>
      <c r="M792">
        <v>18</v>
      </c>
      <c r="N792">
        <v>4.58</v>
      </c>
      <c r="O792">
        <v>6.92</v>
      </c>
      <c r="P792">
        <v>84.67</v>
      </c>
      <c r="Q792">
        <v>1.3</v>
      </c>
      <c r="R792">
        <v>5259</v>
      </c>
      <c r="S792">
        <v>1650</v>
      </c>
      <c r="T792">
        <v>9</v>
      </c>
      <c r="U792">
        <v>20302448</v>
      </c>
      <c r="V792">
        <v>26705126</v>
      </c>
      <c r="W792">
        <v>-6402678</v>
      </c>
      <c r="X792" s="27">
        <f t="shared" si="73"/>
        <v>0.58996023856858848</v>
      </c>
      <c r="Y792" s="27">
        <f t="shared" si="74"/>
        <v>0.47528022313745805</v>
      </c>
      <c r="Z792" s="26">
        <f t="shared" si="75"/>
        <v>62.552653748946931</v>
      </c>
      <c r="AA792" s="27">
        <f t="shared" si="76"/>
        <v>0.8</v>
      </c>
      <c r="AB792" t="str">
        <f t="shared" si="77"/>
        <v>Stock-out Risk</v>
      </c>
    </row>
    <row r="793" spans="1:28" x14ac:dyDescent="0.3">
      <c r="A793" t="s">
        <v>810</v>
      </c>
      <c r="B793" t="s">
        <v>1356</v>
      </c>
      <c r="C793" t="s">
        <v>1634</v>
      </c>
      <c r="D793" t="s">
        <v>1635</v>
      </c>
      <c r="E793">
        <v>2024</v>
      </c>
      <c r="F793" t="s">
        <v>1639</v>
      </c>
      <c r="G793">
        <f t="shared" si="72"/>
        <v>92</v>
      </c>
      <c r="H793">
        <v>1783</v>
      </c>
      <c r="I793">
        <v>5154</v>
      </c>
      <c r="J793">
        <v>1938</v>
      </c>
      <c r="K793">
        <v>339220</v>
      </c>
      <c r="L793">
        <v>1.88</v>
      </c>
      <c r="M793">
        <v>0</v>
      </c>
      <c r="N793">
        <v>3.97</v>
      </c>
      <c r="O793">
        <v>1.64</v>
      </c>
      <c r="P793">
        <v>78.7</v>
      </c>
      <c r="Q793">
        <v>4.2</v>
      </c>
      <c r="R793">
        <v>5763</v>
      </c>
      <c r="S793">
        <v>5597</v>
      </c>
      <c r="T793">
        <v>2</v>
      </c>
      <c r="U793">
        <v>9189582</v>
      </c>
      <c r="V793">
        <v>3455454</v>
      </c>
      <c r="W793">
        <v>5734128</v>
      </c>
      <c r="X793" s="27">
        <f t="shared" si="73"/>
        <v>0.24159891598915989</v>
      </c>
      <c r="Y793" s="27">
        <f t="shared" si="74"/>
        <v>0.35696067306406393</v>
      </c>
      <c r="Z793" s="26">
        <f t="shared" si="75"/>
        <v>288.79641054402691</v>
      </c>
      <c r="AA793" s="27">
        <f t="shared" si="76"/>
        <v>1</v>
      </c>
      <c r="AB793" t="str">
        <f t="shared" si="77"/>
        <v>Overstocked</v>
      </c>
    </row>
    <row r="794" spans="1:28" x14ac:dyDescent="0.3">
      <c r="A794" t="s">
        <v>811</v>
      </c>
      <c r="B794" t="s">
        <v>1548</v>
      </c>
      <c r="C794" t="s">
        <v>1633</v>
      </c>
      <c r="D794" t="s">
        <v>1636</v>
      </c>
      <c r="E794">
        <v>2024</v>
      </c>
      <c r="F794" t="s">
        <v>1641</v>
      </c>
      <c r="G794">
        <f t="shared" si="72"/>
        <v>91</v>
      </c>
      <c r="H794">
        <v>1655</v>
      </c>
      <c r="I794">
        <v>17100</v>
      </c>
      <c r="J794">
        <v>12800</v>
      </c>
      <c r="K794">
        <v>303317</v>
      </c>
      <c r="L794">
        <v>11.59</v>
      </c>
      <c r="M794">
        <v>1</v>
      </c>
      <c r="N794">
        <v>4.3099999999999996</v>
      </c>
      <c r="O794">
        <v>17.649999999999999</v>
      </c>
      <c r="P794">
        <v>65.47</v>
      </c>
      <c r="Q794">
        <v>4.5999999999999996</v>
      </c>
      <c r="R794">
        <v>11781</v>
      </c>
      <c r="S794">
        <v>4782</v>
      </c>
      <c r="T794">
        <v>11</v>
      </c>
      <c r="U794">
        <v>28300500</v>
      </c>
      <c r="V794">
        <v>21184000</v>
      </c>
      <c r="W794">
        <v>7116500</v>
      </c>
      <c r="X794" s="27">
        <f t="shared" si="73"/>
        <v>0.25710734814354513</v>
      </c>
      <c r="Y794" s="27">
        <f t="shared" si="74"/>
        <v>0.33133478066238126</v>
      </c>
      <c r="Z794" s="26">
        <f t="shared" si="75"/>
        <v>262.93776435045316</v>
      </c>
      <c r="AA794" s="27">
        <f t="shared" si="76"/>
        <v>0.98901098901098905</v>
      </c>
      <c r="AB794" t="str">
        <f t="shared" si="77"/>
        <v>Overstocked</v>
      </c>
    </row>
    <row r="795" spans="1:28" x14ac:dyDescent="0.3">
      <c r="A795" t="s">
        <v>812</v>
      </c>
      <c r="B795" t="s">
        <v>1549</v>
      </c>
      <c r="C795" t="s">
        <v>1634</v>
      </c>
      <c r="D795" t="s">
        <v>1635</v>
      </c>
      <c r="E795">
        <v>2024</v>
      </c>
      <c r="F795" t="s">
        <v>1642</v>
      </c>
      <c r="G795">
        <f t="shared" si="72"/>
        <v>90</v>
      </c>
      <c r="H795">
        <v>2613</v>
      </c>
      <c r="I795">
        <v>10136</v>
      </c>
      <c r="J795">
        <v>5541</v>
      </c>
      <c r="K795">
        <v>245877</v>
      </c>
      <c r="L795">
        <v>3.55</v>
      </c>
      <c r="M795">
        <v>15</v>
      </c>
      <c r="N795">
        <v>5.69</v>
      </c>
      <c r="O795">
        <v>5.96</v>
      </c>
      <c r="P795">
        <v>23.62</v>
      </c>
      <c r="Q795">
        <v>4.8</v>
      </c>
      <c r="R795">
        <v>3402</v>
      </c>
      <c r="S795">
        <v>1929</v>
      </c>
      <c r="T795">
        <v>2</v>
      </c>
      <c r="U795">
        <v>26485368</v>
      </c>
      <c r="V795">
        <v>14478633</v>
      </c>
      <c r="W795">
        <v>12006735</v>
      </c>
      <c r="X795" s="27">
        <f t="shared" si="73"/>
        <v>0.57529722589167764</v>
      </c>
      <c r="Y795" s="27">
        <f t="shared" si="74"/>
        <v>0.52312856910622485</v>
      </c>
      <c r="Z795" s="26">
        <f t="shared" si="75"/>
        <v>66.440872560275537</v>
      </c>
      <c r="AA795" s="27">
        <f t="shared" si="76"/>
        <v>0.83333333333333337</v>
      </c>
      <c r="AB795" t="str">
        <f t="shared" si="77"/>
        <v>Fast Mover</v>
      </c>
    </row>
    <row r="796" spans="1:28" x14ac:dyDescent="0.3">
      <c r="A796" t="s">
        <v>813</v>
      </c>
      <c r="B796" t="s">
        <v>1288</v>
      </c>
      <c r="C796" t="s">
        <v>1632</v>
      </c>
      <c r="D796" t="s">
        <v>1636</v>
      </c>
      <c r="E796">
        <v>2023</v>
      </c>
      <c r="F796" t="s">
        <v>1640</v>
      </c>
      <c r="G796">
        <f t="shared" si="72"/>
        <v>92</v>
      </c>
      <c r="H796">
        <v>3471</v>
      </c>
      <c r="I796">
        <v>7941</v>
      </c>
      <c r="J796">
        <v>8218</v>
      </c>
      <c r="K796">
        <v>356749</v>
      </c>
      <c r="L796">
        <v>10.16</v>
      </c>
      <c r="M796">
        <v>11</v>
      </c>
      <c r="N796">
        <v>0.02</v>
      </c>
      <c r="O796">
        <v>9.7200000000000006</v>
      </c>
      <c r="P796">
        <v>31.74</v>
      </c>
      <c r="Q796">
        <v>4.5</v>
      </c>
      <c r="R796">
        <v>4067</v>
      </c>
      <c r="S796">
        <v>3851</v>
      </c>
      <c r="T796">
        <v>4</v>
      </c>
      <c r="U796">
        <v>27563211</v>
      </c>
      <c r="V796">
        <v>28524678</v>
      </c>
      <c r="W796">
        <v>-961467</v>
      </c>
      <c r="X796" s="27">
        <f t="shared" si="73"/>
        <v>0.47405080579076753</v>
      </c>
      <c r="Y796" s="27">
        <f t="shared" si="74"/>
        <v>0.69490212911125393</v>
      </c>
      <c r="Z796" s="26">
        <f t="shared" si="75"/>
        <v>102.07202535292423</v>
      </c>
      <c r="AA796" s="27">
        <f t="shared" si="76"/>
        <v>0.88043478260869568</v>
      </c>
      <c r="AB796" t="str">
        <f t="shared" si="77"/>
        <v>Fast Mover</v>
      </c>
    </row>
    <row r="797" spans="1:28" x14ac:dyDescent="0.3">
      <c r="A797" t="s">
        <v>814</v>
      </c>
      <c r="B797" t="s">
        <v>1550</v>
      </c>
      <c r="C797" t="s">
        <v>1634</v>
      </c>
      <c r="D797" t="s">
        <v>1638</v>
      </c>
      <c r="E797">
        <v>2024</v>
      </c>
      <c r="F797" t="s">
        <v>1642</v>
      </c>
      <c r="G797">
        <f t="shared" si="72"/>
        <v>90</v>
      </c>
      <c r="H797">
        <v>3567</v>
      </c>
      <c r="I797">
        <v>11167</v>
      </c>
      <c r="J797">
        <v>7162</v>
      </c>
      <c r="K797">
        <v>396709</v>
      </c>
      <c r="L797">
        <v>8.49</v>
      </c>
      <c r="M797">
        <v>7</v>
      </c>
      <c r="N797">
        <v>2.61</v>
      </c>
      <c r="O797">
        <v>11.09</v>
      </c>
      <c r="P797">
        <v>27.02</v>
      </c>
      <c r="Q797">
        <v>2.2000000000000002</v>
      </c>
      <c r="R797">
        <v>11690</v>
      </c>
      <c r="S797">
        <v>6181</v>
      </c>
      <c r="T797">
        <v>6</v>
      </c>
      <c r="U797">
        <v>39832689</v>
      </c>
      <c r="V797">
        <v>25546854</v>
      </c>
      <c r="W797">
        <v>14285835</v>
      </c>
      <c r="X797" s="27">
        <f t="shared" si="73"/>
        <v>0.36592121460812477</v>
      </c>
      <c r="Y797" s="27">
        <f t="shared" si="74"/>
        <v>0.71412154841251596</v>
      </c>
      <c r="Z797" s="26">
        <f t="shared" si="75"/>
        <v>155.95458368376788</v>
      </c>
      <c r="AA797" s="27">
        <f t="shared" si="76"/>
        <v>0.92222222222222228</v>
      </c>
      <c r="AB797" t="str">
        <f t="shared" si="77"/>
        <v>Overstocked</v>
      </c>
    </row>
    <row r="798" spans="1:28" x14ac:dyDescent="0.3">
      <c r="A798" t="s">
        <v>815</v>
      </c>
      <c r="B798" t="s">
        <v>1551</v>
      </c>
      <c r="C798" t="s">
        <v>1634</v>
      </c>
      <c r="D798" t="s">
        <v>1637</v>
      </c>
      <c r="E798">
        <v>2023</v>
      </c>
      <c r="F798" t="s">
        <v>1639</v>
      </c>
      <c r="G798">
        <f t="shared" si="72"/>
        <v>92</v>
      </c>
      <c r="H798">
        <v>2447</v>
      </c>
      <c r="I798">
        <v>13649</v>
      </c>
      <c r="J798">
        <v>3254</v>
      </c>
      <c r="K798">
        <v>351265</v>
      </c>
      <c r="L798">
        <v>13.94</v>
      </c>
      <c r="M798">
        <v>17</v>
      </c>
      <c r="N798">
        <v>5.18</v>
      </c>
      <c r="O798">
        <v>22.28</v>
      </c>
      <c r="P798">
        <v>58.29</v>
      </c>
      <c r="Q798">
        <v>2.2999999999999998</v>
      </c>
      <c r="R798">
        <v>9575</v>
      </c>
      <c r="S798">
        <v>6701</v>
      </c>
      <c r="T798">
        <v>7</v>
      </c>
      <c r="U798">
        <v>33399103</v>
      </c>
      <c r="V798">
        <v>7962538</v>
      </c>
      <c r="W798">
        <v>25436565</v>
      </c>
      <c r="X798" s="27">
        <f t="shared" si="73"/>
        <v>0.26749016178399648</v>
      </c>
      <c r="Y798" s="27">
        <f t="shared" si="74"/>
        <v>0.48989498989779268</v>
      </c>
      <c r="Z798" s="26">
        <f t="shared" si="75"/>
        <v>251.93788312219041</v>
      </c>
      <c r="AA798" s="27">
        <f t="shared" si="76"/>
        <v>0.81521739130434789</v>
      </c>
      <c r="AB798" t="str">
        <f t="shared" si="77"/>
        <v>Other</v>
      </c>
    </row>
    <row r="799" spans="1:28" x14ac:dyDescent="0.3">
      <c r="A799" t="s">
        <v>816</v>
      </c>
      <c r="B799" t="s">
        <v>1344</v>
      </c>
      <c r="C799" t="s">
        <v>1632</v>
      </c>
      <c r="D799" t="s">
        <v>1638</v>
      </c>
      <c r="E799">
        <v>2024</v>
      </c>
      <c r="F799" t="s">
        <v>1639</v>
      </c>
      <c r="G799">
        <f t="shared" si="72"/>
        <v>92</v>
      </c>
      <c r="H799">
        <v>3785</v>
      </c>
      <c r="I799">
        <v>3298</v>
      </c>
      <c r="J799">
        <v>10458</v>
      </c>
      <c r="K799">
        <v>343577</v>
      </c>
      <c r="L799">
        <v>5.81</v>
      </c>
      <c r="M799">
        <v>1</v>
      </c>
      <c r="N799">
        <v>7.22</v>
      </c>
      <c r="O799">
        <v>10.28</v>
      </c>
      <c r="P799">
        <v>50.29</v>
      </c>
      <c r="Q799">
        <v>2.7</v>
      </c>
      <c r="R799">
        <v>4494</v>
      </c>
      <c r="S799">
        <v>4559</v>
      </c>
      <c r="T799">
        <v>5</v>
      </c>
      <c r="U799">
        <v>12482930</v>
      </c>
      <c r="V799">
        <v>39583530</v>
      </c>
      <c r="W799">
        <v>-27100600</v>
      </c>
      <c r="X799" s="27">
        <f t="shared" si="73"/>
        <v>0.45361936720997126</v>
      </c>
      <c r="Y799" s="27">
        <f t="shared" si="74"/>
        <v>0.75776564640913169</v>
      </c>
      <c r="Z799" s="26">
        <f t="shared" si="75"/>
        <v>110.81321003963012</v>
      </c>
      <c r="AA799" s="27">
        <f t="shared" si="76"/>
        <v>0.98913043478260865</v>
      </c>
      <c r="AB799" t="str">
        <f t="shared" si="77"/>
        <v>Fast Mover</v>
      </c>
    </row>
    <row r="800" spans="1:28" x14ac:dyDescent="0.3">
      <c r="A800" t="s">
        <v>817</v>
      </c>
      <c r="B800" t="s">
        <v>1458</v>
      </c>
      <c r="C800" t="s">
        <v>1632</v>
      </c>
      <c r="D800" t="s">
        <v>1637</v>
      </c>
      <c r="E800">
        <v>2023</v>
      </c>
      <c r="F800" t="s">
        <v>1640</v>
      </c>
      <c r="G800">
        <f t="shared" si="72"/>
        <v>92</v>
      </c>
      <c r="H800">
        <v>2920</v>
      </c>
      <c r="I800">
        <v>11100</v>
      </c>
      <c r="J800">
        <v>4474</v>
      </c>
      <c r="K800">
        <v>93309</v>
      </c>
      <c r="L800">
        <v>0.99</v>
      </c>
      <c r="M800">
        <v>12</v>
      </c>
      <c r="N800">
        <v>1.74</v>
      </c>
      <c r="O800">
        <v>3.63</v>
      </c>
      <c r="P800">
        <v>79.37</v>
      </c>
      <c r="Q800">
        <v>1.6</v>
      </c>
      <c r="R800">
        <v>6729</v>
      </c>
      <c r="S800">
        <v>3956</v>
      </c>
      <c r="T800">
        <v>8</v>
      </c>
      <c r="U800">
        <v>32412000</v>
      </c>
      <c r="V800">
        <v>13064080</v>
      </c>
      <c r="W800">
        <v>19347920</v>
      </c>
      <c r="X800" s="27">
        <f t="shared" si="73"/>
        <v>0.42466550319953461</v>
      </c>
      <c r="Y800" s="27">
        <f t="shared" si="74"/>
        <v>0.58459067041338564</v>
      </c>
      <c r="Z800" s="26">
        <f t="shared" si="75"/>
        <v>124.64109589041095</v>
      </c>
      <c r="AA800" s="27">
        <f t="shared" si="76"/>
        <v>0.86956521739130432</v>
      </c>
      <c r="AB800" t="str">
        <f t="shared" si="77"/>
        <v>Fast Mover</v>
      </c>
    </row>
    <row r="801" spans="1:28" x14ac:dyDescent="0.3">
      <c r="A801" t="s">
        <v>818</v>
      </c>
      <c r="B801" t="s">
        <v>1474</v>
      </c>
      <c r="C801" t="s">
        <v>1632</v>
      </c>
      <c r="D801" t="s">
        <v>1635</v>
      </c>
      <c r="E801">
        <v>2023</v>
      </c>
      <c r="F801" t="s">
        <v>1639</v>
      </c>
      <c r="G801">
        <f t="shared" si="72"/>
        <v>92</v>
      </c>
      <c r="H801">
        <v>1210</v>
      </c>
      <c r="I801">
        <v>6995</v>
      </c>
      <c r="J801">
        <v>2177</v>
      </c>
      <c r="K801">
        <v>379612</v>
      </c>
      <c r="L801">
        <v>0.28999999999999998</v>
      </c>
      <c r="M801">
        <v>5</v>
      </c>
      <c r="N801">
        <v>5.47</v>
      </c>
      <c r="O801">
        <v>13.11</v>
      </c>
      <c r="P801">
        <v>86.21</v>
      </c>
      <c r="Q801">
        <v>1.1000000000000001</v>
      </c>
      <c r="R801">
        <v>3510</v>
      </c>
      <c r="S801">
        <v>6282</v>
      </c>
      <c r="T801">
        <v>8</v>
      </c>
      <c r="U801">
        <v>8463950</v>
      </c>
      <c r="V801">
        <v>2634170</v>
      </c>
      <c r="W801">
        <v>5829780</v>
      </c>
      <c r="X801" s="27">
        <f t="shared" si="73"/>
        <v>0.1615056059797117</v>
      </c>
      <c r="Y801" s="27">
        <f t="shared" si="74"/>
        <v>0.24224476410965637</v>
      </c>
      <c r="Z801" s="26">
        <f t="shared" si="75"/>
        <v>477.63966942148761</v>
      </c>
      <c r="AA801" s="27">
        <f t="shared" si="76"/>
        <v>0.94565217391304346</v>
      </c>
      <c r="AB801" t="str">
        <f t="shared" si="77"/>
        <v>Slow Mover</v>
      </c>
    </row>
    <row r="802" spans="1:28" x14ac:dyDescent="0.3">
      <c r="A802" t="s">
        <v>819</v>
      </c>
      <c r="B802" t="s">
        <v>1435</v>
      </c>
      <c r="C802" t="s">
        <v>1632</v>
      </c>
      <c r="D802" t="s">
        <v>1637</v>
      </c>
      <c r="E802">
        <v>2024</v>
      </c>
      <c r="F802" t="s">
        <v>1640</v>
      </c>
      <c r="G802">
        <f t="shared" si="72"/>
        <v>92</v>
      </c>
      <c r="H802">
        <v>4904</v>
      </c>
      <c r="I802">
        <v>11400</v>
      </c>
      <c r="J802">
        <v>7501</v>
      </c>
      <c r="K802">
        <v>487470</v>
      </c>
      <c r="L802">
        <v>12.4</v>
      </c>
      <c r="M802">
        <v>5</v>
      </c>
      <c r="N802">
        <v>7.14</v>
      </c>
      <c r="O802">
        <v>24.07</v>
      </c>
      <c r="P802">
        <v>42.39</v>
      </c>
      <c r="Q802">
        <v>4.5</v>
      </c>
      <c r="R802">
        <v>8877</v>
      </c>
      <c r="S802">
        <v>6183</v>
      </c>
      <c r="T802">
        <v>3</v>
      </c>
      <c r="U802">
        <v>55905600</v>
      </c>
      <c r="V802">
        <v>36784904</v>
      </c>
      <c r="W802">
        <v>19120696</v>
      </c>
      <c r="X802" s="27">
        <f t="shared" si="73"/>
        <v>0.44231983403986652</v>
      </c>
      <c r="Y802" s="27">
        <f t="shared" si="74"/>
        <v>0.98179200263946687</v>
      </c>
      <c r="Z802" s="26">
        <f t="shared" si="75"/>
        <v>115.99429037520392</v>
      </c>
      <c r="AA802" s="27">
        <f t="shared" si="76"/>
        <v>0.94565217391304346</v>
      </c>
      <c r="AB802" t="str">
        <f t="shared" si="77"/>
        <v>Fast Mover</v>
      </c>
    </row>
    <row r="803" spans="1:28" x14ac:dyDescent="0.3">
      <c r="A803" t="s">
        <v>820</v>
      </c>
      <c r="B803" t="s">
        <v>1534</v>
      </c>
      <c r="C803" t="s">
        <v>1633</v>
      </c>
      <c r="D803" t="s">
        <v>1637</v>
      </c>
      <c r="E803">
        <v>2023</v>
      </c>
      <c r="F803" t="s">
        <v>1639</v>
      </c>
      <c r="G803">
        <f t="shared" si="72"/>
        <v>92</v>
      </c>
      <c r="H803">
        <v>292</v>
      </c>
      <c r="I803">
        <v>15173</v>
      </c>
      <c r="J803">
        <v>3397</v>
      </c>
      <c r="K803">
        <v>379437</v>
      </c>
      <c r="L803">
        <v>7.87</v>
      </c>
      <c r="M803">
        <v>8</v>
      </c>
      <c r="N803">
        <v>4.45</v>
      </c>
      <c r="O803">
        <v>15.19</v>
      </c>
      <c r="P803">
        <v>50.51</v>
      </c>
      <c r="Q803">
        <v>3.2</v>
      </c>
      <c r="R803">
        <v>14536</v>
      </c>
      <c r="S803">
        <v>8070</v>
      </c>
      <c r="T803">
        <v>3</v>
      </c>
      <c r="U803">
        <v>4430516</v>
      </c>
      <c r="V803">
        <v>991924</v>
      </c>
      <c r="W803">
        <v>3438592</v>
      </c>
      <c r="X803" s="27">
        <f t="shared" si="73"/>
        <v>3.4919875627840227E-2</v>
      </c>
      <c r="Y803" s="27">
        <f t="shared" si="74"/>
        <v>5.8459067041338568E-2</v>
      </c>
      <c r="Z803" s="26">
        <f t="shared" si="75"/>
        <v>2542.6027397260273</v>
      </c>
      <c r="AA803" s="27">
        <f t="shared" si="76"/>
        <v>0.91304347826086962</v>
      </c>
      <c r="AB803" t="str">
        <f t="shared" si="77"/>
        <v>Slow Mover</v>
      </c>
    </row>
    <row r="804" spans="1:28" x14ac:dyDescent="0.3">
      <c r="A804" t="s">
        <v>821</v>
      </c>
      <c r="B804" t="s">
        <v>1552</v>
      </c>
      <c r="C804" t="s">
        <v>1634</v>
      </c>
      <c r="D804" t="s">
        <v>1637</v>
      </c>
      <c r="E804">
        <v>2023</v>
      </c>
      <c r="F804" t="s">
        <v>1642</v>
      </c>
      <c r="G804">
        <f t="shared" si="72"/>
        <v>90</v>
      </c>
      <c r="H804">
        <v>2640</v>
      </c>
      <c r="I804">
        <v>12630</v>
      </c>
      <c r="J804">
        <v>941</v>
      </c>
      <c r="K804">
        <v>408402</v>
      </c>
      <c r="L804">
        <v>11.63</v>
      </c>
      <c r="M804">
        <v>15</v>
      </c>
      <c r="N804">
        <v>0.27</v>
      </c>
      <c r="O804">
        <v>24.58</v>
      </c>
      <c r="P804">
        <v>87.72</v>
      </c>
      <c r="Q804">
        <v>3.4</v>
      </c>
      <c r="R804">
        <v>18714</v>
      </c>
      <c r="S804">
        <v>2194</v>
      </c>
      <c r="T804">
        <v>3</v>
      </c>
      <c r="U804">
        <v>33343200</v>
      </c>
      <c r="V804">
        <v>2484240</v>
      </c>
      <c r="W804">
        <v>30858960</v>
      </c>
      <c r="X804" s="27">
        <f t="shared" si="73"/>
        <v>0.54613156805957797</v>
      </c>
      <c r="Y804" s="27">
        <f t="shared" si="74"/>
        <v>0.52853403078470484</v>
      </c>
      <c r="Z804" s="26">
        <f t="shared" si="75"/>
        <v>74.795454545454547</v>
      </c>
      <c r="AA804" s="27">
        <f t="shared" si="76"/>
        <v>0.83333333333333337</v>
      </c>
      <c r="AB804" t="str">
        <f t="shared" si="77"/>
        <v>Fast Mover</v>
      </c>
    </row>
    <row r="805" spans="1:28" x14ac:dyDescent="0.3">
      <c r="A805" t="s">
        <v>822</v>
      </c>
      <c r="B805" t="s">
        <v>1553</v>
      </c>
      <c r="C805" t="s">
        <v>1633</v>
      </c>
      <c r="D805" t="s">
        <v>1637</v>
      </c>
      <c r="E805">
        <v>2023</v>
      </c>
      <c r="F805" t="s">
        <v>1641</v>
      </c>
      <c r="G805">
        <f t="shared" si="72"/>
        <v>91</v>
      </c>
      <c r="H805">
        <v>1113</v>
      </c>
      <c r="I805">
        <v>16722</v>
      </c>
      <c r="J805">
        <v>3459</v>
      </c>
      <c r="K805">
        <v>481069</v>
      </c>
      <c r="L805">
        <v>3.52</v>
      </c>
      <c r="M805">
        <v>10</v>
      </c>
      <c r="N805">
        <v>4.49</v>
      </c>
      <c r="O805">
        <v>21.03</v>
      </c>
      <c r="P805">
        <v>32.1</v>
      </c>
      <c r="Q805">
        <v>4.7</v>
      </c>
      <c r="R805">
        <v>1548</v>
      </c>
      <c r="S805">
        <v>6338</v>
      </c>
      <c r="T805">
        <v>3</v>
      </c>
      <c r="U805">
        <v>18611586</v>
      </c>
      <c r="V805">
        <v>3849867</v>
      </c>
      <c r="W805">
        <v>14761719</v>
      </c>
      <c r="X805" s="27">
        <f t="shared" si="73"/>
        <v>0.14937592269494027</v>
      </c>
      <c r="Y805" s="27">
        <f t="shared" si="74"/>
        <v>0.22282514252400623</v>
      </c>
      <c r="Z805" s="26">
        <f t="shared" si="75"/>
        <v>518.20125786163521</v>
      </c>
      <c r="AA805" s="27">
        <f t="shared" si="76"/>
        <v>0.89010989010989006</v>
      </c>
      <c r="AB805" t="str">
        <f t="shared" si="77"/>
        <v>Slow Mover</v>
      </c>
    </row>
    <row r="806" spans="1:28" x14ac:dyDescent="0.3">
      <c r="A806" t="s">
        <v>823</v>
      </c>
      <c r="B806" t="s">
        <v>1421</v>
      </c>
      <c r="C806" t="s">
        <v>1633</v>
      </c>
      <c r="D806" t="s">
        <v>1635</v>
      </c>
      <c r="E806">
        <v>2023</v>
      </c>
      <c r="F806" t="s">
        <v>1641</v>
      </c>
      <c r="G806">
        <f t="shared" si="72"/>
        <v>91</v>
      </c>
      <c r="H806">
        <v>4374</v>
      </c>
      <c r="I806">
        <v>2800</v>
      </c>
      <c r="J806">
        <v>5396</v>
      </c>
      <c r="K806">
        <v>350549</v>
      </c>
      <c r="L806">
        <v>5.18</v>
      </c>
      <c r="M806">
        <v>6</v>
      </c>
      <c r="N806">
        <v>2.96</v>
      </c>
      <c r="O806">
        <v>0.9</v>
      </c>
      <c r="P806">
        <v>73.39</v>
      </c>
      <c r="Q806">
        <v>3.7</v>
      </c>
      <c r="R806">
        <v>5710</v>
      </c>
      <c r="S806">
        <v>3132</v>
      </c>
      <c r="T806">
        <v>14</v>
      </c>
      <c r="U806">
        <v>12247200</v>
      </c>
      <c r="V806">
        <v>23602104</v>
      </c>
      <c r="W806">
        <v>-11354904</v>
      </c>
      <c r="X806" s="27">
        <f t="shared" si="73"/>
        <v>0.58273381294964033</v>
      </c>
      <c r="Y806" s="27">
        <f t="shared" si="74"/>
        <v>0.87568479191374959</v>
      </c>
      <c r="Z806" s="26">
        <f t="shared" si="75"/>
        <v>65.160493827160494</v>
      </c>
      <c r="AA806" s="27">
        <f t="shared" si="76"/>
        <v>0.93406593406593408</v>
      </c>
      <c r="AB806" t="str">
        <f t="shared" si="77"/>
        <v>Fast Mover</v>
      </c>
    </row>
    <row r="807" spans="1:28" x14ac:dyDescent="0.3">
      <c r="A807" t="s">
        <v>824</v>
      </c>
      <c r="B807" t="s">
        <v>1097</v>
      </c>
      <c r="C807" t="s">
        <v>1632</v>
      </c>
      <c r="D807" t="s">
        <v>1635</v>
      </c>
      <c r="E807">
        <v>2023</v>
      </c>
      <c r="F807" t="s">
        <v>1642</v>
      </c>
      <c r="G807">
        <f t="shared" si="72"/>
        <v>90</v>
      </c>
      <c r="H807">
        <v>2645</v>
      </c>
      <c r="I807">
        <v>10935</v>
      </c>
      <c r="J807">
        <v>9831</v>
      </c>
      <c r="K807">
        <v>93527</v>
      </c>
      <c r="L807">
        <v>0.45</v>
      </c>
      <c r="M807">
        <v>9</v>
      </c>
      <c r="N807">
        <v>9.3000000000000007</v>
      </c>
      <c r="O807">
        <v>16.46</v>
      </c>
      <c r="P807">
        <v>28.02</v>
      </c>
      <c r="Q807">
        <v>3.8</v>
      </c>
      <c r="R807">
        <v>19062</v>
      </c>
      <c r="S807">
        <v>1648</v>
      </c>
      <c r="T807">
        <v>10</v>
      </c>
      <c r="U807">
        <v>28923075</v>
      </c>
      <c r="V807">
        <v>26002995</v>
      </c>
      <c r="W807">
        <v>2920080</v>
      </c>
      <c r="X807" s="27">
        <f t="shared" si="73"/>
        <v>0.61611926391800609</v>
      </c>
      <c r="Y807" s="27">
        <f t="shared" si="74"/>
        <v>0.5295350422066456</v>
      </c>
      <c r="Z807" s="26">
        <f t="shared" si="75"/>
        <v>56.075614366729681</v>
      </c>
      <c r="AA807" s="27">
        <f t="shared" si="76"/>
        <v>0.9</v>
      </c>
      <c r="AB807" t="str">
        <f t="shared" si="77"/>
        <v>Fast Mover</v>
      </c>
    </row>
    <row r="808" spans="1:28" x14ac:dyDescent="0.3">
      <c r="A808" t="s">
        <v>825</v>
      </c>
      <c r="B808" t="s">
        <v>1554</v>
      </c>
      <c r="C808" t="s">
        <v>1633</v>
      </c>
      <c r="D808" t="s">
        <v>1637</v>
      </c>
      <c r="E808">
        <v>2023</v>
      </c>
      <c r="F808" t="s">
        <v>1641</v>
      </c>
      <c r="G808">
        <f t="shared" si="72"/>
        <v>91</v>
      </c>
      <c r="H808">
        <v>969</v>
      </c>
      <c r="I808">
        <v>6116</v>
      </c>
      <c r="J808">
        <v>12610</v>
      </c>
      <c r="K808">
        <v>389371</v>
      </c>
      <c r="L808">
        <v>14.42</v>
      </c>
      <c r="M808">
        <v>9</v>
      </c>
      <c r="N808">
        <v>1.25</v>
      </c>
      <c r="O808">
        <v>7.17</v>
      </c>
      <c r="P808">
        <v>64.52</v>
      </c>
      <c r="Q808">
        <v>4.0999999999999996</v>
      </c>
      <c r="R808">
        <v>16338</v>
      </c>
      <c r="S808">
        <v>8659</v>
      </c>
      <c r="T808">
        <v>6</v>
      </c>
      <c r="U808">
        <v>5926404</v>
      </c>
      <c r="V808">
        <v>12219090</v>
      </c>
      <c r="W808">
        <v>-6292686</v>
      </c>
      <c r="X808" s="27">
        <f t="shared" si="73"/>
        <v>0.1006439551308683</v>
      </c>
      <c r="Y808" s="27">
        <f t="shared" si="74"/>
        <v>0.19399601357211324</v>
      </c>
      <c r="Z808" s="26">
        <f t="shared" si="75"/>
        <v>813.17750257997943</v>
      </c>
      <c r="AA808" s="27">
        <f t="shared" si="76"/>
        <v>0.90109890109890112</v>
      </c>
      <c r="AB808" t="str">
        <f t="shared" si="77"/>
        <v>Slow Mover</v>
      </c>
    </row>
    <row r="809" spans="1:28" x14ac:dyDescent="0.3">
      <c r="A809" t="s">
        <v>826</v>
      </c>
      <c r="B809" t="s">
        <v>1426</v>
      </c>
      <c r="C809" t="s">
        <v>1632</v>
      </c>
      <c r="D809" t="s">
        <v>1638</v>
      </c>
      <c r="E809">
        <v>2023</v>
      </c>
      <c r="F809" t="s">
        <v>1642</v>
      </c>
      <c r="G809">
        <f t="shared" si="72"/>
        <v>90</v>
      </c>
      <c r="H809">
        <v>55</v>
      </c>
      <c r="I809">
        <v>17893</v>
      </c>
      <c r="J809">
        <v>14770</v>
      </c>
      <c r="K809">
        <v>443708</v>
      </c>
      <c r="L809">
        <v>10.02</v>
      </c>
      <c r="M809">
        <v>19</v>
      </c>
      <c r="N809">
        <v>6.52</v>
      </c>
      <c r="O809">
        <v>13.99</v>
      </c>
      <c r="P809">
        <v>30.29</v>
      </c>
      <c r="Q809">
        <v>1.5</v>
      </c>
      <c r="R809">
        <v>17538</v>
      </c>
      <c r="S809">
        <v>164</v>
      </c>
      <c r="T809">
        <v>12</v>
      </c>
      <c r="U809">
        <v>984115</v>
      </c>
      <c r="V809">
        <v>812350</v>
      </c>
      <c r="W809">
        <v>171765</v>
      </c>
      <c r="X809" s="27">
        <f t="shared" si="73"/>
        <v>0.25114155251141551</v>
      </c>
      <c r="Y809" s="27">
        <f t="shared" si="74"/>
        <v>1.1011125641348018E-2</v>
      </c>
      <c r="Z809" s="26">
        <f t="shared" si="75"/>
        <v>268.36363636363632</v>
      </c>
      <c r="AA809" s="27">
        <f t="shared" si="76"/>
        <v>0.78888888888888886</v>
      </c>
      <c r="AB809" t="str">
        <f t="shared" si="77"/>
        <v>Other</v>
      </c>
    </row>
    <row r="810" spans="1:28" x14ac:dyDescent="0.3">
      <c r="A810" t="s">
        <v>827</v>
      </c>
      <c r="B810" t="s">
        <v>1555</v>
      </c>
      <c r="C810" t="s">
        <v>1634</v>
      </c>
      <c r="D810" t="s">
        <v>1635</v>
      </c>
      <c r="E810">
        <v>2023</v>
      </c>
      <c r="F810" t="s">
        <v>1641</v>
      </c>
      <c r="G810">
        <f t="shared" si="72"/>
        <v>91</v>
      </c>
      <c r="H810">
        <v>517</v>
      </c>
      <c r="I810">
        <v>12117</v>
      </c>
      <c r="J810">
        <v>6461</v>
      </c>
      <c r="K810">
        <v>274490</v>
      </c>
      <c r="L810">
        <v>14</v>
      </c>
      <c r="M810">
        <v>17</v>
      </c>
      <c r="N810">
        <v>0.53</v>
      </c>
      <c r="O810">
        <v>6.98</v>
      </c>
      <c r="P810">
        <v>80.7</v>
      </c>
      <c r="Q810">
        <v>2.4</v>
      </c>
      <c r="R810">
        <v>9378</v>
      </c>
      <c r="S810">
        <v>3399</v>
      </c>
      <c r="T810">
        <v>9</v>
      </c>
      <c r="U810">
        <v>6264489</v>
      </c>
      <c r="V810">
        <v>3340337</v>
      </c>
      <c r="W810">
        <v>2924152</v>
      </c>
      <c r="X810" s="27">
        <f t="shared" si="73"/>
        <v>0.13202247191011235</v>
      </c>
      <c r="Y810" s="27">
        <f t="shared" si="74"/>
        <v>0.10350458102867137</v>
      </c>
      <c r="Z810" s="26">
        <f t="shared" si="75"/>
        <v>598.27659574468078</v>
      </c>
      <c r="AA810" s="27">
        <f t="shared" si="76"/>
        <v>0.81318681318681318</v>
      </c>
      <c r="AB810" t="str">
        <f t="shared" si="77"/>
        <v>Slow Mover</v>
      </c>
    </row>
    <row r="811" spans="1:28" x14ac:dyDescent="0.3">
      <c r="A811" t="s">
        <v>828</v>
      </c>
      <c r="B811" t="s">
        <v>1556</v>
      </c>
      <c r="C811" t="s">
        <v>1632</v>
      </c>
      <c r="D811" t="s">
        <v>1636</v>
      </c>
      <c r="E811">
        <v>2023</v>
      </c>
      <c r="F811" t="s">
        <v>1639</v>
      </c>
      <c r="G811">
        <f t="shared" si="72"/>
        <v>92</v>
      </c>
      <c r="H811">
        <v>4220</v>
      </c>
      <c r="I811">
        <v>7252</v>
      </c>
      <c r="J811">
        <v>6942</v>
      </c>
      <c r="K811">
        <v>189883</v>
      </c>
      <c r="L811">
        <v>3.98</v>
      </c>
      <c r="M811">
        <v>19</v>
      </c>
      <c r="N811">
        <v>4.46</v>
      </c>
      <c r="O811">
        <v>8.7200000000000006</v>
      </c>
      <c r="P811">
        <v>54.92</v>
      </c>
      <c r="Q811">
        <v>4.9000000000000004</v>
      </c>
      <c r="R811">
        <v>17954</v>
      </c>
      <c r="S811">
        <v>4949</v>
      </c>
      <c r="T811">
        <v>6</v>
      </c>
      <c r="U811">
        <v>30603440</v>
      </c>
      <c r="V811">
        <v>29295240</v>
      </c>
      <c r="W811">
        <v>1308200</v>
      </c>
      <c r="X811" s="27">
        <f t="shared" si="73"/>
        <v>0.46024648271349111</v>
      </c>
      <c r="Y811" s="27">
        <f t="shared" si="74"/>
        <v>0.84485364011797515</v>
      </c>
      <c r="Z811" s="26">
        <f t="shared" si="75"/>
        <v>107.89289099526066</v>
      </c>
      <c r="AA811" s="27">
        <f t="shared" si="76"/>
        <v>0.79347826086956519</v>
      </c>
      <c r="AB811" t="str">
        <f t="shared" si="77"/>
        <v>Fast Mover</v>
      </c>
    </row>
    <row r="812" spans="1:28" x14ac:dyDescent="0.3">
      <c r="A812" t="s">
        <v>829</v>
      </c>
      <c r="B812" t="s">
        <v>1557</v>
      </c>
      <c r="C812" t="s">
        <v>1634</v>
      </c>
      <c r="D812" t="s">
        <v>1638</v>
      </c>
      <c r="E812">
        <v>2023</v>
      </c>
      <c r="F812" t="s">
        <v>1642</v>
      </c>
      <c r="G812">
        <f t="shared" si="72"/>
        <v>90</v>
      </c>
      <c r="H812">
        <v>53</v>
      </c>
      <c r="I812">
        <v>11352</v>
      </c>
      <c r="J812">
        <v>12909</v>
      </c>
      <c r="K812">
        <v>143344</v>
      </c>
      <c r="L812">
        <v>9.17</v>
      </c>
      <c r="M812">
        <v>8</v>
      </c>
      <c r="N812">
        <v>5.54</v>
      </c>
      <c r="O812">
        <v>23.08</v>
      </c>
      <c r="P812">
        <v>24.87</v>
      </c>
      <c r="Q812">
        <v>4.7</v>
      </c>
      <c r="R812">
        <v>16847</v>
      </c>
      <c r="S812">
        <v>5739</v>
      </c>
      <c r="T812">
        <v>14</v>
      </c>
      <c r="U812">
        <v>601656</v>
      </c>
      <c r="V812">
        <v>684177</v>
      </c>
      <c r="W812">
        <v>-82521</v>
      </c>
      <c r="X812" s="27">
        <f t="shared" si="73"/>
        <v>9.1505524861878445E-3</v>
      </c>
      <c r="Y812" s="27">
        <f t="shared" si="74"/>
        <v>1.0610721072571726E-2</v>
      </c>
      <c r="Z812" s="26">
        <f t="shared" si="75"/>
        <v>9745.4716981132078</v>
      </c>
      <c r="AA812" s="27">
        <f t="shared" si="76"/>
        <v>0.91111111111111109</v>
      </c>
      <c r="AB812" t="str">
        <f t="shared" si="77"/>
        <v>Slow Mover</v>
      </c>
    </row>
    <row r="813" spans="1:28" x14ac:dyDescent="0.3">
      <c r="A813" t="s">
        <v>830</v>
      </c>
      <c r="B813" t="s">
        <v>1558</v>
      </c>
      <c r="C813" t="s">
        <v>1632</v>
      </c>
      <c r="D813" t="s">
        <v>1635</v>
      </c>
      <c r="E813">
        <v>2024</v>
      </c>
      <c r="F813" t="s">
        <v>1640</v>
      </c>
      <c r="G813">
        <f t="shared" si="72"/>
        <v>92</v>
      </c>
      <c r="H813">
        <v>695</v>
      </c>
      <c r="I813">
        <v>7795</v>
      </c>
      <c r="J813">
        <v>6426</v>
      </c>
      <c r="K813">
        <v>205344</v>
      </c>
      <c r="L813">
        <v>10.18</v>
      </c>
      <c r="M813">
        <v>14</v>
      </c>
      <c r="N813">
        <v>2.98</v>
      </c>
      <c r="O813">
        <v>5.17</v>
      </c>
      <c r="P813">
        <v>27.95</v>
      </c>
      <c r="Q813">
        <v>4.5</v>
      </c>
      <c r="R813">
        <v>9379</v>
      </c>
      <c r="S813">
        <v>2135</v>
      </c>
      <c r="T813">
        <v>12</v>
      </c>
      <c r="U813">
        <v>5417525</v>
      </c>
      <c r="V813">
        <v>4466070</v>
      </c>
      <c r="W813">
        <v>951455</v>
      </c>
      <c r="X813" s="27">
        <f t="shared" si="73"/>
        <v>0.24558303886925795</v>
      </c>
      <c r="Y813" s="27">
        <f t="shared" si="74"/>
        <v>0.13914058764976131</v>
      </c>
      <c r="Z813" s="26">
        <f t="shared" si="75"/>
        <v>282.61870503597123</v>
      </c>
      <c r="AA813" s="27">
        <f t="shared" si="76"/>
        <v>0.84782608695652173</v>
      </c>
      <c r="AB813" t="str">
        <f t="shared" si="77"/>
        <v>Other</v>
      </c>
    </row>
    <row r="814" spans="1:28" x14ac:dyDescent="0.3">
      <c r="A814" t="s">
        <v>831</v>
      </c>
      <c r="B814" t="s">
        <v>1559</v>
      </c>
      <c r="C814" t="s">
        <v>1634</v>
      </c>
      <c r="D814" t="s">
        <v>1636</v>
      </c>
      <c r="E814">
        <v>2023</v>
      </c>
      <c r="F814" t="s">
        <v>1642</v>
      </c>
      <c r="G814">
        <f t="shared" si="72"/>
        <v>90</v>
      </c>
      <c r="H814">
        <v>167</v>
      </c>
      <c r="I814">
        <v>18956</v>
      </c>
      <c r="J814">
        <v>9587</v>
      </c>
      <c r="K814">
        <v>273564</v>
      </c>
      <c r="L814">
        <v>4.76</v>
      </c>
      <c r="M814">
        <v>3</v>
      </c>
      <c r="N814">
        <v>4.55</v>
      </c>
      <c r="O814">
        <v>21.85</v>
      </c>
      <c r="P814">
        <v>49.51</v>
      </c>
      <c r="Q814">
        <v>2.8</v>
      </c>
      <c r="R814">
        <v>19661</v>
      </c>
      <c r="S814">
        <v>5774</v>
      </c>
      <c r="T814">
        <v>6</v>
      </c>
      <c r="U814">
        <v>3165652</v>
      </c>
      <c r="V814">
        <v>1601029</v>
      </c>
      <c r="W814">
        <v>1564623</v>
      </c>
      <c r="X814" s="27">
        <f t="shared" si="73"/>
        <v>2.8109745834034673E-2</v>
      </c>
      <c r="Y814" s="27">
        <f t="shared" si="74"/>
        <v>3.3433781492820343E-2</v>
      </c>
      <c r="Z814" s="26">
        <f t="shared" si="75"/>
        <v>3111.7365269461075</v>
      </c>
      <c r="AA814" s="27">
        <f t="shared" si="76"/>
        <v>0.96666666666666667</v>
      </c>
      <c r="AB814" t="str">
        <f t="shared" si="77"/>
        <v>Slow Mover</v>
      </c>
    </row>
    <row r="815" spans="1:28" x14ac:dyDescent="0.3">
      <c r="A815" t="s">
        <v>832</v>
      </c>
      <c r="B815" t="s">
        <v>1161</v>
      </c>
      <c r="C815" t="s">
        <v>1632</v>
      </c>
      <c r="D815" t="s">
        <v>1637</v>
      </c>
      <c r="E815">
        <v>2023</v>
      </c>
      <c r="F815" t="s">
        <v>1639</v>
      </c>
      <c r="G815">
        <f t="shared" si="72"/>
        <v>92</v>
      </c>
      <c r="H815">
        <v>2978</v>
      </c>
      <c r="I815">
        <v>4725</v>
      </c>
      <c r="J815">
        <v>10896</v>
      </c>
      <c r="K815">
        <v>97153</v>
      </c>
      <c r="L815">
        <v>12.72</v>
      </c>
      <c r="M815">
        <v>7</v>
      </c>
      <c r="N815">
        <v>1.64</v>
      </c>
      <c r="O815">
        <v>0.76</v>
      </c>
      <c r="P815">
        <v>86.93</v>
      </c>
      <c r="Q815">
        <v>4.4000000000000004</v>
      </c>
      <c r="R815">
        <v>14754</v>
      </c>
      <c r="S815">
        <v>2328</v>
      </c>
      <c r="T815">
        <v>2</v>
      </c>
      <c r="U815">
        <v>14071050</v>
      </c>
      <c r="V815">
        <v>32448288</v>
      </c>
      <c r="W815">
        <v>-18377238</v>
      </c>
      <c r="X815" s="27">
        <f t="shared" si="73"/>
        <v>0.56125141349415753</v>
      </c>
      <c r="Y815" s="27">
        <f t="shared" si="74"/>
        <v>0.59620240290789805</v>
      </c>
      <c r="Z815" s="26">
        <f t="shared" si="75"/>
        <v>71.919408999328411</v>
      </c>
      <c r="AA815" s="27">
        <f t="shared" si="76"/>
        <v>0.92391304347826086</v>
      </c>
      <c r="AB815" t="str">
        <f t="shared" si="77"/>
        <v>Fast Mover</v>
      </c>
    </row>
    <row r="816" spans="1:28" x14ac:dyDescent="0.3">
      <c r="A816" t="s">
        <v>833</v>
      </c>
      <c r="B816" t="s">
        <v>1560</v>
      </c>
      <c r="C816" t="s">
        <v>1632</v>
      </c>
      <c r="D816" t="s">
        <v>1635</v>
      </c>
      <c r="E816">
        <v>2024</v>
      </c>
      <c r="F816" t="s">
        <v>1640</v>
      </c>
      <c r="G816">
        <f t="shared" si="72"/>
        <v>92</v>
      </c>
      <c r="H816">
        <v>2601</v>
      </c>
      <c r="I816">
        <v>2816</v>
      </c>
      <c r="J816">
        <v>9272</v>
      </c>
      <c r="K816">
        <v>158042</v>
      </c>
      <c r="L816">
        <v>14.21</v>
      </c>
      <c r="M816">
        <v>8</v>
      </c>
      <c r="N816">
        <v>3.04</v>
      </c>
      <c r="O816">
        <v>2.27</v>
      </c>
      <c r="P816">
        <v>71.569999999999993</v>
      </c>
      <c r="Q816">
        <v>1.2</v>
      </c>
      <c r="R816">
        <v>8880</v>
      </c>
      <c r="S816">
        <v>5720</v>
      </c>
      <c r="T816">
        <v>7</v>
      </c>
      <c r="U816">
        <v>7324416</v>
      </c>
      <c r="V816">
        <v>24116472</v>
      </c>
      <c r="W816">
        <v>-16792056</v>
      </c>
      <c r="X816" s="27">
        <f t="shared" si="73"/>
        <v>0.31258262228097583</v>
      </c>
      <c r="Y816" s="27">
        <f t="shared" si="74"/>
        <v>0.52072614169356712</v>
      </c>
      <c r="Z816" s="26">
        <f t="shared" si="75"/>
        <v>202.32218377547099</v>
      </c>
      <c r="AA816" s="27">
        <f t="shared" si="76"/>
        <v>0.91304347826086962</v>
      </c>
      <c r="AB816" t="str">
        <f t="shared" si="77"/>
        <v>Overstocked</v>
      </c>
    </row>
    <row r="817" spans="1:28" x14ac:dyDescent="0.3">
      <c r="A817" t="s">
        <v>834</v>
      </c>
      <c r="B817" t="s">
        <v>1248</v>
      </c>
      <c r="C817" t="s">
        <v>1632</v>
      </c>
      <c r="D817" t="s">
        <v>1636</v>
      </c>
      <c r="E817">
        <v>2023</v>
      </c>
      <c r="F817" t="s">
        <v>1640</v>
      </c>
      <c r="G817">
        <f t="shared" si="72"/>
        <v>92</v>
      </c>
      <c r="H817">
        <v>4339</v>
      </c>
      <c r="I817">
        <v>13837</v>
      </c>
      <c r="J817">
        <v>1223</v>
      </c>
      <c r="K817">
        <v>104110</v>
      </c>
      <c r="L817">
        <v>13.27</v>
      </c>
      <c r="M817">
        <v>12</v>
      </c>
      <c r="N817">
        <v>6.21</v>
      </c>
      <c r="O817">
        <v>21.37</v>
      </c>
      <c r="P817">
        <v>49.06</v>
      </c>
      <c r="Q817">
        <v>1.6</v>
      </c>
      <c r="R817">
        <v>3728</v>
      </c>
      <c r="S817">
        <v>696</v>
      </c>
      <c r="T817">
        <v>5</v>
      </c>
      <c r="U817">
        <v>60038743</v>
      </c>
      <c r="V817">
        <v>5306597</v>
      </c>
      <c r="W817">
        <v>54732146</v>
      </c>
      <c r="X817" s="27">
        <f t="shared" si="73"/>
        <v>0.8617676266137041</v>
      </c>
      <c r="Y817" s="27">
        <f t="shared" si="74"/>
        <v>0.86867771196016452</v>
      </c>
      <c r="Z817" s="26">
        <f t="shared" si="75"/>
        <v>14.757317354229086</v>
      </c>
      <c r="AA817" s="27">
        <f t="shared" si="76"/>
        <v>0.86956521739130432</v>
      </c>
      <c r="AB817" t="str">
        <f t="shared" si="77"/>
        <v>Fast Mover</v>
      </c>
    </row>
    <row r="818" spans="1:28" x14ac:dyDescent="0.3">
      <c r="A818" t="s">
        <v>835</v>
      </c>
      <c r="B818" t="s">
        <v>1344</v>
      </c>
      <c r="C818" t="s">
        <v>1633</v>
      </c>
      <c r="D818" t="s">
        <v>1635</v>
      </c>
      <c r="E818">
        <v>2024</v>
      </c>
      <c r="F818" t="s">
        <v>1642</v>
      </c>
      <c r="G818">
        <f t="shared" si="72"/>
        <v>90</v>
      </c>
      <c r="H818">
        <v>896</v>
      </c>
      <c r="I818">
        <v>8307</v>
      </c>
      <c r="J818">
        <v>7799</v>
      </c>
      <c r="K818">
        <v>195051</v>
      </c>
      <c r="L818">
        <v>11.09</v>
      </c>
      <c r="M818">
        <v>8</v>
      </c>
      <c r="N818">
        <v>3.02</v>
      </c>
      <c r="O818">
        <v>15.76</v>
      </c>
      <c r="P818">
        <v>37.020000000000003</v>
      </c>
      <c r="Q818">
        <v>2.7</v>
      </c>
      <c r="R818">
        <v>11314</v>
      </c>
      <c r="S818">
        <v>3706</v>
      </c>
      <c r="T818">
        <v>4</v>
      </c>
      <c r="U818">
        <v>7443072</v>
      </c>
      <c r="V818">
        <v>6987904</v>
      </c>
      <c r="W818">
        <v>455168</v>
      </c>
      <c r="X818" s="27">
        <f t="shared" si="73"/>
        <v>0.19469795740982182</v>
      </c>
      <c r="Y818" s="27">
        <f t="shared" si="74"/>
        <v>0.17938124681177861</v>
      </c>
      <c r="Z818" s="26">
        <f t="shared" si="75"/>
        <v>372.25446428571428</v>
      </c>
      <c r="AA818" s="27">
        <f t="shared" si="76"/>
        <v>0.91111111111111109</v>
      </c>
      <c r="AB818" t="str">
        <f t="shared" si="77"/>
        <v>Overstocked</v>
      </c>
    </row>
    <row r="819" spans="1:28" x14ac:dyDescent="0.3">
      <c r="A819" t="s">
        <v>836</v>
      </c>
      <c r="B819" t="s">
        <v>1561</v>
      </c>
      <c r="C819" t="s">
        <v>1633</v>
      </c>
      <c r="D819" t="s">
        <v>1638</v>
      </c>
      <c r="E819">
        <v>2024</v>
      </c>
      <c r="F819" t="s">
        <v>1641</v>
      </c>
      <c r="G819">
        <f t="shared" si="72"/>
        <v>91</v>
      </c>
      <c r="H819">
        <v>2812</v>
      </c>
      <c r="I819">
        <v>5183</v>
      </c>
      <c r="J819">
        <v>13357</v>
      </c>
      <c r="K819">
        <v>291131</v>
      </c>
      <c r="L819">
        <v>4.16</v>
      </c>
      <c r="M819">
        <v>3</v>
      </c>
      <c r="N819">
        <v>9</v>
      </c>
      <c r="O819">
        <v>18.68</v>
      </c>
      <c r="P819">
        <v>53.94</v>
      </c>
      <c r="Q819">
        <v>2.9</v>
      </c>
      <c r="R819">
        <v>10388</v>
      </c>
      <c r="S819">
        <v>3989</v>
      </c>
      <c r="T819">
        <v>7</v>
      </c>
      <c r="U819">
        <v>14574596</v>
      </c>
      <c r="V819">
        <v>37559884</v>
      </c>
      <c r="W819">
        <v>-22985288</v>
      </c>
      <c r="X819" s="27">
        <f t="shared" si="73"/>
        <v>0.41346860755771209</v>
      </c>
      <c r="Y819" s="27">
        <f t="shared" si="74"/>
        <v>0.56296882369946588</v>
      </c>
      <c r="Z819" s="26">
        <f t="shared" si="75"/>
        <v>129.08926031294453</v>
      </c>
      <c r="AA819" s="27">
        <f t="shared" si="76"/>
        <v>0.96703296703296704</v>
      </c>
      <c r="AB819" t="str">
        <f t="shared" si="77"/>
        <v>Fast Mover</v>
      </c>
    </row>
    <row r="820" spans="1:28" x14ac:dyDescent="0.3">
      <c r="A820" t="s">
        <v>837</v>
      </c>
      <c r="B820" t="s">
        <v>1056</v>
      </c>
      <c r="C820" t="s">
        <v>1633</v>
      </c>
      <c r="D820" t="s">
        <v>1635</v>
      </c>
      <c r="E820">
        <v>2023</v>
      </c>
      <c r="F820" t="s">
        <v>1640</v>
      </c>
      <c r="G820">
        <f t="shared" si="72"/>
        <v>92</v>
      </c>
      <c r="H820">
        <v>1191</v>
      </c>
      <c r="I820">
        <v>8727</v>
      </c>
      <c r="J820">
        <v>5049</v>
      </c>
      <c r="K820">
        <v>289173</v>
      </c>
      <c r="L820">
        <v>4.22</v>
      </c>
      <c r="M820">
        <v>16</v>
      </c>
      <c r="N820">
        <v>6.28</v>
      </c>
      <c r="O820">
        <v>5.24</v>
      </c>
      <c r="P820">
        <v>69.87</v>
      </c>
      <c r="Q820">
        <v>2.1</v>
      </c>
      <c r="R820">
        <v>7891</v>
      </c>
      <c r="S820">
        <v>3606</v>
      </c>
      <c r="T820">
        <v>3</v>
      </c>
      <c r="U820">
        <v>10393857</v>
      </c>
      <c r="V820">
        <v>6013359</v>
      </c>
      <c r="W820">
        <v>4380498</v>
      </c>
      <c r="X820" s="27">
        <f t="shared" si="73"/>
        <v>0.24828017510944339</v>
      </c>
      <c r="Y820" s="27">
        <f t="shared" si="74"/>
        <v>0.23844092070628162</v>
      </c>
      <c r="Z820" s="26">
        <f t="shared" si="75"/>
        <v>278.54911838790935</v>
      </c>
      <c r="AA820" s="27">
        <f t="shared" si="76"/>
        <v>0.82608695652173914</v>
      </c>
      <c r="AB820" t="str">
        <f t="shared" si="77"/>
        <v>Other</v>
      </c>
    </row>
    <row r="821" spans="1:28" x14ac:dyDescent="0.3">
      <c r="A821" t="s">
        <v>838</v>
      </c>
      <c r="B821" t="s">
        <v>1451</v>
      </c>
      <c r="C821" t="s">
        <v>1634</v>
      </c>
      <c r="D821" t="s">
        <v>1638</v>
      </c>
      <c r="E821">
        <v>2023</v>
      </c>
      <c r="F821" t="s">
        <v>1640</v>
      </c>
      <c r="G821">
        <f t="shared" si="72"/>
        <v>92</v>
      </c>
      <c r="H821">
        <v>1860</v>
      </c>
      <c r="I821">
        <v>4773</v>
      </c>
      <c r="J821">
        <v>2550</v>
      </c>
      <c r="K821">
        <v>78328</v>
      </c>
      <c r="L821">
        <v>14.45</v>
      </c>
      <c r="M821">
        <v>15</v>
      </c>
      <c r="N821">
        <v>4.3899999999999997</v>
      </c>
      <c r="O821">
        <v>13.43</v>
      </c>
      <c r="P821">
        <v>72.709999999999994</v>
      </c>
      <c r="Q821">
        <v>2.4</v>
      </c>
      <c r="R821">
        <v>10929</v>
      </c>
      <c r="S821">
        <v>1495</v>
      </c>
      <c r="T821">
        <v>9</v>
      </c>
      <c r="U821">
        <v>8877780</v>
      </c>
      <c r="V821">
        <v>4743000</v>
      </c>
      <c r="W821">
        <v>4134780</v>
      </c>
      <c r="X821" s="27">
        <f t="shared" si="73"/>
        <v>0.55439642324888228</v>
      </c>
      <c r="Y821" s="27">
        <f t="shared" si="74"/>
        <v>0.37237624896195115</v>
      </c>
      <c r="Z821" s="26">
        <f t="shared" si="75"/>
        <v>73.946236559139791</v>
      </c>
      <c r="AA821" s="27">
        <f t="shared" si="76"/>
        <v>0.83695652173913038</v>
      </c>
      <c r="AB821" t="str">
        <f t="shared" si="77"/>
        <v>Stock-out Risk</v>
      </c>
    </row>
    <row r="822" spans="1:28" x14ac:dyDescent="0.3">
      <c r="A822" t="s">
        <v>839</v>
      </c>
      <c r="B822" t="s">
        <v>1369</v>
      </c>
      <c r="C822" t="s">
        <v>1632</v>
      </c>
      <c r="D822" t="s">
        <v>1637</v>
      </c>
      <c r="E822">
        <v>2023</v>
      </c>
      <c r="F822" t="s">
        <v>1642</v>
      </c>
      <c r="G822">
        <f t="shared" si="72"/>
        <v>90</v>
      </c>
      <c r="H822">
        <v>773</v>
      </c>
      <c r="I822">
        <v>1645</v>
      </c>
      <c r="J822">
        <v>5557</v>
      </c>
      <c r="K822">
        <v>162911</v>
      </c>
      <c r="L822">
        <v>0.15</v>
      </c>
      <c r="M822">
        <v>14</v>
      </c>
      <c r="N822">
        <v>0.39</v>
      </c>
      <c r="O822">
        <v>18.43</v>
      </c>
      <c r="P822">
        <v>35.97</v>
      </c>
      <c r="Q822">
        <v>1.7</v>
      </c>
      <c r="R822">
        <v>20290</v>
      </c>
      <c r="S822">
        <v>9878</v>
      </c>
      <c r="T822">
        <v>2</v>
      </c>
      <c r="U822">
        <v>1271585</v>
      </c>
      <c r="V822">
        <v>4295561</v>
      </c>
      <c r="W822">
        <v>-3023976</v>
      </c>
      <c r="X822" s="27">
        <f t="shared" si="73"/>
        <v>7.2575345038024597E-2</v>
      </c>
      <c r="Y822" s="27">
        <f t="shared" si="74"/>
        <v>0.15475636583203667</v>
      </c>
      <c r="Z822" s="26">
        <f t="shared" si="75"/>
        <v>1150.0905562742562</v>
      </c>
      <c r="AA822" s="27">
        <f t="shared" si="76"/>
        <v>0.84444444444444444</v>
      </c>
      <c r="AB822" t="str">
        <f t="shared" si="77"/>
        <v>Slow Mover</v>
      </c>
    </row>
    <row r="823" spans="1:28" x14ac:dyDescent="0.3">
      <c r="A823" t="s">
        <v>840</v>
      </c>
      <c r="B823" t="s">
        <v>1562</v>
      </c>
      <c r="C823" t="s">
        <v>1634</v>
      </c>
      <c r="D823" t="s">
        <v>1635</v>
      </c>
      <c r="E823">
        <v>2023</v>
      </c>
      <c r="F823" t="s">
        <v>1641</v>
      </c>
      <c r="G823">
        <f t="shared" si="72"/>
        <v>91</v>
      </c>
      <c r="H823">
        <v>274</v>
      </c>
      <c r="I823">
        <v>6510</v>
      </c>
      <c r="J823">
        <v>2767</v>
      </c>
      <c r="K823">
        <v>325011</v>
      </c>
      <c r="L823">
        <v>10.74</v>
      </c>
      <c r="M823">
        <v>2</v>
      </c>
      <c r="N823">
        <v>5</v>
      </c>
      <c r="O823">
        <v>15.68</v>
      </c>
      <c r="P823">
        <v>67.69</v>
      </c>
      <c r="Q823">
        <v>3</v>
      </c>
      <c r="R823">
        <v>2137</v>
      </c>
      <c r="S823">
        <v>7629</v>
      </c>
      <c r="T823">
        <v>13</v>
      </c>
      <c r="U823">
        <v>1783740</v>
      </c>
      <c r="V823">
        <v>758158</v>
      </c>
      <c r="W823">
        <v>1025582</v>
      </c>
      <c r="X823" s="27">
        <f t="shared" si="73"/>
        <v>3.4670378337340248E-2</v>
      </c>
      <c r="Y823" s="27">
        <f t="shared" si="74"/>
        <v>5.4855425922351944E-2</v>
      </c>
      <c r="Z823" s="26">
        <f t="shared" si="75"/>
        <v>2533.7189781021898</v>
      </c>
      <c r="AA823" s="27">
        <f t="shared" si="76"/>
        <v>0.97802197802197799</v>
      </c>
      <c r="AB823" t="str">
        <f t="shared" si="77"/>
        <v>Slow Mover</v>
      </c>
    </row>
    <row r="824" spans="1:28" x14ac:dyDescent="0.3">
      <c r="A824" t="s">
        <v>841</v>
      </c>
      <c r="B824" t="s">
        <v>1563</v>
      </c>
      <c r="C824" t="s">
        <v>1632</v>
      </c>
      <c r="D824" t="s">
        <v>1638</v>
      </c>
      <c r="E824">
        <v>2024</v>
      </c>
      <c r="F824" t="s">
        <v>1639</v>
      </c>
      <c r="G824">
        <f t="shared" si="72"/>
        <v>92</v>
      </c>
      <c r="H824">
        <v>4677</v>
      </c>
      <c r="I824">
        <v>17535</v>
      </c>
      <c r="J824">
        <v>4888</v>
      </c>
      <c r="K824">
        <v>109234</v>
      </c>
      <c r="L824">
        <v>10.59</v>
      </c>
      <c r="M824">
        <v>19</v>
      </c>
      <c r="N824">
        <v>7.65</v>
      </c>
      <c r="O824">
        <v>11.79</v>
      </c>
      <c r="P824">
        <v>62.62</v>
      </c>
      <c r="Q824">
        <v>4.2</v>
      </c>
      <c r="R824">
        <v>18833</v>
      </c>
      <c r="S824">
        <v>8403</v>
      </c>
      <c r="T824">
        <v>10</v>
      </c>
      <c r="U824">
        <v>82011195</v>
      </c>
      <c r="V824">
        <v>22861176</v>
      </c>
      <c r="W824">
        <v>59150019</v>
      </c>
      <c r="X824" s="27">
        <f t="shared" si="73"/>
        <v>0.35756880733944957</v>
      </c>
      <c r="Y824" s="27">
        <f t="shared" si="74"/>
        <v>0.93634608408335773</v>
      </c>
      <c r="Z824" s="26">
        <f t="shared" si="75"/>
        <v>165.29313662604233</v>
      </c>
      <c r="AA824" s="27">
        <f t="shared" si="76"/>
        <v>0.79347826086956519</v>
      </c>
      <c r="AB824" t="str">
        <f t="shared" si="77"/>
        <v>Other</v>
      </c>
    </row>
    <row r="825" spans="1:28" x14ac:dyDescent="0.3">
      <c r="A825" t="s">
        <v>842</v>
      </c>
      <c r="B825" t="s">
        <v>1078</v>
      </c>
      <c r="C825" t="s">
        <v>1633</v>
      </c>
      <c r="D825" t="s">
        <v>1636</v>
      </c>
      <c r="E825">
        <v>2024</v>
      </c>
      <c r="F825" t="s">
        <v>1641</v>
      </c>
      <c r="G825">
        <f t="shared" si="72"/>
        <v>91</v>
      </c>
      <c r="H825">
        <v>4258</v>
      </c>
      <c r="I825">
        <v>4540</v>
      </c>
      <c r="J825">
        <v>4978</v>
      </c>
      <c r="K825">
        <v>337995</v>
      </c>
      <c r="L825">
        <v>9.34</v>
      </c>
      <c r="M825">
        <v>4</v>
      </c>
      <c r="N825">
        <v>2.66</v>
      </c>
      <c r="O825">
        <v>23.99</v>
      </c>
      <c r="P825">
        <v>86.73</v>
      </c>
      <c r="Q825">
        <v>3.6</v>
      </c>
      <c r="R825">
        <v>11596</v>
      </c>
      <c r="S825">
        <v>552</v>
      </c>
      <c r="T825">
        <v>9</v>
      </c>
      <c r="U825">
        <v>19331320</v>
      </c>
      <c r="V825">
        <v>21196324</v>
      </c>
      <c r="W825">
        <v>-1865004</v>
      </c>
      <c r="X825" s="27">
        <f t="shared" si="73"/>
        <v>0.88523908523908523</v>
      </c>
      <c r="Y825" s="27">
        <f t="shared" si="74"/>
        <v>0.85246132692472465</v>
      </c>
      <c r="Z825" s="26">
        <f t="shared" si="75"/>
        <v>11.797087834664163</v>
      </c>
      <c r="AA825" s="27">
        <f t="shared" si="76"/>
        <v>0.95604395604395609</v>
      </c>
      <c r="AB825" t="str">
        <f t="shared" si="77"/>
        <v>Fast Mover</v>
      </c>
    </row>
    <row r="826" spans="1:28" x14ac:dyDescent="0.3">
      <c r="A826" t="s">
        <v>843</v>
      </c>
      <c r="B826" t="s">
        <v>1564</v>
      </c>
      <c r="C826" t="s">
        <v>1633</v>
      </c>
      <c r="D826" t="s">
        <v>1635</v>
      </c>
      <c r="E826">
        <v>2024</v>
      </c>
      <c r="F826" t="s">
        <v>1640</v>
      </c>
      <c r="G826">
        <f t="shared" si="72"/>
        <v>92</v>
      </c>
      <c r="H826">
        <v>4704</v>
      </c>
      <c r="I826">
        <v>11154</v>
      </c>
      <c r="J826">
        <v>8589</v>
      </c>
      <c r="K826">
        <v>343423</v>
      </c>
      <c r="L826">
        <v>14.85</v>
      </c>
      <c r="M826">
        <v>4</v>
      </c>
      <c r="N826">
        <v>8.07</v>
      </c>
      <c r="O826">
        <v>16.899999999999999</v>
      </c>
      <c r="P826">
        <v>84.49</v>
      </c>
      <c r="Q826">
        <v>1.4</v>
      </c>
      <c r="R826">
        <v>5087</v>
      </c>
      <c r="S826">
        <v>7436</v>
      </c>
      <c r="T826">
        <v>2</v>
      </c>
      <c r="U826">
        <v>52468416</v>
      </c>
      <c r="V826">
        <v>40402656</v>
      </c>
      <c r="W826">
        <v>12065760</v>
      </c>
      <c r="X826" s="27">
        <f t="shared" si="73"/>
        <v>0.38747940691927513</v>
      </c>
      <c r="Y826" s="27">
        <f t="shared" si="74"/>
        <v>0.94175154576183773</v>
      </c>
      <c r="Z826" s="26">
        <f t="shared" si="75"/>
        <v>145.43197278911563</v>
      </c>
      <c r="AA826" s="27">
        <f t="shared" si="76"/>
        <v>0.95652173913043481</v>
      </c>
      <c r="AB826" t="str">
        <f t="shared" si="77"/>
        <v>Fast Mover</v>
      </c>
    </row>
    <row r="827" spans="1:28" x14ac:dyDescent="0.3">
      <c r="A827" t="s">
        <v>844</v>
      </c>
      <c r="B827" t="s">
        <v>1154</v>
      </c>
      <c r="C827" t="s">
        <v>1634</v>
      </c>
      <c r="D827" t="s">
        <v>1638</v>
      </c>
      <c r="E827">
        <v>2023</v>
      </c>
      <c r="F827" t="s">
        <v>1642</v>
      </c>
      <c r="G827">
        <f t="shared" si="72"/>
        <v>90</v>
      </c>
      <c r="H827">
        <v>2098</v>
      </c>
      <c r="I827">
        <v>18366</v>
      </c>
      <c r="J827">
        <v>3746</v>
      </c>
      <c r="K827">
        <v>298503</v>
      </c>
      <c r="L827">
        <v>4.68</v>
      </c>
      <c r="M827">
        <v>19</v>
      </c>
      <c r="N827">
        <v>2.52</v>
      </c>
      <c r="O827">
        <v>22.69</v>
      </c>
      <c r="P827">
        <v>73.150000000000006</v>
      </c>
      <c r="Q827">
        <v>3</v>
      </c>
      <c r="R827">
        <v>2611</v>
      </c>
      <c r="S827">
        <v>2731</v>
      </c>
      <c r="T827">
        <v>11</v>
      </c>
      <c r="U827">
        <v>38531868</v>
      </c>
      <c r="V827">
        <v>7859108</v>
      </c>
      <c r="W827">
        <v>30672760</v>
      </c>
      <c r="X827" s="27">
        <f t="shared" si="73"/>
        <v>0.43445848001656656</v>
      </c>
      <c r="Y827" s="27">
        <f t="shared" si="74"/>
        <v>0.42002439264632985</v>
      </c>
      <c r="Z827" s="26">
        <f t="shared" si="75"/>
        <v>117.15443279313632</v>
      </c>
      <c r="AA827" s="27">
        <f t="shared" si="76"/>
        <v>0.78888888888888886</v>
      </c>
      <c r="AB827" t="str">
        <f t="shared" si="77"/>
        <v>Stock-out Risk</v>
      </c>
    </row>
    <row r="828" spans="1:28" x14ac:dyDescent="0.3">
      <c r="A828" t="s">
        <v>845</v>
      </c>
      <c r="B828" t="s">
        <v>1341</v>
      </c>
      <c r="C828" t="s">
        <v>1634</v>
      </c>
      <c r="D828" t="s">
        <v>1636</v>
      </c>
      <c r="E828">
        <v>2023</v>
      </c>
      <c r="F828" t="s">
        <v>1639</v>
      </c>
      <c r="G828">
        <f t="shared" si="72"/>
        <v>92</v>
      </c>
      <c r="H828">
        <v>4799</v>
      </c>
      <c r="I828">
        <v>19133</v>
      </c>
      <c r="J828">
        <v>10441</v>
      </c>
      <c r="K828">
        <v>277135</v>
      </c>
      <c r="L828">
        <v>5.0999999999999996</v>
      </c>
      <c r="M828">
        <v>14</v>
      </c>
      <c r="N828">
        <v>8.24</v>
      </c>
      <c r="O828">
        <v>18.239999999999998</v>
      </c>
      <c r="P828">
        <v>67.87</v>
      </c>
      <c r="Q828">
        <v>3.8</v>
      </c>
      <c r="R828">
        <v>9867</v>
      </c>
      <c r="S828">
        <v>2286</v>
      </c>
      <c r="T828">
        <v>13</v>
      </c>
      <c r="U828">
        <v>91819267</v>
      </c>
      <c r="V828">
        <v>50106359</v>
      </c>
      <c r="W828">
        <v>41712908</v>
      </c>
      <c r="X828" s="27">
        <f t="shared" si="73"/>
        <v>0.67734650670430485</v>
      </c>
      <c r="Y828" s="27">
        <f t="shared" si="74"/>
        <v>0.96077076277871154</v>
      </c>
      <c r="Z828" s="26">
        <f t="shared" si="75"/>
        <v>43.824130027088977</v>
      </c>
      <c r="AA828" s="27">
        <f t="shared" si="76"/>
        <v>0.84782608695652173</v>
      </c>
      <c r="AB828" t="str">
        <f t="shared" si="77"/>
        <v>Fast Mover</v>
      </c>
    </row>
    <row r="829" spans="1:28" x14ac:dyDescent="0.3">
      <c r="A829" t="s">
        <v>846</v>
      </c>
      <c r="B829" t="s">
        <v>1348</v>
      </c>
      <c r="C829" t="s">
        <v>1633</v>
      </c>
      <c r="D829" t="s">
        <v>1637</v>
      </c>
      <c r="E829">
        <v>2023</v>
      </c>
      <c r="F829" t="s">
        <v>1642</v>
      </c>
      <c r="G829">
        <f t="shared" si="72"/>
        <v>90</v>
      </c>
      <c r="H829">
        <v>4465</v>
      </c>
      <c r="I829">
        <v>18514</v>
      </c>
      <c r="J829">
        <v>6194</v>
      </c>
      <c r="K829">
        <v>123402</v>
      </c>
      <c r="L829">
        <v>1.18</v>
      </c>
      <c r="M829">
        <v>17</v>
      </c>
      <c r="N829">
        <v>0.85</v>
      </c>
      <c r="O829">
        <v>18.39</v>
      </c>
      <c r="P829">
        <v>31.92</v>
      </c>
      <c r="Q829">
        <v>3.1</v>
      </c>
      <c r="R829">
        <v>2222</v>
      </c>
      <c r="S829">
        <v>6067</v>
      </c>
      <c r="T829">
        <v>10</v>
      </c>
      <c r="U829">
        <v>82665010</v>
      </c>
      <c r="V829">
        <v>27656210</v>
      </c>
      <c r="W829">
        <v>55008800</v>
      </c>
      <c r="X829" s="27">
        <f t="shared" si="73"/>
        <v>0.42394606912267374</v>
      </c>
      <c r="Y829" s="27">
        <f t="shared" si="74"/>
        <v>0.89390319979307087</v>
      </c>
      <c r="Z829" s="26">
        <f t="shared" si="75"/>
        <v>122.29115341545352</v>
      </c>
      <c r="AA829" s="27">
        <f t="shared" si="76"/>
        <v>0.81111111111111112</v>
      </c>
      <c r="AB829" t="str">
        <f t="shared" si="77"/>
        <v>Fast Mover</v>
      </c>
    </row>
    <row r="830" spans="1:28" x14ac:dyDescent="0.3">
      <c r="A830" t="s">
        <v>847</v>
      </c>
      <c r="B830" t="s">
        <v>1199</v>
      </c>
      <c r="C830" t="s">
        <v>1633</v>
      </c>
      <c r="D830" t="s">
        <v>1637</v>
      </c>
      <c r="E830">
        <v>2024</v>
      </c>
      <c r="F830" t="s">
        <v>1641</v>
      </c>
      <c r="G830">
        <f t="shared" si="72"/>
        <v>91</v>
      </c>
      <c r="H830">
        <v>1623</v>
      </c>
      <c r="I830">
        <v>16496</v>
      </c>
      <c r="J830">
        <v>8680</v>
      </c>
      <c r="K830">
        <v>327593</v>
      </c>
      <c r="L830">
        <v>6.64</v>
      </c>
      <c r="M830">
        <v>14</v>
      </c>
      <c r="N830">
        <v>8.66</v>
      </c>
      <c r="O830">
        <v>2</v>
      </c>
      <c r="P830">
        <v>77.680000000000007</v>
      </c>
      <c r="Q830">
        <v>2.6</v>
      </c>
      <c r="R830">
        <v>6366</v>
      </c>
      <c r="S830">
        <v>6474</v>
      </c>
      <c r="T830">
        <v>3</v>
      </c>
      <c r="U830">
        <v>26773008</v>
      </c>
      <c r="V830">
        <v>14087640</v>
      </c>
      <c r="W830">
        <v>12685368</v>
      </c>
      <c r="X830" s="27">
        <f t="shared" si="73"/>
        <v>0.20044460911448686</v>
      </c>
      <c r="Y830" s="27">
        <f t="shared" si="74"/>
        <v>0.32492830756196056</v>
      </c>
      <c r="Z830" s="26">
        <f t="shared" si="75"/>
        <v>362.99075785582255</v>
      </c>
      <c r="AA830" s="27">
        <f t="shared" si="76"/>
        <v>0.84615384615384615</v>
      </c>
      <c r="AB830" t="str">
        <f t="shared" si="77"/>
        <v>Other</v>
      </c>
    </row>
    <row r="831" spans="1:28" x14ac:dyDescent="0.3">
      <c r="A831" t="s">
        <v>848</v>
      </c>
      <c r="B831" t="s">
        <v>1565</v>
      </c>
      <c r="C831" t="s">
        <v>1633</v>
      </c>
      <c r="D831" t="s">
        <v>1637</v>
      </c>
      <c r="E831">
        <v>2024</v>
      </c>
      <c r="F831" t="s">
        <v>1642</v>
      </c>
      <c r="G831">
        <f t="shared" si="72"/>
        <v>90</v>
      </c>
      <c r="H831">
        <v>1878</v>
      </c>
      <c r="I831">
        <v>17836</v>
      </c>
      <c r="J831">
        <v>11323</v>
      </c>
      <c r="K831">
        <v>388365</v>
      </c>
      <c r="L831">
        <v>3.92</v>
      </c>
      <c r="M831">
        <v>1</v>
      </c>
      <c r="N831">
        <v>4.99</v>
      </c>
      <c r="O831">
        <v>8.99</v>
      </c>
      <c r="P831">
        <v>44.2</v>
      </c>
      <c r="Q831">
        <v>3.5</v>
      </c>
      <c r="R831">
        <v>11639</v>
      </c>
      <c r="S831">
        <v>5458</v>
      </c>
      <c r="T831">
        <v>4</v>
      </c>
      <c r="U831">
        <v>33496008</v>
      </c>
      <c r="V831">
        <v>21264594</v>
      </c>
      <c r="W831">
        <v>12231414</v>
      </c>
      <c r="X831" s="27">
        <f t="shared" si="73"/>
        <v>0.25599781897491819</v>
      </c>
      <c r="Y831" s="27">
        <f t="shared" si="74"/>
        <v>0.37597989008093774</v>
      </c>
      <c r="Z831" s="26">
        <f t="shared" si="75"/>
        <v>261.56549520766771</v>
      </c>
      <c r="AA831" s="27">
        <f t="shared" si="76"/>
        <v>0.98888888888888893</v>
      </c>
      <c r="AB831" t="str">
        <f t="shared" si="77"/>
        <v>Overstocked</v>
      </c>
    </row>
    <row r="832" spans="1:28" x14ac:dyDescent="0.3">
      <c r="A832" t="s">
        <v>849</v>
      </c>
      <c r="B832" t="s">
        <v>1310</v>
      </c>
      <c r="C832" t="s">
        <v>1632</v>
      </c>
      <c r="D832" t="s">
        <v>1636</v>
      </c>
      <c r="E832">
        <v>2023</v>
      </c>
      <c r="F832" t="s">
        <v>1641</v>
      </c>
      <c r="G832">
        <f t="shared" si="72"/>
        <v>91</v>
      </c>
      <c r="H832">
        <v>1967</v>
      </c>
      <c r="I832">
        <v>10353</v>
      </c>
      <c r="J832">
        <v>5875</v>
      </c>
      <c r="K832">
        <v>401224</v>
      </c>
      <c r="L832">
        <v>5.15</v>
      </c>
      <c r="M832">
        <v>12</v>
      </c>
      <c r="N832">
        <v>2.97</v>
      </c>
      <c r="O832">
        <v>21.46</v>
      </c>
      <c r="P832">
        <v>31.78</v>
      </c>
      <c r="Q832">
        <v>4.9000000000000004</v>
      </c>
      <c r="R832">
        <v>18586</v>
      </c>
      <c r="S832">
        <v>4448</v>
      </c>
      <c r="T832">
        <v>3</v>
      </c>
      <c r="U832">
        <v>20364351</v>
      </c>
      <c r="V832">
        <v>11556125</v>
      </c>
      <c r="W832">
        <v>8808226</v>
      </c>
      <c r="X832" s="27">
        <f t="shared" si="73"/>
        <v>0.30662509742790334</v>
      </c>
      <c r="Y832" s="27">
        <f t="shared" si="74"/>
        <v>0.39379789339148275</v>
      </c>
      <c r="Z832" s="26">
        <f t="shared" si="75"/>
        <v>205.77935943060496</v>
      </c>
      <c r="AA832" s="27">
        <f t="shared" si="76"/>
        <v>0.86813186813186816</v>
      </c>
      <c r="AB832" t="str">
        <f t="shared" si="77"/>
        <v>Other</v>
      </c>
    </row>
    <row r="833" spans="1:28" x14ac:dyDescent="0.3">
      <c r="A833" t="s">
        <v>850</v>
      </c>
      <c r="B833" t="s">
        <v>1517</v>
      </c>
      <c r="C833" t="s">
        <v>1633</v>
      </c>
      <c r="D833" t="s">
        <v>1637</v>
      </c>
      <c r="E833">
        <v>2024</v>
      </c>
      <c r="F833" t="s">
        <v>1642</v>
      </c>
      <c r="G833">
        <f t="shared" si="72"/>
        <v>90</v>
      </c>
      <c r="H833">
        <v>4284</v>
      </c>
      <c r="I833">
        <v>13195</v>
      </c>
      <c r="J833">
        <v>11212</v>
      </c>
      <c r="K833">
        <v>55451</v>
      </c>
      <c r="L833">
        <v>12.52</v>
      </c>
      <c r="M833">
        <v>3</v>
      </c>
      <c r="N833">
        <v>2.65</v>
      </c>
      <c r="O833">
        <v>5.82</v>
      </c>
      <c r="P833">
        <v>40.729999999999997</v>
      </c>
      <c r="Q833">
        <v>1.4</v>
      </c>
      <c r="R833">
        <v>3628</v>
      </c>
      <c r="S833">
        <v>1559</v>
      </c>
      <c r="T833">
        <v>14</v>
      </c>
      <c r="U833">
        <v>56527380</v>
      </c>
      <c r="V833">
        <v>48032208</v>
      </c>
      <c r="W833">
        <v>8495172</v>
      </c>
      <c r="X833" s="27">
        <f t="shared" si="73"/>
        <v>0.73318500770152317</v>
      </c>
      <c r="Y833" s="27">
        <f t="shared" si="74"/>
        <v>0.85766658631881643</v>
      </c>
      <c r="Z833" s="26">
        <f t="shared" si="75"/>
        <v>32.752100840336134</v>
      </c>
      <c r="AA833" s="27">
        <f t="shared" si="76"/>
        <v>0.96666666666666667</v>
      </c>
      <c r="AB833" t="str">
        <f t="shared" si="77"/>
        <v>Fast Mover</v>
      </c>
    </row>
    <row r="834" spans="1:28" x14ac:dyDescent="0.3">
      <c r="A834" t="s">
        <v>851</v>
      </c>
      <c r="B834" t="s">
        <v>1566</v>
      </c>
      <c r="C834" t="s">
        <v>1634</v>
      </c>
      <c r="D834" t="s">
        <v>1636</v>
      </c>
      <c r="E834">
        <v>2024</v>
      </c>
      <c r="F834" t="s">
        <v>1642</v>
      </c>
      <c r="G834">
        <f t="shared" si="72"/>
        <v>90</v>
      </c>
      <c r="H834">
        <v>2076</v>
      </c>
      <c r="I834">
        <v>4352</v>
      </c>
      <c r="J834">
        <v>12781</v>
      </c>
      <c r="K834">
        <v>137178</v>
      </c>
      <c r="L834">
        <v>14.03</v>
      </c>
      <c r="M834">
        <v>9</v>
      </c>
      <c r="N834">
        <v>4.32</v>
      </c>
      <c r="O834">
        <v>2.89</v>
      </c>
      <c r="P834">
        <v>76.87</v>
      </c>
      <c r="Q834">
        <v>2.6</v>
      </c>
      <c r="R834">
        <v>10618</v>
      </c>
      <c r="S834">
        <v>2042</v>
      </c>
      <c r="T834">
        <v>9</v>
      </c>
      <c r="U834">
        <v>9034752</v>
      </c>
      <c r="V834">
        <v>26533356</v>
      </c>
      <c r="W834">
        <v>-17498604</v>
      </c>
      <c r="X834" s="27">
        <f t="shared" si="73"/>
        <v>0.50412821758135018</v>
      </c>
      <c r="Y834" s="27">
        <f t="shared" si="74"/>
        <v>0.41561994238979061</v>
      </c>
      <c r="Z834" s="26">
        <f t="shared" si="75"/>
        <v>88.526011560693647</v>
      </c>
      <c r="AA834" s="27">
        <f t="shared" si="76"/>
        <v>0.9</v>
      </c>
      <c r="AB834" t="str">
        <f t="shared" si="77"/>
        <v>Other</v>
      </c>
    </row>
    <row r="835" spans="1:28" x14ac:dyDescent="0.3">
      <c r="A835" t="s">
        <v>852</v>
      </c>
      <c r="B835" t="s">
        <v>1321</v>
      </c>
      <c r="C835" t="s">
        <v>1632</v>
      </c>
      <c r="D835" t="s">
        <v>1637</v>
      </c>
      <c r="E835">
        <v>2024</v>
      </c>
      <c r="F835" t="s">
        <v>1641</v>
      </c>
      <c r="G835">
        <f t="shared" ref="G835:G898" si="78">IF(F835="Q1",91,IF(F835="Q4",90,92))</f>
        <v>91</v>
      </c>
      <c r="H835">
        <v>3794</v>
      </c>
      <c r="I835">
        <v>17514</v>
      </c>
      <c r="J835">
        <v>8030</v>
      </c>
      <c r="K835">
        <v>484532</v>
      </c>
      <c r="L835">
        <v>2.79</v>
      </c>
      <c r="M835">
        <v>12</v>
      </c>
      <c r="N835">
        <v>9.99</v>
      </c>
      <c r="O835">
        <v>8.15</v>
      </c>
      <c r="P835">
        <v>21.89</v>
      </c>
      <c r="Q835">
        <v>2.6</v>
      </c>
      <c r="R835">
        <v>4017</v>
      </c>
      <c r="S835">
        <v>5522</v>
      </c>
      <c r="T835">
        <v>3</v>
      </c>
      <c r="U835">
        <v>66448116</v>
      </c>
      <c r="V835">
        <v>30465820</v>
      </c>
      <c r="W835">
        <v>35982296</v>
      </c>
      <c r="X835" s="27">
        <f t="shared" ref="X835:X898" si="79">(H835/(H835+S835))</f>
        <v>0.40725633319021037</v>
      </c>
      <c r="Y835" s="27">
        <f t="shared" ref="Y835:Y898" si="80">H835/AVERAGE($S$2:$S$1001)</f>
        <v>0.75956746696862509</v>
      </c>
      <c r="Z835" s="26">
        <f t="shared" ref="Z835:Z898" si="81">(S835/(H835/G835))</f>
        <v>132.44649446494464</v>
      </c>
      <c r="AA835" s="27">
        <f t="shared" ref="AA835:AA898" si="82">1-(M835/G835)</f>
        <v>0.86813186813186816</v>
      </c>
      <c r="AB835" t="str">
        <f t="shared" ref="AB835:AB898" si="83">IF(AND(X835&gt;38%, Y835&gt;52%, Z835&lt;380), "Fast Mover", IF(AND(X835&lt;=38%, Y835&lt;=52%, Z835&gt;=380), "Slow Mover", IF(AND(AA835&gt;=89%, X835&lt;=38%), "Overstocked", IF(AND(AA835&lt;89%, X835&gt;38%), "Stock-out Risk","Other"))))</f>
        <v>Fast Mover</v>
      </c>
    </row>
    <row r="836" spans="1:28" x14ac:dyDescent="0.3">
      <c r="A836" t="s">
        <v>853</v>
      </c>
      <c r="B836" t="s">
        <v>1512</v>
      </c>
      <c r="C836" t="s">
        <v>1632</v>
      </c>
      <c r="D836" t="s">
        <v>1635</v>
      </c>
      <c r="E836">
        <v>2024</v>
      </c>
      <c r="F836" t="s">
        <v>1640</v>
      </c>
      <c r="G836">
        <f t="shared" si="78"/>
        <v>92</v>
      </c>
      <c r="H836">
        <v>951</v>
      </c>
      <c r="I836">
        <v>2487</v>
      </c>
      <c r="J836">
        <v>11802</v>
      </c>
      <c r="K836">
        <v>375905</v>
      </c>
      <c r="L836">
        <v>5.59</v>
      </c>
      <c r="M836">
        <v>9</v>
      </c>
      <c r="N836">
        <v>2.2000000000000002</v>
      </c>
      <c r="O836">
        <v>5.51</v>
      </c>
      <c r="P836">
        <v>46.49</v>
      </c>
      <c r="Q836">
        <v>3.3</v>
      </c>
      <c r="R836">
        <v>19033</v>
      </c>
      <c r="S836">
        <v>5296</v>
      </c>
      <c r="T836">
        <v>11</v>
      </c>
      <c r="U836">
        <v>2365137</v>
      </c>
      <c r="V836">
        <v>11223702</v>
      </c>
      <c r="W836">
        <v>-8858565</v>
      </c>
      <c r="X836" s="27">
        <f t="shared" si="79"/>
        <v>0.15223307187449975</v>
      </c>
      <c r="Y836" s="27">
        <f t="shared" si="80"/>
        <v>0.19039237245312662</v>
      </c>
      <c r="Z836" s="26">
        <f t="shared" si="81"/>
        <v>512.33648790746577</v>
      </c>
      <c r="AA836" s="27">
        <f t="shared" si="82"/>
        <v>0.90217391304347827</v>
      </c>
      <c r="AB836" t="str">
        <f t="shared" si="83"/>
        <v>Slow Mover</v>
      </c>
    </row>
    <row r="837" spans="1:28" x14ac:dyDescent="0.3">
      <c r="A837" t="s">
        <v>854</v>
      </c>
      <c r="B837" t="s">
        <v>1455</v>
      </c>
      <c r="C837" t="s">
        <v>1634</v>
      </c>
      <c r="D837" t="s">
        <v>1636</v>
      </c>
      <c r="E837">
        <v>2024</v>
      </c>
      <c r="F837" t="s">
        <v>1640</v>
      </c>
      <c r="G837">
        <f t="shared" si="78"/>
        <v>92</v>
      </c>
      <c r="H837">
        <v>4835</v>
      </c>
      <c r="I837">
        <v>9122</v>
      </c>
      <c r="J837">
        <v>14747</v>
      </c>
      <c r="K837">
        <v>286562</v>
      </c>
      <c r="L837">
        <v>13.93</v>
      </c>
      <c r="M837">
        <v>8</v>
      </c>
      <c r="N837">
        <v>1.03</v>
      </c>
      <c r="O837">
        <v>23.13</v>
      </c>
      <c r="P837">
        <v>49.39</v>
      </c>
      <c r="Q837">
        <v>1.6</v>
      </c>
      <c r="R837">
        <v>15728</v>
      </c>
      <c r="S837">
        <v>161</v>
      </c>
      <c r="T837">
        <v>3</v>
      </c>
      <c r="U837">
        <v>44104870</v>
      </c>
      <c r="V837">
        <v>71301745</v>
      </c>
      <c r="W837">
        <v>-27196875</v>
      </c>
      <c r="X837" s="27">
        <f t="shared" si="79"/>
        <v>0.96777421937550046</v>
      </c>
      <c r="Y837" s="27">
        <f t="shared" si="80"/>
        <v>0.96797804501668483</v>
      </c>
      <c r="Z837" s="26">
        <f t="shared" si="81"/>
        <v>3.0634953464322647</v>
      </c>
      <c r="AA837" s="27">
        <f t="shared" si="82"/>
        <v>0.91304347826086962</v>
      </c>
      <c r="AB837" t="str">
        <f t="shared" si="83"/>
        <v>Fast Mover</v>
      </c>
    </row>
    <row r="838" spans="1:28" x14ac:dyDescent="0.3">
      <c r="A838" t="s">
        <v>855</v>
      </c>
      <c r="B838" t="s">
        <v>1567</v>
      </c>
      <c r="C838" t="s">
        <v>1632</v>
      </c>
      <c r="D838" t="s">
        <v>1635</v>
      </c>
      <c r="E838">
        <v>2024</v>
      </c>
      <c r="F838" t="s">
        <v>1642</v>
      </c>
      <c r="G838">
        <f t="shared" si="78"/>
        <v>90</v>
      </c>
      <c r="H838">
        <v>2089</v>
      </c>
      <c r="I838">
        <v>10660</v>
      </c>
      <c r="J838">
        <v>14486</v>
      </c>
      <c r="K838">
        <v>351014</v>
      </c>
      <c r="L838">
        <v>0.93</v>
      </c>
      <c r="M838">
        <v>7</v>
      </c>
      <c r="N838">
        <v>5.85</v>
      </c>
      <c r="O838">
        <v>21.7</v>
      </c>
      <c r="P838">
        <v>12.93</v>
      </c>
      <c r="Q838">
        <v>1.7</v>
      </c>
      <c r="R838">
        <v>15679</v>
      </c>
      <c r="S838">
        <v>1594</v>
      </c>
      <c r="T838">
        <v>2</v>
      </c>
      <c r="U838">
        <v>22268740</v>
      </c>
      <c r="V838">
        <v>30261254</v>
      </c>
      <c r="W838">
        <v>-7992514</v>
      </c>
      <c r="X838" s="27">
        <f t="shared" si="79"/>
        <v>0.56720065164268263</v>
      </c>
      <c r="Y838" s="27">
        <f t="shared" si="80"/>
        <v>0.4182225720868365</v>
      </c>
      <c r="Z838" s="26">
        <f t="shared" si="81"/>
        <v>68.674006701771177</v>
      </c>
      <c r="AA838" s="27">
        <f t="shared" si="82"/>
        <v>0.92222222222222228</v>
      </c>
      <c r="AB838" t="str">
        <f t="shared" si="83"/>
        <v>Other</v>
      </c>
    </row>
    <row r="839" spans="1:28" x14ac:dyDescent="0.3">
      <c r="A839" t="s">
        <v>856</v>
      </c>
      <c r="B839" t="s">
        <v>1568</v>
      </c>
      <c r="C839" t="s">
        <v>1634</v>
      </c>
      <c r="D839" t="s">
        <v>1637</v>
      </c>
      <c r="E839">
        <v>2024</v>
      </c>
      <c r="F839" t="s">
        <v>1641</v>
      </c>
      <c r="G839">
        <f t="shared" si="78"/>
        <v>91</v>
      </c>
      <c r="H839">
        <v>59</v>
      </c>
      <c r="I839">
        <v>18984</v>
      </c>
      <c r="J839">
        <v>13720</v>
      </c>
      <c r="K839">
        <v>408710</v>
      </c>
      <c r="L839">
        <v>1.39</v>
      </c>
      <c r="M839">
        <v>2</v>
      </c>
      <c r="N839">
        <v>4.8899999999999997</v>
      </c>
      <c r="O839">
        <v>12.49</v>
      </c>
      <c r="P839">
        <v>25.66</v>
      </c>
      <c r="Q839">
        <v>2.1</v>
      </c>
      <c r="R839">
        <v>19762</v>
      </c>
      <c r="S839">
        <v>1280</v>
      </c>
      <c r="T839">
        <v>8</v>
      </c>
      <c r="U839">
        <v>1120056</v>
      </c>
      <c r="V839">
        <v>809480</v>
      </c>
      <c r="W839">
        <v>310576</v>
      </c>
      <c r="X839" s="27">
        <f t="shared" si="79"/>
        <v>4.4062733383121735E-2</v>
      </c>
      <c r="Y839" s="27">
        <f t="shared" si="80"/>
        <v>1.18119347789006E-2</v>
      </c>
      <c r="Z839" s="26">
        <f t="shared" si="81"/>
        <v>1974.2372881355932</v>
      </c>
      <c r="AA839" s="27">
        <f t="shared" si="82"/>
        <v>0.97802197802197799</v>
      </c>
      <c r="AB839" t="str">
        <f t="shared" si="83"/>
        <v>Slow Mover</v>
      </c>
    </row>
    <row r="840" spans="1:28" x14ac:dyDescent="0.3">
      <c r="A840" t="s">
        <v>857</v>
      </c>
      <c r="B840" t="s">
        <v>1230</v>
      </c>
      <c r="C840" t="s">
        <v>1632</v>
      </c>
      <c r="D840" t="s">
        <v>1636</v>
      </c>
      <c r="E840">
        <v>2023</v>
      </c>
      <c r="F840" t="s">
        <v>1641</v>
      </c>
      <c r="G840">
        <f t="shared" si="78"/>
        <v>91</v>
      </c>
      <c r="H840">
        <v>310</v>
      </c>
      <c r="I840">
        <v>8152</v>
      </c>
      <c r="J840">
        <v>2331</v>
      </c>
      <c r="K840">
        <v>435893</v>
      </c>
      <c r="L840">
        <v>2.44</v>
      </c>
      <c r="M840">
        <v>15</v>
      </c>
      <c r="N840">
        <v>5.24</v>
      </c>
      <c r="O840">
        <v>1.53</v>
      </c>
      <c r="P840">
        <v>76.14</v>
      </c>
      <c r="Q840">
        <v>4.8</v>
      </c>
      <c r="R840">
        <v>11175</v>
      </c>
      <c r="S840">
        <v>6368</v>
      </c>
      <c r="T840">
        <v>13</v>
      </c>
      <c r="U840">
        <v>2527120</v>
      </c>
      <c r="V840">
        <v>722610</v>
      </c>
      <c r="W840">
        <v>1804510</v>
      </c>
      <c r="X840" s="27">
        <f t="shared" si="79"/>
        <v>4.6421084156933211E-2</v>
      </c>
      <c r="Y840" s="27">
        <f t="shared" si="80"/>
        <v>6.2062708160325192E-2</v>
      </c>
      <c r="Z840" s="26">
        <f t="shared" si="81"/>
        <v>1869.3161290322582</v>
      </c>
      <c r="AA840" s="27">
        <f t="shared" si="82"/>
        <v>0.8351648351648352</v>
      </c>
      <c r="AB840" t="str">
        <f t="shared" si="83"/>
        <v>Slow Mover</v>
      </c>
    </row>
    <row r="841" spans="1:28" x14ac:dyDescent="0.3">
      <c r="A841" t="s">
        <v>858</v>
      </c>
      <c r="B841" t="s">
        <v>1284</v>
      </c>
      <c r="C841" t="s">
        <v>1634</v>
      </c>
      <c r="D841" t="s">
        <v>1637</v>
      </c>
      <c r="E841">
        <v>2023</v>
      </c>
      <c r="F841" t="s">
        <v>1642</v>
      </c>
      <c r="G841">
        <f t="shared" si="78"/>
        <v>90</v>
      </c>
      <c r="H841">
        <v>1723</v>
      </c>
      <c r="I841">
        <v>8921</v>
      </c>
      <c r="J841">
        <v>13874</v>
      </c>
      <c r="K841">
        <v>173765</v>
      </c>
      <c r="L841">
        <v>8.93</v>
      </c>
      <c r="M841">
        <v>13</v>
      </c>
      <c r="N841">
        <v>6.67</v>
      </c>
      <c r="O841">
        <v>17.86</v>
      </c>
      <c r="P841">
        <v>76.459999999999994</v>
      </c>
      <c r="Q841">
        <v>3.9</v>
      </c>
      <c r="R841">
        <v>1809</v>
      </c>
      <c r="S841">
        <v>2888</v>
      </c>
      <c r="T841">
        <v>3</v>
      </c>
      <c r="U841">
        <v>15370883</v>
      </c>
      <c r="V841">
        <v>23904902</v>
      </c>
      <c r="W841">
        <v>-8534019</v>
      </c>
      <c r="X841" s="27">
        <f t="shared" si="79"/>
        <v>0.37367165473866842</v>
      </c>
      <c r="Y841" s="27">
        <f t="shared" si="80"/>
        <v>0.34494853600077519</v>
      </c>
      <c r="Z841" s="26">
        <f t="shared" si="81"/>
        <v>150.85316308763782</v>
      </c>
      <c r="AA841" s="27">
        <f t="shared" si="82"/>
        <v>0.85555555555555562</v>
      </c>
      <c r="AB841" t="str">
        <f t="shared" si="83"/>
        <v>Other</v>
      </c>
    </row>
    <row r="842" spans="1:28" x14ac:dyDescent="0.3">
      <c r="A842" t="s">
        <v>859</v>
      </c>
      <c r="B842" t="s">
        <v>1569</v>
      </c>
      <c r="C842" t="s">
        <v>1632</v>
      </c>
      <c r="D842" t="s">
        <v>1636</v>
      </c>
      <c r="E842">
        <v>2023</v>
      </c>
      <c r="F842" t="s">
        <v>1641</v>
      </c>
      <c r="G842">
        <f t="shared" si="78"/>
        <v>91</v>
      </c>
      <c r="H842">
        <v>2269</v>
      </c>
      <c r="I842">
        <v>2269</v>
      </c>
      <c r="J842">
        <v>3790</v>
      </c>
      <c r="K842">
        <v>437025</v>
      </c>
      <c r="L842">
        <v>2.2599999999999998</v>
      </c>
      <c r="M842">
        <v>8</v>
      </c>
      <c r="N842">
        <v>2.67</v>
      </c>
      <c r="O842">
        <v>15.59</v>
      </c>
      <c r="P842">
        <v>33.39</v>
      </c>
      <c r="Q842">
        <v>3.6</v>
      </c>
      <c r="R842">
        <v>5452</v>
      </c>
      <c r="S842">
        <v>4736</v>
      </c>
      <c r="T842">
        <v>11</v>
      </c>
      <c r="U842">
        <v>5148361</v>
      </c>
      <c r="V842">
        <v>8599510</v>
      </c>
      <c r="W842">
        <v>-3451149</v>
      </c>
      <c r="X842" s="27">
        <f t="shared" si="79"/>
        <v>0.32391149179157747</v>
      </c>
      <c r="Y842" s="27">
        <f t="shared" si="80"/>
        <v>0.45425898327670278</v>
      </c>
      <c r="Z842" s="26">
        <f t="shared" si="81"/>
        <v>189.94094314676067</v>
      </c>
      <c r="AA842" s="27">
        <f t="shared" si="82"/>
        <v>0.91208791208791207</v>
      </c>
      <c r="AB842" t="str">
        <f t="shared" si="83"/>
        <v>Overstocked</v>
      </c>
    </row>
    <row r="843" spans="1:28" x14ac:dyDescent="0.3">
      <c r="A843" t="s">
        <v>860</v>
      </c>
      <c r="B843" t="s">
        <v>1442</v>
      </c>
      <c r="C843" t="s">
        <v>1632</v>
      </c>
      <c r="D843" t="s">
        <v>1635</v>
      </c>
      <c r="E843">
        <v>2023</v>
      </c>
      <c r="F843" t="s">
        <v>1641</v>
      </c>
      <c r="G843">
        <f t="shared" si="78"/>
        <v>91</v>
      </c>
      <c r="H843">
        <v>2110</v>
      </c>
      <c r="I843">
        <v>19227</v>
      </c>
      <c r="J843">
        <v>7955</v>
      </c>
      <c r="K843">
        <v>474089</v>
      </c>
      <c r="L843">
        <v>14.52</v>
      </c>
      <c r="M843">
        <v>10</v>
      </c>
      <c r="N843">
        <v>9.11</v>
      </c>
      <c r="O843">
        <v>24.26</v>
      </c>
      <c r="P843">
        <v>79.989999999999995</v>
      </c>
      <c r="Q843">
        <v>4.3</v>
      </c>
      <c r="R843">
        <v>20933</v>
      </c>
      <c r="S843">
        <v>4821</v>
      </c>
      <c r="T843">
        <v>6</v>
      </c>
      <c r="U843">
        <v>40568970</v>
      </c>
      <c r="V843">
        <v>16785050</v>
      </c>
      <c r="W843">
        <v>23783920</v>
      </c>
      <c r="X843" s="27">
        <f t="shared" si="79"/>
        <v>0.30442937527052372</v>
      </c>
      <c r="Y843" s="27">
        <f t="shared" si="80"/>
        <v>0.42242682005898757</v>
      </c>
      <c r="Z843" s="26">
        <f t="shared" si="81"/>
        <v>207.91990521327014</v>
      </c>
      <c r="AA843" s="27">
        <f t="shared" si="82"/>
        <v>0.89010989010989006</v>
      </c>
      <c r="AB843" t="str">
        <f t="shared" si="83"/>
        <v>Overstocked</v>
      </c>
    </row>
    <row r="844" spans="1:28" x14ac:dyDescent="0.3">
      <c r="A844" t="s">
        <v>861</v>
      </c>
      <c r="B844" t="s">
        <v>1462</v>
      </c>
      <c r="C844" t="s">
        <v>1632</v>
      </c>
      <c r="D844" t="s">
        <v>1636</v>
      </c>
      <c r="E844">
        <v>2024</v>
      </c>
      <c r="F844" t="s">
        <v>1642</v>
      </c>
      <c r="G844">
        <f t="shared" si="78"/>
        <v>90</v>
      </c>
      <c r="H844">
        <v>3763</v>
      </c>
      <c r="I844">
        <v>15614</v>
      </c>
      <c r="J844">
        <v>5293</v>
      </c>
      <c r="K844">
        <v>178389</v>
      </c>
      <c r="L844">
        <v>6.7</v>
      </c>
      <c r="M844">
        <v>2</v>
      </c>
      <c r="N844">
        <v>4.3600000000000003</v>
      </c>
      <c r="O844">
        <v>13.97</v>
      </c>
      <c r="P844">
        <v>71.739999999999995</v>
      </c>
      <c r="Q844">
        <v>1.5</v>
      </c>
      <c r="R844">
        <v>15371</v>
      </c>
      <c r="S844">
        <v>5810</v>
      </c>
      <c r="T844">
        <v>6</v>
      </c>
      <c r="U844">
        <v>58755482</v>
      </c>
      <c r="V844">
        <v>19917559</v>
      </c>
      <c r="W844">
        <v>38837923</v>
      </c>
      <c r="X844" s="27">
        <f t="shared" si="79"/>
        <v>0.39308471743445106</v>
      </c>
      <c r="Y844" s="27">
        <f t="shared" si="80"/>
        <v>0.75336119615259256</v>
      </c>
      <c r="Z844" s="26">
        <f t="shared" si="81"/>
        <v>138.95827796970502</v>
      </c>
      <c r="AA844" s="27">
        <f t="shared" si="82"/>
        <v>0.97777777777777775</v>
      </c>
      <c r="AB844" t="str">
        <f t="shared" si="83"/>
        <v>Fast Mover</v>
      </c>
    </row>
    <row r="845" spans="1:28" x14ac:dyDescent="0.3">
      <c r="A845" t="s">
        <v>862</v>
      </c>
      <c r="B845" t="s">
        <v>1570</v>
      </c>
      <c r="C845" t="s">
        <v>1634</v>
      </c>
      <c r="D845" t="s">
        <v>1638</v>
      </c>
      <c r="E845">
        <v>2024</v>
      </c>
      <c r="F845" t="s">
        <v>1639</v>
      </c>
      <c r="G845">
        <f t="shared" si="78"/>
        <v>92</v>
      </c>
      <c r="H845">
        <v>1669</v>
      </c>
      <c r="I845">
        <v>5858</v>
      </c>
      <c r="J845">
        <v>10135</v>
      </c>
      <c r="K845">
        <v>239699</v>
      </c>
      <c r="L845">
        <v>7.52</v>
      </c>
      <c r="M845">
        <v>4</v>
      </c>
      <c r="N845">
        <v>1.29</v>
      </c>
      <c r="O845">
        <v>8.41</v>
      </c>
      <c r="P845">
        <v>43.43</v>
      </c>
      <c r="Q845">
        <v>4.4000000000000004</v>
      </c>
      <c r="R845">
        <v>11192</v>
      </c>
      <c r="S845">
        <v>7802</v>
      </c>
      <c r="T845">
        <v>4</v>
      </c>
      <c r="U845">
        <v>9777002</v>
      </c>
      <c r="V845">
        <v>16915315</v>
      </c>
      <c r="W845">
        <v>-7138313</v>
      </c>
      <c r="X845" s="27">
        <f t="shared" si="79"/>
        <v>0.17622215183190792</v>
      </c>
      <c r="Y845" s="27">
        <f t="shared" si="80"/>
        <v>0.33413761264381531</v>
      </c>
      <c r="Z845" s="26">
        <f t="shared" si="81"/>
        <v>430.06830437387657</v>
      </c>
      <c r="AA845" s="27">
        <f t="shared" si="82"/>
        <v>0.95652173913043481</v>
      </c>
      <c r="AB845" t="str">
        <f t="shared" si="83"/>
        <v>Slow Mover</v>
      </c>
    </row>
    <row r="846" spans="1:28" x14ac:dyDescent="0.3">
      <c r="A846" t="s">
        <v>863</v>
      </c>
      <c r="B846" t="s">
        <v>1174</v>
      </c>
      <c r="C846" t="s">
        <v>1633</v>
      </c>
      <c r="D846" t="s">
        <v>1636</v>
      </c>
      <c r="E846">
        <v>2023</v>
      </c>
      <c r="F846" t="s">
        <v>1641</v>
      </c>
      <c r="G846">
        <f t="shared" si="78"/>
        <v>91</v>
      </c>
      <c r="H846">
        <v>370</v>
      </c>
      <c r="I846">
        <v>13043</v>
      </c>
      <c r="J846">
        <v>1733</v>
      </c>
      <c r="K846">
        <v>247227</v>
      </c>
      <c r="L846">
        <v>3.7</v>
      </c>
      <c r="M846">
        <v>9</v>
      </c>
      <c r="N846">
        <v>7.42</v>
      </c>
      <c r="O846">
        <v>12.98</v>
      </c>
      <c r="P846">
        <v>69.87</v>
      </c>
      <c r="Q846">
        <v>3.4</v>
      </c>
      <c r="R846">
        <v>1515</v>
      </c>
      <c r="S846">
        <v>205</v>
      </c>
      <c r="T846">
        <v>4</v>
      </c>
      <c r="U846">
        <v>4825910</v>
      </c>
      <c r="V846">
        <v>641210</v>
      </c>
      <c r="W846">
        <v>4184700</v>
      </c>
      <c r="X846" s="27">
        <f t="shared" si="79"/>
        <v>0.64347826086956517</v>
      </c>
      <c r="Y846" s="27">
        <f t="shared" si="80"/>
        <v>7.4074845223613933E-2</v>
      </c>
      <c r="Z846" s="26">
        <f t="shared" si="81"/>
        <v>50.418918918918919</v>
      </c>
      <c r="AA846" s="27">
        <f t="shared" si="82"/>
        <v>0.90109890109890112</v>
      </c>
      <c r="AB846" t="str">
        <f t="shared" si="83"/>
        <v>Other</v>
      </c>
    </row>
    <row r="847" spans="1:28" x14ac:dyDescent="0.3">
      <c r="A847" t="s">
        <v>864</v>
      </c>
      <c r="B847" t="s">
        <v>1571</v>
      </c>
      <c r="C847" t="s">
        <v>1634</v>
      </c>
      <c r="D847" t="s">
        <v>1637</v>
      </c>
      <c r="E847">
        <v>2024</v>
      </c>
      <c r="F847" t="s">
        <v>1641</v>
      </c>
      <c r="G847">
        <f t="shared" si="78"/>
        <v>91</v>
      </c>
      <c r="H847">
        <v>1392</v>
      </c>
      <c r="I847">
        <v>7199</v>
      </c>
      <c r="J847">
        <v>2260</v>
      </c>
      <c r="K847">
        <v>337516</v>
      </c>
      <c r="L847">
        <v>7.06</v>
      </c>
      <c r="M847">
        <v>12</v>
      </c>
      <c r="N847">
        <v>6.43</v>
      </c>
      <c r="O847">
        <v>24.48</v>
      </c>
      <c r="P847">
        <v>86.91</v>
      </c>
      <c r="Q847">
        <v>2.2999999999999998</v>
      </c>
      <c r="R847">
        <v>18489</v>
      </c>
      <c r="S847">
        <v>9446</v>
      </c>
      <c r="T847">
        <v>14</v>
      </c>
      <c r="U847">
        <v>10021008</v>
      </c>
      <c r="V847">
        <v>3145920</v>
      </c>
      <c r="W847">
        <v>6875088</v>
      </c>
      <c r="X847" s="27">
        <f t="shared" si="79"/>
        <v>0.1284369809928031</v>
      </c>
      <c r="Y847" s="27">
        <f t="shared" si="80"/>
        <v>0.27868157986829889</v>
      </c>
      <c r="Z847" s="26">
        <f t="shared" si="81"/>
        <v>617.51867816091954</v>
      </c>
      <c r="AA847" s="27">
        <f t="shared" si="82"/>
        <v>0.86813186813186816</v>
      </c>
      <c r="AB847" t="str">
        <f t="shared" si="83"/>
        <v>Slow Mover</v>
      </c>
    </row>
    <row r="848" spans="1:28" x14ac:dyDescent="0.3">
      <c r="A848" t="s">
        <v>865</v>
      </c>
      <c r="B848" t="s">
        <v>1473</v>
      </c>
      <c r="C848" t="s">
        <v>1632</v>
      </c>
      <c r="D848" t="s">
        <v>1638</v>
      </c>
      <c r="E848">
        <v>2023</v>
      </c>
      <c r="F848" t="s">
        <v>1640</v>
      </c>
      <c r="G848">
        <f t="shared" si="78"/>
        <v>92</v>
      </c>
      <c r="H848">
        <v>2426</v>
      </c>
      <c r="I848">
        <v>19125</v>
      </c>
      <c r="J848">
        <v>14940</v>
      </c>
      <c r="K848">
        <v>315786</v>
      </c>
      <c r="L848">
        <v>9.93</v>
      </c>
      <c r="M848">
        <v>3</v>
      </c>
      <c r="N848">
        <v>3.16</v>
      </c>
      <c r="O848">
        <v>17.41</v>
      </c>
      <c r="P848">
        <v>46.72</v>
      </c>
      <c r="Q848">
        <v>4.3</v>
      </c>
      <c r="R848">
        <v>17505</v>
      </c>
      <c r="S848">
        <v>4187</v>
      </c>
      <c r="T848">
        <v>13</v>
      </c>
      <c r="U848">
        <v>46397250</v>
      </c>
      <c r="V848">
        <v>36244440</v>
      </c>
      <c r="W848">
        <v>10152810</v>
      </c>
      <c r="X848" s="27">
        <f t="shared" si="79"/>
        <v>0.36685316800241946</v>
      </c>
      <c r="Y848" s="27">
        <f t="shared" si="80"/>
        <v>0.48569074192564166</v>
      </c>
      <c r="Z848" s="26">
        <f t="shared" si="81"/>
        <v>158.7815333882935</v>
      </c>
      <c r="AA848" s="27">
        <f t="shared" si="82"/>
        <v>0.96739130434782605</v>
      </c>
      <c r="AB848" t="str">
        <f t="shared" si="83"/>
        <v>Overstocked</v>
      </c>
    </row>
    <row r="849" spans="1:28" x14ac:dyDescent="0.3">
      <c r="A849" t="s">
        <v>866</v>
      </c>
      <c r="B849" t="s">
        <v>1572</v>
      </c>
      <c r="C849" t="s">
        <v>1634</v>
      </c>
      <c r="D849" t="s">
        <v>1635</v>
      </c>
      <c r="E849">
        <v>2024</v>
      </c>
      <c r="F849" t="s">
        <v>1639</v>
      </c>
      <c r="G849">
        <f t="shared" si="78"/>
        <v>92</v>
      </c>
      <c r="H849">
        <v>2882</v>
      </c>
      <c r="I849">
        <v>2625</v>
      </c>
      <c r="J849">
        <v>3523</v>
      </c>
      <c r="K849">
        <v>310220</v>
      </c>
      <c r="L849">
        <v>11.27</v>
      </c>
      <c r="M849">
        <v>12</v>
      </c>
      <c r="N849">
        <v>6.22</v>
      </c>
      <c r="O849">
        <v>16.8</v>
      </c>
      <c r="P849">
        <v>29.07</v>
      </c>
      <c r="Q849">
        <v>4.2</v>
      </c>
      <c r="R849">
        <v>15778</v>
      </c>
      <c r="S849">
        <v>4025</v>
      </c>
      <c r="T849">
        <v>4</v>
      </c>
      <c r="U849">
        <v>7565250</v>
      </c>
      <c r="V849">
        <v>10153286</v>
      </c>
      <c r="W849">
        <v>-2588036</v>
      </c>
      <c r="X849" s="27">
        <f t="shared" si="79"/>
        <v>0.41725785435065876</v>
      </c>
      <c r="Y849" s="27">
        <f t="shared" si="80"/>
        <v>0.57698298360663614</v>
      </c>
      <c r="Z849" s="26">
        <f t="shared" si="81"/>
        <v>128.48716169326858</v>
      </c>
      <c r="AA849" s="27">
        <f t="shared" si="82"/>
        <v>0.86956521739130432</v>
      </c>
      <c r="AB849" t="str">
        <f t="shared" si="83"/>
        <v>Fast Mover</v>
      </c>
    </row>
    <row r="850" spans="1:28" x14ac:dyDescent="0.3">
      <c r="A850" t="s">
        <v>867</v>
      </c>
      <c r="B850" t="s">
        <v>1573</v>
      </c>
      <c r="C850" t="s">
        <v>1633</v>
      </c>
      <c r="D850" t="s">
        <v>1636</v>
      </c>
      <c r="E850">
        <v>2024</v>
      </c>
      <c r="F850" t="s">
        <v>1640</v>
      </c>
      <c r="G850">
        <f t="shared" si="78"/>
        <v>92</v>
      </c>
      <c r="H850">
        <v>2874</v>
      </c>
      <c r="I850">
        <v>12293</v>
      </c>
      <c r="J850">
        <v>11504</v>
      </c>
      <c r="K850">
        <v>471217</v>
      </c>
      <c r="L850">
        <v>11.31</v>
      </c>
      <c r="M850">
        <v>11</v>
      </c>
      <c r="N850">
        <v>2.2000000000000002</v>
      </c>
      <c r="O850">
        <v>6.02</v>
      </c>
      <c r="P850">
        <v>85.35</v>
      </c>
      <c r="Q850">
        <v>4.4000000000000004</v>
      </c>
      <c r="R850">
        <v>16317</v>
      </c>
      <c r="S850">
        <v>2008</v>
      </c>
      <c r="T850">
        <v>7</v>
      </c>
      <c r="U850">
        <v>35330082</v>
      </c>
      <c r="V850">
        <v>33062496</v>
      </c>
      <c r="W850">
        <v>2267586</v>
      </c>
      <c r="X850" s="27">
        <f t="shared" si="79"/>
        <v>0.58869315854158133</v>
      </c>
      <c r="Y850" s="27">
        <f t="shared" si="80"/>
        <v>0.57538136533153095</v>
      </c>
      <c r="Z850" s="26">
        <f t="shared" si="81"/>
        <v>64.278357689631179</v>
      </c>
      <c r="AA850" s="27">
        <f t="shared" si="82"/>
        <v>0.88043478260869568</v>
      </c>
      <c r="AB850" t="str">
        <f t="shared" si="83"/>
        <v>Fast Mover</v>
      </c>
    </row>
    <row r="851" spans="1:28" x14ac:dyDescent="0.3">
      <c r="A851" t="s">
        <v>868</v>
      </c>
      <c r="B851" t="s">
        <v>1025</v>
      </c>
      <c r="C851" t="s">
        <v>1634</v>
      </c>
      <c r="D851" t="s">
        <v>1636</v>
      </c>
      <c r="E851">
        <v>2024</v>
      </c>
      <c r="F851" t="s">
        <v>1639</v>
      </c>
      <c r="G851">
        <f t="shared" si="78"/>
        <v>92</v>
      </c>
      <c r="H851">
        <v>2044</v>
      </c>
      <c r="I851">
        <v>8264</v>
      </c>
      <c r="J851">
        <v>1085</v>
      </c>
      <c r="K851">
        <v>346208</v>
      </c>
      <c r="L851">
        <v>8.67</v>
      </c>
      <c r="M851">
        <v>4</v>
      </c>
      <c r="N851">
        <v>4.45</v>
      </c>
      <c r="O851">
        <v>18.59</v>
      </c>
      <c r="P851">
        <v>58.3</v>
      </c>
      <c r="Q851">
        <v>1.5</v>
      </c>
      <c r="R851">
        <v>11259</v>
      </c>
      <c r="S851">
        <v>2149</v>
      </c>
      <c r="T851">
        <v>5</v>
      </c>
      <c r="U851">
        <v>16891616</v>
      </c>
      <c r="V851">
        <v>2217740</v>
      </c>
      <c r="W851">
        <v>14673876</v>
      </c>
      <c r="X851" s="27">
        <f t="shared" si="79"/>
        <v>0.48747913188647746</v>
      </c>
      <c r="Y851" s="27">
        <f t="shared" si="80"/>
        <v>0.40921346928936997</v>
      </c>
      <c r="Z851" s="26">
        <f t="shared" si="81"/>
        <v>96.726027397260282</v>
      </c>
      <c r="AA851" s="27">
        <f t="shared" si="82"/>
        <v>0.95652173913043481</v>
      </c>
      <c r="AB851" t="str">
        <f t="shared" si="83"/>
        <v>Other</v>
      </c>
    </row>
    <row r="852" spans="1:28" x14ac:dyDescent="0.3">
      <c r="A852" t="s">
        <v>869</v>
      </c>
      <c r="B852" t="s">
        <v>1409</v>
      </c>
      <c r="C852" t="s">
        <v>1634</v>
      </c>
      <c r="D852" t="s">
        <v>1638</v>
      </c>
      <c r="E852">
        <v>2023</v>
      </c>
      <c r="F852" t="s">
        <v>1642</v>
      </c>
      <c r="G852">
        <f t="shared" si="78"/>
        <v>90</v>
      </c>
      <c r="H852">
        <v>3008</v>
      </c>
      <c r="I852">
        <v>13823</v>
      </c>
      <c r="J852">
        <v>1064</v>
      </c>
      <c r="K852">
        <v>275898</v>
      </c>
      <c r="L852">
        <v>13.57</v>
      </c>
      <c r="M852">
        <v>9</v>
      </c>
      <c r="N852">
        <v>8.99</v>
      </c>
      <c r="O852">
        <v>18.760000000000002</v>
      </c>
      <c r="P852">
        <v>18.420000000000002</v>
      </c>
      <c r="Q852">
        <v>4.9000000000000004</v>
      </c>
      <c r="R852">
        <v>17164</v>
      </c>
      <c r="S852">
        <v>9566</v>
      </c>
      <c r="T852">
        <v>14</v>
      </c>
      <c r="U852">
        <v>41579584</v>
      </c>
      <c r="V852">
        <v>3200512</v>
      </c>
      <c r="W852">
        <v>38379072</v>
      </c>
      <c r="X852" s="27">
        <f t="shared" si="79"/>
        <v>0.23922379513281375</v>
      </c>
      <c r="Y852" s="27">
        <f t="shared" si="80"/>
        <v>0.60220847143954248</v>
      </c>
      <c r="Z852" s="26">
        <f t="shared" si="81"/>
        <v>286.21675531914894</v>
      </c>
      <c r="AA852" s="27">
        <f t="shared" si="82"/>
        <v>0.9</v>
      </c>
      <c r="AB852" t="str">
        <f t="shared" si="83"/>
        <v>Overstocked</v>
      </c>
    </row>
    <row r="853" spans="1:28" x14ac:dyDescent="0.3">
      <c r="A853" t="s">
        <v>870</v>
      </c>
      <c r="B853" t="s">
        <v>1043</v>
      </c>
      <c r="C853" t="s">
        <v>1633</v>
      </c>
      <c r="D853" t="s">
        <v>1638</v>
      </c>
      <c r="E853">
        <v>2023</v>
      </c>
      <c r="F853" t="s">
        <v>1642</v>
      </c>
      <c r="G853">
        <f t="shared" si="78"/>
        <v>90</v>
      </c>
      <c r="H853">
        <v>2088</v>
      </c>
      <c r="I853">
        <v>14531</v>
      </c>
      <c r="J853">
        <v>11359</v>
      </c>
      <c r="K853">
        <v>326266</v>
      </c>
      <c r="L853">
        <v>12.26</v>
      </c>
      <c r="M853">
        <v>8</v>
      </c>
      <c r="N853">
        <v>1.34</v>
      </c>
      <c r="O853">
        <v>7.93</v>
      </c>
      <c r="P853">
        <v>55.81</v>
      </c>
      <c r="Q853">
        <v>4.8</v>
      </c>
      <c r="R853">
        <v>7912</v>
      </c>
      <c r="S853">
        <v>9237</v>
      </c>
      <c r="T853">
        <v>4</v>
      </c>
      <c r="U853">
        <v>30340728</v>
      </c>
      <c r="V853">
        <v>23717592</v>
      </c>
      <c r="W853">
        <v>6623136</v>
      </c>
      <c r="X853" s="27">
        <f t="shared" si="79"/>
        <v>0.18437086092715232</v>
      </c>
      <c r="Y853" s="27">
        <f t="shared" si="80"/>
        <v>0.41802236980244839</v>
      </c>
      <c r="Z853" s="26">
        <f t="shared" si="81"/>
        <v>398.14655172413796</v>
      </c>
      <c r="AA853" s="27">
        <f t="shared" si="82"/>
        <v>0.91111111111111109</v>
      </c>
      <c r="AB853" t="str">
        <f t="shared" si="83"/>
        <v>Slow Mover</v>
      </c>
    </row>
    <row r="854" spans="1:28" x14ac:dyDescent="0.3">
      <c r="A854" t="s">
        <v>871</v>
      </c>
      <c r="B854" t="s">
        <v>1574</v>
      </c>
      <c r="C854" t="s">
        <v>1632</v>
      </c>
      <c r="D854" t="s">
        <v>1636</v>
      </c>
      <c r="E854">
        <v>2024</v>
      </c>
      <c r="F854" t="s">
        <v>1642</v>
      </c>
      <c r="G854">
        <f t="shared" si="78"/>
        <v>90</v>
      </c>
      <c r="H854">
        <v>3540</v>
      </c>
      <c r="I854">
        <v>15552</v>
      </c>
      <c r="J854">
        <v>7616</v>
      </c>
      <c r="K854">
        <v>468036</v>
      </c>
      <c r="L854">
        <v>11.36</v>
      </c>
      <c r="M854">
        <v>19</v>
      </c>
      <c r="N854">
        <v>3.87</v>
      </c>
      <c r="O854">
        <v>12.09</v>
      </c>
      <c r="P854">
        <v>50.05</v>
      </c>
      <c r="Q854">
        <v>2.4</v>
      </c>
      <c r="R854">
        <v>11696</v>
      </c>
      <c r="S854">
        <v>8272</v>
      </c>
      <c r="T854">
        <v>3</v>
      </c>
      <c r="U854">
        <v>55054080</v>
      </c>
      <c r="V854">
        <v>26960640</v>
      </c>
      <c r="W854">
        <v>28093440</v>
      </c>
      <c r="X854" s="27">
        <f t="shared" si="79"/>
        <v>0.29969522519471725</v>
      </c>
      <c r="Y854" s="27">
        <f t="shared" si="80"/>
        <v>0.70871608673403608</v>
      </c>
      <c r="Z854" s="26">
        <f t="shared" si="81"/>
        <v>210.30508474576271</v>
      </c>
      <c r="AA854" s="27">
        <f t="shared" si="82"/>
        <v>0.78888888888888886</v>
      </c>
      <c r="AB854" t="str">
        <f t="shared" si="83"/>
        <v>Other</v>
      </c>
    </row>
    <row r="855" spans="1:28" x14ac:dyDescent="0.3">
      <c r="A855" t="s">
        <v>872</v>
      </c>
      <c r="B855" t="s">
        <v>1575</v>
      </c>
      <c r="C855" t="s">
        <v>1633</v>
      </c>
      <c r="D855" t="s">
        <v>1637</v>
      </c>
      <c r="E855">
        <v>2023</v>
      </c>
      <c r="F855" t="s">
        <v>1642</v>
      </c>
      <c r="G855">
        <f t="shared" si="78"/>
        <v>90</v>
      </c>
      <c r="H855">
        <v>3727</v>
      </c>
      <c r="I855">
        <v>14140</v>
      </c>
      <c r="J855">
        <v>12439</v>
      </c>
      <c r="K855">
        <v>118431</v>
      </c>
      <c r="L855">
        <v>0.83</v>
      </c>
      <c r="M855">
        <v>6</v>
      </c>
      <c r="N855">
        <v>8.2100000000000009</v>
      </c>
      <c r="O855">
        <v>7.37</v>
      </c>
      <c r="P855">
        <v>78.45</v>
      </c>
      <c r="Q855">
        <v>1.3</v>
      </c>
      <c r="R855">
        <v>10007</v>
      </c>
      <c r="S855">
        <v>4004</v>
      </c>
      <c r="T855">
        <v>14</v>
      </c>
      <c r="U855">
        <v>52699780</v>
      </c>
      <c r="V855">
        <v>46360153</v>
      </c>
      <c r="W855">
        <v>6339627</v>
      </c>
      <c r="X855" s="27">
        <f t="shared" si="79"/>
        <v>0.48208511188720737</v>
      </c>
      <c r="Y855" s="27">
        <f t="shared" si="80"/>
        <v>0.74615391391461927</v>
      </c>
      <c r="Z855" s="26">
        <f t="shared" si="81"/>
        <v>96.689026026294613</v>
      </c>
      <c r="AA855" s="27">
        <f t="shared" si="82"/>
        <v>0.93333333333333335</v>
      </c>
      <c r="AB855" t="str">
        <f t="shared" si="83"/>
        <v>Fast Mover</v>
      </c>
    </row>
    <row r="856" spans="1:28" x14ac:dyDescent="0.3">
      <c r="A856" t="s">
        <v>873</v>
      </c>
      <c r="B856" t="s">
        <v>1188</v>
      </c>
      <c r="C856" t="s">
        <v>1633</v>
      </c>
      <c r="D856" t="s">
        <v>1638</v>
      </c>
      <c r="E856">
        <v>2024</v>
      </c>
      <c r="F856" t="s">
        <v>1639</v>
      </c>
      <c r="G856">
        <f t="shared" si="78"/>
        <v>92</v>
      </c>
      <c r="H856">
        <v>1168</v>
      </c>
      <c r="I856">
        <v>9343</v>
      </c>
      <c r="J856">
        <v>14765</v>
      </c>
      <c r="K856">
        <v>105745</v>
      </c>
      <c r="L856">
        <v>0.1</v>
      </c>
      <c r="M856">
        <v>1</v>
      </c>
      <c r="N856">
        <v>9.69</v>
      </c>
      <c r="O856">
        <v>6.47</v>
      </c>
      <c r="P856">
        <v>52.46</v>
      </c>
      <c r="Q856">
        <v>1.7</v>
      </c>
      <c r="R856">
        <v>6320</v>
      </c>
      <c r="S856">
        <v>3896</v>
      </c>
      <c r="T856">
        <v>4</v>
      </c>
      <c r="U856">
        <v>10912624</v>
      </c>
      <c r="V856">
        <v>17245520</v>
      </c>
      <c r="W856">
        <v>-6332896</v>
      </c>
      <c r="X856" s="27">
        <f t="shared" si="79"/>
        <v>0.23064770932069512</v>
      </c>
      <c r="Y856" s="27">
        <f t="shared" si="80"/>
        <v>0.23383626816535427</v>
      </c>
      <c r="Z856" s="26">
        <f t="shared" si="81"/>
        <v>306.87671232876716</v>
      </c>
      <c r="AA856" s="27">
        <f t="shared" si="82"/>
        <v>0.98913043478260865</v>
      </c>
      <c r="AB856" t="str">
        <f t="shared" si="83"/>
        <v>Overstocked</v>
      </c>
    </row>
    <row r="857" spans="1:28" x14ac:dyDescent="0.3">
      <c r="A857" t="s">
        <v>874</v>
      </c>
      <c r="B857" t="s">
        <v>1576</v>
      </c>
      <c r="C857" t="s">
        <v>1634</v>
      </c>
      <c r="D857" t="s">
        <v>1636</v>
      </c>
      <c r="E857">
        <v>2023</v>
      </c>
      <c r="F857" t="s">
        <v>1640</v>
      </c>
      <c r="G857">
        <f t="shared" si="78"/>
        <v>92</v>
      </c>
      <c r="H857">
        <v>1654</v>
      </c>
      <c r="I857">
        <v>15710</v>
      </c>
      <c r="J857">
        <v>14314</v>
      </c>
      <c r="K857">
        <v>100081</v>
      </c>
      <c r="L857">
        <v>3.19</v>
      </c>
      <c r="M857">
        <v>6</v>
      </c>
      <c r="N857">
        <v>4.54</v>
      </c>
      <c r="O857">
        <v>0.65</v>
      </c>
      <c r="P857">
        <v>30.42</v>
      </c>
      <c r="Q857">
        <v>5</v>
      </c>
      <c r="R857">
        <v>9335</v>
      </c>
      <c r="S857">
        <v>392</v>
      </c>
      <c r="T857">
        <v>5</v>
      </c>
      <c r="U857">
        <v>25984340</v>
      </c>
      <c r="V857">
        <v>23675356</v>
      </c>
      <c r="W857">
        <v>2308984</v>
      </c>
      <c r="X857" s="27">
        <f t="shared" si="79"/>
        <v>0.80840664711632448</v>
      </c>
      <c r="Y857" s="27">
        <f t="shared" si="80"/>
        <v>0.33113457837799309</v>
      </c>
      <c r="Z857" s="26">
        <f t="shared" si="81"/>
        <v>21.804111245465538</v>
      </c>
      <c r="AA857" s="27">
        <f t="shared" si="82"/>
        <v>0.93478260869565222</v>
      </c>
      <c r="AB857" t="str">
        <f t="shared" si="83"/>
        <v>Other</v>
      </c>
    </row>
    <row r="858" spans="1:28" x14ac:dyDescent="0.3">
      <c r="A858" t="s">
        <v>875</v>
      </c>
      <c r="B858" t="s">
        <v>1096</v>
      </c>
      <c r="C858" t="s">
        <v>1632</v>
      </c>
      <c r="D858" t="s">
        <v>1635</v>
      </c>
      <c r="E858">
        <v>2023</v>
      </c>
      <c r="F858" t="s">
        <v>1642</v>
      </c>
      <c r="G858">
        <f t="shared" si="78"/>
        <v>90</v>
      </c>
      <c r="H858">
        <v>4077</v>
      </c>
      <c r="I858">
        <v>17956</v>
      </c>
      <c r="J858">
        <v>13908</v>
      </c>
      <c r="K858">
        <v>451927</v>
      </c>
      <c r="L858">
        <v>9.9499999999999993</v>
      </c>
      <c r="M858">
        <v>7</v>
      </c>
      <c r="N858">
        <v>5.07</v>
      </c>
      <c r="O858">
        <v>7.13</v>
      </c>
      <c r="P858">
        <v>64.05</v>
      </c>
      <c r="Q858">
        <v>3.3</v>
      </c>
      <c r="R858">
        <v>3349</v>
      </c>
      <c r="S858">
        <v>6366</v>
      </c>
      <c r="T858">
        <v>7</v>
      </c>
      <c r="U858">
        <v>73206612</v>
      </c>
      <c r="V858">
        <v>56702916</v>
      </c>
      <c r="W858">
        <v>16503696</v>
      </c>
      <c r="X858" s="27">
        <f t="shared" si="79"/>
        <v>0.39040505601838554</v>
      </c>
      <c r="Y858" s="27">
        <f t="shared" si="80"/>
        <v>0.81622471345047032</v>
      </c>
      <c r="Z858" s="26">
        <f t="shared" si="81"/>
        <v>140.52980132450332</v>
      </c>
      <c r="AA858" s="27">
        <f t="shared" si="82"/>
        <v>0.92222222222222228</v>
      </c>
      <c r="AB858" t="str">
        <f t="shared" si="83"/>
        <v>Fast Mover</v>
      </c>
    </row>
    <row r="859" spans="1:28" x14ac:dyDescent="0.3">
      <c r="A859" t="s">
        <v>876</v>
      </c>
      <c r="B859" t="s">
        <v>1577</v>
      </c>
      <c r="C859" t="s">
        <v>1632</v>
      </c>
      <c r="D859" t="s">
        <v>1635</v>
      </c>
      <c r="E859">
        <v>2023</v>
      </c>
      <c r="F859" t="s">
        <v>1640</v>
      </c>
      <c r="G859">
        <f t="shared" si="78"/>
        <v>92</v>
      </c>
      <c r="H859">
        <v>285</v>
      </c>
      <c r="I859">
        <v>11606</v>
      </c>
      <c r="J859">
        <v>2562</v>
      </c>
      <c r="K859">
        <v>266204</v>
      </c>
      <c r="L859">
        <v>6.17</v>
      </c>
      <c r="M859">
        <v>6</v>
      </c>
      <c r="N859">
        <v>5.72</v>
      </c>
      <c r="O859">
        <v>13.85</v>
      </c>
      <c r="P859">
        <v>53.41</v>
      </c>
      <c r="Q859">
        <v>2.4</v>
      </c>
      <c r="R859">
        <v>15087</v>
      </c>
      <c r="S859">
        <v>6470</v>
      </c>
      <c r="T859">
        <v>5</v>
      </c>
      <c r="U859">
        <v>3307710</v>
      </c>
      <c r="V859">
        <v>730170</v>
      </c>
      <c r="W859">
        <v>2577540</v>
      </c>
      <c r="X859" s="27">
        <f t="shared" si="79"/>
        <v>4.2190969652109549E-2</v>
      </c>
      <c r="Y859" s="27">
        <f t="shared" si="80"/>
        <v>5.7057651050621543E-2</v>
      </c>
      <c r="Z859" s="26">
        <f t="shared" si="81"/>
        <v>2088.5614035087719</v>
      </c>
      <c r="AA859" s="27">
        <f t="shared" si="82"/>
        <v>0.93478260869565222</v>
      </c>
      <c r="AB859" t="str">
        <f t="shared" si="83"/>
        <v>Slow Mover</v>
      </c>
    </row>
    <row r="860" spans="1:28" x14ac:dyDescent="0.3">
      <c r="A860" t="s">
        <v>877</v>
      </c>
      <c r="B860" t="s">
        <v>1578</v>
      </c>
      <c r="C860" t="s">
        <v>1633</v>
      </c>
      <c r="D860" t="s">
        <v>1636</v>
      </c>
      <c r="E860">
        <v>2024</v>
      </c>
      <c r="F860" t="s">
        <v>1642</v>
      </c>
      <c r="G860">
        <f t="shared" si="78"/>
        <v>90</v>
      </c>
      <c r="H860">
        <v>2019</v>
      </c>
      <c r="I860">
        <v>6689</v>
      </c>
      <c r="J860">
        <v>12040</v>
      </c>
      <c r="K860">
        <v>462009</v>
      </c>
      <c r="L860">
        <v>6.04</v>
      </c>
      <c r="M860">
        <v>13</v>
      </c>
      <c r="N860">
        <v>9.32</v>
      </c>
      <c r="O860">
        <v>0.04</v>
      </c>
      <c r="P860">
        <v>28.64</v>
      </c>
      <c r="Q860">
        <v>2.2000000000000002</v>
      </c>
      <c r="R860">
        <v>3453</v>
      </c>
      <c r="S860">
        <v>4960</v>
      </c>
      <c r="T860">
        <v>9</v>
      </c>
      <c r="U860">
        <v>13505091</v>
      </c>
      <c r="V860">
        <v>24308760</v>
      </c>
      <c r="W860">
        <v>-10803669</v>
      </c>
      <c r="X860" s="27">
        <f t="shared" si="79"/>
        <v>0.28929646081100446</v>
      </c>
      <c r="Y860" s="27">
        <f t="shared" si="80"/>
        <v>0.4042084121796663</v>
      </c>
      <c r="Z860" s="26">
        <f t="shared" si="81"/>
        <v>221.0995542347697</v>
      </c>
      <c r="AA860" s="27">
        <f t="shared" si="82"/>
        <v>0.85555555555555562</v>
      </c>
      <c r="AB860" t="str">
        <f t="shared" si="83"/>
        <v>Other</v>
      </c>
    </row>
    <row r="861" spans="1:28" x14ac:dyDescent="0.3">
      <c r="A861" t="s">
        <v>878</v>
      </c>
      <c r="B861" t="s">
        <v>1087</v>
      </c>
      <c r="C861" t="s">
        <v>1633</v>
      </c>
      <c r="D861" t="s">
        <v>1635</v>
      </c>
      <c r="E861">
        <v>2023</v>
      </c>
      <c r="F861" t="s">
        <v>1642</v>
      </c>
      <c r="G861">
        <f t="shared" si="78"/>
        <v>90</v>
      </c>
      <c r="H861">
        <v>4479</v>
      </c>
      <c r="I861">
        <v>3972</v>
      </c>
      <c r="J861">
        <v>11373</v>
      </c>
      <c r="K861">
        <v>451415</v>
      </c>
      <c r="L861">
        <v>13.27</v>
      </c>
      <c r="M861">
        <v>18</v>
      </c>
      <c r="N861">
        <v>8.58</v>
      </c>
      <c r="O861">
        <v>7.08</v>
      </c>
      <c r="P861">
        <v>55.89</v>
      </c>
      <c r="Q861">
        <v>2</v>
      </c>
      <c r="R861">
        <v>20653</v>
      </c>
      <c r="S861">
        <v>3829</v>
      </c>
      <c r="T861">
        <v>4</v>
      </c>
      <c r="U861">
        <v>17790588</v>
      </c>
      <c r="V861">
        <v>50939667</v>
      </c>
      <c r="W861">
        <v>-33149079</v>
      </c>
      <c r="X861" s="27">
        <f t="shared" si="79"/>
        <v>0.53911892152142515</v>
      </c>
      <c r="Y861" s="27">
        <f t="shared" si="80"/>
        <v>0.89670603177450492</v>
      </c>
      <c r="Z861" s="26">
        <f t="shared" si="81"/>
        <v>76.9390488948426</v>
      </c>
      <c r="AA861" s="27">
        <f t="shared" si="82"/>
        <v>0.8</v>
      </c>
      <c r="AB861" t="str">
        <f t="shared" si="83"/>
        <v>Fast Mover</v>
      </c>
    </row>
    <row r="862" spans="1:28" x14ac:dyDescent="0.3">
      <c r="A862" t="s">
        <v>879</v>
      </c>
      <c r="B862" t="s">
        <v>1579</v>
      </c>
      <c r="C862" t="s">
        <v>1634</v>
      </c>
      <c r="D862" t="s">
        <v>1635</v>
      </c>
      <c r="E862">
        <v>2024</v>
      </c>
      <c r="F862" t="s">
        <v>1640</v>
      </c>
      <c r="G862">
        <f t="shared" si="78"/>
        <v>92</v>
      </c>
      <c r="H862">
        <v>1958</v>
      </c>
      <c r="I862">
        <v>18591</v>
      </c>
      <c r="J862">
        <v>11261</v>
      </c>
      <c r="K862">
        <v>126253</v>
      </c>
      <c r="L862">
        <v>13.43</v>
      </c>
      <c r="M862">
        <v>4</v>
      </c>
      <c r="N862">
        <v>1.71</v>
      </c>
      <c r="O862">
        <v>22.04</v>
      </c>
      <c r="P862">
        <v>75.72</v>
      </c>
      <c r="Q862">
        <v>3.7</v>
      </c>
      <c r="R862">
        <v>14231</v>
      </c>
      <c r="S862">
        <v>8062</v>
      </c>
      <c r="T862">
        <v>13</v>
      </c>
      <c r="U862">
        <v>36401178</v>
      </c>
      <c r="V862">
        <v>22049038</v>
      </c>
      <c r="W862">
        <v>14352140</v>
      </c>
      <c r="X862" s="27">
        <f t="shared" si="79"/>
        <v>0.19540918163672655</v>
      </c>
      <c r="Y862" s="27">
        <f t="shared" si="80"/>
        <v>0.3919960728319894</v>
      </c>
      <c r="Z862" s="26">
        <f t="shared" si="81"/>
        <v>378.80694586312563</v>
      </c>
      <c r="AA862" s="27">
        <f t="shared" si="82"/>
        <v>0.95652173913043481</v>
      </c>
      <c r="AB862" t="str">
        <f t="shared" si="83"/>
        <v>Overstocked</v>
      </c>
    </row>
    <row r="863" spans="1:28" x14ac:dyDescent="0.3">
      <c r="A863" t="s">
        <v>880</v>
      </c>
      <c r="B863" t="s">
        <v>1580</v>
      </c>
      <c r="C863" t="s">
        <v>1632</v>
      </c>
      <c r="D863" t="s">
        <v>1635</v>
      </c>
      <c r="E863">
        <v>2024</v>
      </c>
      <c r="F863" t="s">
        <v>1640</v>
      </c>
      <c r="G863">
        <f t="shared" si="78"/>
        <v>92</v>
      </c>
      <c r="H863">
        <v>425</v>
      </c>
      <c r="I863">
        <v>19688</v>
      </c>
      <c r="J863">
        <v>840</v>
      </c>
      <c r="K863">
        <v>348335</v>
      </c>
      <c r="L863">
        <v>13.64</v>
      </c>
      <c r="M863">
        <v>17</v>
      </c>
      <c r="N863">
        <v>4.37</v>
      </c>
      <c r="O863">
        <v>14.84</v>
      </c>
      <c r="P863">
        <v>12.29</v>
      </c>
      <c r="Q863">
        <v>2.7</v>
      </c>
      <c r="R863">
        <v>20930</v>
      </c>
      <c r="S863">
        <v>5610</v>
      </c>
      <c r="T863">
        <v>4</v>
      </c>
      <c r="U863">
        <v>8367400</v>
      </c>
      <c r="V863">
        <v>357000</v>
      </c>
      <c r="W863">
        <v>8010400</v>
      </c>
      <c r="X863" s="27">
        <f t="shared" si="79"/>
        <v>7.0422535211267609E-2</v>
      </c>
      <c r="Y863" s="27">
        <f t="shared" si="80"/>
        <v>8.5085970864961946E-2</v>
      </c>
      <c r="Z863" s="26">
        <f t="shared" si="81"/>
        <v>1214.3999999999999</v>
      </c>
      <c r="AA863" s="27">
        <f t="shared" si="82"/>
        <v>0.81521739130434789</v>
      </c>
      <c r="AB863" t="str">
        <f t="shared" si="83"/>
        <v>Slow Mover</v>
      </c>
    </row>
    <row r="864" spans="1:28" x14ac:dyDescent="0.3">
      <c r="A864" t="s">
        <v>881</v>
      </c>
      <c r="B864" t="s">
        <v>1284</v>
      </c>
      <c r="C864" t="s">
        <v>1633</v>
      </c>
      <c r="D864" t="s">
        <v>1638</v>
      </c>
      <c r="E864">
        <v>2023</v>
      </c>
      <c r="F864" t="s">
        <v>1641</v>
      </c>
      <c r="G864">
        <f t="shared" si="78"/>
        <v>91</v>
      </c>
      <c r="H864">
        <v>3580</v>
      </c>
      <c r="I864">
        <v>8204</v>
      </c>
      <c r="J864">
        <v>6627</v>
      </c>
      <c r="K864">
        <v>322355</v>
      </c>
      <c r="L864">
        <v>4.71</v>
      </c>
      <c r="M864">
        <v>19</v>
      </c>
      <c r="N864">
        <v>4.6399999999999997</v>
      </c>
      <c r="O864">
        <v>15.2</v>
      </c>
      <c r="P864">
        <v>60.47</v>
      </c>
      <c r="Q864">
        <v>4.9000000000000004</v>
      </c>
      <c r="R864">
        <v>8340</v>
      </c>
      <c r="S864">
        <v>8719</v>
      </c>
      <c r="T864">
        <v>4</v>
      </c>
      <c r="U864">
        <v>29370320</v>
      </c>
      <c r="V864">
        <v>23724660</v>
      </c>
      <c r="W864">
        <v>5645660</v>
      </c>
      <c r="X864" s="27">
        <f t="shared" si="79"/>
        <v>0.29108057565655743</v>
      </c>
      <c r="Y864" s="27">
        <f t="shared" si="80"/>
        <v>0.7167241781095619</v>
      </c>
      <c r="Z864" s="26">
        <f t="shared" si="81"/>
        <v>221.62821229050277</v>
      </c>
      <c r="AA864" s="27">
        <f t="shared" si="82"/>
        <v>0.79120879120879117</v>
      </c>
      <c r="AB864" t="str">
        <f t="shared" si="83"/>
        <v>Other</v>
      </c>
    </row>
    <row r="865" spans="1:28" x14ac:dyDescent="0.3">
      <c r="A865" t="s">
        <v>882</v>
      </c>
      <c r="B865" t="s">
        <v>1165</v>
      </c>
      <c r="C865" t="s">
        <v>1633</v>
      </c>
      <c r="D865" t="s">
        <v>1637</v>
      </c>
      <c r="E865">
        <v>2024</v>
      </c>
      <c r="F865" t="s">
        <v>1641</v>
      </c>
      <c r="G865">
        <f t="shared" si="78"/>
        <v>91</v>
      </c>
      <c r="H865">
        <v>2685</v>
      </c>
      <c r="I865">
        <v>5213</v>
      </c>
      <c r="J865">
        <v>9059</v>
      </c>
      <c r="K865">
        <v>161086</v>
      </c>
      <c r="L865">
        <v>10.37</v>
      </c>
      <c r="M865">
        <v>11</v>
      </c>
      <c r="N865">
        <v>7.89</v>
      </c>
      <c r="O865">
        <v>10.08</v>
      </c>
      <c r="P865">
        <v>37.97</v>
      </c>
      <c r="Q865">
        <v>3.7</v>
      </c>
      <c r="R865">
        <v>6566</v>
      </c>
      <c r="S865">
        <v>6861</v>
      </c>
      <c r="T865">
        <v>9</v>
      </c>
      <c r="U865">
        <v>13996905</v>
      </c>
      <c r="V865">
        <v>24323415</v>
      </c>
      <c r="W865">
        <v>-10326510</v>
      </c>
      <c r="X865" s="27">
        <f t="shared" si="79"/>
        <v>0.28126964173475799</v>
      </c>
      <c r="Y865" s="27">
        <f t="shared" si="80"/>
        <v>0.53754313358217143</v>
      </c>
      <c r="Z865" s="26">
        <f t="shared" si="81"/>
        <v>232.53296089385472</v>
      </c>
      <c r="AA865" s="27">
        <f t="shared" si="82"/>
        <v>0.87912087912087911</v>
      </c>
      <c r="AB865" t="str">
        <f t="shared" si="83"/>
        <v>Other</v>
      </c>
    </row>
    <row r="866" spans="1:28" x14ac:dyDescent="0.3">
      <c r="A866" t="s">
        <v>883</v>
      </c>
      <c r="B866" t="s">
        <v>1579</v>
      </c>
      <c r="C866" t="s">
        <v>1633</v>
      </c>
      <c r="D866" t="s">
        <v>1636</v>
      </c>
      <c r="E866">
        <v>2024</v>
      </c>
      <c r="F866" t="s">
        <v>1642</v>
      </c>
      <c r="G866">
        <f t="shared" si="78"/>
        <v>90</v>
      </c>
      <c r="H866">
        <v>1620</v>
      </c>
      <c r="I866">
        <v>6551</v>
      </c>
      <c r="J866">
        <v>1787</v>
      </c>
      <c r="K866">
        <v>499962</v>
      </c>
      <c r="L866">
        <v>4.07</v>
      </c>
      <c r="M866">
        <v>16</v>
      </c>
      <c r="N866">
        <v>6.03</v>
      </c>
      <c r="O866">
        <v>16.91</v>
      </c>
      <c r="P866">
        <v>33.409999999999997</v>
      </c>
      <c r="Q866">
        <v>4.2</v>
      </c>
      <c r="R866">
        <v>3915</v>
      </c>
      <c r="S866">
        <v>6210</v>
      </c>
      <c r="T866">
        <v>5</v>
      </c>
      <c r="U866">
        <v>10612620</v>
      </c>
      <c r="V866">
        <v>2894940</v>
      </c>
      <c r="W866">
        <v>7717680</v>
      </c>
      <c r="X866" s="27">
        <f t="shared" si="79"/>
        <v>0.20689655172413793</v>
      </c>
      <c r="Y866" s="27">
        <f t="shared" si="80"/>
        <v>0.32432770070879613</v>
      </c>
      <c r="Z866" s="26">
        <f t="shared" si="81"/>
        <v>345</v>
      </c>
      <c r="AA866" s="27">
        <f t="shared" si="82"/>
        <v>0.82222222222222219</v>
      </c>
      <c r="AB866" t="str">
        <f t="shared" si="83"/>
        <v>Other</v>
      </c>
    </row>
    <row r="867" spans="1:28" x14ac:dyDescent="0.3">
      <c r="A867" t="s">
        <v>884</v>
      </c>
      <c r="B867" t="s">
        <v>1581</v>
      </c>
      <c r="C867" t="s">
        <v>1632</v>
      </c>
      <c r="D867" t="s">
        <v>1636</v>
      </c>
      <c r="E867">
        <v>2023</v>
      </c>
      <c r="F867" t="s">
        <v>1640</v>
      </c>
      <c r="G867">
        <f t="shared" si="78"/>
        <v>92</v>
      </c>
      <c r="H867">
        <v>2610</v>
      </c>
      <c r="I867">
        <v>12256</v>
      </c>
      <c r="J867">
        <v>14887</v>
      </c>
      <c r="K867">
        <v>464758</v>
      </c>
      <c r="L867">
        <v>2.86</v>
      </c>
      <c r="M867">
        <v>12</v>
      </c>
      <c r="N867">
        <v>6.54</v>
      </c>
      <c r="O867">
        <v>4.75</v>
      </c>
      <c r="P867">
        <v>41.41</v>
      </c>
      <c r="Q867">
        <v>2.2000000000000002</v>
      </c>
      <c r="R867">
        <v>3889</v>
      </c>
      <c r="S867">
        <v>7055</v>
      </c>
      <c r="T867">
        <v>2</v>
      </c>
      <c r="U867">
        <v>31988160</v>
      </c>
      <c r="V867">
        <v>38855070</v>
      </c>
      <c r="W867">
        <v>-6866910</v>
      </c>
      <c r="X867" s="27">
        <f t="shared" si="79"/>
        <v>0.27004655975168135</v>
      </c>
      <c r="Y867" s="27">
        <f t="shared" si="80"/>
        <v>0.52252796225306042</v>
      </c>
      <c r="Z867" s="26">
        <f t="shared" si="81"/>
        <v>248.68199233716476</v>
      </c>
      <c r="AA867" s="27">
        <f t="shared" si="82"/>
        <v>0.86956521739130432</v>
      </c>
      <c r="AB867" t="str">
        <f t="shared" si="83"/>
        <v>Other</v>
      </c>
    </row>
    <row r="868" spans="1:28" x14ac:dyDescent="0.3">
      <c r="A868" t="s">
        <v>885</v>
      </c>
      <c r="B868" t="s">
        <v>1310</v>
      </c>
      <c r="C868" t="s">
        <v>1632</v>
      </c>
      <c r="D868" t="s">
        <v>1636</v>
      </c>
      <c r="E868">
        <v>2024</v>
      </c>
      <c r="F868" t="s">
        <v>1640</v>
      </c>
      <c r="G868">
        <f t="shared" si="78"/>
        <v>92</v>
      </c>
      <c r="H868">
        <v>3441</v>
      </c>
      <c r="I868">
        <v>3975</v>
      </c>
      <c r="J868">
        <v>8604</v>
      </c>
      <c r="K868">
        <v>474528</v>
      </c>
      <c r="L868">
        <v>2.77</v>
      </c>
      <c r="M868">
        <v>1</v>
      </c>
      <c r="N868">
        <v>9.98</v>
      </c>
      <c r="O868">
        <v>20.47</v>
      </c>
      <c r="P868">
        <v>37.36</v>
      </c>
      <c r="Q868">
        <v>1.3</v>
      </c>
      <c r="R868">
        <v>17711</v>
      </c>
      <c r="S868">
        <v>206</v>
      </c>
      <c r="T868">
        <v>3</v>
      </c>
      <c r="U868">
        <v>13677975</v>
      </c>
      <c r="V868">
        <v>29606364</v>
      </c>
      <c r="W868">
        <v>-15928389</v>
      </c>
      <c r="X868" s="27">
        <f t="shared" si="79"/>
        <v>0.94351521798738691</v>
      </c>
      <c r="Y868" s="27">
        <f t="shared" si="80"/>
        <v>0.68889606057960961</v>
      </c>
      <c r="Z868" s="26">
        <f t="shared" si="81"/>
        <v>5.5077012496367335</v>
      </c>
      <c r="AA868" s="27">
        <f t="shared" si="82"/>
        <v>0.98913043478260865</v>
      </c>
      <c r="AB868" t="str">
        <f t="shared" si="83"/>
        <v>Fast Mover</v>
      </c>
    </row>
    <row r="869" spans="1:28" x14ac:dyDescent="0.3">
      <c r="A869" t="s">
        <v>886</v>
      </c>
      <c r="B869" t="s">
        <v>1582</v>
      </c>
      <c r="C869" t="s">
        <v>1633</v>
      </c>
      <c r="D869" t="s">
        <v>1637</v>
      </c>
      <c r="E869">
        <v>2024</v>
      </c>
      <c r="F869" t="s">
        <v>1639</v>
      </c>
      <c r="G869">
        <f t="shared" si="78"/>
        <v>92</v>
      </c>
      <c r="H869">
        <v>3015</v>
      </c>
      <c r="I869">
        <v>5110</v>
      </c>
      <c r="J869">
        <v>8589</v>
      </c>
      <c r="K869">
        <v>488458</v>
      </c>
      <c r="L869">
        <v>5.13</v>
      </c>
      <c r="M869">
        <v>12</v>
      </c>
      <c r="N869">
        <v>0.75</v>
      </c>
      <c r="O869">
        <v>2.92</v>
      </c>
      <c r="P869">
        <v>76.58</v>
      </c>
      <c r="Q869">
        <v>3</v>
      </c>
      <c r="R869">
        <v>2263</v>
      </c>
      <c r="S869">
        <v>4854</v>
      </c>
      <c r="T869">
        <v>14</v>
      </c>
      <c r="U869">
        <v>15406650</v>
      </c>
      <c r="V869">
        <v>25895835</v>
      </c>
      <c r="W869">
        <v>-10489185</v>
      </c>
      <c r="X869" s="27">
        <f t="shared" si="79"/>
        <v>0.38314906595501336</v>
      </c>
      <c r="Y869" s="27">
        <f t="shared" si="80"/>
        <v>0.60360988743025945</v>
      </c>
      <c r="Z869" s="26">
        <f t="shared" si="81"/>
        <v>148.11542288557214</v>
      </c>
      <c r="AA869" s="27">
        <f t="shared" si="82"/>
        <v>0.86956521739130432</v>
      </c>
      <c r="AB869" t="str">
        <f t="shared" si="83"/>
        <v>Fast Mover</v>
      </c>
    </row>
    <row r="870" spans="1:28" x14ac:dyDescent="0.3">
      <c r="A870" t="s">
        <v>887</v>
      </c>
      <c r="B870" t="s">
        <v>1490</v>
      </c>
      <c r="C870" t="s">
        <v>1633</v>
      </c>
      <c r="D870" t="s">
        <v>1637</v>
      </c>
      <c r="E870">
        <v>2024</v>
      </c>
      <c r="F870" t="s">
        <v>1639</v>
      </c>
      <c r="G870">
        <f t="shared" si="78"/>
        <v>92</v>
      </c>
      <c r="H870">
        <v>3693</v>
      </c>
      <c r="I870">
        <v>5755</v>
      </c>
      <c r="J870">
        <v>6517</v>
      </c>
      <c r="K870">
        <v>414115</v>
      </c>
      <c r="L870">
        <v>6.45</v>
      </c>
      <c r="M870">
        <v>6</v>
      </c>
      <c r="N870">
        <v>2.23</v>
      </c>
      <c r="O870">
        <v>16.399999999999999</v>
      </c>
      <c r="P870">
        <v>31.98</v>
      </c>
      <c r="Q870">
        <v>2.2999999999999998</v>
      </c>
      <c r="R870">
        <v>18699</v>
      </c>
      <c r="S870">
        <v>5378</v>
      </c>
      <c r="T870">
        <v>11</v>
      </c>
      <c r="U870">
        <v>21253215</v>
      </c>
      <c r="V870">
        <v>24067281</v>
      </c>
      <c r="W870">
        <v>-2814066</v>
      </c>
      <c r="X870" s="27">
        <f t="shared" si="79"/>
        <v>0.40712159629588801</v>
      </c>
      <c r="Y870" s="27">
        <f t="shared" si="80"/>
        <v>0.73934703624542231</v>
      </c>
      <c r="Z870" s="26">
        <f t="shared" si="81"/>
        <v>133.97671269970215</v>
      </c>
      <c r="AA870" s="27">
        <f t="shared" si="82"/>
        <v>0.93478260869565222</v>
      </c>
      <c r="AB870" t="str">
        <f t="shared" si="83"/>
        <v>Fast Mover</v>
      </c>
    </row>
    <row r="871" spans="1:28" x14ac:dyDescent="0.3">
      <c r="A871" t="s">
        <v>888</v>
      </c>
      <c r="B871" t="s">
        <v>1583</v>
      </c>
      <c r="C871" t="s">
        <v>1632</v>
      </c>
      <c r="D871" t="s">
        <v>1636</v>
      </c>
      <c r="E871">
        <v>2024</v>
      </c>
      <c r="F871" t="s">
        <v>1640</v>
      </c>
      <c r="G871">
        <f t="shared" si="78"/>
        <v>92</v>
      </c>
      <c r="H871">
        <v>3900</v>
      </c>
      <c r="I871">
        <v>15984</v>
      </c>
      <c r="J871">
        <v>13000</v>
      </c>
      <c r="K871">
        <v>143783</v>
      </c>
      <c r="L871">
        <v>12.46</v>
      </c>
      <c r="M871">
        <v>9</v>
      </c>
      <c r="N871">
        <v>4.08</v>
      </c>
      <c r="O871">
        <v>8.5299999999999994</v>
      </c>
      <c r="P871">
        <v>68.650000000000006</v>
      </c>
      <c r="Q871">
        <v>1.8</v>
      </c>
      <c r="R871">
        <v>7755</v>
      </c>
      <c r="S871">
        <v>6508</v>
      </c>
      <c r="T871">
        <v>14</v>
      </c>
      <c r="U871">
        <v>62337600</v>
      </c>
      <c r="V871">
        <v>50700000</v>
      </c>
      <c r="W871">
        <v>11637600</v>
      </c>
      <c r="X871" s="27">
        <f t="shared" si="79"/>
        <v>0.3747117601844735</v>
      </c>
      <c r="Y871" s="27">
        <f t="shared" si="80"/>
        <v>0.78078890911376853</v>
      </c>
      <c r="Z871" s="26">
        <f t="shared" si="81"/>
        <v>153.52205128205128</v>
      </c>
      <c r="AA871" s="27">
        <f t="shared" si="82"/>
        <v>0.90217391304347827</v>
      </c>
      <c r="AB871" t="str">
        <f t="shared" si="83"/>
        <v>Overstocked</v>
      </c>
    </row>
    <row r="872" spans="1:28" x14ac:dyDescent="0.3">
      <c r="A872" t="s">
        <v>889</v>
      </c>
      <c r="B872" t="s">
        <v>1584</v>
      </c>
      <c r="C872" t="s">
        <v>1633</v>
      </c>
      <c r="D872" t="s">
        <v>1638</v>
      </c>
      <c r="E872">
        <v>2024</v>
      </c>
      <c r="F872" t="s">
        <v>1639</v>
      </c>
      <c r="G872">
        <f t="shared" si="78"/>
        <v>92</v>
      </c>
      <c r="H872">
        <v>922</v>
      </c>
      <c r="I872">
        <v>3235</v>
      </c>
      <c r="J872">
        <v>14743</v>
      </c>
      <c r="K872">
        <v>175681</v>
      </c>
      <c r="L872">
        <v>1.8</v>
      </c>
      <c r="M872">
        <v>5</v>
      </c>
      <c r="N872">
        <v>3.48</v>
      </c>
      <c r="O872">
        <v>18.690000000000001</v>
      </c>
      <c r="P872">
        <v>17.52</v>
      </c>
      <c r="Q872">
        <v>4.8</v>
      </c>
      <c r="R872">
        <v>18761</v>
      </c>
      <c r="S872">
        <v>7735</v>
      </c>
      <c r="T872">
        <v>14</v>
      </c>
      <c r="U872">
        <v>2982670</v>
      </c>
      <c r="V872">
        <v>13593046</v>
      </c>
      <c r="W872">
        <v>-10610376</v>
      </c>
      <c r="X872" s="27">
        <f t="shared" si="79"/>
        <v>0.10650340764699087</v>
      </c>
      <c r="Y872" s="27">
        <f t="shared" si="80"/>
        <v>0.18458650620587039</v>
      </c>
      <c r="Z872" s="26">
        <f t="shared" si="81"/>
        <v>771.82212581344902</v>
      </c>
      <c r="AA872" s="27">
        <f t="shared" si="82"/>
        <v>0.94565217391304346</v>
      </c>
      <c r="AB872" t="str">
        <f t="shared" si="83"/>
        <v>Slow Mover</v>
      </c>
    </row>
    <row r="873" spans="1:28" x14ac:dyDescent="0.3">
      <c r="A873" t="s">
        <v>890</v>
      </c>
      <c r="B873" t="s">
        <v>1166</v>
      </c>
      <c r="C873" t="s">
        <v>1634</v>
      </c>
      <c r="D873" t="s">
        <v>1637</v>
      </c>
      <c r="E873">
        <v>2023</v>
      </c>
      <c r="F873" t="s">
        <v>1642</v>
      </c>
      <c r="G873">
        <f t="shared" si="78"/>
        <v>90</v>
      </c>
      <c r="H873">
        <v>1302</v>
      </c>
      <c r="I873">
        <v>9758</v>
      </c>
      <c r="J873">
        <v>3998</v>
      </c>
      <c r="K873">
        <v>137893</v>
      </c>
      <c r="L873">
        <v>11.02</v>
      </c>
      <c r="M873">
        <v>2</v>
      </c>
      <c r="N873">
        <v>0.22</v>
      </c>
      <c r="O873">
        <v>13.74</v>
      </c>
      <c r="P873">
        <v>86.11</v>
      </c>
      <c r="Q873">
        <v>2.8</v>
      </c>
      <c r="R873">
        <v>8673</v>
      </c>
      <c r="S873">
        <v>1325</v>
      </c>
      <c r="T873">
        <v>3</v>
      </c>
      <c r="U873">
        <v>12704916</v>
      </c>
      <c r="V873">
        <v>5205396</v>
      </c>
      <c r="W873">
        <v>7499520</v>
      </c>
      <c r="X873" s="27">
        <f t="shared" si="79"/>
        <v>0.4956223829463266</v>
      </c>
      <c r="Y873" s="27">
        <f t="shared" si="80"/>
        <v>0.26066337427336578</v>
      </c>
      <c r="Z873" s="26">
        <f t="shared" si="81"/>
        <v>91.589861751152071</v>
      </c>
      <c r="AA873" s="27">
        <f t="shared" si="82"/>
        <v>0.97777777777777775</v>
      </c>
      <c r="AB873" t="str">
        <f t="shared" si="83"/>
        <v>Other</v>
      </c>
    </row>
    <row r="874" spans="1:28" x14ac:dyDescent="0.3">
      <c r="A874" t="s">
        <v>891</v>
      </c>
      <c r="B874" t="s">
        <v>1353</v>
      </c>
      <c r="C874" t="s">
        <v>1633</v>
      </c>
      <c r="D874" t="s">
        <v>1638</v>
      </c>
      <c r="E874">
        <v>2024</v>
      </c>
      <c r="F874" t="s">
        <v>1639</v>
      </c>
      <c r="G874">
        <f t="shared" si="78"/>
        <v>92</v>
      </c>
      <c r="H874">
        <v>1364</v>
      </c>
      <c r="I874">
        <v>9479</v>
      </c>
      <c r="J874">
        <v>6174</v>
      </c>
      <c r="K874">
        <v>498604</v>
      </c>
      <c r="L874">
        <v>7.97</v>
      </c>
      <c r="M874">
        <v>2</v>
      </c>
      <c r="N874">
        <v>0.92</v>
      </c>
      <c r="O874">
        <v>11.31</v>
      </c>
      <c r="P874">
        <v>59.79</v>
      </c>
      <c r="Q874">
        <v>1.7</v>
      </c>
      <c r="R874">
        <v>12018</v>
      </c>
      <c r="S874">
        <v>4350</v>
      </c>
      <c r="T874">
        <v>4</v>
      </c>
      <c r="U874">
        <v>12929356</v>
      </c>
      <c r="V874">
        <v>8421336</v>
      </c>
      <c r="W874">
        <v>4508020</v>
      </c>
      <c r="X874" s="27">
        <f t="shared" si="79"/>
        <v>0.23871193559677983</v>
      </c>
      <c r="Y874" s="27">
        <f t="shared" si="80"/>
        <v>0.27307591590543084</v>
      </c>
      <c r="Z874" s="26">
        <f t="shared" si="81"/>
        <v>293.40175953079182</v>
      </c>
      <c r="AA874" s="27">
        <f t="shared" si="82"/>
        <v>0.97826086956521741</v>
      </c>
      <c r="AB874" t="str">
        <f t="shared" si="83"/>
        <v>Overstocked</v>
      </c>
    </row>
    <row r="875" spans="1:28" x14ac:dyDescent="0.3">
      <c r="A875" t="s">
        <v>892</v>
      </c>
      <c r="B875" t="s">
        <v>1585</v>
      </c>
      <c r="C875" t="s">
        <v>1632</v>
      </c>
      <c r="D875" t="s">
        <v>1638</v>
      </c>
      <c r="E875">
        <v>2024</v>
      </c>
      <c r="F875" t="s">
        <v>1641</v>
      </c>
      <c r="G875">
        <f t="shared" si="78"/>
        <v>91</v>
      </c>
      <c r="H875">
        <v>4870</v>
      </c>
      <c r="I875">
        <v>3928</v>
      </c>
      <c r="J875">
        <v>5590</v>
      </c>
      <c r="K875">
        <v>208763</v>
      </c>
      <c r="L875">
        <v>4.32</v>
      </c>
      <c r="M875">
        <v>17</v>
      </c>
      <c r="N875">
        <v>6.81</v>
      </c>
      <c r="O875">
        <v>4.24</v>
      </c>
      <c r="P875">
        <v>66.540000000000006</v>
      </c>
      <c r="Q875">
        <v>1.8</v>
      </c>
      <c r="R875">
        <v>11752</v>
      </c>
      <c r="S875">
        <v>995</v>
      </c>
      <c r="T875">
        <v>7</v>
      </c>
      <c r="U875">
        <v>19129360</v>
      </c>
      <c r="V875">
        <v>27223300</v>
      </c>
      <c r="W875">
        <v>-8093940</v>
      </c>
      <c r="X875" s="27">
        <f t="shared" si="79"/>
        <v>0.83034953111679455</v>
      </c>
      <c r="Y875" s="27">
        <f t="shared" si="80"/>
        <v>0.9749851249702699</v>
      </c>
      <c r="Z875" s="26">
        <f t="shared" si="81"/>
        <v>18.592402464065707</v>
      </c>
      <c r="AA875" s="27">
        <f t="shared" si="82"/>
        <v>0.81318681318681318</v>
      </c>
      <c r="AB875" t="str">
        <f t="shared" si="83"/>
        <v>Fast Mover</v>
      </c>
    </row>
    <row r="876" spans="1:28" x14ac:dyDescent="0.3">
      <c r="A876" t="s">
        <v>893</v>
      </c>
      <c r="B876" t="s">
        <v>1526</v>
      </c>
      <c r="C876" t="s">
        <v>1634</v>
      </c>
      <c r="D876" t="s">
        <v>1636</v>
      </c>
      <c r="E876">
        <v>2024</v>
      </c>
      <c r="F876" t="s">
        <v>1640</v>
      </c>
      <c r="G876">
        <f t="shared" si="78"/>
        <v>92</v>
      </c>
      <c r="H876">
        <v>2948</v>
      </c>
      <c r="I876">
        <v>13845</v>
      </c>
      <c r="J876">
        <v>7983</v>
      </c>
      <c r="K876">
        <v>127960</v>
      </c>
      <c r="L876">
        <v>7.39</v>
      </c>
      <c r="M876">
        <v>10</v>
      </c>
      <c r="N876">
        <v>8.7899999999999991</v>
      </c>
      <c r="O876">
        <v>15.92</v>
      </c>
      <c r="P876">
        <v>33.840000000000003</v>
      </c>
      <c r="Q876">
        <v>2.1</v>
      </c>
      <c r="R876">
        <v>13947</v>
      </c>
      <c r="S876">
        <v>1720</v>
      </c>
      <c r="T876">
        <v>9</v>
      </c>
      <c r="U876">
        <v>40815060</v>
      </c>
      <c r="V876">
        <v>23533884</v>
      </c>
      <c r="W876">
        <v>17281176</v>
      </c>
      <c r="X876" s="27">
        <f t="shared" si="79"/>
        <v>0.6315338474721508</v>
      </c>
      <c r="Y876" s="27">
        <f t="shared" si="80"/>
        <v>0.59019633437625374</v>
      </c>
      <c r="Z876" s="26">
        <f t="shared" si="81"/>
        <v>53.677069199457264</v>
      </c>
      <c r="AA876" s="27">
        <f t="shared" si="82"/>
        <v>0.89130434782608692</v>
      </c>
      <c r="AB876" t="str">
        <f t="shared" si="83"/>
        <v>Fast Mover</v>
      </c>
    </row>
    <row r="877" spans="1:28" x14ac:dyDescent="0.3">
      <c r="A877" t="s">
        <v>894</v>
      </c>
      <c r="B877" t="s">
        <v>1060</v>
      </c>
      <c r="C877" t="s">
        <v>1634</v>
      </c>
      <c r="D877" t="s">
        <v>1636</v>
      </c>
      <c r="E877">
        <v>2024</v>
      </c>
      <c r="F877" t="s">
        <v>1640</v>
      </c>
      <c r="G877">
        <f t="shared" si="78"/>
        <v>92</v>
      </c>
      <c r="H877">
        <v>127</v>
      </c>
      <c r="I877">
        <v>8926</v>
      </c>
      <c r="J877">
        <v>3324</v>
      </c>
      <c r="K877">
        <v>396532</v>
      </c>
      <c r="L877">
        <v>4.5</v>
      </c>
      <c r="M877">
        <v>19</v>
      </c>
      <c r="N877">
        <v>5.14</v>
      </c>
      <c r="O877">
        <v>24.37</v>
      </c>
      <c r="P877">
        <v>42.97</v>
      </c>
      <c r="Q877">
        <v>5</v>
      </c>
      <c r="R877">
        <v>16589</v>
      </c>
      <c r="S877">
        <v>5188</v>
      </c>
      <c r="T877">
        <v>13</v>
      </c>
      <c r="U877">
        <v>1133602</v>
      </c>
      <c r="V877">
        <v>422148</v>
      </c>
      <c r="W877">
        <v>711454</v>
      </c>
      <c r="X877" s="27">
        <f t="shared" si="79"/>
        <v>2.3894637817497649E-2</v>
      </c>
      <c r="Y877" s="27">
        <f t="shared" si="80"/>
        <v>2.5425690117294512E-2</v>
      </c>
      <c r="Z877" s="26">
        <f t="shared" si="81"/>
        <v>3758.2362204724413</v>
      </c>
      <c r="AA877" s="27">
        <f t="shared" si="82"/>
        <v>0.79347826086956519</v>
      </c>
      <c r="AB877" t="str">
        <f t="shared" si="83"/>
        <v>Slow Mover</v>
      </c>
    </row>
    <row r="878" spans="1:28" x14ac:dyDescent="0.3">
      <c r="A878" t="s">
        <v>895</v>
      </c>
      <c r="B878" t="s">
        <v>1137</v>
      </c>
      <c r="C878" t="s">
        <v>1634</v>
      </c>
      <c r="D878" t="s">
        <v>1638</v>
      </c>
      <c r="E878">
        <v>2023</v>
      </c>
      <c r="F878" t="s">
        <v>1641</v>
      </c>
      <c r="G878">
        <f t="shared" si="78"/>
        <v>91</v>
      </c>
      <c r="H878">
        <v>2671</v>
      </c>
      <c r="I878">
        <v>10033</v>
      </c>
      <c r="J878">
        <v>10077</v>
      </c>
      <c r="K878">
        <v>72601</v>
      </c>
      <c r="L878">
        <v>8.94</v>
      </c>
      <c r="M878">
        <v>4</v>
      </c>
      <c r="N878">
        <v>5.39</v>
      </c>
      <c r="O878">
        <v>20.64</v>
      </c>
      <c r="P878">
        <v>27.9</v>
      </c>
      <c r="Q878">
        <v>2.1</v>
      </c>
      <c r="R878">
        <v>10895</v>
      </c>
      <c r="S878">
        <v>5519</v>
      </c>
      <c r="T878">
        <v>2</v>
      </c>
      <c r="U878">
        <v>26798143</v>
      </c>
      <c r="V878">
        <v>26915667</v>
      </c>
      <c r="W878">
        <v>-117524</v>
      </c>
      <c r="X878" s="27">
        <f t="shared" si="79"/>
        <v>0.32612942612942614</v>
      </c>
      <c r="Y878" s="27">
        <f t="shared" si="80"/>
        <v>0.53474030160073738</v>
      </c>
      <c r="Z878" s="26">
        <f t="shared" si="81"/>
        <v>188.03032572070387</v>
      </c>
      <c r="AA878" s="27">
        <f t="shared" si="82"/>
        <v>0.95604395604395609</v>
      </c>
      <c r="AB878" t="str">
        <f t="shared" si="83"/>
        <v>Overstocked</v>
      </c>
    </row>
    <row r="879" spans="1:28" x14ac:dyDescent="0.3">
      <c r="A879" t="s">
        <v>896</v>
      </c>
      <c r="B879" t="s">
        <v>1502</v>
      </c>
      <c r="C879" t="s">
        <v>1633</v>
      </c>
      <c r="D879" t="s">
        <v>1635</v>
      </c>
      <c r="E879">
        <v>2024</v>
      </c>
      <c r="F879" t="s">
        <v>1639</v>
      </c>
      <c r="G879">
        <f t="shared" si="78"/>
        <v>92</v>
      </c>
      <c r="H879">
        <v>4277</v>
      </c>
      <c r="I879">
        <v>6749</v>
      </c>
      <c r="J879">
        <v>3279</v>
      </c>
      <c r="K879">
        <v>461236</v>
      </c>
      <c r="L879">
        <v>6.51</v>
      </c>
      <c r="M879">
        <v>18</v>
      </c>
      <c r="N879">
        <v>2.5499999999999998</v>
      </c>
      <c r="O879">
        <v>1.5</v>
      </c>
      <c r="P879">
        <v>84.6</v>
      </c>
      <c r="Q879">
        <v>2.2999999999999998</v>
      </c>
      <c r="R879">
        <v>13567</v>
      </c>
      <c r="S879">
        <v>1485</v>
      </c>
      <c r="T879">
        <v>10</v>
      </c>
      <c r="U879">
        <v>28865473</v>
      </c>
      <c r="V879">
        <v>14024283</v>
      </c>
      <c r="W879">
        <v>14841190</v>
      </c>
      <c r="X879" s="27">
        <f t="shared" si="79"/>
        <v>0.74227698715723711</v>
      </c>
      <c r="Y879" s="27">
        <f t="shared" si="80"/>
        <v>0.85626517032809946</v>
      </c>
      <c r="Z879" s="26">
        <f t="shared" si="81"/>
        <v>31.942950666354921</v>
      </c>
      <c r="AA879" s="27">
        <f t="shared" si="82"/>
        <v>0.80434782608695654</v>
      </c>
      <c r="AB879" t="str">
        <f t="shared" si="83"/>
        <v>Fast Mover</v>
      </c>
    </row>
    <row r="880" spans="1:28" x14ac:dyDescent="0.3">
      <c r="A880" t="s">
        <v>897</v>
      </c>
      <c r="B880" t="s">
        <v>1270</v>
      </c>
      <c r="C880" t="s">
        <v>1633</v>
      </c>
      <c r="D880" t="s">
        <v>1637</v>
      </c>
      <c r="E880">
        <v>2023</v>
      </c>
      <c r="F880" t="s">
        <v>1641</v>
      </c>
      <c r="G880">
        <f t="shared" si="78"/>
        <v>91</v>
      </c>
      <c r="H880">
        <v>650</v>
      </c>
      <c r="I880">
        <v>11186</v>
      </c>
      <c r="J880">
        <v>10685</v>
      </c>
      <c r="K880">
        <v>189227</v>
      </c>
      <c r="L880">
        <v>2.4700000000000002</v>
      </c>
      <c r="M880">
        <v>18</v>
      </c>
      <c r="N880">
        <v>7.68</v>
      </c>
      <c r="O880">
        <v>9.41</v>
      </c>
      <c r="P880">
        <v>49.05</v>
      </c>
      <c r="Q880">
        <v>3.6</v>
      </c>
      <c r="R880">
        <v>20707</v>
      </c>
      <c r="S880">
        <v>2533</v>
      </c>
      <c r="T880">
        <v>2</v>
      </c>
      <c r="U880">
        <v>7270900</v>
      </c>
      <c r="V880">
        <v>6945250</v>
      </c>
      <c r="W880">
        <v>325650</v>
      </c>
      <c r="X880" s="27">
        <f t="shared" si="79"/>
        <v>0.20420986490732013</v>
      </c>
      <c r="Y880" s="27">
        <f t="shared" si="80"/>
        <v>0.13013148485229475</v>
      </c>
      <c r="Z880" s="26">
        <f t="shared" si="81"/>
        <v>354.62</v>
      </c>
      <c r="AA880" s="27">
        <f t="shared" si="82"/>
        <v>0.80219780219780223</v>
      </c>
      <c r="AB880" t="str">
        <f t="shared" si="83"/>
        <v>Other</v>
      </c>
    </row>
    <row r="881" spans="1:28" x14ac:dyDescent="0.3">
      <c r="A881" t="s">
        <v>898</v>
      </c>
      <c r="B881" t="s">
        <v>1477</v>
      </c>
      <c r="C881" t="s">
        <v>1634</v>
      </c>
      <c r="D881" t="s">
        <v>1636</v>
      </c>
      <c r="E881">
        <v>2024</v>
      </c>
      <c r="F881" t="s">
        <v>1641</v>
      </c>
      <c r="G881">
        <f t="shared" si="78"/>
        <v>91</v>
      </c>
      <c r="H881">
        <v>1115</v>
      </c>
      <c r="I881">
        <v>15609</v>
      </c>
      <c r="J881">
        <v>11307</v>
      </c>
      <c r="K881">
        <v>250191</v>
      </c>
      <c r="L881">
        <v>1.75</v>
      </c>
      <c r="M881">
        <v>14</v>
      </c>
      <c r="N881">
        <v>7.52</v>
      </c>
      <c r="O881">
        <v>23.14</v>
      </c>
      <c r="P881">
        <v>60.44</v>
      </c>
      <c r="Q881">
        <v>2.2000000000000002</v>
      </c>
      <c r="R881">
        <v>6787</v>
      </c>
      <c r="S881">
        <v>1401</v>
      </c>
      <c r="T881">
        <v>11</v>
      </c>
      <c r="U881">
        <v>17404035</v>
      </c>
      <c r="V881">
        <v>12607305</v>
      </c>
      <c r="W881">
        <v>4796730</v>
      </c>
      <c r="X881" s="27">
        <f t="shared" si="79"/>
        <v>0.44316375198728142</v>
      </c>
      <c r="Y881" s="27">
        <f t="shared" si="80"/>
        <v>0.22322554709278253</v>
      </c>
      <c r="Z881" s="26">
        <f t="shared" si="81"/>
        <v>114.34170403587443</v>
      </c>
      <c r="AA881" s="27">
        <f t="shared" si="82"/>
        <v>0.84615384615384615</v>
      </c>
      <c r="AB881" t="str">
        <f t="shared" si="83"/>
        <v>Stock-out Risk</v>
      </c>
    </row>
    <row r="882" spans="1:28" x14ac:dyDescent="0.3">
      <c r="A882" t="s">
        <v>899</v>
      </c>
      <c r="B882" t="s">
        <v>1053</v>
      </c>
      <c r="C882" t="s">
        <v>1633</v>
      </c>
      <c r="D882" t="s">
        <v>1635</v>
      </c>
      <c r="E882">
        <v>2023</v>
      </c>
      <c r="F882" t="s">
        <v>1639</v>
      </c>
      <c r="G882">
        <f t="shared" si="78"/>
        <v>92</v>
      </c>
      <c r="H882">
        <v>2186</v>
      </c>
      <c r="I882">
        <v>2161</v>
      </c>
      <c r="J882">
        <v>5954</v>
      </c>
      <c r="K882">
        <v>217849</v>
      </c>
      <c r="L882">
        <v>8.1999999999999993</v>
      </c>
      <c r="M882">
        <v>15</v>
      </c>
      <c r="N882">
        <v>5.88</v>
      </c>
      <c r="O882">
        <v>12.58</v>
      </c>
      <c r="P882">
        <v>68.739999999999995</v>
      </c>
      <c r="Q882">
        <v>1.9</v>
      </c>
      <c r="R882">
        <v>14961</v>
      </c>
      <c r="S882">
        <v>6958</v>
      </c>
      <c r="T882">
        <v>3</v>
      </c>
      <c r="U882">
        <v>4723946</v>
      </c>
      <c r="V882">
        <v>13015444</v>
      </c>
      <c r="W882">
        <v>-8291498</v>
      </c>
      <c r="X882" s="27">
        <f t="shared" si="79"/>
        <v>0.23906386701662291</v>
      </c>
      <c r="Y882" s="27">
        <f t="shared" si="80"/>
        <v>0.43764219367248663</v>
      </c>
      <c r="Z882" s="26">
        <f t="shared" si="81"/>
        <v>292.83440073193049</v>
      </c>
      <c r="AA882" s="27">
        <f t="shared" si="82"/>
        <v>0.83695652173913038</v>
      </c>
      <c r="AB882" t="str">
        <f t="shared" si="83"/>
        <v>Other</v>
      </c>
    </row>
    <row r="883" spans="1:28" x14ac:dyDescent="0.3">
      <c r="A883" t="s">
        <v>900</v>
      </c>
      <c r="B883" t="s">
        <v>1349</v>
      </c>
      <c r="C883" t="s">
        <v>1633</v>
      </c>
      <c r="D883" t="s">
        <v>1635</v>
      </c>
      <c r="E883">
        <v>2023</v>
      </c>
      <c r="F883" t="s">
        <v>1640</v>
      </c>
      <c r="G883">
        <f t="shared" si="78"/>
        <v>92</v>
      </c>
      <c r="H883">
        <v>2499</v>
      </c>
      <c r="I883">
        <v>13575</v>
      </c>
      <c r="J883">
        <v>1578</v>
      </c>
      <c r="K883">
        <v>331854</v>
      </c>
      <c r="L883">
        <v>13.54</v>
      </c>
      <c r="M883">
        <v>8</v>
      </c>
      <c r="N883">
        <v>2.13</v>
      </c>
      <c r="O883">
        <v>16.55</v>
      </c>
      <c r="P883">
        <v>39.69</v>
      </c>
      <c r="Q883">
        <v>1.6</v>
      </c>
      <c r="R883">
        <v>14902</v>
      </c>
      <c r="S883">
        <v>9050</v>
      </c>
      <c r="T883">
        <v>4</v>
      </c>
      <c r="U883">
        <v>33923925</v>
      </c>
      <c r="V883">
        <v>3943422</v>
      </c>
      <c r="W883">
        <v>29980503</v>
      </c>
      <c r="X883" s="27">
        <f t="shared" si="79"/>
        <v>0.21638237076803185</v>
      </c>
      <c r="Y883" s="27">
        <f t="shared" si="80"/>
        <v>0.50030550868597623</v>
      </c>
      <c r="Z883" s="26">
        <f t="shared" si="81"/>
        <v>333.17326930772305</v>
      </c>
      <c r="AA883" s="27">
        <f t="shared" si="82"/>
        <v>0.91304347826086962</v>
      </c>
      <c r="AB883" t="str">
        <f t="shared" si="83"/>
        <v>Overstocked</v>
      </c>
    </row>
    <row r="884" spans="1:28" x14ac:dyDescent="0.3">
      <c r="A884" t="s">
        <v>901</v>
      </c>
      <c r="B884" t="s">
        <v>1093</v>
      </c>
      <c r="C884" t="s">
        <v>1634</v>
      </c>
      <c r="D884" t="s">
        <v>1637</v>
      </c>
      <c r="E884">
        <v>2024</v>
      </c>
      <c r="F884" t="s">
        <v>1641</v>
      </c>
      <c r="G884">
        <f t="shared" si="78"/>
        <v>91</v>
      </c>
      <c r="H884">
        <v>2393</v>
      </c>
      <c r="I884">
        <v>16288</v>
      </c>
      <c r="J884">
        <v>13581</v>
      </c>
      <c r="K884">
        <v>420858</v>
      </c>
      <c r="L884">
        <v>5.16</v>
      </c>
      <c r="M884">
        <v>3</v>
      </c>
      <c r="N884">
        <v>0.97</v>
      </c>
      <c r="O884">
        <v>22.81</v>
      </c>
      <c r="P884">
        <v>67.61</v>
      </c>
      <c r="Q884">
        <v>2.2999999999999998</v>
      </c>
      <c r="R884">
        <v>8933</v>
      </c>
      <c r="S884">
        <v>9038</v>
      </c>
      <c r="T884">
        <v>8</v>
      </c>
      <c r="U884">
        <v>38977184</v>
      </c>
      <c r="V884">
        <v>32499333</v>
      </c>
      <c r="W884">
        <v>6477851</v>
      </c>
      <c r="X884" s="27">
        <f t="shared" si="79"/>
        <v>0.2093430146093955</v>
      </c>
      <c r="Y884" s="27">
        <f t="shared" si="80"/>
        <v>0.47908406654083285</v>
      </c>
      <c r="Z884" s="26">
        <f t="shared" si="81"/>
        <v>343.69327204346013</v>
      </c>
      <c r="AA884" s="27">
        <f t="shared" si="82"/>
        <v>0.96703296703296704</v>
      </c>
      <c r="AB884" t="str">
        <f t="shared" si="83"/>
        <v>Overstocked</v>
      </c>
    </row>
    <row r="885" spans="1:28" x14ac:dyDescent="0.3">
      <c r="A885" t="s">
        <v>902</v>
      </c>
      <c r="B885" t="s">
        <v>1586</v>
      </c>
      <c r="C885" t="s">
        <v>1633</v>
      </c>
      <c r="D885" t="s">
        <v>1638</v>
      </c>
      <c r="E885">
        <v>2023</v>
      </c>
      <c r="F885" t="s">
        <v>1640</v>
      </c>
      <c r="G885">
        <f t="shared" si="78"/>
        <v>92</v>
      </c>
      <c r="H885">
        <v>1913</v>
      </c>
      <c r="I885">
        <v>11560</v>
      </c>
      <c r="J885">
        <v>10577</v>
      </c>
      <c r="K885">
        <v>205604</v>
      </c>
      <c r="L885">
        <v>11</v>
      </c>
      <c r="M885">
        <v>14</v>
      </c>
      <c r="N885">
        <v>0.64</v>
      </c>
      <c r="O885">
        <v>21.84</v>
      </c>
      <c r="P885">
        <v>64.08</v>
      </c>
      <c r="Q885">
        <v>1.4</v>
      </c>
      <c r="R885">
        <v>12784</v>
      </c>
      <c r="S885">
        <v>8884</v>
      </c>
      <c r="T885">
        <v>10</v>
      </c>
      <c r="U885">
        <v>22114280</v>
      </c>
      <c r="V885">
        <v>20233801</v>
      </c>
      <c r="W885">
        <v>1880479</v>
      </c>
      <c r="X885" s="27">
        <f t="shared" si="79"/>
        <v>0.177178845975734</v>
      </c>
      <c r="Y885" s="27">
        <f t="shared" si="80"/>
        <v>0.38298697003452287</v>
      </c>
      <c r="Z885" s="26">
        <f t="shared" si="81"/>
        <v>427.24934657605854</v>
      </c>
      <c r="AA885" s="27">
        <f t="shared" si="82"/>
        <v>0.84782608695652173</v>
      </c>
      <c r="AB885" t="str">
        <f t="shared" si="83"/>
        <v>Slow Mover</v>
      </c>
    </row>
    <row r="886" spans="1:28" x14ac:dyDescent="0.3">
      <c r="A886" t="s">
        <v>903</v>
      </c>
      <c r="B886" t="s">
        <v>1587</v>
      </c>
      <c r="C886" t="s">
        <v>1634</v>
      </c>
      <c r="D886" t="s">
        <v>1636</v>
      </c>
      <c r="E886">
        <v>2024</v>
      </c>
      <c r="F886" t="s">
        <v>1642</v>
      </c>
      <c r="G886">
        <f t="shared" si="78"/>
        <v>90</v>
      </c>
      <c r="H886">
        <v>1368</v>
      </c>
      <c r="I886">
        <v>17336</v>
      </c>
      <c r="J886">
        <v>2292</v>
      </c>
      <c r="K886">
        <v>178727</v>
      </c>
      <c r="L886">
        <v>9.8800000000000008</v>
      </c>
      <c r="M886">
        <v>11</v>
      </c>
      <c r="N886">
        <v>5.93</v>
      </c>
      <c r="O886">
        <v>12.55</v>
      </c>
      <c r="P886">
        <v>66.45</v>
      </c>
      <c r="Q886">
        <v>1.1000000000000001</v>
      </c>
      <c r="R886">
        <v>6326</v>
      </c>
      <c r="S886">
        <v>5744</v>
      </c>
      <c r="T886">
        <v>4</v>
      </c>
      <c r="U886">
        <v>23715648</v>
      </c>
      <c r="V886">
        <v>3135456</v>
      </c>
      <c r="W886">
        <v>20580192</v>
      </c>
      <c r="X886" s="27">
        <f t="shared" si="79"/>
        <v>0.1923509561304837</v>
      </c>
      <c r="Y886" s="27">
        <f t="shared" si="80"/>
        <v>0.27387672504298344</v>
      </c>
      <c r="Z886" s="26">
        <f t="shared" si="81"/>
        <v>377.89473684210526</v>
      </c>
      <c r="AA886" s="27">
        <f t="shared" si="82"/>
        <v>0.87777777777777777</v>
      </c>
      <c r="AB886" t="str">
        <f t="shared" si="83"/>
        <v>Other</v>
      </c>
    </row>
    <row r="887" spans="1:28" x14ac:dyDescent="0.3">
      <c r="A887" t="s">
        <v>904</v>
      </c>
      <c r="B887" t="s">
        <v>1395</v>
      </c>
      <c r="C887" t="s">
        <v>1632</v>
      </c>
      <c r="D887" t="s">
        <v>1636</v>
      </c>
      <c r="E887">
        <v>2023</v>
      </c>
      <c r="F887" t="s">
        <v>1641</v>
      </c>
      <c r="G887">
        <f t="shared" si="78"/>
        <v>91</v>
      </c>
      <c r="H887">
        <v>4761</v>
      </c>
      <c r="I887">
        <v>12026</v>
      </c>
      <c r="J887">
        <v>14878</v>
      </c>
      <c r="K887">
        <v>461817</v>
      </c>
      <c r="L887">
        <v>13.97</v>
      </c>
      <c r="M887">
        <v>2</v>
      </c>
      <c r="N887">
        <v>8.25</v>
      </c>
      <c r="O887">
        <v>10.94</v>
      </c>
      <c r="P887">
        <v>49.14</v>
      </c>
      <c r="Q887">
        <v>4.2</v>
      </c>
      <c r="R887">
        <v>5164</v>
      </c>
      <c r="S887">
        <v>5188</v>
      </c>
      <c r="T887">
        <v>9</v>
      </c>
      <c r="U887">
        <v>57255786</v>
      </c>
      <c r="V887">
        <v>70834158</v>
      </c>
      <c r="W887">
        <v>-13578372</v>
      </c>
      <c r="X887" s="27">
        <f t="shared" si="79"/>
        <v>0.47854055683988339</v>
      </c>
      <c r="Y887" s="27">
        <f t="shared" si="80"/>
        <v>0.95316307597196204</v>
      </c>
      <c r="Z887" s="26">
        <f t="shared" si="81"/>
        <v>99.161520688930892</v>
      </c>
      <c r="AA887" s="27">
        <f t="shared" si="82"/>
        <v>0.97802197802197799</v>
      </c>
      <c r="AB887" t="str">
        <f t="shared" si="83"/>
        <v>Fast Mover</v>
      </c>
    </row>
    <row r="888" spans="1:28" x14ac:dyDescent="0.3">
      <c r="A888" t="s">
        <v>905</v>
      </c>
      <c r="B888" t="s">
        <v>1406</v>
      </c>
      <c r="C888" t="s">
        <v>1633</v>
      </c>
      <c r="D888" t="s">
        <v>1637</v>
      </c>
      <c r="E888">
        <v>2023</v>
      </c>
      <c r="F888" t="s">
        <v>1640</v>
      </c>
      <c r="G888">
        <f t="shared" si="78"/>
        <v>92</v>
      </c>
      <c r="H888">
        <v>3647</v>
      </c>
      <c r="I888">
        <v>4874</v>
      </c>
      <c r="J888">
        <v>1460</v>
      </c>
      <c r="K888">
        <v>113227</v>
      </c>
      <c r="L888">
        <v>12.31</v>
      </c>
      <c r="M888">
        <v>13</v>
      </c>
      <c r="N888">
        <v>8.58</v>
      </c>
      <c r="O888">
        <v>8.49</v>
      </c>
      <c r="P888">
        <v>40.630000000000003</v>
      </c>
      <c r="Q888">
        <v>1.6</v>
      </c>
      <c r="R888">
        <v>12028</v>
      </c>
      <c r="S888">
        <v>9360</v>
      </c>
      <c r="T888">
        <v>10</v>
      </c>
      <c r="U888">
        <v>17775478</v>
      </c>
      <c r="V888">
        <v>5324620</v>
      </c>
      <c r="W888">
        <v>12450858</v>
      </c>
      <c r="X888" s="27">
        <f t="shared" si="79"/>
        <v>0.28038748366264321</v>
      </c>
      <c r="Y888" s="27">
        <f t="shared" si="80"/>
        <v>0.73013773116356762</v>
      </c>
      <c r="Z888" s="26">
        <f t="shared" si="81"/>
        <v>236.11735673156019</v>
      </c>
      <c r="AA888" s="27">
        <f t="shared" si="82"/>
        <v>0.85869565217391308</v>
      </c>
      <c r="AB888" t="str">
        <f t="shared" si="83"/>
        <v>Other</v>
      </c>
    </row>
    <row r="889" spans="1:28" x14ac:dyDescent="0.3">
      <c r="A889" t="s">
        <v>906</v>
      </c>
      <c r="B889" t="s">
        <v>1352</v>
      </c>
      <c r="C889" t="s">
        <v>1634</v>
      </c>
      <c r="D889" t="s">
        <v>1635</v>
      </c>
      <c r="E889">
        <v>2023</v>
      </c>
      <c r="F889" t="s">
        <v>1639</v>
      </c>
      <c r="G889">
        <f t="shared" si="78"/>
        <v>92</v>
      </c>
      <c r="H889">
        <v>3812</v>
      </c>
      <c r="I889">
        <v>1707</v>
      </c>
      <c r="J889">
        <v>2148</v>
      </c>
      <c r="K889">
        <v>186039</v>
      </c>
      <c r="L889">
        <v>8.5</v>
      </c>
      <c r="M889">
        <v>16</v>
      </c>
      <c r="N889">
        <v>4.6399999999999997</v>
      </c>
      <c r="O889">
        <v>17.98</v>
      </c>
      <c r="P889">
        <v>27.77</v>
      </c>
      <c r="Q889">
        <v>4.0999999999999996</v>
      </c>
      <c r="R889">
        <v>1997</v>
      </c>
      <c r="S889">
        <v>5540</v>
      </c>
      <c r="T889">
        <v>11</v>
      </c>
      <c r="U889">
        <v>6507084</v>
      </c>
      <c r="V889">
        <v>8188176</v>
      </c>
      <c r="W889">
        <v>-1681092</v>
      </c>
      <c r="X889" s="27">
        <f t="shared" si="79"/>
        <v>0.40761334473909322</v>
      </c>
      <c r="Y889" s="27">
        <f t="shared" si="80"/>
        <v>0.76317110808761168</v>
      </c>
      <c r="Z889" s="26">
        <f t="shared" si="81"/>
        <v>133.70409233997901</v>
      </c>
      <c r="AA889" s="27">
        <f t="shared" si="82"/>
        <v>0.82608695652173914</v>
      </c>
      <c r="AB889" t="str">
        <f t="shared" si="83"/>
        <v>Fast Mover</v>
      </c>
    </row>
    <row r="890" spans="1:28" x14ac:dyDescent="0.3">
      <c r="A890" t="s">
        <v>907</v>
      </c>
      <c r="B890" t="s">
        <v>1569</v>
      </c>
      <c r="C890" t="s">
        <v>1632</v>
      </c>
      <c r="D890" t="s">
        <v>1637</v>
      </c>
      <c r="E890">
        <v>2024</v>
      </c>
      <c r="F890" t="s">
        <v>1641</v>
      </c>
      <c r="G890">
        <f t="shared" si="78"/>
        <v>91</v>
      </c>
      <c r="H890">
        <v>4720</v>
      </c>
      <c r="I890">
        <v>4165</v>
      </c>
      <c r="J890">
        <v>14415</v>
      </c>
      <c r="K890">
        <v>134289</v>
      </c>
      <c r="L890">
        <v>9.86</v>
      </c>
      <c r="M890">
        <v>18</v>
      </c>
      <c r="N890">
        <v>7.84</v>
      </c>
      <c r="O890">
        <v>7.17</v>
      </c>
      <c r="P890">
        <v>75.97</v>
      </c>
      <c r="Q890">
        <v>4.2</v>
      </c>
      <c r="R890">
        <v>9141</v>
      </c>
      <c r="S890">
        <v>7593</v>
      </c>
      <c r="T890">
        <v>8</v>
      </c>
      <c r="U890">
        <v>19658800</v>
      </c>
      <c r="V890">
        <v>68038800</v>
      </c>
      <c r="W890">
        <v>-48380000</v>
      </c>
      <c r="X890" s="27">
        <f t="shared" si="79"/>
        <v>0.38333468691626738</v>
      </c>
      <c r="Y890" s="27">
        <f t="shared" si="80"/>
        <v>0.94495478231204799</v>
      </c>
      <c r="Z890" s="26">
        <f t="shared" si="81"/>
        <v>146.39046610169493</v>
      </c>
      <c r="AA890" s="27">
        <f t="shared" si="82"/>
        <v>0.80219780219780223</v>
      </c>
      <c r="AB890" t="str">
        <f t="shared" si="83"/>
        <v>Fast Mover</v>
      </c>
    </row>
    <row r="891" spans="1:28" x14ac:dyDescent="0.3">
      <c r="A891" t="s">
        <v>908</v>
      </c>
      <c r="B891" t="s">
        <v>1295</v>
      </c>
      <c r="C891" t="s">
        <v>1634</v>
      </c>
      <c r="D891" t="s">
        <v>1635</v>
      </c>
      <c r="E891">
        <v>2024</v>
      </c>
      <c r="F891" t="s">
        <v>1640</v>
      </c>
      <c r="G891">
        <f t="shared" si="78"/>
        <v>92</v>
      </c>
      <c r="H891">
        <v>2240</v>
      </c>
      <c r="I891">
        <v>2132</v>
      </c>
      <c r="J891">
        <v>10291</v>
      </c>
      <c r="K891">
        <v>201094</v>
      </c>
      <c r="L891">
        <v>13.48</v>
      </c>
      <c r="M891">
        <v>5</v>
      </c>
      <c r="N891">
        <v>9.4700000000000006</v>
      </c>
      <c r="O891">
        <v>6.25</v>
      </c>
      <c r="P891">
        <v>58.67</v>
      </c>
      <c r="Q891">
        <v>3.2</v>
      </c>
      <c r="R891">
        <v>6143</v>
      </c>
      <c r="S891">
        <v>6391</v>
      </c>
      <c r="T891">
        <v>5</v>
      </c>
      <c r="U891">
        <v>4775680</v>
      </c>
      <c r="V891">
        <v>23051840</v>
      </c>
      <c r="W891">
        <v>-18276160</v>
      </c>
      <c r="X891" s="27">
        <f t="shared" si="79"/>
        <v>0.25952960259529601</v>
      </c>
      <c r="Y891" s="27">
        <f t="shared" si="80"/>
        <v>0.44845311702944651</v>
      </c>
      <c r="Z891" s="26">
        <f t="shared" si="81"/>
        <v>262.48750000000001</v>
      </c>
      <c r="AA891" s="27">
        <f t="shared" si="82"/>
        <v>0.94565217391304346</v>
      </c>
      <c r="AB891" t="str">
        <f t="shared" si="83"/>
        <v>Overstocked</v>
      </c>
    </row>
    <row r="892" spans="1:28" x14ac:dyDescent="0.3">
      <c r="A892" t="s">
        <v>909</v>
      </c>
      <c r="B892" t="s">
        <v>1588</v>
      </c>
      <c r="C892" t="s">
        <v>1632</v>
      </c>
      <c r="D892" t="s">
        <v>1636</v>
      </c>
      <c r="E892">
        <v>2023</v>
      </c>
      <c r="F892" t="s">
        <v>1639</v>
      </c>
      <c r="G892">
        <f t="shared" si="78"/>
        <v>92</v>
      </c>
      <c r="H892">
        <v>1042</v>
      </c>
      <c r="I892">
        <v>4583</v>
      </c>
      <c r="J892">
        <v>12932</v>
      </c>
      <c r="K892">
        <v>486679</v>
      </c>
      <c r="L892">
        <v>5.99</v>
      </c>
      <c r="M892">
        <v>3</v>
      </c>
      <c r="N892">
        <v>2.75</v>
      </c>
      <c r="O892">
        <v>8.91</v>
      </c>
      <c r="P892">
        <v>45.55</v>
      </c>
      <c r="Q892">
        <v>2.2000000000000002</v>
      </c>
      <c r="R892">
        <v>6556</v>
      </c>
      <c r="S892">
        <v>3407</v>
      </c>
      <c r="T892">
        <v>5</v>
      </c>
      <c r="U892">
        <v>4775486</v>
      </c>
      <c r="V892">
        <v>13475144</v>
      </c>
      <c r="W892">
        <v>-8699658</v>
      </c>
      <c r="X892" s="27">
        <f t="shared" si="79"/>
        <v>0.23420993481681276</v>
      </c>
      <c r="Y892" s="27">
        <f t="shared" si="80"/>
        <v>0.2086107803324479</v>
      </c>
      <c r="Z892" s="26">
        <f t="shared" si="81"/>
        <v>300.80998080614205</v>
      </c>
      <c r="AA892" s="27">
        <f t="shared" si="82"/>
        <v>0.96739130434782605</v>
      </c>
      <c r="AB892" t="str">
        <f t="shared" si="83"/>
        <v>Overstocked</v>
      </c>
    </row>
    <row r="893" spans="1:28" x14ac:dyDescent="0.3">
      <c r="A893" t="s">
        <v>910</v>
      </c>
      <c r="B893" t="s">
        <v>1141</v>
      </c>
      <c r="C893" t="s">
        <v>1634</v>
      </c>
      <c r="D893" t="s">
        <v>1638</v>
      </c>
      <c r="E893">
        <v>2024</v>
      </c>
      <c r="F893" t="s">
        <v>1640</v>
      </c>
      <c r="G893">
        <f t="shared" si="78"/>
        <v>92</v>
      </c>
      <c r="H893">
        <v>2762</v>
      </c>
      <c r="I893">
        <v>15211</v>
      </c>
      <c r="J893">
        <v>10978</v>
      </c>
      <c r="K893">
        <v>255743</v>
      </c>
      <c r="L893">
        <v>4.9000000000000004</v>
      </c>
      <c r="M893">
        <v>6</v>
      </c>
      <c r="N893">
        <v>3.98</v>
      </c>
      <c r="O893">
        <v>4.43</v>
      </c>
      <c r="P893">
        <v>85.52</v>
      </c>
      <c r="Q893">
        <v>1.6</v>
      </c>
      <c r="R893">
        <v>1631</v>
      </c>
      <c r="S893">
        <v>8994</v>
      </c>
      <c r="T893">
        <v>5</v>
      </c>
      <c r="U893">
        <v>42012782</v>
      </c>
      <c r="V893">
        <v>30321236</v>
      </c>
      <c r="W893">
        <v>11691546</v>
      </c>
      <c r="X893" s="27">
        <f t="shared" si="79"/>
        <v>0.23494385845525689</v>
      </c>
      <c r="Y893" s="27">
        <f t="shared" si="80"/>
        <v>0.55295870948005865</v>
      </c>
      <c r="Z893" s="26">
        <f t="shared" si="81"/>
        <v>299.58291093410571</v>
      </c>
      <c r="AA893" s="27">
        <f t="shared" si="82"/>
        <v>0.93478260869565222</v>
      </c>
      <c r="AB893" t="str">
        <f t="shared" si="83"/>
        <v>Overstocked</v>
      </c>
    </row>
    <row r="894" spans="1:28" x14ac:dyDescent="0.3">
      <c r="A894" t="s">
        <v>911</v>
      </c>
      <c r="B894" t="s">
        <v>1589</v>
      </c>
      <c r="C894" t="s">
        <v>1633</v>
      </c>
      <c r="D894" t="s">
        <v>1638</v>
      </c>
      <c r="E894">
        <v>2023</v>
      </c>
      <c r="F894" t="s">
        <v>1640</v>
      </c>
      <c r="G894">
        <f t="shared" si="78"/>
        <v>92</v>
      </c>
      <c r="H894">
        <v>2242</v>
      </c>
      <c r="I894">
        <v>11623</v>
      </c>
      <c r="J894">
        <v>8651</v>
      </c>
      <c r="K894">
        <v>317866</v>
      </c>
      <c r="L894">
        <v>0.16</v>
      </c>
      <c r="M894">
        <v>18</v>
      </c>
      <c r="N894">
        <v>9.31</v>
      </c>
      <c r="O894">
        <v>17.38</v>
      </c>
      <c r="P894">
        <v>13.83</v>
      </c>
      <c r="Q894">
        <v>3.9</v>
      </c>
      <c r="R894">
        <v>6943</v>
      </c>
      <c r="S894">
        <v>4808</v>
      </c>
      <c r="T894">
        <v>7</v>
      </c>
      <c r="U894">
        <v>26058766</v>
      </c>
      <c r="V894">
        <v>19395542</v>
      </c>
      <c r="W894">
        <v>6663224</v>
      </c>
      <c r="X894" s="27">
        <f t="shared" si="79"/>
        <v>0.31801418439716311</v>
      </c>
      <c r="Y894" s="27">
        <f t="shared" si="80"/>
        <v>0.44885352159822284</v>
      </c>
      <c r="Z894" s="26">
        <f t="shared" si="81"/>
        <v>197.29527207850134</v>
      </c>
      <c r="AA894" s="27">
        <f t="shared" si="82"/>
        <v>0.80434782608695654</v>
      </c>
      <c r="AB894" t="str">
        <f t="shared" si="83"/>
        <v>Other</v>
      </c>
    </row>
    <row r="895" spans="1:28" x14ac:dyDescent="0.3">
      <c r="A895" t="s">
        <v>912</v>
      </c>
      <c r="B895" t="s">
        <v>1198</v>
      </c>
      <c r="C895" t="s">
        <v>1632</v>
      </c>
      <c r="D895" t="s">
        <v>1636</v>
      </c>
      <c r="E895">
        <v>2024</v>
      </c>
      <c r="F895" t="s">
        <v>1641</v>
      </c>
      <c r="G895">
        <f t="shared" si="78"/>
        <v>91</v>
      </c>
      <c r="H895">
        <v>1298</v>
      </c>
      <c r="I895">
        <v>8623</v>
      </c>
      <c r="J895">
        <v>7956</v>
      </c>
      <c r="K895">
        <v>208485</v>
      </c>
      <c r="L895">
        <v>12.4</v>
      </c>
      <c r="M895">
        <v>16</v>
      </c>
      <c r="N895">
        <v>3.38</v>
      </c>
      <c r="O895">
        <v>15.41</v>
      </c>
      <c r="P895">
        <v>78.010000000000005</v>
      </c>
      <c r="Q895">
        <v>3.4</v>
      </c>
      <c r="R895">
        <v>18741</v>
      </c>
      <c r="S895">
        <v>204</v>
      </c>
      <c r="T895">
        <v>5</v>
      </c>
      <c r="U895">
        <v>11192654</v>
      </c>
      <c r="V895">
        <v>10326888</v>
      </c>
      <c r="W895">
        <v>865766</v>
      </c>
      <c r="X895" s="27">
        <f t="shared" si="79"/>
        <v>0.8641810918774967</v>
      </c>
      <c r="Y895" s="27">
        <f t="shared" si="80"/>
        <v>0.25986256513581318</v>
      </c>
      <c r="Z895" s="26">
        <f t="shared" si="81"/>
        <v>14.302003081664099</v>
      </c>
      <c r="AA895" s="27">
        <f t="shared" si="82"/>
        <v>0.82417582417582413</v>
      </c>
      <c r="AB895" t="str">
        <f t="shared" si="83"/>
        <v>Stock-out Risk</v>
      </c>
    </row>
    <row r="896" spans="1:28" x14ac:dyDescent="0.3">
      <c r="A896" t="s">
        <v>913</v>
      </c>
      <c r="B896" t="s">
        <v>1590</v>
      </c>
      <c r="C896" t="s">
        <v>1633</v>
      </c>
      <c r="D896" t="s">
        <v>1636</v>
      </c>
      <c r="E896">
        <v>2024</v>
      </c>
      <c r="F896" t="s">
        <v>1640</v>
      </c>
      <c r="G896">
        <f t="shared" si="78"/>
        <v>92</v>
      </c>
      <c r="H896">
        <v>3104</v>
      </c>
      <c r="I896">
        <v>12254</v>
      </c>
      <c r="J896">
        <v>2844</v>
      </c>
      <c r="K896">
        <v>393194</v>
      </c>
      <c r="L896">
        <v>12.01</v>
      </c>
      <c r="M896">
        <v>15</v>
      </c>
      <c r="N896">
        <v>9.14</v>
      </c>
      <c r="O896">
        <v>12.07</v>
      </c>
      <c r="P896">
        <v>89.81</v>
      </c>
      <c r="Q896">
        <v>3.6</v>
      </c>
      <c r="R896">
        <v>14943</v>
      </c>
      <c r="S896">
        <v>9789</v>
      </c>
      <c r="T896">
        <v>6</v>
      </c>
      <c r="U896">
        <v>38036416</v>
      </c>
      <c r="V896">
        <v>8827776</v>
      </c>
      <c r="W896">
        <v>29208640</v>
      </c>
      <c r="X896" s="27">
        <f t="shared" si="79"/>
        <v>0.24075079500504148</v>
      </c>
      <c r="Y896" s="27">
        <f t="shared" si="80"/>
        <v>0.62142789074080451</v>
      </c>
      <c r="Z896" s="26">
        <f t="shared" si="81"/>
        <v>290.13788659793812</v>
      </c>
      <c r="AA896" s="27">
        <f t="shared" si="82"/>
        <v>0.83695652173913038</v>
      </c>
      <c r="AB896" t="str">
        <f t="shared" si="83"/>
        <v>Other</v>
      </c>
    </row>
    <row r="897" spans="1:28" x14ac:dyDescent="0.3">
      <c r="A897" t="s">
        <v>914</v>
      </c>
      <c r="B897" t="s">
        <v>1591</v>
      </c>
      <c r="C897" t="s">
        <v>1633</v>
      </c>
      <c r="D897" t="s">
        <v>1638</v>
      </c>
      <c r="E897">
        <v>2024</v>
      </c>
      <c r="F897" t="s">
        <v>1641</v>
      </c>
      <c r="G897">
        <f t="shared" si="78"/>
        <v>91</v>
      </c>
      <c r="H897">
        <v>4648</v>
      </c>
      <c r="I897">
        <v>3179</v>
      </c>
      <c r="J897">
        <v>8168</v>
      </c>
      <c r="K897">
        <v>283820</v>
      </c>
      <c r="L897">
        <v>1.57</v>
      </c>
      <c r="M897">
        <v>14</v>
      </c>
      <c r="N897">
        <v>9.81</v>
      </c>
      <c r="O897">
        <v>9.76</v>
      </c>
      <c r="P897">
        <v>80.959999999999994</v>
      </c>
      <c r="Q897">
        <v>1</v>
      </c>
      <c r="R897">
        <v>10212</v>
      </c>
      <c r="S897">
        <v>3933</v>
      </c>
      <c r="T897">
        <v>10</v>
      </c>
      <c r="U897">
        <v>14775992</v>
      </c>
      <c r="V897">
        <v>37964864</v>
      </c>
      <c r="W897">
        <v>-23188872</v>
      </c>
      <c r="X897" s="27">
        <f t="shared" si="79"/>
        <v>0.54166181097774158</v>
      </c>
      <c r="Y897" s="27">
        <f t="shared" si="80"/>
        <v>0.93054021783610152</v>
      </c>
      <c r="Z897" s="26">
        <f t="shared" si="81"/>
        <v>77.001506024096386</v>
      </c>
      <c r="AA897" s="27">
        <f t="shared" si="82"/>
        <v>0.84615384615384615</v>
      </c>
      <c r="AB897" t="str">
        <f t="shared" si="83"/>
        <v>Fast Mover</v>
      </c>
    </row>
    <row r="898" spans="1:28" x14ac:dyDescent="0.3">
      <c r="A898" t="s">
        <v>915</v>
      </c>
      <c r="B898" t="s">
        <v>1592</v>
      </c>
      <c r="C898" t="s">
        <v>1634</v>
      </c>
      <c r="D898" t="s">
        <v>1636</v>
      </c>
      <c r="E898">
        <v>2024</v>
      </c>
      <c r="F898" t="s">
        <v>1639</v>
      </c>
      <c r="G898">
        <f t="shared" si="78"/>
        <v>92</v>
      </c>
      <c r="H898">
        <v>4083</v>
      </c>
      <c r="I898">
        <v>17401</v>
      </c>
      <c r="J898">
        <v>4316</v>
      </c>
      <c r="K898">
        <v>286994</v>
      </c>
      <c r="L898">
        <v>8.65</v>
      </c>
      <c r="M898">
        <v>7</v>
      </c>
      <c r="N898">
        <v>6.62</v>
      </c>
      <c r="O898">
        <v>22.73</v>
      </c>
      <c r="P898">
        <v>74.83</v>
      </c>
      <c r="Q898">
        <v>4.7</v>
      </c>
      <c r="R898">
        <v>9721</v>
      </c>
      <c r="S898">
        <v>495</v>
      </c>
      <c r="T898">
        <v>13</v>
      </c>
      <c r="U898">
        <v>71048283</v>
      </c>
      <c r="V898">
        <v>17622228</v>
      </c>
      <c r="W898">
        <v>53426055</v>
      </c>
      <c r="X898" s="27">
        <f t="shared" si="79"/>
        <v>0.89187418086500658</v>
      </c>
      <c r="Y898" s="27">
        <f t="shared" si="80"/>
        <v>0.81742592715679918</v>
      </c>
      <c r="Z898" s="26">
        <f t="shared" si="81"/>
        <v>11.15356355620867</v>
      </c>
      <c r="AA898" s="27">
        <f t="shared" si="82"/>
        <v>0.92391304347826086</v>
      </c>
      <c r="AB898" t="str">
        <f t="shared" si="83"/>
        <v>Fast Mover</v>
      </c>
    </row>
    <row r="899" spans="1:28" x14ac:dyDescent="0.3">
      <c r="A899" t="s">
        <v>916</v>
      </c>
      <c r="B899" t="s">
        <v>1593</v>
      </c>
      <c r="C899" t="s">
        <v>1634</v>
      </c>
      <c r="D899" t="s">
        <v>1638</v>
      </c>
      <c r="E899">
        <v>2023</v>
      </c>
      <c r="F899" t="s">
        <v>1639</v>
      </c>
      <c r="G899">
        <f t="shared" ref="G899:G962" si="84">IF(F899="Q1",91,IF(F899="Q4",90,92))</f>
        <v>92</v>
      </c>
      <c r="H899">
        <v>2047</v>
      </c>
      <c r="I899">
        <v>1736</v>
      </c>
      <c r="J899">
        <v>14435</v>
      </c>
      <c r="K899">
        <v>395740</v>
      </c>
      <c r="L899">
        <v>6.96</v>
      </c>
      <c r="M899">
        <v>18</v>
      </c>
      <c r="N899">
        <v>8.17</v>
      </c>
      <c r="O899">
        <v>0.73</v>
      </c>
      <c r="P899">
        <v>39.94</v>
      </c>
      <c r="Q899">
        <v>1.3</v>
      </c>
      <c r="R899">
        <v>17160</v>
      </c>
      <c r="S899">
        <v>3617</v>
      </c>
      <c r="T899">
        <v>8</v>
      </c>
      <c r="U899">
        <v>3553592</v>
      </c>
      <c r="V899">
        <v>29548445</v>
      </c>
      <c r="W899">
        <v>-25994853</v>
      </c>
      <c r="X899" s="27">
        <f t="shared" ref="X899:X962" si="85">(H899/(H899+S899))</f>
        <v>0.36140536723163841</v>
      </c>
      <c r="Y899" s="27">
        <f t="shared" ref="Y899:Y962" si="86">H899/AVERAGE($S$2:$S$1001)</f>
        <v>0.4098140761425344</v>
      </c>
      <c r="Z899" s="26">
        <f t="shared" ref="Z899:Z962" si="87">(S899/(H899/G899))</f>
        <v>162.56179775280899</v>
      </c>
      <c r="AA899" s="27">
        <f t="shared" ref="AA899:AA962" si="88">1-(M899/G899)</f>
        <v>0.80434782608695654</v>
      </c>
      <c r="AB899" t="str">
        <f t="shared" ref="AB899:AB962" si="89">IF(AND(X899&gt;38%, Y899&gt;52%, Z899&lt;380), "Fast Mover", IF(AND(X899&lt;=38%, Y899&lt;=52%, Z899&gt;=380), "Slow Mover", IF(AND(AA899&gt;=89%, X899&lt;=38%), "Overstocked", IF(AND(AA899&lt;89%, X899&gt;38%), "Stock-out Risk","Other"))))</f>
        <v>Other</v>
      </c>
    </row>
    <row r="900" spans="1:28" x14ac:dyDescent="0.3">
      <c r="A900" t="s">
        <v>917</v>
      </c>
      <c r="B900" t="s">
        <v>1229</v>
      </c>
      <c r="C900" t="s">
        <v>1633</v>
      </c>
      <c r="D900" t="s">
        <v>1638</v>
      </c>
      <c r="E900">
        <v>2024</v>
      </c>
      <c r="F900" t="s">
        <v>1642</v>
      </c>
      <c r="G900">
        <f t="shared" si="84"/>
        <v>90</v>
      </c>
      <c r="H900">
        <v>4966</v>
      </c>
      <c r="I900">
        <v>8946</v>
      </c>
      <c r="J900">
        <v>10050</v>
      </c>
      <c r="K900">
        <v>378876</v>
      </c>
      <c r="L900">
        <v>1.78</v>
      </c>
      <c r="M900">
        <v>7</v>
      </c>
      <c r="N900">
        <v>7.5</v>
      </c>
      <c r="O900">
        <v>19.23</v>
      </c>
      <c r="P900">
        <v>28.51</v>
      </c>
      <c r="Q900">
        <v>2.5</v>
      </c>
      <c r="R900">
        <v>7647</v>
      </c>
      <c r="S900">
        <v>3391</v>
      </c>
      <c r="T900">
        <v>9</v>
      </c>
      <c r="U900">
        <v>44425836</v>
      </c>
      <c r="V900">
        <v>49908300</v>
      </c>
      <c r="W900">
        <v>-5482464</v>
      </c>
      <c r="X900" s="27">
        <f t="shared" si="85"/>
        <v>0.59423238004068446</v>
      </c>
      <c r="Y900" s="27">
        <f t="shared" si="86"/>
        <v>0.99420454427153193</v>
      </c>
      <c r="Z900" s="26">
        <f t="shared" si="87"/>
        <v>61.455900120821589</v>
      </c>
      <c r="AA900" s="27">
        <f t="shared" si="88"/>
        <v>0.92222222222222228</v>
      </c>
      <c r="AB900" t="str">
        <f t="shared" si="89"/>
        <v>Fast Mover</v>
      </c>
    </row>
    <row r="901" spans="1:28" x14ac:dyDescent="0.3">
      <c r="A901" t="s">
        <v>918</v>
      </c>
      <c r="B901" t="s">
        <v>1043</v>
      </c>
      <c r="C901" t="s">
        <v>1633</v>
      </c>
      <c r="D901" t="s">
        <v>1637</v>
      </c>
      <c r="E901">
        <v>2023</v>
      </c>
      <c r="F901" t="s">
        <v>1639</v>
      </c>
      <c r="G901">
        <f t="shared" si="84"/>
        <v>92</v>
      </c>
      <c r="H901">
        <v>3737</v>
      </c>
      <c r="I901">
        <v>5943</v>
      </c>
      <c r="J901">
        <v>9968</v>
      </c>
      <c r="K901">
        <v>455513</v>
      </c>
      <c r="L901">
        <v>14.71</v>
      </c>
      <c r="M901">
        <v>17</v>
      </c>
      <c r="N901">
        <v>7</v>
      </c>
      <c r="O901">
        <v>22.55</v>
      </c>
      <c r="P901">
        <v>68.790000000000006</v>
      </c>
      <c r="Q901">
        <v>2.6</v>
      </c>
      <c r="R901">
        <v>13088</v>
      </c>
      <c r="S901">
        <v>2110</v>
      </c>
      <c r="T901">
        <v>6</v>
      </c>
      <c r="U901">
        <v>22208991</v>
      </c>
      <c r="V901">
        <v>37250416</v>
      </c>
      <c r="W901">
        <v>-15041425</v>
      </c>
      <c r="X901" s="27">
        <f t="shared" si="85"/>
        <v>0.63913117838207623</v>
      </c>
      <c r="Y901" s="27">
        <f t="shared" si="86"/>
        <v>0.74815593675850078</v>
      </c>
      <c r="Z901" s="26">
        <f t="shared" si="87"/>
        <v>51.945410757291945</v>
      </c>
      <c r="AA901" s="27">
        <f t="shared" si="88"/>
        <v>0.81521739130434789</v>
      </c>
      <c r="AB901" t="str">
        <f t="shared" si="89"/>
        <v>Fast Mover</v>
      </c>
    </row>
    <row r="902" spans="1:28" x14ac:dyDescent="0.3">
      <c r="A902" t="s">
        <v>919</v>
      </c>
      <c r="B902" t="s">
        <v>1594</v>
      </c>
      <c r="C902" t="s">
        <v>1634</v>
      </c>
      <c r="D902" t="s">
        <v>1637</v>
      </c>
      <c r="E902">
        <v>2023</v>
      </c>
      <c r="F902" t="s">
        <v>1641</v>
      </c>
      <c r="G902">
        <f t="shared" si="84"/>
        <v>91</v>
      </c>
      <c r="H902">
        <v>2201</v>
      </c>
      <c r="I902">
        <v>16963</v>
      </c>
      <c r="J902">
        <v>5377</v>
      </c>
      <c r="K902">
        <v>118323</v>
      </c>
      <c r="L902">
        <v>3.22</v>
      </c>
      <c r="M902">
        <v>15</v>
      </c>
      <c r="N902">
        <v>3.07</v>
      </c>
      <c r="O902">
        <v>11.16</v>
      </c>
      <c r="P902">
        <v>34.369999999999997</v>
      </c>
      <c r="Q902">
        <v>1</v>
      </c>
      <c r="R902">
        <v>6104</v>
      </c>
      <c r="S902">
        <v>4637</v>
      </c>
      <c r="T902">
        <v>6</v>
      </c>
      <c r="U902">
        <v>37335563</v>
      </c>
      <c r="V902">
        <v>11834777</v>
      </c>
      <c r="W902">
        <v>25500786</v>
      </c>
      <c r="X902" s="27">
        <f t="shared" si="85"/>
        <v>0.32187774202983327</v>
      </c>
      <c r="Y902" s="27">
        <f t="shared" si="86"/>
        <v>0.44064522793830885</v>
      </c>
      <c r="Z902" s="26">
        <f t="shared" si="87"/>
        <v>191.71603816447069</v>
      </c>
      <c r="AA902" s="27">
        <f t="shared" si="88"/>
        <v>0.8351648351648352</v>
      </c>
      <c r="AB902" t="str">
        <f t="shared" si="89"/>
        <v>Other</v>
      </c>
    </row>
    <row r="903" spans="1:28" x14ac:dyDescent="0.3">
      <c r="A903" t="s">
        <v>920</v>
      </c>
      <c r="B903" t="s">
        <v>1589</v>
      </c>
      <c r="C903" t="s">
        <v>1633</v>
      </c>
      <c r="D903" t="s">
        <v>1635</v>
      </c>
      <c r="E903">
        <v>2024</v>
      </c>
      <c r="F903" t="s">
        <v>1641</v>
      </c>
      <c r="G903">
        <f t="shared" si="84"/>
        <v>91</v>
      </c>
      <c r="H903">
        <v>4068</v>
      </c>
      <c r="I903">
        <v>10055</v>
      </c>
      <c r="J903">
        <v>1527</v>
      </c>
      <c r="K903">
        <v>335960</v>
      </c>
      <c r="L903">
        <v>1.01</v>
      </c>
      <c r="M903">
        <v>19</v>
      </c>
      <c r="N903">
        <v>0.56999999999999995</v>
      </c>
      <c r="O903">
        <v>13.77</v>
      </c>
      <c r="P903">
        <v>24.08</v>
      </c>
      <c r="Q903">
        <v>3</v>
      </c>
      <c r="R903">
        <v>10952</v>
      </c>
      <c r="S903">
        <v>9960</v>
      </c>
      <c r="T903">
        <v>14</v>
      </c>
      <c r="U903">
        <v>40903740</v>
      </c>
      <c r="V903">
        <v>6211836</v>
      </c>
      <c r="W903">
        <v>34691904</v>
      </c>
      <c r="X903" s="27">
        <f t="shared" si="85"/>
        <v>0.28999144568006846</v>
      </c>
      <c r="Y903" s="27">
        <f t="shared" si="86"/>
        <v>0.81442289289097702</v>
      </c>
      <c r="Z903" s="26">
        <f t="shared" si="87"/>
        <v>222.8023598820059</v>
      </c>
      <c r="AA903" s="27">
        <f t="shared" si="88"/>
        <v>0.79120879120879117</v>
      </c>
      <c r="AB903" t="str">
        <f t="shared" si="89"/>
        <v>Other</v>
      </c>
    </row>
    <row r="904" spans="1:28" x14ac:dyDescent="0.3">
      <c r="A904" t="s">
        <v>921</v>
      </c>
      <c r="B904" t="s">
        <v>1574</v>
      </c>
      <c r="C904" t="s">
        <v>1634</v>
      </c>
      <c r="D904" t="s">
        <v>1636</v>
      </c>
      <c r="E904">
        <v>2024</v>
      </c>
      <c r="F904" t="s">
        <v>1642</v>
      </c>
      <c r="G904">
        <f t="shared" si="84"/>
        <v>90</v>
      </c>
      <c r="H904">
        <v>3160</v>
      </c>
      <c r="I904">
        <v>18169</v>
      </c>
      <c r="J904">
        <v>11519</v>
      </c>
      <c r="K904">
        <v>90695</v>
      </c>
      <c r="L904">
        <v>8.92</v>
      </c>
      <c r="M904">
        <v>18</v>
      </c>
      <c r="N904">
        <v>3.43</v>
      </c>
      <c r="O904">
        <v>23.61</v>
      </c>
      <c r="P904">
        <v>72.92</v>
      </c>
      <c r="Q904">
        <v>4</v>
      </c>
      <c r="R904">
        <v>19442</v>
      </c>
      <c r="S904">
        <v>5068</v>
      </c>
      <c r="T904">
        <v>12</v>
      </c>
      <c r="U904">
        <v>57414040</v>
      </c>
      <c r="V904">
        <v>36400040</v>
      </c>
      <c r="W904">
        <v>21014000</v>
      </c>
      <c r="X904" s="27">
        <f t="shared" si="85"/>
        <v>0.38405444822557122</v>
      </c>
      <c r="Y904" s="27">
        <f t="shared" si="86"/>
        <v>0.6326392186665406</v>
      </c>
      <c r="Z904" s="26">
        <f t="shared" si="87"/>
        <v>144.34177215189871</v>
      </c>
      <c r="AA904" s="27">
        <f t="shared" si="88"/>
        <v>0.8</v>
      </c>
      <c r="AB904" t="str">
        <f t="shared" si="89"/>
        <v>Fast Mover</v>
      </c>
    </row>
    <row r="905" spans="1:28" x14ac:dyDescent="0.3">
      <c r="A905" t="s">
        <v>922</v>
      </c>
      <c r="B905" t="s">
        <v>1595</v>
      </c>
      <c r="C905" t="s">
        <v>1634</v>
      </c>
      <c r="D905" t="s">
        <v>1635</v>
      </c>
      <c r="E905">
        <v>2024</v>
      </c>
      <c r="F905" t="s">
        <v>1640</v>
      </c>
      <c r="G905">
        <f t="shared" si="84"/>
        <v>92</v>
      </c>
      <c r="H905">
        <v>2020</v>
      </c>
      <c r="I905">
        <v>1648</v>
      </c>
      <c r="J905">
        <v>12128</v>
      </c>
      <c r="K905">
        <v>462918</v>
      </c>
      <c r="L905">
        <v>11.08</v>
      </c>
      <c r="M905">
        <v>9</v>
      </c>
      <c r="N905">
        <v>6.67</v>
      </c>
      <c r="O905">
        <v>5.31</v>
      </c>
      <c r="P905">
        <v>35</v>
      </c>
      <c r="Q905">
        <v>4.3</v>
      </c>
      <c r="R905">
        <v>17899</v>
      </c>
      <c r="S905">
        <v>4862</v>
      </c>
      <c r="T905">
        <v>8</v>
      </c>
      <c r="U905">
        <v>3328960</v>
      </c>
      <c r="V905">
        <v>24498560</v>
      </c>
      <c r="W905">
        <v>-21169600</v>
      </c>
      <c r="X905" s="27">
        <f t="shared" si="85"/>
        <v>0.29351932577739032</v>
      </c>
      <c r="Y905" s="27">
        <f t="shared" si="86"/>
        <v>0.40440861446405446</v>
      </c>
      <c r="Z905" s="26">
        <f t="shared" si="87"/>
        <v>221.43762376237626</v>
      </c>
      <c r="AA905" s="27">
        <f t="shared" si="88"/>
        <v>0.90217391304347827</v>
      </c>
      <c r="AB905" t="str">
        <f t="shared" si="89"/>
        <v>Overstocked</v>
      </c>
    </row>
    <row r="906" spans="1:28" x14ac:dyDescent="0.3">
      <c r="A906" t="s">
        <v>923</v>
      </c>
      <c r="B906" t="s">
        <v>1596</v>
      </c>
      <c r="C906" t="s">
        <v>1634</v>
      </c>
      <c r="D906" t="s">
        <v>1637</v>
      </c>
      <c r="E906">
        <v>2024</v>
      </c>
      <c r="F906" t="s">
        <v>1640</v>
      </c>
      <c r="G906">
        <f t="shared" si="84"/>
        <v>92</v>
      </c>
      <c r="H906">
        <v>247</v>
      </c>
      <c r="I906">
        <v>14895</v>
      </c>
      <c r="J906">
        <v>14119</v>
      </c>
      <c r="K906">
        <v>468458</v>
      </c>
      <c r="L906">
        <v>0.49</v>
      </c>
      <c r="M906">
        <v>16</v>
      </c>
      <c r="N906">
        <v>1.03</v>
      </c>
      <c r="O906">
        <v>13</v>
      </c>
      <c r="P906">
        <v>83.16</v>
      </c>
      <c r="Q906">
        <v>4.5</v>
      </c>
      <c r="R906">
        <v>5105</v>
      </c>
      <c r="S906">
        <v>1151</v>
      </c>
      <c r="T906">
        <v>12</v>
      </c>
      <c r="U906">
        <v>3679065</v>
      </c>
      <c r="V906">
        <v>3487393</v>
      </c>
      <c r="W906">
        <v>191672</v>
      </c>
      <c r="X906" s="27">
        <f t="shared" si="85"/>
        <v>0.17668097281831188</v>
      </c>
      <c r="Y906" s="27">
        <f t="shared" si="86"/>
        <v>4.9449964243872005E-2</v>
      </c>
      <c r="Z906" s="26">
        <f t="shared" si="87"/>
        <v>428.71255060728743</v>
      </c>
      <c r="AA906" s="27">
        <f t="shared" si="88"/>
        <v>0.82608695652173914</v>
      </c>
      <c r="AB906" t="str">
        <f t="shared" si="89"/>
        <v>Slow Mover</v>
      </c>
    </row>
    <row r="907" spans="1:28" x14ac:dyDescent="0.3">
      <c r="A907" t="s">
        <v>924</v>
      </c>
      <c r="B907" t="s">
        <v>1597</v>
      </c>
      <c r="C907" t="s">
        <v>1634</v>
      </c>
      <c r="D907" t="s">
        <v>1635</v>
      </c>
      <c r="E907">
        <v>2024</v>
      </c>
      <c r="F907" t="s">
        <v>1639</v>
      </c>
      <c r="G907">
        <f t="shared" si="84"/>
        <v>92</v>
      </c>
      <c r="H907">
        <v>2676</v>
      </c>
      <c r="I907">
        <v>6395</v>
      </c>
      <c r="J907">
        <v>8268</v>
      </c>
      <c r="K907">
        <v>105841</v>
      </c>
      <c r="L907">
        <v>9.8800000000000008</v>
      </c>
      <c r="M907">
        <v>12</v>
      </c>
      <c r="N907">
        <v>0.12</v>
      </c>
      <c r="O907">
        <v>11.87</v>
      </c>
      <c r="P907">
        <v>77.25</v>
      </c>
      <c r="Q907">
        <v>3</v>
      </c>
      <c r="R907">
        <v>14784</v>
      </c>
      <c r="S907">
        <v>2941</v>
      </c>
      <c r="T907">
        <v>14</v>
      </c>
      <c r="U907">
        <v>17113020</v>
      </c>
      <c r="V907">
        <v>22125168</v>
      </c>
      <c r="W907">
        <v>-5012148</v>
      </c>
      <c r="X907" s="27">
        <f t="shared" si="85"/>
        <v>0.47641089549581628</v>
      </c>
      <c r="Y907" s="27">
        <f t="shared" si="86"/>
        <v>0.53574131302267813</v>
      </c>
      <c r="Z907" s="26">
        <f t="shared" si="87"/>
        <v>101.11061285500747</v>
      </c>
      <c r="AA907" s="27">
        <f t="shared" si="88"/>
        <v>0.86956521739130432</v>
      </c>
      <c r="AB907" t="str">
        <f t="shared" si="89"/>
        <v>Fast Mover</v>
      </c>
    </row>
    <row r="908" spans="1:28" x14ac:dyDescent="0.3">
      <c r="A908" t="s">
        <v>925</v>
      </c>
      <c r="B908" t="s">
        <v>1598</v>
      </c>
      <c r="C908" t="s">
        <v>1633</v>
      </c>
      <c r="D908" t="s">
        <v>1638</v>
      </c>
      <c r="E908">
        <v>2024</v>
      </c>
      <c r="F908" t="s">
        <v>1639</v>
      </c>
      <c r="G908">
        <f t="shared" si="84"/>
        <v>92</v>
      </c>
      <c r="H908">
        <v>1252</v>
      </c>
      <c r="I908">
        <v>18896</v>
      </c>
      <c r="J908">
        <v>1142</v>
      </c>
      <c r="K908">
        <v>440642</v>
      </c>
      <c r="L908">
        <v>7.98</v>
      </c>
      <c r="M908">
        <v>12</v>
      </c>
      <c r="N908">
        <v>1.4</v>
      </c>
      <c r="O908">
        <v>6.46</v>
      </c>
      <c r="P908">
        <v>77.81</v>
      </c>
      <c r="Q908">
        <v>3.5</v>
      </c>
      <c r="R908">
        <v>3107</v>
      </c>
      <c r="S908">
        <v>6718</v>
      </c>
      <c r="T908">
        <v>13</v>
      </c>
      <c r="U908">
        <v>23657792</v>
      </c>
      <c r="V908">
        <v>1429784</v>
      </c>
      <c r="W908">
        <v>22228008</v>
      </c>
      <c r="X908" s="27">
        <f t="shared" si="85"/>
        <v>0.15708908406524466</v>
      </c>
      <c r="Y908" s="27">
        <f t="shared" si="86"/>
        <v>0.25065326005395849</v>
      </c>
      <c r="Z908" s="26">
        <f t="shared" si="87"/>
        <v>493.65495207667738</v>
      </c>
      <c r="AA908" s="27">
        <f t="shared" si="88"/>
        <v>0.86956521739130432</v>
      </c>
      <c r="AB908" t="str">
        <f t="shared" si="89"/>
        <v>Slow Mover</v>
      </c>
    </row>
    <row r="909" spans="1:28" x14ac:dyDescent="0.3">
      <c r="A909" t="s">
        <v>926</v>
      </c>
      <c r="B909" t="s">
        <v>1352</v>
      </c>
      <c r="C909" t="s">
        <v>1634</v>
      </c>
      <c r="D909" t="s">
        <v>1638</v>
      </c>
      <c r="E909">
        <v>2024</v>
      </c>
      <c r="F909" t="s">
        <v>1641</v>
      </c>
      <c r="G909">
        <f t="shared" si="84"/>
        <v>91</v>
      </c>
      <c r="H909">
        <v>2085</v>
      </c>
      <c r="I909">
        <v>12523</v>
      </c>
      <c r="J909">
        <v>2247</v>
      </c>
      <c r="K909">
        <v>248784</v>
      </c>
      <c r="L909">
        <v>1.55</v>
      </c>
      <c r="M909">
        <v>6</v>
      </c>
      <c r="N909">
        <v>7.16</v>
      </c>
      <c r="O909">
        <v>20.46</v>
      </c>
      <c r="P909">
        <v>71.73</v>
      </c>
      <c r="Q909">
        <v>1.3</v>
      </c>
      <c r="R909">
        <v>13209</v>
      </c>
      <c r="S909">
        <v>4823</v>
      </c>
      <c r="T909">
        <v>9</v>
      </c>
      <c r="U909">
        <v>26110455</v>
      </c>
      <c r="V909">
        <v>4684995</v>
      </c>
      <c r="W909">
        <v>21425460</v>
      </c>
      <c r="X909" s="27">
        <f t="shared" si="85"/>
        <v>0.30182397220613782</v>
      </c>
      <c r="Y909" s="27">
        <f t="shared" si="86"/>
        <v>0.4174217629492839</v>
      </c>
      <c r="Z909" s="26">
        <f t="shared" si="87"/>
        <v>210.50023980815348</v>
      </c>
      <c r="AA909" s="27">
        <f t="shared" si="88"/>
        <v>0.93406593406593408</v>
      </c>
      <c r="AB909" t="str">
        <f t="shared" si="89"/>
        <v>Overstocked</v>
      </c>
    </row>
    <row r="910" spans="1:28" x14ac:dyDescent="0.3">
      <c r="A910" t="s">
        <v>927</v>
      </c>
      <c r="B910" t="s">
        <v>1121</v>
      </c>
      <c r="C910" t="s">
        <v>1634</v>
      </c>
      <c r="D910" t="s">
        <v>1638</v>
      </c>
      <c r="E910">
        <v>2024</v>
      </c>
      <c r="F910" t="s">
        <v>1642</v>
      </c>
      <c r="G910">
        <f t="shared" si="84"/>
        <v>90</v>
      </c>
      <c r="H910">
        <v>527</v>
      </c>
      <c r="I910">
        <v>12199</v>
      </c>
      <c r="J910">
        <v>11371</v>
      </c>
      <c r="K910">
        <v>157096</v>
      </c>
      <c r="L910">
        <v>2.59</v>
      </c>
      <c r="M910">
        <v>9</v>
      </c>
      <c r="N910">
        <v>9.73</v>
      </c>
      <c r="O910">
        <v>22.49</v>
      </c>
      <c r="P910">
        <v>80.47</v>
      </c>
      <c r="Q910">
        <v>3</v>
      </c>
      <c r="R910">
        <v>3516</v>
      </c>
      <c r="S910">
        <v>7572</v>
      </c>
      <c r="T910">
        <v>10</v>
      </c>
      <c r="U910">
        <v>6428873</v>
      </c>
      <c r="V910">
        <v>5992517</v>
      </c>
      <c r="W910">
        <v>436356</v>
      </c>
      <c r="X910" s="27">
        <f t="shared" si="85"/>
        <v>6.5069761698975187E-2</v>
      </c>
      <c r="Y910" s="27">
        <f t="shared" si="86"/>
        <v>0.10550660387255283</v>
      </c>
      <c r="Z910" s="26">
        <f t="shared" si="87"/>
        <v>1293.1309297912715</v>
      </c>
      <c r="AA910" s="27">
        <f t="shared" si="88"/>
        <v>0.9</v>
      </c>
      <c r="AB910" t="str">
        <f t="shared" si="89"/>
        <v>Slow Mover</v>
      </c>
    </row>
    <row r="911" spans="1:28" x14ac:dyDescent="0.3">
      <c r="A911" t="s">
        <v>928</v>
      </c>
      <c r="B911" t="s">
        <v>1599</v>
      </c>
      <c r="C911" t="s">
        <v>1632</v>
      </c>
      <c r="D911" t="s">
        <v>1636</v>
      </c>
      <c r="E911">
        <v>2023</v>
      </c>
      <c r="F911" t="s">
        <v>1642</v>
      </c>
      <c r="G911">
        <f t="shared" si="84"/>
        <v>90</v>
      </c>
      <c r="H911">
        <v>1304</v>
      </c>
      <c r="I911">
        <v>11215</v>
      </c>
      <c r="J911">
        <v>7381</v>
      </c>
      <c r="K911">
        <v>142764</v>
      </c>
      <c r="L911">
        <v>8.52</v>
      </c>
      <c r="M911">
        <v>1</v>
      </c>
      <c r="N911">
        <v>9.83</v>
      </c>
      <c r="O911">
        <v>19.55</v>
      </c>
      <c r="P911">
        <v>74.459999999999994</v>
      </c>
      <c r="Q911">
        <v>1.6</v>
      </c>
      <c r="R911">
        <v>5074</v>
      </c>
      <c r="S911">
        <v>8013</v>
      </c>
      <c r="T911">
        <v>3</v>
      </c>
      <c r="U911">
        <v>14624360</v>
      </c>
      <c r="V911">
        <v>9624824</v>
      </c>
      <c r="W911">
        <v>4999536</v>
      </c>
      <c r="X911" s="27">
        <f t="shared" si="85"/>
        <v>0.13995921433937963</v>
      </c>
      <c r="Y911" s="27">
        <f t="shared" si="86"/>
        <v>0.2610637788421421</v>
      </c>
      <c r="Z911" s="26">
        <f t="shared" si="87"/>
        <v>553.04447852760734</v>
      </c>
      <c r="AA911" s="27">
        <f t="shared" si="88"/>
        <v>0.98888888888888893</v>
      </c>
      <c r="AB911" t="str">
        <f t="shared" si="89"/>
        <v>Slow Mover</v>
      </c>
    </row>
    <row r="912" spans="1:28" x14ac:dyDescent="0.3">
      <c r="A912" t="s">
        <v>929</v>
      </c>
      <c r="B912" t="s">
        <v>1409</v>
      </c>
      <c r="C912" t="s">
        <v>1633</v>
      </c>
      <c r="D912" t="s">
        <v>1635</v>
      </c>
      <c r="E912">
        <v>2024</v>
      </c>
      <c r="F912" t="s">
        <v>1640</v>
      </c>
      <c r="G912">
        <f t="shared" si="84"/>
        <v>92</v>
      </c>
      <c r="H912">
        <v>972</v>
      </c>
      <c r="I912">
        <v>17663</v>
      </c>
      <c r="J912">
        <v>12651</v>
      </c>
      <c r="K912">
        <v>496790</v>
      </c>
      <c r="L912">
        <v>4.45</v>
      </c>
      <c r="M912">
        <v>3</v>
      </c>
      <c r="N912">
        <v>4.9400000000000004</v>
      </c>
      <c r="O912">
        <v>4.88</v>
      </c>
      <c r="P912">
        <v>58.2</v>
      </c>
      <c r="Q912">
        <v>2.5</v>
      </c>
      <c r="R912">
        <v>15041</v>
      </c>
      <c r="S912">
        <v>5624</v>
      </c>
      <c r="T912">
        <v>4</v>
      </c>
      <c r="U912">
        <v>17168436</v>
      </c>
      <c r="V912">
        <v>12296772</v>
      </c>
      <c r="W912">
        <v>4871664</v>
      </c>
      <c r="X912" s="27">
        <f t="shared" si="85"/>
        <v>0.14736203759854458</v>
      </c>
      <c r="Y912" s="27">
        <f t="shared" si="86"/>
        <v>0.1945966204252777</v>
      </c>
      <c r="Z912" s="26">
        <f t="shared" si="87"/>
        <v>532.31275720164615</v>
      </c>
      <c r="AA912" s="27">
        <f t="shared" si="88"/>
        <v>0.96739130434782605</v>
      </c>
      <c r="AB912" t="str">
        <f t="shared" si="89"/>
        <v>Slow Mover</v>
      </c>
    </row>
    <row r="913" spans="1:28" x14ac:dyDescent="0.3">
      <c r="A913" t="s">
        <v>930</v>
      </c>
      <c r="B913" t="s">
        <v>1375</v>
      </c>
      <c r="C913" t="s">
        <v>1634</v>
      </c>
      <c r="D913" t="s">
        <v>1635</v>
      </c>
      <c r="E913">
        <v>2023</v>
      </c>
      <c r="F913" t="s">
        <v>1642</v>
      </c>
      <c r="G913">
        <f t="shared" si="84"/>
        <v>90</v>
      </c>
      <c r="H913">
        <v>469</v>
      </c>
      <c r="I913">
        <v>7282</v>
      </c>
      <c r="J913">
        <v>7117</v>
      </c>
      <c r="K913">
        <v>135744</v>
      </c>
      <c r="L913">
        <v>14.07</v>
      </c>
      <c r="M913">
        <v>5</v>
      </c>
      <c r="N913">
        <v>8.69</v>
      </c>
      <c r="O913">
        <v>2.17</v>
      </c>
      <c r="P913">
        <v>33.67</v>
      </c>
      <c r="Q913">
        <v>2.2999999999999998</v>
      </c>
      <c r="R913">
        <v>8774</v>
      </c>
      <c r="S913">
        <v>3684</v>
      </c>
      <c r="T913">
        <v>13</v>
      </c>
      <c r="U913">
        <v>3415258</v>
      </c>
      <c r="V913">
        <v>3337873</v>
      </c>
      <c r="W913">
        <v>77385</v>
      </c>
      <c r="X913" s="27">
        <f t="shared" si="85"/>
        <v>0.11293041175054178</v>
      </c>
      <c r="Y913" s="27">
        <f t="shared" si="86"/>
        <v>9.3894871378040368E-2</v>
      </c>
      <c r="Z913" s="26">
        <f t="shared" si="87"/>
        <v>706.95095948827293</v>
      </c>
      <c r="AA913" s="27">
        <f t="shared" si="88"/>
        <v>0.94444444444444442</v>
      </c>
      <c r="AB913" t="str">
        <f t="shared" si="89"/>
        <v>Slow Mover</v>
      </c>
    </row>
    <row r="914" spans="1:28" x14ac:dyDescent="0.3">
      <c r="A914" t="s">
        <v>931</v>
      </c>
      <c r="B914" t="s">
        <v>1288</v>
      </c>
      <c r="C914" t="s">
        <v>1633</v>
      </c>
      <c r="D914" t="s">
        <v>1638</v>
      </c>
      <c r="E914">
        <v>2024</v>
      </c>
      <c r="F914" t="s">
        <v>1642</v>
      </c>
      <c r="G914">
        <f t="shared" si="84"/>
        <v>90</v>
      </c>
      <c r="H914">
        <v>2254</v>
      </c>
      <c r="I914">
        <v>18224</v>
      </c>
      <c r="J914">
        <v>1326</v>
      </c>
      <c r="K914">
        <v>340626</v>
      </c>
      <c r="L914">
        <v>12.28</v>
      </c>
      <c r="M914">
        <v>17</v>
      </c>
      <c r="N914">
        <v>7.37</v>
      </c>
      <c r="O914">
        <v>15.14</v>
      </c>
      <c r="P914">
        <v>81.06</v>
      </c>
      <c r="Q914">
        <v>2.7</v>
      </c>
      <c r="R914">
        <v>11435</v>
      </c>
      <c r="S914">
        <v>8639</v>
      </c>
      <c r="T914">
        <v>13</v>
      </c>
      <c r="U914">
        <v>41076896</v>
      </c>
      <c r="V914">
        <v>2988804</v>
      </c>
      <c r="W914">
        <v>38088092</v>
      </c>
      <c r="X914" s="27">
        <f t="shared" si="85"/>
        <v>0.20692187643440743</v>
      </c>
      <c r="Y914" s="27">
        <f t="shared" si="86"/>
        <v>0.45125594901088056</v>
      </c>
      <c r="Z914" s="26">
        <f t="shared" si="87"/>
        <v>344.94676131322092</v>
      </c>
      <c r="AA914" s="27">
        <f t="shared" si="88"/>
        <v>0.81111111111111112</v>
      </c>
      <c r="AB914" t="str">
        <f t="shared" si="89"/>
        <v>Other</v>
      </c>
    </row>
    <row r="915" spans="1:28" x14ac:dyDescent="0.3">
      <c r="A915" t="s">
        <v>932</v>
      </c>
      <c r="B915" t="s">
        <v>1422</v>
      </c>
      <c r="C915" t="s">
        <v>1633</v>
      </c>
      <c r="D915" t="s">
        <v>1638</v>
      </c>
      <c r="E915">
        <v>2023</v>
      </c>
      <c r="F915" t="s">
        <v>1641</v>
      </c>
      <c r="G915">
        <f t="shared" si="84"/>
        <v>91</v>
      </c>
      <c r="H915">
        <v>2647</v>
      </c>
      <c r="I915">
        <v>4317</v>
      </c>
      <c r="J915">
        <v>10888</v>
      </c>
      <c r="K915">
        <v>59171</v>
      </c>
      <c r="L915">
        <v>14.75</v>
      </c>
      <c r="M915">
        <v>5</v>
      </c>
      <c r="N915">
        <v>5.01</v>
      </c>
      <c r="O915">
        <v>1.43</v>
      </c>
      <c r="P915">
        <v>77.25</v>
      </c>
      <c r="Q915">
        <v>3.3</v>
      </c>
      <c r="R915">
        <v>17248</v>
      </c>
      <c r="S915">
        <v>1363</v>
      </c>
      <c r="T915">
        <v>3</v>
      </c>
      <c r="U915">
        <v>11427099</v>
      </c>
      <c r="V915">
        <v>28820536</v>
      </c>
      <c r="W915">
        <v>-17393437</v>
      </c>
      <c r="X915" s="27">
        <f t="shared" si="85"/>
        <v>0.66009975062344139</v>
      </c>
      <c r="Y915" s="27">
        <f t="shared" si="86"/>
        <v>0.52993544677542181</v>
      </c>
      <c r="Z915" s="26">
        <f t="shared" si="87"/>
        <v>46.857952398942196</v>
      </c>
      <c r="AA915" s="27">
        <f t="shared" si="88"/>
        <v>0.94505494505494503</v>
      </c>
      <c r="AB915" t="str">
        <f t="shared" si="89"/>
        <v>Fast Mover</v>
      </c>
    </row>
    <row r="916" spans="1:28" x14ac:dyDescent="0.3">
      <c r="A916" t="s">
        <v>933</v>
      </c>
      <c r="B916" t="s">
        <v>1247</v>
      </c>
      <c r="C916" t="s">
        <v>1632</v>
      </c>
      <c r="D916" t="s">
        <v>1638</v>
      </c>
      <c r="E916">
        <v>2023</v>
      </c>
      <c r="F916" t="s">
        <v>1641</v>
      </c>
      <c r="G916">
        <f t="shared" si="84"/>
        <v>91</v>
      </c>
      <c r="H916">
        <v>1170</v>
      </c>
      <c r="I916">
        <v>16596</v>
      </c>
      <c r="J916">
        <v>13746</v>
      </c>
      <c r="K916">
        <v>150755</v>
      </c>
      <c r="L916">
        <v>3.9</v>
      </c>
      <c r="M916">
        <v>16</v>
      </c>
      <c r="N916">
        <v>5.73</v>
      </c>
      <c r="O916">
        <v>16.82</v>
      </c>
      <c r="P916">
        <v>47.83</v>
      </c>
      <c r="Q916">
        <v>4.5999999999999996</v>
      </c>
      <c r="R916">
        <v>7906</v>
      </c>
      <c r="S916">
        <v>4765</v>
      </c>
      <c r="T916">
        <v>11</v>
      </c>
      <c r="U916">
        <v>19417320</v>
      </c>
      <c r="V916">
        <v>16082820</v>
      </c>
      <c r="W916">
        <v>3334500</v>
      </c>
      <c r="X916" s="27">
        <f t="shared" si="85"/>
        <v>0.19713563605728729</v>
      </c>
      <c r="Y916" s="27">
        <f t="shared" si="86"/>
        <v>0.23423667273413054</v>
      </c>
      <c r="Z916" s="26">
        <f t="shared" si="87"/>
        <v>370.61111111111109</v>
      </c>
      <c r="AA916" s="27">
        <f t="shared" si="88"/>
        <v>0.82417582417582413</v>
      </c>
      <c r="AB916" t="str">
        <f t="shared" si="89"/>
        <v>Other</v>
      </c>
    </row>
    <row r="917" spans="1:28" x14ac:dyDescent="0.3">
      <c r="A917" t="s">
        <v>934</v>
      </c>
      <c r="B917" t="s">
        <v>1163</v>
      </c>
      <c r="C917" t="s">
        <v>1634</v>
      </c>
      <c r="D917" t="s">
        <v>1638</v>
      </c>
      <c r="E917">
        <v>2023</v>
      </c>
      <c r="F917" t="s">
        <v>1640</v>
      </c>
      <c r="G917">
        <f t="shared" si="84"/>
        <v>92</v>
      </c>
      <c r="H917">
        <v>3118</v>
      </c>
      <c r="I917">
        <v>6799</v>
      </c>
      <c r="J917">
        <v>11065</v>
      </c>
      <c r="K917">
        <v>158125</v>
      </c>
      <c r="L917">
        <v>14.55</v>
      </c>
      <c r="M917">
        <v>13</v>
      </c>
      <c r="N917">
        <v>1.37</v>
      </c>
      <c r="O917">
        <v>13.26</v>
      </c>
      <c r="P917">
        <v>13.13</v>
      </c>
      <c r="Q917">
        <v>2.6</v>
      </c>
      <c r="R917">
        <v>13326</v>
      </c>
      <c r="S917">
        <v>8114</v>
      </c>
      <c r="T917">
        <v>8</v>
      </c>
      <c r="U917">
        <v>21199282</v>
      </c>
      <c r="V917">
        <v>34500670</v>
      </c>
      <c r="W917">
        <v>-13301388</v>
      </c>
      <c r="X917" s="27">
        <f t="shared" si="85"/>
        <v>0.27759971509971509</v>
      </c>
      <c r="Y917" s="27">
        <f t="shared" si="86"/>
        <v>0.62423072272223856</v>
      </c>
      <c r="Z917" s="26">
        <f t="shared" si="87"/>
        <v>239.41244387427838</v>
      </c>
      <c r="AA917" s="27">
        <f t="shared" si="88"/>
        <v>0.85869565217391308</v>
      </c>
      <c r="AB917" t="str">
        <f t="shared" si="89"/>
        <v>Other</v>
      </c>
    </row>
    <row r="918" spans="1:28" x14ac:dyDescent="0.3">
      <c r="A918" t="s">
        <v>935</v>
      </c>
      <c r="B918" t="s">
        <v>1600</v>
      </c>
      <c r="C918" t="s">
        <v>1632</v>
      </c>
      <c r="D918" t="s">
        <v>1635</v>
      </c>
      <c r="E918">
        <v>2024</v>
      </c>
      <c r="F918" t="s">
        <v>1642</v>
      </c>
      <c r="G918">
        <f t="shared" si="84"/>
        <v>90</v>
      </c>
      <c r="H918">
        <v>1000</v>
      </c>
      <c r="I918">
        <v>11417</v>
      </c>
      <c r="J918">
        <v>13907</v>
      </c>
      <c r="K918">
        <v>442866</v>
      </c>
      <c r="L918">
        <v>6.47</v>
      </c>
      <c r="M918">
        <v>10</v>
      </c>
      <c r="N918">
        <v>9.3800000000000008</v>
      </c>
      <c r="O918">
        <v>16.57</v>
      </c>
      <c r="P918">
        <v>61.08</v>
      </c>
      <c r="Q918">
        <v>4.9000000000000004</v>
      </c>
      <c r="R918">
        <v>18972</v>
      </c>
      <c r="S918">
        <v>1451</v>
      </c>
      <c r="T918">
        <v>13</v>
      </c>
      <c r="U918">
        <v>11417000</v>
      </c>
      <c r="V918">
        <v>13907000</v>
      </c>
      <c r="W918">
        <v>-2490000</v>
      </c>
      <c r="X918" s="27">
        <f t="shared" si="85"/>
        <v>0.40799673602611181</v>
      </c>
      <c r="Y918" s="27">
        <f t="shared" si="86"/>
        <v>0.20020228438814577</v>
      </c>
      <c r="Z918" s="26">
        <f t="shared" si="87"/>
        <v>130.59</v>
      </c>
      <c r="AA918" s="27">
        <f t="shared" si="88"/>
        <v>0.88888888888888884</v>
      </c>
      <c r="AB918" t="str">
        <f t="shared" si="89"/>
        <v>Stock-out Risk</v>
      </c>
    </row>
    <row r="919" spans="1:28" x14ac:dyDescent="0.3">
      <c r="A919" t="s">
        <v>936</v>
      </c>
      <c r="B919" t="s">
        <v>1601</v>
      </c>
      <c r="C919" t="s">
        <v>1632</v>
      </c>
      <c r="D919" t="s">
        <v>1638</v>
      </c>
      <c r="E919">
        <v>2024</v>
      </c>
      <c r="F919" t="s">
        <v>1640</v>
      </c>
      <c r="G919">
        <f t="shared" si="84"/>
        <v>92</v>
      </c>
      <c r="H919">
        <v>2386</v>
      </c>
      <c r="I919">
        <v>19573</v>
      </c>
      <c r="J919">
        <v>7548</v>
      </c>
      <c r="K919">
        <v>418226</v>
      </c>
      <c r="L919">
        <v>5.21</v>
      </c>
      <c r="M919">
        <v>18</v>
      </c>
      <c r="N919">
        <v>3.52</v>
      </c>
      <c r="O919">
        <v>14.75</v>
      </c>
      <c r="P919">
        <v>14.05</v>
      </c>
      <c r="Q919">
        <v>4</v>
      </c>
      <c r="R919">
        <v>2861</v>
      </c>
      <c r="S919">
        <v>7080</v>
      </c>
      <c r="T919">
        <v>3</v>
      </c>
      <c r="U919">
        <v>46701178</v>
      </c>
      <c r="V919">
        <v>18009528</v>
      </c>
      <c r="W919">
        <v>28691650</v>
      </c>
      <c r="X919" s="27">
        <f t="shared" si="85"/>
        <v>0.25206000422564967</v>
      </c>
      <c r="Y919" s="27">
        <f t="shared" si="86"/>
        <v>0.47768265055011583</v>
      </c>
      <c r="Z919" s="26">
        <f t="shared" si="87"/>
        <v>272.99245599329424</v>
      </c>
      <c r="AA919" s="27">
        <f t="shared" si="88"/>
        <v>0.80434782608695654</v>
      </c>
      <c r="AB919" t="str">
        <f t="shared" si="89"/>
        <v>Other</v>
      </c>
    </row>
    <row r="920" spans="1:28" x14ac:dyDescent="0.3">
      <c r="A920" t="s">
        <v>937</v>
      </c>
      <c r="B920" t="s">
        <v>1058</v>
      </c>
      <c r="C920" t="s">
        <v>1633</v>
      </c>
      <c r="D920" t="s">
        <v>1638</v>
      </c>
      <c r="E920">
        <v>2023</v>
      </c>
      <c r="F920" t="s">
        <v>1642</v>
      </c>
      <c r="G920">
        <f t="shared" si="84"/>
        <v>90</v>
      </c>
      <c r="H920">
        <v>2293</v>
      </c>
      <c r="I920">
        <v>4767</v>
      </c>
      <c r="J920">
        <v>1205</v>
      </c>
      <c r="K920">
        <v>53696</v>
      </c>
      <c r="L920">
        <v>0.76</v>
      </c>
      <c r="M920">
        <v>1</v>
      </c>
      <c r="N920">
        <v>4.46</v>
      </c>
      <c r="O920">
        <v>10.57</v>
      </c>
      <c r="P920">
        <v>84.1</v>
      </c>
      <c r="Q920">
        <v>3</v>
      </c>
      <c r="R920">
        <v>5973</v>
      </c>
      <c r="S920">
        <v>7290</v>
      </c>
      <c r="T920">
        <v>13</v>
      </c>
      <c r="U920">
        <v>10930731</v>
      </c>
      <c r="V920">
        <v>2763065</v>
      </c>
      <c r="W920">
        <v>8167666</v>
      </c>
      <c r="X920" s="27">
        <f t="shared" si="85"/>
        <v>0.23927788792653656</v>
      </c>
      <c r="Y920" s="27">
        <f t="shared" si="86"/>
        <v>0.45906383810201823</v>
      </c>
      <c r="Z920" s="26">
        <f t="shared" si="87"/>
        <v>286.13170518970782</v>
      </c>
      <c r="AA920" s="27">
        <f t="shared" si="88"/>
        <v>0.98888888888888893</v>
      </c>
      <c r="AB920" t="str">
        <f t="shared" si="89"/>
        <v>Overstocked</v>
      </c>
    </row>
    <row r="921" spans="1:28" x14ac:dyDescent="0.3">
      <c r="A921" t="s">
        <v>938</v>
      </c>
      <c r="B921" t="s">
        <v>1174</v>
      </c>
      <c r="C921" t="s">
        <v>1634</v>
      </c>
      <c r="D921" t="s">
        <v>1638</v>
      </c>
      <c r="E921">
        <v>2023</v>
      </c>
      <c r="F921" t="s">
        <v>1640</v>
      </c>
      <c r="G921">
        <f t="shared" si="84"/>
        <v>92</v>
      </c>
      <c r="H921">
        <v>2695</v>
      </c>
      <c r="I921">
        <v>5906</v>
      </c>
      <c r="J921">
        <v>8786</v>
      </c>
      <c r="K921">
        <v>176310</v>
      </c>
      <c r="L921">
        <v>0.79</v>
      </c>
      <c r="M921">
        <v>2</v>
      </c>
      <c r="N921">
        <v>6.72</v>
      </c>
      <c r="O921">
        <v>5.0199999999999996</v>
      </c>
      <c r="P921">
        <v>86.93</v>
      </c>
      <c r="Q921">
        <v>3.6</v>
      </c>
      <c r="R921">
        <v>8819</v>
      </c>
      <c r="S921">
        <v>3927</v>
      </c>
      <c r="T921">
        <v>3</v>
      </c>
      <c r="U921">
        <v>15916670</v>
      </c>
      <c r="V921">
        <v>23678270</v>
      </c>
      <c r="W921">
        <v>-7761600</v>
      </c>
      <c r="X921" s="27">
        <f t="shared" si="85"/>
        <v>0.40697674418604651</v>
      </c>
      <c r="Y921" s="27">
        <f t="shared" si="86"/>
        <v>0.53954515642605283</v>
      </c>
      <c r="Z921" s="26">
        <f t="shared" si="87"/>
        <v>134.05714285714285</v>
      </c>
      <c r="AA921" s="27">
        <f t="shared" si="88"/>
        <v>0.97826086956521741</v>
      </c>
      <c r="AB921" t="str">
        <f t="shared" si="89"/>
        <v>Fast Mover</v>
      </c>
    </row>
    <row r="922" spans="1:28" x14ac:dyDescent="0.3">
      <c r="A922" t="s">
        <v>939</v>
      </c>
      <c r="B922" t="s">
        <v>1410</v>
      </c>
      <c r="C922" t="s">
        <v>1632</v>
      </c>
      <c r="D922" t="s">
        <v>1635</v>
      </c>
      <c r="E922">
        <v>2023</v>
      </c>
      <c r="F922" t="s">
        <v>1641</v>
      </c>
      <c r="G922">
        <f t="shared" si="84"/>
        <v>91</v>
      </c>
      <c r="H922">
        <v>1907</v>
      </c>
      <c r="I922">
        <v>19326</v>
      </c>
      <c r="J922">
        <v>10565</v>
      </c>
      <c r="K922">
        <v>463274</v>
      </c>
      <c r="L922">
        <v>10.38</v>
      </c>
      <c r="M922">
        <v>10</v>
      </c>
      <c r="N922">
        <v>3.34</v>
      </c>
      <c r="O922">
        <v>7.64</v>
      </c>
      <c r="P922">
        <v>25.16</v>
      </c>
      <c r="Q922">
        <v>1.4</v>
      </c>
      <c r="R922">
        <v>10167</v>
      </c>
      <c r="S922">
        <v>8961</v>
      </c>
      <c r="T922">
        <v>3</v>
      </c>
      <c r="U922">
        <v>36854682</v>
      </c>
      <c r="V922">
        <v>20147455</v>
      </c>
      <c r="W922">
        <v>16707227</v>
      </c>
      <c r="X922" s="27">
        <f t="shared" si="85"/>
        <v>0.17546926757453074</v>
      </c>
      <c r="Y922" s="27">
        <f t="shared" si="86"/>
        <v>0.381785756328194</v>
      </c>
      <c r="Z922" s="26">
        <f t="shared" si="87"/>
        <v>427.60933403251181</v>
      </c>
      <c r="AA922" s="27">
        <f t="shared" si="88"/>
        <v>0.89010989010989006</v>
      </c>
      <c r="AB922" t="str">
        <f t="shared" si="89"/>
        <v>Slow Mover</v>
      </c>
    </row>
    <row r="923" spans="1:28" x14ac:dyDescent="0.3">
      <c r="A923" t="s">
        <v>940</v>
      </c>
      <c r="B923" t="s">
        <v>1602</v>
      </c>
      <c r="C923" t="s">
        <v>1632</v>
      </c>
      <c r="D923" t="s">
        <v>1636</v>
      </c>
      <c r="E923">
        <v>2024</v>
      </c>
      <c r="F923" t="s">
        <v>1642</v>
      </c>
      <c r="G923">
        <f t="shared" si="84"/>
        <v>90</v>
      </c>
      <c r="H923">
        <v>4662</v>
      </c>
      <c r="I923">
        <v>11882</v>
      </c>
      <c r="J923">
        <v>14899</v>
      </c>
      <c r="K923">
        <v>201385</v>
      </c>
      <c r="L923">
        <v>6.87</v>
      </c>
      <c r="M923">
        <v>5</v>
      </c>
      <c r="N923">
        <v>2.54</v>
      </c>
      <c r="O923">
        <v>13.11</v>
      </c>
      <c r="P923">
        <v>64.11</v>
      </c>
      <c r="Q923">
        <v>4.4000000000000004</v>
      </c>
      <c r="R923">
        <v>10981</v>
      </c>
      <c r="S923">
        <v>2746</v>
      </c>
      <c r="T923">
        <v>13</v>
      </c>
      <c r="U923">
        <v>55393884</v>
      </c>
      <c r="V923">
        <v>69459138</v>
      </c>
      <c r="W923">
        <v>-14065254</v>
      </c>
      <c r="X923" s="27">
        <f t="shared" si="85"/>
        <v>0.62931965442764581</v>
      </c>
      <c r="Y923" s="27">
        <f t="shared" si="86"/>
        <v>0.93334304981753557</v>
      </c>
      <c r="Z923" s="26">
        <f t="shared" si="87"/>
        <v>53.011583011583014</v>
      </c>
      <c r="AA923" s="27">
        <f t="shared" si="88"/>
        <v>0.94444444444444442</v>
      </c>
      <c r="AB923" t="str">
        <f t="shared" si="89"/>
        <v>Fast Mover</v>
      </c>
    </row>
    <row r="924" spans="1:28" x14ac:dyDescent="0.3">
      <c r="A924" t="s">
        <v>941</v>
      </c>
      <c r="B924" t="s">
        <v>1369</v>
      </c>
      <c r="C924" t="s">
        <v>1634</v>
      </c>
      <c r="D924" t="s">
        <v>1635</v>
      </c>
      <c r="E924">
        <v>2023</v>
      </c>
      <c r="F924" t="s">
        <v>1642</v>
      </c>
      <c r="G924">
        <f t="shared" si="84"/>
        <v>90</v>
      </c>
      <c r="H924">
        <v>1915</v>
      </c>
      <c r="I924">
        <v>5937</v>
      </c>
      <c r="J924">
        <v>13592</v>
      </c>
      <c r="K924">
        <v>331293</v>
      </c>
      <c r="L924">
        <v>3.4</v>
      </c>
      <c r="M924">
        <v>13</v>
      </c>
      <c r="N924">
        <v>6.31</v>
      </c>
      <c r="O924">
        <v>16.3</v>
      </c>
      <c r="P924">
        <v>17.38</v>
      </c>
      <c r="Q924">
        <v>3.3</v>
      </c>
      <c r="R924">
        <v>10020</v>
      </c>
      <c r="S924">
        <v>366</v>
      </c>
      <c r="T924">
        <v>14</v>
      </c>
      <c r="U924">
        <v>11369355</v>
      </c>
      <c r="V924">
        <v>26028680</v>
      </c>
      <c r="W924">
        <v>-14659325</v>
      </c>
      <c r="X924" s="27">
        <f t="shared" si="85"/>
        <v>0.83954405962297241</v>
      </c>
      <c r="Y924" s="27">
        <f t="shared" si="86"/>
        <v>0.38338737460329914</v>
      </c>
      <c r="Z924" s="26">
        <f t="shared" si="87"/>
        <v>17.201044386422975</v>
      </c>
      <c r="AA924" s="27">
        <f t="shared" si="88"/>
        <v>0.85555555555555562</v>
      </c>
      <c r="AB924" t="str">
        <f t="shared" si="89"/>
        <v>Stock-out Risk</v>
      </c>
    </row>
    <row r="925" spans="1:28" x14ac:dyDescent="0.3">
      <c r="A925" t="s">
        <v>942</v>
      </c>
      <c r="B925" t="s">
        <v>1267</v>
      </c>
      <c r="C925" t="s">
        <v>1632</v>
      </c>
      <c r="D925" t="s">
        <v>1636</v>
      </c>
      <c r="E925">
        <v>2024</v>
      </c>
      <c r="F925" t="s">
        <v>1642</v>
      </c>
      <c r="G925">
        <f t="shared" si="84"/>
        <v>90</v>
      </c>
      <c r="H925">
        <v>2962</v>
      </c>
      <c r="I925">
        <v>6935</v>
      </c>
      <c r="J925">
        <v>4540</v>
      </c>
      <c r="K925">
        <v>442208</v>
      </c>
      <c r="L925">
        <v>9.2100000000000009</v>
      </c>
      <c r="M925">
        <v>18</v>
      </c>
      <c r="N925">
        <v>0.25</v>
      </c>
      <c r="O925">
        <v>19.489999999999998</v>
      </c>
      <c r="P925">
        <v>68.36</v>
      </c>
      <c r="Q925">
        <v>4.9000000000000004</v>
      </c>
      <c r="R925">
        <v>19070</v>
      </c>
      <c r="S925">
        <v>9730</v>
      </c>
      <c r="T925">
        <v>5</v>
      </c>
      <c r="U925">
        <v>20541470</v>
      </c>
      <c r="V925">
        <v>13447480</v>
      </c>
      <c r="W925">
        <v>7093990</v>
      </c>
      <c r="X925" s="27">
        <f t="shared" si="85"/>
        <v>0.23337535455404979</v>
      </c>
      <c r="Y925" s="27">
        <f t="shared" si="86"/>
        <v>0.59299916635768779</v>
      </c>
      <c r="Z925" s="26">
        <f t="shared" si="87"/>
        <v>295.64483457123566</v>
      </c>
      <c r="AA925" s="27">
        <f t="shared" si="88"/>
        <v>0.8</v>
      </c>
      <c r="AB925" t="str">
        <f t="shared" si="89"/>
        <v>Other</v>
      </c>
    </row>
    <row r="926" spans="1:28" x14ac:dyDescent="0.3">
      <c r="A926" t="s">
        <v>943</v>
      </c>
      <c r="B926" t="s">
        <v>1603</v>
      </c>
      <c r="C926" t="s">
        <v>1633</v>
      </c>
      <c r="D926" t="s">
        <v>1637</v>
      </c>
      <c r="E926">
        <v>2023</v>
      </c>
      <c r="F926" t="s">
        <v>1640</v>
      </c>
      <c r="G926">
        <f t="shared" si="84"/>
        <v>92</v>
      </c>
      <c r="H926">
        <v>2903</v>
      </c>
      <c r="I926">
        <v>5607</v>
      </c>
      <c r="J926">
        <v>13266</v>
      </c>
      <c r="K926">
        <v>365665</v>
      </c>
      <c r="L926">
        <v>3.79</v>
      </c>
      <c r="M926">
        <v>15</v>
      </c>
      <c r="N926">
        <v>7.21</v>
      </c>
      <c r="O926">
        <v>19.18</v>
      </c>
      <c r="P926">
        <v>37.78</v>
      </c>
      <c r="Q926">
        <v>3.5</v>
      </c>
      <c r="R926">
        <v>5036</v>
      </c>
      <c r="S926">
        <v>7534</v>
      </c>
      <c r="T926">
        <v>2</v>
      </c>
      <c r="U926">
        <v>16277121</v>
      </c>
      <c r="V926">
        <v>38511198</v>
      </c>
      <c r="W926">
        <v>-22234077</v>
      </c>
      <c r="X926" s="27">
        <f t="shared" si="85"/>
        <v>0.27814506084123791</v>
      </c>
      <c r="Y926" s="27">
        <f t="shared" si="86"/>
        <v>0.58118723157878716</v>
      </c>
      <c r="Z926" s="26">
        <f t="shared" si="87"/>
        <v>238.76265931794694</v>
      </c>
      <c r="AA926" s="27">
        <f t="shared" si="88"/>
        <v>0.83695652173913038</v>
      </c>
      <c r="AB926" t="str">
        <f t="shared" si="89"/>
        <v>Other</v>
      </c>
    </row>
    <row r="927" spans="1:28" x14ac:dyDescent="0.3">
      <c r="A927" t="s">
        <v>944</v>
      </c>
      <c r="B927" t="s">
        <v>1201</v>
      </c>
      <c r="C927" t="s">
        <v>1632</v>
      </c>
      <c r="D927" t="s">
        <v>1637</v>
      </c>
      <c r="E927">
        <v>2023</v>
      </c>
      <c r="F927" t="s">
        <v>1639</v>
      </c>
      <c r="G927">
        <f t="shared" si="84"/>
        <v>92</v>
      </c>
      <c r="H927">
        <v>4960</v>
      </c>
      <c r="I927">
        <v>2060</v>
      </c>
      <c r="J927">
        <v>13219</v>
      </c>
      <c r="K927">
        <v>95740</v>
      </c>
      <c r="L927">
        <v>8.66</v>
      </c>
      <c r="M927">
        <v>6</v>
      </c>
      <c r="N927">
        <v>5.14</v>
      </c>
      <c r="O927">
        <v>24.32</v>
      </c>
      <c r="P927">
        <v>64.48</v>
      </c>
      <c r="Q927">
        <v>4.3</v>
      </c>
      <c r="R927">
        <v>3273</v>
      </c>
      <c r="S927">
        <v>1122</v>
      </c>
      <c r="T927">
        <v>3</v>
      </c>
      <c r="U927">
        <v>10217600</v>
      </c>
      <c r="V927">
        <v>65566240</v>
      </c>
      <c r="W927">
        <v>-55348640</v>
      </c>
      <c r="X927" s="27">
        <f t="shared" si="85"/>
        <v>0.8155212101282473</v>
      </c>
      <c r="Y927" s="27">
        <f t="shared" si="86"/>
        <v>0.99300333056520307</v>
      </c>
      <c r="Z927" s="26">
        <f t="shared" si="87"/>
        <v>20.811290322580646</v>
      </c>
      <c r="AA927" s="27">
        <f t="shared" si="88"/>
        <v>0.93478260869565222</v>
      </c>
      <c r="AB927" t="str">
        <f t="shared" si="89"/>
        <v>Fast Mover</v>
      </c>
    </row>
    <row r="928" spans="1:28" x14ac:dyDescent="0.3">
      <c r="A928" t="s">
        <v>945</v>
      </c>
      <c r="B928" t="s">
        <v>1129</v>
      </c>
      <c r="C928" t="s">
        <v>1632</v>
      </c>
      <c r="D928" t="s">
        <v>1638</v>
      </c>
      <c r="E928">
        <v>2023</v>
      </c>
      <c r="F928" t="s">
        <v>1642</v>
      </c>
      <c r="G928">
        <f t="shared" si="84"/>
        <v>90</v>
      </c>
      <c r="H928">
        <v>3278</v>
      </c>
      <c r="I928">
        <v>13829</v>
      </c>
      <c r="J928">
        <v>2646</v>
      </c>
      <c r="K928">
        <v>156611</v>
      </c>
      <c r="L928">
        <v>5.39</v>
      </c>
      <c r="M928">
        <v>7</v>
      </c>
      <c r="N928">
        <v>6.06</v>
      </c>
      <c r="O928">
        <v>7.15</v>
      </c>
      <c r="P928">
        <v>39.83</v>
      </c>
      <c r="Q928">
        <v>4.2</v>
      </c>
      <c r="R928">
        <v>11755</v>
      </c>
      <c r="S928">
        <v>8047</v>
      </c>
      <c r="T928">
        <v>4</v>
      </c>
      <c r="U928">
        <v>45331462</v>
      </c>
      <c r="V928">
        <v>8673588</v>
      </c>
      <c r="W928">
        <v>36657874</v>
      </c>
      <c r="X928" s="27">
        <f t="shared" si="85"/>
        <v>0.28944812362030903</v>
      </c>
      <c r="Y928" s="27">
        <f t="shared" si="86"/>
        <v>0.65626308822434187</v>
      </c>
      <c r="Z928" s="26">
        <f t="shared" si="87"/>
        <v>220.93654667480169</v>
      </c>
      <c r="AA928" s="27">
        <f t="shared" si="88"/>
        <v>0.92222222222222228</v>
      </c>
      <c r="AB928" t="str">
        <f t="shared" si="89"/>
        <v>Overstocked</v>
      </c>
    </row>
    <row r="929" spans="1:28" x14ac:dyDescent="0.3">
      <c r="A929" t="s">
        <v>946</v>
      </c>
      <c r="B929" t="s">
        <v>1604</v>
      </c>
      <c r="C929" t="s">
        <v>1634</v>
      </c>
      <c r="D929" t="s">
        <v>1638</v>
      </c>
      <c r="E929">
        <v>2023</v>
      </c>
      <c r="F929" t="s">
        <v>1642</v>
      </c>
      <c r="G929">
        <f t="shared" si="84"/>
        <v>90</v>
      </c>
      <c r="H929">
        <v>3769</v>
      </c>
      <c r="I929">
        <v>3326</v>
      </c>
      <c r="J929">
        <v>2278</v>
      </c>
      <c r="K929">
        <v>448172</v>
      </c>
      <c r="L929">
        <v>12.35</v>
      </c>
      <c r="M929">
        <v>18</v>
      </c>
      <c r="N929">
        <v>6.32</v>
      </c>
      <c r="O929">
        <v>1.78</v>
      </c>
      <c r="P929">
        <v>21.65</v>
      </c>
      <c r="Q929">
        <v>2.4</v>
      </c>
      <c r="R929">
        <v>4058</v>
      </c>
      <c r="S929">
        <v>2137</v>
      </c>
      <c r="T929">
        <v>8</v>
      </c>
      <c r="U929">
        <v>12535694</v>
      </c>
      <c r="V929">
        <v>8585782</v>
      </c>
      <c r="W929">
        <v>3949912</v>
      </c>
      <c r="X929" s="27">
        <f t="shared" si="85"/>
        <v>0.63816457839485274</v>
      </c>
      <c r="Y929" s="27">
        <f t="shared" si="86"/>
        <v>0.75456240985892142</v>
      </c>
      <c r="Z929" s="26">
        <f t="shared" si="87"/>
        <v>51.029450782700977</v>
      </c>
      <c r="AA929" s="27">
        <f t="shared" si="88"/>
        <v>0.8</v>
      </c>
      <c r="AB929" t="str">
        <f t="shared" si="89"/>
        <v>Fast Mover</v>
      </c>
    </row>
    <row r="930" spans="1:28" x14ac:dyDescent="0.3">
      <c r="A930" t="s">
        <v>947</v>
      </c>
      <c r="B930" t="s">
        <v>1226</v>
      </c>
      <c r="C930" t="s">
        <v>1633</v>
      </c>
      <c r="D930" t="s">
        <v>1638</v>
      </c>
      <c r="E930">
        <v>2023</v>
      </c>
      <c r="F930" t="s">
        <v>1641</v>
      </c>
      <c r="G930">
        <f t="shared" si="84"/>
        <v>91</v>
      </c>
      <c r="H930">
        <v>3278</v>
      </c>
      <c r="I930">
        <v>12921</v>
      </c>
      <c r="J930">
        <v>11387</v>
      </c>
      <c r="K930">
        <v>298922</v>
      </c>
      <c r="L930">
        <v>12.31</v>
      </c>
      <c r="M930">
        <v>19</v>
      </c>
      <c r="N930">
        <v>5.27</v>
      </c>
      <c r="O930">
        <v>8.64</v>
      </c>
      <c r="P930">
        <v>42.49</v>
      </c>
      <c r="Q930">
        <v>2</v>
      </c>
      <c r="R930">
        <v>6579</v>
      </c>
      <c r="S930">
        <v>8856</v>
      </c>
      <c r="T930">
        <v>11</v>
      </c>
      <c r="U930">
        <v>42355038</v>
      </c>
      <c r="V930">
        <v>37326586</v>
      </c>
      <c r="W930">
        <v>5028452</v>
      </c>
      <c r="X930" s="27">
        <f t="shared" si="85"/>
        <v>0.27014999175869459</v>
      </c>
      <c r="Y930" s="27">
        <f t="shared" si="86"/>
        <v>0.65626308822434187</v>
      </c>
      <c r="Z930" s="26">
        <f t="shared" si="87"/>
        <v>245.84990848078095</v>
      </c>
      <c r="AA930" s="27">
        <f t="shared" si="88"/>
        <v>0.79120879120879117</v>
      </c>
      <c r="AB930" t="str">
        <f t="shared" si="89"/>
        <v>Other</v>
      </c>
    </row>
    <row r="931" spans="1:28" x14ac:dyDescent="0.3">
      <c r="A931" t="s">
        <v>948</v>
      </c>
      <c r="B931" t="s">
        <v>1605</v>
      </c>
      <c r="C931" t="s">
        <v>1633</v>
      </c>
      <c r="D931" t="s">
        <v>1637</v>
      </c>
      <c r="E931">
        <v>2023</v>
      </c>
      <c r="F931" t="s">
        <v>1640</v>
      </c>
      <c r="G931">
        <f t="shared" si="84"/>
        <v>92</v>
      </c>
      <c r="H931">
        <v>2421</v>
      </c>
      <c r="I931">
        <v>13765</v>
      </c>
      <c r="J931">
        <v>1571</v>
      </c>
      <c r="K931">
        <v>378785</v>
      </c>
      <c r="L931">
        <v>7.16</v>
      </c>
      <c r="M931">
        <v>15</v>
      </c>
      <c r="N931">
        <v>5.83</v>
      </c>
      <c r="O931">
        <v>18.579999999999998</v>
      </c>
      <c r="P931">
        <v>19.010000000000002</v>
      </c>
      <c r="Q931">
        <v>2.7</v>
      </c>
      <c r="R931">
        <v>15841</v>
      </c>
      <c r="S931">
        <v>7878</v>
      </c>
      <c r="T931">
        <v>2</v>
      </c>
      <c r="U931">
        <v>33325065</v>
      </c>
      <c r="V931">
        <v>3803391</v>
      </c>
      <c r="W931">
        <v>29521674</v>
      </c>
      <c r="X931" s="27">
        <f t="shared" si="85"/>
        <v>0.2350713661520536</v>
      </c>
      <c r="Y931" s="27">
        <f t="shared" si="86"/>
        <v>0.4846897305037009</v>
      </c>
      <c r="Z931" s="26">
        <f t="shared" si="87"/>
        <v>299.37050805452293</v>
      </c>
      <c r="AA931" s="27">
        <f t="shared" si="88"/>
        <v>0.83695652173913038</v>
      </c>
      <c r="AB931" t="str">
        <f t="shared" si="89"/>
        <v>Other</v>
      </c>
    </row>
    <row r="932" spans="1:28" x14ac:dyDescent="0.3">
      <c r="A932" t="s">
        <v>949</v>
      </c>
      <c r="B932" t="s">
        <v>1606</v>
      </c>
      <c r="C932" t="s">
        <v>1632</v>
      </c>
      <c r="D932" t="s">
        <v>1637</v>
      </c>
      <c r="E932">
        <v>2024</v>
      </c>
      <c r="F932" t="s">
        <v>1640</v>
      </c>
      <c r="G932">
        <f t="shared" si="84"/>
        <v>92</v>
      </c>
      <c r="H932">
        <v>2941</v>
      </c>
      <c r="I932">
        <v>9129</v>
      </c>
      <c r="J932">
        <v>6325</v>
      </c>
      <c r="K932">
        <v>113811</v>
      </c>
      <c r="L932">
        <v>5.26</v>
      </c>
      <c r="M932">
        <v>6</v>
      </c>
      <c r="N932">
        <v>6.84</v>
      </c>
      <c r="O932">
        <v>10.95</v>
      </c>
      <c r="P932">
        <v>56.15</v>
      </c>
      <c r="Q932">
        <v>2.9</v>
      </c>
      <c r="R932">
        <v>11481</v>
      </c>
      <c r="S932">
        <v>1159</v>
      </c>
      <c r="T932">
        <v>7</v>
      </c>
      <c r="U932">
        <v>26848389</v>
      </c>
      <c r="V932">
        <v>18601825</v>
      </c>
      <c r="W932">
        <v>8246564</v>
      </c>
      <c r="X932" s="27">
        <f t="shared" si="85"/>
        <v>0.71731707317073168</v>
      </c>
      <c r="Y932" s="27">
        <f t="shared" si="86"/>
        <v>0.58879491838553666</v>
      </c>
      <c r="Z932" s="26">
        <f t="shared" si="87"/>
        <v>36.255695341720504</v>
      </c>
      <c r="AA932" s="27">
        <f t="shared" si="88"/>
        <v>0.93478260869565222</v>
      </c>
      <c r="AB932" t="str">
        <f t="shared" si="89"/>
        <v>Fast Mover</v>
      </c>
    </row>
    <row r="933" spans="1:28" x14ac:dyDescent="0.3">
      <c r="A933" t="s">
        <v>950</v>
      </c>
      <c r="B933" t="s">
        <v>1267</v>
      </c>
      <c r="C933" t="s">
        <v>1633</v>
      </c>
      <c r="D933" t="s">
        <v>1635</v>
      </c>
      <c r="E933">
        <v>2024</v>
      </c>
      <c r="F933" t="s">
        <v>1642</v>
      </c>
      <c r="G933">
        <f t="shared" si="84"/>
        <v>90</v>
      </c>
      <c r="H933">
        <v>3806</v>
      </c>
      <c r="I933">
        <v>9825</v>
      </c>
      <c r="J933">
        <v>9570</v>
      </c>
      <c r="K933">
        <v>495376</v>
      </c>
      <c r="L933">
        <v>5.44</v>
      </c>
      <c r="M933">
        <v>8</v>
      </c>
      <c r="N933">
        <v>7.53</v>
      </c>
      <c r="O933">
        <v>20.440000000000001</v>
      </c>
      <c r="P933">
        <v>13.28</v>
      </c>
      <c r="Q933">
        <v>2</v>
      </c>
      <c r="R933">
        <v>5024</v>
      </c>
      <c r="S933">
        <v>1524</v>
      </c>
      <c r="T933">
        <v>4</v>
      </c>
      <c r="U933">
        <v>37393950</v>
      </c>
      <c r="V933">
        <v>36423420</v>
      </c>
      <c r="W933">
        <v>970530</v>
      </c>
      <c r="X933" s="27">
        <f t="shared" si="85"/>
        <v>0.71407129455909946</v>
      </c>
      <c r="Y933" s="27">
        <f t="shared" si="86"/>
        <v>0.76196989438128282</v>
      </c>
      <c r="Z933" s="26">
        <f t="shared" si="87"/>
        <v>36.03783499737257</v>
      </c>
      <c r="AA933" s="27">
        <f t="shared" si="88"/>
        <v>0.91111111111111109</v>
      </c>
      <c r="AB933" t="str">
        <f t="shared" si="89"/>
        <v>Fast Mover</v>
      </c>
    </row>
    <row r="934" spans="1:28" x14ac:dyDescent="0.3">
      <c r="A934" t="s">
        <v>951</v>
      </c>
      <c r="B934" t="s">
        <v>1057</v>
      </c>
      <c r="C934" t="s">
        <v>1634</v>
      </c>
      <c r="D934" t="s">
        <v>1638</v>
      </c>
      <c r="E934">
        <v>2023</v>
      </c>
      <c r="F934" t="s">
        <v>1642</v>
      </c>
      <c r="G934">
        <f t="shared" si="84"/>
        <v>90</v>
      </c>
      <c r="H934">
        <v>4275</v>
      </c>
      <c r="I934">
        <v>9193</v>
      </c>
      <c r="J934">
        <v>11893</v>
      </c>
      <c r="K934">
        <v>232385</v>
      </c>
      <c r="L934">
        <v>12.09</v>
      </c>
      <c r="M934">
        <v>12</v>
      </c>
      <c r="N934">
        <v>7.27</v>
      </c>
      <c r="O934">
        <v>13.73</v>
      </c>
      <c r="P934">
        <v>52.19</v>
      </c>
      <c r="Q934">
        <v>4.5999999999999996</v>
      </c>
      <c r="R934">
        <v>10498</v>
      </c>
      <c r="S934">
        <v>4223</v>
      </c>
      <c r="T934">
        <v>4</v>
      </c>
      <c r="U934">
        <v>39300075</v>
      </c>
      <c r="V934">
        <v>50842575</v>
      </c>
      <c r="W934">
        <v>-11542500</v>
      </c>
      <c r="X934" s="27">
        <f t="shared" si="85"/>
        <v>0.50305954342198167</v>
      </c>
      <c r="Y934" s="27">
        <f t="shared" si="86"/>
        <v>0.85586476575932313</v>
      </c>
      <c r="Z934" s="26">
        <f t="shared" si="87"/>
        <v>88.905263157894737</v>
      </c>
      <c r="AA934" s="27">
        <f t="shared" si="88"/>
        <v>0.8666666666666667</v>
      </c>
      <c r="AB934" t="str">
        <f t="shared" si="89"/>
        <v>Fast Mover</v>
      </c>
    </row>
    <row r="935" spans="1:28" x14ac:dyDescent="0.3">
      <c r="A935" t="s">
        <v>952</v>
      </c>
      <c r="B935" t="s">
        <v>1515</v>
      </c>
      <c r="C935" t="s">
        <v>1634</v>
      </c>
      <c r="D935" t="s">
        <v>1636</v>
      </c>
      <c r="E935">
        <v>2024</v>
      </c>
      <c r="F935" t="s">
        <v>1639</v>
      </c>
      <c r="G935">
        <f t="shared" si="84"/>
        <v>92</v>
      </c>
      <c r="H935">
        <v>144</v>
      </c>
      <c r="I935">
        <v>9764</v>
      </c>
      <c r="J935">
        <v>14603</v>
      </c>
      <c r="K935">
        <v>113232</v>
      </c>
      <c r="L935">
        <v>4.92</v>
      </c>
      <c r="M935">
        <v>0</v>
      </c>
      <c r="N935">
        <v>8.6999999999999993</v>
      </c>
      <c r="O935">
        <v>23.24</v>
      </c>
      <c r="P935">
        <v>80.91</v>
      </c>
      <c r="Q935">
        <v>3.2</v>
      </c>
      <c r="R935">
        <v>15197</v>
      </c>
      <c r="S935">
        <v>319</v>
      </c>
      <c r="T935">
        <v>5</v>
      </c>
      <c r="U935">
        <v>1406016</v>
      </c>
      <c r="V935">
        <v>2102832</v>
      </c>
      <c r="W935">
        <v>-696816</v>
      </c>
      <c r="X935" s="27">
        <f t="shared" si="85"/>
        <v>0.31101511879049676</v>
      </c>
      <c r="Y935" s="27">
        <f t="shared" si="86"/>
        <v>2.8829128951892991E-2</v>
      </c>
      <c r="Z935" s="26">
        <f t="shared" si="87"/>
        <v>203.80555555555554</v>
      </c>
      <c r="AA935" s="27">
        <f t="shared" si="88"/>
        <v>1</v>
      </c>
      <c r="AB935" t="str">
        <f t="shared" si="89"/>
        <v>Overstocked</v>
      </c>
    </row>
    <row r="936" spans="1:28" x14ac:dyDescent="0.3">
      <c r="A936" t="s">
        <v>953</v>
      </c>
      <c r="B936" t="s">
        <v>1607</v>
      </c>
      <c r="C936" t="s">
        <v>1634</v>
      </c>
      <c r="D936" t="s">
        <v>1638</v>
      </c>
      <c r="E936">
        <v>2023</v>
      </c>
      <c r="F936" t="s">
        <v>1641</v>
      </c>
      <c r="G936">
        <f t="shared" si="84"/>
        <v>91</v>
      </c>
      <c r="H936">
        <v>2724</v>
      </c>
      <c r="I936">
        <v>14186</v>
      </c>
      <c r="J936">
        <v>993</v>
      </c>
      <c r="K936">
        <v>327561</v>
      </c>
      <c r="L936">
        <v>3.14</v>
      </c>
      <c r="M936">
        <v>7</v>
      </c>
      <c r="N936">
        <v>1.89</v>
      </c>
      <c r="O936">
        <v>23.7</v>
      </c>
      <c r="P936">
        <v>77.03</v>
      </c>
      <c r="Q936">
        <v>4.9000000000000004</v>
      </c>
      <c r="R936">
        <v>20550</v>
      </c>
      <c r="S936">
        <v>505</v>
      </c>
      <c r="T936">
        <v>14</v>
      </c>
      <c r="U936">
        <v>38642664</v>
      </c>
      <c r="V936">
        <v>2704932</v>
      </c>
      <c r="W936">
        <v>35937732</v>
      </c>
      <c r="X936" s="27">
        <f t="shared" si="85"/>
        <v>0.84360483121709506</v>
      </c>
      <c r="Y936" s="27">
        <f t="shared" si="86"/>
        <v>0.54535102267330904</v>
      </c>
      <c r="Z936" s="26">
        <f t="shared" si="87"/>
        <v>16.870411160058737</v>
      </c>
      <c r="AA936" s="27">
        <f t="shared" si="88"/>
        <v>0.92307692307692313</v>
      </c>
      <c r="AB936" t="str">
        <f t="shared" si="89"/>
        <v>Fast Mover</v>
      </c>
    </row>
    <row r="937" spans="1:28" x14ac:dyDescent="0.3">
      <c r="A937" t="s">
        <v>954</v>
      </c>
      <c r="B937" t="s">
        <v>1271</v>
      </c>
      <c r="C937" t="s">
        <v>1632</v>
      </c>
      <c r="D937" t="s">
        <v>1638</v>
      </c>
      <c r="E937">
        <v>2024</v>
      </c>
      <c r="F937" t="s">
        <v>1640</v>
      </c>
      <c r="G937">
        <f t="shared" si="84"/>
        <v>92</v>
      </c>
      <c r="H937">
        <v>2005</v>
      </c>
      <c r="I937">
        <v>15216</v>
      </c>
      <c r="J937">
        <v>2807</v>
      </c>
      <c r="K937">
        <v>205801</v>
      </c>
      <c r="L937">
        <v>1.27</v>
      </c>
      <c r="M937">
        <v>3</v>
      </c>
      <c r="N937">
        <v>4.01</v>
      </c>
      <c r="O937">
        <v>1.73</v>
      </c>
      <c r="P937">
        <v>80.62</v>
      </c>
      <c r="Q937">
        <v>4.2</v>
      </c>
      <c r="R937">
        <v>15106</v>
      </c>
      <c r="S937">
        <v>9929</v>
      </c>
      <c r="T937">
        <v>5</v>
      </c>
      <c r="U937">
        <v>30508080</v>
      </c>
      <c r="V937">
        <v>5628035</v>
      </c>
      <c r="W937">
        <v>24880045</v>
      </c>
      <c r="X937" s="27">
        <f t="shared" si="85"/>
        <v>0.16800737388972684</v>
      </c>
      <c r="Y937" s="27">
        <f t="shared" si="86"/>
        <v>0.40140558019823225</v>
      </c>
      <c r="Z937" s="26">
        <f t="shared" si="87"/>
        <v>455.59501246882792</v>
      </c>
      <c r="AA937" s="27">
        <f t="shared" si="88"/>
        <v>0.96739130434782605</v>
      </c>
      <c r="AB937" t="str">
        <f t="shared" si="89"/>
        <v>Slow Mover</v>
      </c>
    </row>
    <row r="938" spans="1:28" x14ac:dyDescent="0.3">
      <c r="A938" t="s">
        <v>955</v>
      </c>
      <c r="B938" t="s">
        <v>1608</v>
      </c>
      <c r="C938" t="s">
        <v>1633</v>
      </c>
      <c r="D938" t="s">
        <v>1637</v>
      </c>
      <c r="E938">
        <v>2024</v>
      </c>
      <c r="F938" t="s">
        <v>1639</v>
      </c>
      <c r="G938">
        <f t="shared" si="84"/>
        <v>92</v>
      </c>
      <c r="H938">
        <v>843</v>
      </c>
      <c r="I938">
        <v>8221</v>
      </c>
      <c r="J938">
        <v>1985</v>
      </c>
      <c r="K938">
        <v>162492</v>
      </c>
      <c r="L938">
        <v>7</v>
      </c>
      <c r="M938">
        <v>2</v>
      </c>
      <c r="N938">
        <v>9.48</v>
      </c>
      <c r="O938">
        <v>11.41</v>
      </c>
      <c r="P938">
        <v>83.76</v>
      </c>
      <c r="Q938">
        <v>3.2</v>
      </c>
      <c r="R938">
        <v>14929</v>
      </c>
      <c r="S938">
        <v>2418</v>
      </c>
      <c r="T938">
        <v>8</v>
      </c>
      <c r="U938">
        <v>6930303</v>
      </c>
      <c r="V938">
        <v>1673355</v>
      </c>
      <c r="W938">
        <v>5256948</v>
      </c>
      <c r="X938" s="27">
        <f t="shared" si="85"/>
        <v>0.25850965961361544</v>
      </c>
      <c r="Y938" s="27">
        <f t="shared" si="86"/>
        <v>0.16877052573920689</v>
      </c>
      <c r="Z938" s="26">
        <f t="shared" si="87"/>
        <v>263.88612099644132</v>
      </c>
      <c r="AA938" s="27">
        <f t="shared" si="88"/>
        <v>0.97826086956521741</v>
      </c>
      <c r="AB938" t="str">
        <f t="shared" si="89"/>
        <v>Overstocked</v>
      </c>
    </row>
    <row r="939" spans="1:28" x14ac:dyDescent="0.3">
      <c r="A939" t="s">
        <v>956</v>
      </c>
      <c r="B939" t="s">
        <v>1450</v>
      </c>
      <c r="C939" t="s">
        <v>1633</v>
      </c>
      <c r="D939" t="s">
        <v>1637</v>
      </c>
      <c r="E939">
        <v>2024</v>
      </c>
      <c r="F939" t="s">
        <v>1641</v>
      </c>
      <c r="G939">
        <f t="shared" si="84"/>
        <v>91</v>
      </c>
      <c r="H939">
        <v>1884</v>
      </c>
      <c r="I939">
        <v>8873</v>
      </c>
      <c r="J939">
        <v>3194</v>
      </c>
      <c r="K939">
        <v>80099</v>
      </c>
      <c r="L939">
        <v>7.23</v>
      </c>
      <c r="M939">
        <v>2</v>
      </c>
      <c r="N939">
        <v>3.97</v>
      </c>
      <c r="O939">
        <v>15.24</v>
      </c>
      <c r="P939">
        <v>18.36</v>
      </c>
      <c r="Q939">
        <v>4.8</v>
      </c>
      <c r="R939">
        <v>17539</v>
      </c>
      <c r="S939">
        <v>9966</v>
      </c>
      <c r="T939">
        <v>4</v>
      </c>
      <c r="U939">
        <v>16716732</v>
      </c>
      <c r="V939">
        <v>6017496</v>
      </c>
      <c r="W939">
        <v>10699236</v>
      </c>
      <c r="X939" s="27">
        <f t="shared" si="85"/>
        <v>0.1589873417721519</v>
      </c>
      <c r="Y939" s="27">
        <f t="shared" si="86"/>
        <v>0.3771811037872666</v>
      </c>
      <c r="Z939" s="26">
        <f t="shared" si="87"/>
        <v>481.37261146496814</v>
      </c>
      <c r="AA939" s="27">
        <f t="shared" si="88"/>
        <v>0.97802197802197799</v>
      </c>
      <c r="AB939" t="str">
        <f t="shared" si="89"/>
        <v>Slow Mover</v>
      </c>
    </row>
    <row r="940" spans="1:28" x14ac:dyDescent="0.3">
      <c r="A940" t="s">
        <v>957</v>
      </c>
      <c r="B940" t="s">
        <v>1609</v>
      </c>
      <c r="C940" t="s">
        <v>1632</v>
      </c>
      <c r="D940" t="s">
        <v>1638</v>
      </c>
      <c r="E940">
        <v>2023</v>
      </c>
      <c r="F940" t="s">
        <v>1641</v>
      </c>
      <c r="G940">
        <f t="shared" si="84"/>
        <v>91</v>
      </c>
      <c r="H940">
        <v>2166</v>
      </c>
      <c r="I940">
        <v>7407</v>
      </c>
      <c r="J940">
        <v>11990</v>
      </c>
      <c r="K940">
        <v>279206</v>
      </c>
      <c r="L940">
        <v>12.61</v>
      </c>
      <c r="M940">
        <v>12</v>
      </c>
      <c r="N940">
        <v>1.25</v>
      </c>
      <c r="O940">
        <v>6.4</v>
      </c>
      <c r="P940">
        <v>20.3</v>
      </c>
      <c r="Q940">
        <v>3</v>
      </c>
      <c r="R940">
        <v>8640</v>
      </c>
      <c r="S940">
        <v>9083</v>
      </c>
      <c r="T940">
        <v>9</v>
      </c>
      <c r="U940">
        <v>16043562</v>
      </c>
      <c r="V940">
        <v>25970340</v>
      </c>
      <c r="W940">
        <v>-9926778</v>
      </c>
      <c r="X940" s="27">
        <f t="shared" si="85"/>
        <v>0.19255044892879367</v>
      </c>
      <c r="Y940" s="27">
        <f t="shared" si="86"/>
        <v>0.43363814798472372</v>
      </c>
      <c r="Z940" s="26">
        <f t="shared" si="87"/>
        <v>381.60341643582638</v>
      </c>
      <c r="AA940" s="27">
        <f t="shared" si="88"/>
        <v>0.86813186813186816</v>
      </c>
      <c r="AB940" t="str">
        <f t="shared" si="89"/>
        <v>Slow Mover</v>
      </c>
    </row>
    <row r="941" spans="1:28" x14ac:dyDescent="0.3">
      <c r="A941" t="s">
        <v>958</v>
      </c>
      <c r="B941" t="s">
        <v>1440</v>
      </c>
      <c r="C941" t="s">
        <v>1633</v>
      </c>
      <c r="D941" t="s">
        <v>1638</v>
      </c>
      <c r="E941">
        <v>2024</v>
      </c>
      <c r="F941" t="s">
        <v>1639</v>
      </c>
      <c r="G941">
        <f t="shared" si="84"/>
        <v>92</v>
      </c>
      <c r="H941">
        <v>4156</v>
      </c>
      <c r="I941">
        <v>17627</v>
      </c>
      <c r="J941">
        <v>14472</v>
      </c>
      <c r="K941">
        <v>473177</v>
      </c>
      <c r="L941">
        <v>3.32</v>
      </c>
      <c r="M941">
        <v>7</v>
      </c>
      <c r="N941">
        <v>5.25</v>
      </c>
      <c r="O941">
        <v>10.18</v>
      </c>
      <c r="P941">
        <v>54.56</v>
      </c>
      <c r="Q941">
        <v>4.5</v>
      </c>
      <c r="R941">
        <v>10285</v>
      </c>
      <c r="S941">
        <v>5158</v>
      </c>
      <c r="T941">
        <v>9</v>
      </c>
      <c r="U941">
        <v>73257812</v>
      </c>
      <c r="V941">
        <v>60145632</v>
      </c>
      <c r="W941">
        <v>13112180</v>
      </c>
      <c r="X941" s="27">
        <f t="shared" si="85"/>
        <v>0.44621000644191539</v>
      </c>
      <c r="Y941" s="27">
        <f t="shared" si="86"/>
        <v>0.83204069391713387</v>
      </c>
      <c r="Z941" s="26">
        <f t="shared" si="87"/>
        <v>114.18094321462947</v>
      </c>
      <c r="AA941" s="27">
        <f t="shared" si="88"/>
        <v>0.92391304347826086</v>
      </c>
      <c r="AB941" t="str">
        <f t="shared" si="89"/>
        <v>Fast Mover</v>
      </c>
    </row>
    <row r="942" spans="1:28" x14ac:dyDescent="0.3">
      <c r="A942" t="s">
        <v>959</v>
      </c>
      <c r="B942" t="s">
        <v>1298</v>
      </c>
      <c r="C942" t="s">
        <v>1632</v>
      </c>
      <c r="D942" t="s">
        <v>1636</v>
      </c>
      <c r="E942">
        <v>2023</v>
      </c>
      <c r="F942" t="s">
        <v>1641</v>
      </c>
      <c r="G942">
        <f t="shared" si="84"/>
        <v>91</v>
      </c>
      <c r="H942">
        <v>3375</v>
      </c>
      <c r="I942">
        <v>7156</v>
      </c>
      <c r="J942">
        <v>10784</v>
      </c>
      <c r="K942">
        <v>455818</v>
      </c>
      <c r="L942">
        <v>5.71</v>
      </c>
      <c r="M942">
        <v>6</v>
      </c>
      <c r="N942">
        <v>1.0900000000000001</v>
      </c>
      <c r="O942">
        <v>16.940000000000001</v>
      </c>
      <c r="P942">
        <v>81.52</v>
      </c>
      <c r="Q942">
        <v>2.4</v>
      </c>
      <c r="R942">
        <v>16401</v>
      </c>
      <c r="S942">
        <v>1409</v>
      </c>
      <c r="T942">
        <v>12</v>
      </c>
      <c r="U942">
        <v>24151500</v>
      </c>
      <c r="V942">
        <v>36396000</v>
      </c>
      <c r="W942">
        <v>-12244500</v>
      </c>
      <c r="X942" s="27">
        <f t="shared" si="85"/>
        <v>0.7054765886287625</v>
      </c>
      <c r="Y942" s="27">
        <f t="shared" si="86"/>
        <v>0.67568270980999201</v>
      </c>
      <c r="Z942" s="26">
        <f t="shared" si="87"/>
        <v>37.990814814814819</v>
      </c>
      <c r="AA942" s="27">
        <f t="shared" si="88"/>
        <v>0.93406593406593408</v>
      </c>
      <c r="AB942" t="str">
        <f t="shared" si="89"/>
        <v>Fast Mover</v>
      </c>
    </row>
    <row r="943" spans="1:28" x14ac:dyDescent="0.3">
      <c r="A943" t="s">
        <v>960</v>
      </c>
      <c r="B943" t="s">
        <v>1610</v>
      </c>
      <c r="C943" t="s">
        <v>1634</v>
      </c>
      <c r="D943" t="s">
        <v>1637</v>
      </c>
      <c r="E943">
        <v>2023</v>
      </c>
      <c r="F943" t="s">
        <v>1640</v>
      </c>
      <c r="G943">
        <f t="shared" si="84"/>
        <v>92</v>
      </c>
      <c r="H943">
        <v>2969</v>
      </c>
      <c r="I943">
        <v>10484</v>
      </c>
      <c r="J943">
        <v>10102</v>
      </c>
      <c r="K943">
        <v>168474</v>
      </c>
      <c r="L943">
        <v>12.13</v>
      </c>
      <c r="M943">
        <v>0</v>
      </c>
      <c r="N943">
        <v>2.0299999999999998</v>
      </c>
      <c r="O943">
        <v>5.67</v>
      </c>
      <c r="P943">
        <v>87.95</v>
      </c>
      <c r="Q943">
        <v>2.5</v>
      </c>
      <c r="R943">
        <v>4780</v>
      </c>
      <c r="S943">
        <v>7721</v>
      </c>
      <c r="T943">
        <v>14</v>
      </c>
      <c r="U943">
        <v>31126996</v>
      </c>
      <c r="V943">
        <v>29992838</v>
      </c>
      <c r="W943">
        <v>1134158</v>
      </c>
      <c r="X943" s="27">
        <f t="shared" si="85"/>
        <v>0.27773620205799815</v>
      </c>
      <c r="Y943" s="27">
        <f t="shared" si="86"/>
        <v>0.59440058234840476</v>
      </c>
      <c r="Z943" s="26">
        <f t="shared" si="87"/>
        <v>239.2495789828225</v>
      </c>
      <c r="AA943" s="27">
        <f t="shared" si="88"/>
        <v>1</v>
      </c>
      <c r="AB943" t="str">
        <f t="shared" si="89"/>
        <v>Overstocked</v>
      </c>
    </row>
    <row r="944" spans="1:28" x14ac:dyDescent="0.3">
      <c r="A944" t="s">
        <v>961</v>
      </c>
      <c r="B944" t="s">
        <v>1263</v>
      </c>
      <c r="C944" t="s">
        <v>1632</v>
      </c>
      <c r="D944" t="s">
        <v>1637</v>
      </c>
      <c r="E944">
        <v>2024</v>
      </c>
      <c r="F944" t="s">
        <v>1641</v>
      </c>
      <c r="G944">
        <f t="shared" si="84"/>
        <v>91</v>
      </c>
      <c r="H944">
        <v>2647</v>
      </c>
      <c r="I944">
        <v>9786</v>
      </c>
      <c r="J944">
        <v>4805</v>
      </c>
      <c r="K944">
        <v>321400</v>
      </c>
      <c r="L944">
        <v>12.35</v>
      </c>
      <c r="M944">
        <v>15</v>
      </c>
      <c r="N944">
        <v>9.98</v>
      </c>
      <c r="O944">
        <v>15.05</v>
      </c>
      <c r="P944">
        <v>13.7</v>
      </c>
      <c r="Q944">
        <v>2.7</v>
      </c>
      <c r="R944">
        <v>3712</v>
      </c>
      <c r="S944">
        <v>5029</v>
      </c>
      <c r="T944">
        <v>8</v>
      </c>
      <c r="U944">
        <v>25903542</v>
      </c>
      <c r="V944">
        <v>12718835</v>
      </c>
      <c r="W944">
        <v>13184707</v>
      </c>
      <c r="X944" s="27">
        <f t="shared" si="85"/>
        <v>0.34484106305367379</v>
      </c>
      <c r="Y944" s="27">
        <f t="shared" si="86"/>
        <v>0.52993544677542181</v>
      </c>
      <c r="Z944" s="26">
        <f t="shared" si="87"/>
        <v>172.8896864374764</v>
      </c>
      <c r="AA944" s="27">
        <f t="shared" si="88"/>
        <v>0.8351648351648352</v>
      </c>
      <c r="AB944" t="str">
        <f t="shared" si="89"/>
        <v>Other</v>
      </c>
    </row>
    <row r="945" spans="1:28" x14ac:dyDescent="0.3">
      <c r="A945" t="s">
        <v>962</v>
      </c>
      <c r="B945" t="s">
        <v>1380</v>
      </c>
      <c r="C945" t="s">
        <v>1634</v>
      </c>
      <c r="D945" t="s">
        <v>1636</v>
      </c>
      <c r="E945">
        <v>2024</v>
      </c>
      <c r="F945" t="s">
        <v>1641</v>
      </c>
      <c r="G945">
        <f t="shared" si="84"/>
        <v>91</v>
      </c>
      <c r="H945">
        <v>3255</v>
      </c>
      <c r="I945">
        <v>7401</v>
      </c>
      <c r="J945">
        <v>8229</v>
      </c>
      <c r="K945">
        <v>293588</v>
      </c>
      <c r="L945">
        <v>5.77</v>
      </c>
      <c r="M945">
        <v>5</v>
      </c>
      <c r="N945">
        <v>5.41</v>
      </c>
      <c r="O945">
        <v>17.440000000000001</v>
      </c>
      <c r="P945">
        <v>38.46</v>
      </c>
      <c r="Q945">
        <v>3.2</v>
      </c>
      <c r="R945">
        <v>16713</v>
      </c>
      <c r="S945">
        <v>9622</v>
      </c>
      <c r="T945">
        <v>3</v>
      </c>
      <c r="U945">
        <v>24090255</v>
      </c>
      <c r="V945">
        <v>26785395</v>
      </c>
      <c r="W945">
        <v>-2695140</v>
      </c>
      <c r="X945" s="27">
        <f t="shared" si="85"/>
        <v>0.25277626776423079</v>
      </c>
      <c r="Y945" s="27">
        <f t="shared" si="86"/>
        <v>0.65165843568341453</v>
      </c>
      <c r="Z945" s="26">
        <f t="shared" si="87"/>
        <v>269.00215053763441</v>
      </c>
      <c r="AA945" s="27">
        <f t="shared" si="88"/>
        <v>0.94505494505494503</v>
      </c>
      <c r="AB945" t="str">
        <f t="shared" si="89"/>
        <v>Overstocked</v>
      </c>
    </row>
    <row r="946" spans="1:28" x14ac:dyDescent="0.3">
      <c r="A946" t="s">
        <v>963</v>
      </c>
      <c r="B946" t="s">
        <v>1611</v>
      </c>
      <c r="C946" t="s">
        <v>1633</v>
      </c>
      <c r="D946" t="s">
        <v>1638</v>
      </c>
      <c r="E946">
        <v>2024</v>
      </c>
      <c r="F946" t="s">
        <v>1642</v>
      </c>
      <c r="G946">
        <f t="shared" si="84"/>
        <v>90</v>
      </c>
      <c r="H946">
        <v>4857</v>
      </c>
      <c r="I946">
        <v>6417</v>
      </c>
      <c r="J946">
        <v>3061</v>
      </c>
      <c r="K946">
        <v>84681</v>
      </c>
      <c r="L946">
        <v>6.89</v>
      </c>
      <c r="M946">
        <v>6</v>
      </c>
      <c r="N946">
        <v>2.84</v>
      </c>
      <c r="O946">
        <v>2.2599999999999998</v>
      </c>
      <c r="P946">
        <v>27.03</v>
      </c>
      <c r="Q946">
        <v>3.2</v>
      </c>
      <c r="R946">
        <v>9578</v>
      </c>
      <c r="S946">
        <v>8802</v>
      </c>
      <c r="T946">
        <v>6</v>
      </c>
      <c r="U946">
        <v>31167369</v>
      </c>
      <c r="V946">
        <v>14867277</v>
      </c>
      <c r="W946">
        <v>16300092</v>
      </c>
      <c r="X946" s="27">
        <f t="shared" si="85"/>
        <v>0.35558972106303538</v>
      </c>
      <c r="Y946" s="27">
        <f t="shared" si="86"/>
        <v>0.97238249527322396</v>
      </c>
      <c r="Z946" s="26">
        <f t="shared" si="87"/>
        <v>163.10067943174798</v>
      </c>
      <c r="AA946" s="27">
        <f t="shared" si="88"/>
        <v>0.93333333333333335</v>
      </c>
      <c r="AB946" t="str">
        <f t="shared" si="89"/>
        <v>Overstocked</v>
      </c>
    </row>
    <row r="947" spans="1:28" x14ac:dyDescent="0.3">
      <c r="A947" t="s">
        <v>964</v>
      </c>
      <c r="B947" t="s">
        <v>1531</v>
      </c>
      <c r="C947" t="s">
        <v>1632</v>
      </c>
      <c r="D947" t="s">
        <v>1635</v>
      </c>
      <c r="E947">
        <v>2023</v>
      </c>
      <c r="F947" t="s">
        <v>1639</v>
      </c>
      <c r="G947">
        <f t="shared" si="84"/>
        <v>92</v>
      </c>
      <c r="H947">
        <v>864</v>
      </c>
      <c r="I947">
        <v>9929</v>
      </c>
      <c r="J947">
        <v>4536</v>
      </c>
      <c r="K947">
        <v>141328</v>
      </c>
      <c r="L947">
        <v>4.55</v>
      </c>
      <c r="M947">
        <v>11</v>
      </c>
      <c r="N947">
        <v>9.9499999999999993</v>
      </c>
      <c r="O947">
        <v>12.44</v>
      </c>
      <c r="P947">
        <v>70.48</v>
      </c>
      <c r="Q947">
        <v>3</v>
      </c>
      <c r="R947">
        <v>17436</v>
      </c>
      <c r="S947">
        <v>8783</v>
      </c>
      <c r="T947">
        <v>7</v>
      </c>
      <c r="U947">
        <v>8578656</v>
      </c>
      <c r="V947">
        <v>3919104</v>
      </c>
      <c r="W947">
        <v>4659552</v>
      </c>
      <c r="X947" s="27">
        <f t="shared" si="85"/>
        <v>8.9561521716595829E-2</v>
      </c>
      <c r="Y947" s="27">
        <f t="shared" si="86"/>
        <v>0.17297477371135794</v>
      </c>
      <c r="Z947" s="26">
        <f t="shared" si="87"/>
        <v>935.22685185185173</v>
      </c>
      <c r="AA947" s="27">
        <f t="shared" si="88"/>
        <v>0.88043478260869568</v>
      </c>
      <c r="AB947" t="str">
        <f t="shared" si="89"/>
        <v>Slow Mover</v>
      </c>
    </row>
    <row r="948" spans="1:28" x14ac:dyDescent="0.3">
      <c r="A948" t="s">
        <v>965</v>
      </c>
      <c r="B948" t="s">
        <v>1321</v>
      </c>
      <c r="C948" t="s">
        <v>1634</v>
      </c>
      <c r="D948" t="s">
        <v>1636</v>
      </c>
      <c r="E948">
        <v>2023</v>
      </c>
      <c r="F948" t="s">
        <v>1639</v>
      </c>
      <c r="G948">
        <f t="shared" si="84"/>
        <v>92</v>
      </c>
      <c r="H948">
        <v>395</v>
      </c>
      <c r="I948">
        <v>16216</v>
      </c>
      <c r="J948">
        <v>12785</v>
      </c>
      <c r="K948">
        <v>268512</v>
      </c>
      <c r="L948">
        <v>13.99</v>
      </c>
      <c r="M948">
        <v>8</v>
      </c>
      <c r="N948">
        <v>9.67</v>
      </c>
      <c r="O948">
        <v>6.58</v>
      </c>
      <c r="P948">
        <v>61.22</v>
      </c>
      <c r="Q948">
        <v>2.2000000000000002</v>
      </c>
      <c r="R948">
        <v>18497</v>
      </c>
      <c r="S948">
        <v>1717</v>
      </c>
      <c r="T948">
        <v>13</v>
      </c>
      <c r="U948">
        <v>6405320</v>
      </c>
      <c r="V948">
        <v>5050075</v>
      </c>
      <c r="W948">
        <v>1355245</v>
      </c>
      <c r="X948" s="27">
        <f t="shared" si="85"/>
        <v>0.18702651515151514</v>
      </c>
      <c r="Y948" s="27">
        <f t="shared" si="86"/>
        <v>7.9079902333317575E-2</v>
      </c>
      <c r="Z948" s="26">
        <f t="shared" si="87"/>
        <v>399.90886075949368</v>
      </c>
      <c r="AA948" s="27">
        <f t="shared" si="88"/>
        <v>0.91304347826086962</v>
      </c>
      <c r="AB948" t="str">
        <f t="shared" si="89"/>
        <v>Slow Mover</v>
      </c>
    </row>
    <row r="949" spans="1:28" x14ac:dyDescent="0.3">
      <c r="A949" t="s">
        <v>966</v>
      </c>
      <c r="B949" t="s">
        <v>1051</v>
      </c>
      <c r="C949" t="s">
        <v>1633</v>
      </c>
      <c r="D949" t="s">
        <v>1636</v>
      </c>
      <c r="E949">
        <v>2024</v>
      </c>
      <c r="F949" t="s">
        <v>1639</v>
      </c>
      <c r="G949">
        <f t="shared" si="84"/>
        <v>92</v>
      </c>
      <c r="H949">
        <v>2399</v>
      </c>
      <c r="I949">
        <v>17295</v>
      </c>
      <c r="J949">
        <v>10928</v>
      </c>
      <c r="K949">
        <v>355505</v>
      </c>
      <c r="L949">
        <v>1.78</v>
      </c>
      <c r="M949">
        <v>10</v>
      </c>
      <c r="N949">
        <v>4.41</v>
      </c>
      <c r="O949">
        <v>18.11</v>
      </c>
      <c r="P949">
        <v>19.59</v>
      </c>
      <c r="Q949">
        <v>4.7</v>
      </c>
      <c r="R949">
        <v>15774</v>
      </c>
      <c r="S949">
        <v>1620</v>
      </c>
      <c r="T949">
        <v>11</v>
      </c>
      <c r="U949">
        <v>41490705</v>
      </c>
      <c r="V949">
        <v>26216272</v>
      </c>
      <c r="W949">
        <v>15274433</v>
      </c>
      <c r="X949" s="27">
        <f t="shared" si="85"/>
        <v>0.59691465538691213</v>
      </c>
      <c r="Y949" s="27">
        <f t="shared" si="86"/>
        <v>0.48028528024716172</v>
      </c>
      <c r="Z949" s="26">
        <f t="shared" si="87"/>
        <v>62.12588578574406</v>
      </c>
      <c r="AA949" s="27">
        <f t="shared" si="88"/>
        <v>0.89130434782608692</v>
      </c>
      <c r="AB949" t="str">
        <f t="shared" si="89"/>
        <v>Other</v>
      </c>
    </row>
    <row r="950" spans="1:28" x14ac:dyDescent="0.3">
      <c r="A950" t="s">
        <v>967</v>
      </c>
      <c r="B950" t="s">
        <v>1130</v>
      </c>
      <c r="C950" t="s">
        <v>1633</v>
      </c>
      <c r="D950" t="s">
        <v>1637</v>
      </c>
      <c r="E950">
        <v>2023</v>
      </c>
      <c r="F950" t="s">
        <v>1641</v>
      </c>
      <c r="G950">
        <f t="shared" si="84"/>
        <v>91</v>
      </c>
      <c r="H950">
        <v>412</v>
      </c>
      <c r="I950">
        <v>12638</v>
      </c>
      <c r="J950">
        <v>7516</v>
      </c>
      <c r="K950">
        <v>84540</v>
      </c>
      <c r="L950">
        <v>14.01</v>
      </c>
      <c r="M950">
        <v>9</v>
      </c>
      <c r="N950">
        <v>2.6</v>
      </c>
      <c r="O950">
        <v>4.74</v>
      </c>
      <c r="P950">
        <v>48.68</v>
      </c>
      <c r="Q950">
        <v>3.4</v>
      </c>
      <c r="R950">
        <v>2368</v>
      </c>
      <c r="S950">
        <v>7992</v>
      </c>
      <c r="T950">
        <v>5</v>
      </c>
      <c r="U950">
        <v>5206856</v>
      </c>
      <c r="V950">
        <v>3096592</v>
      </c>
      <c r="W950">
        <v>2110264</v>
      </c>
      <c r="X950" s="27">
        <f t="shared" si="85"/>
        <v>4.9024274155164208E-2</v>
      </c>
      <c r="Y950" s="27">
        <f t="shared" si="86"/>
        <v>8.2483341167916058E-2</v>
      </c>
      <c r="Z950" s="26">
        <f t="shared" si="87"/>
        <v>1765.2233009708739</v>
      </c>
      <c r="AA950" s="27">
        <f t="shared" si="88"/>
        <v>0.90109890109890112</v>
      </c>
      <c r="AB950" t="str">
        <f t="shared" si="89"/>
        <v>Slow Mover</v>
      </c>
    </row>
    <row r="951" spans="1:28" x14ac:dyDescent="0.3">
      <c r="A951" t="s">
        <v>968</v>
      </c>
      <c r="B951" t="s">
        <v>1612</v>
      </c>
      <c r="C951" t="s">
        <v>1634</v>
      </c>
      <c r="D951" t="s">
        <v>1638</v>
      </c>
      <c r="E951">
        <v>2023</v>
      </c>
      <c r="F951" t="s">
        <v>1639</v>
      </c>
      <c r="G951">
        <f t="shared" si="84"/>
        <v>92</v>
      </c>
      <c r="H951">
        <v>2493</v>
      </c>
      <c r="I951">
        <v>4030</v>
      </c>
      <c r="J951">
        <v>5675</v>
      </c>
      <c r="K951">
        <v>207608</v>
      </c>
      <c r="L951">
        <v>10.26</v>
      </c>
      <c r="M951">
        <v>0</v>
      </c>
      <c r="N951">
        <v>8.3800000000000008</v>
      </c>
      <c r="O951">
        <v>22.31</v>
      </c>
      <c r="P951">
        <v>64.84</v>
      </c>
      <c r="Q951">
        <v>2.6</v>
      </c>
      <c r="R951">
        <v>18695</v>
      </c>
      <c r="S951">
        <v>1683</v>
      </c>
      <c r="T951">
        <v>14</v>
      </c>
      <c r="U951">
        <v>10046790</v>
      </c>
      <c r="V951">
        <v>14147775</v>
      </c>
      <c r="W951">
        <v>-4100985</v>
      </c>
      <c r="X951" s="27">
        <f t="shared" si="85"/>
        <v>0.59698275862068961</v>
      </c>
      <c r="Y951" s="27">
        <f t="shared" si="86"/>
        <v>0.49910429497964742</v>
      </c>
      <c r="Z951" s="26">
        <f t="shared" si="87"/>
        <v>62.108303249097467</v>
      </c>
      <c r="AA951" s="27">
        <f t="shared" si="88"/>
        <v>1</v>
      </c>
      <c r="AB951" t="str">
        <f t="shared" si="89"/>
        <v>Other</v>
      </c>
    </row>
    <row r="952" spans="1:28" x14ac:dyDescent="0.3">
      <c r="A952" t="s">
        <v>969</v>
      </c>
      <c r="B952" t="s">
        <v>1567</v>
      </c>
      <c r="C952" t="s">
        <v>1633</v>
      </c>
      <c r="D952" t="s">
        <v>1638</v>
      </c>
      <c r="E952">
        <v>2024</v>
      </c>
      <c r="F952" t="s">
        <v>1640</v>
      </c>
      <c r="G952">
        <f t="shared" si="84"/>
        <v>92</v>
      </c>
      <c r="H952">
        <v>2315</v>
      </c>
      <c r="I952">
        <v>19844</v>
      </c>
      <c r="J952">
        <v>13349</v>
      </c>
      <c r="K952">
        <v>134700</v>
      </c>
      <c r="L952">
        <v>7.97</v>
      </c>
      <c r="M952">
        <v>17</v>
      </c>
      <c r="N952">
        <v>7.16</v>
      </c>
      <c r="O952">
        <v>10.77</v>
      </c>
      <c r="P952">
        <v>72.319999999999993</v>
      </c>
      <c r="Q952">
        <v>3.6</v>
      </c>
      <c r="R952">
        <v>17542</v>
      </c>
      <c r="S952">
        <v>6804</v>
      </c>
      <c r="T952">
        <v>11</v>
      </c>
      <c r="U952">
        <v>45938860</v>
      </c>
      <c r="V952">
        <v>30902935</v>
      </c>
      <c r="W952">
        <v>15035925</v>
      </c>
      <c r="X952" s="27">
        <f t="shared" si="85"/>
        <v>0.25386555543370981</v>
      </c>
      <c r="Y952" s="27">
        <f t="shared" si="86"/>
        <v>0.46346828835855747</v>
      </c>
      <c r="Z952" s="26">
        <f t="shared" si="87"/>
        <v>270.39654427645786</v>
      </c>
      <c r="AA952" s="27">
        <f t="shared" si="88"/>
        <v>0.81521739130434789</v>
      </c>
      <c r="AB952" t="str">
        <f t="shared" si="89"/>
        <v>Other</v>
      </c>
    </row>
    <row r="953" spans="1:28" x14ac:dyDescent="0.3">
      <c r="A953" t="s">
        <v>970</v>
      </c>
      <c r="B953" t="s">
        <v>1165</v>
      </c>
      <c r="C953" t="s">
        <v>1633</v>
      </c>
      <c r="D953" t="s">
        <v>1636</v>
      </c>
      <c r="E953">
        <v>2024</v>
      </c>
      <c r="F953" t="s">
        <v>1639</v>
      </c>
      <c r="G953">
        <f t="shared" si="84"/>
        <v>92</v>
      </c>
      <c r="H953">
        <v>2238</v>
      </c>
      <c r="I953">
        <v>18932</v>
      </c>
      <c r="J953">
        <v>9721</v>
      </c>
      <c r="K953">
        <v>390676</v>
      </c>
      <c r="L953">
        <v>0.49</v>
      </c>
      <c r="M953">
        <v>3</v>
      </c>
      <c r="N953">
        <v>6.87</v>
      </c>
      <c r="O953">
        <v>4.95</v>
      </c>
      <c r="P953">
        <v>11.6</v>
      </c>
      <c r="Q953">
        <v>4.0999999999999996</v>
      </c>
      <c r="R953">
        <v>16907</v>
      </c>
      <c r="S953">
        <v>8088</v>
      </c>
      <c r="T953">
        <v>6</v>
      </c>
      <c r="U953">
        <v>42369816</v>
      </c>
      <c r="V953">
        <v>21755598</v>
      </c>
      <c r="W953">
        <v>20614218</v>
      </c>
      <c r="X953" s="27">
        <f t="shared" si="85"/>
        <v>0.21673445671121441</v>
      </c>
      <c r="Y953" s="27">
        <f t="shared" si="86"/>
        <v>0.44805271246067024</v>
      </c>
      <c r="Z953" s="26">
        <f t="shared" si="87"/>
        <v>332.48257372654155</v>
      </c>
      <c r="AA953" s="27">
        <f t="shared" si="88"/>
        <v>0.96739130434782605</v>
      </c>
      <c r="AB953" t="str">
        <f t="shared" si="89"/>
        <v>Overstocked</v>
      </c>
    </row>
    <row r="954" spans="1:28" x14ac:dyDescent="0.3">
      <c r="A954" t="s">
        <v>971</v>
      </c>
      <c r="B954" t="s">
        <v>1388</v>
      </c>
      <c r="C954" t="s">
        <v>1634</v>
      </c>
      <c r="D954" t="s">
        <v>1637</v>
      </c>
      <c r="E954">
        <v>2023</v>
      </c>
      <c r="F954" t="s">
        <v>1640</v>
      </c>
      <c r="G954">
        <f t="shared" si="84"/>
        <v>92</v>
      </c>
      <c r="H954">
        <v>3055</v>
      </c>
      <c r="I954">
        <v>7272</v>
      </c>
      <c r="J954">
        <v>5178</v>
      </c>
      <c r="K954">
        <v>237647</v>
      </c>
      <c r="L954">
        <v>7.13</v>
      </c>
      <c r="M954">
        <v>4</v>
      </c>
      <c r="N954">
        <v>8.93</v>
      </c>
      <c r="O954">
        <v>10.95</v>
      </c>
      <c r="P954">
        <v>81.239999999999995</v>
      </c>
      <c r="Q954">
        <v>4.8</v>
      </c>
      <c r="R954">
        <v>17754</v>
      </c>
      <c r="S954">
        <v>6683</v>
      </c>
      <c r="T954">
        <v>10</v>
      </c>
      <c r="U954">
        <v>22215960</v>
      </c>
      <c r="V954">
        <v>15818790</v>
      </c>
      <c r="W954">
        <v>6397170</v>
      </c>
      <c r="X954" s="27">
        <f t="shared" si="85"/>
        <v>0.31371944957896897</v>
      </c>
      <c r="Y954" s="27">
        <f t="shared" si="86"/>
        <v>0.61161797880578528</v>
      </c>
      <c r="Z954" s="26">
        <f t="shared" si="87"/>
        <v>201.25564648117839</v>
      </c>
      <c r="AA954" s="27">
        <f t="shared" si="88"/>
        <v>0.95652173913043481</v>
      </c>
      <c r="AB954" t="str">
        <f t="shared" si="89"/>
        <v>Overstocked</v>
      </c>
    </row>
    <row r="955" spans="1:28" x14ac:dyDescent="0.3">
      <c r="A955" t="s">
        <v>972</v>
      </c>
      <c r="B955" t="s">
        <v>1613</v>
      </c>
      <c r="C955" t="s">
        <v>1633</v>
      </c>
      <c r="D955" t="s">
        <v>1637</v>
      </c>
      <c r="E955">
        <v>2023</v>
      </c>
      <c r="F955" t="s">
        <v>1639</v>
      </c>
      <c r="G955">
        <f t="shared" si="84"/>
        <v>92</v>
      </c>
      <c r="H955">
        <v>3331</v>
      </c>
      <c r="I955">
        <v>16976</v>
      </c>
      <c r="J955">
        <v>8615</v>
      </c>
      <c r="K955">
        <v>439770</v>
      </c>
      <c r="L955">
        <v>6.12</v>
      </c>
      <c r="M955">
        <v>8</v>
      </c>
      <c r="N955">
        <v>6.89</v>
      </c>
      <c r="O955">
        <v>10.220000000000001</v>
      </c>
      <c r="P955">
        <v>55.54</v>
      </c>
      <c r="Q955">
        <v>3</v>
      </c>
      <c r="R955">
        <v>3244</v>
      </c>
      <c r="S955">
        <v>1675</v>
      </c>
      <c r="T955">
        <v>12</v>
      </c>
      <c r="U955">
        <v>56547056</v>
      </c>
      <c r="V955">
        <v>28696565</v>
      </c>
      <c r="W955">
        <v>27850491</v>
      </c>
      <c r="X955" s="27">
        <f t="shared" si="85"/>
        <v>0.66540151817818616</v>
      </c>
      <c r="Y955" s="27">
        <f t="shared" si="86"/>
        <v>0.66687380929691353</v>
      </c>
      <c r="Z955" s="26">
        <f t="shared" si="87"/>
        <v>46.262383668567992</v>
      </c>
      <c r="AA955" s="27">
        <f t="shared" si="88"/>
        <v>0.91304347826086962</v>
      </c>
      <c r="AB955" t="str">
        <f t="shared" si="89"/>
        <v>Fast Mover</v>
      </c>
    </row>
    <row r="956" spans="1:28" x14ac:dyDescent="0.3">
      <c r="A956" t="s">
        <v>973</v>
      </c>
      <c r="B956" t="s">
        <v>1434</v>
      </c>
      <c r="C956" t="s">
        <v>1634</v>
      </c>
      <c r="D956" t="s">
        <v>1638</v>
      </c>
      <c r="E956">
        <v>2024</v>
      </c>
      <c r="F956" t="s">
        <v>1641</v>
      </c>
      <c r="G956">
        <f t="shared" si="84"/>
        <v>91</v>
      </c>
      <c r="H956">
        <v>1034</v>
      </c>
      <c r="I956">
        <v>17251</v>
      </c>
      <c r="J956">
        <v>14578</v>
      </c>
      <c r="K956">
        <v>446087</v>
      </c>
      <c r="L956">
        <v>2.42</v>
      </c>
      <c r="M956">
        <v>16</v>
      </c>
      <c r="N956">
        <v>2.84</v>
      </c>
      <c r="O956">
        <v>10.72</v>
      </c>
      <c r="P956">
        <v>74.95</v>
      </c>
      <c r="Q956">
        <v>1.4</v>
      </c>
      <c r="R956">
        <v>3756</v>
      </c>
      <c r="S956">
        <v>7035</v>
      </c>
      <c r="T956">
        <v>8</v>
      </c>
      <c r="U956">
        <v>17837534</v>
      </c>
      <c r="V956">
        <v>15073652</v>
      </c>
      <c r="W956">
        <v>2763882</v>
      </c>
      <c r="X956" s="27">
        <f t="shared" si="85"/>
        <v>0.12814475151815591</v>
      </c>
      <c r="Y956" s="27">
        <f t="shared" si="86"/>
        <v>0.20700916205734274</v>
      </c>
      <c r="Z956" s="26">
        <f t="shared" si="87"/>
        <v>619.13442940038681</v>
      </c>
      <c r="AA956" s="27">
        <f t="shared" si="88"/>
        <v>0.82417582417582413</v>
      </c>
      <c r="AB956" t="str">
        <f t="shared" si="89"/>
        <v>Slow Mover</v>
      </c>
    </row>
    <row r="957" spans="1:28" x14ac:dyDescent="0.3">
      <c r="A957" t="s">
        <v>974</v>
      </c>
      <c r="B957" t="s">
        <v>1489</v>
      </c>
      <c r="C957" t="s">
        <v>1634</v>
      </c>
      <c r="D957" t="s">
        <v>1635</v>
      </c>
      <c r="E957">
        <v>2023</v>
      </c>
      <c r="F957" t="s">
        <v>1642</v>
      </c>
      <c r="G957">
        <f t="shared" si="84"/>
        <v>90</v>
      </c>
      <c r="H957">
        <v>1689</v>
      </c>
      <c r="I957">
        <v>4464</v>
      </c>
      <c r="J957">
        <v>4251</v>
      </c>
      <c r="K957">
        <v>96002</v>
      </c>
      <c r="L957">
        <v>9.85</v>
      </c>
      <c r="M957">
        <v>2</v>
      </c>
      <c r="N957">
        <v>6.94</v>
      </c>
      <c r="O957">
        <v>14.64</v>
      </c>
      <c r="P957">
        <v>74.64</v>
      </c>
      <c r="Q957">
        <v>2.8</v>
      </c>
      <c r="R957">
        <v>13359</v>
      </c>
      <c r="S957">
        <v>6276</v>
      </c>
      <c r="T957">
        <v>3</v>
      </c>
      <c r="U957">
        <v>7539696</v>
      </c>
      <c r="V957">
        <v>7179939</v>
      </c>
      <c r="W957">
        <v>359757</v>
      </c>
      <c r="X957" s="27">
        <f t="shared" si="85"/>
        <v>0.2120527306967985</v>
      </c>
      <c r="Y957" s="27">
        <f t="shared" si="86"/>
        <v>0.33814165833157822</v>
      </c>
      <c r="Z957" s="26">
        <f t="shared" si="87"/>
        <v>334.42273534635882</v>
      </c>
      <c r="AA957" s="27">
        <f t="shared" si="88"/>
        <v>0.97777777777777775</v>
      </c>
      <c r="AB957" t="str">
        <f t="shared" si="89"/>
        <v>Overstocked</v>
      </c>
    </row>
    <row r="958" spans="1:28" x14ac:dyDescent="0.3">
      <c r="A958" t="s">
        <v>975</v>
      </c>
      <c r="B958" t="s">
        <v>1243</v>
      </c>
      <c r="C958" t="s">
        <v>1633</v>
      </c>
      <c r="D958" t="s">
        <v>1636</v>
      </c>
      <c r="E958">
        <v>2023</v>
      </c>
      <c r="F958" t="s">
        <v>1639</v>
      </c>
      <c r="G958">
        <f t="shared" si="84"/>
        <v>92</v>
      </c>
      <c r="H958">
        <v>877</v>
      </c>
      <c r="I958">
        <v>8637</v>
      </c>
      <c r="J958">
        <v>13449</v>
      </c>
      <c r="K958">
        <v>99812</v>
      </c>
      <c r="L958">
        <v>14.57</v>
      </c>
      <c r="M958">
        <v>15</v>
      </c>
      <c r="N958">
        <v>3.06</v>
      </c>
      <c r="O958">
        <v>13.03</v>
      </c>
      <c r="P958">
        <v>25.19</v>
      </c>
      <c r="Q958">
        <v>2.9</v>
      </c>
      <c r="R958">
        <v>6923</v>
      </c>
      <c r="S958">
        <v>9338</v>
      </c>
      <c r="T958">
        <v>12</v>
      </c>
      <c r="U958">
        <v>7574649</v>
      </c>
      <c r="V958">
        <v>11794773</v>
      </c>
      <c r="W958">
        <v>-4220124</v>
      </c>
      <c r="X958" s="27">
        <f t="shared" si="85"/>
        <v>8.5854136074400386E-2</v>
      </c>
      <c r="Y958" s="27">
        <f t="shared" si="86"/>
        <v>0.17557740340840383</v>
      </c>
      <c r="Z958" s="26">
        <f t="shared" si="87"/>
        <v>979.58494868871151</v>
      </c>
      <c r="AA958" s="27">
        <f t="shared" si="88"/>
        <v>0.83695652173913038</v>
      </c>
      <c r="AB958" t="str">
        <f t="shared" si="89"/>
        <v>Slow Mover</v>
      </c>
    </row>
    <row r="959" spans="1:28" x14ac:dyDescent="0.3">
      <c r="A959" t="s">
        <v>976</v>
      </c>
      <c r="B959" t="s">
        <v>1577</v>
      </c>
      <c r="C959" t="s">
        <v>1633</v>
      </c>
      <c r="D959" t="s">
        <v>1638</v>
      </c>
      <c r="E959">
        <v>2023</v>
      </c>
      <c r="F959" t="s">
        <v>1640</v>
      </c>
      <c r="G959">
        <f t="shared" si="84"/>
        <v>92</v>
      </c>
      <c r="H959">
        <v>2780</v>
      </c>
      <c r="I959">
        <v>18847</v>
      </c>
      <c r="J959">
        <v>8416</v>
      </c>
      <c r="K959">
        <v>465842</v>
      </c>
      <c r="L959">
        <v>8.43</v>
      </c>
      <c r="M959">
        <v>4</v>
      </c>
      <c r="N959">
        <v>7.59</v>
      </c>
      <c r="O959">
        <v>3.74</v>
      </c>
      <c r="P959">
        <v>18.809999999999999</v>
      </c>
      <c r="Q959">
        <v>4.5999999999999996</v>
      </c>
      <c r="R959">
        <v>6589</v>
      </c>
      <c r="S959">
        <v>2713</v>
      </c>
      <c r="T959">
        <v>2</v>
      </c>
      <c r="U959">
        <v>52394660</v>
      </c>
      <c r="V959">
        <v>23396480</v>
      </c>
      <c r="W959">
        <v>28998180</v>
      </c>
      <c r="X959" s="27">
        <f t="shared" si="85"/>
        <v>0.50609867103586381</v>
      </c>
      <c r="Y959" s="27">
        <f t="shared" si="86"/>
        <v>0.55656235059904524</v>
      </c>
      <c r="Z959" s="26">
        <f t="shared" si="87"/>
        <v>89.782733812949644</v>
      </c>
      <c r="AA959" s="27">
        <f t="shared" si="88"/>
        <v>0.95652173913043481</v>
      </c>
      <c r="AB959" t="str">
        <f t="shared" si="89"/>
        <v>Fast Mover</v>
      </c>
    </row>
    <row r="960" spans="1:28" x14ac:dyDescent="0.3">
      <c r="A960" t="s">
        <v>977</v>
      </c>
      <c r="B960" t="s">
        <v>1492</v>
      </c>
      <c r="C960" t="s">
        <v>1632</v>
      </c>
      <c r="D960" t="s">
        <v>1638</v>
      </c>
      <c r="E960">
        <v>2023</v>
      </c>
      <c r="F960" t="s">
        <v>1641</v>
      </c>
      <c r="G960">
        <f t="shared" si="84"/>
        <v>91</v>
      </c>
      <c r="H960">
        <v>3581</v>
      </c>
      <c r="I960">
        <v>18420</v>
      </c>
      <c r="J960">
        <v>13528</v>
      </c>
      <c r="K960">
        <v>241051</v>
      </c>
      <c r="L960">
        <v>10.72</v>
      </c>
      <c r="M960">
        <v>15</v>
      </c>
      <c r="N960">
        <v>6.2</v>
      </c>
      <c r="O960">
        <v>1.64</v>
      </c>
      <c r="P960">
        <v>67.7</v>
      </c>
      <c r="Q960">
        <v>2.6</v>
      </c>
      <c r="R960">
        <v>8108</v>
      </c>
      <c r="S960">
        <v>3992</v>
      </c>
      <c r="T960">
        <v>3</v>
      </c>
      <c r="U960">
        <v>65962020</v>
      </c>
      <c r="V960">
        <v>48443768</v>
      </c>
      <c r="W960">
        <v>17518252</v>
      </c>
      <c r="X960" s="27">
        <f t="shared" si="85"/>
        <v>0.47286412254060478</v>
      </c>
      <c r="Y960" s="27">
        <f t="shared" si="86"/>
        <v>0.71692438039395001</v>
      </c>
      <c r="Z960" s="26">
        <f t="shared" si="87"/>
        <v>101.4442893046635</v>
      </c>
      <c r="AA960" s="27">
        <f t="shared" si="88"/>
        <v>0.8351648351648352</v>
      </c>
      <c r="AB960" t="str">
        <f t="shared" si="89"/>
        <v>Fast Mover</v>
      </c>
    </row>
    <row r="961" spans="1:28" x14ac:dyDescent="0.3">
      <c r="A961" t="s">
        <v>978</v>
      </c>
      <c r="B961" t="s">
        <v>1614</v>
      </c>
      <c r="C961" t="s">
        <v>1633</v>
      </c>
      <c r="D961" t="s">
        <v>1636</v>
      </c>
      <c r="E961">
        <v>2024</v>
      </c>
      <c r="F961" t="s">
        <v>1640</v>
      </c>
      <c r="G961">
        <f t="shared" si="84"/>
        <v>92</v>
      </c>
      <c r="H961">
        <v>4501</v>
      </c>
      <c r="I961">
        <v>15391</v>
      </c>
      <c r="J961">
        <v>11132</v>
      </c>
      <c r="K961">
        <v>307906</v>
      </c>
      <c r="L961">
        <v>1.03</v>
      </c>
      <c r="M961">
        <v>2</v>
      </c>
      <c r="N961">
        <v>0.77</v>
      </c>
      <c r="O961">
        <v>18.239999999999998</v>
      </c>
      <c r="P961">
        <v>22.51</v>
      </c>
      <c r="Q961">
        <v>4.8</v>
      </c>
      <c r="R961">
        <v>11217</v>
      </c>
      <c r="S961">
        <v>8753</v>
      </c>
      <c r="T961">
        <v>4</v>
      </c>
      <c r="U961">
        <v>69274891</v>
      </c>
      <c r="V961">
        <v>50105132</v>
      </c>
      <c r="W961">
        <v>19169759</v>
      </c>
      <c r="X961" s="27">
        <f t="shared" si="85"/>
        <v>0.33959559378300891</v>
      </c>
      <c r="Y961" s="27">
        <f t="shared" si="86"/>
        <v>0.90111048203104416</v>
      </c>
      <c r="Z961" s="26">
        <f t="shared" si="87"/>
        <v>178.91046434125749</v>
      </c>
      <c r="AA961" s="27">
        <f t="shared" si="88"/>
        <v>0.97826086956521741</v>
      </c>
      <c r="AB961" t="str">
        <f t="shared" si="89"/>
        <v>Overstocked</v>
      </c>
    </row>
    <row r="962" spans="1:28" x14ac:dyDescent="0.3">
      <c r="A962" t="s">
        <v>979</v>
      </c>
      <c r="B962" t="s">
        <v>1469</v>
      </c>
      <c r="C962" t="s">
        <v>1633</v>
      </c>
      <c r="D962" t="s">
        <v>1637</v>
      </c>
      <c r="E962">
        <v>2024</v>
      </c>
      <c r="F962" t="s">
        <v>1640</v>
      </c>
      <c r="G962">
        <f t="shared" si="84"/>
        <v>92</v>
      </c>
      <c r="H962">
        <v>2985</v>
      </c>
      <c r="I962">
        <v>8840</v>
      </c>
      <c r="J962">
        <v>10636</v>
      </c>
      <c r="K962">
        <v>158946</v>
      </c>
      <c r="L962">
        <v>6.27</v>
      </c>
      <c r="M962">
        <v>19</v>
      </c>
      <c r="N962">
        <v>5.13</v>
      </c>
      <c r="O962">
        <v>13.99</v>
      </c>
      <c r="P962">
        <v>77.989999999999995</v>
      </c>
      <c r="Q962">
        <v>2.9</v>
      </c>
      <c r="R962">
        <v>19353</v>
      </c>
      <c r="S962">
        <v>6833</v>
      </c>
      <c r="T962">
        <v>12</v>
      </c>
      <c r="U962">
        <v>26387400</v>
      </c>
      <c r="V962">
        <v>31748460</v>
      </c>
      <c r="W962">
        <v>-5361060</v>
      </c>
      <c r="X962" s="27">
        <f t="shared" si="85"/>
        <v>0.30403340802607454</v>
      </c>
      <c r="Y962" s="27">
        <f t="shared" si="86"/>
        <v>0.59760381889861514</v>
      </c>
      <c r="Z962" s="26">
        <f t="shared" si="87"/>
        <v>210.59832495812392</v>
      </c>
      <c r="AA962" s="27">
        <f t="shared" si="88"/>
        <v>0.79347826086956519</v>
      </c>
      <c r="AB962" t="str">
        <f t="shared" si="89"/>
        <v>Other</v>
      </c>
    </row>
    <row r="963" spans="1:28" x14ac:dyDescent="0.3">
      <c r="A963" t="s">
        <v>980</v>
      </c>
      <c r="B963" t="s">
        <v>1310</v>
      </c>
      <c r="C963" t="s">
        <v>1634</v>
      </c>
      <c r="D963" t="s">
        <v>1635</v>
      </c>
      <c r="E963">
        <v>2024</v>
      </c>
      <c r="F963" t="s">
        <v>1642</v>
      </c>
      <c r="G963">
        <f t="shared" ref="G963:G1001" si="90">IF(F963="Q1",91,IF(F963="Q4",90,92))</f>
        <v>90</v>
      </c>
      <c r="H963">
        <v>3926</v>
      </c>
      <c r="I963">
        <v>9467</v>
      </c>
      <c r="J963">
        <v>3600</v>
      </c>
      <c r="K963">
        <v>116668</v>
      </c>
      <c r="L963">
        <v>1.75</v>
      </c>
      <c r="M963">
        <v>14</v>
      </c>
      <c r="N963">
        <v>3.43</v>
      </c>
      <c r="O963">
        <v>8.98</v>
      </c>
      <c r="P963">
        <v>68.099999999999994</v>
      </c>
      <c r="Q963">
        <v>4.9000000000000004</v>
      </c>
      <c r="R963">
        <v>20559</v>
      </c>
      <c r="S963">
        <v>4531</v>
      </c>
      <c r="T963">
        <v>3</v>
      </c>
      <c r="U963">
        <v>37167442</v>
      </c>
      <c r="V963">
        <v>14133600</v>
      </c>
      <c r="W963">
        <v>23033842</v>
      </c>
      <c r="X963" s="27">
        <f t="shared" ref="X963:X1001" si="91">(H963/(H963+S963))</f>
        <v>0.46423081470970795</v>
      </c>
      <c r="Y963" s="27">
        <f t="shared" ref="Y963:Y1001" si="92">H963/AVERAGE($S$2:$S$1001)</f>
        <v>0.7859941685078603</v>
      </c>
      <c r="Z963" s="26">
        <f t="shared" ref="Z963:Z1001" si="93">(S963/(H963/G963))</f>
        <v>103.86907794192562</v>
      </c>
      <c r="AA963" s="27">
        <f t="shared" ref="AA963:AA1001" si="94">1-(M963/G963)</f>
        <v>0.84444444444444444</v>
      </c>
      <c r="AB963" t="str">
        <f t="shared" ref="AB963:AB1001" si="95">IF(AND(X963&gt;38%, Y963&gt;52%, Z963&lt;380), "Fast Mover", IF(AND(X963&lt;=38%, Y963&lt;=52%, Z963&gt;=380), "Slow Mover", IF(AND(AA963&gt;=89%, X963&lt;=38%), "Overstocked", IF(AND(AA963&lt;89%, X963&gt;38%), "Stock-out Risk","Other"))))</f>
        <v>Fast Mover</v>
      </c>
    </row>
    <row r="964" spans="1:28" x14ac:dyDescent="0.3">
      <c r="A964" t="s">
        <v>981</v>
      </c>
      <c r="B964" t="s">
        <v>1586</v>
      </c>
      <c r="C964" t="s">
        <v>1633</v>
      </c>
      <c r="D964" t="s">
        <v>1637</v>
      </c>
      <c r="E964">
        <v>2023</v>
      </c>
      <c r="F964" t="s">
        <v>1640</v>
      </c>
      <c r="G964">
        <f t="shared" si="90"/>
        <v>92</v>
      </c>
      <c r="H964">
        <v>176</v>
      </c>
      <c r="I964">
        <v>13915</v>
      </c>
      <c r="J964">
        <v>13954</v>
      </c>
      <c r="K964">
        <v>149003</v>
      </c>
      <c r="L964">
        <v>9.19</v>
      </c>
      <c r="M964">
        <v>2</v>
      </c>
      <c r="N964">
        <v>3.29</v>
      </c>
      <c r="O964">
        <v>20.21</v>
      </c>
      <c r="P964">
        <v>77.349999999999994</v>
      </c>
      <c r="Q964">
        <v>1</v>
      </c>
      <c r="R964">
        <v>19397</v>
      </c>
      <c r="S964">
        <v>8212</v>
      </c>
      <c r="T964">
        <v>12</v>
      </c>
      <c r="U964">
        <v>2449040</v>
      </c>
      <c r="V964">
        <v>2455904</v>
      </c>
      <c r="W964">
        <v>-6864</v>
      </c>
      <c r="X964" s="27">
        <f t="shared" si="91"/>
        <v>2.0982355746304245E-2</v>
      </c>
      <c r="Y964" s="27">
        <f t="shared" si="92"/>
        <v>3.5235602052313658E-2</v>
      </c>
      <c r="Z964" s="26">
        <f t="shared" si="93"/>
        <v>4292.6363636363631</v>
      </c>
      <c r="AA964" s="27">
        <f t="shared" si="94"/>
        <v>0.97826086956521741</v>
      </c>
      <c r="AB964" t="str">
        <f t="shared" si="95"/>
        <v>Slow Mover</v>
      </c>
    </row>
    <row r="965" spans="1:28" x14ac:dyDescent="0.3">
      <c r="A965" t="s">
        <v>982</v>
      </c>
      <c r="B965" t="s">
        <v>1615</v>
      </c>
      <c r="C965" t="s">
        <v>1634</v>
      </c>
      <c r="D965" t="s">
        <v>1637</v>
      </c>
      <c r="E965">
        <v>2023</v>
      </c>
      <c r="F965" t="s">
        <v>1640</v>
      </c>
      <c r="G965">
        <f t="shared" si="90"/>
        <v>92</v>
      </c>
      <c r="H965">
        <v>3227</v>
      </c>
      <c r="I965">
        <v>13371</v>
      </c>
      <c r="J965">
        <v>14535</v>
      </c>
      <c r="K965">
        <v>261142</v>
      </c>
      <c r="L965">
        <v>14.08</v>
      </c>
      <c r="M965">
        <v>19</v>
      </c>
      <c r="N965">
        <v>6.02</v>
      </c>
      <c r="O965">
        <v>9.6999999999999993</v>
      </c>
      <c r="P965">
        <v>33.92</v>
      </c>
      <c r="Q965">
        <v>4.5999999999999996</v>
      </c>
      <c r="R965">
        <v>6376</v>
      </c>
      <c r="S965">
        <v>1481</v>
      </c>
      <c r="T965">
        <v>4</v>
      </c>
      <c r="U965">
        <v>43148217</v>
      </c>
      <c r="V965">
        <v>46904445</v>
      </c>
      <c r="W965">
        <v>-3756228</v>
      </c>
      <c r="X965" s="27">
        <f t="shared" si="91"/>
        <v>0.68542905692438405</v>
      </c>
      <c r="Y965" s="27">
        <f t="shared" si="92"/>
        <v>0.64605277172054643</v>
      </c>
      <c r="Z965" s="26">
        <f t="shared" si="93"/>
        <v>42.222497675859927</v>
      </c>
      <c r="AA965" s="27">
        <f t="shared" si="94"/>
        <v>0.79347826086956519</v>
      </c>
      <c r="AB965" t="str">
        <f t="shared" si="95"/>
        <v>Fast Mover</v>
      </c>
    </row>
    <row r="966" spans="1:28" x14ac:dyDescent="0.3">
      <c r="A966" t="s">
        <v>983</v>
      </c>
      <c r="B966" t="s">
        <v>1616</v>
      </c>
      <c r="C966" t="s">
        <v>1632</v>
      </c>
      <c r="D966" t="s">
        <v>1636</v>
      </c>
      <c r="E966">
        <v>2023</v>
      </c>
      <c r="F966" t="s">
        <v>1641</v>
      </c>
      <c r="G966">
        <f t="shared" si="90"/>
        <v>91</v>
      </c>
      <c r="H966">
        <v>3106</v>
      </c>
      <c r="I966">
        <v>13416</v>
      </c>
      <c r="J966">
        <v>9133</v>
      </c>
      <c r="K966">
        <v>270462</v>
      </c>
      <c r="L966">
        <v>9.93</v>
      </c>
      <c r="M966">
        <v>13</v>
      </c>
      <c r="N966">
        <v>3.22</v>
      </c>
      <c r="O966">
        <v>19.899999999999999</v>
      </c>
      <c r="P966">
        <v>35.33</v>
      </c>
      <c r="Q966">
        <v>4.7</v>
      </c>
      <c r="R966">
        <v>19335</v>
      </c>
      <c r="S966">
        <v>9437</v>
      </c>
      <c r="T966">
        <v>11</v>
      </c>
      <c r="U966">
        <v>41670096</v>
      </c>
      <c r="V966">
        <v>28367098</v>
      </c>
      <c r="W966">
        <v>13302998</v>
      </c>
      <c r="X966" s="27">
        <f t="shared" si="91"/>
        <v>0.2476281591325839</v>
      </c>
      <c r="Y966" s="27">
        <f t="shared" si="92"/>
        <v>0.62182829530958073</v>
      </c>
      <c r="Z966" s="26">
        <f t="shared" si="93"/>
        <v>276.48647778493239</v>
      </c>
      <c r="AA966" s="27">
        <f t="shared" si="94"/>
        <v>0.85714285714285721</v>
      </c>
      <c r="AB966" t="str">
        <f t="shared" si="95"/>
        <v>Other</v>
      </c>
    </row>
    <row r="967" spans="1:28" x14ac:dyDescent="0.3">
      <c r="A967" t="s">
        <v>984</v>
      </c>
      <c r="B967" t="s">
        <v>1049</v>
      </c>
      <c r="C967" t="s">
        <v>1632</v>
      </c>
      <c r="D967" t="s">
        <v>1635</v>
      </c>
      <c r="E967">
        <v>2024</v>
      </c>
      <c r="F967" t="s">
        <v>1641</v>
      </c>
      <c r="G967">
        <f t="shared" si="90"/>
        <v>91</v>
      </c>
      <c r="H967">
        <v>653</v>
      </c>
      <c r="I967">
        <v>10234</v>
      </c>
      <c r="J967">
        <v>6210</v>
      </c>
      <c r="K967">
        <v>355142</v>
      </c>
      <c r="L967">
        <v>1.1499999999999999</v>
      </c>
      <c r="M967">
        <v>15</v>
      </c>
      <c r="N967">
        <v>7.77</v>
      </c>
      <c r="O967">
        <v>7.64</v>
      </c>
      <c r="P967">
        <v>63.7</v>
      </c>
      <c r="Q967">
        <v>4.8</v>
      </c>
      <c r="R967">
        <v>4507</v>
      </c>
      <c r="S967">
        <v>3615</v>
      </c>
      <c r="T967">
        <v>12</v>
      </c>
      <c r="U967">
        <v>6682802</v>
      </c>
      <c r="V967">
        <v>4055130</v>
      </c>
      <c r="W967">
        <v>2627672</v>
      </c>
      <c r="X967" s="27">
        <f t="shared" si="91"/>
        <v>0.15299906279287723</v>
      </c>
      <c r="Y967" s="27">
        <f t="shared" si="92"/>
        <v>0.13073209170545919</v>
      </c>
      <c r="Z967" s="26">
        <f t="shared" si="93"/>
        <v>503.77488514548236</v>
      </c>
      <c r="AA967" s="27">
        <f t="shared" si="94"/>
        <v>0.8351648351648352</v>
      </c>
      <c r="AB967" t="str">
        <f t="shared" si="95"/>
        <v>Slow Mover</v>
      </c>
    </row>
    <row r="968" spans="1:28" x14ac:dyDescent="0.3">
      <c r="A968" t="s">
        <v>985</v>
      </c>
      <c r="B968" t="s">
        <v>1422</v>
      </c>
      <c r="C968" t="s">
        <v>1634</v>
      </c>
      <c r="D968" t="s">
        <v>1637</v>
      </c>
      <c r="E968">
        <v>2024</v>
      </c>
      <c r="F968" t="s">
        <v>1640</v>
      </c>
      <c r="G968">
        <f t="shared" si="90"/>
        <v>92</v>
      </c>
      <c r="H968">
        <v>3499</v>
      </c>
      <c r="I968">
        <v>2345</v>
      </c>
      <c r="J968">
        <v>2255</v>
      </c>
      <c r="K968">
        <v>244886</v>
      </c>
      <c r="L968">
        <v>5.32</v>
      </c>
      <c r="M968">
        <v>16</v>
      </c>
      <c r="N968">
        <v>0.71</v>
      </c>
      <c r="O968">
        <v>1.82</v>
      </c>
      <c r="P968">
        <v>12.52</v>
      </c>
      <c r="Q968">
        <v>1.1000000000000001</v>
      </c>
      <c r="R968">
        <v>15825</v>
      </c>
      <c r="S968">
        <v>4554</v>
      </c>
      <c r="T968">
        <v>12</v>
      </c>
      <c r="U968">
        <v>8205155</v>
      </c>
      <c r="V968">
        <v>7890245</v>
      </c>
      <c r="W968">
        <v>314910</v>
      </c>
      <c r="X968" s="27">
        <f t="shared" si="91"/>
        <v>0.43449646094623123</v>
      </c>
      <c r="Y968" s="27">
        <f t="shared" si="92"/>
        <v>0.70050779307412203</v>
      </c>
      <c r="Z968" s="26">
        <f t="shared" si="93"/>
        <v>119.73935410117177</v>
      </c>
      <c r="AA968" s="27">
        <f t="shared" si="94"/>
        <v>0.82608695652173914</v>
      </c>
      <c r="AB968" t="str">
        <f t="shared" si="95"/>
        <v>Fast Mover</v>
      </c>
    </row>
    <row r="969" spans="1:28" x14ac:dyDescent="0.3">
      <c r="A969" t="s">
        <v>986</v>
      </c>
      <c r="B969" t="s">
        <v>1540</v>
      </c>
      <c r="C969" t="s">
        <v>1632</v>
      </c>
      <c r="D969" t="s">
        <v>1636</v>
      </c>
      <c r="E969">
        <v>2024</v>
      </c>
      <c r="F969" t="s">
        <v>1639</v>
      </c>
      <c r="G969">
        <f t="shared" si="90"/>
        <v>92</v>
      </c>
      <c r="H969">
        <v>4196</v>
      </c>
      <c r="I969">
        <v>3994</v>
      </c>
      <c r="J969">
        <v>7692</v>
      </c>
      <c r="K969">
        <v>154601</v>
      </c>
      <c r="L969">
        <v>8.26</v>
      </c>
      <c r="M969">
        <v>19</v>
      </c>
      <c r="N969">
        <v>6.6</v>
      </c>
      <c r="O969">
        <v>23.32</v>
      </c>
      <c r="P969">
        <v>68.12</v>
      </c>
      <c r="Q969">
        <v>1.7</v>
      </c>
      <c r="R969">
        <v>4624</v>
      </c>
      <c r="S969">
        <v>7869</v>
      </c>
      <c r="T969">
        <v>13</v>
      </c>
      <c r="U969">
        <v>16758824</v>
      </c>
      <c r="V969">
        <v>32275632</v>
      </c>
      <c r="W969">
        <v>-15516808</v>
      </c>
      <c r="X969" s="27">
        <f t="shared" si="91"/>
        <v>0.34778284293410694</v>
      </c>
      <c r="Y969" s="27">
        <f t="shared" si="92"/>
        <v>0.84004878529265969</v>
      </c>
      <c r="Z969" s="26">
        <f t="shared" si="93"/>
        <v>172.53288846520496</v>
      </c>
      <c r="AA969" s="27">
        <f t="shared" si="94"/>
        <v>0.79347826086956519</v>
      </c>
      <c r="AB969" t="str">
        <f t="shared" si="95"/>
        <v>Other</v>
      </c>
    </row>
    <row r="970" spans="1:28" x14ac:dyDescent="0.3">
      <c r="A970" t="s">
        <v>987</v>
      </c>
      <c r="B970" t="s">
        <v>1617</v>
      </c>
      <c r="C970" t="s">
        <v>1633</v>
      </c>
      <c r="D970" t="s">
        <v>1635</v>
      </c>
      <c r="E970">
        <v>2023</v>
      </c>
      <c r="F970" t="s">
        <v>1641</v>
      </c>
      <c r="G970">
        <f t="shared" si="90"/>
        <v>91</v>
      </c>
      <c r="H970">
        <v>3583</v>
      </c>
      <c r="I970">
        <v>14177</v>
      </c>
      <c r="J970">
        <v>14963</v>
      </c>
      <c r="K970">
        <v>488823</v>
      </c>
      <c r="L970">
        <v>6.05</v>
      </c>
      <c r="M970">
        <v>17</v>
      </c>
      <c r="N970">
        <v>8.09</v>
      </c>
      <c r="O970">
        <v>9.86</v>
      </c>
      <c r="P970">
        <v>76.86</v>
      </c>
      <c r="Q970">
        <v>3.6</v>
      </c>
      <c r="R970">
        <v>3253</v>
      </c>
      <c r="S970">
        <v>6589</v>
      </c>
      <c r="T970">
        <v>13</v>
      </c>
      <c r="U970">
        <v>50796191</v>
      </c>
      <c r="V970">
        <v>53612429</v>
      </c>
      <c r="W970">
        <v>-2816238</v>
      </c>
      <c r="X970" s="27">
        <f t="shared" si="91"/>
        <v>0.35224144710971295</v>
      </c>
      <c r="Y970" s="27">
        <f t="shared" si="92"/>
        <v>0.71732478496272634</v>
      </c>
      <c r="Z970" s="26">
        <f t="shared" si="93"/>
        <v>167.34552051353614</v>
      </c>
      <c r="AA970" s="27">
        <f t="shared" si="94"/>
        <v>0.81318681318681318</v>
      </c>
      <c r="AB970" t="str">
        <f t="shared" si="95"/>
        <v>Other</v>
      </c>
    </row>
    <row r="971" spans="1:28" x14ac:dyDescent="0.3">
      <c r="A971" t="s">
        <v>988</v>
      </c>
      <c r="B971" t="s">
        <v>1618</v>
      </c>
      <c r="C971" t="s">
        <v>1632</v>
      </c>
      <c r="D971" t="s">
        <v>1638</v>
      </c>
      <c r="E971">
        <v>2024</v>
      </c>
      <c r="F971" t="s">
        <v>1641</v>
      </c>
      <c r="G971">
        <f t="shared" si="90"/>
        <v>91</v>
      </c>
      <c r="H971">
        <v>3417</v>
      </c>
      <c r="I971">
        <v>19768</v>
      </c>
      <c r="J971">
        <v>14935</v>
      </c>
      <c r="K971">
        <v>319956</v>
      </c>
      <c r="L971">
        <v>12.5</v>
      </c>
      <c r="M971">
        <v>17</v>
      </c>
      <c r="N971">
        <v>6.73</v>
      </c>
      <c r="O971">
        <v>19.82</v>
      </c>
      <c r="P971">
        <v>43.21</v>
      </c>
      <c r="Q971">
        <v>1.1000000000000001</v>
      </c>
      <c r="R971">
        <v>19496</v>
      </c>
      <c r="S971">
        <v>8484</v>
      </c>
      <c r="T971">
        <v>10</v>
      </c>
      <c r="U971">
        <v>67547256</v>
      </c>
      <c r="V971">
        <v>51032895</v>
      </c>
      <c r="W971">
        <v>16514361</v>
      </c>
      <c r="X971" s="27">
        <f t="shared" si="91"/>
        <v>0.28711872951852785</v>
      </c>
      <c r="Y971" s="27">
        <f t="shared" si="92"/>
        <v>0.68409120575429405</v>
      </c>
      <c r="Z971" s="26">
        <f t="shared" si="93"/>
        <v>225.94205443371379</v>
      </c>
      <c r="AA971" s="27">
        <f t="shared" si="94"/>
        <v>0.81318681318681318</v>
      </c>
      <c r="AB971" t="str">
        <f t="shared" si="95"/>
        <v>Other</v>
      </c>
    </row>
    <row r="972" spans="1:28" x14ac:dyDescent="0.3">
      <c r="A972" t="s">
        <v>989</v>
      </c>
      <c r="B972" t="s">
        <v>1598</v>
      </c>
      <c r="C972" t="s">
        <v>1632</v>
      </c>
      <c r="D972" t="s">
        <v>1635</v>
      </c>
      <c r="E972">
        <v>2024</v>
      </c>
      <c r="F972" t="s">
        <v>1640</v>
      </c>
      <c r="G972">
        <f t="shared" si="90"/>
        <v>92</v>
      </c>
      <c r="H972">
        <v>3418</v>
      </c>
      <c r="I972">
        <v>13830</v>
      </c>
      <c r="J972">
        <v>6608</v>
      </c>
      <c r="K972">
        <v>111844</v>
      </c>
      <c r="L972">
        <v>12.22</v>
      </c>
      <c r="M972">
        <v>13</v>
      </c>
      <c r="N972">
        <v>4.97</v>
      </c>
      <c r="O972">
        <v>6.98</v>
      </c>
      <c r="P972">
        <v>71.19</v>
      </c>
      <c r="Q972">
        <v>1.3</v>
      </c>
      <c r="R972">
        <v>4775</v>
      </c>
      <c r="S972">
        <v>3634</v>
      </c>
      <c r="T972">
        <v>5</v>
      </c>
      <c r="U972">
        <v>47270940</v>
      </c>
      <c r="V972">
        <v>22586144</v>
      </c>
      <c r="W972">
        <v>24684796</v>
      </c>
      <c r="X972" s="27">
        <f t="shared" si="91"/>
        <v>0.48468519568916618</v>
      </c>
      <c r="Y972" s="27">
        <f t="shared" si="92"/>
        <v>0.68429140803868227</v>
      </c>
      <c r="Z972" s="26">
        <f t="shared" si="93"/>
        <v>97.813926272674081</v>
      </c>
      <c r="AA972" s="27">
        <f t="shared" si="94"/>
        <v>0.85869565217391308</v>
      </c>
      <c r="AB972" t="str">
        <f t="shared" si="95"/>
        <v>Fast Mover</v>
      </c>
    </row>
    <row r="973" spans="1:28" x14ac:dyDescent="0.3">
      <c r="A973" t="s">
        <v>990</v>
      </c>
      <c r="B973" t="s">
        <v>1563</v>
      </c>
      <c r="C973" t="s">
        <v>1633</v>
      </c>
      <c r="D973" t="s">
        <v>1635</v>
      </c>
      <c r="E973">
        <v>2023</v>
      </c>
      <c r="F973" t="s">
        <v>1640</v>
      </c>
      <c r="G973">
        <f t="shared" si="90"/>
        <v>92</v>
      </c>
      <c r="H973">
        <v>3847</v>
      </c>
      <c r="I973">
        <v>6679</v>
      </c>
      <c r="J973">
        <v>7596</v>
      </c>
      <c r="K973">
        <v>251165</v>
      </c>
      <c r="L973">
        <v>9.18</v>
      </c>
      <c r="M973">
        <v>17</v>
      </c>
      <c r="N973">
        <v>9.5</v>
      </c>
      <c r="O973">
        <v>16.16</v>
      </c>
      <c r="P973">
        <v>23.97</v>
      </c>
      <c r="Q973">
        <v>1.9</v>
      </c>
      <c r="R973">
        <v>10247</v>
      </c>
      <c r="S973">
        <v>855</v>
      </c>
      <c r="T973">
        <v>13</v>
      </c>
      <c r="U973">
        <v>25694113</v>
      </c>
      <c r="V973">
        <v>29221812</v>
      </c>
      <c r="W973">
        <v>-3527699</v>
      </c>
      <c r="X973" s="27">
        <f t="shared" si="91"/>
        <v>0.81816248404934067</v>
      </c>
      <c r="Y973" s="27">
        <f t="shared" si="92"/>
        <v>0.77017818804119675</v>
      </c>
      <c r="Z973" s="26">
        <f t="shared" si="93"/>
        <v>20.447101637639719</v>
      </c>
      <c r="AA973" s="27">
        <f t="shared" si="94"/>
        <v>0.81521739130434789</v>
      </c>
      <c r="AB973" t="str">
        <f t="shared" si="95"/>
        <v>Fast Mover</v>
      </c>
    </row>
    <row r="974" spans="1:28" x14ac:dyDescent="0.3">
      <c r="A974" t="s">
        <v>991</v>
      </c>
      <c r="B974" t="s">
        <v>1619</v>
      </c>
      <c r="C974" t="s">
        <v>1634</v>
      </c>
      <c r="D974" t="s">
        <v>1638</v>
      </c>
      <c r="E974">
        <v>2023</v>
      </c>
      <c r="F974" t="s">
        <v>1642</v>
      </c>
      <c r="G974">
        <f t="shared" si="90"/>
        <v>90</v>
      </c>
      <c r="H974">
        <v>1842</v>
      </c>
      <c r="I974">
        <v>8110</v>
      </c>
      <c r="J974">
        <v>5596</v>
      </c>
      <c r="K974">
        <v>445395</v>
      </c>
      <c r="L974">
        <v>5.6</v>
      </c>
      <c r="M974">
        <v>14</v>
      </c>
      <c r="N974">
        <v>3</v>
      </c>
      <c r="O974">
        <v>21.83</v>
      </c>
      <c r="P974">
        <v>35.78</v>
      </c>
      <c r="Q974">
        <v>3</v>
      </c>
      <c r="R974">
        <v>13943</v>
      </c>
      <c r="S974">
        <v>9976</v>
      </c>
      <c r="T974">
        <v>10</v>
      </c>
      <c r="U974">
        <v>14938620</v>
      </c>
      <c r="V974">
        <v>10307832</v>
      </c>
      <c r="W974">
        <v>4630788</v>
      </c>
      <c r="X974" s="27">
        <f t="shared" si="91"/>
        <v>0.15586393636825183</v>
      </c>
      <c r="Y974" s="27">
        <f t="shared" si="92"/>
        <v>0.36877260784296451</v>
      </c>
      <c r="Z974" s="26">
        <f t="shared" si="93"/>
        <v>487.42671009771993</v>
      </c>
      <c r="AA974" s="27">
        <f t="shared" si="94"/>
        <v>0.84444444444444444</v>
      </c>
      <c r="AB974" t="str">
        <f t="shared" si="95"/>
        <v>Slow Mover</v>
      </c>
    </row>
    <row r="975" spans="1:28" x14ac:dyDescent="0.3">
      <c r="A975" t="s">
        <v>992</v>
      </c>
      <c r="B975" t="s">
        <v>1620</v>
      </c>
      <c r="C975" t="s">
        <v>1632</v>
      </c>
      <c r="D975" t="s">
        <v>1635</v>
      </c>
      <c r="E975">
        <v>2024</v>
      </c>
      <c r="F975" t="s">
        <v>1641</v>
      </c>
      <c r="G975">
        <f t="shared" si="90"/>
        <v>91</v>
      </c>
      <c r="H975">
        <v>2911</v>
      </c>
      <c r="I975">
        <v>7930</v>
      </c>
      <c r="J975">
        <v>5893</v>
      </c>
      <c r="K975">
        <v>224870</v>
      </c>
      <c r="L975">
        <v>3.83</v>
      </c>
      <c r="M975">
        <v>14</v>
      </c>
      <c r="N975">
        <v>0.19</v>
      </c>
      <c r="O975">
        <v>1.04</v>
      </c>
      <c r="P975">
        <v>87.94</v>
      </c>
      <c r="Q975">
        <v>3.2</v>
      </c>
      <c r="R975">
        <v>19933</v>
      </c>
      <c r="S975">
        <v>2625</v>
      </c>
      <c r="T975">
        <v>12</v>
      </c>
      <c r="U975">
        <v>23084230</v>
      </c>
      <c r="V975">
        <v>17154523</v>
      </c>
      <c r="W975">
        <v>5929707</v>
      </c>
      <c r="X975" s="27">
        <f t="shared" si="91"/>
        <v>0.52583092485549132</v>
      </c>
      <c r="Y975" s="27">
        <f t="shared" si="92"/>
        <v>0.58278884985389234</v>
      </c>
      <c r="Z975" s="26">
        <f t="shared" si="93"/>
        <v>82.059429749227064</v>
      </c>
      <c r="AA975" s="27">
        <f t="shared" si="94"/>
        <v>0.84615384615384615</v>
      </c>
      <c r="AB975" t="str">
        <f t="shared" si="95"/>
        <v>Fast Mover</v>
      </c>
    </row>
    <row r="976" spans="1:28" x14ac:dyDescent="0.3">
      <c r="A976" t="s">
        <v>993</v>
      </c>
      <c r="B976" t="s">
        <v>1621</v>
      </c>
      <c r="C976" t="s">
        <v>1632</v>
      </c>
      <c r="D976" t="s">
        <v>1638</v>
      </c>
      <c r="E976">
        <v>2023</v>
      </c>
      <c r="F976" t="s">
        <v>1641</v>
      </c>
      <c r="G976">
        <f t="shared" si="90"/>
        <v>91</v>
      </c>
      <c r="H976">
        <v>3526</v>
      </c>
      <c r="I976">
        <v>8654</v>
      </c>
      <c r="J976">
        <v>11088</v>
      </c>
      <c r="K976">
        <v>124601</v>
      </c>
      <c r="L976">
        <v>1.59</v>
      </c>
      <c r="M976">
        <v>5</v>
      </c>
      <c r="N976">
        <v>4.32</v>
      </c>
      <c r="O976">
        <v>20.77</v>
      </c>
      <c r="P976">
        <v>88.91</v>
      </c>
      <c r="Q976">
        <v>1.1000000000000001</v>
      </c>
      <c r="R976">
        <v>2324</v>
      </c>
      <c r="S976">
        <v>927</v>
      </c>
      <c r="T976">
        <v>4</v>
      </c>
      <c r="U976">
        <v>30514004</v>
      </c>
      <c r="V976">
        <v>39096288</v>
      </c>
      <c r="W976">
        <v>-8582284</v>
      </c>
      <c r="X976" s="27">
        <f t="shared" si="91"/>
        <v>0.79182573545924095</v>
      </c>
      <c r="Y976" s="27">
        <f t="shared" si="92"/>
        <v>0.70591325475260203</v>
      </c>
      <c r="Z976" s="26">
        <f t="shared" si="93"/>
        <v>23.924276800907545</v>
      </c>
      <c r="AA976" s="27">
        <f t="shared" si="94"/>
        <v>0.94505494505494503</v>
      </c>
      <c r="AB976" t="str">
        <f t="shared" si="95"/>
        <v>Fast Mover</v>
      </c>
    </row>
    <row r="977" spans="1:28" x14ac:dyDescent="0.3">
      <c r="A977" t="s">
        <v>994</v>
      </c>
      <c r="B977" t="s">
        <v>1622</v>
      </c>
      <c r="C977" t="s">
        <v>1633</v>
      </c>
      <c r="D977" t="s">
        <v>1637</v>
      </c>
      <c r="E977">
        <v>2023</v>
      </c>
      <c r="F977" t="s">
        <v>1642</v>
      </c>
      <c r="G977">
        <f t="shared" si="90"/>
        <v>90</v>
      </c>
      <c r="H977">
        <v>3467</v>
      </c>
      <c r="I977">
        <v>15328</v>
      </c>
      <c r="J977">
        <v>2125</v>
      </c>
      <c r="K977">
        <v>451491</v>
      </c>
      <c r="L977">
        <v>5.32</v>
      </c>
      <c r="M977">
        <v>14</v>
      </c>
      <c r="N977">
        <v>0.33</v>
      </c>
      <c r="O977">
        <v>14.28</v>
      </c>
      <c r="P977">
        <v>51.01</v>
      </c>
      <c r="Q977">
        <v>1.7</v>
      </c>
      <c r="R977">
        <v>15380</v>
      </c>
      <c r="S977">
        <v>9181</v>
      </c>
      <c r="T977">
        <v>13</v>
      </c>
      <c r="U977">
        <v>53142176</v>
      </c>
      <c r="V977">
        <v>7367375</v>
      </c>
      <c r="W977">
        <v>45774801</v>
      </c>
      <c r="X977" s="27">
        <f t="shared" si="91"/>
        <v>0.27411448450347881</v>
      </c>
      <c r="Y977" s="27">
        <f t="shared" si="92"/>
        <v>0.69410131997370139</v>
      </c>
      <c r="Z977" s="26">
        <f t="shared" si="93"/>
        <v>238.32996827228149</v>
      </c>
      <c r="AA977" s="27">
        <f t="shared" si="94"/>
        <v>0.84444444444444444</v>
      </c>
      <c r="AB977" t="str">
        <f t="shared" si="95"/>
        <v>Other</v>
      </c>
    </row>
    <row r="978" spans="1:28" x14ac:dyDescent="0.3">
      <c r="A978" t="s">
        <v>995</v>
      </c>
      <c r="B978" t="s">
        <v>1623</v>
      </c>
      <c r="C978" t="s">
        <v>1634</v>
      </c>
      <c r="D978" t="s">
        <v>1635</v>
      </c>
      <c r="E978">
        <v>2024</v>
      </c>
      <c r="F978" t="s">
        <v>1639</v>
      </c>
      <c r="G978">
        <f t="shared" si="90"/>
        <v>92</v>
      </c>
      <c r="H978">
        <v>1695</v>
      </c>
      <c r="I978">
        <v>11645</v>
      </c>
      <c r="J978">
        <v>5776</v>
      </c>
      <c r="K978">
        <v>493790</v>
      </c>
      <c r="L978">
        <v>6.2</v>
      </c>
      <c r="M978">
        <v>17</v>
      </c>
      <c r="N978">
        <v>9.5399999999999991</v>
      </c>
      <c r="O978">
        <v>15.19</v>
      </c>
      <c r="P978">
        <v>84.74</v>
      </c>
      <c r="Q978">
        <v>3</v>
      </c>
      <c r="R978">
        <v>12541</v>
      </c>
      <c r="S978">
        <v>4848</v>
      </c>
      <c r="T978">
        <v>2</v>
      </c>
      <c r="U978">
        <v>19738275</v>
      </c>
      <c r="V978">
        <v>9790320</v>
      </c>
      <c r="W978">
        <v>9947955</v>
      </c>
      <c r="X978" s="27">
        <f t="shared" si="91"/>
        <v>0.25905547913801008</v>
      </c>
      <c r="Y978" s="27">
        <f t="shared" si="92"/>
        <v>0.33934287203790708</v>
      </c>
      <c r="Z978" s="26">
        <f t="shared" si="93"/>
        <v>263.13628318584068</v>
      </c>
      <c r="AA978" s="27">
        <f t="shared" si="94"/>
        <v>0.81521739130434789</v>
      </c>
      <c r="AB978" t="str">
        <f t="shared" si="95"/>
        <v>Other</v>
      </c>
    </row>
    <row r="979" spans="1:28" x14ac:dyDescent="0.3">
      <c r="A979" t="s">
        <v>996</v>
      </c>
      <c r="B979" t="s">
        <v>1150</v>
      </c>
      <c r="C979" t="s">
        <v>1633</v>
      </c>
      <c r="D979" t="s">
        <v>1638</v>
      </c>
      <c r="E979">
        <v>2024</v>
      </c>
      <c r="F979" t="s">
        <v>1639</v>
      </c>
      <c r="G979">
        <f t="shared" si="90"/>
        <v>92</v>
      </c>
      <c r="H979">
        <v>1255</v>
      </c>
      <c r="I979">
        <v>7988</v>
      </c>
      <c r="J979">
        <v>10205</v>
      </c>
      <c r="K979">
        <v>360001</v>
      </c>
      <c r="L979">
        <v>10.14</v>
      </c>
      <c r="M979">
        <v>3</v>
      </c>
      <c r="N979">
        <v>2.1</v>
      </c>
      <c r="O979">
        <v>13.08</v>
      </c>
      <c r="P979">
        <v>51.82</v>
      </c>
      <c r="Q979">
        <v>3.4</v>
      </c>
      <c r="R979">
        <v>20914</v>
      </c>
      <c r="S979">
        <v>2433</v>
      </c>
      <c r="T979">
        <v>12</v>
      </c>
      <c r="U979">
        <v>10024940</v>
      </c>
      <c r="V979">
        <v>12807275</v>
      </c>
      <c r="W979">
        <v>-2782335</v>
      </c>
      <c r="X979" s="27">
        <f t="shared" si="91"/>
        <v>0.34029284164859003</v>
      </c>
      <c r="Y979" s="27">
        <f t="shared" si="92"/>
        <v>0.25125386690712292</v>
      </c>
      <c r="Z979" s="26">
        <f t="shared" si="93"/>
        <v>178.35537848605577</v>
      </c>
      <c r="AA979" s="27">
        <f t="shared" si="94"/>
        <v>0.96739130434782605</v>
      </c>
      <c r="AB979" t="str">
        <f t="shared" si="95"/>
        <v>Overstocked</v>
      </c>
    </row>
    <row r="980" spans="1:28" x14ac:dyDescent="0.3">
      <c r="A980" t="s">
        <v>997</v>
      </c>
      <c r="B980" t="s">
        <v>1624</v>
      </c>
      <c r="C980" t="s">
        <v>1633</v>
      </c>
      <c r="D980" t="s">
        <v>1637</v>
      </c>
      <c r="E980">
        <v>2024</v>
      </c>
      <c r="F980" t="s">
        <v>1641</v>
      </c>
      <c r="G980">
        <f t="shared" si="90"/>
        <v>91</v>
      </c>
      <c r="H980">
        <v>3080</v>
      </c>
      <c r="I980">
        <v>5350</v>
      </c>
      <c r="J980">
        <v>1959</v>
      </c>
      <c r="K980">
        <v>437699</v>
      </c>
      <c r="L980">
        <v>9.8699999999999992</v>
      </c>
      <c r="M980">
        <v>7</v>
      </c>
      <c r="N980">
        <v>7.89</v>
      </c>
      <c r="O980">
        <v>21.86</v>
      </c>
      <c r="P980">
        <v>33.33</v>
      </c>
      <c r="Q980">
        <v>1.6</v>
      </c>
      <c r="R980">
        <v>2581</v>
      </c>
      <c r="S980">
        <v>5046</v>
      </c>
      <c r="T980">
        <v>6</v>
      </c>
      <c r="U980">
        <v>16478000</v>
      </c>
      <c r="V980">
        <v>6033720</v>
      </c>
      <c r="W980">
        <v>10444280</v>
      </c>
      <c r="X980" s="27">
        <f t="shared" si="91"/>
        <v>0.37903027319714494</v>
      </c>
      <c r="Y980" s="27">
        <f t="shared" si="92"/>
        <v>0.61662303591548895</v>
      </c>
      <c r="Z980" s="26">
        <f t="shared" si="93"/>
        <v>149.08636363636364</v>
      </c>
      <c r="AA980" s="27">
        <f t="shared" si="94"/>
        <v>0.92307692307692313</v>
      </c>
      <c r="AB980" t="str">
        <f t="shared" si="95"/>
        <v>Overstocked</v>
      </c>
    </row>
    <row r="981" spans="1:28" x14ac:dyDescent="0.3">
      <c r="A981" t="s">
        <v>998</v>
      </c>
      <c r="B981" t="s">
        <v>1357</v>
      </c>
      <c r="C981" t="s">
        <v>1632</v>
      </c>
      <c r="D981" t="s">
        <v>1637</v>
      </c>
      <c r="E981">
        <v>2023</v>
      </c>
      <c r="F981" t="s">
        <v>1640</v>
      </c>
      <c r="G981">
        <f t="shared" si="90"/>
        <v>92</v>
      </c>
      <c r="H981">
        <v>2922</v>
      </c>
      <c r="I981">
        <v>18573</v>
      </c>
      <c r="J981">
        <v>5450</v>
      </c>
      <c r="K981">
        <v>332844</v>
      </c>
      <c r="L981">
        <v>1.05</v>
      </c>
      <c r="M981">
        <v>14</v>
      </c>
      <c r="N981">
        <v>7.75</v>
      </c>
      <c r="O981">
        <v>1.0900000000000001</v>
      </c>
      <c r="P981">
        <v>31.35</v>
      </c>
      <c r="Q981">
        <v>2.6</v>
      </c>
      <c r="R981">
        <v>13017</v>
      </c>
      <c r="S981">
        <v>8402</v>
      </c>
      <c r="T981">
        <v>11</v>
      </c>
      <c r="U981">
        <v>54270306</v>
      </c>
      <c r="V981">
        <v>15924900</v>
      </c>
      <c r="W981">
        <v>38345406</v>
      </c>
      <c r="X981" s="27">
        <f t="shared" si="91"/>
        <v>0.25803602967149419</v>
      </c>
      <c r="Y981" s="27">
        <f t="shared" si="92"/>
        <v>0.58499107498216196</v>
      </c>
      <c r="Z981" s="26">
        <f t="shared" si="93"/>
        <v>264.53935660506505</v>
      </c>
      <c r="AA981" s="27">
        <f t="shared" si="94"/>
        <v>0.84782608695652173</v>
      </c>
      <c r="AB981" t="str">
        <f t="shared" si="95"/>
        <v>Other</v>
      </c>
    </row>
    <row r="982" spans="1:28" x14ac:dyDescent="0.3">
      <c r="A982" t="s">
        <v>999</v>
      </c>
      <c r="B982" t="s">
        <v>1625</v>
      </c>
      <c r="C982" t="s">
        <v>1632</v>
      </c>
      <c r="D982" t="s">
        <v>1637</v>
      </c>
      <c r="E982">
        <v>2024</v>
      </c>
      <c r="F982" t="s">
        <v>1642</v>
      </c>
      <c r="G982">
        <f t="shared" si="90"/>
        <v>90</v>
      </c>
      <c r="H982">
        <v>3122</v>
      </c>
      <c r="I982">
        <v>15064</v>
      </c>
      <c r="J982">
        <v>13491</v>
      </c>
      <c r="K982">
        <v>307927</v>
      </c>
      <c r="L982">
        <v>5.93</v>
      </c>
      <c r="M982">
        <v>2</v>
      </c>
      <c r="N982">
        <v>2.1800000000000002</v>
      </c>
      <c r="O982">
        <v>6.53</v>
      </c>
      <c r="P982">
        <v>84.36</v>
      </c>
      <c r="Q982">
        <v>4.5999999999999996</v>
      </c>
      <c r="R982">
        <v>18376</v>
      </c>
      <c r="S982">
        <v>8146</v>
      </c>
      <c r="T982">
        <v>11</v>
      </c>
      <c r="U982">
        <v>47029808</v>
      </c>
      <c r="V982">
        <v>42118902</v>
      </c>
      <c r="W982">
        <v>4910906</v>
      </c>
      <c r="X982" s="27">
        <f t="shared" si="91"/>
        <v>0.27706780262690806</v>
      </c>
      <c r="Y982" s="27">
        <f t="shared" si="92"/>
        <v>0.6250315318597911</v>
      </c>
      <c r="Z982" s="26">
        <f t="shared" si="93"/>
        <v>234.83023702754645</v>
      </c>
      <c r="AA982" s="27">
        <f t="shared" si="94"/>
        <v>0.97777777777777775</v>
      </c>
      <c r="AB982" t="str">
        <f t="shared" si="95"/>
        <v>Overstocked</v>
      </c>
    </row>
    <row r="983" spans="1:28" x14ac:dyDescent="0.3">
      <c r="A983" t="s">
        <v>1000</v>
      </c>
      <c r="B983" t="s">
        <v>1110</v>
      </c>
      <c r="C983" t="s">
        <v>1632</v>
      </c>
      <c r="D983" t="s">
        <v>1635</v>
      </c>
      <c r="E983">
        <v>2024</v>
      </c>
      <c r="F983" t="s">
        <v>1639</v>
      </c>
      <c r="G983">
        <f t="shared" si="90"/>
        <v>92</v>
      </c>
      <c r="H983">
        <v>1904</v>
      </c>
      <c r="I983">
        <v>6578</v>
      </c>
      <c r="J983">
        <v>5787</v>
      </c>
      <c r="K983">
        <v>482680</v>
      </c>
      <c r="L983">
        <v>2.73</v>
      </c>
      <c r="M983">
        <v>14</v>
      </c>
      <c r="N983">
        <v>6.21</v>
      </c>
      <c r="O983">
        <v>21.89</v>
      </c>
      <c r="P983">
        <v>23.8</v>
      </c>
      <c r="Q983">
        <v>5</v>
      </c>
      <c r="R983">
        <v>6264</v>
      </c>
      <c r="S983">
        <v>9084</v>
      </c>
      <c r="T983">
        <v>3</v>
      </c>
      <c r="U983">
        <v>12524512</v>
      </c>
      <c r="V983">
        <v>11018448</v>
      </c>
      <c r="W983">
        <v>1506064</v>
      </c>
      <c r="X983" s="27">
        <f t="shared" si="91"/>
        <v>0.17327994175464143</v>
      </c>
      <c r="Y983" s="27">
        <f t="shared" si="92"/>
        <v>0.38118514947502957</v>
      </c>
      <c r="Z983" s="26">
        <f t="shared" si="93"/>
        <v>438.93277310924373</v>
      </c>
      <c r="AA983" s="27">
        <f t="shared" si="94"/>
        <v>0.84782608695652173</v>
      </c>
      <c r="AB983" t="str">
        <f t="shared" si="95"/>
        <v>Slow Mover</v>
      </c>
    </row>
    <row r="984" spans="1:28" x14ac:dyDescent="0.3">
      <c r="A984" t="s">
        <v>1001</v>
      </c>
      <c r="B984" t="s">
        <v>1626</v>
      </c>
      <c r="C984" t="s">
        <v>1632</v>
      </c>
      <c r="D984" t="s">
        <v>1637</v>
      </c>
      <c r="E984">
        <v>2024</v>
      </c>
      <c r="F984" t="s">
        <v>1640</v>
      </c>
      <c r="G984">
        <f t="shared" si="90"/>
        <v>92</v>
      </c>
      <c r="H984">
        <v>4071</v>
      </c>
      <c r="I984">
        <v>13668</v>
      </c>
      <c r="J984">
        <v>5497</v>
      </c>
      <c r="K984">
        <v>223423</v>
      </c>
      <c r="L984">
        <v>2.35</v>
      </c>
      <c r="M984">
        <v>12</v>
      </c>
      <c r="N984">
        <v>0.48</v>
      </c>
      <c r="O984">
        <v>18.809999999999999</v>
      </c>
      <c r="P984">
        <v>56.37</v>
      </c>
      <c r="Q984">
        <v>4.9000000000000004</v>
      </c>
      <c r="R984">
        <v>9766</v>
      </c>
      <c r="S984">
        <v>7281</v>
      </c>
      <c r="T984">
        <v>5</v>
      </c>
      <c r="U984">
        <v>55642428</v>
      </c>
      <c r="V984">
        <v>22378287</v>
      </c>
      <c r="W984">
        <v>33264141</v>
      </c>
      <c r="X984" s="27">
        <f t="shared" si="91"/>
        <v>0.35861522198731499</v>
      </c>
      <c r="Y984" s="27">
        <f t="shared" si="92"/>
        <v>0.81502349974414146</v>
      </c>
      <c r="Z984" s="26">
        <f t="shared" si="93"/>
        <v>164.54237288135593</v>
      </c>
      <c r="AA984" s="27">
        <f t="shared" si="94"/>
        <v>0.86956521739130432</v>
      </c>
      <c r="AB984" t="str">
        <f t="shared" si="95"/>
        <v>Other</v>
      </c>
    </row>
    <row r="985" spans="1:28" x14ac:dyDescent="0.3">
      <c r="A985" t="s">
        <v>1002</v>
      </c>
      <c r="B985" t="s">
        <v>1410</v>
      </c>
      <c r="C985" t="s">
        <v>1633</v>
      </c>
      <c r="D985" t="s">
        <v>1637</v>
      </c>
      <c r="E985">
        <v>2024</v>
      </c>
      <c r="F985" t="s">
        <v>1640</v>
      </c>
      <c r="G985">
        <f t="shared" si="90"/>
        <v>92</v>
      </c>
      <c r="H985">
        <v>4712</v>
      </c>
      <c r="I985">
        <v>6948</v>
      </c>
      <c r="J985">
        <v>14918</v>
      </c>
      <c r="K985">
        <v>143330</v>
      </c>
      <c r="L985">
        <v>12.41</v>
      </c>
      <c r="M985">
        <v>8</v>
      </c>
      <c r="N985">
        <v>4.84</v>
      </c>
      <c r="O985">
        <v>0.44</v>
      </c>
      <c r="P985">
        <v>54.44</v>
      </c>
      <c r="Q985">
        <v>4.5</v>
      </c>
      <c r="R985">
        <v>12683</v>
      </c>
      <c r="S985">
        <v>3514</v>
      </c>
      <c r="T985">
        <v>3</v>
      </c>
      <c r="U985">
        <v>32738976</v>
      </c>
      <c r="V985">
        <v>70293616</v>
      </c>
      <c r="W985">
        <v>-37554640</v>
      </c>
      <c r="X985" s="27">
        <f t="shared" si="91"/>
        <v>0.57281789448091414</v>
      </c>
      <c r="Y985" s="27">
        <f t="shared" si="92"/>
        <v>0.94335316403694291</v>
      </c>
      <c r="Z985" s="26">
        <f t="shared" si="93"/>
        <v>68.609507640067903</v>
      </c>
      <c r="AA985" s="27">
        <f t="shared" si="94"/>
        <v>0.91304347826086962</v>
      </c>
      <c r="AB985" t="str">
        <f t="shared" si="95"/>
        <v>Fast Mover</v>
      </c>
    </row>
    <row r="986" spans="1:28" x14ac:dyDescent="0.3">
      <c r="A986" t="s">
        <v>1003</v>
      </c>
      <c r="B986" t="s">
        <v>1495</v>
      </c>
      <c r="C986" t="s">
        <v>1634</v>
      </c>
      <c r="D986" t="s">
        <v>1636</v>
      </c>
      <c r="E986">
        <v>2024</v>
      </c>
      <c r="F986" t="s">
        <v>1639</v>
      </c>
      <c r="G986">
        <f t="shared" si="90"/>
        <v>92</v>
      </c>
      <c r="H986">
        <v>2758</v>
      </c>
      <c r="I986">
        <v>19063</v>
      </c>
      <c r="J986">
        <v>1140</v>
      </c>
      <c r="K986">
        <v>275391</v>
      </c>
      <c r="L986">
        <v>0.63</v>
      </c>
      <c r="M986">
        <v>1</v>
      </c>
      <c r="N986">
        <v>0.15</v>
      </c>
      <c r="O986">
        <v>12.93</v>
      </c>
      <c r="P986">
        <v>69.17</v>
      </c>
      <c r="Q986">
        <v>2.6</v>
      </c>
      <c r="R986">
        <v>18212</v>
      </c>
      <c r="S986">
        <v>9601</v>
      </c>
      <c r="T986">
        <v>3</v>
      </c>
      <c r="U986">
        <v>52575754</v>
      </c>
      <c r="V986">
        <v>3144120</v>
      </c>
      <c r="W986">
        <v>49431634</v>
      </c>
      <c r="X986" s="27">
        <f t="shared" si="91"/>
        <v>0.22315721336677724</v>
      </c>
      <c r="Y986" s="27">
        <f t="shared" si="92"/>
        <v>0.552157900342506</v>
      </c>
      <c r="Z986" s="26">
        <f t="shared" si="93"/>
        <v>320.26540971718634</v>
      </c>
      <c r="AA986" s="27">
        <f t="shared" si="94"/>
        <v>0.98913043478260865</v>
      </c>
      <c r="AB986" t="str">
        <f t="shared" si="95"/>
        <v>Overstocked</v>
      </c>
    </row>
    <row r="987" spans="1:28" x14ac:dyDescent="0.3">
      <c r="A987" t="s">
        <v>1004</v>
      </c>
      <c r="B987" t="s">
        <v>1577</v>
      </c>
      <c r="C987" t="s">
        <v>1633</v>
      </c>
      <c r="D987" t="s">
        <v>1637</v>
      </c>
      <c r="E987">
        <v>2023</v>
      </c>
      <c r="F987" t="s">
        <v>1640</v>
      </c>
      <c r="G987">
        <f t="shared" si="90"/>
        <v>92</v>
      </c>
      <c r="H987">
        <v>3552</v>
      </c>
      <c r="I987">
        <v>10574</v>
      </c>
      <c r="J987">
        <v>4628</v>
      </c>
      <c r="K987">
        <v>263606</v>
      </c>
      <c r="L987">
        <v>6.29</v>
      </c>
      <c r="M987">
        <v>7</v>
      </c>
      <c r="N987">
        <v>9.2100000000000009</v>
      </c>
      <c r="O987">
        <v>13.24</v>
      </c>
      <c r="P987">
        <v>49.94</v>
      </c>
      <c r="Q987">
        <v>3.7</v>
      </c>
      <c r="R987">
        <v>14377</v>
      </c>
      <c r="S987">
        <v>6557</v>
      </c>
      <c r="T987">
        <v>14</v>
      </c>
      <c r="U987">
        <v>37558848</v>
      </c>
      <c r="V987">
        <v>16438656</v>
      </c>
      <c r="W987">
        <v>21120192</v>
      </c>
      <c r="X987" s="27">
        <f t="shared" si="91"/>
        <v>0.35137006627757444</v>
      </c>
      <c r="Y987" s="27">
        <f t="shared" si="92"/>
        <v>0.7111185141466938</v>
      </c>
      <c r="Z987" s="26">
        <f t="shared" si="93"/>
        <v>169.8322072072072</v>
      </c>
      <c r="AA987" s="27">
        <f t="shared" si="94"/>
        <v>0.92391304347826086</v>
      </c>
      <c r="AB987" t="str">
        <f t="shared" si="95"/>
        <v>Overstocked</v>
      </c>
    </row>
    <row r="988" spans="1:28" x14ac:dyDescent="0.3">
      <c r="A988" t="s">
        <v>1005</v>
      </c>
      <c r="B988" t="s">
        <v>1562</v>
      </c>
      <c r="C988" t="s">
        <v>1634</v>
      </c>
      <c r="D988" t="s">
        <v>1636</v>
      </c>
      <c r="E988">
        <v>2024</v>
      </c>
      <c r="F988" t="s">
        <v>1641</v>
      </c>
      <c r="G988">
        <f t="shared" si="90"/>
        <v>91</v>
      </c>
      <c r="H988">
        <v>1382</v>
      </c>
      <c r="I988">
        <v>7906</v>
      </c>
      <c r="J988">
        <v>2768</v>
      </c>
      <c r="K988">
        <v>457085</v>
      </c>
      <c r="L988">
        <v>2.52</v>
      </c>
      <c r="M988">
        <v>19</v>
      </c>
      <c r="N988">
        <v>9.76</v>
      </c>
      <c r="O988">
        <v>10.02</v>
      </c>
      <c r="P988">
        <v>31.78</v>
      </c>
      <c r="Q988">
        <v>2.7</v>
      </c>
      <c r="R988">
        <v>11482</v>
      </c>
      <c r="S988">
        <v>6849</v>
      </c>
      <c r="T988">
        <v>4</v>
      </c>
      <c r="U988">
        <v>10926092</v>
      </c>
      <c r="V988">
        <v>3825376</v>
      </c>
      <c r="W988">
        <v>7100716</v>
      </c>
      <c r="X988" s="27">
        <f t="shared" si="91"/>
        <v>0.16790183452800389</v>
      </c>
      <c r="Y988" s="27">
        <f t="shared" si="92"/>
        <v>0.27667955702441743</v>
      </c>
      <c r="Z988" s="26">
        <f t="shared" si="93"/>
        <v>450.98335745296674</v>
      </c>
      <c r="AA988" s="27">
        <f t="shared" si="94"/>
        <v>0.79120879120879117</v>
      </c>
      <c r="AB988" t="str">
        <f t="shared" si="95"/>
        <v>Slow Mover</v>
      </c>
    </row>
    <row r="989" spans="1:28" x14ac:dyDescent="0.3">
      <c r="A989" t="s">
        <v>1006</v>
      </c>
      <c r="B989" t="s">
        <v>1231</v>
      </c>
      <c r="C989" t="s">
        <v>1633</v>
      </c>
      <c r="D989" t="s">
        <v>1635</v>
      </c>
      <c r="E989">
        <v>2024</v>
      </c>
      <c r="F989" t="s">
        <v>1640</v>
      </c>
      <c r="G989">
        <f t="shared" si="90"/>
        <v>92</v>
      </c>
      <c r="H989">
        <v>251</v>
      </c>
      <c r="I989">
        <v>10300</v>
      </c>
      <c r="J989">
        <v>1503</v>
      </c>
      <c r="K989">
        <v>241387</v>
      </c>
      <c r="L989">
        <v>13.19</v>
      </c>
      <c r="M989">
        <v>16</v>
      </c>
      <c r="N989">
        <v>2.2200000000000002</v>
      </c>
      <c r="O989">
        <v>7.43</v>
      </c>
      <c r="P989">
        <v>23.55</v>
      </c>
      <c r="Q989">
        <v>3.6</v>
      </c>
      <c r="R989">
        <v>10468</v>
      </c>
      <c r="S989">
        <v>396</v>
      </c>
      <c r="T989">
        <v>6</v>
      </c>
      <c r="U989">
        <v>2585300</v>
      </c>
      <c r="V989">
        <v>377253</v>
      </c>
      <c r="W989">
        <v>2208047</v>
      </c>
      <c r="X989" s="27">
        <f t="shared" si="91"/>
        <v>0.38794435857805254</v>
      </c>
      <c r="Y989" s="27">
        <f t="shared" si="92"/>
        <v>5.0250773381424585E-2</v>
      </c>
      <c r="Z989" s="26">
        <f t="shared" si="93"/>
        <v>145.14741035856574</v>
      </c>
      <c r="AA989" s="27">
        <f t="shared" si="94"/>
        <v>0.82608695652173914</v>
      </c>
      <c r="AB989" t="str">
        <f t="shared" si="95"/>
        <v>Stock-out Risk</v>
      </c>
    </row>
    <row r="990" spans="1:28" x14ac:dyDescent="0.3">
      <c r="A990" t="s">
        <v>1007</v>
      </c>
      <c r="B990" t="s">
        <v>1493</v>
      </c>
      <c r="C990" t="s">
        <v>1632</v>
      </c>
      <c r="D990" t="s">
        <v>1636</v>
      </c>
      <c r="E990">
        <v>2023</v>
      </c>
      <c r="F990" t="s">
        <v>1642</v>
      </c>
      <c r="G990">
        <f t="shared" si="90"/>
        <v>90</v>
      </c>
      <c r="H990">
        <v>3557</v>
      </c>
      <c r="I990">
        <v>15583</v>
      </c>
      <c r="J990">
        <v>13405</v>
      </c>
      <c r="K990">
        <v>291133</v>
      </c>
      <c r="L990">
        <v>8.36</v>
      </c>
      <c r="M990">
        <v>12</v>
      </c>
      <c r="N990">
        <v>2.08</v>
      </c>
      <c r="O990">
        <v>17.04</v>
      </c>
      <c r="P990">
        <v>59.67</v>
      </c>
      <c r="Q990">
        <v>2.2000000000000002</v>
      </c>
      <c r="R990">
        <v>16139</v>
      </c>
      <c r="S990">
        <v>9921</v>
      </c>
      <c r="T990">
        <v>5</v>
      </c>
      <c r="U990">
        <v>55428731</v>
      </c>
      <c r="V990">
        <v>47681585</v>
      </c>
      <c r="W990">
        <v>7747146</v>
      </c>
      <c r="X990" s="27">
        <f t="shared" si="91"/>
        <v>0.26391155957857249</v>
      </c>
      <c r="Y990" s="27">
        <f t="shared" si="92"/>
        <v>0.71211952556863445</v>
      </c>
      <c r="Z990" s="26">
        <f t="shared" si="93"/>
        <v>251.02333427045261</v>
      </c>
      <c r="AA990" s="27">
        <f t="shared" si="94"/>
        <v>0.8666666666666667</v>
      </c>
      <c r="AB990" t="str">
        <f t="shared" si="95"/>
        <v>Other</v>
      </c>
    </row>
    <row r="991" spans="1:28" x14ac:dyDescent="0.3">
      <c r="A991" t="s">
        <v>1008</v>
      </c>
      <c r="B991" t="s">
        <v>1627</v>
      </c>
      <c r="C991" t="s">
        <v>1633</v>
      </c>
      <c r="D991" t="s">
        <v>1637</v>
      </c>
      <c r="E991">
        <v>2023</v>
      </c>
      <c r="F991" t="s">
        <v>1642</v>
      </c>
      <c r="G991">
        <f t="shared" si="90"/>
        <v>90</v>
      </c>
      <c r="H991">
        <v>4262</v>
      </c>
      <c r="I991">
        <v>3138</v>
      </c>
      <c r="J991">
        <v>6282</v>
      </c>
      <c r="K991">
        <v>464170</v>
      </c>
      <c r="L991">
        <v>3.47</v>
      </c>
      <c r="M991">
        <v>0</v>
      </c>
      <c r="N991">
        <v>7.54</v>
      </c>
      <c r="O991">
        <v>5.19</v>
      </c>
      <c r="P991">
        <v>67.52</v>
      </c>
      <c r="Q991">
        <v>3.4</v>
      </c>
      <c r="R991">
        <v>6174</v>
      </c>
      <c r="S991">
        <v>668</v>
      </c>
      <c r="T991">
        <v>3</v>
      </c>
      <c r="U991">
        <v>13374156</v>
      </c>
      <c r="V991">
        <v>26773884</v>
      </c>
      <c r="W991">
        <v>-13399728</v>
      </c>
      <c r="X991" s="27">
        <f t="shared" si="91"/>
        <v>0.86450304259634891</v>
      </c>
      <c r="Y991" s="27">
        <f t="shared" si="92"/>
        <v>0.8532621360622773</v>
      </c>
      <c r="Z991" s="26">
        <f t="shared" si="93"/>
        <v>14.106053496011263</v>
      </c>
      <c r="AA991" s="27">
        <f t="shared" si="94"/>
        <v>1</v>
      </c>
      <c r="AB991" t="str">
        <f t="shared" si="95"/>
        <v>Fast Mover</v>
      </c>
    </row>
    <row r="992" spans="1:28" x14ac:dyDescent="0.3">
      <c r="A992" t="s">
        <v>1009</v>
      </c>
      <c r="B992" t="s">
        <v>1063</v>
      </c>
      <c r="C992" t="s">
        <v>1634</v>
      </c>
      <c r="D992" t="s">
        <v>1638</v>
      </c>
      <c r="E992">
        <v>2024</v>
      </c>
      <c r="F992" t="s">
        <v>1639</v>
      </c>
      <c r="G992">
        <f t="shared" si="90"/>
        <v>92</v>
      </c>
      <c r="H992">
        <v>624</v>
      </c>
      <c r="I992">
        <v>11840</v>
      </c>
      <c r="J992">
        <v>11421</v>
      </c>
      <c r="K992">
        <v>212627</v>
      </c>
      <c r="L992">
        <v>7.54</v>
      </c>
      <c r="M992">
        <v>1</v>
      </c>
      <c r="N992">
        <v>2.5299999999999998</v>
      </c>
      <c r="O992">
        <v>19.97</v>
      </c>
      <c r="P992">
        <v>55.56</v>
      </c>
      <c r="Q992">
        <v>3.1</v>
      </c>
      <c r="R992">
        <v>5816</v>
      </c>
      <c r="S992">
        <v>5383</v>
      </c>
      <c r="T992">
        <v>12</v>
      </c>
      <c r="U992">
        <v>7388160</v>
      </c>
      <c r="V992">
        <v>7126704</v>
      </c>
      <c r="W992">
        <v>261456</v>
      </c>
      <c r="X992" s="27">
        <f t="shared" si="91"/>
        <v>0.10387880805726653</v>
      </c>
      <c r="Y992" s="27">
        <f t="shared" si="92"/>
        <v>0.12492622545820296</v>
      </c>
      <c r="Z992" s="26">
        <f t="shared" si="93"/>
        <v>793.64743589743591</v>
      </c>
      <c r="AA992" s="27">
        <f t="shared" si="94"/>
        <v>0.98913043478260865</v>
      </c>
      <c r="AB992" t="str">
        <f t="shared" si="95"/>
        <v>Slow Mover</v>
      </c>
    </row>
    <row r="993" spans="1:28" x14ac:dyDescent="0.3">
      <c r="A993" t="s">
        <v>1010</v>
      </c>
      <c r="B993" t="s">
        <v>1628</v>
      </c>
      <c r="C993" t="s">
        <v>1633</v>
      </c>
      <c r="D993" t="s">
        <v>1636</v>
      </c>
      <c r="E993">
        <v>2024</v>
      </c>
      <c r="F993" t="s">
        <v>1642</v>
      </c>
      <c r="G993">
        <f t="shared" si="90"/>
        <v>90</v>
      </c>
      <c r="H993">
        <v>586</v>
      </c>
      <c r="I993">
        <v>2882</v>
      </c>
      <c r="J993">
        <v>7176</v>
      </c>
      <c r="K993">
        <v>375497</v>
      </c>
      <c r="L993">
        <v>10.97</v>
      </c>
      <c r="M993">
        <v>14</v>
      </c>
      <c r="N993">
        <v>8.9499999999999993</v>
      </c>
      <c r="O993">
        <v>20.079999999999998</v>
      </c>
      <c r="P993">
        <v>69.069999999999993</v>
      </c>
      <c r="Q993">
        <v>1.1000000000000001</v>
      </c>
      <c r="R993">
        <v>16814</v>
      </c>
      <c r="S993">
        <v>7764</v>
      </c>
      <c r="T993">
        <v>11</v>
      </c>
      <c r="U993">
        <v>1688852</v>
      </c>
      <c r="V993">
        <v>4205136</v>
      </c>
      <c r="W993">
        <v>-2516284</v>
      </c>
      <c r="X993" s="27">
        <f t="shared" si="91"/>
        <v>7.0179640718562877E-2</v>
      </c>
      <c r="Y993" s="27">
        <f t="shared" si="92"/>
        <v>0.11731853865145342</v>
      </c>
      <c r="Z993" s="26">
        <f t="shared" si="93"/>
        <v>1192.4232081911264</v>
      </c>
      <c r="AA993" s="27">
        <f t="shared" si="94"/>
        <v>0.84444444444444444</v>
      </c>
      <c r="AB993" t="str">
        <f t="shared" si="95"/>
        <v>Slow Mover</v>
      </c>
    </row>
    <row r="994" spans="1:28" x14ac:dyDescent="0.3">
      <c r="A994" t="s">
        <v>1011</v>
      </c>
      <c r="B994" t="s">
        <v>1576</v>
      </c>
      <c r="C994" t="s">
        <v>1633</v>
      </c>
      <c r="D994" t="s">
        <v>1635</v>
      </c>
      <c r="E994">
        <v>2024</v>
      </c>
      <c r="F994" t="s">
        <v>1641</v>
      </c>
      <c r="G994">
        <f t="shared" si="90"/>
        <v>91</v>
      </c>
      <c r="H994">
        <v>1675</v>
      </c>
      <c r="I994">
        <v>2903</v>
      </c>
      <c r="J994">
        <v>2600</v>
      </c>
      <c r="K994">
        <v>488242</v>
      </c>
      <c r="L994">
        <v>14.37</v>
      </c>
      <c r="M994">
        <v>11</v>
      </c>
      <c r="N994">
        <v>5.74</v>
      </c>
      <c r="O994">
        <v>10.38</v>
      </c>
      <c r="P994">
        <v>21.32</v>
      </c>
      <c r="Q994">
        <v>4.2</v>
      </c>
      <c r="R994">
        <v>11195</v>
      </c>
      <c r="S994">
        <v>7611</v>
      </c>
      <c r="T994">
        <v>3</v>
      </c>
      <c r="U994">
        <v>4862525</v>
      </c>
      <c r="V994">
        <v>4355000</v>
      </c>
      <c r="W994">
        <v>507525</v>
      </c>
      <c r="X994" s="27">
        <f t="shared" si="91"/>
        <v>0.18037906525953049</v>
      </c>
      <c r="Y994" s="27">
        <f t="shared" si="92"/>
        <v>0.33533882635014417</v>
      </c>
      <c r="Z994" s="26">
        <f t="shared" si="93"/>
        <v>413.49313432835822</v>
      </c>
      <c r="AA994" s="27">
        <f t="shared" si="94"/>
        <v>0.87912087912087911</v>
      </c>
      <c r="AB994" t="str">
        <f t="shared" si="95"/>
        <v>Slow Mover</v>
      </c>
    </row>
    <row r="995" spans="1:28" x14ac:dyDescent="0.3">
      <c r="A995" t="s">
        <v>1012</v>
      </c>
      <c r="B995" t="s">
        <v>1629</v>
      </c>
      <c r="C995" t="s">
        <v>1634</v>
      </c>
      <c r="D995" t="s">
        <v>1637</v>
      </c>
      <c r="E995">
        <v>2023</v>
      </c>
      <c r="F995" t="s">
        <v>1641</v>
      </c>
      <c r="G995">
        <f t="shared" si="90"/>
        <v>91</v>
      </c>
      <c r="H995">
        <v>2172</v>
      </c>
      <c r="I995">
        <v>10511</v>
      </c>
      <c r="J995">
        <v>6263</v>
      </c>
      <c r="K995">
        <v>412916</v>
      </c>
      <c r="L995">
        <v>3.31</v>
      </c>
      <c r="M995">
        <v>13</v>
      </c>
      <c r="N995">
        <v>3.51</v>
      </c>
      <c r="O995">
        <v>7.09</v>
      </c>
      <c r="P995">
        <v>80.599999999999994</v>
      </c>
      <c r="Q995">
        <v>1</v>
      </c>
      <c r="R995">
        <v>17314</v>
      </c>
      <c r="S995">
        <v>5565</v>
      </c>
      <c r="T995">
        <v>7</v>
      </c>
      <c r="U995">
        <v>22829892</v>
      </c>
      <c r="V995">
        <v>13603236</v>
      </c>
      <c r="W995">
        <v>9226656</v>
      </c>
      <c r="X995" s="27">
        <f t="shared" si="91"/>
        <v>0.2807289647150058</v>
      </c>
      <c r="Y995" s="27">
        <f t="shared" si="92"/>
        <v>0.43483936169105264</v>
      </c>
      <c r="Z995" s="26">
        <f t="shared" si="93"/>
        <v>233.1560773480663</v>
      </c>
      <c r="AA995" s="27">
        <f t="shared" si="94"/>
        <v>0.85714285714285721</v>
      </c>
      <c r="AB995" t="str">
        <f t="shared" si="95"/>
        <v>Other</v>
      </c>
    </row>
    <row r="996" spans="1:28" x14ac:dyDescent="0.3">
      <c r="A996" t="s">
        <v>1013</v>
      </c>
      <c r="B996" t="s">
        <v>1533</v>
      </c>
      <c r="C996" t="s">
        <v>1632</v>
      </c>
      <c r="D996" t="s">
        <v>1638</v>
      </c>
      <c r="E996">
        <v>2024</v>
      </c>
      <c r="F996" t="s">
        <v>1642</v>
      </c>
      <c r="G996">
        <f t="shared" si="90"/>
        <v>90</v>
      </c>
      <c r="H996">
        <v>435</v>
      </c>
      <c r="I996">
        <v>4792</v>
      </c>
      <c r="J996">
        <v>14660</v>
      </c>
      <c r="K996">
        <v>228048</v>
      </c>
      <c r="L996">
        <v>13.29</v>
      </c>
      <c r="M996">
        <v>1</v>
      </c>
      <c r="N996">
        <v>8.33</v>
      </c>
      <c r="O996">
        <v>7.1</v>
      </c>
      <c r="P996">
        <v>56.59</v>
      </c>
      <c r="Q996">
        <v>2.2000000000000002</v>
      </c>
      <c r="R996">
        <v>9879</v>
      </c>
      <c r="S996">
        <v>8363</v>
      </c>
      <c r="T996">
        <v>8</v>
      </c>
      <c r="U996">
        <v>2084520</v>
      </c>
      <c r="V996">
        <v>6377100</v>
      </c>
      <c r="W996">
        <v>-4292580</v>
      </c>
      <c r="X996" s="27">
        <f t="shared" si="91"/>
        <v>4.9443055239827234E-2</v>
      </c>
      <c r="Y996" s="27">
        <f t="shared" si="92"/>
        <v>8.7087993708843403E-2</v>
      </c>
      <c r="Z996" s="26">
        <f t="shared" si="93"/>
        <v>1730.2758620689656</v>
      </c>
      <c r="AA996" s="27">
        <f t="shared" si="94"/>
        <v>0.98888888888888893</v>
      </c>
      <c r="AB996" t="str">
        <f t="shared" si="95"/>
        <v>Slow Mover</v>
      </c>
    </row>
    <row r="997" spans="1:28" x14ac:dyDescent="0.3">
      <c r="A997" t="s">
        <v>1014</v>
      </c>
      <c r="B997" t="s">
        <v>1322</v>
      </c>
      <c r="C997" t="s">
        <v>1634</v>
      </c>
      <c r="D997" t="s">
        <v>1638</v>
      </c>
      <c r="E997">
        <v>2024</v>
      </c>
      <c r="F997" t="s">
        <v>1640</v>
      </c>
      <c r="G997">
        <f t="shared" si="90"/>
        <v>92</v>
      </c>
      <c r="H997">
        <v>3331</v>
      </c>
      <c r="I997">
        <v>10511</v>
      </c>
      <c r="J997">
        <v>5712</v>
      </c>
      <c r="K997">
        <v>403646</v>
      </c>
      <c r="L997">
        <v>14.01</v>
      </c>
      <c r="M997">
        <v>17</v>
      </c>
      <c r="N997">
        <v>4.93</v>
      </c>
      <c r="O997">
        <v>12.06</v>
      </c>
      <c r="P997">
        <v>20.149999999999999</v>
      </c>
      <c r="Q997">
        <v>1</v>
      </c>
      <c r="R997">
        <v>2714</v>
      </c>
      <c r="S997">
        <v>4482</v>
      </c>
      <c r="T997">
        <v>13</v>
      </c>
      <c r="U997">
        <v>35012141</v>
      </c>
      <c r="V997">
        <v>19026672</v>
      </c>
      <c r="W997">
        <v>15985469</v>
      </c>
      <c r="X997" s="27">
        <f t="shared" si="91"/>
        <v>0.42634071419429159</v>
      </c>
      <c r="Y997" s="27">
        <f t="shared" si="92"/>
        <v>0.66687380929691353</v>
      </c>
      <c r="Z997" s="26">
        <f t="shared" si="93"/>
        <v>123.78985289702791</v>
      </c>
      <c r="AA997" s="27">
        <f t="shared" si="94"/>
        <v>0.81521739130434789</v>
      </c>
      <c r="AB997" t="str">
        <f t="shared" si="95"/>
        <v>Fast Mover</v>
      </c>
    </row>
    <row r="998" spans="1:28" x14ac:dyDescent="0.3">
      <c r="A998" t="s">
        <v>1015</v>
      </c>
      <c r="B998" t="s">
        <v>1388</v>
      </c>
      <c r="C998" t="s">
        <v>1632</v>
      </c>
      <c r="D998" t="s">
        <v>1638</v>
      </c>
      <c r="E998">
        <v>2023</v>
      </c>
      <c r="F998" t="s">
        <v>1640</v>
      </c>
      <c r="G998">
        <f t="shared" si="90"/>
        <v>92</v>
      </c>
      <c r="H998">
        <v>524</v>
      </c>
      <c r="I998">
        <v>1919</v>
      </c>
      <c r="J998">
        <v>5448</v>
      </c>
      <c r="K998">
        <v>426087</v>
      </c>
      <c r="L998">
        <v>13.75</v>
      </c>
      <c r="M998">
        <v>6</v>
      </c>
      <c r="N998">
        <v>9.1199999999999992</v>
      </c>
      <c r="O998">
        <v>17.989999999999998</v>
      </c>
      <c r="P998">
        <v>46.95</v>
      </c>
      <c r="Q998">
        <v>2.5</v>
      </c>
      <c r="R998">
        <v>13138</v>
      </c>
      <c r="S998">
        <v>165</v>
      </c>
      <c r="T998">
        <v>11</v>
      </c>
      <c r="U998">
        <v>1005556</v>
      </c>
      <c r="V998">
        <v>2854752</v>
      </c>
      <c r="W998">
        <v>-1849196</v>
      </c>
      <c r="X998" s="27">
        <f t="shared" si="91"/>
        <v>0.760522496371553</v>
      </c>
      <c r="Y998" s="27">
        <f t="shared" si="92"/>
        <v>0.10490599701938838</v>
      </c>
      <c r="Z998" s="26">
        <f t="shared" si="93"/>
        <v>28.96946564885496</v>
      </c>
      <c r="AA998" s="27">
        <f t="shared" si="94"/>
        <v>0.93478260869565222</v>
      </c>
      <c r="AB998" t="str">
        <f t="shared" si="95"/>
        <v>Other</v>
      </c>
    </row>
    <row r="999" spans="1:28" x14ac:dyDescent="0.3">
      <c r="A999" t="s">
        <v>1016</v>
      </c>
      <c r="B999" t="s">
        <v>1630</v>
      </c>
      <c r="C999" t="s">
        <v>1632</v>
      </c>
      <c r="D999" t="s">
        <v>1636</v>
      </c>
      <c r="E999">
        <v>2024</v>
      </c>
      <c r="F999" t="s">
        <v>1641</v>
      </c>
      <c r="G999">
        <f t="shared" si="90"/>
        <v>91</v>
      </c>
      <c r="H999">
        <v>467</v>
      </c>
      <c r="I999">
        <v>13911</v>
      </c>
      <c r="J999">
        <v>1655</v>
      </c>
      <c r="K999">
        <v>421994</v>
      </c>
      <c r="L999">
        <v>9.5299999999999994</v>
      </c>
      <c r="M999">
        <v>5</v>
      </c>
      <c r="N999">
        <v>9.2799999999999994</v>
      </c>
      <c r="O999">
        <v>8.9700000000000006</v>
      </c>
      <c r="P999">
        <v>77.58</v>
      </c>
      <c r="Q999">
        <v>1.3</v>
      </c>
      <c r="R999">
        <v>12213</v>
      </c>
      <c r="S999">
        <v>979</v>
      </c>
      <c r="T999">
        <v>7</v>
      </c>
      <c r="U999">
        <v>6496437</v>
      </c>
      <c r="V999">
        <v>772885</v>
      </c>
      <c r="W999">
        <v>5723552</v>
      </c>
      <c r="X999" s="27">
        <f t="shared" si="91"/>
        <v>0.32295988934993086</v>
      </c>
      <c r="Y999" s="27">
        <f t="shared" si="92"/>
        <v>9.3494466809264071E-2</v>
      </c>
      <c r="Z999" s="26">
        <f t="shared" si="93"/>
        <v>190.76873661670234</v>
      </c>
      <c r="AA999" s="27">
        <f t="shared" si="94"/>
        <v>0.94505494505494503</v>
      </c>
      <c r="AB999" t="str">
        <f t="shared" si="95"/>
        <v>Overstocked</v>
      </c>
    </row>
    <row r="1000" spans="1:28" x14ac:dyDescent="0.3">
      <c r="A1000" t="s">
        <v>1017</v>
      </c>
      <c r="B1000" t="s">
        <v>1085</v>
      </c>
      <c r="C1000" t="s">
        <v>1632</v>
      </c>
      <c r="D1000" t="s">
        <v>1635</v>
      </c>
      <c r="E1000">
        <v>2023</v>
      </c>
      <c r="F1000" t="s">
        <v>1639</v>
      </c>
      <c r="G1000">
        <f t="shared" si="90"/>
        <v>92</v>
      </c>
      <c r="H1000">
        <v>3650</v>
      </c>
      <c r="I1000">
        <v>6017</v>
      </c>
      <c r="J1000">
        <v>10804</v>
      </c>
      <c r="K1000">
        <v>95095</v>
      </c>
      <c r="L1000">
        <v>9.4499999999999993</v>
      </c>
      <c r="M1000">
        <v>13</v>
      </c>
      <c r="N1000">
        <v>1.65</v>
      </c>
      <c r="O1000">
        <v>15.25</v>
      </c>
      <c r="P1000">
        <v>81.8</v>
      </c>
      <c r="Q1000">
        <v>4.7</v>
      </c>
      <c r="R1000">
        <v>17477</v>
      </c>
      <c r="S1000">
        <v>8359</v>
      </c>
      <c r="T1000">
        <v>8</v>
      </c>
      <c r="U1000">
        <v>21962050</v>
      </c>
      <c r="V1000">
        <v>39434600</v>
      </c>
      <c r="W1000">
        <v>-17472550</v>
      </c>
      <c r="X1000" s="27">
        <f t="shared" si="91"/>
        <v>0.30393871263219252</v>
      </c>
      <c r="Y1000" s="27">
        <f t="shared" si="92"/>
        <v>0.73073833801673205</v>
      </c>
      <c r="Z1000" s="26">
        <f t="shared" si="93"/>
        <v>210.69260273972606</v>
      </c>
      <c r="AA1000" s="27">
        <f t="shared" si="94"/>
        <v>0.85869565217391308</v>
      </c>
      <c r="AB1000" t="str">
        <f t="shared" si="95"/>
        <v>Other</v>
      </c>
    </row>
    <row r="1001" spans="1:28" x14ac:dyDescent="0.3">
      <c r="A1001" t="s">
        <v>1018</v>
      </c>
      <c r="B1001" t="s">
        <v>1631</v>
      </c>
      <c r="C1001" t="s">
        <v>1634</v>
      </c>
      <c r="D1001" t="s">
        <v>1635</v>
      </c>
      <c r="E1001">
        <v>2024</v>
      </c>
      <c r="F1001" t="s">
        <v>1639</v>
      </c>
      <c r="G1001">
        <f t="shared" si="90"/>
        <v>92</v>
      </c>
      <c r="H1001">
        <v>1004</v>
      </c>
      <c r="I1001">
        <v>16922</v>
      </c>
      <c r="J1001">
        <v>3666</v>
      </c>
      <c r="K1001">
        <v>195342</v>
      </c>
      <c r="L1001">
        <v>6.05</v>
      </c>
      <c r="M1001">
        <v>7</v>
      </c>
      <c r="N1001">
        <v>0.02</v>
      </c>
      <c r="O1001">
        <v>9.56</v>
      </c>
      <c r="P1001">
        <v>31.17</v>
      </c>
      <c r="Q1001">
        <v>2.7</v>
      </c>
      <c r="R1001">
        <v>13571</v>
      </c>
      <c r="S1001">
        <v>9508</v>
      </c>
      <c r="T1001">
        <v>2</v>
      </c>
      <c r="U1001">
        <v>16989688</v>
      </c>
      <c r="V1001">
        <v>3680664</v>
      </c>
      <c r="W1001">
        <v>13309024</v>
      </c>
      <c r="X1001" s="27">
        <f t="shared" si="91"/>
        <v>9.5509893455098929E-2</v>
      </c>
      <c r="Y1001" s="27">
        <f t="shared" si="92"/>
        <v>0.20100309352569834</v>
      </c>
      <c r="Z1001" s="26">
        <f t="shared" si="93"/>
        <v>871.25099601593627</v>
      </c>
      <c r="AA1001" s="27">
        <f t="shared" si="94"/>
        <v>0.92391304347826086</v>
      </c>
      <c r="AB1001" t="str">
        <f t="shared" si="95"/>
        <v>Slow Mover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B0A37-CFDD-486B-A086-ED349AD2D1C9}">
  <dimension ref="A1:AD1001"/>
  <sheetViews>
    <sheetView topLeftCell="L14" workbookViewId="0">
      <selection activeCell="Y35" sqref="Y35"/>
    </sheetView>
  </sheetViews>
  <sheetFormatPr defaultRowHeight="14.4" x14ac:dyDescent="0.3"/>
  <cols>
    <col min="1" max="1" width="10.44140625" bestFit="1" customWidth="1"/>
    <col min="2" max="2" width="13.77734375" bestFit="1" customWidth="1"/>
    <col min="3" max="3" width="16.33203125" bestFit="1" customWidth="1"/>
    <col min="4" max="4" width="6.77734375" bestFit="1" customWidth="1"/>
    <col min="5" max="5" width="5" bestFit="1" customWidth="1"/>
    <col min="6" max="6" width="7.44140625" bestFit="1" customWidth="1"/>
    <col min="7" max="7" width="10" bestFit="1" customWidth="1"/>
    <col min="8" max="8" width="20.109375" bestFit="1" customWidth="1"/>
    <col min="9" max="9" width="27" bestFit="1" customWidth="1"/>
    <col min="10" max="10" width="16.109375" bestFit="1" customWidth="1"/>
    <col min="11" max="11" width="14" bestFit="1" customWidth="1"/>
    <col min="12" max="12" width="13.6640625" bestFit="1" customWidth="1"/>
    <col min="13" max="13" width="18" bestFit="1" customWidth="1"/>
    <col min="14" max="14" width="10.77734375" bestFit="1" customWidth="1"/>
    <col min="15" max="15" width="14.21875" bestFit="1" customWidth="1"/>
    <col min="16" max="16" width="15.5546875" bestFit="1" customWidth="1"/>
    <col min="17" max="17" width="15.77734375" bestFit="1" customWidth="1"/>
    <col min="18" max="18" width="14.6640625" bestFit="1" customWidth="1"/>
    <col min="19" max="19" width="15.21875" bestFit="1" customWidth="1"/>
    <col min="20" max="21" width="11.21875" bestFit="1" customWidth="1"/>
    <col min="22" max="22" width="11.88671875" bestFit="1" customWidth="1"/>
    <col min="23" max="23" width="14.109375" bestFit="1" customWidth="1"/>
    <col min="24" max="24" width="13.33203125" bestFit="1" customWidth="1"/>
    <col min="25" max="25" width="14.88671875" bestFit="1" customWidth="1"/>
    <col min="26" max="26" width="16.5546875" bestFit="1" customWidth="1"/>
    <col min="27" max="27" width="16.77734375" bestFit="1" customWidth="1"/>
    <col min="28" max="28" width="16" bestFit="1" customWidth="1"/>
    <col min="29" max="29" width="25.44140625" bestFit="1" customWidth="1"/>
    <col min="30" max="30" width="20.21875" bestFit="1" customWidth="1"/>
    <col min="31" max="31" width="16.77734375" bestFit="1" customWidth="1"/>
    <col min="32" max="32" width="16" bestFit="1" customWidth="1"/>
    <col min="33" max="33" width="22.21875" bestFit="1" customWidth="1"/>
    <col min="34" max="34" width="16.5546875" bestFit="1" customWidth="1"/>
    <col min="35" max="35" width="16.77734375" bestFit="1" customWidth="1"/>
    <col min="36" max="36" width="16" bestFit="1" customWidth="1"/>
    <col min="37" max="37" width="22.21875" bestFit="1" customWidth="1"/>
    <col min="38" max="38" width="16.5546875" bestFit="1" customWidth="1"/>
    <col min="39" max="39" width="16.77734375" bestFit="1" customWidth="1"/>
    <col min="40" max="40" width="16" bestFit="1" customWidth="1"/>
    <col min="41" max="41" width="22.21875" bestFit="1" customWidth="1"/>
    <col min="42" max="42" width="21.44140625" bestFit="1" customWidth="1"/>
    <col min="43" max="43" width="21.6640625" bestFit="1" customWidth="1"/>
    <col min="44" max="44" width="20.77734375" bestFit="1" customWidth="1"/>
    <col min="45" max="45" width="27" bestFit="1" customWidth="1"/>
  </cols>
  <sheetData>
    <row r="1" spans="1:30" x14ac:dyDescent="0.3">
      <c r="A1" s="43" t="s">
        <v>0</v>
      </c>
      <c r="B1" s="43" t="s">
        <v>1</v>
      </c>
      <c r="C1" s="43" t="s">
        <v>2</v>
      </c>
      <c r="D1" s="43" t="s">
        <v>3</v>
      </c>
      <c r="E1" s="43" t="s">
        <v>4</v>
      </c>
      <c r="F1" s="43" t="s">
        <v>5</v>
      </c>
      <c r="G1" s="43" t="s">
        <v>6</v>
      </c>
      <c r="H1" s="43" t="s">
        <v>7</v>
      </c>
      <c r="I1" s="43" t="s">
        <v>8</v>
      </c>
      <c r="J1" s="43" t="s">
        <v>9</v>
      </c>
      <c r="K1" s="43" t="s">
        <v>10</v>
      </c>
      <c r="L1" s="43" t="s">
        <v>11</v>
      </c>
      <c r="M1" s="43" t="s">
        <v>12</v>
      </c>
      <c r="N1" s="43" t="s">
        <v>13</v>
      </c>
      <c r="O1" s="43" t="s">
        <v>14</v>
      </c>
      <c r="P1" s="43" t="s">
        <v>15</v>
      </c>
      <c r="Q1" s="43" t="s">
        <v>16</v>
      </c>
      <c r="R1" s="43" t="s">
        <v>17</v>
      </c>
      <c r="S1" s="43" t="s">
        <v>18</v>
      </c>
      <c r="T1" s="43" t="s">
        <v>1647</v>
      </c>
      <c r="U1" s="43" t="s">
        <v>1648</v>
      </c>
      <c r="V1" s="43" t="s">
        <v>1649</v>
      </c>
      <c r="W1" s="43" t="s">
        <v>1719</v>
      </c>
    </row>
    <row r="2" spans="1:30" x14ac:dyDescent="0.3">
      <c r="A2" t="s">
        <v>19</v>
      </c>
      <c r="B2" t="s">
        <v>1019</v>
      </c>
      <c r="C2" t="s">
        <v>1632</v>
      </c>
      <c r="D2" t="s">
        <v>1635</v>
      </c>
      <c r="E2">
        <v>2024</v>
      </c>
      <c r="F2" t="s">
        <v>1639</v>
      </c>
      <c r="G2">
        <v>910</v>
      </c>
      <c r="H2">
        <v>6471</v>
      </c>
      <c r="I2">
        <v>10500</v>
      </c>
      <c r="J2">
        <v>487818</v>
      </c>
      <c r="K2">
        <v>4.9800000000000004</v>
      </c>
      <c r="L2">
        <v>9</v>
      </c>
      <c r="M2">
        <v>3.97</v>
      </c>
      <c r="N2">
        <v>24.6</v>
      </c>
      <c r="O2">
        <v>34.36</v>
      </c>
      <c r="P2">
        <v>3.8</v>
      </c>
      <c r="Q2">
        <v>2476</v>
      </c>
      <c r="R2">
        <v>8822</v>
      </c>
      <c r="S2">
        <v>8</v>
      </c>
      <c r="T2" s="30">
        <v>5888610</v>
      </c>
      <c r="U2" s="30">
        <v>10042818</v>
      </c>
      <c r="V2" s="30">
        <v>-4154208</v>
      </c>
      <c r="W2" s="27">
        <f>(V2/T2)</f>
        <v>-0.70546495692531852</v>
      </c>
      <c r="Y2" s="3" t="s">
        <v>1643</v>
      </c>
      <c r="Z2" t="s">
        <v>1645</v>
      </c>
      <c r="AA2" t="s">
        <v>1651</v>
      </c>
      <c r="AB2" t="s">
        <v>1652</v>
      </c>
      <c r="AC2" t="s">
        <v>1692</v>
      </c>
      <c r="AD2" t="s">
        <v>1691</v>
      </c>
    </row>
    <row r="3" spans="1:30" x14ac:dyDescent="0.3">
      <c r="A3" t="s">
        <v>20</v>
      </c>
      <c r="B3" t="s">
        <v>1020</v>
      </c>
      <c r="C3" t="s">
        <v>1633</v>
      </c>
      <c r="D3" t="s">
        <v>1636</v>
      </c>
      <c r="E3">
        <v>2023</v>
      </c>
      <c r="F3" t="s">
        <v>1639</v>
      </c>
      <c r="G3">
        <v>3822</v>
      </c>
      <c r="H3">
        <v>14990</v>
      </c>
      <c r="I3">
        <v>8670</v>
      </c>
      <c r="J3">
        <v>426742</v>
      </c>
      <c r="K3">
        <v>10.4</v>
      </c>
      <c r="L3">
        <v>5</v>
      </c>
      <c r="M3">
        <v>4.74</v>
      </c>
      <c r="N3">
        <v>22.65</v>
      </c>
      <c r="O3">
        <v>11.99</v>
      </c>
      <c r="P3">
        <v>1.4</v>
      </c>
      <c r="Q3">
        <v>20164</v>
      </c>
      <c r="R3">
        <v>9362</v>
      </c>
      <c r="S3">
        <v>5</v>
      </c>
      <c r="T3" s="30">
        <v>57291780</v>
      </c>
      <c r="U3" s="30">
        <v>33563482</v>
      </c>
      <c r="V3" s="30">
        <v>23728298</v>
      </c>
      <c r="W3" s="27">
        <f t="shared" ref="W3:W66" si="0">(V3/T3)</f>
        <v>0.41416583670467211</v>
      </c>
      <c r="Y3" s="4" t="s">
        <v>1632</v>
      </c>
      <c r="Z3">
        <v>892798</v>
      </c>
      <c r="AA3">
        <v>2026323059</v>
      </c>
      <c r="AB3">
        <v>9562486555</v>
      </c>
      <c r="AC3" s="25">
        <v>3.0311377245508999</v>
      </c>
      <c r="AD3">
        <v>3439</v>
      </c>
    </row>
    <row r="4" spans="1:30" x14ac:dyDescent="0.3">
      <c r="A4" t="s">
        <v>21</v>
      </c>
      <c r="B4" t="s">
        <v>1021</v>
      </c>
      <c r="C4" t="s">
        <v>1632</v>
      </c>
      <c r="D4" t="s">
        <v>1637</v>
      </c>
      <c r="E4">
        <v>2024</v>
      </c>
      <c r="F4" t="s">
        <v>1639</v>
      </c>
      <c r="G4">
        <v>3142</v>
      </c>
      <c r="H4">
        <v>19089</v>
      </c>
      <c r="I4">
        <v>6493</v>
      </c>
      <c r="J4">
        <v>361478</v>
      </c>
      <c r="K4">
        <v>11.57</v>
      </c>
      <c r="L4">
        <v>17</v>
      </c>
      <c r="M4">
        <v>4.51</v>
      </c>
      <c r="N4">
        <v>1.39</v>
      </c>
      <c r="O4">
        <v>10.31</v>
      </c>
      <c r="P4">
        <v>1.1000000000000001</v>
      </c>
      <c r="Q4">
        <v>7397</v>
      </c>
      <c r="R4">
        <v>3236</v>
      </c>
      <c r="S4">
        <v>12</v>
      </c>
      <c r="T4" s="30">
        <v>59977638</v>
      </c>
      <c r="U4" s="30">
        <v>20762484</v>
      </c>
      <c r="V4" s="30">
        <v>39215154</v>
      </c>
      <c r="W4" s="27">
        <f t="shared" si="0"/>
        <v>0.65382958228531773</v>
      </c>
      <c r="Y4" s="6" t="s">
        <v>1635</v>
      </c>
      <c r="Z4">
        <v>218816</v>
      </c>
      <c r="AA4">
        <v>333083387</v>
      </c>
      <c r="AB4">
        <v>2150789671</v>
      </c>
      <c r="AC4" s="25">
        <v>3.0534883720930242</v>
      </c>
      <c r="AD4">
        <v>872</v>
      </c>
    </row>
    <row r="5" spans="1:30" x14ac:dyDescent="0.3">
      <c r="A5" t="s">
        <v>22</v>
      </c>
      <c r="B5" t="s">
        <v>1022</v>
      </c>
      <c r="C5" t="s">
        <v>1632</v>
      </c>
      <c r="D5" t="s">
        <v>1637</v>
      </c>
      <c r="E5">
        <v>2023</v>
      </c>
      <c r="F5" t="s">
        <v>1640</v>
      </c>
      <c r="G5">
        <v>516</v>
      </c>
      <c r="H5">
        <v>14451</v>
      </c>
      <c r="I5">
        <v>1567</v>
      </c>
      <c r="J5">
        <v>380792</v>
      </c>
      <c r="K5">
        <v>9.82</v>
      </c>
      <c r="L5">
        <v>17</v>
      </c>
      <c r="M5">
        <v>8.69</v>
      </c>
      <c r="N5">
        <v>20.83</v>
      </c>
      <c r="O5">
        <v>28.18</v>
      </c>
      <c r="P5">
        <v>3.2</v>
      </c>
      <c r="Q5">
        <v>17457</v>
      </c>
      <c r="R5">
        <v>9254</v>
      </c>
      <c r="S5">
        <v>9</v>
      </c>
      <c r="T5" s="30">
        <v>7456716</v>
      </c>
      <c r="U5" s="30">
        <v>1189364</v>
      </c>
      <c r="V5" s="30">
        <v>6267352</v>
      </c>
      <c r="W5" s="27">
        <f t="shared" si="0"/>
        <v>0.840497613158393</v>
      </c>
      <c r="Y5" s="6" t="s">
        <v>1637</v>
      </c>
      <c r="Z5">
        <v>201885</v>
      </c>
      <c r="AA5">
        <v>579744338</v>
      </c>
      <c r="AB5">
        <v>2183485639</v>
      </c>
      <c r="AC5" s="25">
        <v>3.1594594594594594</v>
      </c>
      <c r="AD5">
        <v>778</v>
      </c>
    </row>
    <row r="6" spans="1:30" x14ac:dyDescent="0.3">
      <c r="A6" t="s">
        <v>23</v>
      </c>
      <c r="B6" t="s">
        <v>1023</v>
      </c>
      <c r="C6" t="s">
        <v>1634</v>
      </c>
      <c r="D6" t="s">
        <v>1635</v>
      </c>
      <c r="E6">
        <v>2024</v>
      </c>
      <c r="F6" t="s">
        <v>1641</v>
      </c>
      <c r="G6">
        <v>4476</v>
      </c>
      <c r="H6">
        <v>13812</v>
      </c>
      <c r="I6">
        <v>2844</v>
      </c>
      <c r="J6">
        <v>72054</v>
      </c>
      <c r="K6">
        <v>2.27</v>
      </c>
      <c r="L6">
        <v>4</v>
      </c>
      <c r="M6">
        <v>5.3</v>
      </c>
      <c r="N6">
        <v>11.45</v>
      </c>
      <c r="O6">
        <v>42.51</v>
      </c>
      <c r="P6">
        <v>3.8</v>
      </c>
      <c r="Q6">
        <v>16859</v>
      </c>
      <c r="R6">
        <v>6718</v>
      </c>
      <c r="S6">
        <v>10</v>
      </c>
      <c r="T6" s="30">
        <v>61822512</v>
      </c>
      <c r="U6" s="30">
        <v>12801798</v>
      </c>
      <c r="V6" s="30">
        <v>49020714</v>
      </c>
      <c r="W6" s="27">
        <f t="shared" si="0"/>
        <v>0.79292659605937721</v>
      </c>
      <c r="Y6" s="6" t="s">
        <v>1636</v>
      </c>
      <c r="Z6">
        <v>230835</v>
      </c>
      <c r="AA6">
        <v>653337058</v>
      </c>
      <c r="AB6">
        <v>2636223856</v>
      </c>
      <c r="AC6" s="25">
        <v>2.8425287356321838</v>
      </c>
      <c r="AD6">
        <v>903</v>
      </c>
    </row>
    <row r="7" spans="1:30" x14ac:dyDescent="0.3">
      <c r="A7" t="s">
        <v>24</v>
      </c>
      <c r="B7" t="s">
        <v>1024</v>
      </c>
      <c r="C7" t="s">
        <v>1634</v>
      </c>
      <c r="D7" t="s">
        <v>1638</v>
      </c>
      <c r="E7">
        <v>2024</v>
      </c>
      <c r="F7" t="s">
        <v>1641</v>
      </c>
      <c r="G7">
        <v>3494</v>
      </c>
      <c r="H7">
        <v>3490</v>
      </c>
      <c r="I7">
        <v>11131</v>
      </c>
      <c r="J7">
        <v>120028</v>
      </c>
      <c r="K7">
        <v>13.14</v>
      </c>
      <c r="L7">
        <v>6</v>
      </c>
      <c r="M7">
        <v>4.68</v>
      </c>
      <c r="N7">
        <v>6.47</v>
      </c>
      <c r="O7">
        <v>78.099999999999994</v>
      </c>
      <c r="P7">
        <v>4.2</v>
      </c>
      <c r="Q7">
        <v>14740</v>
      </c>
      <c r="R7">
        <v>5365</v>
      </c>
      <c r="S7">
        <v>13</v>
      </c>
      <c r="T7" s="30">
        <v>12194060</v>
      </c>
      <c r="U7" s="30">
        <v>39011742</v>
      </c>
      <c r="V7" s="30">
        <v>-26817682</v>
      </c>
      <c r="W7" s="27">
        <f t="shared" si="0"/>
        <v>-2.199241433944068</v>
      </c>
      <c r="Y7" s="6" t="s">
        <v>1638</v>
      </c>
      <c r="Z7">
        <v>241262</v>
      </c>
      <c r="AA7">
        <v>460158276</v>
      </c>
      <c r="AB7">
        <v>2591987389</v>
      </c>
      <c r="AC7" s="25">
        <v>3.0885057471264381</v>
      </c>
      <c r="AD7">
        <v>886</v>
      </c>
    </row>
    <row r="8" spans="1:30" x14ac:dyDescent="0.3">
      <c r="A8" t="s">
        <v>25</v>
      </c>
      <c r="B8" t="s">
        <v>1025</v>
      </c>
      <c r="C8" t="s">
        <v>1634</v>
      </c>
      <c r="D8" t="s">
        <v>1637</v>
      </c>
      <c r="E8">
        <v>2024</v>
      </c>
      <c r="F8" t="s">
        <v>1642</v>
      </c>
      <c r="G8">
        <v>3221</v>
      </c>
      <c r="H8">
        <v>6799</v>
      </c>
      <c r="I8">
        <v>12021</v>
      </c>
      <c r="J8">
        <v>72207</v>
      </c>
      <c r="K8">
        <v>8.09</v>
      </c>
      <c r="L8">
        <v>1</v>
      </c>
      <c r="M8">
        <v>4.1100000000000003</v>
      </c>
      <c r="N8">
        <v>21.97</v>
      </c>
      <c r="O8">
        <v>73.88</v>
      </c>
      <c r="P8">
        <v>2.4</v>
      </c>
      <c r="Q8">
        <v>1607</v>
      </c>
      <c r="R8">
        <v>7189</v>
      </c>
      <c r="S8">
        <v>10</v>
      </c>
      <c r="T8" s="30">
        <v>21899579</v>
      </c>
      <c r="U8" s="30">
        <v>38791848</v>
      </c>
      <c r="V8" s="30">
        <v>-16892269</v>
      </c>
      <c r="W8" s="27">
        <f t="shared" si="0"/>
        <v>-0.77135131227865161</v>
      </c>
      <c r="Y8" s="4" t="s">
        <v>1634</v>
      </c>
      <c r="Z8">
        <v>843791</v>
      </c>
      <c r="AA8">
        <v>2469485402</v>
      </c>
      <c r="AB8">
        <v>9050143773</v>
      </c>
      <c r="AC8" s="25">
        <v>3.0390532544378721</v>
      </c>
      <c r="AD8">
        <v>3321</v>
      </c>
    </row>
    <row r="9" spans="1:30" x14ac:dyDescent="0.3">
      <c r="A9" t="s">
        <v>26</v>
      </c>
      <c r="B9" t="s">
        <v>1026</v>
      </c>
      <c r="C9" t="s">
        <v>1633</v>
      </c>
      <c r="D9" t="s">
        <v>1636</v>
      </c>
      <c r="E9">
        <v>2023</v>
      </c>
      <c r="F9" t="s">
        <v>1641</v>
      </c>
      <c r="G9">
        <v>2969</v>
      </c>
      <c r="H9">
        <v>14497</v>
      </c>
      <c r="I9">
        <v>2349</v>
      </c>
      <c r="J9">
        <v>280893</v>
      </c>
      <c r="K9">
        <v>4.24</v>
      </c>
      <c r="L9">
        <v>10</v>
      </c>
      <c r="M9">
        <v>8.18</v>
      </c>
      <c r="N9">
        <v>4.92</v>
      </c>
      <c r="O9">
        <v>31.37</v>
      </c>
      <c r="P9">
        <v>1</v>
      </c>
      <c r="Q9">
        <v>17024</v>
      </c>
      <c r="R9">
        <v>8065</v>
      </c>
      <c r="S9">
        <v>4</v>
      </c>
      <c r="T9" s="30">
        <v>43041593</v>
      </c>
      <c r="U9" s="30">
        <v>7255074</v>
      </c>
      <c r="V9" s="30">
        <v>35786519</v>
      </c>
      <c r="W9" s="27">
        <f t="shared" si="0"/>
        <v>0.83144039301705208</v>
      </c>
      <c r="Y9" s="6" t="s">
        <v>1635</v>
      </c>
      <c r="Z9">
        <v>231890</v>
      </c>
      <c r="AA9">
        <v>533585956</v>
      </c>
      <c r="AB9">
        <v>2249272041</v>
      </c>
      <c r="AC9" s="25">
        <v>3.150561797752808</v>
      </c>
      <c r="AD9">
        <v>925</v>
      </c>
    </row>
    <row r="10" spans="1:30" x14ac:dyDescent="0.3">
      <c r="A10" t="s">
        <v>27</v>
      </c>
      <c r="B10" t="s">
        <v>1027</v>
      </c>
      <c r="C10" t="s">
        <v>1634</v>
      </c>
      <c r="D10" t="s">
        <v>1638</v>
      </c>
      <c r="E10">
        <v>2024</v>
      </c>
      <c r="F10" t="s">
        <v>1641</v>
      </c>
      <c r="G10">
        <v>180</v>
      </c>
      <c r="H10">
        <v>14972</v>
      </c>
      <c r="I10">
        <v>10756</v>
      </c>
      <c r="J10">
        <v>131554</v>
      </c>
      <c r="K10">
        <v>6.38</v>
      </c>
      <c r="L10">
        <v>12</v>
      </c>
      <c r="M10">
        <v>8.9499999999999993</v>
      </c>
      <c r="N10">
        <v>23.68</v>
      </c>
      <c r="O10">
        <v>29.56</v>
      </c>
      <c r="P10">
        <v>2.9</v>
      </c>
      <c r="Q10">
        <v>3126</v>
      </c>
      <c r="R10">
        <v>9697</v>
      </c>
      <c r="S10">
        <v>6</v>
      </c>
      <c r="T10" s="30">
        <v>2694960</v>
      </c>
      <c r="U10" s="30">
        <v>2067634</v>
      </c>
      <c r="V10" s="30">
        <v>627326</v>
      </c>
      <c r="W10" s="27">
        <f t="shared" si="0"/>
        <v>0.2327774809273607</v>
      </c>
      <c r="Y10" s="6" t="s">
        <v>1637</v>
      </c>
      <c r="Z10">
        <v>230171</v>
      </c>
      <c r="AA10">
        <v>859828245</v>
      </c>
      <c r="AB10">
        <v>2584192100</v>
      </c>
      <c r="AC10" s="25">
        <v>2.8744186046511633</v>
      </c>
      <c r="AD10">
        <v>803</v>
      </c>
    </row>
    <row r="11" spans="1:30" x14ac:dyDescent="0.3">
      <c r="A11" t="s">
        <v>28</v>
      </c>
      <c r="B11" t="s">
        <v>1028</v>
      </c>
      <c r="C11" t="s">
        <v>1634</v>
      </c>
      <c r="D11" t="s">
        <v>1636</v>
      </c>
      <c r="E11">
        <v>2024</v>
      </c>
      <c r="F11" t="s">
        <v>1641</v>
      </c>
      <c r="G11">
        <v>1735</v>
      </c>
      <c r="H11">
        <v>5880</v>
      </c>
      <c r="I11">
        <v>6940</v>
      </c>
      <c r="J11">
        <v>202458</v>
      </c>
      <c r="K11">
        <v>0.56000000000000005</v>
      </c>
      <c r="L11">
        <v>4</v>
      </c>
      <c r="M11">
        <v>8.5299999999999994</v>
      </c>
      <c r="N11">
        <v>5.14</v>
      </c>
      <c r="O11">
        <v>28.19</v>
      </c>
      <c r="P11">
        <v>1.1000000000000001</v>
      </c>
      <c r="Q11">
        <v>7729</v>
      </c>
      <c r="R11">
        <v>8808</v>
      </c>
      <c r="S11">
        <v>7</v>
      </c>
      <c r="T11" s="30">
        <v>10201800</v>
      </c>
      <c r="U11" s="30">
        <v>12243358</v>
      </c>
      <c r="V11" s="30">
        <v>-2041558</v>
      </c>
      <c r="W11" s="27">
        <f t="shared" si="0"/>
        <v>-0.20011743025740555</v>
      </c>
      <c r="Y11" s="6" t="s">
        <v>1636</v>
      </c>
      <c r="Z11">
        <v>160020</v>
      </c>
      <c r="AA11">
        <v>430572535</v>
      </c>
      <c r="AB11">
        <v>1821141947</v>
      </c>
      <c r="AC11" s="25">
        <v>2.8999999999999977</v>
      </c>
      <c r="AD11">
        <v>644</v>
      </c>
    </row>
    <row r="12" spans="1:30" x14ac:dyDescent="0.3">
      <c r="A12" t="s">
        <v>29</v>
      </c>
      <c r="B12" t="s">
        <v>1029</v>
      </c>
      <c r="C12" t="s">
        <v>1633</v>
      </c>
      <c r="D12" t="s">
        <v>1636</v>
      </c>
      <c r="E12">
        <v>2024</v>
      </c>
      <c r="F12" t="s">
        <v>1640</v>
      </c>
      <c r="G12">
        <v>819</v>
      </c>
      <c r="H12">
        <v>6257</v>
      </c>
      <c r="I12">
        <v>11637</v>
      </c>
      <c r="J12">
        <v>133276</v>
      </c>
      <c r="K12">
        <v>1.92</v>
      </c>
      <c r="L12">
        <v>5</v>
      </c>
      <c r="M12">
        <v>6.74</v>
      </c>
      <c r="N12">
        <v>15.34</v>
      </c>
      <c r="O12">
        <v>37.14</v>
      </c>
      <c r="P12">
        <v>1.4</v>
      </c>
      <c r="Q12">
        <v>8377</v>
      </c>
      <c r="R12">
        <v>6669</v>
      </c>
      <c r="S12">
        <v>7</v>
      </c>
      <c r="T12" s="30">
        <v>5124483</v>
      </c>
      <c r="U12" s="30">
        <v>9663979</v>
      </c>
      <c r="V12" s="30">
        <v>-4539496</v>
      </c>
      <c r="W12" s="27">
        <f t="shared" si="0"/>
        <v>-0.88584467935594668</v>
      </c>
      <c r="Y12" s="6" t="s">
        <v>1638</v>
      </c>
      <c r="Z12">
        <v>221710</v>
      </c>
      <c r="AA12">
        <v>645498666</v>
      </c>
      <c r="AB12">
        <v>2395537685</v>
      </c>
      <c r="AC12" s="25">
        <v>3.1956043956043958</v>
      </c>
      <c r="AD12">
        <v>949</v>
      </c>
    </row>
    <row r="13" spans="1:30" x14ac:dyDescent="0.3">
      <c r="A13" t="s">
        <v>30</v>
      </c>
      <c r="B13" t="s">
        <v>1030</v>
      </c>
      <c r="C13" t="s">
        <v>1634</v>
      </c>
      <c r="D13" t="s">
        <v>1635</v>
      </c>
      <c r="E13">
        <v>2023</v>
      </c>
      <c r="F13" t="s">
        <v>1641</v>
      </c>
      <c r="G13">
        <v>2441</v>
      </c>
      <c r="H13">
        <v>11895</v>
      </c>
      <c r="I13">
        <v>4516</v>
      </c>
      <c r="J13">
        <v>364925</v>
      </c>
      <c r="K13">
        <v>11.48</v>
      </c>
      <c r="L13">
        <v>13</v>
      </c>
      <c r="M13">
        <v>1.37</v>
      </c>
      <c r="N13">
        <v>5.58</v>
      </c>
      <c r="O13">
        <v>49.86</v>
      </c>
      <c r="P13">
        <v>2.2999999999999998</v>
      </c>
      <c r="Q13">
        <v>2374</v>
      </c>
      <c r="R13">
        <v>1591</v>
      </c>
      <c r="S13">
        <v>11</v>
      </c>
      <c r="T13" s="30">
        <v>29035695</v>
      </c>
      <c r="U13" s="30">
        <v>11388481</v>
      </c>
      <c r="V13" s="30">
        <v>17647214</v>
      </c>
      <c r="W13" s="27">
        <f t="shared" si="0"/>
        <v>0.60777653161048839</v>
      </c>
      <c r="Y13" s="4" t="s">
        <v>1633</v>
      </c>
      <c r="Z13">
        <v>841661</v>
      </c>
      <c r="AA13">
        <v>2604222482</v>
      </c>
      <c r="AB13">
        <v>9413293415</v>
      </c>
      <c r="AC13" s="25">
        <v>2.9689024390243919</v>
      </c>
      <c r="AD13">
        <v>3156</v>
      </c>
    </row>
    <row r="14" spans="1:30" x14ac:dyDescent="0.3">
      <c r="A14" t="s">
        <v>31</v>
      </c>
      <c r="B14" t="s">
        <v>1031</v>
      </c>
      <c r="C14" t="s">
        <v>1634</v>
      </c>
      <c r="D14" t="s">
        <v>1636</v>
      </c>
      <c r="E14">
        <v>2024</v>
      </c>
      <c r="F14" t="s">
        <v>1640</v>
      </c>
      <c r="G14">
        <v>2483</v>
      </c>
      <c r="H14">
        <v>17741</v>
      </c>
      <c r="I14">
        <v>13597</v>
      </c>
      <c r="J14">
        <v>233852</v>
      </c>
      <c r="K14">
        <v>0</v>
      </c>
      <c r="L14">
        <v>11</v>
      </c>
      <c r="M14">
        <v>2.77</v>
      </c>
      <c r="N14">
        <v>13.64</v>
      </c>
      <c r="O14">
        <v>45.09</v>
      </c>
      <c r="P14">
        <v>2.7</v>
      </c>
      <c r="Q14">
        <v>7043</v>
      </c>
      <c r="R14">
        <v>5313</v>
      </c>
      <c r="S14">
        <v>9</v>
      </c>
      <c r="T14" s="30">
        <v>44050903</v>
      </c>
      <c r="U14" s="30">
        <v>33995203</v>
      </c>
      <c r="V14" s="30">
        <v>10055700</v>
      </c>
      <c r="W14" s="27">
        <f t="shared" si="0"/>
        <v>0.22827454865113661</v>
      </c>
      <c r="Y14" s="6" t="s">
        <v>1635</v>
      </c>
      <c r="Z14">
        <v>244937</v>
      </c>
      <c r="AA14">
        <v>711788381</v>
      </c>
      <c r="AB14">
        <v>2671331063</v>
      </c>
      <c r="AC14" s="25">
        <v>3.0540816326530624</v>
      </c>
      <c r="AD14">
        <v>945</v>
      </c>
    </row>
    <row r="15" spans="1:30" x14ac:dyDescent="0.3">
      <c r="A15" t="s">
        <v>32</v>
      </c>
      <c r="B15" t="s">
        <v>1032</v>
      </c>
      <c r="C15" t="s">
        <v>1633</v>
      </c>
      <c r="D15" t="s">
        <v>1636</v>
      </c>
      <c r="E15">
        <v>2023</v>
      </c>
      <c r="F15" t="s">
        <v>1642</v>
      </c>
      <c r="G15">
        <v>1234</v>
      </c>
      <c r="H15">
        <v>7088</v>
      </c>
      <c r="I15">
        <v>14294</v>
      </c>
      <c r="J15">
        <v>242512</v>
      </c>
      <c r="K15">
        <v>6.25</v>
      </c>
      <c r="L15">
        <v>3</v>
      </c>
      <c r="M15">
        <v>0.46</v>
      </c>
      <c r="N15">
        <v>17.100000000000001</v>
      </c>
      <c r="O15">
        <v>27.46</v>
      </c>
      <c r="P15">
        <v>2.1</v>
      </c>
      <c r="Q15">
        <v>5309</v>
      </c>
      <c r="R15">
        <v>4328</v>
      </c>
      <c r="S15">
        <v>7</v>
      </c>
      <c r="T15" s="30">
        <v>8746592</v>
      </c>
      <c r="U15" s="30">
        <v>17881308</v>
      </c>
      <c r="V15" s="30">
        <v>-9134716</v>
      </c>
      <c r="W15" s="27">
        <f t="shared" si="0"/>
        <v>-1.0443743117319295</v>
      </c>
      <c r="Y15" s="6" t="s">
        <v>1637</v>
      </c>
      <c r="Z15">
        <v>186390</v>
      </c>
      <c r="AA15">
        <v>666182962</v>
      </c>
      <c r="AB15">
        <v>2098845208</v>
      </c>
      <c r="AC15" s="25">
        <v>2.9140845070422525</v>
      </c>
      <c r="AD15">
        <v>753</v>
      </c>
    </row>
    <row r="16" spans="1:30" x14ac:dyDescent="0.3">
      <c r="A16" t="s">
        <v>33</v>
      </c>
      <c r="B16" t="s">
        <v>1033</v>
      </c>
      <c r="C16" t="s">
        <v>1633</v>
      </c>
      <c r="D16" t="s">
        <v>1636</v>
      </c>
      <c r="E16">
        <v>2024</v>
      </c>
      <c r="F16" t="s">
        <v>1641</v>
      </c>
      <c r="G16">
        <v>4605</v>
      </c>
      <c r="H16">
        <v>18850</v>
      </c>
      <c r="I16">
        <v>5281</v>
      </c>
      <c r="J16">
        <v>487415</v>
      </c>
      <c r="K16">
        <v>7.84</v>
      </c>
      <c r="L16">
        <v>5</v>
      </c>
      <c r="M16">
        <v>9.31</v>
      </c>
      <c r="N16">
        <v>4.76</v>
      </c>
      <c r="O16">
        <v>20.440000000000001</v>
      </c>
      <c r="P16">
        <v>3.3</v>
      </c>
      <c r="Q16">
        <v>12103</v>
      </c>
      <c r="R16">
        <v>7608</v>
      </c>
      <c r="S16">
        <v>7</v>
      </c>
      <c r="T16" s="30">
        <v>86804250</v>
      </c>
      <c r="U16" s="30">
        <v>24806420</v>
      </c>
      <c r="V16" s="30">
        <v>61997830</v>
      </c>
      <c r="W16" s="27">
        <f t="shared" si="0"/>
        <v>0.71422574355518309</v>
      </c>
      <c r="Y16" s="6" t="s">
        <v>1636</v>
      </c>
      <c r="Z16">
        <v>218077</v>
      </c>
      <c r="AA16">
        <v>782061490</v>
      </c>
      <c r="AB16">
        <v>2526723696</v>
      </c>
      <c r="AC16" s="25">
        <v>2.815853658536585</v>
      </c>
      <c r="AD16">
        <v>708</v>
      </c>
    </row>
    <row r="17" spans="1:30" x14ac:dyDescent="0.3">
      <c r="A17" t="s">
        <v>34</v>
      </c>
      <c r="B17" t="s">
        <v>1034</v>
      </c>
      <c r="C17" t="s">
        <v>1633</v>
      </c>
      <c r="D17" t="s">
        <v>1638</v>
      </c>
      <c r="E17">
        <v>2023</v>
      </c>
      <c r="F17" t="s">
        <v>1642</v>
      </c>
      <c r="G17">
        <v>3435</v>
      </c>
      <c r="H17">
        <v>6444</v>
      </c>
      <c r="I17">
        <v>14685</v>
      </c>
      <c r="J17">
        <v>373179</v>
      </c>
      <c r="K17">
        <v>0.82</v>
      </c>
      <c r="L17">
        <v>9</v>
      </c>
      <c r="M17">
        <v>6.61</v>
      </c>
      <c r="N17">
        <v>13.02</v>
      </c>
      <c r="O17">
        <v>11.01</v>
      </c>
      <c r="P17">
        <v>1.2</v>
      </c>
      <c r="Q17">
        <v>3607</v>
      </c>
      <c r="R17">
        <v>4509</v>
      </c>
      <c r="S17">
        <v>5</v>
      </c>
      <c r="T17" s="30">
        <v>22135140</v>
      </c>
      <c r="U17" s="30">
        <v>50816154</v>
      </c>
      <c r="V17" s="30">
        <v>-28681014</v>
      </c>
      <c r="W17" s="27">
        <f t="shared" si="0"/>
        <v>-1.2957231804271399</v>
      </c>
      <c r="Y17" s="6" t="s">
        <v>1638</v>
      </c>
      <c r="Z17">
        <v>192257</v>
      </c>
      <c r="AA17">
        <v>444189649</v>
      </c>
      <c r="AB17">
        <v>2116393448</v>
      </c>
      <c r="AC17" s="25">
        <v>3.0740259740259743</v>
      </c>
      <c r="AD17">
        <v>750</v>
      </c>
    </row>
    <row r="18" spans="1:30" x14ac:dyDescent="0.3">
      <c r="A18" t="s">
        <v>35</v>
      </c>
      <c r="B18" t="s">
        <v>1035</v>
      </c>
      <c r="C18" t="s">
        <v>1634</v>
      </c>
      <c r="D18" t="s">
        <v>1637</v>
      </c>
      <c r="E18">
        <v>2024</v>
      </c>
      <c r="F18" t="s">
        <v>1641</v>
      </c>
      <c r="G18">
        <v>4167</v>
      </c>
      <c r="H18">
        <v>14895</v>
      </c>
      <c r="I18">
        <v>8698</v>
      </c>
      <c r="J18">
        <v>58210</v>
      </c>
      <c r="K18">
        <v>14.6</v>
      </c>
      <c r="L18">
        <v>17</v>
      </c>
      <c r="M18">
        <v>7.46</v>
      </c>
      <c r="N18">
        <v>11.73</v>
      </c>
      <c r="O18">
        <v>22.32</v>
      </c>
      <c r="P18">
        <v>1.6</v>
      </c>
      <c r="Q18">
        <v>13245</v>
      </c>
      <c r="R18">
        <v>690</v>
      </c>
      <c r="S18">
        <v>8</v>
      </c>
      <c r="T18" s="30">
        <v>62067465</v>
      </c>
      <c r="U18" s="30">
        <v>36302776</v>
      </c>
      <c r="V18" s="30">
        <v>25764689</v>
      </c>
      <c r="W18" s="27">
        <f t="shared" si="0"/>
        <v>0.41510780245334655</v>
      </c>
      <c r="Y18" s="4" t="s">
        <v>1644</v>
      </c>
      <c r="Z18">
        <v>2578250</v>
      </c>
      <c r="AA18">
        <v>7100030943</v>
      </c>
      <c r="AB18">
        <v>28025923743</v>
      </c>
      <c r="AC18" s="25">
        <v>3.0133999999999981</v>
      </c>
      <c r="AD18">
        <v>9916</v>
      </c>
    </row>
    <row r="19" spans="1:30" x14ac:dyDescent="0.3">
      <c r="A19" t="s">
        <v>36</v>
      </c>
      <c r="B19" t="s">
        <v>1036</v>
      </c>
      <c r="C19" t="s">
        <v>1634</v>
      </c>
      <c r="D19" t="s">
        <v>1635</v>
      </c>
      <c r="E19">
        <v>2024</v>
      </c>
      <c r="F19" t="s">
        <v>1642</v>
      </c>
      <c r="G19">
        <v>4893</v>
      </c>
      <c r="H19">
        <v>18572</v>
      </c>
      <c r="I19">
        <v>7348</v>
      </c>
      <c r="J19">
        <v>94363</v>
      </c>
      <c r="K19">
        <v>3.39</v>
      </c>
      <c r="L19">
        <v>14</v>
      </c>
      <c r="M19">
        <v>3.12</v>
      </c>
      <c r="N19">
        <v>1.78</v>
      </c>
      <c r="O19">
        <v>66.430000000000007</v>
      </c>
      <c r="P19">
        <v>3.8</v>
      </c>
      <c r="Q19">
        <v>10965</v>
      </c>
      <c r="R19">
        <v>7479</v>
      </c>
      <c r="S19">
        <v>9</v>
      </c>
      <c r="T19" s="30">
        <v>90872796</v>
      </c>
      <c r="U19" s="30">
        <v>36048127</v>
      </c>
      <c r="V19" s="30">
        <v>54824669</v>
      </c>
      <c r="W19" s="27">
        <f t="shared" si="0"/>
        <v>0.60331222778707061</v>
      </c>
    </row>
    <row r="20" spans="1:30" x14ac:dyDescent="0.3">
      <c r="A20" t="s">
        <v>37</v>
      </c>
      <c r="B20" t="s">
        <v>1037</v>
      </c>
      <c r="C20" t="s">
        <v>1632</v>
      </c>
      <c r="D20" t="s">
        <v>1636</v>
      </c>
      <c r="E20">
        <v>2024</v>
      </c>
      <c r="F20" t="s">
        <v>1641</v>
      </c>
      <c r="G20">
        <v>2954</v>
      </c>
      <c r="H20">
        <v>5743</v>
      </c>
      <c r="I20">
        <v>3093</v>
      </c>
      <c r="J20">
        <v>292247</v>
      </c>
      <c r="K20">
        <v>4.5599999999999996</v>
      </c>
      <c r="L20">
        <v>7</v>
      </c>
      <c r="M20">
        <v>8.4600000000000009</v>
      </c>
      <c r="N20">
        <v>20.46</v>
      </c>
      <c r="O20">
        <v>29.49</v>
      </c>
      <c r="P20">
        <v>1.6</v>
      </c>
      <c r="Q20">
        <v>2059</v>
      </c>
      <c r="R20">
        <v>9835</v>
      </c>
      <c r="S20">
        <v>4</v>
      </c>
      <c r="T20" s="30">
        <v>16964822</v>
      </c>
      <c r="U20" s="30">
        <v>9428969</v>
      </c>
      <c r="V20" s="30">
        <v>7535853</v>
      </c>
      <c r="W20" s="27">
        <f t="shared" si="0"/>
        <v>0.44420466067961101</v>
      </c>
    </row>
    <row r="21" spans="1:30" x14ac:dyDescent="0.3">
      <c r="A21" t="s">
        <v>38</v>
      </c>
      <c r="B21" t="s">
        <v>1038</v>
      </c>
      <c r="C21" t="s">
        <v>1633</v>
      </c>
      <c r="D21" t="s">
        <v>1635</v>
      </c>
      <c r="E21">
        <v>2024</v>
      </c>
      <c r="F21" t="s">
        <v>1639</v>
      </c>
      <c r="G21">
        <v>524</v>
      </c>
      <c r="H21">
        <v>11416</v>
      </c>
      <c r="I21">
        <v>5637</v>
      </c>
      <c r="J21">
        <v>128279</v>
      </c>
      <c r="K21">
        <v>4.5599999999999996</v>
      </c>
      <c r="L21">
        <v>8</v>
      </c>
      <c r="M21">
        <v>2.6</v>
      </c>
      <c r="N21">
        <v>8.39</v>
      </c>
      <c r="O21">
        <v>47.49</v>
      </c>
      <c r="P21">
        <v>3.6</v>
      </c>
      <c r="Q21">
        <v>9808</v>
      </c>
      <c r="R21">
        <v>3156</v>
      </c>
      <c r="S21">
        <v>8</v>
      </c>
      <c r="T21" s="30">
        <v>5981984</v>
      </c>
      <c r="U21" s="30">
        <v>3082067</v>
      </c>
      <c r="V21" s="30">
        <v>2899917</v>
      </c>
      <c r="W21" s="27">
        <f t="shared" si="0"/>
        <v>0.48477511808791196</v>
      </c>
      <c r="Y21">
        <f>CORREL(H2:H1001,G2:G1001)</f>
        <v>2.8191932681653199E-2</v>
      </c>
      <c r="Z21" t="s">
        <v>1693</v>
      </c>
    </row>
    <row r="22" spans="1:30" x14ac:dyDescent="0.3">
      <c r="A22" t="s">
        <v>39</v>
      </c>
      <c r="B22" t="s">
        <v>1039</v>
      </c>
      <c r="C22" t="s">
        <v>1632</v>
      </c>
      <c r="D22" t="s">
        <v>1638</v>
      </c>
      <c r="E22">
        <v>2023</v>
      </c>
      <c r="F22" t="s">
        <v>1641</v>
      </c>
      <c r="G22">
        <v>1132</v>
      </c>
      <c r="H22">
        <v>11484</v>
      </c>
      <c r="I22">
        <v>8558</v>
      </c>
      <c r="J22">
        <v>241420</v>
      </c>
      <c r="K22">
        <v>3.46</v>
      </c>
      <c r="L22">
        <v>4</v>
      </c>
      <c r="M22">
        <v>0.02</v>
      </c>
      <c r="N22">
        <v>14.36</v>
      </c>
      <c r="O22">
        <v>57.3</v>
      </c>
      <c r="P22">
        <v>1.2</v>
      </c>
      <c r="Q22">
        <v>16750</v>
      </c>
      <c r="R22">
        <v>2306</v>
      </c>
      <c r="S22">
        <v>4</v>
      </c>
      <c r="T22" s="30">
        <v>12999888</v>
      </c>
      <c r="U22" s="30">
        <v>9929076</v>
      </c>
      <c r="V22" s="30">
        <v>3070812</v>
      </c>
      <c r="W22" s="27">
        <f t="shared" si="0"/>
        <v>0.23621834280418416</v>
      </c>
      <c r="Y22">
        <f>CORREL(J2:J1001,G2:G1001)</f>
        <v>-2.7686300757512404E-2</v>
      </c>
      <c r="Z22" t="s">
        <v>1694</v>
      </c>
    </row>
    <row r="23" spans="1:30" x14ac:dyDescent="0.3">
      <c r="A23" t="s">
        <v>40</v>
      </c>
      <c r="B23" t="s">
        <v>1040</v>
      </c>
      <c r="C23" t="s">
        <v>1632</v>
      </c>
      <c r="D23" t="s">
        <v>1638</v>
      </c>
      <c r="E23">
        <v>2024</v>
      </c>
      <c r="F23" t="s">
        <v>1641</v>
      </c>
      <c r="G23">
        <v>2608</v>
      </c>
      <c r="H23">
        <v>3259</v>
      </c>
      <c r="I23">
        <v>11700</v>
      </c>
      <c r="J23">
        <v>236356</v>
      </c>
      <c r="K23">
        <v>0.02</v>
      </c>
      <c r="L23">
        <v>9</v>
      </c>
      <c r="M23">
        <v>3.76</v>
      </c>
      <c r="N23">
        <v>12.87</v>
      </c>
      <c r="O23">
        <v>80.95</v>
      </c>
      <c r="P23">
        <v>2.6</v>
      </c>
      <c r="Q23">
        <v>14755</v>
      </c>
      <c r="R23">
        <v>2808</v>
      </c>
      <c r="S23">
        <v>9</v>
      </c>
      <c r="T23" s="30">
        <v>8499472</v>
      </c>
      <c r="U23" s="30">
        <v>30749956</v>
      </c>
      <c r="V23" s="30">
        <v>-22250484</v>
      </c>
      <c r="W23" s="27">
        <f t="shared" si="0"/>
        <v>-2.6178666157144819</v>
      </c>
      <c r="Y23">
        <f>CORREL(J2:J1001,P2:P1001)</f>
        <v>2.0722698083000132E-2</v>
      </c>
      <c r="Z23" t="s">
        <v>1695</v>
      </c>
    </row>
    <row r="24" spans="1:30" x14ac:dyDescent="0.3">
      <c r="A24" t="s">
        <v>41</v>
      </c>
      <c r="B24" t="s">
        <v>1041</v>
      </c>
      <c r="C24" t="s">
        <v>1634</v>
      </c>
      <c r="D24" t="s">
        <v>1635</v>
      </c>
      <c r="E24">
        <v>2023</v>
      </c>
      <c r="F24" t="s">
        <v>1640</v>
      </c>
      <c r="G24">
        <v>2097</v>
      </c>
      <c r="H24">
        <v>10681</v>
      </c>
      <c r="I24">
        <v>7593</v>
      </c>
      <c r="J24">
        <v>253196</v>
      </c>
      <c r="K24">
        <v>10.94</v>
      </c>
      <c r="L24">
        <v>19</v>
      </c>
      <c r="M24">
        <v>5.71</v>
      </c>
      <c r="N24">
        <v>12.83</v>
      </c>
      <c r="O24">
        <v>81.11</v>
      </c>
      <c r="P24">
        <v>1.7</v>
      </c>
      <c r="Q24">
        <v>4546</v>
      </c>
      <c r="R24">
        <v>6081</v>
      </c>
      <c r="S24">
        <v>2</v>
      </c>
      <c r="T24" s="30">
        <v>22398057</v>
      </c>
      <c r="U24" s="30">
        <v>16175717</v>
      </c>
      <c r="V24" s="30">
        <v>6222340</v>
      </c>
      <c r="W24" s="27">
        <f t="shared" si="0"/>
        <v>0.27780713300265286</v>
      </c>
      <c r="Y24">
        <f>CORREL(L2:L1001,G2:G1001)</f>
        <v>8.2167946173735094E-3</v>
      </c>
      <c r="Z24" t="s">
        <v>1696</v>
      </c>
    </row>
    <row r="25" spans="1:30" x14ac:dyDescent="0.3">
      <c r="A25" t="s">
        <v>42</v>
      </c>
      <c r="B25" t="s">
        <v>1042</v>
      </c>
      <c r="C25" t="s">
        <v>1632</v>
      </c>
      <c r="D25" t="s">
        <v>1635</v>
      </c>
      <c r="E25">
        <v>2023</v>
      </c>
      <c r="F25" t="s">
        <v>1639</v>
      </c>
      <c r="G25">
        <v>2797</v>
      </c>
      <c r="H25">
        <v>3982</v>
      </c>
      <c r="I25">
        <v>8438</v>
      </c>
      <c r="J25">
        <v>249919</v>
      </c>
      <c r="K25">
        <v>14.5</v>
      </c>
      <c r="L25">
        <v>5</v>
      </c>
      <c r="M25">
        <v>4.79</v>
      </c>
      <c r="N25">
        <v>2.68</v>
      </c>
      <c r="O25">
        <v>69.66</v>
      </c>
      <c r="P25">
        <v>1.4</v>
      </c>
      <c r="Q25">
        <v>15356</v>
      </c>
      <c r="R25">
        <v>5822</v>
      </c>
      <c r="S25">
        <v>2</v>
      </c>
      <c r="T25" s="30">
        <v>11137654</v>
      </c>
      <c r="U25" s="30">
        <v>23851005</v>
      </c>
      <c r="V25" s="30">
        <v>-12713351</v>
      </c>
      <c r="W25" s="27">
        <f t="shared" si="0"/>
        <v>-1.1414747665890861</v>
      </c>
      <c r="Y25">
        <f>CORREL(N2:N1001,G2:G1001)</f>
        <v>-6.3235538570373229E-2</v>
      </c>
      <c r="Z25" t="s">
        <v>1697</v>
      </c>
    </row>
    <row r="26" spans="1:30" x14ac:dyDescent="0.3">
      <c r="A26" t="s">
        <v>43</v>
      </c>
      <c r="B26" t="s">
        <v>1043</v>
      </c>
      <c r="C26" t="s">
        <v>1632</v>
      </c>
      <c r="D26" t="s">
        <v>1636</v>
      </c>
      <c r="E26">
        <v>2023</v>
      </c>
      <c r="F26" t="s">
        <v>1639</v>
      </c>
      <c r="G26">
        <v>1025</v>
      </c>
      <c r="H26">
        <v>2451</v>
      </c>
      <c r="I26">
        <v>8793</v>
      </c>
      <c r="J26">
        <v>465648</v>
      </c>
      <c r="K26">
        <v>3.36</v>
      </c>
      <c r="L26">
        <v>15</v>
      </c>
      <c r="M26">
        <v>8.6199999999999992</v>
      </c>
      <c r="N26">
        <v>10.59</v>
      </c>
      <c r="O26">
        <v>12.81</v>
      </c>
      <c r="P26">
        <v>3.3</v>
      </c>
      <c r="Q26">
        <v>17927</v>
      </c>
      <c r="R26">
        <v>847</v>
      </c>
      <c r="S26">
        <v>7</v>
      </c>
      <c r="T26" s="30">
        <v>2512275</v>
      </c>
      <c r="U26" s="30">
        <v>9478473</v>
      </c>
      <c r="V26" s="30">
        <v>-6966198</v>
      </c>
      <c r="W26" s="27">
        <f t="shared" si="0"/>
        <v>-2.7728644356211003</v>
      </c>
      <c r="Y26">
        <f>CORREL(Q2:Q1001,G2:G1001)</f>
        <v>-2.0308014654383189E-2</v>
      </c>
      <c r="Z26" t="s">
        <v>1698</v>
      </c>
    </row>
    <row r="27" spans="1:30" x14ac:dyDescent="0.3">
      <c r="A27" t="s">
        <v>44</v>
      </c>
      <c r="B27" t="s">
        <v>1044</v>
      </c>
      <c r="C27" t="s">
        <v>1632</v>
      </c>
      <c r="D27" t="s">
        <v>1635</v>
      </c>
      <c r="E27">
        <v>2023</v>
      </c>
      <c r="F27" t="s">
        <v>1642</v>
      </c>
      <c r="G27">
        <v>1856</v>
      </c>
      <c r="H27">
        <v>3579</v>
      </c>
      <c r="I27">
        <v>6807</v>
      </c>
      <c r="J27">
        <v>307324</v>
      </c>
      <c r="K27">
        <v>9.9499999999999993</v>
      </c>
      <c r="L27">
        <v>2</v>
      </c>
      <c r="M27">
        <v>1.05</v>
      </c>
      <c r="N27">
        <v>11.31</v>
      </c>
      <c r="O27">
        <v>56.01</v>
      </c>
      <c r="P27">
        <v>4.7</v>
      </c>
      <c r="Q27">
        <v>2008</v>
      </c>
      <c r="R27">
        <v>9092</v>
      </c>
      <c r="S27">
        <v>11</v>
      </c>
      <c r="T27" s="30">
        <v>6642624</v>
      </c>
      <c r="U27" s="30">
        <v>12941116</v>
      </c>
      <c r="V27" s="30">
        <v>-6298492</v>
      </c>
      <c r="W27" s="27">
        <f t="shared" si="0"/>
        <v>-0.94819336454991276</v>
      </c>
      <c r="Y27">
        <f>CORREL(P2:P1001,G2:G1001)</f>
        <v>-4.2485532532998922E-2</v>
      </c>
      <c r="Z27" t="s">
        <v>1699</v>
      </c>
    </row>
    <row r="28" spans="1:30" x14ac:dyDescent="0.3">
      <c r="A28" t="s">
        <v>45</v>
      </c>
      <c r="B28" t="s">
        <v>1045</v>
      </c>
      <c r="C28" t="s">
        <v>1633</v>
      </c>
      <c r="D28" t="s">
        <v>1637</v>
      </c>
      <c r="E28">
        <v>2023</v>
      </c>
      <c r="F28" t="s">
        <v>1641</v>
      </c>
      <c r="G28">
        <v>239</v>
      </c>
      <c r="H28">
        <v>4217</v>
      </c>
      <c r="I28">
        <v>6342</v>
      </c>
      <c r="J28">
        <v>245161</v>
      </c>
      <c r="K28">
        <v>11.13</v>
      </c>
      <c r="L28">
        <v>9</v>
      </c>
      <c r="M28">
        <v>5.54</v>
      </c>
      <c r="N28">
        <v>18.34</v>
      </c>
      <c r="O28">
        <v>72.930000000000007</v>
      </c>
      <c r="P28">
        <v>1.2</v>
      </c>
      <c r="Q28">
        <v>7607</v>
      </c>
      <c r="R28">
        <v>6653</v>
      </c>
      <c r="S28">
        <v>10</v>
      </c>
      <c r="T28" s="30">
        <v>1007863</v>
      </c>
      <c r="U28" s="30">
        <v>1760899</v>
      </c>
      <c r="V28" s="30">
        <v>-753036</v>
      </c>
      <c r="W28" s="27">
        <f t="shared" si="0"/>
        <v>-0.74716107248703445</v>
      </c>
      <c r="Y28">
        <f>CORREL(K2:K1001,T2:T1001)</f>
        <v>2.8719433928630311E-2</v>
      </c>
      <c r="Z28" t="s">
        <v>1720</v>
      </c>
    </row>
    <row r="29" spans="1:30" x14ac:dyDescent="0.3">
      <c r="A29" t="s">
        <v>46</v>
      </c>
      <c r="B29" t="s">
        <v>1046</v>
      </c>
      <c r="C29" t="s">
        <v>1633</v>
      </c>
      <c r="D29" t="s">
        <v>1635</v>
      </c>
      <c r="E29">
        <v>2023</v>
      </c>
      <c r="F29" t="s">
        <v>1640</v>
      </c>
      <c r="G29">
        <v>2784</v>
      </c>
      <c r="H29">
        <v>11192</v>
      </c>
      <c r="I29">
        <v>9892</v>
      </c>
      <c r="J29">
        <v>498614</v>
      </c>
      <c r="K29">
        <v>12.73</v>
      </c>
      <c r="L29">
        <v>10</v>
      </c>
      <c r="M29">
        <v>5.13</v>
      </c>
      <c r="N29">
        <v>21</v>
      </c>
      <c r="O29">
        <v>11.38</v>
      </c>
      <c r="P29">
        <v>2.7</v>
      </c>
      <c r="Q29">
        <v>14976</v>
      </c>
      <c r="R29">
        <v>1597</v>
      </c>
      <c r="S29">
        <v>13</v>
      </c>
      <c r="T29" s="30">
        <v>31158528</v>
      </c>
      <c r="U29" s="30">
        <v>28037942</v>
      </c>
      <c r="V29" s="30">
        <v>3120586</v>
      </c>
      <c r="W29" s="27">
        <f t="shared" si="0"/>
        <v>0.10015190704772703</v>
      </c>
      <c r="Y29">
        <f>CORREL(T2:T1001,M2:M1001)</f>
        <v>6.6932069279539583E-2</v>
      </c>
      <c r="Z29" t="s">
        <v>1721</v>
      </c>
    </row>
    <row r="30" spans="1:30" x14ac:dyDescent="0.3">
      <c r="A30" t="s">
        <v>47</v>
      </c>
      <c r="B30" t="s">
        <v>1047</v>
      </c>
      <c r="C30" t="s">
        <v>1634</v>
      </c>
      <c r="D30" t="s">
        <v>1636</v>
      </c>
      <c r="E30">
        <v>2023</v>
      </c>
      <c r="F30" t="s">
        <v>1641</v>
      </c>
      <c r="G30">
        <v>3055</v>
      </c>
      <c r="H30">
        <v>8811</v>
      </c>
      <c r="I30">
        <v>12076</v>
      </c>
      <c r="J30">
        <v>280363</v>
      </c>
      <c r="K30">
        <v>6.34</v>
      </c>
      <c r="L30">
        <v>10</v>
      </c>
      <c r="M30">
        <v>2.81</v>
      </c>
      <c r="N30">
        <v>13.62</v>
      </c>
      <c r="O30">
        <v>53.97</v>
      </c>
      <c r="P30">
        <v>3.8</v>
      </c>
      <c r="Q30">
        <v>4939</v>
      </c>
      <c r="R30">
        <v>1479</v>
      </c>
      <c r="S30">
        <v>5</v>
      </c>
      <c r="T30" s="30">
        <v>26917605</v>
      </c>
      <c r="U30" s="30">
        <v>37172543</v>
      </c>
      <c r="V30" s="30">
        <v>-10254938</v>
      </c>
      <c r="W30" s="27">
        <f t="shared" si="0"/>
        <v>-0.38097512761629426</v>
      </c>
      <c r="Y30">
        <f>CORREL(R2:R1001,L2:L1001)</f>
        <v>4.4126093876991554E-2</v>
      </c>
      <c r="Z30" t="s">
        <v>1722</v>
      </c>
    </row>
    <row r="31" spans="1:30" x14ac:dyDescent="0.3">
      <c r="A31" t="s">
        <v>48</v>
      </c>
      <c r="B31" t="s">
        <v>1048</v>
      </c>
      <c r="C31" t="s">
        <v>1632</v>
      </c>
      <c r="D31" t="s">
        <v>1637</v>
      </c>
      <c r="E31">
        <v>2023</v>
      </c>
      <c r="F31" t="s">
        <v>1642</v>
      </c>
      <c r="G31">
        <v>4708</v>
      </c>
      <c r="H31">
        <v>19949</v>
      </c>
      <c r="I31">
        <v>7156</v>
      </c>
      <c r="J31">
        <v>184393</v>
      </c>
      <c r="K31">
        <v>4.54</v>
      </c>
      <c r="L31">
        <v>16</v>
      </c>
      <c r="M31">
        <v>8.2200000000000006</v>
      </c>
      <c r="N31">
        <v>2.17</v>
      </c>
      <c r="O31">
        <v>78.62</v>
      </c>
      <c r="P31">
        <v>2.9</v>
      </c>
      <c r="Q31">
        <v>14636</v>
      </c>
      <c r="R31">
        <v>8971</v>
      </c>
      <c r="S31">
        <v>7</v>
      </c>
      <c r="T31" s="30">
        <v>93919892</v>
      </c>
      <c r="U31" s="30">
        <v>33874841</v>
      </c>
      <c r="V31" s="30">
        <v>60045051</v>
      </c>
      <c r="W31" s="27">
        <f t="shared" si="0"/>
        <v>0.63932197664792889</v>
      </c>
    </row>
    <row r="32" spans="1:30" x14ac:dyDescent="0.3">
      <c r="A32" t="s">
        <v>49</v>
      </c>
      <c r="B32" t="s">
        <v>1049</v>
      </c>
      <c r="C32" t="s">
        <v>1634</v>
      </c>
      <c r="D32" t="s">
        <v>1635</v>
      </c>
      <c r="E32">
        <v>2023</v>
      </c>
      <c r="F32" t="s">
        <v>1642</v>
      </c>
      <c r="G32">
        <v>1949</v>
      </c>
      <c r="H32">
        <v>2268</v>
      </c>
      <c r="I32">
        <v>11001</v>
      </c>
      <c r="J32">
        <v>393492</v>
      </c>
      <c r="K32">
        <v>4.88</v>
      </c>
      <c r="L32">
        <v>3</v>
      </c>
      <c r="M32">
        <v>7.53</v>
      </c>
      <c r="N32">
        <v>5.92</v>
      </c>
      <c r="O32">
        <v>47.93</v>
      </c>
      <c r="P32">
        <v>4.2</v>
      </c>
      <c r="Q32">
        <v>15667</v>
      </c>
      <c r="R32">
        <v>7460</v>
      </c>
      <c r="S32">
        <v>13</v>
      </c>
      <c r="T32" s="30">
        <v>4420332</v>
      </c>
      <c r="U32" s="30">
        <v>21834441</v>
      </c>
      <c r="V32" s="30">
        <v>-17414109</v>
      </c>
      <c r="W32" s="27">
        <f t="shared" si="0"/>
        <v>-3.9395477534266656</v>
      </c>
      <c r="Y32">
        <f>CORREL(O2:O1001,K2:K1001)</f>
        <v>1.2483955892401781E-2</v>
      </c>
    </row>
    <row r="33" spans="1:25" x14ac:dyDescent="0.3">
      <c r="A33" t="s">
        <v>50</v>
      </c>
      <c r="B33" t="s">
        <v>1050</v>
      </c>
      <c r="C33" t="s">
        <v>1634</v>
      </c>
      <c r="D33" t="s">
        <v>1637</v>
      </c>
      <c r="E33">
        <v>2024</v>
      </c>
      <c r="F33" t="s">
        <v>1640</v>
      </c>
      <c r="G33">
        <v>1317</v>
      </c>
      <c r="H33">
        <v>6990</v>
      </c>
      <c r="I33">
        <v>9233</v>
      </c>
      <c r="J33">
        <v>480599</v>
      </c>
      <c r="K33">
        <v>10.69</v>
      </c>
      <c r="L33">
        <v>3</v>
      </c>
      <c r="M33">
        <v>7.33</v>
      </c>
      <c r="N33">
        <v>4.12</v>
      </c>
      <c r="O33">
        <v>10.33</v>
      </c>
      <c r="P33">
        <v>1.7</v>
      </c>
      <c r="Q33">
        <v>18800</v>
      </c>
      <c r="R33">
        <v>3870</v>
      </c>
      <c r="S33">
        <v>6</v>
      </c>
      <c r="T33" s="30">
        <v>9205830</v>
      </c>
      <c r="U33" s="30">
        <v>12640460</v>
      </c>
      <c r="V33" s="30">
        <v>-3434630</v>
      </c>
      <c r="W33" s="27">
        <f t="shared" si="0"/>
        <v>-0.37309292046453174</v>
      </c>
    </row>
    <row r="34" spans="1:25" x14ac:dyDescent="0.3">
      <c r="A34" t="s">
        <v>51</v>
      </c>
      <c r="B34" t="s">
        <v>1051</v>
      </c>
      <c r="C34" t="s">
        <v>1634</v>
      </c>
      <c r="D34" t="s">
        <v>1638</v>
      </c>
      <c r="E34">
        <v>2023</v>
      </c>
      <c r="F34" t="s">
        <v>1642</v>
      </c>
      <c r="G34">
        <v>1578</v>
      </c>
      <c r="H34">
        <v>17034</v>
      </c>
      <c r="I34">
        <v>8180</v>
      </c>
      <c r="J34">
        <v>425960</v>
      </c>
      <c r="K34">
        <v>12.25</v>
      </c>
      <c r="L34">
        <v>16</v>
      </c>
      <c r="M34">
        <v>8.76</v>
      </c>
      <c r="N34">
        <v>3.12</v>
      </c>
      <c r="O34">
        <v>10.88</v>
      </c>
      <c r="P34">
        <v>4.8</v>
      </c>
      <c r="Q34">
        <v>18682</v>
      </c>
      <c r="R34">
        <v>3442</v>
      </c>
      <c r="S34">
        <v>13</v>
      </c>
      <c r="T34" s="30">
        <v>26879652</v>
      </c>
      <c r="U34" s="30">
        <v>13334000</v>
      </c>
      <c r="V34" s="30">
        <v>13545652</v>
      </c>
      <c r="W34" s="27">
        <f t="shared" si="0"/>
        <v>0.50393703013714608</v>
      </c>
      <c r="Y34">
        <f>CORREL(Q2:Q1001,N2:N1001)</f>
        <v>3.2748445916831181E-2</v>
      </c>
    </row>
    <row r="35" spans="1:25" x14ac:dyDescent="0.3">
      <c r="A35" t="s">
        <v>52</v>
      </c>
      <c r="B35" t="s">
        <v>1052</v>
      </c>
      <c r="C35" t="s">
        <v>1632</v>
      </c>
      <c r="D35" t="s">
        <v>1637</v>
      </c>
      <c r="E35">
        <v>2024</v>
      </c>
      <c r="F35" t="s">
        <v>1642</v>
      </c>
      <c r="G35">
        <v>3252</v>
      </c>
      <c r="H35">
        <v>8145</v>
      </c>
      <c r="I35">
        <v>3185</v>
      </c>
      <c r="J35">
        <v>259754</v>
      </c>
      <c r="K35">
        <v>2.72</v>
      </c>
      <c r="L35">
        <v>8</v>
      </c>
      <c r="M35">
        <v>7.23</v>
      </c>
      <c r="N35">
        <v>9.15</v>
      </c>
      <c r="O35">
        <v>43.33</v>
      </c>
      <c r="P35">
        <v>2.5</v>
      </c>
      <c r="Q35">
        <v>6471</v>
      </c>
      <c r="R35">
        <v>9188</v>
      </c>
      <c r="S35">
        <v>2</v>
      </c>
      <c r="T35" s="30">
        <v>26487540</v>
      </c>
      <c r="U35" s="30">
        <v>10617374</v>
      </c>
      <c r="V35" s="30">
        <v>15870166</v>
      </c>
      <c r="W35" s="27">
        <f t="shared" si="0"/>
        <v>0.59915590500288063</v>
      </c>
    </row>
    <row r="36" spans="1:25" x14ac:dyDescent="0.3">
      <c r="A36" t="s">
        <v>53</v>
      </c>
      <c r="B36" t="s">
        <v>1053</v>
      </c>
      <c r="C36" t="s">
        <v>1634</v>
      </c>
      <c r="D36" t="s">
        <v>1635</v>
      </c>
      <c r="E36">
        <v>2024</v>
      </c>
      <c r="F36" t="s">
        <v>1640</v>
      </c>
      <c r="G36">
        <v>3606</v>
      </c>
      <c r="H36">
        <v>6732</v>
      </c>
      <c r="I36">
        <v>5068</v>
      </c>
      <c r="J36">
        <v>173053</v>
      </c>
      <c r="K36">
        <v>5.56</v>
      </c>
      <c r="L36">
        <v>18</v>
      </c>
      <c r="M36">
        <v>2.3199999999999998</v>
      </c>
      <c r="N36">
        <v>5.73</v>
      </c>
      <c r="O36">
        <v>22.4</v>
      </c>
      <c r="P36">
        <v>2.4</v>
      </c>
      <c r="Q36">
        <v>19644</v>
      </c>
      <c r="R36">
        <v>1646</v>
      </c>
      <c r="S36">
        <v>7</v>
      </c>
      <c r="T36" s="30">
        <v>24275592</v>
      </c>
      <c r="U36" s="30">
        <v>18448261</v>
      </c>
      <c r="V36" s="30">
        <v>5827331</v>
      </c>
      <c r="W36" s="27">
        <f t="shared" si="0"/>
        <v>0.24004897594258465</v>
      </c>
    </row>
    <row r="37" spans="1:25" x14ac:dyDescent="0.3">
      <c r="A37" t="s">
        <v>54</v>
      </c>
      <c r="B37" t="s">
        <v>1054</v>
      </c>
      <c r="C37" t="s">
        <v>1634</v>
      </c>
      <c r="D37" t="s">
        <v>1637</v>
      </c>
      <c r="E37">
        <v>2024</v>
      </c>
      <c r="F37" t="s">
        <v>1641</v>
      </c>
      <c r="G37">
        <v>3940</v>
      </c>
      <c r="H37">
        <v>12985</v>
      </c>
      <c r="I37">
        <v>1471</v>
      </c>
      <c r="J37">
        <v>233965</v>
      </c>
      <c r="K37">
        <v>13.53</v>
      </c>
      <c r="L37">
        <v>4</v>
      </c>
      <c r="M37">
        <v>7.06</v>
      </c>
      <c r="N37">
        <v>5.46</v>
      </c>
      <c r="O37">
        <v>63.16</v>
      </c>
      <c r="P37">
        <v>4.5</v>
      </c>
      <c r="Q37">
        <v>17383</v>
      </c>
      <c r="R37">
        <v>3226</v>
      </c>
      <c r="S37">
        <v>10</v>
      </c>
      <c r="T37" s="30">
        <v>51160900</v>
      </c>
      <c r="U37" s="30">
        <v>6029705</v>
      </c>
      <c r="V37" s="30">
        <v>45131195</v>
      </c>
      <c r="W37" s="27">
        <f t="shared" si="0"/>
        <v>0.88214231962299339</v>
      </c>
    </row>
    <row r="38" spans="1:25" x14ac:dyDescent="0.3">
      <c r="A38" t="s">
        <v>55</v>
      </c>
      <c r="B38" t="s">
        <v>1055</v>
      </c>
      <c r="C38" t="s">
        <v>1632</v>
      </c>
      <c r="D38" t="s">
        <v>1636</v>
      </c>
      <c r="E38">
        <v>2023</v>
      </c>
      <c r="F38" t="s">
        <v>1640</v>
      </c>
      <c r="G38">
        <v>696</v>
      </c>
      <c r="H38">
        <v>7297</v>
      </c>
      <c r="I38">
        <v>963</v>
      </c>
      <c r="J38">
        <v>216892</v>
      </c>
      <c r="K38">
        <v>12.1</v>
      </c>
      <c r="L38">
        <v>5</v>
      </c>
      <c r="M38">
        <v>3.08</v>
      </c>
      <c r="N38">
        <v>1.37</v>
      </c>
      <c r="O38">
        <v>66.7</v>
      </c>
      <c r="P38">
        <v>3.3</v>
      </c>
      <c r="Q38">
        <v>2318</v>
      </c>
      <c r="R38">
        <v>5989</v>
      </c>
      <c r="S38">
        <v>13</v>
      </c>
      <c r="T38" s="30">
        <v>5078712</v>
      </c>
      <c r="U38" s="30">
        <v>887140</v>
      </c>
      <c r="V38" s="30">
        <v>4191572</v>
      </c>
      <c r="W38" s="27">
        <f t="shared" si="0"/>
        <v>0.82532185325728258</v>
      </c>
    </row>
    <row r="39" spans="1:25" x14ac:dyDescent="0.3">
      <c r="A39" t="s">
        <v>56</v>
      </c>
      <c r="B39" t="s">
        <v>1056</v>
      </c>
      <c r="C39" t="s">
        <v>1634</v>
      </c>
      <c r="D39" t="s">
        <v>1635</v>
      </c>
      <c r="E39">
        <v>2024</v>
      </c>
      <c r="F39" t="s">
        <v>1641</v>
      </c>
      <c r="G39">
        <v>2938</v>
      </c>
      <c r="H39">
        <v>13842</v>
      </c>
      <c r="I39">
        <v>9456</v>
      </c>
      <c r="J39">
        <v>378406</v>
      </c>
      <c r="K39">
        <v>14.77</v>
      </c>
      <c r="L39">
        <v>2</v>
      </c>
      <c r="M39">
        <v>2.42</v>
      </c>
      <c r="N39">
        <v>0.44</v>
      </c>
      <c r="O39">
        <v>24.23</v>
      </c>
      <c r="P39">
        <v>3.1</v>
      </c>
      <c r="Q39">
        <v>11860</v>
      </c>
      <c r="R39">
        <v>6308</v>
      </c>
      <c r="S39">
        <v>4</v>
      </c>
      <c r="T39" s="30">
        <v>40667796</v>
      </c>
      <c r="U39" s="30">
        <v>28160134</v>
      </c>
      <c r="V39" s="30">
        <v>12507662</v>
      </c>
      <c r="W39" s="27">
        <f t="shared" si="0"/>
        <v>0.30755691800952284</v>
      </c>
    </row>
    <row r="40" spans="1:25" x14ac:dyDescent="0.3">
      <c r="A40" t="s">
        <v>57</v>
      </c>
      <c r="B40" t="s">
        <v>1057</v>
      </c>
      <c r="C40" t="s">
        <v>1634</v>
      </c>
      <c r="D40" t="s">
        <v>1636</v>
      </c>
      <c r="E40">
        <v>2024</v>
      </c>
      <c r="F40" t="s">
        <v>1640</v>
      </c>
      <c r="G40">
        <v>2485</v>
      </c>
      <c r="H40">
        <v>9538</v>
      </c>
      <c r="I40">
        <v>12034</v>
      </c>
      <c r="J40">
        <v>184832</v>
      </c>
      <c r="K40">
        <v>11.31</v>
      </c>
      <c r="L40">
        <v>0</v>
      </c>
      <c r="M40">
        <v>0.73</v>
      </c>
      <c r="N40">
        <v>2.57</v>
      </c>
      <c r="O40">
        <v>81.08</v>
      </c>
      <c r="P40">
        <v>3.9</v>
      </c>
      <c r="Q40">
        <v>13427</v>
      </c>
      <c r="R40">
        <v>8975</v>
      </c>
      <c r="S40">
        <v>12</v>
      </c>
      <c r="T40" s="30">
        <v>23701930</v>
      </c>
      <c r="U40" s="30">
        <v>30089322</v>
      </c>
      <c r="V40" s="30">
        <v>-6387392</v>
      </c>
      <c r="W40" s="27">
        <f t="shared" si="0"/>
        <v>-0.26948826530160203</v>
      </c>
    </row>
    <row r="41" spans="1:25" x14ac:dyDescent="0.3">
      <c r="A41" t="s">
        <v>58</v>
      </c>
      <c r="B41" t="s">
        <v>1058</v>
      </c>
      <c r="C41" t="s">
        <v>1632</v>
      </c>
      <c r="D41" t="s">
        <v>1637</v>
      </c>
      <c r="E41">
        <v>2023</v>
      </c>
      <c r="F41" t="s">
        <v>1641</v>
      </c>
      <c r="G41">
        <v>650</v>
      </c>
      <c r="H41">
        <v>17502</v>
      </c>
      <c r="I41">
        <v>5392</v>
      </c>
      <c r="J41">
        <v>203262</v>
      </c>
      <c r="K41">
        <v>5.9</v>
      </c>
      <c r="L41">
        <v>19</v>
      </c>
      <c r="M41">
        <v>7.44</v>
      </c>
      <c r="N41">
        <v>4.3</v>
      </c>
      <c r="O41">
        <v>45.35</v>
      </c>
      <c r="P41">
        <v>3.3</v>
      </c>
      <c r="Q41">
        <v>17523</v>
      </c>
      <c r="R41">
        <v>1395</v>
      </c>
      <c r="S41">
        <v>4</v>
      </c>
      <c r="T41" s="30">
        <v>11376300</v>
      </c>
      <c r="U41" s="30">
        <v>3708062</v>
      </c>
      <c r="V41" s="30">
        <v>7668238</v>
      </c>
      <c r="W41" s="27">
        <f t="shared" si="0"/>
        <v>0.67405377846927383</v>
      </c>
    </row>
    <row r="42" spans="1:25" x14ac:dyDescent="0.3">
      <c r="A42" t="s">
        <v>59</v>
      </c>
      <c r="B42" t="s">
        <v>1059</v>
      </c>
      <c r="C42" t="s">
        <v>1634</v>
      </c>
      <c r="D42" t="s">
        <v>1638</v>
      </c>
      <c r="E42">
        <v>2023</v>
      </c>
      <c r="F42" t="s">
        <v>1641</v>
      </c>
      <c r="G42">
        <v>2413</v>
      </c>
      <c r="H42">
        <v>14587</v>
      </c>
      <c r="I42">
        <v>5595</v>
      </c>
      <c r="J42">
        <v>117411</v>
      </c>
      <c r="K42">
        <v>8.86</v>
      </c>
      <c r="L42">
        <v>15</v>
      </c>
      <c r="M42">
        <v>7.11</v>
      </c>
      <c r="N42">
        <v>10.77</v>
      </c>
      <c r="O42">
        <v>21.43</v>
      </c>
      <c r="P42">
        <v>1.7</v>
      </c>
      <c r="Q42">
        <v>4565</v>
      </c>
      <c r="R42">
        <v>1485</v>
      </c>
      <c r="S42">
        <v>3</v>
      </c>
      <c r="T42" s="30">
        <v>35198431</v>
      </c>
      <c r="U42" s="30">
        <v>13618146</v>
      </c>
      <c r="V42" s="30">
        <v>21580285</v>
      </c>
      <c r="W42" s="27">
        <f t="shared" si="0"/>
        <v>0.61310360680565568</v>
      </c>
    </row>
    <row r="43" spans="1:25" x14ac:dyDescent="0.3">
      <c r="A43" t="s">
        <v>60</v>
      </c>
      <c r="B43" t="s">
        <v>1060</v>
      </c>
      <c r="C43" t="s">
        <v>1633</v>
      </c>
      <c r="D43" t="s">
        <v>1638</v>
      </c>
      <c r="E43">
        <v>2023</v>
      </c>
      <c r="F43" t="s">
        <v>1639</v>
      </c>
      <c r="G43">
        <v>2111</v>
      </c>
      <c r="H43">
        <v>6373</v>
      </c>
      <c r="I43">
        <v>11434</v>
      </c>
      <c r="J43">
        <v>335521</v>
      </c>
      <c r="K43">
        <v>9.92</v>
      </c>
      <c r="L43">
        <v>10</v>
      </c>
      <c r="M43">
        <v>2.34</v>
      </c>
      <c r="N43">
        <v>12.76</v>
      </c>
      <c r="O43">
        <v>71.14</v>
      </c>
      <c r="P43">
        <v>3.7</v>
      </c>
      <c r="Q43">
        <v>4759</v>
      </c>
      <c r="R43">
        <v>1042</v>
      </c>
      <c r="S43">
        <v>14</v>
      </c>
      <c r="T43" s="30">
        <v>13453403</v>
      </c>
      <c r="U43" s="30">
        <v>24472695</v>
      </c>
      <c r="V43" s="30">
        <v>-11019292</v>
      </c>
      <c r="W43" s="27">
        <f t="shared" si="0"/>
        <v>-0.81907098152043767</v>
      </c>
    </row>
    <row r="44" spans="1:25" x14ac:dyDescent="0.3">
      <c r="A44" t="s">
        <v>61</v>
      </c>
      <c r="B44" t="s">
        <v>1061</v>
      </c>
      <c r="C44" t="s">
        <v>1633</v>
      </c>
      <c r="D44" t="s">
        <v>1638</v>
      </c>
      <c r="E44">
        <v>2023</v>
      </c>
      <c r="F44" t="s">
        <v>1640</v>
      </c>
      <c r="G44">
        <v>291</v>
      </c>
      <c r="H44">
        <v>2981</v>
      </c>
      <c r="I44">
        <v>5598</v>
      </c>
      <c r="J44">
        <v>489953</v>
      </c>
      <c r="K44">
        <v>1.18</v>
      </c>
      <c r="L44">
        <v>12</v>
      </c>
      <c r="M44">
        <v>7.49</v>
      </c>
      <c r="N44">
        <v>3.51</v>
      </c>
      <c r="O44">
        <v>73.2</v>
      </c>
      <c r="P44">
        <v>1.5</v>
      </c>
      <c r="Q44">
        <v>18790</v>
      </c>
      <c r="R44">
        <v>3380</v>
      </c>
      <c r="S44">
        <v>5</v>
      </c>
      <c r="T44" s="30">
        <v>867471</v>
      </c>
      <c r="U44" s="30">
        <v>2118971</v>
      </c>
      <c r="V44" s="30">
        <v>-1251500</v>
      </c>
      <c r="W44" s="27">
        <f t="shared" si="0"/>
        <v>-1.4426995254020019</v>
      </c>
    </row>
    <row r="45" spans="1:25" x14ac:dyDescent="0.3">
      <c r="A45" t="s">
        <v>62</v>
      </c>
      <c r="B45" t="s">
        <v>1062</v>
      </c>
      <c r="C45" t="s">
        <v>1632</v>
      </c>
      <c r="D45" t="s">
        <v>1636</v>
      </c>
      <c r="E45">
        <v>2023</v>
      </c>
      <c r="F45" t="s">
        <v>1640</v>
      </c>
      <c r="G45">
        <v>2091</v>
      </c>
      <c r="H45">
        <v>11593</v>
      </c>
      <c r="I45">
        <v>6836</v>
      </c>
      <c r="J45">
        <v>88211</v>
      </c>
      <c r="K45">
        <v>8.17</v>
      </c>
      <c r="L45">
        <v>9</v>
      </c>
      <c r="M45">
        <v>9.18</v>
      </c>
      <c r="N45">
        <v>10.62</v>
      </c>
      <c r="O45">
        <v>61.14</v>
      </c>
      <c r="P45">
        <v>4.2</v>
      </c>
      <c r="Q45">
        <v>13800</v>
      </c>
      <c r="R45">
        <v>1133</v>
      </c>
      <c r="S45">
        <v>11</v>
      </c>
      <c r="T45" s="30">
        <v>24240963</v>
      </c>
      <c r="U45" s="30">
        <v>14382287</v>
      </c>
      <c r="V45" s="30">
        <v>9858676</v>
      </c>
      <c r="W45" s="27">
        <f t="shared" si="0"/>
        <v>0.40669489904340844</v>
      </c>
    </row>
    <row r="46" spans="1:25" x14ac:dyDescent="0.3">
      <c r="A46" t="s">
        <v>63</v>
      </c>
      <c r="B46" t="s">
        <v>1063</v>
      </c>
      <c r="C46" t="s">
        <v>1634</v>
      </c>
      <c r="D46" t="s">
        <v>1636</v>
      </c>
      <c r="E46">
        <v>2024</v>
      </c>
      <c r="F46" t="s">
        <v>1641</v>
      </c>
      <c r="G46">
        <v>2874</v>
      </c>
      <c r="H46">
        <v>15922</v>
      </c>
      <c r="I46">
        <v>3155</v>
      </c>
      <c r="J46">
        <v>263981</v>
      </c>
      <c r="K46">
        <v>10.64</v>
      </c>
      <c r="L46">
        <v>2</v>
      </c>
      <c r="M46">
        <v>1.08</v>
      </c>
      <c r="N46">
        <v>8.5399999999999991</v>
      </c>
      <c r="O46">
        <v>78.28</v>
      </c>
      <c r="P46">
        <v>5</v>
      </c>
      <c r="Q46">
        <v>2102</v>
      </c>
      <c r="R46">
        <v>2886</v>
      </c>
      <c r="S46">
        <v>4</v>
      </c>
      <c r="T46" s="30">
        <v>45759828</v>
      </c>
      <c r="U46" s="30">
        <v>9331451</v>
      </c>
      <c r="V46" s="30">
        <v>36428377</v>
      </c>
      <c r="W46" s="27">
        <f t="shared" si="0"/>
        <v>0.79607766445275974</v>
      </c>
    </row>
    <row r="47" spans="1:25" x14ac:dyDescent="0.3">
      <c r="A47" t="s">
        <v>64</v>
      </c>
      <c r="B47" t="s">
        <v>1064</v>
      </c>
      <c r="C47" t="s">
        <v>1634</v>
      </c>
      <c r="D47" t="s">
        <v>1638</v>
      </c>
      <c r="E47">
        <v>2023</v>
      </c>
      <c r="F47" t="s">
        <v>1640</v>
      </c>
      <c r="G47">
        <v>2662</v>
      </c>
      <c r="H47">
        <v>17938</v>
      </c>
      <c r="I47">
        <v>6687</v>
      </c>
      <c r="J47">
        <v>315888</v>
      </c>
      <c r="K47">
        <v>2.5099999999999998</v>
      </c>
      <c r="L47">
        <v>8</v>
      </c>
      <c r="M47">
        <v>2.33</v>
      </c>
      <c r="N47">
        <v>4.59</v>
      </c>
      <c r="O47">
        <v>68.989999999999995</v>
      </c>
      <c r="P47">
        <v>2.5</v>
      </c>
      <c r="Q47">
        <v>5795</v>
      </c>
      <c r="R47">
        <v>2333</v>
      </c>
      <c r="S47">
        <v>13</v>
      </c>
      <c r="T47" s="30">
        <v>47750956</v>
      </c>
      <c r="U47" s="30">
        <v>18116682</v>
      </c>
      <c r="V47" s="30">
        <v>29634274</v>
      </c>
      <c r="W47" s="27">
        <f t="shared" si="0"/>
        <v>0.62060064305309404</v>
      </c>
    </row>
    <row r="48" spans="1:25" x14ac:dyDescent="0.3">
      <c r="A48" t="s">
        <v>65</v>
      </c>
      <c r="B48" t="s">
        <v>1065</v>
      </c>
      <c r="C48" t="s">
        <v>1632</v>
      </c>
      <c r="D48" t="s">
        <v>1638</v>
      </c>
      <c r="E48">
        <v>2024</v>
      </c>
      <c r="F48" t="s">
        <v>1642</v>
      </c>
      <c r="G48">
        <v>1413</v>
      </c>
      <c r="H48">
        <v>9143</v>
      </c>
      <c r="I48">
        <v>13270</v>
      </c>
      <c r="J48">
        <v>306638</v>
      </c>
      <c r="K48">
        <v>11.71</v>
      </c>
      <c r="L48">
        <v>11</v>
      </c>
      <c r="M48">
        <v>7.5</v>
      </c>
      <c r="N48">
        <v>0.17</v>
      </c>
      <c r="O48">
        <v>80.58</v>
      </c>
      <c r="P48">
        <v>2.8</v>
      </c>
      <c r="Q48">
        <v>11483</v>
      </c>
      <c r="R48">
        <v>1720</v>
      </c>
      <c r="S48">
        <v>3</v>
      </c>
      <c r="T48" s="30">
        <v>12919059</v>
      </c>
      <c r="U48" s="30">
        <v>19057148</v>
      </c>
      <c r="V48" s="30">
        <v>-6138089</v>
      </c>
      <c r="W48" s="27">
        <f t="shared" si="0"/>
        <v>-0.47511889217318382</v>
      </c>
    </row>
    <row r="49" spans="1:23" x14ac:dyDescent="0.3">
      <c r="A49" t="s">
        <v>66</v>
      </c>
      <c r="B49" t="s">
        <v>1066</v>
      </c>
      <c r="C49" t="s">
        <v>1632</v>
      </c>
      <c r="D49" t="s">
        <v>1635</v>
      </c>
      <c r="E49">
        <v>2023</v>
      </c>
      <c r="F49" t="s">
        <v>1640</v>
      </c>
      <c r="G49">
        <v>1528</v>
      </c>
      <c r="H49">
        <v>17208</v>
      </c>
      <c r="I49">
        <v>13716</v>
      </c>
      <c r="J49">
        <v>337139</v>
      </c>
      <c r="K49">
        <v>8.76</v>
      </c>
      <c r="L49">
        <v>13</v>
      </c>
      <c r="M49">
        <v>2.75</v>
      </c>
      <c r="N49">
        <v>11.68</v>
      </c>
      <c r="O49">
        <v>44.71</v>
      </c>
      <c r="P49">
        <v>1.2</v>
      </c>
      <c r="Q49">
        <v>5027</v>
      </c>
      <c r="R49">
        <v>3635</v>
      </c>
      <c r="S49">
        <v>2</v>
      </c>
      <c r="T49" s="30">
        <v>26293824</v>
      </c>
      <c r="U49" s="30">
        <v>21295187</v>
      </c>
      <c r="V49" s="30">
        <v>4998637</v>
      </c>
      <c r="W49" s="27">
        <f t="shared" si="0"/>
        <v>0.19010688593640848</v>
      </c>
    </row>
    <row r="50" spans="1:23" x14ac:dyDescent="0.3">
      <c r="A50" t="s">
        <v>67</v>
      </c>
      <c r="B50" t="s">
        <v>1067</v>
      </c>
      <c r="C50" t="s">
        <v>1634</v>
      </c>
      <c r="D50" t="s">
        <v>1635</v>
      </c>
      <c r="E50">
        <v>2024</v>
      </c>
      <c r="F50" t="s">
        <v>1640</v>
      </c>
      <c r="G50">
        <v>2606</v>
      </c>
      <c r="H50">
        <v>12771</v>
      </c>
      <c r="I50">
        <v>8761</v>
      </c>
      <c r="J50">
        <v>198049</v>
      </c>
      <c r="K50">
        <v>14.28</v>
      </c>
      <c r="L50">
        <v>0</v>
      </c>
      <c r="M50">
        <v>6.25</v>
      </c>
      <c r="N50">
        <v>17.14</v>
      </c>
      <c r="O50">
        <v>69.81</v>
      </c>
      <c r="P50">
        <v>1.1000000000000001</v>
      </c>
      <c r="Q50">
        <v>3311</v>
      </c>
      <c r="R50">
        <v>3305</v>
      </c>
      <c r="S50">
        <v>4</v>
      </c>
      <c r="T50" s="30">
        <v>33281226</v>
      </c>
      <c r="U50" s="30">
        <v>23029215</v>
      </c>
      <c r="V50" s="30">
        <v>10252011</v>
      </c>
      <c r="W50" s="27">
        <f t="shared" si="0"/>
        <v>0.30804186720765636</v>
      </c>
    </row>
    <row r="51" spans="1:23" x14ac:dyDescent="0.3">
      <c r="A51" t="s">
        <v>68</v>
      </c>
      <c r="B51" t="s">
        <v>1068</v>
      </c>
      <c r="C51" t="s">
        <v>1634</v>
      </c>
      <c r="D51" t="s">
        <v>1636</v>
      </c>
      <c r="E51">
        <v>2023</v>
      </c>
      <c r="F51" t="s">
        <v>1640</v>
      </c>
      <c r="G51">
        <v>825</v>
      </c>
      <c r="H51">
        <v>18716</v>
      </c>
      <c r="I51">
        <v>11549</v>
      </c>
      <c r="J51">
        <v>279010</v>
      </c>
      <c r="K51">
        <v>0.64</v>
      </c>
      <c r="L51">
        <v>17</v>
      </c>
      <c r="M51">
        <v>0.81</v>
      </c>
      <c r="N51">
        <v>5.66</v>
      </c>
      <c r="O51">
        <v>89.98</v>
      </c>
      <c r="P51">
        <v>4.7</v>
      </c>
      <c r="Q51">
        <v>13603</v>
      </c>
      <c r="R51">
        <v>2982</v>
      </c>
      <c r="S51">
        <v>11</v>
      </c>
      <c r="T51" s="30">
        <v>15440700</v>
      </c>
      <c r="U51" s="30">
        <v>9806935</v>
      </c>
      <c r="V51" s="30">
        <v>5633765</v>
      </c>
      <c r="W51" s="27">
        <f t="shared" si="0"/>
        <v>0.36486461106037937</v>
      </c>
    </row>
    <row r="52" spans="1:23" x14ac:dyDescent="0.3">
      <c r="A52" t="s">
        <v>69</v>
      </c>
      <c r="B52" t="s">
        <v>1069</v>
      </c>
      <c r="C52" t="s">
        <v>1633</v>
      </c>
      <c r="D52" t="s">
        <v>1636</v>
      </c>
      <c r="E52">
        <v>2023</v>
      </c>
      <c r="F52" t="s">
        <v>1639</v>
      </c>
      <c r="G52">
        <v>4064</v>
      </c>
      <c r="H52">
        <v>14100</v>
      </c>
      <c r="I52">
        <v>6627</v>
      </c>
      <c r="J52">
        <v>84542</v>
      </c>
      <c r="K52">
        <v>3.98</v>
      </c>
      <c r="L52">
        <v>16</v>
      </c>
      <c r="M52">
        <v>4.5199999999999996</v>
      </c>
      <c r="N52">
        <v>3.3</v>
      </c>
      <c r="O52">
        <v>67.989999999999995</v>
      </c>
      <c r="P52">
        <v>1.5</v>
      </c>
      <c r="Q52">
        <v>10532</v>
      </c>
      <c r="R52">
        <v>270</v>
      </c>
      <c r="S52">
        <v>7</v>
      </c>
      <c r="T52" s="30">
        <v>57302400</v>
      </c>
      <c r="U52" s="30">
        <v>27016670</v>
      </c>
      <c r="V52" s="30">
        <v>30285730</v>
      </c>
      <c r="W52" s="27">
        <f t="shared" si="0"/>
        <v>0.52852463422125429</v>
      </c>
    </row>
    <row r="53" spans="1:23" x14ac:dyDescent="0.3">
      <c r="A53" t="s">
        <v>70</v>
      </c>
      <c r="B53" t="s">
        <v>1070</v>
      </c>
      <c r="C53" t="s">
        <v>1634</v>
      </c>
      <c r="D53" t="s">
        <v>1636</v>
      </c>
      <c r="E53">
        <v>2023</v>
      </c>
      <c r="F53" t="s">
        <v>1640</v>
      </c>
      <c r="G53">
        <v>84</v>
      </c>
      <c r="H53">
        <v>12498</v>
      </c>
      <c r="I53">
        <v>9537</v>
      </c>
      <c r="J53">
        <v>60651</v>
      </c>
      <c r="K53">
        <v>9.02</v>
      </c>
      <c r="L53">
        <v>8</v>
      </c>
      <c r="M53">
        <v>7.39</v>
      </c>
      <c r="N53">
        <v>22.18</v>
      </c>
      <c r="O53">
        <v>19.13</v>
      </c>
      <c r="P53">
        <v>2.8</v>
      </c>
      <c r="Q53">
        <v>14377</v>
      </c>
      <c r="R53">
        <v>8240</v>
      </c>
      <c r="S53">
        <v>10</v>
      </c>
      <c r="T53" s="30">
        <v>1049832</v>
      </c>
      <c r="U53" s="30">
        <v>861759</v>
      </c>
      <c r="V53" s="30">
        <v>188073</v>
      </c>
      <c r="W53" s="27">
        <f t="shared" si="0"/>
        <v>0.17914580618613263</v>
      </c>
    </row>
    <row r="54" spans="1:23" x14ac:dyDescent="0.3">
      <c r="A54" t="s">
        <v>71</v>
      </c>
      <c r="B54" t="s">
        <v>1071</v>
      </c>
      <c r="C54" t="s">
        <v>1632</v>
      </c>
      <c r="D54" t="s">
        <v>1636</v>
      </c>
      <c r="E54">
        <v>2023</v>
      </c>
      <c r="F54" t="s">
        <v>1639</v>
      </c>
      <c r="G54">
        <v>3202</v>
      </c>
      <c r="H54">
        <v>15795</v>
      </c>
      <c r="I54">
        <v>14675</v>
      </c>
      <c r="J54">
        <v>149239</v>
      </c>
      <c r="K54">
        <v>4.45</v>
      </c>
      <c r="L54">
        <v>8</v>
      </c>
      <c r="M54">
        <v>6.87</v>
      </c>
      <c r="N54">
        <v>6.88</v>
      </c>
      <c r="O54">
        <v>51.47</v>
      </c>
      <c r="P54">
        <v>4.3</v>
      </c>
      <c r="Q54">
        <v>9463</v>
      </c>
      <c r="R54">
        <v>9845</v>
      </c>
      <c r="S54">
        <v>12</v>
      </c>
      <c r="T54" s="30">
        <v>50575590</v>
      </c>
      <c r="U54" s="30">
        <v>47138589</v>
      </c>
      <c r="V54" s="30">
        <v>3437001</v>
      </c>
      <c r="W54" s="27">
        <f t="shared" si="0"/>
        <v>6.7957704497367211E-2</v>
      </c>
    </row>
    <row r="55" spans="1:23" x14ac:dyDescent="0.3">
      <c r="A55" t="s">
        <v>72</v>
      </c>
      <c r="B55" t="s">
        <v>1072</v>
      </c>
      <c r="C55" t="s">
        <v>1634</v>
      </c>
      <c r="D55" t="s">
        <v>1636</v>
      </c>
      <c r="E55">
        <v>2023</v>
      </c>
      <c r="F55" t="s">
        <v>1640</v>
      </c>
      <c r="G55">
        <v>2005</v>
      </c>
      <c r="H55">
        <v>12182</v>
      </c>
      <c r="I55">
        <v>5519</v>
      </c>
      <c r="J55">
        <v>391075</v>
      </c>
      <c r="K55">
        <v>10.72</v>
      </c>
      <c r="L55">
        <v>9</v>
      </c>
      <c r="M55">
        <v>8.15</v>
      </c>
      <c r="N55">
        <v>5.59</v>
      </c>
      <c r="O55">
        <v>56.99</v>
      </c>
      <c r="P55">
        <v>4.5999999999999996</v>
      </c>
      <c r="Q55">
        <v>16724</v>
      </c>
      <c r="R55">
        <v>3997</v>
      </c>
      <c r="S55">
        <v>6</v>
      </c>
      <c r="T55" s="30">
        <v>24424910</v>
      </c>
      <c r="U55" s="30">
        <v>11456670</v>
      </c>
      <c r="V55" s="30">
        <v>12968240</v>
      </c>
      <c r="W55" s="27">
        <f t="shared" si="0"/>
        <v>0.53094320511314064</v>
      </c>
    </row>
    <row r="56" spans="1:23" x14ac:dyDescent="0.3">
      <c r="A56" t="s">
        <v>73</v>
      </c>
      <c r="B56" t="s">
        <v>1073</v>
      </c>
      <c r="C56" t="s">
        <v>1632</v>
      </c>
      <c r="D56" t="s">
        <v>1635</v>
      </c>
      <c r="E56">
        <v>2023</v>
      </c>
      <c r="F56" t="s">
        <v>1641</v>
      </c>
      <c r="G56">
        <v>1635</v>
      </c>
      <c r="H56">
        <v>17880</v>
      </c>
      <c r="I56">
        <v>12827</v>
      </c>
      <c r="J56">
        <v>276416</v>
      </c>
      <c r="K56">
        <v>11.39</v>
      </c>
      <c r="L56">
        <v>18</v>
      </c>
      <c r="M56">
        <v>8.77</v>
      </c>
      <c r="N56">
        <v>21.43</v>
      </c>
      <c r="O56">
        <v>23.94</v>
      </c>
      <c r="P56">
        <v>3.1</v>
      </c>
      <c r="Q56">
        <v>10416</v>
      </c>
      <c r="R56">
        <v>9887</v>
      </c>
      <c r="S56">
        <v>4</v>
      </c>
      <c r="T56" s="30">
        <v>29233800</v>
      </c>
      <c r="U56" s="30">
        <v>21248561</v>
      </c>
      <c r="V56" s="30">
        <v>7985239</v>
      </c>
      <c r="W56" s="27">
        <f t="shared" si="0"/>
        <v>0.27315090751116861</v>
      </c>
    </row>
    <row r="57" spans="1:23" x14ac:dyDescent="0.3">
      <c r="A57" t="s">
        <v>74</v>
      </c>
      <c r="B57" t="s">
        <v>1074</v>
      </c>
      <c r="C57" t="s">
        <v>1632</v>
      </c>
      <c r="D57" t="s">
        <v>1636</v>
      </c>
      <c r="E57">
        <v>2023</v>
      </c>
      <c r="F57" t="s">
        <v>1639</v>
      </c>
      <c r="G57">
        <v>3993</v>
      </c>
      <c r="H57">
        <v>10019</v>
      </c>
      <c r="I57">
        <v>1393</v>
      </c>
      <c r="J57">
        <v>414256</v>
      </c>
      <c r="K57">
        <v>1.54</v>
      </c>
      <c r="L57">
        <v>14</v>
      </c>
      <c r="M57">
        <v>7.73</v>
      </c>
      <c r="N57">
        <v>20.43</v>
      </c>
      <c r="O57">
        <v>87.03</v>
      </c>
      <c r="P57">
        <v>3.3</v>
      </c>
      <c r="Q57">
        <v>8266</v>
      </c>
      <c r="R57">
        <v>9915</v>
      </c>
      <c r="S57">
        <v>6</v>
      </c>
      <c r="T57" s="30">
        <v>40005867</v>
      </c>
      <c r="U57" s="30">
        <v>5976505</v>
      </c>
      <c r="V57" s="30">
        <v>34029362</v>
      </c>
      <c r="W57" s="27">
        <f t="shared" si="0"/>
        <v>0.85060928688284643</v>
      </c>
    </row>
    <row r="58" spans="1:23" x14ac:dyDescent="0.3">
      <c r="A58" t="s">
        <v>75</v>
      </c>
      <c r="B58" t="s">
        <v>1075</v>
      </c>
      <c r="C58" t="s">
        <v>1632</v>
      </c>
      <c r="D58" t="s">
        <v>1635</v>
      </c>
      <c r="E58">
        <v>2023</v>
      </c>
      <c r="F58" t="s">
        <v>1641</v>
      </c>
      <c r="G58">
        <v>3123</v>
      </c>
      <c r="H58">
        <v>4800</v>
      </c>
      <c r="I58">
        <v>5639</v>
      </c>
      <c r="J58">
        <v>328859</v>
      </c>
      <c r="K58">
        <v>7.71</v>
      </c>
      <c r="L58">
        <v>4</v>
      </c>
      <c r="M58">
        <v>6.72</v>
      </c>
      <c r="N58">
        <v>11.21</v>
      </c>
      <c r="O58">
        <v>24.05</v>
      </c>
      <c r="P58">
        <v>3.7</v>
      </c>
      <c r="Q58">
        <v>18686</v>
      </c>
      <c r="R58">
        <v>4222</v>
      </c>
      <c r="S58">
        <v>6</v>
      </c>
      <c r="T58" s="30">
        <v>14990400</v>
      </c>
      <c r="U58" s="30">
        <v>17939456</v>
      </c>
      <c r="V58" s="30">
        <v>-2949056</v>
      </c>
      <c r="W58" s="27">
        <f t="shared" si="0"/>
        <v>-0.19672964030312734</v>
      </c>
    </row>
    <row r="59" spans="1:23" x14ac:dyDescent="0.3">
      <c r="A59" t="s">
        <v>76</v>
      </c>
      <c r="B59" t="s">
        <v>1020</v>
      </c>
      <c r="C59" t="s">
        <v>1632</v>
      </c>
      <c r="D59" t="s">
        <v>1636</v>
      </c>
      <c r="E59">
        <v>2023</v>
      </c>
      <c r="F59" t="s">
        <v>1642</v>
      </c>
      <c r="G59">
        <v>1071</v>
      </c>
      <c r="H59">
        <v>8222</v>
      </c>
      <c r="I59">
        <v>8194</v>
      </c>
      <c r="J59">
        <v>487625</v>
      </c>
      <c r="K59">
        <v>7.63</v>
      </c>
      <c r="L59">
        <v>14</v>
      </c>
      <c r="M59">
        <v>0.32</v>
      </c>
      <c r="N59">
        <v>12.23</v>
      </c>
      <c r="O59">
        <v>24.2</v>
      </c>
      <c r="P59">
        <v>4.8</v>
      </c>
      <c r="Q59">
        <v>20466</v>
      </c>
      <c r="R59">
        <v>5209</v>
      </c>
      <c r="S59">
        <v>6</v>
      </c>
      <c r="T59" s="30">
        <v>8805762</v>
      </c>
      <c r="U59" s="30">
        <v>9263399</v>
      </c>
      <c r="V59" s="30">
        <v>-457637</v>
      </c>
      <c r="W59" s="27">
        <f t="shared" si="0"/>
        <v>-5.197017589164913E-2</v>
      </c>
    </row>
    <row r="60" spans="1:23" x14ac:dyDescent="0.3">
      <c r="A60" t="s">
        <v>77</v>
      </c>
      <c r="B60" t="s">
        <v>1076</v>
      </c>
      <c r="C60" t="s">
        <v>1633</v>
      </c>
      <c r="D60" t="s">
        <v>1636</v>
      </c>
      <c r="E60">
        <v>2024</v>
      </c>
      <c r="F60" t="s">
        <v>1641</v>
      </c>
      <c r="G60">
        <v>3511</v>
      </c>
      <c r="H60">
        <v>8718</v>
      </c>
      <c r="I60">
        <v>14856</v>
      </c>
      <c r="J60">
        <v>205378</v>
      </c>
      <c r="K60">
        <v>5.54</v>
      </c>
      <c r="L60">
        <v>19</v>
      </c>
      <c r="M60">
        <v>5.35</v>
      </c>
      <c r="N60">
        <v>5.44</v>
      </c>
      <c r="O60">
        <v>83.21</v>
      </c>
      <c r="P60">
        <v>3.4</v>
      </c>
      <c r="Q60">
        <v>3165</v>
      </c>
      <c r="R60">
        <v>9383</v>
      </c>
      <c r="S60">
        <v>13</v>
      </c>
      <c r="T60" s="30">
        <v>30608898</v>
      </c>
      <c r="U60" s="30">
        <v>52364794</v>
      </c>
      <c r="V60" s="30">
        <v>-21755896</v>
      </c>
      <c r="W60" s="27">
        <f t="shared" si="0"/>
        <v>-0.7107703126064846</v>
      </c>
    </row>
    <row r="61" spans="1:23" x14ac:dyDescent="0.3">
      <c r="A61" t="s">
        <v>78</v>
      </c>
      <c r="B61" t="s">
        <v>1024</v>
      </c>
      <c r="C61" t="s">
        <v>1632</v>
      </c>
      <c r="D61" t="s">
        <v>1638</v>
      </c>
      <c r="E61">
        <v>2024</v>
      </c>
      <c r="F61" t="s">
        <v>1639</v>
      </c>
      <c r="G61">
        <v>2663</v>
      </c>
      <c r="H61">
        <v>4554</v>
      </c>
      <c r="I61">
        <v>12796</v>
      </c>
      <c r="J61">
        <v>200158</v>
      </c>
      <c r="K61">
        <v>13.99</v>
      </c>
      <c r="L61">
        <v>1</v>
      </c>
      <c r="M61">
        <v>0.38</v>
      </c>
      <c r="N61">
        <v>1.96</v>
      </c>
      <c r="O61">
        <v>47.22</v>
      </c>
      <c r="P61">
        <v>3.2</v>
      </c>
      <c r="Q61">
        <v>17432</v>
      </c>
      <c r="R61">
        <v>2937</v>
      </c>
      <c r="S61">
        <v>13</v>
      </c>
      <c r="T61" s="30">
        <v>12127302</v>
      </c>
      <c r="U61" s="30">
        <v>34275906</v>
      </c>
      <c r="V61" s="30">
        <v>-22148604</v>
      </c>
      <c r="W61" s="27">
        <f t="shared" si="0"/>
        <v>-1.8263422482593408</v>
      </c>
    </row>
    <row r="62" spans="1:23" x14ac:dyDescent="0.3">
      <c r="A62" t="s">
        <v>79</v>
      </c>
      <c r="B62" t="s">
        <v>1077</v>
      </c>
      <c r="C62" t="s">
        <v>1632</v>
      </c>
      <c r="D62" t="s">
        <v>1636</v>
      </c>
      <c r="E62">
        <v>2023</v>
      </c>
      <c r="F62" t="s">
        <v>1639</v>
      </c>
      <c r="G62">
        <v>3893</v>
      </c>
      <c r="H62">
        <v>15075</v>
      </c>
      <c r="I62">
        <v>10451</v>
      </c>
      <c r="J62">
        <v>457592</v>
      </c>
      <c r="K62">
        <v>12.41</v>
      </c>
      <c r="L62">
        <v>12</v>
      </c>
      <c r="M62">
        <v>8.08</v>
      </c>
      <c r="N62">
        <v>14.34</v>
      </c>
      <c r="O62">
        <v>15.06</v>
      </c>
      <c r="P62">
        <v>1.1000000000000001</v>
      </c>
      <c r="Q62">
        <v>8475</v>
      </c>
      <c r="R62">
        <v>8699</v>
      </c>
      <c r="S62">
        <v>8</v>
      </c>
      <c r="T62" s="30">
        <v>58686975</v>
      </c>
      <c r="U62" s="30">
        <v>41143335</v>
      </c>
      <c r="V62" s="30">
        <v>17543640</v>
      </c>
      <c r="W62" s="27">
        <f t="shared" si="0"/>
        <v>0.29893583712569954</v>
      </c>
    </row>
    <row r="63" spans="1:23" x14ac:dyDescent="0.3">
      <c r="A63" t="s">
        <v>80</v>
      </c>
      <c r="B63" t="s">
        <v>1078</v>
      </c>
      <c r="C63" t="s">
        <v>1632</v>
      </c>
      <c r="D63" t="s">
        <v>1637</v>
      </c>
      <c r="E63">
        <v>2024</v>
      </c>
      <c r="F63" t="s">
        <v>1642</v>
      </c>
      <c r="G63">
        <v>1550</v>
      </c>
      <c r="H63">
        <v>9470</v>
      </c>
      <c r="I63">
        <v>4293</v>
      </c>
      <c r="J63">
        <v>373494</v>
      </c>
      <c r="K63">
        <v>10.46</v>
      </c>
      <c r="L63">
        <v>15</v>
      </c>
      <c r="M63">
        <v>3.21</v>
      </c>
      <c r="N63">
        <v>2.46</v>
      </c>
      <c r="O63">
        <v>57.85</v>
      </c>
      <c r="P63">
        <v>1.3</v>
      </c>
      <c r="Q63">
        <v>4052</v>
      </c>
      <c r="R63">
        <v>5328</v>
      </c>
      <c r="S63">
        <v>6</v>
      </c>
      <c r="T63" s="30">
        <v>14678500</v>
      </c>
      <c r="U63" s="30">
        <v>7027644</v>
      </c>
      <c r="V63" s="30">
        <v>7650856</v>
      </c>
      <c r="W63" s="27">
        <f t="shared" si="0"/>
        <v>0.5212287359062574</v>
      </c>
    </row>
    <row r="64" spans="1:23" x14ac:dyDescent="0.3">
      <c r="A64" t="s">
        <v>81</v>
      </c>
      <c r="B64" t="s">
        <v>1078</v>
      </c>
      <c r="C64" t="s">
        <v>1633</v>
      </c>
      <c r="D64" t="s">
        <v>1636</v>
      </c>
      <c r="E64">
        <v>2024</v>
      </c>
      <c r="F64" t="s">
        <v>1641</v>
      </c>
      <c r="G64">
        <v>4848</v>
      </c>
      <c r="H64">
        <v>3643</v>
      </c>
      <c r="I64">
        <v>11593</v>
      </c>
      <c r="J64">
        <v>383569</v>
      </c>
      <c r="K64">
        <v>10.71</v>
      </c>
      <c r="L64">
        <v>14</v>
      </c>
      <c r="M64">
        <v>5.62</v>
      </c>
      <c r="N64">
        <v>11.23</v>
      </c>
      <c r="O64">
        <v>58.15</v>
      </c>
      <c r="P64">
        <v>3.3</v>
      </c>
      <c r="Q64">
        <v>14719</v>
      </c>
      <c r="R64">
        <v>4269</v>
      </c>
      <c r="S64">
        <v>8</v>
      </c>
      <c r="T64" s="30">
        <v>17661264</v>
      </c>
      <c r="U64" s="30">
        <v>56586433</v>
      </c>
      <c r="V64" s="30">
        <v>-38925169</v>
      </c>
      <c r="W64" s="27">
        <f t="shared" si="0"/>
        <v>-2.2039854565335752</v>
      </c>
    </row>
    <row r="65" spans="1:23" x14ac:dyDescent="0.3">
      <c r="A65" t="s">
        <v>82</v>
      </c>
      <c r="B65" t="s">
        <v>1079</v>
      </c>
      <c r="C65" t="s">
        <v>1634</v>
      </c>
      <c r="D65" t="s">
        <v>1635</v>
      </c>
      <c r="E65">
        <v>2024</v>
      </c>
      <c r="F65" t="s">
        <v>1639</v>
      </c>
      <c r="G65">
        <v>211</v>
      </c>
      <c r="H65">
        <v>11003</v>
      </c>
      <c r="I65">
        <v>6964</v>
      </c>
      <c r="J65">
        <v>479852</v>
      </c>
      <c r="K65">
        <v>6.93</v>
      </c>
      <c r="L65">
        <v>9</v>
      </c>
      <c r="M65">
        <v>2.79</v>
      </c>
      <c r="N65">
        <v>23.51</v>
      </c>
      <c r="O65">
        <v>15.16</v>
      </c>
      <c r="P65">
        <v>4.7</v>
      </c>
      <c r="Q65">
        <v>15774</v>
      </c>
      <c r="R65">
        <v>6821</v>
      </c>
      <c r="S65">
        <v>10</v>
      </c>
      <c r="T65" s="30">
        <v>2321633</v>
      </c>
      <c r="U65" s="30">
        <v>1949256</v>
      </c>
      <c r="V65" s="30">
        <v>372377</v>
      </c>
      <c r="W65" s="27">
        <f t="shared" si="0"/>
        <v>0.16039442926595202</v>
      </c>
    </row>
    <row r="66" spans="1:23" x14ac:dyDescent="0.3">
      <c r="A66" t="s">
        <v>83</v>
      </c>
      <c r="B66" t="s">
        <v>1080</v>
      </c>
      <c r="C66" t="s">
        <v>1632</v>
      </c>
      <c r="D66" t="s">
        <v>1638</v>
      </c>
      <c r="E66">
        <v>2023</v>
      </c>
      <c r="F66" t="s">
        <v>1642</v>
      </c>
      <c r="G66">
        <v>4347</v>
      </c>
      <c r="H66">
        <v>16649</v>
      </c>
      <c r="I66">
        <v>11436</v>
      </c>
      <c r="J66">
        <v>398264</v>
      </c>
      <c r="K66">
        <v>13.81</v>
      </c>
      <c r="L66">
        <v>13</v>
      </c>
      <c r="M66">
        <v>7.83</v>
      </c>
      <c r="N66">
        <v>23.82</v>
      </c>
      <c r="O66">
        <v>87.8</v>
      </c>
      <c r="P66">
        <v>4.5</v>
      </c>
      <c r="Q66">
        <v>14112</v>
      </c>
      <c r="R66">
        <v>779</v>
      </c>
      <c r="S66">
        <v>6</v>
      </c>
      <c r="T66" s="30">
        <v>72373203</v>
      </c>
      <c r="U66" s="30">
        <v>50110556</v>
      </c>
      <c r="V66" s="30">
        <v>22262647</v>
      </c>
      <c r="W66" s="27">
        <f t="shared" si="0"/>
        <v>0.30760897786988922</v>
      </c>
    </row>
    <row r="67" spans="1:23" x14ac:dyDescent="0.3">
      <c r="A67" t="s">
        <v>84</v>
      </c>
      <c r="B67" t="s">
        <v>1081</v>
      </c>
      <c r="C67" t="s">
        <v>1632</v>
      </c>
      <c r="D67" t="s">
        <v>1637</v>
      </c>
      <c r="E67">
        <v>2023</v>
      </c>
      <c r="F67" t="s">
        <v>1640</v>
      </c>
      <c r="G67">
        <v>2031</v>
      </c>
      <c r="H67">
        <v>13675</v>
      </c>
      <c r="I67">
        <v>3472</v>
      </c>
      <c r="J67">
        <v>427033</v>
      </c>
      <c r="K67">
        <v>10.42</v>
      </c>
      <c r="L67">
        <v>9</v>
      </c>
      <c r="M67">
        <v>8.8699999999999992</v>
      </c>
      <c r="N67">
        <v>5.98</v>
      </c>
      <c r="O67">
        <v>53.52</v>
      </c>
      <c r="P67">
        <v>4.9000000000000004</v>
      </c>
      <c r="Q67">
        <v>4308</v>
      </c>
      <c r="R67">
        <v>7529</v>
      </c>
      <c r="S67">
        <v>3</v>
      </c>
      <c r="T67" s="30">
        <v>27773925</v>
      </c>
      <c r="U67" s="30">
        <v>7478665</v>
      </c>
      <c r="V67" s="30">
        <v>20295260</v>
      </c>
      <c r="W67" s="27">
        <f t="shared" ref="W67:W130" si="1">(V67/T67)</f>
        <v>0.73073071234980291</v>
      </c>
    </row>
    <row r="68" spans="1:23" x14ac:dyDescent="0.3">
      <c r="A68" t="s">
        <v>85</v>
      </c>
      <c r="B68" t="s">
        <v>1082</v>
      </c>
      <c r="C68" t="s">
        <v>1633</v>
      </c>
      <c r="D68" t="s">
        <v>1638</v>
      </c>
      <c r="E68">
        <v>2024</v>
      </c>
      <c r="F68" t="s">
        <v>1639</v>
      </c>
      <c r="G68">
        <v>1045</v>
      </c>
      <c r="H68">
        <v>9856</v>
      </c>
      <c r="I68">
        <v>5000</v>
      </c>
      <c r="J68">
        <v>494865</v>
      </c>
      <c r="K68">
        <v>10.93</v>
      </c>
      <c r="L68">
        <v>13</v>
      </c>
      <c r="M68">
        <v>3.99</v>
      </c>
      <c r="N68">
        <v>15.6</v>
      </c>
      <c r="O68">
        <v>54.78</v>
      </c>
      <c r="P68">
        <v>3.1</v>
      </c>
      <c r="Q68">
        <v>12590</v>
      </c>
      <c r="R68">
        <v>5587</v>
      </c>
      <c r="S68">
        <v>6</v>
      </c>
      <c r="T68" s="30">
        <v>10299520</v>
      </c>
      <c r="U68" s="30">
        <v>5719865</v>
      </c>
      <c r="V68" s="30">
        <v>4579655</v>
      </c>
      <c r="W68" s="27">
        <f t="shared" si="1"/>
        <v>0.44464742046231281</v>
      </c>
    </row>
    <row r="69" spans="1:23" x14ac:dyDescent="0.3">
      <c r="A69" t="s">
        <v>86</v>
      </c>
      <c r="B69" t="s">
        <v>1083</v>
      </c>
      <c r="C69" t="s">
        <v>1634</v>
      </c>
      <c r="D69" t="s">
        <v>1635</v>
      </c>
      <c r="E69">
        <v>2023</v>
      </c>
      <c r="F69" t="s">
        <v>1639</v>
      </c>
      <c r="G69">
        <v>4961</v>
      </c>
      <c r="H69">
        <v>16570</v>
      </c>
      <c r="I69">
        <v>816</v>
      </c>
      <c r="J69">
        <v>477826</v>
      </c>
      <c r="K69">
        <v>12.93</v>
      </c>
      <c r="L69">
        <v>8</v>
      </c>
      <c r="M69">
        <v>8.6300000000000008</v>
      </c>
      <c r="N69">
        <v>11.85</v>
      </c>
      <c r="O69">
        <v>51.61</v>
      </c>
      <c r="P69">
        <v>4.2</v>
      </c>
      <c r="Q69">
        <v>13760</v>
      </c>
      <c r="R69">
        <v>336</v>
      </c>
      <c r="S69">
        <v>9</v>
      </c>
      <c r="T69" s="30">
        <v>82203770</v>
      </c>
      <c r="U69" s="30">
        <v>4526002</v>
      </c>
      <c r="V69" s="30">
        <v>77677768</v>
      </c>
      <c r="W69" s="27">
        <f t="shared" si="1"/>
        <v>0.94494167359964143</v>
      </c>
    </row>
    <row r="70" spans="1:23" x14ac:dyDescent="0.3">
      <c r="A70" t="s">
        <v>87</v>
      </c>
      <c r="B70" t="s">
        <v>1084</v>
      </c>
      <c r="C70" t="s">
        <v>1634</v>
      </c>
      <c r="D70" t="s">
        <v>1635</v>
      </c>
      <c r="E70">
        <v>2024</v>
      </c>
      <c r="F70" t="s">
        <v>1641</v>
      </c>
      <c r="G70">
        <v>3392</v>
      </c>
      <c r="H70">
        <v>2322</v>
      </c>
      <c r="I70">
        <v>3991</v>
      </c>
      <c r="J70">
        <v>191130</v>
      </c>
      <c r="K70">
        <v>4.1100000000000003</v>
      </c>
      <c r="L70">
        <v>13</v>
      </c>
      <c r="M70">
        <v>2.67</v>
      </c>
      <c r="N70">
        <v>21.89</v>
      </c>
      <c r="O70">
        <v>58.86</v>
      </c>
      <c r="P70">
        <v>4.4000000000000004</v>
      </c>
      <c r="Q70">
        <v>16795</v>
      </c>
      <c r="R70">
        <v>6904</v>
      </c>
      <c r="S70">
        <v>13</v>
      </c>
      <c r="T70" s="30">
        <v>7876224</v>
      </c>
      <c r="U70" s="30">
        <v>13728602</v>
      </c>
      <c r="V70" s="30">
        <v>-5852378</v>
      </c>
      <c r="W70" s="27">
        <f t="shared" si="1"/>
        <v>-0.74304362090260512</v>
      </c>
    </row>
    <row r="71" spans="1:23" x14ac:dyDescent="0.3">
      <c r="A71" t="s">
        <v>88</v>
      </c>
      <c r="B71" t="s">
        <v>1085</v>
      </c>
      <c r="C71" t="s">
        <v>1632</v>
      </c>
      <c r="D71" t="s">
        <v>1636</v>
      </c>
      <c r="E71">
        <v>2024</v>
      </c>
      <c r="F71" t="s">
        <v>1642</v>
      </c>
      <c r="G71">
        <v>4601</v>
      </c>
      <c r="H71">
        <v>18827</v>
      </c>
      <c r="I71">
        <v>1192</v>
      </c>
      <c r="J71">
        <v>305948</v>
      </c>
      <c r="K71">
        <v>12.11</v>
      </c>
      <c r="L71">
        <v>2</v>
      </c>
      <c r="M71">
        <v>5.35</v>
      </c>
      <c r="N71">
        <v>6.79</v>
      </c>
      <c r="O71">
        <v>31.14</v>
      </c>
      <c r="P71">
        <v>3.6</v>
      </c>
      <c r="Q71">
        <v>16337</v>
      </c>
      <c r="R71">
        <v>2523</v>
      </c>
      <c r="S71">
        <v>5</v>
      </c>
      <c r="T71" s="30">
        <v>86623027</v>
      </c>
      <c r="U71" s="30">
        <v>5790340</v>
      </c>
      <c r="V71" s="30">
        <v>80832687</v>
      </c>
      <c r="W71" s="27">
        <f t="shared" si="1"/>
        <v>0.93315472570590263</v>
      </c>
    </row>
    <row r="72" spans="1:23" x14ac:dyDescent="0.3">
      <c r="A72" t="s">
        <v>89</v>
      </c>
      <c r="B72" t="s">
        <v>1086</v>
      </c>
      <c r="C72" t="s">
        <v>1633</v>
      </c>
      <c r="D72" t="s">
        <v>1637</v>
      </c>
      <c r="E72">
        <v>2024</v>
      </c>
      <c r="F72" t="s">
        <v>1639</v>
      </c>
      <c r="G72">
        <v>3848</v>
      </c>
      <c r="H72">
        <v>15789</v>
      </c>
      <c r="I72">
        <v>9416</v>
      </c>
      <c r="J72">
        <v>386781</v>
      </c>
      <c r="K72">
        <v>2.93</v>
      </c>
      <c r="L72">
        <v>19</v>
      </c>
      <c r="M72">
        <v>8.59</v>
      </c>
      <c r="N72">
        <v>0.09</v>
      </c>
      <c r="O72">
        <v>32.979999999999997</v>
      </c>
      <c r="P72">
        <v>2.4</v>
      </c>
      <c r="Q72">
        <v>16169</v>
      </c>
      <c r="R72">
        <v>1132</v>
      </c>
      <c r="S72">
        <v>3</v>
      </c>
      <c r="T72" s="30">
        <v>60756072</v>
      </c>
      <c r="U72" s="30">
        <v>36619549</v>
      </c>
      <c r="V72" s="30">
        <v>24136523</v>
      </c>
      <c r="W72" s="27">
        <f t="shared" si="1"/>
        <v>0.3972693132630431</v>
      </c>
    </row>
    <row r="73" spans="1:23" x14ac:dyDescent="0.3">
      <c r="A73" t="s">
        <v>90</v>
      </c>
      <c r="B73" t="s">
        <v>1087</v>
      </c>
      <c r="C73" t="s">
        <v>1632</v>
      </c>
      <c r="D73" t="s">
        <v>1635</v>
      </c>
      <c r="E73">
        <v>2024</v>
      </c>
      <c r="F73" t="s">
        <v>1642</v>
      </c>
      <c r="G73">
        <v>1325</v>
      </c>
      <c r="H73">
        <v>7650</v>
      </c>
      <c r="I73">
        <v>7072</v>
      </c>
      <c r="J73">
        <v>382338</v>
      </c>
      <c r="K73">
        <v>5.18</v>
      </c>
      <c r="L73">
        <v>15</v>
      </c>
      <c r="M73">
        <v>3.26</v>
      </c>
      <c r="N73">
        <v>4.0599999999999996</v>
      </c>
      <c r="O73">
        <v>50.91</v>
      </c>
      <c r="P73">
        <v>2.9</v>
      </c>
      <c r="Q73">
        <v>12023</v>
      </c>
      <c r="R73">
        <v>6439</v>
      </c>
      <c r="S73">
        <v>11</v>
      </c>
      <c r="T73" s="30">
        <v>10136250</v>
      </c>
      <c r="U73" s="30">
        <v>9752738</v>
      </c>
      <c r="V73" s="30">
        <v>383512</v>
      </c>
      <c r="W73" s="27">
        <f t="shared" si="1"/>
        <v>3.783568874090517E-2</v>
      </c>
    </row>
    <row r="74" spans="1:23" x14ac:dyDescent="0.3">
      <c r="A74" t="s">
        <v>91</v>
      </c>
      <c r="B74" t="s">
        <v>1088</v>
      </c>
      <c r="C74" t="s">
        <v>1633</v>
      </c>
      <c r="D74" t="s">
        <v>1635</v>
      </c>
      <c r="E74">
        <v>2024</v>
      </c>
      <c r="F74" t="s">
        <v>1639</v>
      </c>
      <c r="G74">
        <v>1066</v>
      </c>
      <c r="H74">
        <v>5925</v>
      </c>
      <c r="I74">
        <v>1371</v>
      </c>
      <c r="J74">
        <v>389061</v>
      </c>
      <c r="K74">
        <v>5.03</v>
      </c>
      <c r="L74">
        <v>1</v>
      </c>
      <c r="M74">
        <v>9.5399999999999991</v>
      </c>
      <c r="N74">
        <v>8.74</v>
      </c>
      <c r="O74">
        <v>74.53</v>
      </c>
      <c r="P74">
        <v>4.4000000000000004</v>
      </c>
      <c r="Q74">
        <v>14262</v>
      </c>
      <c r="R74">
        <v>3040</v>
      </c>
      <c r="S74">
        <v>4</v>
      </c>
      <c r="T74" s="30">
        <v>6316050</v>
      </c>
      <c r="U74" s="30">
        <v>1850547</v>
      </c>
      <c r="V74" s="30">
        <v>4465503</v>
      </c>
      <c r="W74" s="27">
        <f t="shared" si="1"/>
        <v>0.70700881088655088</v>
      </c>
    </row>
    <row r="75" spans="1:23" x14ac:dyDescent="0.3">
      <c r="A75" t="s">
        <v>92</v>
      </c>
      <c r="B75" t="s">
        <v>1089</v>
      </c>
      <c r="C75" t="s">
        <v>1633</v>
      </c>
      <c r="D75" t="s">
        <v>1636</v>
      </c>
      <c r="E75">
        <v>2024</v>
      </c>
      <c r="F75" t="s">
        <v>1640</v>
      </c>
      <c r="G75">
        <v>387</v>
      </c>
      <c r="H75">
        <v>17532</v>
      </c>
      <c r="I75">
        <v>4431</v>
      </c>
      <c r="J75">
        <v>114200</v>
      </c>
      <c r="K75">
        <v>14.68</v>
      </c>
      <c r="L75">
        <v>9</v>
      </c>
      <c r="M75">
        <v>1.22</v>
      </c>
      <c r="N75">
        <v>7.89</v>
      </c>
      <c r="O75">
        <v>13.99</v>
      </c>
      <c r="P75">
        <v>2.2000000000000002</v>
      </c>
      <c r="Q75">
        <v>15269</v>
      </c>
      <c r="R75">
        <v>5509</v>
      </c>
      <c r="S75">
        <v>10</v>
      </c>
      <c r="T75" s="30">
        <v>6784884</v>
      </c>
      <c r="U75" s="30">
        <v>1828997</v>
      </c>
      <c r="V75" s="30">
        <v>4955887</v>
      </c>
      <c r="W75" s="27">
        <f t="shared" si="1"/>
        <v>0.73043061605769533</v>
      </c>
    </row>
    <row r="76" spans="1:23" x14ac:dyDescent="0.3">
      <c r="A76" t="s">
        <v>93</v>
      </c>
      <c r="B76" t="s">
        <v>1090</v>
      </c>
      <c r="C76" t="s">
        <v>1634</v>
      </c>
      <c r="D76" t="s">
        <v>1635</v>
      </c>
      <c r="E76">
        <v>2024</v>
      </c>
      <c r="F76" t="s">
        <v>1642</v>
      </c>
      <c r="G76">
        <v>928</v>
      </c>
      <c r="H76">
        <v>3698</v>
      </c>
      <c r="I76">
        <v>6972</v>
      </c>
      <c r="J76">
        <v>155848</v>
      </c>
      <c r="K76">
        <v>12.85</v>
      </c>
      <c r="L76">
        <v>2</v>
      </c>
      <c r="M76">
        <v>0.18</v>
      </c>
      <c r="N76">
        <v>19.78</v>
      </c>
      <c r="O76">
        <v>58.27</v>
      </c>
      <c r="P76">
        <v>4.7</v>
      </c>
      <c r="Q76">
        <v>15231</v>
      </c>
      <c r="R76">
        <v>3232</v>
      </c>
      <c r="S76">
        <v>10</v>
      </c>
      <c r="T76" s="30">
        <v>3431744</v>
      </c>
      <c r="U76" s="30">
        <v>6625864</v>
      </c>
      <c r="V76" s="30">
        <v>-3194120</v>
      </c>
      <c r="W76" s="27">
        <f t="shared" si="1"/>
        <v>-0.93075707278864628</v>
      </c>
    </row>
    <row r="77" spans="1:23" x14ac:dyDescent="0.3">
      <c r="A77" t="s">
        <v>94</v>
      </c>
      <c r="B77" t="s">
        <v>1091</v>
      </c>
      <c r="C77" t="s">
        <v>1632</v>
      </c>
      <c r="D77" t="s">
        <v>1636</v>
      </c>
      <c r="E77">
        <v>2023</v>
      </c>
      <c r="F77" t="s">
        <v>1640</v>
      </c>
      <c r="G77">
        <v>1126</v>
      </c>
      <c r="H77">
        <v>4952</v>
      </c>
      <c r="I77">
        <v>10112</v>
      </c>
      <c r="J77">
        <v>156022</v>
      </c>
      <c r="K77">
        <v>10.52</v>
      </c>
      <c r="L77">
        <v>10</v>
      </c>
      <c r="M77">
        <v>9.0399999999999991</v>
      </c>
      <c r="N77">
        <v>17.010000000000002</v>
      </c>
      <c r="O77">
        <v>74.540000000000006</v>
      </c>
      <c r="P77">
        <v>1.9</v>
      </c>
      <c r="Q77">
        <v>13377</v>
      </c>
      <c r="R77">
        <v>7180</v>
      </c>
      <c r="S77">
        <v>9</v>
      </c>
      <c r="T77" s="30">
        <v>5575952</v>
      </c>
      <c r="U77" s="30">
        <v>11542134</v>
      </c>
      <c r="V77" s="30">
        <v>-5966182</v>
      </c>
      <c r="W77" s="27">
        <f t="shared" si="1"/>
        <v>-1.0699844618461565</v>
      </c>
    </row>
    <row r="78" spans="1:23" x14ac:dyDescent="0.3">
      <c r="A78" t="s">
        <v>95</v>
      </c>
      <c r="B78" t="s">
        <v>1092</v>
      </c>
      <c r="C78" t="s">
        <v>1632</v>
      </c>
      <c r="D78" t="s">
        <v>1638</v>
      </c>
      <c r="E78">
        <v>2023</v>
      </c>
      <c r="F78" t="s">
        <v>1641</v>
      </c>
      <c r="G78">
        <v>4937</v>
      </c>
      <c r="H78">
        <v>10606</v>
      </c>
      <c r="I78">
        <v>7977</v>
      </c>
      <c r="J78">
        <v>227691</v>
      </c>
      <c r="K78">
        <v>10.91</v>
      </c>
      <c r="L78">
        <v>10</v>
      </c>
      <c r="M78">
        <v>0.69</v>
      </c>
      <c r="N78">
        <v>7.49</v>
      </c>
      <c r="O78">
        <v>22.55</v>
      </c>
      <c r="P78">
        <v>4</v>
      </c>
      <c r="Q78">
        <v>3956</v>
      </c>
      <c r="R78">
        <v>5042</v>
      </c>
      <c r="S78">
        <v>9</v>
      </c>
      <c r="T78" s="30">
        <v>52361822</v>
      </c>
      <c r="U78" s="30">
        <v>39610140</v>
      </c>
      <c r="V78" s="30">
        <v>12751682</v>
      </c>
      <c r="W78" s="27">
        <f t="shared" si="1"/>
        <v>0.24353014301144829</v>
      </c>
    </row>
    <row r="79" spans="1:23" x14ac:dyDescent="0.3">
      <c r="A79" t="s">
        <v>96</v>
      </c>
      <c r="B79" t="s">
        <v>1093</v>
      </c>
      <c r="C79" t="s">
        <v>1634</v>
      </c>
      <c r="D79" t="s">
        <v>1635</v>
      </c>
      <c r="E79">
        <v>2023</v>
      </c>
      <c r="F79" t="s">
        <v>1641</v>
      </c>
      <c r="G79">
        <v>4043</v>
      </c>
      <c r="H79">
        <v>15359</v>
      </c>
      <c r="I79">
        <v>9233</v>
      </c>
      <c r="J79">
        <v>460370</v>
      </c>
      <c r="K79">
        <v>8.43</v>
      </c>
      <c r="L79">
        <v>12</v>
      </c>
      <c r="M79">
        <v>9.92</v>
      </c>
      <c r="N79">
        <v>11.44</v>
      </c>
      <c r="O79">
        <v>11.2</v>
      </c>
      <c r="P79">
        <v>3.5</v>
      </c>
      <c r="Q79">
        <v>6923</v>
      </c>
      <c r="R79">
        <v>7061</v>
      </c>
      <c r="S79">
        <v>9</v>
      </c>
      <c r="T79" s="30">
        <v>62096437</v>
      </c>
      <c r="U79" s="30">
        <v>37789389</v>
      </c>
      <c r="V79" s="30">
        <v>24307048</v>
      </c>
      <c r="W79" s="27">
        <f t="shared" si="1"/>
        <v>0.39144030115608724</v>
      </c>
    </row>
    <row r="80" spans="1:23" x14ac:dyDescent="0.3">
      <c r="A80" t="s">
        <v>97</v>
      </c>
      <c r="B80" t="s">
        <v>1090</v>
      </c>
      <c r="C80" t="s">
        <v>1633</v>
      </c>
      <c r="D80" t="s">
        <v>1637</v>
      </c>
      <c r="E80">
        <v>2023</v>
      </c>
      <c r="F80" t="s">
        <v>1642</v>
      </c>
      <c r="G80">
        <v>4909</v>
      </c>
      <c r="H80">
        <v>19192</v>
      </c>
      <c r="I80">
        <v>4697</v>
      </c>
      <c r="J80">
        <v>462755</v>
      </c>
      <c r="K80">
        <v>14.21</v>
      </c>
      <c r="L80">
        <v>6</v>
      </c>
      <c r="M80">
        <v>9.51</v>
      </c>
      <c r="N80">
        <v>2.39</v>
      </c>
      <c r="O80">
        <v>35.020000000000003</v>
      </c>
      <c r="P80">
        <v>4</v>
      </c>
      <c r="Q80">
        <v>15746</v>
      </c>
      <c r="R80">
        <v>7830</v>
      </c>
      <c r="S80">
        <v>9</v>
      </c>
      <c r="T80" s="30">
        <v>94213528</v>
      </c>
      <c r="U80" s="30">
        <v>23520328</v>
      </c>
      <c r="V80" s="30">
        <v>70693200</v>
      </c>
      <c r="W80" s="27">
        <f t="shared" si="1"/>
        <v>0.75035084133565189</v>
      </c>
    </row>
    <row r="81" spans="1:23" x14ac:dyDescent="0.3">
      <c r="A81" t="s">
        <v>98</v>
      </c>
      <c r="B81" t="s">
        <v>1094</v>
      </c>
      <c r="C81" t="s">
        <v>1634</v>
      </c>
      <c r="D81" t="s">
        <v>1637</v>
      </c>
      <c r="E81">
        <v>2024</v>
      </c>
      <c r="F81" t="s">
        <v>1639</v>
      </c>
      <c r="G81">
        <v>429</v>
      </c>
      <c r="H81">
        <v>10205</v>
      </c>
      <c r="I81">
        <v>13087</v>
      </c>
      <c r="J81">
        <v>306453</v>
      </c>
      <c r="K81">
        <v>7.44</v>
      </c>
      <c r="L81">
        <v>16</v>
      </c>
      <c r="M81">
        <v>1.37</v>
      </c>
      <c r="N81">
        <v>22.45</v>
      </c>
      <c r="O81">
        <v>57.05</v>
      </c>
      <c r="P81">
        <v>2.7</v>
      </c>
      <c r="Q81">
        <v>14346</v>
      </c>
      <c r="R81">
        <v>733</v>
      </c>
      <c r="S81">
        <v>9</v>
      </c>
      <c r="T81" s="30">
        <v>4377945</v>
      </c>
      <c r="U81" s="30">
        <v>5920776</v>
      </c>
      <c r="V81" s="30">
        <v>-1542831</v>
      </c>
      <c r="W81" s="27">
        <f t="shared" si="1"/>
        <v>-0.35240986353186254</v>
      </c>
    </row>
    <row r="82" spans="1:23" x14ac:dyDescent="0.3">
      <c r="A82" t="s">
        <v>99</v>
      </c>
      <c r="B82" t="s">
        <v>1095</v>
      </c>
      <c r="C82" t="s">
        <v>1632</v>
      </c>
      <c r="D82" t="s">
        <v>1635</v>
      </c>
      <c r="E82">
        <v>2023</v>
      </c>
      <c r="F82" t="s">
        <v>1639</v>
      </c>
      <c r="G82">
        <v>542</v>
      </c>
      <c r="H82">
        <v>11612</v>
      </c>
      <c r="I82">
        <v>8923</v>
      </c>
      <c r="J82">
        <v>372202</v>
      </c>
      <c r="K82">
        <v>5.71</v>
      </c>
      <c r="L82">
        <v>1</v>
      </c>
      <c r="M82">
        <v>5.38</v>
      </c>
      <c r="N82">
        <v>23.39</v>
      </c>
      <c r="O82">
        <v>21.06</v>
      </c>
      <c r="P82">
        <v>4.7</v>
      </c>
      <c r="Q82">
        <v>5817</v>
      </c>
      <c r="R82">
        <v>6922</v>
      </c>
      <c r="S82">
        <v>2</v>
      </c>
      <c r="T82" s="30">
        <v>6293704</v>
      </c>
      <c r="U82" s="30">
        <v>5208468</v>
      </c>
      <c r="V82" s="30">
        <v>1085236</v>
      </c>
      <c r="W82" s="27">
        <f t="shared" si="1"/>
        <v>0.17243200506410852</v>
      </c>
    </row>
    <row r="83" spans="1:23" x14ac:dyDescent="0.3">
      <c r="A83" t="s">
        <v>100</v>
      </c>
      <c r="B83" t="s">
        <v>1082</v>
      </c>
      <c r="C83" t="s">
        <v>1633</v>
      </c>
      <c r="D83" t="s">
        <v>1635</v>
      </c>
      <c r="E83">
        <v>2023</v>
      </c>
      <c r="F83" t="s">
        <v>1641</v>
      </c>
      <c r="G83">
        <v>2112</v>
      </c>
      <c r="H83">
        <v>6341</v>
      </c>
      <c r="I83">
        <v>3079</v>
      </c>
      <c r="J83">
        <v>112068</v>
      </c>
      <c r="K83">
        <v>2.4500000000000002</v>
      </c>
      <c r="L83">
        <v>11</v>
      </c>
      <c r="M83">
        <v>1.85</v>
      </c>
      <c r="N83">
        <v>24.5</v>
      </c>
      <c r="O83">
        <v>44.09</v>
      </c>
      <c r="P83">
        <v>3.5</v>
      </c>
      <c r="Q83">
        <v>19440</v>
      </c>
      <c r="R83">
        <v>4203</v>
      </c>
      <c r="S83">
        <v>7</v>
      </c>
      <c r="T83" s="30">
        <v>13392192</v>
      </c>
      <c r="U83" s="30">
        <v>6614916</v>
      </c>
      <c r="V83" s="30">
        <v>6777276</v>
      </c>
      <c r="W83" s="27">
        <f t="shared" si="1"/>
        <v>0.50606174105030755</v>
      </c>
    </row>
    <row r="84" spans="1:23" x14ac:dyDescent="0.3">
      <c r="A84" t="s">
        <v>101</v>
      </c>
      <c r="B84" t="s">
        <v>1096</v>
      </c>
      <c r="C84" t="s">
        <v>1634</v>
      </c>
      <c r="D84" t="s">
        <v>1635</v>
      </c>
      <c r="E84">
        <v>2023</v>
      </c>
      <c r="F84" t="s">
        <v>1641</v>
      </c>
      <c r="G84">
        <v>3934</v>
      </c>
      <c r="H84">
        <v>16858</v>
      </c>
      <c r="I84">
        <v>9780</v>
      </c>
      <c r="J84">
        <v>412076</v>
      </c>
      <c r="K84">
        <v>11.79</v>
      </c>
      <c r="L84">
        <v>9</v>
      </c>
      <c r="M84">
        <v>4.28</v>
      </c>
      <c r="N84">
        <v>21.71</v>
      </c>
      <c r="O84">
        <v>54.19</v>
      </c>
      <c r="P84">
        <v>2.2000000000000002</v>
      </c>
      <c r="Q84">
        <v>20089</v>
      </c>
      <c r="R84">
        <v>9684</v>
      </c>
      <c r="S84">
        <v>13</v>
      </c>
      <c r="T84" s="30">
        <v>66319372</v>
      </c>
      <c r="U84" s="30">
        <v>38886596</v>
      </c>
      <c r="V84" s="30">
        <v>27432776</v>
      </c>
      <c r="W84" s="27">
        <f t="shared" si="1"/>
        <v>0.41364649834138961</v>
      </c>
    </row>
    <row r="85" spans="1:23" x14ac:dyDescent="0.3">
      <c r="A85" t="s">
        <v>102</v>
      </c>
      <c r="B85" t="s">
        <v>1097</v>
      </c>
      <c r="C85" t="s">
        <v>1634</v>
      </c>
      <c r="D85" t="s">
        <v>1637</v>
      </c>
      <c r="E85">
        <v>2023</v>
      </c>
      <c r="F85" t="s">
        <v>1641</v>
      </c>
      <c r="G85">
        <v>114</v>
      </c>
      <c r="H85">
        <v>2909</v>
      </c>
      <c r="I85">
        <v>8251</v>
      </c>
      <c r="J85">
        <v>211445</v>
      </c>
      <c r="K85">
        <v>11.02</v>
      </c>
      <c r="L85">
        <v>17</v>
      </c>
      <c r="M85">
        <v>0.61</v>
      </c>
      <c r="N85">
        <v>4.3499999999999996</v>
      </c>
      <c r="O85">
        <v>57.91</v>
      </c>
      <c r="P85">
        <v>3.6</v>
      </c>
      <c r="Q85">
        <v>14135</v>
      </c>
      <c r="R85">
        <v>6587</v>
      </c>
      <c r="S85">
        <v>10</v>
      </c>
      <c r="T85" s="30">
        <v>331626</v>
      </c>
      <c r="U85" s="30">
        <v>1152059</v>
      </c>
      <c r="V85" s="30">
        <v>-820433</v>
      </c>
      <c r="W85" s="27">
        <f t="shared" si="1"/>
        <v>-2.4739706778117516</v>
      </c>
    </row>
    <row r="86" spans="1:23" x14ac:dyDescent="0.3">
      <c r="A86" t="s">
        <v>103</v>
      </c>
      <c r="B86" t="s">
        <v>1098</v>
      </c>
      <c r="C86" t="s">
        <v>1634</v>
      </c>
      <c r="D86" t="s">
        <v>1637</v>
      </c>
      <c r="E86">
        <v>2024</v>
      </c>
      <c r="F86" t="s">
        <v>1639</v>
      </c>
      <c r="G86">
        <v>2618</v>
      </c>
      <c r="H86">
        <v>6066</v>
      </c>
      <c r="I86">
        <v>9706</v>
      </c>
      <c r="J86">
        <v>214226</v>
      </c>
      <c r="K86">
        <v>5.77</v>
      </c>
      <c r="L86">
        <v>10</v>
      </c>
      <c r="M86">
        <v>2.2400000000000002</v>
      </c>
      <c r="N86">
        <v>1.1499999999999999</v>
      </c>
      <c r="O86">
        <v>31.95</v>
      </c>
      <c r="P86">
        <v>2.1</v>
      </c>
      <c r="Q86">
        <v>14970</v>
      </c>
      <c r="R86">
        <v>3546</v>
      </c>
      <c r="S86">
        <v>9</v>
      </c>
      <c r="T86" s="30">
        <v>15880788</v>
      </c>
      <c r="U86" s="30">
        <v>25624534</v>
      </c>
      <c r="V86" s="30">
        <v>-9743746</v>
      </c>
      <c r="W86" s="27">
        <f t="shared" si="1"/>
        <v>-0.61355557419442919</v>
      </c>
    </row>
    <row r="87" spans="1:23" x14ac:dyDescent="0.3">
      <c r="A87" t="s">
        <v>104</v>
      </c>
      <c r="B87" t="s">
        <v>1099</v>
      </c>
      <c r="C87" t="s">
        <v>1632</v>
      </c>
      <c r="D87" t="s">
        <v>1638</v>
      </c>
      <c r="E87">
        <v>2023</v>
      </c>
      <c r="F87" t="s">
        <v>1640</v>
      </c>
      <c r="G87">
        <v>2077</v>
      </c>
      <c r="H87">
        <v>12882</v>
      </c>
      <c r="I87">
        <v>13846</v>
      </c>
      <c r="J87">
        <v>187103</v>
      </c>
      <c r="K87">
        <v>0.38</v>
      </c>
      <c r="L87">
        <v>15</v>
      </c>
      <c r="M87">
        <v>3.63</v>
      </c>
      <c r="N87">
        <v>14.49</v>
      </c>
      <c r="O87">
        <v>42</v>
      </c>
      <c r="P87">
        <v>2.2000000000000002</v>
      </c>
      <c r="Q87">
        <v>14676</v>
      </c>
      <c r="R87">
        <v>5838</v>
      </c>
      <c r="S87">
        <v>4</v>
      </c>
      <c r="T87" s="30">
        <v>26755914</v>
      </c>
      <c r="U87" s="30">
        <v>28945245</v>
      </c>
      <c r="V87" s="30">
        <v>-2189331</v>
      </c>
      <c r="W87" s="27">
        <f t="shared" si="1"/>
        <v>-8.1826059091085437E-2</v>
      </c>
    </row>
    <row r="88" spans="1:23" x14ac:dyDescent="0.3">
      <c r="A88" t="s">
        <v>105</v>
      </c>
      <c r="B88" t="s">
        <v>1100</v>
      </c>
      <c r="C88" t="s">
        <v>1633</v>
      </c>
      <c r="D88" t="s">
        <v>1635</v>
      </c>
      <c r="E88">
        <v>2023</v>
      </c>
      <c r="F88" t="s">
        <v>1641</v>
      </c>
      <c r="G88">
        <v>2745</v>
      </c>
      <c r="H88">
        <v>19439</v>
      </c>
      <c r="I88">
        <v>11841</v>
      </c>
      <c r="J88">
        <v>274605</v>
      </c>
      <c r="K88">
        <v>12.58</v>
      </c>
      <c r="L88">
        <v>16</v>
      </c>
      <c r="M88">
        <v>4.3899999999999997</v>
      </c>
      <c r="N88">
        <v>22.82</v>
      </c>
      <c r="O88">
        <v>72.27</v>
      </c>
      <c r="P88">
        <v>2.6</v>
      </c>
      <c r="Q88">
        <v>10613</v>
      </c>
      <c r="R88">
        <v>3198</v>
      </c>
      <c r="S88">
        <v>12</v>
      </c>
      <c r="T88" s="30">
        <v>53360055</v>
      </c>
      <c r="U88" s="30">
        <v>32778150</v>
      </c>
      <c r="V88" s="30">
        <v>20581905</v>
      </c>
      <c r="W88" s="27">
        <f t="shared" si="1"/>
        <v>0.38571746224774317</v>
      </c>
    </row>
    <row r="89" spans="1:23" x14ac:dyDescent="0.3">
      <c r="A89" t="s">
        <v>106</v>
      </c>
      <c r="B89" t="s">
        <v>1101</v>
      </c>
      <c r="C89" t="s">
        <v>1632</v>
      </c>
      <c r="D89" t="s">
        <v>1637</v>
      </c>
      <c r="E89">
        <v>2023</v>
      </c>
      <c r="F89" t="s">
        <v>1641</v>
      </c>
      <c r="G89">
        <v>1545</v>
      </c>
      <c r="H89">
        <v>16096</v>
      </c>
      <c r="I89">
        <v>1575</v>
      </c>
      <c r="J89">
        <v>253047</v>
      </c>
      <c r="K89">
        <v>0.17</v>
      </c>
      <c r="L89">
        <v>18</v>
      </c>
      <c r="M89">
        <v>9.77</v>
      </c>
      <c r="N89">
        <v>4.43</v>
      </c>
      <c r="O89">
        <v>85.3</v>
      </c>
      <c r="P89">
        <v>4.4000000000000004</v>
      </c>
      <c r="Q89">
        <v>15046</v>
      </c>
      <c r="R89">
        <v>8197</v>
      </c>
      <c r="S89">
        <v>2</v>
      </c>
      <c r="T89" s="30">
        <v>24868320</v>
      </c>
      <c r="U89" s="30">
        <v>2686422</v>
      </c>
      <c r="V89" s="30">
        <v>22181898</v>
      </c>
      <c r="W89" s="27">
        <f t="shared" si="1"/>
        <v>0.89197412611708393</v>
      </c>
    </row>
    <row r="90" spans="1:23" x14ac:dyDescent="0.3">
      <c r="A90" t="s">
        <v>107</v>
      </c>
      <c r="B90" t="s">
        <v>1102</v>
      </c>
      <c r="C90" t="s">
        <v>1633</v>
      </c>
      <c r="D90" t="s">
        <v>1635</v>
      </c>
      <c r="E90">
        <v>2024</v>
      </c>
      <c r="F90" t="s">
        <v>1641</v>
      </c>
      <c r="G90">
        <v>441</v>
      </c>
      <c r="H90">
        <v>2304</v>
      </c>
      <c r="I90">
        <v>13018</v>
      </c>
      <c r="J90">
        <v>334929</v>
      </c>
      <c r="K90">
        <v>10.56</v>
      </c>
      <c r="L90">
        <v>17</v>
      </c>
      <c r="M90">
        <v>8.08</v>
      </c>
      <c r="N90">
        <v>0.18</v>
      </c>
      <c r="O90">
        <v>78.95</v>
      </c>
      <c r="P90">
        <v>3</v>
      </c>
      <c r="Q90">
        <v>8305</v>
      </c>
      <c r="R90">
        <v>5576</v>
      </c>
      <c r="S90">
        <v>3</v>
      </c>
      <c r="T90" s="30">
        <v>1016064</v>
      </c>
      <c r="U90" s="30">
        <v>6075867</v>
      </c>
      <c r="V90" s="30">
        <v>-5059803</v>
      </c>
      <c r="W90" s="27">
        <f t="shared" si="1"/>
        <v>-4.9798073743386242</v>
      </c>
    </row>
    <row r="91" spans="1:23" x14ac:dyDescent="0.3">
      <c r="A91" t="s">
        <v>108</v>
      </c>
      <c r="B91" t="s">
        <v>1103</v>
      </c>
      <c r="C91" t="s">
        <v>1633</v>
      </c>
      <c r="D91" t="s">
        <v>1635</v>
      </c>
      <c r="E91">
        <v>2024</v>
      </c>
      <c r="F91" t="s">
        <v>1641</v>
      </c>
      <c r="G91">
        <v>4564</v>
      </c>
      <c r="H91">
        <v>14721</v>
      </c>
      <c r="I91">
        <v>7669</v>
      </c>
      <c r="J91">
        <v>299768</v>
      </c>
      <c r="K91">
        <v>14.55</v>
      </c>
      <c r="L91">
        <v>2</v>
      </c>
      <c r="M91">
        <v>7.37</v>
      </c>
      <c r="N91">
        <v>20.14</v>
      </c>
      <c r="O91">
        <v>55.14</v>
      </c>
      <c r="P91">
        <v>3.7</v>
      </c>
      <c r="Q91">
        <v>18288</v>
      </c>
      <c r="R91">
        <v>8353</v>
      </c>
      <c r="S91">
        <v>12</v>
      </c>
      <c r="T91" s="30">
        <v>67186644</v>
      </c>
      <c r="U91" s="30">
        <v>35301084</v>
      </c>
      <c r="V91" s="30">
        <v>31885560</v>
      </c>
      <c r="W91" s="27">
        <f t="shared" si="1"/>
        <v>0.47458182313734854</v>
      </c>
    </row>
    <row r="92" spans="1:23" x14ac:dyDescent="0.3">
      <c r="A92" t="s">
        <v>109</v>
      </c>
      <c r="B92" t="s">
        <v>1104</v>
      </c>
      <c r="C92" t="s">
        <v>1633</v>
      </c>
      <c r="D92" t="s">
        <v>1635</v>
      </c>
      <c r="E92">
        <v>2024</v>
      </c>
      <c r="F92" t="s">
        <v>1640</v>
      </c>
      <c r="G92">
        <v>4524</v>
      </c>
      <c r="H92">
        <v>2779</v>
      </c>
      <c r="I92">
        <v>3047</v>
      </c>
      <c r="J92">
        <v>209741</v>
      </c>
      <c r="K92">
        <v>6.56</v>
      </c>
      <c r="L92">
        <v>15</v>
      </c>
      <c r="M92">
        <v>5.37</v>
      </c>
      <c r="N92">
        <v>1.92</v>
      </c>
      <c r="O92">
        <v>42.82</v>
      </c>
      <c r="P92">
        <v>2.6</v>
      </c>
      <c r="Q92">
        <v>19504</v>
      </c>
      <c r="R92">
        <v>5281</v>
      </c>
      <c r="S92">
        <v>3</v>
      </c>
      <c r="T92" s="30">
        <v>12572196</v>
      </c>
      <c r="U92" s="30">
        <v>13994369</v>
      </c>
      <c r="V92" s="30">
        <v>-1422173</v>
      </c>
      <c r="W92" s="27">
        <f t="shared" si="1"/>
        <v>-0.11312049223540581</v>
      </c>
    </row>
    <row r="93" spans="1:23" x14ac:dyDescent="0.3">
      <c r="A93" t="s">
        <v>110</v>
      </c>
      <c r="B93" t="s">
        <v>1105</v>
      </c>
      <c r="C93" t="s">
        <v>1634</v>
      </c>
      <c r="D93" t="s">
        <v>1636</v>
      </c>
      <c r="E93">
        <v>2023</v>
      </c>
      <c r="F93" t="s">
        <v>1639</v>
      </c>
      <c r="G93">
        <v>3611</v>
      </c>
      <c r="H93">
        <v>14692</v>
      </c>
      <c r="I93">
        <v>7888</v>
      </c>
      <c r="J93">
        <v>144475</v>
      </c>
      <c r="K93">
        <v>3.52</v>
      </c>
      <c r="L93">
        <v>5</v>
      </c>
      <c r="M93">
        <v>8.4</v>
      </c>
      <c r="N93">
        <v>10.34</v>
      </c>
      <c r="O93">
        <v>36.64</v>
      </c>
      <c r="P93">
        <v>2.1</v>
      </c>
      <c r="Q93">
        <v>20836</v>
      </c>
      <c r="R93">
        <v>1917</v>
      </c>
      <c r="S93">
        <v>8</v>
      </c>
      <c r="T93" s="30">
        <v>53052812</v>
      </c>
      <c r="U93" s="30">
        <v>28628043</v>
      </c>
      <c r="V93" s="30">
        <v>24424769</v>
      </c>
      <c r="W93" s="27">
        <f t="shared" si="1"/>
        <v>0.46038594523509896</v>
      </c>
    </row>
    <row r="94" spans="1:23" x14ac:dyDescent="0.3">
      <c r="A94" t="s">
        <v>111</v>
      </c>
      <c r="B94" t="s">
        <v>1106</v>
      </c>
      <c r="C94" t="s">
        <v>1634</v>
      </c>
      <c r="D94" t="s">
        <v>1636</v>
      </c>
      <c r="E94">
        <v>2024</v>
      </c>
      <c r="F94" t="s">
        <v>1640</v>
      </c>
      <c r="G94">
        <v>2328</v>
      </c>
      <c r="H94">
        <v>8583</v>
      </c>
      <c r="I94">
        <v>878</v>
      </c>
      <c r="J94">
        <v>52282</v>
      </c>
      <c r="K94">
        <v>10.57</v>
      </c>
      <c r="L94">
        <v>11</v>
      </c>
      <c r="M94">
        <v>3.39</v>
      </c>
      <c r="N94">
        <v>16.97</v>
      </c>
      <c r="O94">
        <v>20</v>
      </c>
      <c r="P94">
        <v>4.8</v>
      </c>
      <c r="Q94">
        <v>9580</v>
      </c>
      <c r="R94">
        <v>8924</v>
      </c>
      <c r="S94">
        <v>13</v>
      </c>
      <c r="T94" s="30">
        <v>19981224</v>
      </c>
      <c r="U94" s="30">
        <v>2096266</v>
      </c>
      <c r="V94" s="30">
        <v>17884958</v>
      </c>
      <c r="W94" s="27">
        <f t="shared" si="1"/>
        <v>0.89508820881043127</v>
      </c>
    </row>
    <row r="95" spans="1:23" x14ac:dyDescent="0.3">
      <c r="A95" t="s">
        <v>112</v>
      </c>
      <c r="B95" t="s">
        <v>1107</v>
      </c>
      <c r="C95" t="s">
        <v>1632</v>
      </c>
      <c r="D95" t="s">
        <v>1636</v>
      </c>
      <c r="E95">
        <v>2024</v>
      </c>
      <c r="F95" t="s">
        <v>1640</v>
      </c>
      <c r="G95">
        <v>3149</v>
      </c>
      <c r="H95">
        <v>12593</v>
      </c>
      <c r="I95">
        <v>8880</v>
      </c>
      <c r="J95">
        <v>215696</v>
      </c>
      <c r="K95">
        <v>12.26</v>
      </c>
      <c r="L95">
        <v>10</v>
      </c>
      <c r="M95">
        <v>7.09</v>
      </c>
      <c r="N95">
        <v>5.92</v>
      </c>
      <c r="O95">
        <v>18.52</v>
      </c>
      <c r="P95">
        <v>3.4</v>
      </c>
      <c r="Q95">
        <v>4618</v>
      </c>
      <c r="R95">
        <v>4987</v>
      </c>
      <c r="S95">
        <v>7</v>
      </c>
      <c r="T95" s="30">
        <v>39655357</v>
      </c>
      <c r="U95" s="30">
        <v>28178816</v>
      </c>
      <c r="V95" s="30">
        <v>11476541</v>
      </c>
      <c r="W95" s="27">
        <f t="shared" si="1"/>
        <v>0.28940707809035737</v>
      </c>
    </row>
    <row r="96" spans="1:23" x14ac:dyDescent="0.3">
      <c r="A96" t="s">
        <v>113</v>
      </c>
      <c r="B96" t="s">
        <v>1108</v>
      </c>
      <c r="C96" t="s">
        <v>1633</v>
      </c>
      <c r="D96" t="s">
        <v>1637</v>
      </c>
      <c r="E96">
        <v>2023</v>
      </c>
      <c r="F96" t="s">
        <v>1642</v>
      </c>
      <c r="G96">
        <v>250</v>
      </c>
      <c r="H96">
        <v>19271</v>
      </c>
      <c r="I96">
        <v>7899</v>
      </c>
      <c r="J96">
        <v>229510</v>
      </c>
      <c r="K96">
        <v>8.1999999999999993</v>
      </c>
      <c r="L96">
        <v>14</v>
      </c>
      <c r="M96">
        <v>9.94</v>
      </c>
      <c r="N96">
        <v>2.1</v>
      </c>
      <c r="O96">
        <v>65.069999999999993</v>
      </c>
      <c r="P96">
        <v>4.7</v>
      </c>
      <c r="Q96">
        <v>8130</v>
      </c>
      <c r="R96">
        <v>2698</v>
      </c>
      <c r="S96">
        <v>12</v>
      </c>
      <c r="T96" s="30">
        <v>4817750</v>
      </c>
      <c r="U96" s="30">
        <v>2204260</v>
      </c>
      <c r="V96" s="30">
        <v>2613490</v>
      </c>
      <c r="W96" s="27">
        <f t="shared" si="1"/>
        <v>0.54247107052047117</v>
      </c>
    </row>
    <row r="97" spans="1:23" x14ac:dyDescent="0.3">
      <c r="A97" t="s">
        <v>114</v>
      </c>
      <c r="B97" t="s">
        <v>1109</v>
      </c>
      <c r="C97" t="s">
        <v>1634</v>
      </c>
      <c r="D97" t="s">
        <v>1635</v>
      </c>
      <c r="E97">
        <v>2023</v>
      </c>
      <c r="F97" t="s">
        <v>1639</v>
      </c>
      <c r="G97">
        <v>4925</v>
      </c>
      <c r="H97">
        <v>14380</v>
      </c>
      <c r="I97">
        <v>4726</v>
      </c>
      <c r="J97">
        <v>270972</v>
      </c>
      <c r="K97">
        <v>14.51</v>
      </c>
      <c r="L97">
        <v>14</v>
      </c>
      <c r="M97">
        <v>3.15</v>
      </c>
      <c r="N97">
        <v>19.25</v>
      </c>
      <c r="O97">
        <v>30.78</v>
      </c>
      <c r="P97">
        <v>1.8</v>
      </c>
      <c r="Q97">
        <v>2065</v>
      </c>
      <c r="R97">
        <v>9592</v>
      </c>
      <c r="S97">
        <v>3</v>
      </c>
      <c r="T97" s="30">
        <v>70821500</v>
      </c>
      <c r="U97" s="30">
        <v>23546522</v>
      </c>
      <c r="V97" s="30">
        <v>47274978</v>
      </c>
      <c r="W97" s="27">
        <f t="shared" si="1"/>
        <v>0.66752296971964731</v>
      </c>
    </row>
    <row r="98" spans="1:23" x14ac:dyDescent="0.3">
      <c r="A98" t="s">
        <v>115</v>
      </c>
      <c r="B98" t="s">
        <v>1110</v>
      </c>
      <c r="C98" t="s">
        <v>1634</v>
      </c>
      <c r="D98" t="s">
        <v>1638</v>
      </c>
      <c r="E98">
        <v>2023</v>
      </c>
      <c r="F98" t="s">
        <v>1641</v>
      </c>
      <c r="G98">
        <v>3154</v>
      </c>
      <c r="H98">
        <v>17017</v>
      </c>
      <c r="I98">
        <v>9847</v>
      </c>
      <c r="J98">
        <v>379678</v>
      </c>
      <c r="K98">
        <v>0.78</v>
      </c>
      <c r="L98">
        <v>15</v>
      </c>
      <c r="M98">
        <v>6.74</v>
      </c>
      <c r="N98">
        <v>15.75</v>
      </c>
      <c r="O98">
        <v>30.37</v>
      </c>
      <c r="P98">
        <v>1.6</v>
      </c>
      <c r="Q98">
        <v>17201</v>
      </c>
      <c r="R98">
        <v>2753</v>
      </c>
      <c r="S98">
        <v>9</v>
      </c>
      <c r="T98" s="30">
        <v>53671618</v>
      </c>
      <c r="U98" s="30">
        <v>31437116</v>
      </c>
      <c r="V98" s="30">
        <v>22234502</v>
      </c>
      <c r="W98" s="27">
        <f t="shared" si="1"/>
        <v>0.41426926984016021</v>
      </c>
    </row>
    <row r="99" spans="1:23" x14ac:dyDescent="0.3">
      <c r="A99" t="s">
        <v>116</v>
      </c>
      <c r="B99" t="s">
        <v>1111</v>
      </c>
      <c r="C99" t="s">
        <v>1632</v>
      </c>
      <c r="D99" t="s">
        <v>1638</v>
      </c>
      <c r="E99">
        <v>2023</v>
      </c>
      <c r="F99" t="s">
        <v>1639</v>
      </c>
      <c r="G99">
        <v>4648</v>
      </c>
      <c r="H99">
        <v>3606</v>
      </c>
      <c r="I99">
        <v>8140</v>
      </c>
      <c r="J99">
        <v>212777</v>
      </c>
      <c r="K99">
        <v>7.57</v>
      </c>
      <c r="L99">
        <v>9</v>
      </c>
      <c r="M99">
        <v>8.44</v>
      </c>
      <c r="N99">
        <v>24.71</v>
      </c>
      <c r="O99">
        <v>89.86</v>
      </c>
      <c r="P99">
        <v>4.4000000000000004</v>
      </c>
      <c r="Q99">
        <v>16359</v>
      </c>
      <c r="R99">
        <v>1554</v>
      </c>
      <c r="S99">
        <v>10</v>
      </c>
      <c r="T99" s="30">
        <v>16760688</v>
      </c>
      <c r="U99" s="30">
        <v>38047497</v>
      </c>
      <c r="V99" s="30">
        <v>-21286809</v>
      </c>
      <c r="W99" s="27">
        <f t="shared" si="1"/>
        <v>-1.2700438669343406</v>
      </c>
    </row>
    <row r="100" spans="1:23" x14ac:dyDescent="0.3">
      <c r="A100" t="s">
        <v>117</v>
      </c>
      <c r="B100" t="s">
        <v>1105</v>
      </c>
      <c r="C100" t="s">
        <v>1633</v>
      </c>
      <c r="D100" t="s">
        <v>1638</v>
      </c>
      <c r="E100">
        <v>2024</v>
      </c>
      <c r="F100" t="s">
        <v>1641</v>
      </c>
      <c r="G100">
        <v>2504</v>
      </c>
      <c r="H100">
        <v>17586</v>
      </c>
      <c r="I100">
        <v>14527</v>
      </c>
      <c r="J100">
        <v>481460</v>
      </c>
      <c r="K100">
        <v>10.78</v>
      </c>
      <c r="L100">
        <v>11</v>
      </c>
      <c r="M100">
        <v>9.16</v>
      </c>
      <c r="N100">
        <v>8.61</v>
      </c>
      <c r="O100">
        <v>25.03</v>
      </c>
      <c r="P100">
        <v>3.7</v>
      </c>
      <c r="Q100">
        <v>9170</v>
      </c>
      <c r="R100">
        <v>1238</v>
      </c>
      <c r="S100">
        <v>8</v>
      </c>
      <c r="T100" s="30">
        <v>44035344</v>
      </c>
      <c r="U100" s="30">
        <v>36857068</v>
      </c>
      <c r="V100" s="30">
        <v>7178276</v>
      </c>
      <c r="W100" s="27">
        <f t="shared" si="1"/>
        <v>0.16301169351600842</v>
      </c>
    </row>
    <row r="101" spans="1:23" x14ac:dyDescent="0.3">
      <c r="A101" t="s">
        <v>118</v>
      </c>
      <c r="B101" t="s">
        <v>1112</v>
      </c>
      <c r="C101" t="s">
        <v>1632</v>
      </c>
      <c r="D101" t="s">
        <v>1636</v>
      </c>
      <c r="E101">
        <v>2023</v>
      </c>
      <c r="F101" t="s">
        <v>1639</v>
      </c>
      <c r="G101">
        <v>3695</v>
      </c>
      <c r="H101">
        <v>6331</v>
      </c>
      <c r="I101">
        <v>7883</v>
      </c>
      <c r="J101">
        <v>387108</v>
      </c>
      <c r="K101">
        <v>12.94</v>
      </c>
      <c r="L101">
        <v>12</v>
      </c>
      <c r="M101">
        <v>7.18</v>
      </c>
      <c r="N101">
        <v>1.54</v>
      </c>
      <c r="O101">
        <v>21.84</v>
      </c>
      <c r="P101">
        <v>1.7</v>
      </c>
      <c r="Q101">
        <v>20752</v>
      </c>
      <c r="R101">
        <v>5907</v>
      </c>
      <c r="S101">
        <v>5</v>
      </c>
      <c r="T101" s="30">
        <v>23393045</v>
      </c>
      <c r="U101" s="30">
        <v>29514793</v>
      </c>
      <c r="V101" s="30">
        <v>-6121748</v>
      </c>
      <c r="W101" s="27">
        <f t="shared" si="1"/>
        <v>-0.26169094275670396</v>
      </c>
    </row>
    <row r="102" spans="1:23" x14ac:dyDescent="0.3">
      <c r="A102" t="s">
        <v>119</v>
      </c>
      <c r="B102" t="s">
        <v>1113</v>
      </c>
      <c r="C102" t="s">
        <v>1633</v>
      </c>
      <c r="D102" t="s">
        <v>1636</v>
      </c>
      <c r="E102">
        <v>2024</v>
      </c>
      <c r="F102" t="s">
        <v>1639</v>
      </c>
      <c r="G102">
        <v>854</v>
      </c>
      <c r="H102">
        <v>4686</v>
      </c>
      <c r="I102">
        <v>7030</v>
      </c>
      <c r="J102">
        <v>218509</v>
      </c>
      <c r="K102">
        <v>2.69</v>
      </c>
      <c r="L102">
        <v>3</v>
      </c>
      <c r="M102">
        <v>2.84</v>
      </c>
      <c r="N102">
        <v>18.36</v>
      </c>
      <c r="O102">
        <v>17.89</v>
      </c>
      <c r="P102">
        <v>2.1</v>
      </c>
      <c r="Q102">
        <v>10976</v>
      </c>
      <c r="R102">
        <v>3292</v>
      </c>
      <c r="S102">
        <v>14</v>
      </c>
      <c r="T102" s="30">
        <v>4001844</v>
      </c>
      <c r="U102" s="30">
        <v>6222129</v>
      </c>
      <c r="V102" s="30">
        <v>-2220285</v>
      </c>
      <c r="W102" s="27">
        <f t="shared" si="1"/>
        <v>-0.55481548006369064</v>
      </c>
    </row>
    <row r="103" spans="1:23" x14ac:dyDescent="0.3">
      <c r="A103" t="s">
        <v>120</v>
      </c>
      <c r="B103" t="s">
        <v>1114</v>
      </c>
      <c r="C103" t="s">
        <v>1632</v>
      </c>
      <c r="D103" t="s">
        <v>1638</v>
      </c>
      <c r="E103">
        <v>2023</v>
      </c>
      <c r="F103" t="s">
        <v>1640</v>
      </c>
      <c r="G103">
        <v>2781</v>
      </c>
      <c r="H103">
        <v>4073</v>
      </c>
      <c r="I103">
        <v>11140</v>
      </c>
      <c r="J103">
        <v>258944</v>
      </c>
      <c r="K103">
        <v>12</v>
      </c>
      <c r="L103">
        <v>6</v>
      </c>
      <c r="M103">
        <v>3.26</v>
      </c>
      <c r="N103">
        <v>13.04</v>
      </c>
      <c r="O103">
        <v>56.38</v>
      </c>
      <c r="P103">
        <v>4.2</v>
      </c>
      <c r="Q103">
        <v>10276</v>
      </c>
      <c r="R103">
        <v>6216</v>
      </c>
      <c r="S103">
        <v>14</v>
      </c>
      <c r="T103" s="30">
        <v>11327013</v>
      </c>
      <c r="U103" s="30">
        <v>31239284</v>
      </c>
      <c r="V103" s="30">
        <v>-19912271</v>
      </c>
      <c r="W103" s="27">
        <f t="shared" si="1"/>
        <v>-1.7579454530510383</v>
      </c>
    </row>
    <row r="104" spans="1:23" x14ac:dyDescent="0.3">
      <c r="A104" t="s">
        <v>121</v>
      </c>
      <c r="B104" t="s">
        <v>1115</v>
      </c>
      <c r="C104" t="s">
        <v>1634</v>
      </c>
      <c r="D104" t="s">
        <v>1637</v>
      </c>
      <c r="E104">
        <v>2024</v>
      </c>
      <c r="F104" t="s">
        <v>1642</v>
      </c>
      <c r="G104">
        <v>2823</v>
      </c>
      <c r="H104">
        <v>14308</v>
      </c>
      <c r="I104">
        <v>10023</v>
      </c>
      <c r="J104">
        <v>169006</v>
      </c>
      <c r="K104">
        <v>8.2899999999999991</v>
      </c>
      <c r="L104">
        <v>1</v>
      </c>
      <c r="M104">
        <v>0.21</v>
      </c>
      <c r="N104">
        <v>5.33</v>
      </c>
      <c r="O104">
        <v>60.23</v>
      </c>
      <c r="P104">
        <v>2.8</v>
      </c>
      <c r="Q104">
        <v>16521</v>
      </c>
      <c r="R104">
        <v>3859</v>
      </c>
      <c r="S104">
        <v>2</v>
      </c>
      <c r="T104" s="30">
        <v>40391484</v>
      </c>
      <c r="U104" s="30">
        <v>28463935</v>
      </c>
      <c r="V104" s="30">
        <v>11927549</v>
      </c>
      <c r="W104" s="27">
        <f t="shared" si="1"/>
        <v>0.29529860799370483</v>
      </c>
    </row>
    <row r="105" spans="1:23" x14ac:dyDescent="0.3">
      <c r="A105" t="s">
        <v>122</v>
      </c>
      <c r="B105" t="s">
        <v>1116</v>
      </c>
      <c r="C105" t="s">
        <v>1633</v>
      </c>
      <c r="D105" t="s">
        <v>1637</v>
      </c>
      <c r="E105">
        <v>2024</v>
      </c>
      <c r="F105" t="s">
        <v>1639</v>
      </c>
      <c r="G105">
        <v>1620</v>
      </c>
      <c r="H105">
        <v>4099</v>
      </c>
      <c r="I105">
        <v>5740</v>
      </c>
      <c r="J105">
        <v>286440</v>
      </c>
      <c r="K105">
        <v>5.95</v>
      </c>
      <c r="L105">
        <v>14</v>
      </c>
      <c r="M105">
        <v>7.61</v>
      </c>
      <c r="N105">
        <v>19.54</v>
      </c>
      <c r="O105">
        <v>39.22</v>
      </c>
      <c r="P105">
        <v>3.7</v>
      </c>
      <c r="Q105">
        <v>5827</v>
      </c>
      <c r="R105">
        <v>3129</v>
      </c>
      <c r="S105">
        <v>5</v>
      </c>
      <c r="T105" s="30">
        <v>6640380</v>
      </c>
      <c r="U105" s="30">
        <v>9585240</v>
      </c>
      <c r="V105" s="30">
        <v>-2944860</v>
      </c>
      <c r="W105" s="27">
        <f t="shared" si="1"/>
        <v>-0.44347763230417536</v>
      </c>
    </row>
    <row r="106" spans="1:23" x14ac:dyDescent="0.3">
      <c r="A106" t="s">
        <v>123</v>
      </c>
      <c r="B106" t="s">
        <v>1117</v>
      </c>
      <c r="C106" t="s">
        <v>1633</v>
      </c>
      <c r="D106" t="s">
        <v>1636</v>
      </c>
      <c r="E106">
        <v>2024</v>
      </c>
      <c r="F106" t="s">
        <v>1640</v>
      </c>
      <c r="G106">
        <v>2740</v>
      </c>
      <c r="H106">
        <v>5533</v>
      </c>
      <c r="I106">
        <v>4071</v>
      </c>
      <c r="J106">
        <v>254054</v>
      </c>
      <c r="K106">
        <v>1.98</v>
      </c>
      <c r="L106">
        <v>7</v>
      </c>
      <c r="M106">
        <v>0.43</v>
      </c>
      <c r="N106">
        <v>5.09</v>
      </c>
      <c r="O106">
        <v>52.83</v>
      </c>
      <c r="P106">
        <v>2.2999999999999998</v>
      </c>
      <c r="Q106">
        <v>16775</v>
      </c>
      <c r="R106">
        <v>9652</v>
      </c>
      <c r="S106">
        <v>5</v>
      </c>
      <c r="T106" s="30">
        <v>15160420</v>
      </c>
      <c r="U106" s="30">
        <v>11408594</v>
      </c>
      <c r="V106" s="30">
        <v>3751826</v>
      </c>
      <c r="W106" s="27">
        <f t="shared" si="1"/>
        <v>0.24747506995188787</v>
      </c>
    </row>
    <row r="107" spans="1:23" x14ac:dyDescent="0.3">
      <c r="A107" t="s">
        <v>124</v>
      </c>
      <c r="B107" t="s">
        <v>1118</v>
      </c>
      <c r="C107" t="s">
        <v>1633</v>
      </c>
      <c r="D107" t="s">
        <v>1635</v>
      </c>
      <c r="E107">
        <v>2024</v>
      </c>
      <c r="F107" t="s">
        <v>1640</v>
      </c>
      <c r="G107">
        <v>3890</v>
      </c>
      <c r="H107">
        <v>9928</v>
      </c>
      <c r="I107">
        <v>12568</v>
      </c>
      <c r="J107">
        <v>362727</v>
      </c>
      <c r="K107">
        <v>12.98</v>
      </c>
      <c r="L107">
        <v>6</v>
      </c>
      <c r="M107">
        <v>8.65</v>
      </c>
      <c r="N107">
        <v>6.52</v>
      </c>
      <c r="O107">
        <v>73.069999999999993</v>
      </c>
      <c r="P107">
        <v>2.5</v>
      </c>
      <c r="Q107">
        <v>9114</v>
      </c>
      <c r="R107">
        <v>5195</v>
      </c>
      <c r="S107">
        <v>9</v>
      </c>
      <c r="T107" s="30">
        <v>38619920</v>
      </c>
      <c r="U107" s="30">
        <v>49252247</v>
      </c>
      <c r="V107" s="30">
        <v>-10632327</v>
      </c>
      <c r="W107" s="27">
        <f t="shared" si="1"/>
        <v>-0.27530681057858225</v>
      </c>
    </row>
    <row r="108" spans="1:23" x14ac:dyDescent="0.3">
      <c r="A108" t="s">
        <v>125</v>
      </c>
      <c r="B108" t="s">
        <v>1119</v>
      </c>
      <c r="C108" t="s">
        <v>1632</v>
      </c>
      <c r="D108" t="s">
        <v>1636</v>
      </c>
      <c r="E108">
        <v>2023</v>
      </c>
      <c r="F108" t="s">
        <v>1641</v>
      </c>
      <c r="G108">
        <v>1078</v>
      </c>
      <c r="H108">
        <v>2804</v>
      </c>
      <c r="I108">
        <v>13174</v>
      </c>
      <c r="J108">
        <v>350536</v>
      </c>
      <c r="K108">
        <v>2.36</v>
      </c>
      <c r="L108">
        <v>14</v>
      </c>
      <c r="M108">
        <v>1.19</v>
      </c>
      <c r="N108">
        <v>2.31</v>
      </c>
      <c r="O108">
        <v>75.45</v>
      </c>
      <c r="P108">
        <v>5</v>
      </c>
      <c r="Q108">
        <v>2745</v>
      </c>
      <c r="R108">
        <v>163</v>
      </c>
      <c r="S108">
        <v>5</v>
      </c>
      <c r="T108" s="30">
        <v>3022712</v>
      </c>
      <c r="U108" s="30">
        <v>14552108</v>
      </c>
      <c r="V108" s="30">
        <v>-11529396</v>
      </c>
      <c r="W108" s="27">
        <f t="shared" si="1"/>
        <v>-3.8142555427046969</v>
      </c>
    </row>
    <row r="109" spans="1:23" x14ac:dyDescent="0.3">
      <c r="A109" t="s">
        <v>126</v>
      </c>
      <c r="B109" t="s">
        <v>1120</v>
      </c>
      <c r="C109" t="s">
        <v>1632</v>
      </c>
      <c r="D109" t="s">
        <v>1638</v>
      </c>
      <c r="E109">
        <v>2023</v>
      </c>
      <c r="F109" t="s">
        <v>1639</v>
      </c>
      <c r="G109">
        <v>552</v>
      </c>
      <c r="H109">
        <v>19185</v>
      </c>
      <c r="I109">
        <v>4256</v>
      </c>
      <c r="J109">
        <v>57461</v>
      </c>
      <c r="K109">
        <v>4.6500000000000004</v>
      </c>
      <c r="L109">
        <v>13</v>
      </c>
      <c r="M109">
        <v>1.72</v>
      </c>
      <c r="N109">
        <v>9.99</v>
      </c>
      <c r="O109">
        <v>86.63</v>
      </c>
      <c r="P109">
        <v>2</v>
      </c>
      <c r="Q109">
        <v>9743</v>
      </c>
      <c r="R109">
        <v>1445</v>
      </c>
      <c r="S109">
        <v>5</v>
      </c>
      <c r="T109" s="30">
        <v>10590120</v>
      </c>
      <c r="U109" s="30">
        <v>2406773</v>
      </c>
      <c r="V109" s="30">
        <v>8183347</v>
      </c>
      <c r="W109" s="27">
        <f t="shared" si="1"/>
        <v>0.77273411443874096</v>
      </c>
    </row>
    <row r="110" spans="1:23" x14ac:dyDescent="0.3">
      <c r="A110" t="s">
        <v>127</v>
      </c>
      <c r="B110" t="s">
        <v>1121</v>
      </c>
      <c r="C110" t="s">
        <v>1634</v>
      </c>
      <c r="D110" t="s">
        <v>1637</v>
      </c>
      <c r="E110">
        <v>2023</v>
      </c>
      <c r="F110" t="s">
        <v>1641</v>
      </c>
      <c r="G110">
        <v>4543</v>
      </c>
      <c r="H110">
        <v>19935</v>
      </c>
      <c r="I110">
        <v>8588</v>
      </c>
      <c r="J110">
        <v>150123</v>
      </c>
      <c r="K110">
        <v>4.3499999999999996</v>
      </c>
      <c r="L110">
        <v>7</v>
      </c>
      <c r="M110">
        <v>4.7699999999999996</v>
      </c>
      <c r="N110">
        <v>10.47</v>
      </c>
      <c r="O110">
        <v>75.94</v>
      </c>
      <c r="P110">
        <v>3</v>
      </c>
      <c r="Q110">
        <v>11855</v>
      </c>
      <c r="R110">
        <v>1074</v>
      </c>
      <c r="S110">
        <v>14</v>
      </c>
      <c r="T110" s="30">
        <v>90564705</v>
      </c>
      <c r="U110" s="30">
        <v>39165407</v>
      </c>
      <c r="V110" s="30">
        <v>51399298</v>
      </c>
      <c r="W110" s="27">
        <f t="shared" si="1"/>
        <v>0.56754226715584177</v>
      </c>
    </row>
    <row r="111" spans="1:23" x14ac:dyDescent="0.3">
      <c r="A111" t="s">
        <v>128</v>
      </c>
      <c r="B111" t="s">
        <v>1122</v>
      </c>
      <c r="C111" t="s">
        <v>1633</v>
      </c>
      <c r="D111" t="s">
        <v>1636</v>
      </c>
      <c r="E111">
        <v>2023</v>
      </c>
      <c r="F111" t="s">
        <v>1641</v>
      </c>
      <c r="G111">
        <v>920</v>
      </c>
      <c r="H111">
        <v>10133</v>
      </c>
      <c r="I111">
        <v>12498</v>
      </c>
      <c r="J111">
        <v>322660</v>
      </c>
      <c r="K111">
        <v>13.07</v>
      </c>
      <c r="L111">
        <v>11</v>
      </c>
      <c r="M111">
        <v>7.38</v>
      </c>
      <c r="N111">
        <v>12.86</v>
      </c>
      <c r="O111">
        <v>55.19</v>
      </c>
      <c r="P111">
        <v>4.4000000000000004</v>
      </c>
      <c r="Q111">
        <v>2037</v>
      </c>
      <c r="R111">
        <v>4261</v>
      </c>
      <c r="S111">
        <v>3</v>
      </c>
      <c r="T111" s="30">
        <v>9322360</v>
      </c>
      <c r="U111" s="30">
        <v>11820820</v>
      </c>
      <c r="V111" s="30">
        <v>-2498460</v>
      </c>
      <c r="W111" s="27">
        <f t="shared" si="1"/>
        <v>-0.2680072428011791</v>
      </c>
    </row>
    <row r="112" spans="1:23" x14ac:dyDescent="0.3">
      <c r="A112" t="s">
        <v>129</v>
      </c>
      <c r="B112" t="s">
        <v>1123</v>
      </c>
      <c r="C112" t="s">
        <v>1633</v>
      </c>
      <c r="D112" t="s">
        <v>1635</v>
      </c>
      <c r="E112">
        <v>2023</v>
      </c>
      <c r="F112" t="s">
        <v>1639</v>
      </c>
      <c r="G112">
        <v>4538</v>
      </c>
      <c r="H112">
        <v>12872</v>
      </c>
      <c r="I112">
        <v>9399</v>
      </c>
      <c r="J112">
        <v>198586</v>
      </c>
      <c r="K112">
        <v>10.09</v>
      </c>
      <c r="L112">
        <v>12</v>
      </c>
      <c r="M112">
        <v>1.39</v>
      </c>
      <c r="N112">
        <v>17.72</v>
      </c>
      <c r="O112">
        <v>24.37</v>
      </c>
      <c r="P112">
        <v>2</v>
      </c>
      <c r="Q112">
        <v>17424</v>
      </c>
      <c r="R112">
        <v>6062</v>
      </c>
      <c r="S112">
        <v>13</v>
      </c>
      <c r="T112" s="30">
        <v>58413136</v>
      </c>
      <c r="U112" s="30">
        <v>42851248</v>
      </c>
      <c r="V112" s="30">
        <v>15561888</v>
      </c>
      <c r="W112" s="27">
        <f t="shared" si="1"/>
        <v>0.26641076075764875</v>
      </c>
    </row>
    <row r="113" spans="1:23" x14ac:dyDescent="0.3">
      <c r="A113" t="s">
        <v>130</v>
      </c>
      <c r="B113" t="s">
        <v>1124</v>
      </c>
      <c r="C113" t="s">
        <v>1632</v>
      </c>
      <c r="D113" t="s">
        <v>1636</v>
      </c>
      <c r="E113">
        <v>2023</v>
      </c>
      <c r="F113" t="s">
        <v>1640</v>
      </c>
      <c r="G113">
        <v>256</v>
      </c>
      <c r="H113">
        <v>10496</v>
      </c>
      <c r="I113">
        <v>8450</v>
      </c>
      <c r="J113">
        <v>433395</v>
      </c>
      <c r="K113">
        <v>11.95</v>
      </c>
      <c r="L113">
        <v>10</v>
      </c>
      <c r="M113">
        <v>4.4000000000000004</v>
      </c>
      <c r="N113">
        <v>22.65</v>
      </c>
      <c r="O113">
        <v>17.98</v>
      </c>
      <c r="P113">
        <v>2.7</v>
      </c>
      <c r="Q113">
        <v>17736</v>
      </c>
      <c r="R113">
        <v>9914</v>
      </c>
      <c r="S113">
        <v>11</v>
      </c>
      <c r="T113" s="30">
        <v>2686976</v>
      </c>
      <c r="U113" s="30">
        <v>2596595</v>
      </c>
      <c r="V113" s="30">
        <v>90381</v>
      </c>
      <c r="W113" s="27">
        <f t="shared" si="1"/>
        <v>3.3636697908727135E-2</v>
      </c>
    </row>
    <row r="114" spans="1:23" x14ac:dyDescent="0.3">
      <c r="A114" t="s">
        <v>131</v>
      </c>
      <c r="B114" t="s">
        <v>1125</v>
      </c>
      <c r="C114" t="s">
        <v>1633</v>
      </c>
      <c r="D114" t="s">
        <v>1637</v>
      </c>
      <c r="E114">
        <v>2023</v>
      </c>
      <c r="F114" t="s">
        <v>1640</v>
      </c>
      <c r="G114">
        <v>1534</v>
      </c>
      <c r="H114">
        <v>17958</v>
      </c>
      <c r="I114">
        <v>3511</v>
      </c>
      <c r="J114">
        <v>479484</v>
      </c>
      <c r="K114">
        <v>3.76</v>
      </c>
      <c r="L114">
        <v>16</v>
      </c>
      <c r="M114">
        <v>4.83</v>
      </c>
      <c r="N114">
        <v>3.44</v>
      </c>
      <c r="O114">
        <v>14.36</v>
      </c>
      <c r="P114">
        <v>3.5</v>
      </c>
      <c r="Q114">
        <v>18424</v>
      </c>
      <c r="R114">
        <v>8749</v>
      </c>
      <c r="S114">
        <v>8</v>
      </c>
      <c r="T114" s="30">
        <v>27547572</v>
      </c>
      <c r="U114" s="30">
        <v>5865358</v>
      </c>
      <c r="V114" s="30">
        <v>21682214</v>
      </c>
      <c r="W114" s="27">
        <f t="shared" si="1"/>
        <v>0.78708257845736818</v>
      </c>
    </row>
    <row r="115" spans="1:23" x14ac:dyDescent="0.3">
      <c r="A115" t="s">
        <v>132</v>
      </c>
      <c r="B115" t="s">
        <v>1126</v>
      </c>
      <c r="C115" t="s">
        <v>1633</v>
      </c>
      <c r="D115" t="s">
        <v>1638</v>
      </c>
      <c r="E115">
        <v>2023</v>
      </c>
      <c r="F115" t="s">
        <v>1641</v>
      </c>
      <c r="G115">
        <v>913</v>
      </c>
      <c r="H115">
        <v>6975</v>
      </c>
      <c r="I115">
        <v>12080</v>
      </c>
      <c r="J115">
        <v>281496</v>
      </c>
      <c r="K115">
        <v>9.3699999999999992</v>
      </c>
      <c r="L115">
        <v>16</v>
      </c>
      <c r="M115">
        <v>2.12</v>
      </c>
      <c r="N115">
        <v>1.36</v>
      </c>
      <c r="O115">
        <v>63.32</v>
      </c>
      <c r="P115">
        <v>2.9</v>
      </c>
      <c r="Q115">
        <v>18698</v>
      </c>
      <c r="R115">
        <v>6696</v>
      </c>
      <c r="S115">
        <v>5</v>
      </c>
      <c r="T115" s="30">
        <v>6368175</v>
      </c>
      <c r="U115" s="30">
        <v>11310536</v>
      </c>
      <c r="V115" s="30">
        <v>-4942361</v>
      </c>
      <c r="W115" s="27">
        <f t="shared" si="1"/>
        <v>-0.77610320068151395</v>
      </c>
    </row>
    <row r="116" spans="1:23" x14ac:dyDescent="0.3">
      <c r="A116" t="s">
        <v>133</v>
      </c>
      <c r="B116" t="s">
        <v>1127</v>
      </c>
      <c r="C116" t="s">
        <v>1633</v>
      </c>
      <c r="D116" t="s">
        <v>1635</v>
      </c>
      <c r="E116">
        <v>2024</v>
      </c>
      <c r="F116" t="s">
        <v>1642</v>
      </c>
      <c r="G116">
        <v>2840</v>
      </c>
      <c r="H116">
        <v>8684</v>
      </c>
      <c r="I116">
        <v>2468</v>
      </c>
      <c r="J116">
        <v>217860</v>
      </c>
      <c r="K116">
        <v>8.58</v>
      </c>
      <c r="L116">
        <v>3</v>
      </c>
      <c r="M116">
        <v>1.1599999999999999</v>
      </c>
      <c r="N116">
        <v>0.46</v>
      </c>
      <c r="O116">
        <v>74.599999999999994</v>
      </c>
      <c r="P116">
        <v>2.8</v>
      </c>
      <c r="Q116">
        <v>2915</v>
      </c>
      <c r="R116">
        <v>3430</v>
      </c>
      <c r="S116">
        <v>12</v>
      </c>
      <c r="T116" s="30">
        <v>24662560</v>
      </c>
      <c r="U116" s="30">
        <v>7226980</v>
      </c>
      <c r="V116" s="30">
        <v>17435580</v>
      </c>
      <c r="W116" s="27">
        <f t="shared" si="1"/>
        <v>0.70696553804633422</v>
      </c>
    </row>
    <row r="117" spans="1:23" x14ac:dyDescent="0.3">
      <c r="A117" t="s">
        <v>134</v>
      </c>
      <c r="B117" t="s">
        <v>1128</v>
      </c>
      <c r="C117" t="s">
        <v>1632</v>
      </c>
      <c r="D117" t="s">
        <v>1635</v>
      </c>
      <c r="E117">
        <v>2023</v>
      </c>
      <c r="F117" t="s">
        <v>1639</v>
      </c>
      <c r="G117">
        <v>613</v>
      </c>
      <c r="H117">
        <v>14375</v>
      </c>
      <c r="I117">
        <v>947</v>
      </c>
      <c r="J117">
        <v>256821</v>
      </c>
      <c r="K117">
        <v>12.49</v>
      </c>
      <c r="L117">
        <v>7</v>
      </c>
      <c r="M117">
        <v>8.36</v>
      </c>
      <c r="N117">
        <v>3.59</v>
      </c>
      <c r="O117">
        <v>50.69</v>
      </c>
      <c r="P117">
        <v>2.5</v>
      </c>
      <c r="Q117">
        <v>12530</v>
      </c>
      <c r="R117">
        <v>1840</v>
      </c>
      <c r="S117">
        <v>7</v>
      </c>
      <c r="T117" s="30">
        <v>8811875</v>
      </c>
      <c r="U117" s="30">
        <v>837332</v>
      </c>
      <c r="V117" s="30">
        <v>7974543</v>
      </c>
      <c r="W117" s="27">
        <f t="shared" si="1"/>
        <v>0.90497686360734808</v>
      </c>
    </row>
    <row r="118" spans="1:23" x14ac:dyDescent="0.3">
      <c r="A118" t="s">
        <v>135</v>
      </c>
      <c r="B118" t="s">
        <v>1129</v>
      </c>
      <c r="C118" t="s">
        <v>1633</v>
      </c>
      <c r="D118" t="s">
        <v>1638</v>
      </c>
      <c r="E118">
        <v>2024</v>
      </c>
      <c r="F118" t="s">
        <v>1641</v>
      </c>
      <c r="G118">
        <v>4241</v>
      </c>
      <c r="H118">
        <v>3122</v>
      </c>
      <c r="I118">
        <v>7220</v>
      </c>
      <c r="J118">
        <v>242121</v>
      </c>
      <c r="K118">
        <v>13.59</v>
      </c>
      <c r="L118">
        <v>4</v>
      </c>
      <c r="M118">
        <v>5.0199999999999996</v>
      </c>
      <c r="N118">
        <v>16.45</v>
      </c>
      <c r="O118">
        <v>14.38</v>
      </c>
      <c r="P118">
        <v>3.3</v>
      </c>
      <c r="Q118">
        <v>3152</v>
      </c>
      <c r="R118">
        <v>6155</v>
      </c>
      <c r="S118">
        <v>4</v>
      </c>
      <c r="T118" s="30">
        <v>13240402</v>
      </c>
      <c r="U118" s="30">
        <v>30862141</v>
      </c>
      <c r="V118" s="30">
        <v>-17621739</v>
      </c>
      <c r="W118" s="27">
        <f t="shared" si="1"/>
        <v>-1.3309066446774047</v>
      </c>
    </row>
    <row r="119" spans="1:23" x14ac:dyDescent="0.3">
      <c r="A119" t="s">
        <v>136</v>
      </c>
      <c r="B119" t="s">
        <v>1130</v>
      </c>
      <c r="C119" t="s">
        <v>1634</v>
      </c>
      <c r="D119" t="s">
        <v>1638</v>
      </c>
      <c r="E119">
        <v>2023</v>
      </c>
      <c r="F119" t="s">
        <v>1641</v>
      </c>
      <c r="G119">
        <v>1807</v>
      </c>
      <c r="H119">
        <v>17488</v>
      </c>
      <c r="I119">
        <v>13319</v>
      </c>
      <c r="J119">
        <v>374637</v>
      </c>
      <c r="K119">
        <v>0.18</v>
      </c>
      <c r="L119">
        <v>15</v>
      </c>
      <c r="M119">
        <v>0.14000000000000001</v>
      </c>
      <c r="N119">
        <v>18.190000000000001</v>
      </c>
      <c r="O119">
        <v>52.84</v>
      </c>
      <c r="P119">
        <v>3.5</v>
      </c>
      <c r="Q119">
        <v>12357</v>
      </c>
      <c r="R119">
        <v>6421</v>
      </c>
      <c r="S119">
        <v>8</v>
      </c>
      <c r="T119" s="30">
        <v>31600816</v>
      </c>
      <c r="U119" s="30">
        <v>24442070</v>
      </c>
      <c r="V119" s="30">
        <v>7158746</v>
      </c>
      <c r="W119" s="27">
        <f t="shared" si="1"/>
        <v>0.22653674512708785</v>
      </c>
    </row>
    <row r="120" spans="1:23" x14ac:dyDescent="0.3">
      <c r="A120" t="s">
        <v>137</v>
      </c>
      <c r="B120" t="s">
        <v>1131</v>
      </c>
      <c r="C120" t="s">
        <v>1632</v>
      </c>
      <c r="D120" t="s">
        <v>1636</v>
      </c>
      <c r="E120">
        <v>2024</v>
      </c>
      <c r="F120" t="s">
        <v>1639</v>
      </c>
      <c r="G120">
        <v>1728</v>
      </c>
      <c r="H120">
        <v>9541</v>
      </c>
      <c r="I120">
        <v>12889</v>
      </c>
      <c r="J120">
        <v>86027</v>
      </c>
      <c r="K120">
        <v>10.11</v>
      </c>
      <c r="L120">
        <v>3</v>
      </c>
      <c r="M120">
        <v>8.0299999999999994</v>
      </c>
      <c r="N120">
        <v>19.66</v>
      </c>
      <c r="O120">
        <v>84.86</v>
      </c>
      <c r="P120">
        <v>3.6</v>
      </c>
      <c r="Q120">
        <v>20240</v>
      </c>
      <c r="R120">
        <v>2054</v>
      </c>
      <c r="S120">
        <v>7</v>
      </c>
      <c r="T120" s="30">
        <v>16486848</v>
      </c>
      <c r="U120" s="30">
        <v>22358219</v>
      </c>
      <c r="V120" s="30">
        <v>-5871371</v>
      </c>
      <c r="W120" s="27">
        <f t="shared" si="1"/>
        <v>-0.35612453029226693</v>
      </c>
    </row>
    <row r="121" spans="1:23" x14ac:dyDescent="0.3">
      <c r="A121" t="s">
        <v>138</v>
      </c>
      <c r="B121" t="s">
        <v>1132</v>
      </c>
      <c r="C121" t="s">
        <v>1632</v>
      </c>
      <c r="D121" t="s">
        <v>1636</v>
      </c>
      <c r="E121">
        <v>2023</v>
      </c>
      <c r="F121" t="s">
        <v>1641</v>
      </c>
      <c r="G121">
        <v>3292</v>
      </c>
      <c r="H121">
        <v>18225</v>
      </c>
      <c r="I121">
        <v>10942</v>
      </c>
      <c r="J121">
        <v>405691</v>
      </c>
      <c r="K121">
        <v>0.78</v>
      </c>
      <c r="L121">
        <v>14</v>
      </c>
      <c r="M121">
        <v>9.81</v>
      </c>
      <c r="N121">
        <v>6.09</v>
      </c>
      <c r="O121">
        <v>57.81</v>
      </c>
      <c r="P121">
        <v>1.3</v>
      </c>
      <c r="Q121">
        <v>5310</v>
      </c>
      <c r="R121">
        <v>379</v>
      </c>
      <c r="S121">
        <v>4</v>
      </c>
      <c r="T121" s="30">
        <v>59996700</v>
      </c>
      <c r="U121" s="30">
        <v>36426755</v>
      </c>
      <c r="V121" s="30">
        <v>23569945</v>
      </c>
      <c r="W121" s="27">
        <f t="shared" si="1"/>
        <v>0.39285402363796673</v>
      </c>
    </row>
    <row r="122" spans="1:23" x14ac:dyDescent="0.3">
      <c r="A122" t="s">
        <v>139</v>
      </c>
      <c r="B122" t="s">
        <v>1133</v>
      </c>
      <c r="C122" t="s">
        <v>1632</v>
      </c>
      <c r="D122" t="s">
        <v>1636</v>
      </c>
      <c r="E122">
        <v>2024</v>
      </c>
      <c r="F122" t="s">
        <v>1642</v>
      </c>
      <c r="G122">
        <v>4686</v>
      </c>
      <c r="H122">
        <v>19958</v>
      </c>
      <c r="I122">
        <v>1165</v>
      </c>
      <c r="J122">
        <v>223921</v>
      </c>
      <c r="K122">
        <v>8.23</v>
      </c>
      <c r="L122">
        <v>11</v>
      </c>
      <c r="M122">
        <v>6.06</v>
      </c>
      <c r="N122">
        <v>7.65</v>
      </c>
      <c r="O122">
        <v>74.75</v>
      </c>
      <c r="P122">
        <v>3.5</v>
      </c>
      <c r="Q122">
        <v>18069</v>
      </c>
      <c r="R122">
        <v>2491</v>
      </c>
      <c r="S122">
        <v>5</v>
      </c>
      <c r="T122" s="30">
        <v>93523188</v>
      </c>
      <c r="U122" s="30">
        <v>5683111</v>
      </c>
      <c r="V122" s="30">
        <v>87840077</v>
      </c>
      <c r="W122" s="27">
        <f t="shared" si="1"/>
        <v>0.93923313435380329</v>
      </c>
    </row>
    <row r="123" spans="1:23" x14ac:dyDescent="0.3">
      <c r="A123" t="s">
        <v>140</v>
      </c>
      <c r="B123" t="s">
        <v>1134</v>
      </c>
      <c r="C123" t="s">
        <v>1632</v>
      </c>
      <c r="D123" t="s">
        <v>1637</v>
      </c>
      <c r="E123">
        <v>2023</v>
      </c>
      <c r="F123" t="s">
        <v>1639</v>
      </c>
      <c r="G123">
        <v>1109</v>
      </c>
      <c r="H123">
        <v>9492</v>
      </c>
      <c r="I123">
        <v>10666</v>
      </c>
      <c r="J123">
        <v>412271</v>
      </c>
      <c r="K123">
        <v>4.3099999999999996</v>
      </c>
      <c r="L123">
        <v>4</v>
      </c>
      <c r="M123">
        <v>5.04</v>
      </c>
      <c r="N123">
        <v>12.08</v>
      </c>
      <c r="O123">
        <v>74.010000000000005</v>
      </c>
      <c r="P123">
        <v>4.8</v>
      </c>
      <c r="Q123">
        <v>3051</v>
      </c>
      <c r="R123">
        <v>9332</v>
      </c>
      <c r="S123">
        <v>11</v>
      </c>
      <c r="T123" s="30">
        <v>10526628</v>
      </c>
      <c r="U123" s="30">
        <v>12240865</v>
      </c>
      <c r="V123" s="30">
        <v>-1714237</v>
      </c>
      <c r="W123" s="27">
        <f t="shared" si="1"/>
        <v>-0.16284768493766474</v>
      </c>
    </row>
    <row r="124" spans="1:23" x14ac:dyDescent="0.3">
      <c r="A124" t="s">
        <v>141</v>
      </c>
      <c r="B124" t="s">
        <v>1065</v>
      </c>
      <c r="C124" t="s">
        <v>1633</v>
      </c>
      <c r="D124" t="s">
        <v>1635</v>
      </c>
      <c r="E124">
        <v>2023</v>
      </c>
      <c r="F124" t="s">
        <v>1640</v>
      </c>
      <c r="G124">
        <v>1772</v>
      </c>
      <c r="H124">
        <v>17146</v>
      </c>
      <c r="I124">
        <v>5331</v>
      </c>
      <c r="J124">
        <v>198930</v>
      </c>
      <c r="K124">
        <v>4.5999999999999996</v>
      </c>
      <c r="L124">
        <v>15</v>
      </c>
      <c r="M124">
        <v>8.7799999999999994</v>
      </c>
      <c r="N124">
        <v>1.58</v>
      </c>
      <c r="O124">
        <v>84.57</v>
      </c>
      <c r="P124">
        <v>3.2</v>
      </c>
      <c r="Q124">
        <v>15084</v>
      </c>
      <c r="R124">
        <v>6539</v>
      </c>
      <c r="S124">
        <v>6</v>
      </c>
      <c r="T124" s="30">
        <v>30382712</v>
      </c>
      <c r="U124" s="30">
        <v>9645462</v>
      </c>
      <c r="V124" s="30">
        <v>20737250</v>
      </c>
      <c r="W124" s="27">
        <f t="shared" si="1"/>
        <v>0.6825345281882671</v>
      </c>
    </row>
    <row r="125" spans="1:23" x14ac:dyDescent="0.3">
      <c r="A125" t="s">
        <v>142</v>
      </c>
      <c r="B125" t="s">
        <v>1135</v>
      </c>
      <c r="C125" t="s">
        <v>1632</v>
      </c>
      <c r="D125" t="s">
        <v>1637</v>
      </c>
      <c r="E125">
        <v>2023</v>
      </c>
      <c r="F125" t="s">
        <v>1639</v>
      </c>
      <c r="G125">
        <v>3364</v>
      </c>
      <c r="H125">
        <v>18529</v>
      </c>
      <c r="I125">
        <v>13486</v>
      </c>
      <c r="J125">
        <v>265234</v>
      </c>
      <c r="K125">
        <v>5.29</v>
      </c>
      <c r="L125">
        <v>13</v>
      </c>
      <c r="M125">
        <v>9.5299999999999994</v>
      </c>
      <c r="N125">
        <v>15.28</v>
      </c>
      <c r="O125">
        <v>71.62</v>
      </c>
      <c r="P125">
        <v>3.9</v>
      </c>
      <c r="Q125">
        <v>2261</v>
      </c>
      <c r="R125">
        <v>1061</v>
      </c>
      <c r="S125">
        <v>10</v>
      </c>
      <c r="T125" s="30">
        <v>62331556</v>
      </c>
      <c r="U125" s="30">
        <v>45632138</v>
      </c>
      <c r="V125" s="30">
        <v>16699418</v>
      </c>
      <c r="W125" s="27">
        <f t="shared" si="1"/>
        <v>0.26791274069910914</v>
      </c>
    </row>
    <row r="126" spans="1:23" x14ac:dyDescent="0.3">
      <c r="A126" t="s">
        <v>143</v>
      </c>
      <c r="B126" t="s">
        <v>1071</v>
      </c>
      <c r="C126" t="s">
        <v>1632</v>
      </c>
      <c r="D126" t="s">
        <v>1635</v>
      </c>
      <c r="E126">
        <v>2023</v>
      </c>
      <c r="F126" t="s">
        <v>1640</v>
      </c>
      <c r="G126">
        <v>3207</v>
      </c>
      <c r="H126">
        <v>5763</v>
      </c>
      <c r="I126">
        <v>6130</v>
      </c>
      <c r="J126">
        <v>129003</v>
      </c>
      <c r="K126">
        <v>9.32</v>
      </c>
      <c r="L126">
        <v>9</v>
      </c>
      <c r="M126">
        <v>7.55</v>
      </c>
      <c r="N126">
        <v>24.59</v>
      </c>
      <c r="O126">
        <v>69.819999999999993</v>
      </c>
      <c r="P126">
        <v>3.2</v>
      </c>
      <c r="Q126">
        <v>14011</v>
      </c>
      <c r="R126">
        <v>6927</v>
      </c>
      <c r="S126">
        <v>7</v>
      </c>
      <c r="T126" s="30">
        <v>18481941</v>
      </c>
      <c r="U126" s="30">
        <v>19787913</v>
      </c>
      <c r="V126" s="30">
        <v>-1305972</v>
      </c>
      <c r="W126" s="27">
        <f t="shared" si="1"/>
        <v>-7.0662058709093381E-2</v>
      </c>
    </row>
    <row r="127" spans="1:23" x14ac:dyDescent="0.3">
      <c r="A127" t="s">
        <v>144</v>
      </c>
      <c r="B127" t="s">
        <v>1136</v>
      </c>
      <c r="C127" t="s">
        <v>1632</v>
      </c>
      <c r="D127" t="s">
        <v>1635</v>
      </c>
      <c r="E127">
        <v>2023</v>
      </c>
      <c r="F127" t="s">
        <v>1639</v>
      </c>
      <c r="G127">
        <v>2675</v>
      </c>
      <c r="H127">
        <v>15560</v>
      </c>
      <c r="I127">
        <v>6310</v>
      </c>
      <c r="J127">
        <v>233467</v>
      </c>
      <c r="K127">
        <v>5.01</v>
      </c>
      <c r="L127">
        <v>6</v>
      </c>
      <c r="M127">
        <v>4.45</v>
      </c>
      <c r="N127">
        <v>9.02</v>
      </c>
      <c r="O127">
        <v>28.73</v>
      </c>
      <c r="P127">
        <v>4.4000000000000004</v>
      </c>
      <c r="Q127">
        <v>10971</v>
      </c>
      <c r="R127">
        <v>1317</v>
      </c>
      <c r="S127">
        <v>14</v>
      </c>
      <c r="T127" s="30">
        <v>41623000</v>
      </c>
      <c r="U127" s="30">
        <v>17112717</v>
      </c>
      <c r="V127" s="30">
        <v>24510283</v>
      </c>
      <c r="W127" s="27">
        <f t="shared" si="1"/>
        <v>0.5888639213896163</v>
      </c>
    </row>
    <row r="128" spans="1:23" x14ac:dyDescent="0.3">
      <c r="A128" t="s">
        <v>145</v>
      </c>
      <c r="B128" t="s">
        <v>1137</v>
      </c>
      <c r="C128" t="s">
        <v>1634</v>
      </c>
      <c r="D128" t="s">
        <v>1638</v>
      </c>
      <c r="E128">
        <v>2023</v>
      </c>
      <c r="F128" t="s">
        <v>1642</v>
      </c>
      <c r="G128">
        <v>2779</v>
      </c>
      <c r="H128">
        <v>16656</v>
      </c>
      <c r="I128">
        <v>11538</v>
      </c>
      <c r="J128">
        <v>89758</v>
      </c>
      <c r="K128">
        <v>10.99</v>
      </c>
      <c r="L128">
        <v>12</v>
      </c>
      <c r="M128">
        <v>5.92</v>
      </c>
      <c r="N128">
        <v>18.82</v>
      </c>
      <c r="O128">
        <v>14.79</v>
      </c>
      <c r="P128">
        <v>4.7</v>
      </c>
      <c r="Q128">
        <v>13967</v>
      </c>
      <c r="R128">
        <v>8666</v>
      </c>
      <c r="S128">
        <v>5</v>
      </c>
      <c r="T128" s="30">
        <v>46287024</v>
      </c>
      <c r="U128" s="30">
        <v>32153860</v>
      </c>
      <c r="V128" s="30">
        <v>14133164</v>
      </c>
      <c r="W128" s="27">
        <f t="shared" si="1"/>
        <v>0.30533749588221526</v>
      </c>
    </row>
    <row r="129" spans="1:23" x14ac:dyDescent="0.3">
      <c r="A129" t="s">
        <v>146</v>
      </c>
      <c r="B129" t="s">
        <v>1138</v>
      </c>
      <c r="C129" t="s">
        <v>1632</v>
      </c>
      <c r="D129" t="s">
        <v>1636</v>
      </c>
      <c r="E129">
        <v>2023</v>
      </c>
      <c r="F129" t="s">
        <v>1641</v>
      </c>
      <c r="G129">
        <v>1647</v>
      </c>
      <c r="H129">
        <v>10146</v>
      </c>
      <c r="I129">
        <v>9554</v>
      </c>
      <c r="J129">
        <v>366456</v>
      </c>
      <c r="K129">
        <v>6.07</v>
      </c>
      <c r="L129">
        <v>19</v>
      </c>
      <c r="M129">
        <v>7.01</v>
      </c>
      <c r="N129">
        <v>12.5</v>
      </c>
      <c r="O129">
        <v>51.41</v>
      </c>
      <c r="P129">
        <v>1.7</v>
      </c>
      <c r="Q129">
        <v>7663</v>
      </c>
      <c r="R129">
        <v>6107</v>
      </c>
      <c r="S129">
        <v>12</v>
      </c>
      <c r="T129" s="30">
        <v>16710462</v>
      </c>
      <c r="U129" s="30">
        <v>16101894</v>
      </c>
      <c r="V129" s="30">
        <v>608568</v>
      </c>
      <c r="W129" s="27">
        <f t="shared" si="1"/>
        <v>3.6418382687444545E-2</v>
      </c>
    </row>
    <row r="130" spans="1:23" x14ac:dyDescent="0.3">
      <c r="A130" t="s">
        <v>147</v>
      </c>
      <c r="B130" t="s">
        <v>1139</v>
      </c>
      <c r="C130" t="s">
        <v>1634</v>
      </c>
      <c r="D130" t="s">
        <v>1635</v>
      </c>
      <c r="E130">
        <v>2023</v>
      </c>
      <c r="F130" t="s">
        <v>1642</v>
      </c>
      <c r="G130">
        <v>3110</v>
      </c>
      <c r="H130">
        <v>13164</v>
      </c>
      <c r="I130">
        <v>12554</v>
      </c>
      <c r="J130">
        <v>380814</v>
      </c>
      <c r="K130">
        <v>1.03</v>
      </c>
      <c r="L130">
        <v>4</v>
      </c>
      <c r="M130">
        <v>1.94</v>
      </c>
      <c r="N130">
        <v>3.2</v>
      </c>
      <c r="O130">
        <v>19.95</v>
      </c>
      <c r="P130">
        <v>2.7</v>
      </c>
      <c r="Q130">
        <v>17565</v>
      </c>
      <c r="R130">
        <v>4230</v>
      </c>
      <c r="S130">
        <v>12</v>
      </c>
      <c r="T130" s="30">
        <v>40940040</v>
      </c>
      <c r="U130" s="30">
        <v>39423754</v>
      </c>
      <c r="V130" s="30">
        <v>1516286</v>
      </c>
      <c r="W130" s="27">
        <f t="shared" si="1"/>
        <v>3.7036749353444698E-2</v>
      </c>
    </row>
    <row r="131" spans="1:23" x14ac:dyDescent="0.3">
      <c r="A131" t="s">
        <v>148</v>
      </c>
      <c r="B131" t="s">
        <v>1140</v>
      </c>
      <c r="C131" t="s">
        <v>1632</v>
      </c>
      <c r="D131" t="s">
        <v>1635</v>
      </c>
      <c r="E131">
        <v>2024</v>
      </c>
      <c r="F131" t="s">
        <v>1642</v>
      </c>
      <c r="G131">
        <v>2743</v>
      </c>
      <c r="H131">
        <v>4469</v>
      </c>
      <c r="I131">
        <v>11481</v>
      </c>
      <c r="J131">
        <v>132279</v>
      </c>
      <c r="K131">
        <v>11.76</v>
      </c>
      <c r="L131">
        <v>2</v>
      </c>
      <c r="M131">
        <v>4.47</v>
      </c>
      <c r="N131">
        <v>14.56</v>
      </c>
      <c r="O131">
        <v>86.98</v>
      </c>
      <c r="P131">
        <v>2.6</v>
      </c>
      <c r="Q131">
        <v>13386</v>
      </c>
      <c r="R131">
        <v>1492</v>
      </c>
      <c r="S131">
        <v>8</v>
      </c>
      <c r="T131" s="30">
        <v>12258467</v>
      </c>
      <c r="U131" s="30">
        <v>31624662</v>
      </c>
      <c r="V131" s="30">
        <v>-19366195</v>
      </c>
      <c r="W131" s="27">
        <f t="shared" ref="W131:W194" si="2">(V131/T131)</f>
        <v>-1.5798219304257213</v>
      </c>
    </row>
    <row r="132" spans="1:23" x14ac:dyDescent="0.3">
      <c r="A132" t="s">
        <v>149</v>
      </c>
      <c r="B132" t="s">
        <v>1141</v>
      </c>
      <c r="C132" t="s">
        <v>1632</v>
      </c>
      <c r="D132" t="s">
        <v>1638</v>
      </c>
      <c r="E132">
        <v>2023</v>
      </c>
      <c r="F132" t="s">
        <v>1640</v>
      </c>
      <c r="G132">
        <v>4941</v>
      </c>
      <c r="H132">
        <v>4528</v>
      </c>
      <c r="I132">
        <v>14372</v>
      </c>
      <c r="J132">
        <v>65434</v>
      </c>
      <c r="K132">
        <v>4.29</v>
      </c>
      <c r="L132">
        <v>14</v>
      </c>
      <c r="M132">
        <v>8.3000000000000007</v>
      </c>
      <c r="N132">
        <v>7.5</v>
      </c>
      <c r="O132">
        <v>33.19</v>
      </c>
      <c r="P132">
        <v>2.6</v>
      </c>
      <c r="Q132">
        <v>19420</v>
      </c>
      <c r="R132">
        <v>2176</v>
      </c>
      <c r="S132">
        <v>3</v>
      </c>
      <c r="T132" s="30">
        <v>22372848</v>
      </c>
      <c r="U132" s="30">
        <v>71077486</v>
      </c>
      <c r="V132" s="30">
        <v>-48704638</v>
      </c>
      <c r="W132" s="27">
        <f t="shared" si="2"/>
        <v>-2.1769529744268588</v>
      </c>
    </row>
    <row r="133" spans="1:23" x14ac:dyDescent="0.3">
      <c r="A133" t="s">
        <v>150</v>
      </c>
      <c r="B133" t="s">
        <v>1142</v>
      </c>
      <c r="C133" t="s">
        <v>1632</v>
      </c>
      <c r="D133" t="s">
        <v>1635</v>
      </c>
      <c r="E133">
        <v>2023</v>
      </c>
      <c r="F133" t="s">
        <v>1641</v>
      </c>
      <c r="G133">
        <v>3677</v>
      </c>
      <c r="H133">
        <v>5129</v>
      </c>
      <c r="I133">
        <v>9764</v>
      </c>
      <c r="J133">
        <v>245119</v>
      </c>
      <c r="K133">
        <v>6.49</v>
      </c>
      <c r="L133">
        <v>3</v>
      </c>
      <c r="M133">
        <v>6.55</v>
      </c>
      <c r="N133">
        <v>0.86</v>
      </c>
      <c r="O133">
        <v>78.239999999999995</v>
      </c>
      <c r="P133">
        <v>1.5</v>
      </c>
      <c r="Q133">
        <v>7701</v>
      </c>
      <c r="R133">
        <v>9066</v>
      </c>
      <c r="S133">
        <v>5</v>
      </c>
      <c r="T133" s="30">
        <v>18859333</v>
      </c>
      <c r="U133" s="30">
        <v>36147347</v>
      </c>
      <c r="V133" s="30">
        <v>-17288014</v>
      </c>
      <c r="W133" s="27">
        <f t="shared" si="2"/>
        <v>-0.91668215413556775</v>
      </c>
    </row>
    <row r="134" spans="1:23" x14ac:dyDescent="0.3">
      <c r="A134" t="s">
        <v>151</v>
      </c>
      <c r="B134" t="s">
        <v>1143</v>
      </c>
      <c r="C134" t="s">
        <v>1633</v>
      </c>
      <c r="D134" t="s">
        <v>1638</v>
      </c>
      <c r="E134">
        <v>2024</v>
      </c>
      <c r="F134" t="s">
        <v>1641</v>
      </c>
      <c r="G134">
        <v>1413</v>
      </c>
      <c r="H134">
        <v>4567</v>
      </c>
      <c r="I134">
        <v>7293</v>
      </c>
      <c r="J134">
        <v>490991</v>
      </c>
      <c r="K134">
        <v>10.28</v>
      </c>
      <c r="L134">
        <v>14</v>
      </c>
      <c r="M134">
        <v>4.1100000000000003</v>
      </c>
      <c r="N134">
        <v>15.87</v>
      </c>
      <c r="O134">
        <v>41.01</v>
      </c>
      <c r="P134">
        <v>4.3</v>
      </c>
      <c r="Q134">
        <v>17080</v>
      </c>
      <c r="R134">
        <v>4416</v>
      </c>
      <c r="S134">
        <v>6</v>
      </c>
      <c r="T134" s="30">
        <v>6453171</v>
      </c>
      <c r="U134" s="30">
        <v>10796000</v>
      </c>
      <c r="V134" s="30">
        <v>-4342829</v>
      </c>
      <c r="W134" s="27">
        <f t="shared" si="2"/>
        <v>-0.67297596793886294</v>
      </c>
    </row>
    <row r="135" spans="1:23" x14ac:dyDescent="0.3">
      <c r="A135" t="s">
        <v>152</v>
      </c>
      <c r="B135" t="s">
        <v>1039</v>
      </c>
      <c r="C135" t="s">
        <v>1632</v>
      </c>
      <c r="D135" t="s">
        <v>1636</v>
      </c>
      <c r="E135">
        <v>2024</v>
      </c>
      <c r="F135" t="s">
        <v>1642</v>
      </c>
      <c r="G135">
        <v>2031</v>
      </c>
      <c r="H135">
        <v>7441</v>
      </c>
      <c r="I135">
        <v>11029</v>
      </c>
      <c r="J135">
        <v>387913</v>
      </c>
      <c r="K135">
        <v>4.99</v>
      </c>
      <c r="L135">
        <v>13</v>
      </c>
      <c r="M135">
        <v>6.63</v>
      </c>
      <c r="N135">
        <v>21.47</v>
      </c>
      <c r="O135">
        <v>35.86</v>
      </c>
      <c r="P135">
        <v>1.1000000000000001</v>
      </c>
      <c r="Q135">
        <v>20654</v>
      </c>
      <c r="R135">
        <v>6296</v>
      </c>
      <c r="S135">
        <v>5</v>
      </c>
      <c r="T135" s="30">
        <v>15112671</v>
      </c>
      <c r="U135" s="30">
        <v>22787812</v>
      </c>
      <c r="V135" s="30">
        <v>-7675141</v>
      </c>
      <c r="W135" s="27">
        <f t="shared" si="2"/>
        <v>-0.50786131716888427</v>
      </c>
    </row>
    <row r="136" spans="1:23" x14ac:dyDescent="0.3">
      <c r="A136" t="s">
        <v>153</v>
      </c>
      <c r="B136" t="s">
        <v>1041</v>
      </c>
      <c r="C136" t="s">
        <v>1634</v>
      </c>
      <c r="D136" t="s">
        <v>1637</v>
      </c>
      <c r="E136">
        <v>2024</v>
      </c>
      <c r="F136" t="s">
        <v>1641</v>
      </c>
      <c r="G136">
        <v>1713</v>
      </c>
      <c r="H136">
        <v>19270</v>
      </c>
      <c r="I136">
        <v>12415</v>
      </c>
      <c r="J136">
        <v>295754</v>
      </c>
      <c r="K136">
        <v>0.85</v>
      </c>
      <c r="L136">
        <v>19</v>
      </c>
      <c r="M136">
        <v>1.18</v>
      </c>
      <c r="N136">
        <v>8.6199999999999992</v>
      </c>
      <c r="O136">
        <v>84.81</v>
      </c>
      <c r="P136">
        <v>3.1</v>
      </c>
      <c r="Q136">
        <v>8899</v>
      </c>
      <c r="R136">
        <v>4689</v>
      </c>
      <c r="S136">
        <v>5</v>
      </c>
      <c r="T136" s="30">
        <v>33009510</v>
      </c>
      <c r="U136" s="30">
        <v>21562649</v>
      </c>
      <c r="V136" s="30">
        <v>11446861</v>
      </c>
      <c r="W136" s="27">
        <f t="shared" si="2"/>
        <v>0.34677464161085697</v>
      </c>
    </row>
    <row r="137" spans="1:23" x14ac:dyDescent="0.3">
      <c r="A137" t="s">
        <v>154</v>
      </c>
      <c r="B137" t="s">
        <v>1144</v>
      </c>
      <c r="C137" t="s">
        <v>1634</v>
      </c>
      <c r="D137" t="s">
        <v>1637</v>
      </c>
      <c r="E137">
        <v>2024</v>
      </c>
      <c r="F137" t="s">
        <v>1641</v>
      </c>
      <c r="G137">
        <v>1579</v>
      </c>
      <c r="H137">
        <v>13055</v>
      </c>
      <c r="I137">
        <v>11559</v>
      </c>
      <c r="J137">
        <v>378821</v>
      </c>
      <c r="K137">
        <v>5.61</v>
      </c>
      <c r="L137">
        <v>18</v>
      </c>
      <c r="M137">
        <v>4.01</v>
      </c>
      <c r="N137">
        <v>9.76</v>
      </c>
      <c r="O137">
        <v>39.07</v>
      </c>
      <c r="P137">
        <v>3.6</v>
      </c>
      <c r="Q137">
        <v>18445</v>
      </c>
      <c r="R137">
        <v>8242</v>
      </c>
      <c r="S137">
        <v>12</v>
      </c>
      <c r="T137" s="30">
        <v>20613845</v>
      </c>
      <c r="U137" s="30">
        <v>18630482</v>
      </c>
      <c r="V137" s="30">
        <v>1983363</v>
      </c>
      <c r="W137" s="27">
        <f t="shared" si="2"/>
        <v>9.6215092332362057E-2</v>
      </c>
    </row>
    <row r="138" spans="1:23" x14ac:dyDescent="0.3">
      <c r="A138" t="s">
        <v>155</v>
      </c>
      <c r="B138" t="s">
        <v>1145</v>
      </c>
      <c r="C138" t="s">
        <v>1633</v>
      </c>
      <c r="D138" t="s">
        <v>1637</v>
      </c>
      <c r="E138">
        <v>2023</v>
      </c>
      <c r="F138" t="s">
        <v>1642</v>
      </c>
      <c r="G138">
        <v>2088</v>
      </c>
      <c r="H138">
        <v>14581</v>
      </c>
      <c r="I138">
        <v>6239</v>
      </c>
      <c r="J138">
        <v>133555</v>
      </c>
      <c r="K138">
        <v>14.17</v>
      </c>
      <c r="L138">
        <v>12</v>
      </c>
      <c r="M138">
        <v>7.93</v>
      </c>
      <c r="N138">
        <v>22.28</v>
      </c>
      <c r="O138">
        <v>41.22</v>
      </c>
      <c r="P138">
        <v>1.8</v>
      </c>
      <c r="Q138">
        <v>9123</v>
      </c>
      <c r="R138">
        <v>6360</v>
      </c>
      <c r="S138">
        <v>14</v>
      </c>
      <c r="T138" s="30">
        <v>30445128</v>
      </c>
      <c r="U138" s="30">
        <v>13160587</v>
      </c>
      <c r="V138" s="30">
        <v>17284541</v>
      </c>
      <c r="W138" s="27">
        <f t="shared" si="2"/>
        <v>0.56772765087405774</v>
      </c>
    </row>
    <row r="139" spans="1:23" x14ac:dyDescent="0.3">
      <c r="A139" t="s">
        <v>156</v>
      </c>
      <c r="B139" t="s">
        <v>1146</v>
      </c>
      <c r="C139" t="s">
        <v>1634</v>
      </c>
      <c r="D139" t="s">
        <v>1636</v>
      </c>
      <c r="E139">
        <v>2023</v>
      </c>
      <c r="F139" t="s">
        <v>1641</v>
      </c>
      <c r="G139">
        <v>3352</v>
      </c>
      <c r="H139">
        <v>8319</v>
      </c>
      <c r="I139">
        <v>10565</v>
      </c>
      <c r="J139">
        <v>178379</v>
      </c>
      <c r="K139">
        <v>9.6300000000000008</v>
      </c>
      <c r="L139">
        <v>9</v>
      </c>
      <c r="M139">
        <v>2.21</v>
      </c>
      <c r="N139">
        <v>20.34</v>
      </c>
      <c r="O139">
        <v>18.489999999999998</v>
      </c>
      <c r="P139">
        <v>4.5999999999999996</v>
      </c>
      <c r="Q139">
        <v>11827</v>
      </c>
      <c r="R139">
        <v>8571</v>
      </c>
      <c r="S139">
        <v>10</v>
      </c>
      <c r="T139" s="30">
        <v>27885288</v>
      </c>
      <c r="U139" s="30">
        <v>35592259</v>
      </c>
      <c r="V139" s="30">
        <v>-7706971</v>
      </c>
      <c r="W139" s="27">
        <f t="shared" si="2"/>
        <v>-0.27638125882006309</v>
      </c>
    </row>
    <row r="140" spans="1:23" x14ac:dyDescent="0.3">
      <c r="A140" t="s">
        <v>157</v>
      </c>
      <c r="B140" t="s">
        <v>1147</v>
      </c>
      <c r="C140" t="s">
        <v>1634</v>
      </c>
      <c r="D140" t="s">
        <v>1635</v>
      </c>
      <c r="E140">
        <v>2024</v>
      </c>
      <c r="F140" t="s">
        <v>1640</v>
      </c>
      <c r="G140">
        <v>2287</v>
      </c>
      <c r="H140">
        <v>12546</v>
      </c>
      <c r="I140">
        <v>12686</v>
      </c>
      <c r="J140">
        <v>266992</v>
      </c>
      <c r="K140">
        <v>10.07</v>
      </c>
      <c r="L140">
        <v>4</v>
      </c>
      <c r="M140">
        <v>1.86</v>
      </c>
      <c r="N140">
        <v>17.87</v>
      </c>
      <c r="O140">
        <v>63.64</v>
      </c>
      <c r="P140">
        <v>4.4000000000000004</v>
      </c>
      <c r="Q140">
        <v>8687</v>
      </c>
      <c r="R140">
        <v>7997</v>
      </c>
      <c r="S140">
        <v>12</v>
      </c>
      <c r="T140" s="30">
        <v>28692702</v>
      </c>
      <c r="U140" s="30">
        <v>29279874</v>
      </c>
      <c r="V140" s="30">
        <v>-587172</v>
      </c>
      <c r="W140" s="27">
        <f t="shared" si="2"/>
        <v>-2.0464158446980699E-2</v>
      </c>
    </row>
    <row r="141" spans="1:23" x14ac:dyDescent="0.3">
      <c r="A141" t="s">
        <v>158</v>
      </c>
      <c r="B141" t="s">
        <v>1148</v>
      </c>
      <c r="C141" t="s">
        <v>1633</v>
      </c>
      <c r="D141" t="s">
        <v>1636</v>
      </c>
      <c r="E141">
        <v>2024</v>
      </c>
      <c r="F141" t="s">
        <v>1639</v>
      </c>
      <c r="G141">
        <v>1356</v>
      </c>
      <c r="H141">
        <v>19217</v>
      </c>
      <c r="I141">
        <v>14079</v>
      </c>
      <c r="J141">
        <v>289511</v>
      </c>
      <c r="K141">
        <v>9.48</v>
      </c>
      <c r="L141">
        <v>19</v>
      </c>
      <c r="M141">
        <v>9.51</v>
      </c>
      <c r="N141">
        <v>6.22</v>
      </c>
      <c r="O141">
        <v>33.11</v>
      </c>
      <c r="P141">
        <v>2.9</v>
      </c>
      <c r="Q141">
        <v>3680</v>
      </c>
      <c r="R141">
        <v>4941</v>
      </c>
      <c r="S141">
        <v>14</v>
      </c>
      <c r="T141" s="30">
        <v>26058252</v>
      </c>
      <c r="U141" s="30">
        <v>19380635</v>
      </c>
      <c r="V141" s="30">
        <v>6677617</v>
      </c>
      <c r="W141" s="27">
        <f t="shared" si="2"/>
        <v>0.25625728847813739</v>
      </c>
    </row>
    <row r="142" spans="1:23" x14ac:dyDescent="0.3">
      <c r="A142" t="s">
        <v>159</v>
      </c>
      <c r="B142" t="s">
        <v>1149</v>
      </c>
      <c r="C142" t="s">
        <v>1633</v>
      </c>
      <c r="D142" t="s">
        <v>1636</v>
      </c>
      <c r="E142">
        <v>2024</v>
      </c>
      <c r="F142" t="s">
        <v>1640</v>
      </c>
      <c r="G142">
        <v>4079</v>
      </c>
      <c r="H142">
        <v>4211</v>
      </c>
      <c r="I142">
        <v>7311</v>
      </c>
      <c r="J142">
        <v>226806</v>
      </c>
      <c r="K142">
        <v>2.98</v>
      </c>
      <c r="L142">
        <v>19</v>
      </c>
      <c r="M142">
        <v>2.1</v>
      </c>
      <c r="N142">
        <v>22.76</v>
      </c>
      <c r="O142">
        <v>56.85</v>
      </c>
      <c r="P142">
        <v>2.6</v>
      </c>
      <c r="Q142">
        <v>3460</v>
      </c>
      <c r="R142">
        <v>7261</v>
      </c>
      <c r="S142">
        <v>3</v>
      </c>
      <c r="T142" s="30">
        <v>17176669</v>
      </c>
      <c r="U142" s="30">
        <v>30048375</v>
      </c>
      <c r="V142" s="30">
        <v>-12871706</v>
      </c>
      <c r="W142" s="27">
        <f t="shared" si="2"/>
        <v>-0.74937148756839878</v>
      </c>
    </row>
    <row r="143" spans="1:23" x14ac:dyDescent="0.3">
      <c r="A143" t="s">
        <v>160</v>
      </c>
      <c r="B143" t="s">
        <v>1150</v>
      </c>
      <c r="C143" t="s">
        <v>1634</v>
      </c>
      <c r="D143" t="s">
        <v>1638</v>
      </c>
      <c r="E143">
        <v>2024</v>
      </c>
      <c r="F143" t="s">
        <v>1642</v>
      </c>
      <c r="G143">
        <v>2725</v>
      </c>
      <c r="H143">
        <v>6353</v>
      </c>
      <c r="I143">
        <v>12283</v>
      </c>
      <c r="J143">
        <v>413809</v>
      </c>
      <c r="K143">
        <v>6.28</v>
      </c>
      <c r="L143">
        <v>5</v>
      </c>
      <c r="M143">
        <v>2.61</v>
      </c>
      <c r="N143">
        <v>3.86</v>
      </c>
      <c r="O143">
        <v>57.31</v>
      </c>
      <c r="P143">
        <v>1.9</v>
      </c>
      <c r="Q143">
        <v>6653</v>
      </c>
      <c r="R143">
        <v>9766</v>
      </c>
      <c r="S143">
        <v>7</v>
      </c>
      <c r="T143" s="30">
        <v>17311925</v>
      </c>
      <c r="U143" s="30">
        <v>33884984</v>
      </c>
      <c r="V143" s="30">
        <v>-16573059</v>
      </c>
      <c r="W143" s="27">
        <f t="shared" si="2"/>
        <v>-0.95732040197724977</v>
      </c>
    </row>
    <row r="144" spans="1:23" x14ac:dyDescent="0.3">
      <c r="A144" t="s">
        <v>161</v>
      </c>
      <c r="B144" t="s">
        <v>1151</v>
      </c>
      <c r="C144" t="s">
        <v>1632</v>
      </c>
      <c r="D144" t="s">
        <v>1638</v>
      </c>
      <c r="E144">
        <v>2023</v>
      </c>
      <c r="F144" t="s">
        <v>1639</v>
      </c>
      <c r="G144">
        <v>1332</v>
      </c>
      <c r="H144">
        <v>9215</v>
      </c>
      <c r="I144">
        <v>8304</v>
      </c>
      <c r="J144">
        <v>483819</v>
      </c>
      <c r="K144">
        <v>11.26</v>
      </c>
      <c r="L144">
        <v>3</v>
      </c>
      <c r="M144">
        <v>9.6999999999999993</v>
      </c>
      <c r="N144">
        <v>15.67</v>
      </c>
      <c r="O144">
        <v>67.540000000000006</v>
      </c>
      <c r="P144">
        <v>3.9</v>
      </c>
      <c r="Q144">
        <v>8535</v>
      </c>
      <c r="R144">
        <v>1159</v>
      </c>
      <c r="S144">
        <v>9</v>
      </c>
      <c r="T144" s="30">
        <v>12274380</v>
      </c>
      <c r="U144" s="30">
        <v>11544747</v>
      </c>
      <c r="V144" s="30">
        <v>729633</v>
      </c>
      <c r="W144" s="27">
        <f t="shared" si="2"/>
        <v>5.9443572709986167E-2</v>
      </c>
    </row>
    <row r="145" spans="1:23" x14ac:dyDescent="0.3">
      <c r="A145" t="s">
        <v>162</v>
      </c>
      <c r="B145" t="s">
        <v>1152</v>
      </c>
      <c r="C145" t="s">
        <v>1632</v>
      </c>
      <c r="D145" t="s">
        <v>1638</v>
      </c>
      <c r="E145">
        <v>2023</v>
      </c>
      <c r="F145" t="s">
        <v>1639</v>
      </c>
      <c r="G145">
        <v>759</v>
      </c>
      <c r="H145">
        <v>10442</v>
      </c>
      <c r="I145">
        <v>2046</v>
      </c>
      <c r="J145">
        <v>118803</v>
      </c>
      <c r="K145">
        <v>1.52</v>
      </c>
      <c r="L145">
        <v>1</v>
      </c>
      <c r="M145">
        <v>7.35</v>
      </c>
      <c r="N145">
        <v>0.72</v>
      </c>
      <c r="O145">
        <v>69.62</v>
      </c>
      <c r="P145">
        <v>1.5</v>
      </c>
      <c r="Q145">
        <v>12971</v>
      </c>
      <c r="R145">
        <v>2022</v>
      </c>
      <c r="S145">
        <v>9</v>
      </c>
      <c r="T145" s="30">
        <v>7925478</v>
      </c>
      <c r="U145" s="30">
        <v>1671717</v>
      </c>
      <c r="V145" s="30">
        <v>6253761</v>
      </c>
      <c r="W145" s="27">
        <f t="shared" si="2"/>
        <v>0.78907051410653084</v>
      </c>
    </row>
    <row r="146" spans="1:23" x14ac:dyDescent="0.3">
      <c r="A146" t="s">
        <v>163</v>
      </c>
      <c r="B146" t="s">
        <v>1150</v>
      </c>
      <c r="C146" t="s">
        <v>1633</v>
      </c>
      <c r="D146" t="s">
        <v>1636</v>
      </c>
      <c r="E146">
        <v>2024</v>
      </c>
      <c r="F146" t="s">
        <v>1639</v>
      </c>
      <c r="G146">
        <v>4794</v>
      </c>
      <c r="H146">
        <v>17007</v>
      </c>
      <c r="I146">
        <v>12711</v>
      </c>
      <c r="J146">
        <v>482548</v>
      </c>
      <c r="K146">
        <v>4.17</v>
      </c>
      <c r="L146">
        <v>15</v>
      </c>
      <c r="M146">
        <v>7</v>
      </c>
      <c r="N146">
        <v>16.09</v>
      </c>
      <c r="O146">
        <v>51.16</v>
      </c>
      <c r="P146">
        <v>3.7</v>
      </c>
      <c r="Q146">
        <v>2082</v>
      </c>
      <c r="R146">
        <v>6201</v>
      </c>
      <c r="S146">
        <v>12</v>
      </c>
      <c r="T146" s="30">
        <v>81531558</v>
      </c>
      <c r="U146" s="30">
        <v>61419082</v>
      </c>
      <c r="V146" s="30">
        <v>20112476</v>
      </c>
      <c r="W146" s="27">
        <f t="shared" si="2"/>
        <v>0.24668332720932426</v>
      </c>
    </row>
    <row r="147" spans="1:23" x14ac:dyDescent="0.3">
      <c r="A147" t="s">
        <v>164</v>
      </c>
      <c r="B147" t="s">
        <v>1153</v>
      </c>
      <c r="C147" t="s">
        <v>1634</v>
      </c>
      <c r="D147" t="s">
        <v>1638</v>
      </c>
      <c r="E147">
        <v>2024</v>
      </c>
      <c r="F147" t="s">
        <v>1640</v>
      </c>
      <c r="G147">
        <v>4463</v>
      </c>
      <c r="H147">
        <v>17326</v>
      </c>
      <c r="I147">
        <v>4639</v>
      </c>
      <c r="J147">
        <v>403847</v>
      </c>
      <c r="K147">
        <v>4.1399999999999997</v>
      </c>
      <c r="L147">
        <v>17</v>
      </c>
      <c r="M147">
        <v>8.5299999999999994</v>
      </c>
      <c r="N147">
        <v>6.93</v>
      </c>
      <c r="O147">
        <v>36.479999999999997</v>
      </c>
      <c r="P147">
        <v>4.4000000000000004</v>
      </c>
      <c r="Q147">
        <v>17014</v>
      </c>
      <c r="R147">
        <v>4692</v>
      </c>
      <c r="S147">
        <v>8</v>
      </c>
      <c r="T147" s="30">
        <v>77325938</v>
      </c>
      <c r="U147" s="30">
        <v>21107704</v>
      </c>
      <c r="V147" s="30">
        <v>56218234</v>
      </c>
      <c r="W147" s="27">
        <f t="shared" si="2"/>
        <v>0.72702944773848066</v>
      </c>
    </row>
    <row r="148" spans="1:23" x14ac:dyDescent="0.3">
      <c r="A148" t="s">
        <v>165</v>
      </c>
      <c r="B148" t="s">
        <v>1154</v>
      </c>
      <c r="C148" t="s">
        <v>1634</v>
      </c>
      <c r="D148" t="s">
        <v>1636</v>
      </c>
      <c r="E148">
        <v>2023</v>
      </c>
      <c r="F148" t="s">
        <v>1641</v>
      </c>
      <c r="G148">
        <v>3798</v>
      </c>
      <c r="H148">
        <v>3262</v>
      </c>
      <c r="I148">
        <v>9351</v>
      </c>
      <c r="J148">
        <v>333456</v>
      </c>
      <c r="K148">
        <v>6.48</v>
      </c>
      <c r="L148">
        <v>4</v>
      </c>
      <c r="M148">
        <v>1.1599999999999999</v>
      </c>
      <c r="N148">
        <v>11.24</v>
      </c>
      <c r="O148">
        <v>77</v>
      </c>
      <c r="P148">
        <v>1.9</v>
      </c>
      <c r="Q148">
        <v>17031</v>
      </c>
      <c r="R148">
        <v>6449</v>
      </c>
      <c r="S148">
        <v>11</v>
      </c>
      <c r="T148" s="30">
        <v>12389076</v>
      </c>
      <c r="U148" s="30">
        <v>35848554</v>
      </c>
      <c r="V148" s="30">
        <v>-23459478</v>
      </c>
      <c r="W148" s="27">
        <f t="shared" si="2"/>
        <v>-1.8935615537429911</v>
      </c>
    </row>
    <row r="149" spans="1:23" x14ac:dyDescent="0.3">
      <c r="A149" t="s">
        <v>166</v>
      </c>
      <c r="B149" t="s">
        <v>1119</v>
      </c>
      <c r="C149" t="s">
        <v>1633</v>
      </c>
      <c r="D149" t="s">
        <v>1635</v>
      </c>
      <c r="E149">
        <v>2024</v>
      </c>
      <c r="F149" t="s">
        <v>1640</v>
      </c>
      <c r="G149">
        <v>4829</v>
      </c>
      <c r="H149">
        <v>17350</v>
      </c>
      <c r="I149">
        <v>14008</v>
      </c>
      <c r="J149">
        <v>274448</v>
      </c>
      <c r="K149">
        <v>14.71</v>
      </c>
      <c r="L149">
        <v>3</v>
      </c>
      <c r="M149">
        <v>7.06</v>
      </c>
      <c r="N149">
        <v>8.6300000000000008</v>
      </c>
      <c r="O149">
        <v>34.79</v>
      </c>
      <c r="P149">
        <v>4.5</v>
      </c>
      <c r="Q149">
        <v>18172</v>
      </c>
      <c r="R149">
        <v>2573</v>
      </c>
      <c r="S149">
        <v>12</v>
      </c>
      <c r="T149" s="30">
        <v>83783150</v>
      </c>
      <c r="U149" s="30">
        <v>67919080</v>
      </c>
      <c r="V149" s="30">
        <v>15864070</v>
      </c>
      <c r="W149" s="27">
        <f t="shared" si="2"/>
        <v>0.18934678392970425</v>
      </c>
    </row>
    <row r="150" spans="1:23" x14ac:dyDescent="0.3">
      <c r="A150" t="s">
        <v>167</v>
      </c>
      <c r="B150" t="s">
        <v>1155</v>
      </c>
      <c r="C150" t="s">
        <v>1633</v>
      </c>
      <c r="D150" t="s">
        <v>1635</v>
      </c>
      <c r="E150">
        <v>2023</v>
      </c>
      <c r="F150" t="s">
        <v>1639</v>
      </c>
      <c r="G150">
        <v>713</v>
      </c>
      <c r="H150">
        <v>13612</v>
      </c>
      <c r="I150">
        <v>3176</v>
      </c>
      <c r="J150">
        <v>225251</v>
      </c>
      <c r="K150">
        <v>1.01</v>
      </c>
      <c r="L150">
        <v>12</v>
      </c>
      <c r="M150">
        <v>5.04</v>
      </c>
      <c r="N150">
        <v>4.32</v>
      </c>
      <c r="O150">
        <v>50.6</v>
      </c>
      <c r="P150">
        <v>1.1000000000000001</v>
      </c>
      <c r="Q150">
        <v>9479</v>
      </c>
      <c r="R150">
        <v>8208</v>
      </c>
      <c r="S150">
        <v>5</v>
      </c>
      <c r="T150" s="30">
        <v>9705356</v>
      </c>
      <c r="U150" s="30">
        <v>2489739</v>
      </c>
      <c r="V150" s="30">
        <v>7215617</v>
      </c>
      <c r="W150" s="27">
        <f t="shared" si="2"/>
        <v>0.74346752452975451</v>
      </c>
    </row>
    <row r="151" spans="1:23" x14ac:dyDescent="0.3">
      <c r="A151" t="s">
        <v>168</v>
      </c>
      <c r="B151" t="s">
        <v>1156</v>
      </c>
      <c r="C151" t="s">
        <v>1632</v>
      </c>
      <c r="D151" t="s">
        <v>1638</v>
      </c>
      <c r="E151">
        <v>2023</v>
      </c>
      <c r="F151" t="s">
        <v>1642</v>
      </c>
      <c r="G151">
        <v>2048</v>
      </c>
      <c r="H151">
        <v>14152</v>
      </c>
      <c r="I151">
        <v>3809</v>
      </c>
      <c r="J151">
        <v>252514</v>
      </c>
      <c r="K151">
        <v>7.78</v>
      </c>
      <c r="L151">
        <v>18</v>
      </c>
      <c r="M151">
        <v>8.2899999999999991</v>
      </c>
      <c r="N151">
        <v>15.55</v>
      </c>
      <c r="O151">
        <v>42.1</v>
      </c>
      <c r="P151">
        <v>4.7</v>
      </c>
      <c r="Q151">
        <v>4560</v>
      </c>
      <c r="R151">
        <v>8196</v>
      </c>
      <c r="S151">
        <v>8</v>
      </c>
      <c r="T151" s="30">
        <v>28983296</v>
      </c>
      <c r="U151" s="30">
        <v>8053346</v>
      </c>
      <c r="V151" s="30">
        <v>20929950</v>
      </c>
      <c r="W151" s="27">
        <f t="shared" si="2"/>
        <v>0.72213836549162658</v>
      </c>
    </row>
    <row r="152" spans="1:23" x14ac:dyDescent="0.3">
      <c r="A152" t="s">
        <v>169</v>
      </c>
      <c r="B152" t="s">
        <v>1157</v>
      </c>
      <c r="C152" t="s">
        <v>1632</v>
      </c>
      <c r="D152" t="s">
        <v>1635</v>
      </c>
      <c r="E152">
        <v>2023</v>
      </c>
      <c r="F152" t="s">
        <v>1641</v>
      </c>
      <c r="G152">
        <v>3495</v>
      </c>
      <c r="H152">
        <v>7622</v>
      </c>
      <c r="I152">
        <v>11985</v>
      </c>
      <c r="J152">
        <v>295404</v>
      </c>
      <c r="K152">
        <v>2.69</v>
      </c>
      <c r="L152">
        <v>1</v>
      </c>
      <c r="M152">
        <v>5.08</v>
      </c>
      <c r="N152">
        <v>22.05</v>
      </c>
      <c r="O152">
        <v>78.41</v>
      </c>
      <c r="P152">
        <v>1.5</v>
      </c>
      <c r="Q152">
        <v>15231</v>
      </c>
      <c r="R152">
        <v>6848</v>
      </c>
      <c r="S152">
        <v>14</v>
      </c>
      <c r="T152" s="30">
        <v>26638890</v>
      </c>
      <c r="U152" s="30">
        <v>42182979</v>
      </c>
      <c r="V152" s="30">
        <v>-15544089</v>
      </c>
      <c r="W152" s="27">
        <f t="shared" si="2"/>
        <v>-0.583511137288378</v>
      </c>
    </row>
    <row r="153" spans="1:23" x14ac:dyDescent="0.3">
      <c r="A153" t="s">
        <v>170</v>
      </c>
      <c r="B153" t="s">
        <v>1158</v>
      </c>
      <c r="C153" t="s">
        <v>1634</v>
      </c>
      <c r="D153" t="s">
        <v>1636</v>
      </c>
      <c r="E153">
        <v>2024</v>
      </c>
      <c r="F153" t="s">
        <v>1642</v>
      </c>
      <c r="G153">
        <v>3793</v>
      </c>
      <c r="H153">
        <v>1981</v>
      </c>
      <c r="I153">
        <v>9954</v>
      </c>
      <c r="J153">
        <v>167961</v>
      </c>
      <c r="K153">
        <v>14.56</v>
      </c>
      <c r="L153">
        <v>12</v>
      </c>
      <c r="M153">
        <v>6.2</v>
      </c>
      <c r="N153">
        <v>23.98</v>
      </c>
      <c r="O153">
        <v>44.55</v>
      </c>
      <c r="P153">
        <v>3.6</v>
      </c>
      <c r="Q153">
        <v>13794</v>
      </c>
      <c r="R153">
        <v>4649</v>
      </c>
      <c r="S153">
        <v>11</v>
      </c>
      <c r="T153" s="30">
        <v>7513933</v>
      </c>
      <c r="U153" s="30">
        <v>37923483</v>
      </c>
      <c r="V153" s="30">
        <v>-30409550</v>
      </c>
      <c r="W153" s="27">
        <f t="shared" si="2"/>
        <v>-4.0470882559107197</v>
      </c>
    </row>
    <row r="154" spans="1:23" x14ac:dyDescent="0.3">
      <c r="A154" t="s">
        <v>171</v>
      </c>
      <c r="B154" t="s">
        <v>1159</v>
      </c>
      <c r="C154" t="s">
        <v>1634</v>
      </c>
      <c r="D154" t="s">
        <v>1636</v>
      </c>
      <c r="E154">
        <v>2024</v>
      </c>
      <c r="F154" t="s">
        <v>1639</v>
      </c>
      <c r="G154">
        <v>1545</v>
      </c>
      <c r="H154">
        <v>16036</v>
      </c>
      <c r="I154">
        <v>12624</v>
      </c>
      <c r="J154">
        <v>352523</v>
      </c>
      <c r="K154">
        <v>1.7</v>
      </c>
      <c r="L154">
        <v>10</v>
      </c>
      <c r="M154">
        <v>4.78</v>
      </c>
      <c r="N154">
        <v>4.8099999999999996</v>
      </c>
      <c r="O154">
        <v>40.89</v>
      </c>
      <c r="P154">
        <v>2</v>
      </c>
      <c r="Q154">
        <v>19067</v>
      </c>
      <c r="R154">
        <v>694</v>
      </c>
      <c r="S154">
        <v>7</v>
      </c>
      <c r="T154" s="30">
        <v>24775620</v>
      </c>
      <c r="U154" s="30">
        <v>19856603</v>
      </c>
      <c r="V154" s="30">
        <v>4919017</v>
      </c>
      <c r="W154" s="27">
        <f t="shared" si="2"/>
        <v>0.19854263990164525</v>
      </c>
    </row>
    <row r="155" spans="1:23" x14ac:dyDescent="0.3">
      <c r="A155" t="s">
        <v>172</v>
      </c>
      <c r="B155" t="s">
        <v>1160</v>
      </c>
      <c r="C155" t="s">
        <v>1632</v>
      </c>
      <c r="D155" t="s">
        <v>1635</v>
      </c>
      <c r="E155">
        <v>2023</v>
      </c>
      <c r="F155" t="s">
        <v>1640</v>
      </c>
      <c r="G155">
        <v>3354</v>
      </c>
      <c r="H155">
        <v>1653</v>
      </c>
      <c r="I155">
        <v>2627</v>
      </c>
      <c r="J155">
        <v>67297</v>
      </c>
      <c r="K155">
        <v>6.05</v>
      </c>
      <c r="L155">
        <v>3</v>
      </c>
      <c r="M155">
        <v>4.78</v>
      </c>
      <c r="N155">
        <v>17.93</v>
      </c>
      <c r="O155">
        <v>65.19</v>
      </c>
      <c r="P155">
        <v>4.3</v>
      </c>
      <c r="Q155">
        <v>15774</v>
      </c>
      <c r="R155">
        <v>5552</v>
      </c>
      <c r="S155">
        <v>12</v>
      </c>
      <c r="T155" s="30">
        <v>5544162</v>
      </c>
      <c r="U155" s="30">
        <v>8878255</v>
      </c>
      <c r="V155" s="30">
        <v>-3334093</v>
      </c>
      <c r="W155" s="27">
        <f t="shared" si="2"/>
        <v>-0.60137005376105535</v>
      </c>
    </row>
    <row r="156" spans="1:23" x14ac:dyDescent="0.3">
      <c r="A156" t="s">
        <v>173</v>
      </c>
      <c r="B156" t="s">
        <v>1149</v>
      </c>
      <c r="C156" t="s">
        <v>1632</v>
      </c>
      <c r="D156" t="s">
        <v>1638</v>
      </c>
      <c r="E156">
        <v>2024</v>
      </c>
      <c r="F156" t="s">
        <v>1641</v>
      </c>
      <c r="G156">
        <v>3813</v>
      </c>
      <c r="H156">
        <v>9117</v>
      </c>
      <c r="I156">
        <v>7779</v>
      </c>
      <c r="J156">
        <v>314155</v>
      </c>
      <c r="K156">
        <v>11.07</v>
      </c>
      <c r="L156">
        <v>19</v>
      </c>
      <c r="M156">
        <v>7.68</v>
      </c>
      <c r="N156">
        <v>16.61</v>
      </c>
      <c r="O156">
        <v>58.2</v>
      </c>
      <c r="P156">
        <v>3</v>
      </c>
      <c r="Q156">
        <v>19330</v>
      </c>
      <c r="R156">
        <v>606</v>
      </c>
      <c r="S156">
        <v>7</v>
      </c>
      <c r="T156" s="30">
        <v>34763121</v>
      </c>
      <c r="U156" s="30">
        <v>29975482</v>
      </c>
      <c r="V156" s="30">
        <v>4787639</v>
      </c>
      <c r="W156" s="27">
        <f t="shared" si="2"/>
        <v>0.13772178280540462</v>
      </c>
    </row>
    <row r="157" spans="1:23" x14ac:dyDescent="0.3">
      <c r="A157" t="s">
        <v>174</v>
      </c>
      <c r="B157" t="s">
        <v>1161</v>
      </c>
      <c r="C157" t="s">
        <v>1633</v>
      </c>
      <c r="D157" t="s">
        <v>1637</v>
      </c>
      <c r="E157">
        <v>2024</v>
      </c>
      <c r="F157" t="s">
        <v>1639</v>
      </c>
      <c r="G157">
        <v>1903</v>
      </c>
      <c r="H157">
        <v>3024</v>
      </c>
      <c r="I157">
        <v>10605</v>
      </c>
      <c r="J157">
        <v>170234</v>
      </c>
      <c r="K157">
        <v>10.57</v>
      </c>
      <c r="L157">
        <v>19</v>
      </c>
      <c r="M157">
        <v>6.29</v>
      </c>
      <c r="N157">
        <v>8.58</v>
      </c>
      <c r="O157">
        <v>18.579999999999998</v>
      </c>
      <c r="P157">
        <v>1.5</v>
      </c>
      <c r="Q157">
        <v>17848</v>
      </c>
      <c r="R157">
        <v>4989</v>
      </c>
      <c r="S157">
        <v>3</v>
      </c>
      <c r="T157" s="30">
        <v>5754672</v>
      </c>
      <c r="U157" s="30">
        <v>20351549</v>
      </c>
      <c r="V157" s="30">
        <v>-14596877</v>
      </c>
      <c r="W157" s="27">
        <f t="shared" si="2"/>
        <v>-2.5365263215696743</v>
      </c>
    </row>
    <row r="158" spans="1:23" x14ac:dyDescent="0.3">
      <c r="A158" t="s">
        <v>175</v>
      </c>
      <c r="B158" t="s">
        <v>1162</v>
      </c>
      <c r="C158" t="s">
        <v>1632</v>
      </c>
      <c r="D158" t="s">
        <v>1635</v>
      </c>
      <c r="E158">
        <v>2024</v>
      </c>
      <c r="F158" t="s">
        <v>1642</v>
      </c>
      <c r="G158">
        <v>4709</v>
      </c>
      <c r="H158">
        <v>3620</v>
      </c>
      <c r="I158">
        <v>10632</v>
      </c>
      <c r="J158">
        <v>94014</v>
      </c>
      <c r="K158">
        <v>6.34</v>
      </c>
      <c r="L158">
        <v>14</v>
      </c>
      <c r="M158">
        <v>6.33</v>
      </c>
      <c r="N158">
        <v>0.48</v>
      </c>
      <c r="O158">
        <v>50.65</v>
      </c>
      <c r="P158">
        <v>3.3</v>
      </c>
      <c r="Q158">
        <v>3403</v>
      </c>
      <c r="R158">
        <v>7737</v>
      </c>
      <c r="S158">
        <v>9</v>
      </c>
      <c r="T158" s="30">
        <v>17046580</v>
      </c>
      <c r="U158" s="30">
        <v>50160102</v>
      </c>
      <c r="V158" s="30">
        <v>-33113522</v>
      </c>
      <c r="W158" s="27">
        <f t="shared" si="2"/>
        <v>-1.9425316984403911</v>
      </c>
    </row>
    <row r="159" spans="1:23" x14ac:dyDescent="0.3">
      <c r="A159" t="s">
        <v>176</v>
      </c>
      <c r="B159" t="s">
        <v>1163</v>
      </c>
      <c r="C159" t="s">
        <v>1633</v>
      </c>
      <c r="D159" t="s">
        <v>1638</v>
      </c>
      <c r="E159">
        <v>2024</v>
      </c>
      <c r="F159" t="s">
        <v>1639</v>
      </c>
      <c r="G159">
        <v>1341</v>
      </c>
      <c r="H159">
        <v>16548</v>
      </c>
      <c r="I159">
        <v>11208</v>
      </c>
      <c r="J159">
        <v>293166</v>
      </c>
      <c r="K159">
        <v>5.2</v>
      </c>
      <c r="L159">
        <v>3</v>
      </c>
      <c r="M159">
        <v>4.5</v>
      </c>
      <c r="N159">
        <v>17.239999999999998</v>
      </c>
      <c r="O159">
        <v>68.84</v>
      </c>
      <c r="P159">
        <v>2.6</v>
      </c>
      <c r="Q159">
        <v>16051</v>
      </c>
      <c r="R159">
        <v>8312</v>
      </c>
      <c r="S159">
        <v>9</v>
      </c>
      <c r="T159" s="30">
        <v>22190868</v>
      </c>
      <c r="U159" s="30">
        <v>15323094</v>
      </c>
      <c r="V159" s="30">
        <v>6867774</v>
      </c>
      <c r="W159" s="27">
        <f t="shared" si="2"/>
        <v>0.30948649687790492</v>
      </c>
    </row>
    <row r="160" spans="1:23" x14ac:dyDescent="0.3">
      <c r="A160" t="s">
        <v>177</v>
      </c>
      <c r="B160" t="s">
        <v>1164</v>
      </c>
      <c r="C160" t="s">
        <v>1633</v>
      </c>
      <c r="D160" t="s">
        <v>1637</v>
      </c>
      <c r="E160">
        <v>2024</v>
      </c>
      <c r="F160" t="s">
        <v>1642</v>
      </c>
      <c r="G160">
        <v>3631</v>
      </c>
      <c r="H160">
        <v>3843</v>
      </c>
      <c r="I160">
        <v>13304</v>
      </c>
      <c r="J160">
        <v>454954</v>
      </c>
      <c r="K160">
        <v>5.96</v>
      </c>
      <c r="L160">
        <v>8</v>
      </c>
      <c r="M160">
        <v>5.31</v>
      </c>
      <c r="N160">
        <v>23.64</v>
      </c>
      <c r="O160">
        <v>89.37</v>
      </c>
      <c r="P160">
        <v>3.6</v>
      </c>
      <c r="Q160">
        <v>16641</v>
      </c>
      <c r="R160">
        <v>1499</v>
      </c>
      <c r="S160">
        <v>12</v>
      </c>
      <c r="T160" s="30">
        <v>13953933</v>
      </c>
      <c r="U160" s="30">
        <v>48761778</v>
      </c>
      <c r="V160" s="30">
        <v>-34807845</v>
      </c>
      <c r="W160" s="27">
        <f t="shared" si="2"/>
        <v>-2.4944827383075436</v>
      </c>
    </row>
    <row r="161" spans="1:23" x14ac:dyDescent="0.3">
      <c r="A161" t="s">
        <v>178</v>
      </c>
      <c r="B161" t="s">
        <v>1165</v>
      </c>
      <c r="C161" t="s">
        <v>1632</v>
      </c>
      <c r="D161" t="s">
        <v>1637</v>
      </c>
      <c r="E161">
        <v>2024</v>
      </c>
      <c r="F161" t="s">
        <v>1639</v>
      </c>
      <c r="G161">
        <v>3507</v>
      </c>
      <c r="H161">
        <v>6636</v>
      </c>
      <c r="I161">
        <v>9369</v>
      </c>
      <c r="J161">
        <v>406477</v>
      </c>
      <c r="K161">
        <v>3.96</v>
      </c>
      <c r="L161">
        <v>6</v>
      </c>
      <c r="M161">
        <v>7.46</v>
      </c>
      <c r="N161">
        <v>15.8</v>
      </c>
      <c r="O161">
        <v>60.33</v>
      </c>
      <c r="P161">
        <v>4.5</v>
      </c>
      <c r="Q161">
        <v>3877</v>
      </c>
      <c r="R161">
        <v>3301</v>
      </c>
      <c r="S161">
        <v>8</v>
      </c>
      <c r="T161" s="30">
        <v>23272452</v>
      </c>
      <c r="U161" s="30">
        <v>33263560</v>
      </c>
      <c r="V161" s="30">
        <v>-9991108</v>
      </c>
      <c r="W161" s="27">
        <f t="shared" si="2"/>
        <v>-0.42931049981325559</v>
      </c>
    </row>
    <row r="162" spans="1:23" x14ac:dyDescent="0.3">
      <c r="A162" t="s">
        <v>179</v>
      </c>
      <c r="B162" t="s">
        <v>1085</v>
      </c>
      <c r="C162" t="s">
        <v>1633</v>
      </c>
      <c r="D162" t="s">
        <v>1638</v>
      </c>
      <c r="E162">
        <v>2023</v>
      </c>
      <c r="F162" t="s">
        <v>1639</v>
      </c>
      <c r="G162">
        <v>1686</v>
      </c>
      <c r="H162">
        <v>2740</v>
      </c>
      <c r="I162">
        <v>13206</v>
      </c>
      <c r="J162">
        <v>228570</v>
      </c>
      <c r="K162">
        <v>3.08</v>
      </c>
      <c r="L162">
        <v>18</v>
      </c>
      <c r="M162">
        <v>8.26</v>
      </c>
      <c r="N162">
        <v>10.88</v>
      </c>
      <c r="O162">
        <v>39.619999999999997</v>
      </c>
      <c r="P162">
        <v>2.6</v>
      </c>
      <c r="Q162">
        <v>2347</v>
      </c>
      <c r="R162">
        <v>7954</v>
      </c>
      <c r="S162">
        <v>12</v>
      </c>
      <c r="T162" s="30">
        <v>4619640</v>
      </c>
      <c r="U162" s="30">
        <v>22493886</v>
      </c>
      <c r="V162" s="30">
        <v>-17874246</v>
      </c>
      <c r="W162" s="27">
        <f t="shared" si="2"/>
        <v>-3.8691859105904358</v>
      </c>
    </row>
    <row r="163" spans="1:23" x14ac:dyDescent="0.3">
      <c r="A163" t="s">
        <v>180</v>
      </c>
      <c r="B163" t="s">
        <v>1166</v>
      </c>
      <c r="C163" t="s">
        <v>1634</v>
      </c>
      <c r="D163" t="s">
        <v>1635</v>
      </c>
      <c r="E163">
        <v>2024</v>
      </c>
      <c r="F163" t="s">
        <v>1641</v>
      </c>
      <c r="G163">
        <v>3746</v>
      </c>
      <c r="H163">
        <v>1560</v>
      </c>
      <c r="I163">
        <v>5085</v>
      </c>
      <c r="J163">
        <v>308864</v>
      </c>
      <c r="K163">
        <v>7.25</v>
      </c>
      <c r="L163">
        <v>18</v>
      </c>
      <c r="M163">
        <v>6.97</v>
      </c>
      <c r="N163">
        <v>13.13</v>
      </c>
      <c r="O163">
        <v>28.09</v>
      </c>
      <c r="P163">
        <v>2.2000000000000002</v>
      </c>
      <c r="Q163">
        <v>15880</v>
      </c>
      <c r="R163">
        <v>6863</v>
      </c>
      <c r="S163">
        <v>10</v>
      </c>
      <c r="T163" s="30">
        <v>5843760</v>
      </c>
      <c r="U163" s="30">
        <v>19357274</v>
      </c>
      <c r="V163" s="30">
        <v>-13513514</v>
      </c>
      <c r="W163" s="27">
        <f t="shared" si="2"/>
        <v>-2.31246902679097</v>
      </c>
    </row>
    <row r="164" spans="1:23" x14ac:dyDescent="0.3">
      <c r="A164" t="s">
        <v>181</v>
      </c>
      <c r="B164" t="s">
        <v>1167</v>
      </c>
      <c r="C164" t="s">
        <v>1634</v>
      </c>
      <c r="D164" t="s">
        <v>1637</v>
      </c>
      <c r="E164">
        <v>2023</v>
      </c>
      <c r="F164" t="s">
        <v>1640</v>
      </c>
      <c r="G164">
        <v>3049</v>
      </c>
      <c r="H164">
        <v>10630</v>
      </c>
      <c r="I164">
        <v>7710</v>
      </c>
      <c r="J164">
        <v>323264</v>
      </c>
      <c r="K164">
        <v>4.03</v>
      </c>
      <c r="L164">
        <v>5</v>
      </c>
      <c r="M164">
        <v>9.24</v>
      </c>
      <c r="N164">
        <v>4.99</v>
      </c>
      <c r="O164">
        <v>79.83</v>
      </c>
      <c r="P164">
        <v>1.1000000000000001</v>
      </c>
      <c r="Q164">
        <v>19123</v>
      </c>
      <c r="R164">
        <v>8062</v>
      </c>
      <c r="S164">
        <v>9</v>
      </c>
      <c r="T164" s="30">
        <v>32410870</v>
      </c>
      <c r="U164" s="30">
        <v>23831054</v>
      </c>
      <c r="V164" s="30">
        <v>8579816</v>
      </c>
      <c r="W164" s="27">
        <f t="shared" si="2"/>
        <v>0.2647203237679211</v>
      </c>
    </row>
    <row r="165" spans="1:23" x14ac:dyDescent="0.3">
      <c r="A165" t="s">
        <v>182</v>
      </c>
      <c r="B165" t="s">
        <v>1168</v>
      </c>
      <c r="C165" t="s">
        <v>1633</v>
      </c>
      <c r="D165" t="s">
        <v>1635</v>
      </c>
      <c r="E165">
        <v>2024</v>
      </c>
      <c r="F165" t="s">
        <v>1642</v>
      </c>
      <c r="G165">
        <v>3202</v>
      </c>
      <c r="H165">
        <v>19523</v>
      </c>
      <c r="I165">
        <v>9361</v>
      </c>
      <c r="J165">
        <v>451983</v>
      </c>
      <c r="K165">
        <v>4.3099999999999996</v>
      </c>
      <c r="L165">
        <v>5</v>
      </c>
      <c r="M165">
        <v>8.1999999999999993</v>
      </c>
      <c r="N165">
        <v>18.760000000000002</v>
      </c>
      <c r="O165">
        <v>75.17</v>
      </c>
      <c r="P165">
        <v>3.3</v>
      </c>
      <c r="Q165">
        <v>11024</v>
      </c>
      <c r="R165">
        <v>5290</v>
      </c>
      <c r="S165">
        <v>10</v>
      </c>
      <c r="T165" s="30">
        <v>62512646</v>
      </c>
      <c r="U165" s="30">
        <v>30425905</v>
      </c>
      <c r="V165" s="30">
        <v>32086741</v>
      </c>
      <c r="W165" s="27">
        <f t="shared" si="2"/>
        <v>0.51328400016854192</v>
      </c>
    </row>
    <row r="166" spans="1:23" x14ac:dyDescent="0.3">
      <c r="A166" t="s">
        <v>183</v>
      </c>
      <c r="B166" t="s">
        <v>1169</v>
      </c>
      <c r="C166" t="s">
        <v>1633</v>
      </c>
      <c r="D166" t="s">
        <v>1638</v>
      </c>
      <c r="E166">
        <v>2023</v>
      </c>
      <c r="F166" t="s">
        <v>1639</v>
      </c>
      <c r="G166">
        <v>748</v>
      </c>
      <c r="H166">
        <v>13812</v>
      </c>
      <c r="I166">
        <v>14889</v>
      </c>
      <c r="J166">
        <v>334996</v>
      </c>
      <c r="K166">
        <v>9.85</v>
      </c>
      <c r="L166">
        <v>19</v>
      </c>
      <c r="M166">
        <v>5.62</v>
      </c>
      <c r="N166">
        <v>18.66</v>
      </c>
      <c r="O166">
        <v>28.71</v>
      </c>
      <c r="P166">
        <v>2.6</v>
      </c>
      <c r="Q166">
        <v>16731</v>
      </c>
      <c r="R166">
        <v>5781</v>
      </c>
      <c r="S166">
        <v>10</v>
      </c>
      <c r="T166" s="30">
        <v>10331376</v>
      </c>
      <c r="U166" s="30">
        <v>11471968</v>
      </c>
      <c r="V166" s="30">
        <v>-1140592</v>
      </c>
      <c r="W166" s="27">
        <f t="shared" si="2"/>
        <v>-0.11040078301283392</v>
      </c>
    </row>
    <row r="167" spans="1:23" x14ac:dyDescent="0.3">
      <c r="A167" t="s">
        <v>184</v>
      </c>
      <c r="B167" t="s">
        <v>1170</v>
      </c>
      <c r="C167" t="s">
        <v>1633</v>
      </c>
      <c r="D167" t="s">
        <v>1638</v>
      </c>
      <c r="E167">
        <v>2024</v>
      </c>
      <c r="F167" t="s">
        <v>1641</v>
      </c>
      <c r="G167">
        <v>2210</v>
      </c>
      <c r="H167">
        <v>14850</v>
      </c>
      <c r="I167">
        <v>2996</v>
      </c>
      <c r="J167">
        <v>391383</v>
      </c>
      <c r="K167">
        <v>14.53</v>
      </c>
      <c r="L167">
        <v>14</v>
      </c>
      <c r="M167">
        <v>6.71</v>
      </c>
      <c r="N167">
        <v>3.64</v>
      </c>
      <c r="O167">
        <v>26.05</v>
      </c>
      <c r="P167">
        <v>2.5</v>
      </c>
      <c r="Q167">
        <v>13198</v>
      </c>
      <c r="R167">
        <v>3778</v>
      </c>
      <c r="S167">
        <v>7</v>
      </c>
      <c r="T167" s="30">
        <v>32818500</v>
      </c>
      <c r="U167" s="30">
        <v>7012543</v>
      </c>
      <c r="V167" s="30">
        <v>25805957</v>
      </c>
      <c r="W167" s="27">
        <f t="shared" si="2"/>
        <v>0.78632347608818198</v>
      </c>
    </row>
    <row r="168" spans="1:23" x14ac:dyDescent="0.3">
      <c r="A168" t="s">
        <v>185</v>
      </c>
      <c r="B168" t="s">
        <v>1171</v>
      </c>
      <c r="C168" t="s">
        <v>1634</v>
      </c>
      <c r="D168" t="s">
        <v>1638</v>
      </c>
      <c r="E168">
        <v>2024</v>
      </c>
      <c r="F168" t="s">
        <v>1640</v>
      </c>
      <c r="G168">
        <v>4147</v>
      </c>
      <c r="H168">
        <v>13918</v>
      </c>
      <c r="I168">
        <v>4547</v>
      </c>
      <c r="J168">
        <v>444145</v>
      </c>
      <c r="K168">
        <v>9.0500000000000007</v>
      </c>
      <c r="L168">
        <v>14</v>
      </c>
      <c r="M168">
        <v>9.26</v>
      </c>
      <c r="N168">
        <v>21.95</v>
      </c>
      <c r="O168">
        <v>67.209999999999994</v>
      </c>
      <c r="P168">
        <v>1.7</v>
      </c>
      <c r="Q168">
        <v>12071</v>
      </c>
      <c r="R168">
        <v>436</v>
      </c>
      <c r="S168">
        <v>3</v>
      </c>
      <c r="T168" s="30">
        <v>57717946</v>
      </c>
      <c r="U168" s="30">
        <v>19300554</v>
      </c>
      <c r="V168" s="30">
        <v>38417392</v>
      </c>
      <c r="W168" s="27">
        <f t="shared" si="2"/>
        <v>0.66560566794944509</v>
      </c>
    </row>
    <row r="169" spans="1:23" x14ac:dyDescent="0.3">
      <c r="A169" t="s">
        <v>186</v>
      </c>
      <c r="B169" t="s">
        <v>1172</v>
      </c>
      <c r="C169" t="s">
        <v>1632</v>
      </c>
      <c r="D169" t="s">
        <v>1637</v>
      </c>
      <c r="E169">
        <v>2024</v>
      </c>
      <c r="F169" t="s">
        <v>1639</v>
      </c>
      <c r="G169">
        <v>4787</v>
      </c>
      <c r="H169">
        <v>2752</v>
      </c>
      <c r="I169">
        <v>9643</v>
      </c>
      <c r="J169">
        <v>258559</v>
      </c>
      <c r="K169">
        <v>1.1499999999999999</v>
      </c>
      <c r="L169">
        <v>19</v>
      </c>
      <c r="M169">
        <v>6.19</v>
      </c>
      <c r="N169">
        <v>6.73</v>
      </c>
      <c r="O169">
        <v>35.200000000000003</v>
      </c>
      <c r="P169">
        <v>2.7</v>
      </c>
      <c r="Q169">
        <v>13814</v>
      </c>
      <c r="R169">
        <v>1767</v>
      </c>
      <c r="S169">
        <v>13</v>
      </c>
      <c r="T169" s="30">
        <v>13173824</v>
      </c>
      <c r="U169" s="30">
        <v>46419600</v>
      </c>
      <c r="V169" s="30">
        <v>-33245776</v>
      </c>
      <c r="W169" s="27">
        <f t="shared" si="2"/>
        <v>-2.5236238164408453</v>
      </c>
    </row>
    <row r="170" spans="1:23" x14ac:dyDescent="0.3">
      <c r="A170" t="s">
        <v>187</v>
      </c>
      <c r="B170" t="s">
        <v>1167</v>
      </c>
      <c r="C170" t="s">
        <v>1634</v>
      </c>
      <c r="D170" t="s">
        <v>1637</v>
      </c>
      <c r="E170">
        <v>2024</v>
      </c>
      <c r="F170" t="s">
        <v>1639</v>
      </c>
      <c r="G170">
        <v>904</v>
      </c>
      <c r="H170">
        <v>9863</v>
      </c>
      <c r="I170">
        <v>6778</v>
      </c>
      <c r="J170">
        <v>141575</v>
      </c>
      <c r="K170">
        <v>1.1299999999999999</v>
      </c>
      <c r="L170">
        <v>8</v>
      </c>
      <c r="M170">
        <v>8.25</v>
      </c>
      <c r="N170">
        <v>24.56</v>
      </c>
      <c r="O170">
        <v>34.51</v>
      </c>
      <c r="P170">
        <v>4.9000000000000004</v>
      </c>
      <c r="Q170">
        <v>12929</v>
      </c>
      <c r="R170">
        <v>1009</v>
      </c>
      <c r="S170">
        <v>8</v>
      </c>
      <c r="T170" s="30">
        <v>8916152</v>
      </c>
      <c r="U170" s="30">
        <v>6268887</v>
      </c>
      <c r="V170" s="30">
        <v>2647265</v>
      </c>
      <c r="W170" s="27">
        <f t="shared" si="2"/>
        <v>0.29690667005228266</v>
      </c>
    </row>
    <row r="171" spans="1:23" x14ac:dyDescent="0.3">
      <c r="A171" t="s">
        <v>188</v>
      </c>
      <c r="B171" t="s">
        <v>1173</v>
      </c>
      <c r="C171" t="s">
        <v>1633</v>
      </c>
      <c r="D171" t="s">
        <v>1635</v>
      </c>
      <c r="E171">
        <v>2024</v>
      </c>
      <c r="F171" t="s">
        <v>1639</v>
      </c>
      <c r="G171">
        <v>3524</v>
      </c>
      <c r="H171">
        <v>11150</v>
      </c>
      <c r="I171">
        <v>6407</v>
      </c>
      <c r="J171">
        <v>145040</v>
      </c>
      <c r="K171">
        <v>14.27</v>
      </c>
      <c r="L171">
        <v>3</v>
      </c>
      <c r="M171">
        <v>6.89</v>
      </c>
      <c r="N171">
        <v>9.57</v>
      </c>
      <c r="O171">
        <v>22.18</v>
      </c>
      <c r="P171">
        <v>2.2000000000000002</v>
      </c>
      <c r="Q171">
        <v>3865</v>
      </c>
      <c r="R171">
        <v>8567</v>
      </c>
      <c r="S171">
        <v>4</v>
      </c>
      <c r="T171" s="30">
        <v>39292600</v>
      </c>
      <c r="U171" s="30">
        <v>22723308</v>
      </c>
      <c r="V171" s="30">
        <v>16569292</v>
      </c>
      <c r="W171" s="27">
        <f t="shared" si="2"/>
        <v>0.42168988562731913</v>
      </c>
    </row>
    <row r="172" spans="1:23" x14ac:dyDescent="0.3">
      <c r="A172" t="s">
        <v>189</v>
      </c>
      <c r="B172" t="s">
        <v>1174</v>
      </c>
      <c r="C172" t="s">
        <v>1632</v>
      </c>
      <c r="D172" t="s">
        <v>1638</v>
      </c>
      <c r="E172">
        <v>2023</v>
      </c>
      <c r="F172" t="s">
        <v>1641</v>
      </c>
      <c r="G172">
        <v>1757</v>
      </c>
      <c r="H172">
        <v>17814</v>
      </c>
      <c r="I172">
        <v>1569</v>
      </c>
      <c r="J172">
        <v>198510</v>
      </c>
      <c r="K172">
        <v>4.46</v>
      </c>
      <c r="L172">
        <v>17</v>
      </c>
      <c r="M172">
        <v>5.52</v>
      </c>
      <c r="N172">
        <v>4.45</v>
      </c>
      <c r="O172">
        <v>31.12</v>
      </c>
      <c r="P172">
        <v>3.4</v>
      </c>
      <c r="Q172">
        <v>12104</v>
      </c>
      <c r="R172">
        <v>9183</v>
      </c>
      <c r="S172">
        <v>14</v>
      </c>
      <c r="T172" s="30">
        <v>31299198</v>
      </c>
      <c r="U172" s="30">
        <v>2955243</v>
      </c>
      <c r="V172" s="30">
        <v>28343955</v>
      </c>
      <c r="W172" s="27">
        <f t="shared" si="2"/>
        <v>0.90558087143319133</v>
      </c>
    </row>
    <row r="173" spans="1:23" x14ac:dyDescent="0.3">
      <c r="A173" t="s">
        <v>190</v>
      </c>
      <c r="B173" t="s">
        <v>1175</v>
      </c>
      <c r="C173" t="s">
        <v>1633</v>
      </c>
      <c r="D173" t="s">
        <v>1637</v>
      </c>
      <c r="E173">
        <v>2023</v>
      </c>
      <c r="F173" t="s">
        <v>1642</v>
      </c>
      <c r="G173">
        <v>2827</v>
      </c>
      <c r="H173">
        <v>5590</v>
      </c>
      <c r="I173">
        <v>11413</v>
      </c>
      <c r="J173">
        <v>229587</v>
      </c>
      <c r="K173">
        <v>1.38</v>
      </c>
      <c r="L173">
        <v>17</v>
      </c>
      <c r="M173">
        <v>2.42</v>
      </c>
      <c r="N173">
        <v>8.7899999999999991</v>
      </c>
      <c r="O173">
        <v>44.2</v>
      </c>
      <c r="P173">
        <v>4.0999999999999996</v>
      </c>
      <c r="Q173">
        <v>12866</v>
      </c>
      <c r="R173">
        <v>8304</v>
      </c>
      <c r="S173">
        <v>8</v>
      </c>
      <c r="T173" s="30">
        <v>15802930</v>
      </c>
      <c r="U173" s="30">
        <v>32494138</v>
      </c>
      <c r="V173" s="30">
        <v>-16691208</v>
      </c>
      <c r="W173" s="27">
        <f t="shared" si="2"/>
        <v>-1.0562097028842119</v>
      </c>
    </row>
    <row r="174" spans="1:23" x14ac:dyDescent="0.3">
      <c r="A174" t="s">
        <v>191</v>
      </c>
      <c r="B174" t="s">
        <v>1160</v>
      </c>
      <c r="C174" t="s">
        <v>1632</v>
      </c>
      <c r="D174" t="s">
        <v>1636</v>
      </c>
      <c r="E174">
        <v>2024</v>
      </c>
      <c r="F174" t="s">
        <v>1640</v>
      </c>
      <c r="G174">
        <v>1783</v>
      </c>
      <c r="H174">
        <v>8460</v>
      </c>
      <c r="I174">
        <v>1580</v>
      </c>
      <c r="J174">
        <v>55744</v>
      </c>
      <c r="K174">
        <v>8.99</v>
      </c>
      <c r="L174">
        <v>4</v>
      </c>
      <c r="M174">
        <v>4.26</v>
      </c>
      <c r="N174">
        <v>11</v>
      </c>
      <c r="O174">
        <v>68.63</v>
      </c>
      <c r="P174">
        <v>4</v>
      </c>
      <c r="Q174">
        <v>6555</v>
      </c>
      <c r="R174">
        <v>5222</v>
      </c>
      <c r="S174">
        <v>10</v>
      </c>
      <c r="T174" s="30">
        <v>15084180</v>
      </c>
      <c r="U174" s="30">
        <v>2872884</v>
      </c>
      <c r="V174" s="30">
        <v>12211296</v>
      </c>
      <c r="W174" s="27">
        <f t="shared" si="2"/>
        <v>0.80954324331849659</v>
      </c>
    </row>
    <row r="175" spans="1:23" x14ac:dyDescent="0.3">
      <c r="A175" t="s">
        <v>192</v>
      </c>
      <c r="B175" t="s">
        <v>1026</v>
      </c>
      <c r="C175" t="s">
        <v>1634</v>
      </c>
      <c r="D175" t="s">
        <v>1635</v>
      </c>
      <c r="E175">
        <v>2023</v>
      </c>
      <c r="F175" t="s">
        <v>1640</v>
      </c>
      <c r="G175">
        <v>4981</v>
      </c>
      <c r="H175">
        <v>4504</v>
      </c>
      <c r="I175">
        <v>10708</v>
      </c>
      <c r="J175">
        <v>264892</v>
      </c>
      <c r="K175">
        <v>9.35</v>
      </c>
      <c r="L175">
        <v>19</v>
      </c>
      <c r="M175">
        <v>9.68</v>
      </c>
      <c r="N175">
        <v>1.73</v>
      </c>
      <c r="O175">
        <v>36.9</v>
      </c>
      <c r="P175">
        <v>2.2999999999999998</v>
      </c>
      <c r="Q175">
        <v>7122</v>
      </c>
      <c r="R175">
        <v>8253</v>
      </c>
      <c r="S175">
        <v>11</v>
      </c>
      <c r="T175" s="30">
        <v>22434424</v>
      </c>
      <c r="U175" s="30">
        <v>53601440</v>
      </c>
      <c r="V175" s="30">
        <v>-31167016</v>
      </c>
      <c r="W175" s="27">
        <f t="shared" si="2"/>
        <v>-1.3892496638202076</v>
      </c>
    </row>
    <row r="176" spans="1:23" x14ac:dyDescent="0.3">
      <c r="A176" t="s">
        <v>193</v>
      </c>
      <c r="B176" t="s">
        <v>1176</v>
      </c>
      <c r="C176" t="s">
        <v>1633</v>
      </c>
      <c r="D176" t="s">
        <v>1638</v>
      </c>
      <c r="E176">
        <v>2024</v>
      </c>
      <c r="F176" t="s">
        <v>1640</v>
      </c>
      <c r="G176">
        <v>3560</v>
      </c>
      <c r="H176">
        <v>18213</v>
      </c>
      <c r="I176">
        <v>7103</v>
      </c>
      <c r="J176">
        <v>485633</v>
      </c>
      <c r="K176">
        <v>9.73</v>
      </c>
      <c r="L176">
        <v>10</v>
      </c>
      <c r="M176">
        <v>6.58</v>
      </c>
      <c r="N176">
        <v>14.46</v>
      </c>
      <c r="O176">
        <v>36.29</v>
      </c>
      <c r="P176">
        <v>3.4</v>
      </c>
      <c r="Q176">
        <v>18256</v>
      </c>
      <c r="R176">
        <v>1073</v>
      </c>
      <c r="S176">
        <v>11</v>
      </c>
      <c r="T176" s="30">
        <v>64838280</v>
      </c>
      <c r="U176" s="30">
        <v>25772313</v>
      </c>
      <c r="V176" s="30">
        <v>39065967</v>
      </c>
      <c r="W176" s="27">
        <f t="shared" si="2"/>
        <v>0.60251393158486011</v>
      </c>
    </row>
    <row r="177" spans="1:23" x14ac:dyDescent="0.3">
      <c r="A177" t="s">
        <v>194</v>
      </c>
      <c r="B177" t="s">
        <v>1177</v>
      </c>
      <c r="C177" t="s">
        <v>1633</v>
      </c>
      <c r="D177" t="s">
        <v>1635</v>
      </c>
      <c r="E177">
        <v>2023</v>
      </c>
      <c r="F177" t="s">
        <v>1641</v>
      </c>
      <c r="G177">
        <v>252</v>
      </c>
      <c r="H177">
        <v>5140</v>
      </c>
      <c r="I177">
        <v>4783</v>
      </c>
      <c r="J177">
        <v>450285</v>
      </c>
      <c r="K177">
        <v>4.01</v>
      </c>
      <c r="L177">
        <v>4</v>
      </c>
      <c r="M177">
        <v>5.64</v>
      </c>
      <c r="N177">
        <v>14.94</v>
      </c>
      <c r="O177">
        <v>32.79</v>
      </c>
      <c r="P177">
        <v>4.5</v>
      </c>
      <c r="Q177">
        <v>9283</v>
      </c>
      <c r="R177">
        <v>4370</v>
      </c>
      <c r="S177">
        <v>3</v>
      </c>
      <c r="T177" s="30">
        <v>1295280</v>
      </c>
      <c r="U177" s="30">
        <v>1655601</v>
      </c>
      <c r="V177" s="30">
        <v>-360321</v>
      </c>
      <c r="W177" s="27">
        <f t="shared" si="2"/>
        <v>-0.27818000741152493</v>
      </c>
    </row>
    <row r="178" spans="1:23" x14ac:dyDescent="0.3">
      <c r="A178" t="s">
        <v>195</v>
      </c>
      <c r="B178" t="s">
        <v>1178</v>
      </c>
      <c r="C178" t="s">
        <v>1634</v>
      </c>
      <c r="D178" t="s">
        <v>1635</v>
      </c>
      <c r="E178">
        <v>2024</v>
      </c>
      <c r="F178" t="s">
        <v>1642</v>
      </c>
      <c r="G178">
        <v>3305</v>
      </c>
      <c r="H178">
        <v>2841</v>
      </c>
      <c r="I178">
        <v>10303</v>
      </c>
      <c r="J178">
        <v>354503</v>
      </c>
      <c r="K178">
        <v>0.23</v>
      </c>
      <c r="L178">
        <v>3</v>
      </c>
      <c r="M178">
        <v>9.33</v>
      </c>
      <c r="N178">
        <v>18.47</v>
      </c>
      <c r="O178">
        <v>48.26</v>
      </c>
      <c r="P178">
        <v>1.1000000000000001</v>
      </c>
      <c r="Q178">
        <v>3449</v>
      </c>
      <c r="R178">
        <v>1508</v>
      </c>
      <c r="S178">
        <v>14</v>
      </c>
      <c r="T178" s="30">
        <v>9389505</v>
      </c>
      <c r="U178" s="30">
        <v>34405918</v>
      </c>
      <c r="V178" s="30">
        <v>-25016413</v>
      </c>
      <c r="W178" s="27">
        <f t="shared" si="2"/>
        <v>-2.664295189150014</v>
      </c>
    </row>
    <row r="179" spans="1:23" x14ac:dyDescent="0.3">
      <c r="A179" t="s">
        <v>196</v>
      </c>
      <c r="B179" t="s">
        <v>1179</v>
      </c>
      <c r="C179" t="s">
        <v>1632</v>
      </c>
      <c r="D179" t="s">
        <v>1638</v>
      </c>
      <c r="E179">
        <v>2023</v>
      </c>
      <c r="F179" t="s">
        <v>1642</v>
      </c>
      <c r="G179">
        <v>4268</v>
      </c>
      <c r="H179">
        <v>13355</v>
      </c>
      <c r="I179">
        <v>12351</v>
      </c>
      <c r="J179">
        <v>200871</v>
      </c>
      <c r="K179">
        <v>14.48</v>
      </c>
      <c r="L179">
        <v>11</v>
      </c>
      <c r="M179">
        <v>5.87</v>
      </c>
      <c r="N179">
        <v>0.73</v>
      </c>
      <c r="O179">
        <v>24.45</v>
      </c>
      <c r="P179">
        <v>2.7</v>
      </c>
      <c r="Q179">
        <v>18128</v>
      </c>
      <c r="R179">
        <v>2388</v>
      </c>
      <c r="S179">
        <v>7</v>
      </c>
      <c r="T179" s="30">
        <v>56999140</v>
      </c>
      <c r="U179" s="30">
        <v>52914939</v>
      </c>
      <c r="V179" s="30">
        <v>4084201</v>
      </c>
      <c r="W179" s="27">
        <f t="shared" si="2"/>
        <v>7.1653730214175163E-2</v>
      </c>
    </row>
    <row r="180" spans="1:23" x14ac:dyDescent="0.3">
      <c r="A180" t="s">
        <v>197</v>
      </c>
      <c r="B180" t="s">
        <v>1180</v>
      </c>
      <c r="C180" t="s">
        <v>1633</v>
      </c>
      <c r="D180" t="s">
        <v>1636</v>
      </c>
      <c r="E180">
        <v>2023</v>
      </c>
      <c r="F180" t="s">
        <v>1640</v>
      </c>
      <c r="G180">
        <v>4546</v>
      </c>
      <c r="H180">
        <v>1838</v>
      </c>
      <c r="I180">
        <v>14337</v>
      </c>
      <c r="J180">
        <v>410890</v>
      </c>
      <c r="K180">
        <v>3.76</v>
      </c>
      <c r="L180">
        <v>1</v>
      </c>
      <c r="M180">
        <v>5.26</v>
      </c>
      <c r="N180">
        <v>13.53</v>
      </c>
      <c r="O180">
        <v>48.85</v>
      </c>
      <c r="P180">
        <v>1.9</v>
      </c>
      <c r="Q180">
        <v>11532</v>
      </c>
      <c r="R180">
        <v>8838</v>
      </c>
      <c r="S180">
        <v>14</v>
      </c>
      <c r="T180" s="30">
        <v>8355548</v>
      </c>
      <c r="U180" s="30">
        <v>65586892</v>
      </c>
      <c r="V180" s="30">
        <v>-57231344</v>
      </c>
      <c r="W180" s="27">
        <f t="shared" si="2"/>
        <v>-6.849502151145562</v>
      </c>
    </row>
    <row r="181" spans="1:23" x14ac:dyDescent="0.3">
      <c r="A181" t="s">
        <v>198</v>
      </c>
      <c r="B181" t="s">
        <v>1141</v>
      </c>
      <c r="C181" t="s">
        <v>1633</v>
      </c>
      <c r="D181" t="s">
        <v>1638</v>
      </c>
      <c r="E181">
        <v>2024</v>
      </c>
      <c r="F181" t="s">
        <v>1639</v>
      </c>
      <c r="G181">
        <v>816</v>
      </c>
      <c r="H181">
        <v>7395</v>
      </c>
      <c r="I181">
        <v>9514</v>
      </c>
      <c r="J181">
        <v>274834</v>
      </c>
      <c r="K181">
        <v>10.14</v>
      </c>
      <c r="L181">
        <v>12</v>
      </c>
      <c r="M181">
        <v>7.59</v>
      </c>
      <c r="N181">
        <v>1.32</v>
      </c>
      <c r="O181">
        <v>66.33</v>
      </c>
      <c r="P181">
        <v>2.6</v>
      </c>
      <c r="Q181">
        <v>13119</v>
      </c>
      <c r="R181">
        <v>1318</v>
      </c>
      <c r="S181">
        <v>7</v>
      </c>
      <c r="T181" s="30">
        <v>6034320</v>
      </c>
      <c r="U181" s="30">
        <v>8038258</v>
      </c>
      <c r="V181" s="30">
        <v>-2003938</v>
      </c>
      <c r="W181" s="27">
        <f t="shared" si="2"/>
        <v>-0.33209011123042864</v>
      </c>
    </row>
    <row r="182" spans="1:23" x14ac:dyDescent="0.3">
      <c r="A182" t="s">
        <v>199</v>
      </c>
      <c r="B182" t="s">
        <v>1181</v>
      </c>
      <c r="C182" t="s">
        <v>1633</v>
      </c>
      <c r="D182" t="s">
        <v>1637</v>
      </c>
      <c r="E182">
        <v>2024</v>
      </c>
      <c r="F182" t="s">
        <v>1642</v>
      </c>
      <c r="G182">
        <v>4439</v>
      </c>
      <c r="H182">
        <v>13754</v>
      </c>
      <c r="I182">
        <v>1321</v>
      </c>
      <c r="J182">
        <v>170906</v>
      </c>
      <c r="K182">
        <v>10.6</v>
      </c>
      <c r="L182">
        <v>9</v>
      </c>
      <c r="M182">
        <v>7.13</v>
      </c>
      <c r="N182">
        <v>17.53</v>
      </c>
      <c r="O182">
        <v>12.38</v>
      </c>
      <c r="P182">
        <v>2.7</v>
      </c>
      <c r="Q182">
        <v>18008</v>
      </c>
      <c r="R182">
        <v>1520</v>
      </c>
      <c r="S182">
        <v>10</v>
      </c>
      <c r="T182" s="30">
        <v>61054006</v>
      </c>
      <c r="U182" s="30">
        <v>6034825</v>
      </c>
      <c r="V182" s="30">
        <v>55019181</v>
      </c>
      <c r="W182" s="27">
        <f t="shared" si="2"/>
        <v>0.90115595363226453</v>
      </c>
    </row>
    <row r="183" spans="1:23" x14ac:dyDescent="0.3">
      <c r="A183" t="s">
        <v>200</v>
      </c>
      <c r="B183" t="s">
        <v>1182</v>
      </c>
      <c r="C183" t="s">
        <v>1632</v>
      </c>
      <c r="D183" t="s">
        <v>1635</v>
      </c>
      <c r="E183">
        <v>2023</v>
      </c>
      <c r="F183" t="s">
        <v>1640</v>
      </c>
      <c r="G183">
        <v>2377</v>
      </c>
      <c r="H183">
        <v>12844</v>
      </c>
      <c r="I183">
        <v>13870</v>
      </c>
      <c r="J183">
        <v>251260</v>
      </c>
      <c r="K183">
        <v>9.15</v>
      </c>
      <c r="L183">
        <v>8</v>
      </c>
      <c r="M183">
        <v>1.93</v>
      </c>
      <c r="N183">
        <v>1.39</v>
      </c>
      <c r="O183">
        <v>10.78</v>
      </c>
      <c r="P183">
        <v>4</v>
      </c>
      <c r="Q183">
        <v>14324</v>
      </c>
      <c r="R183">
        <v>9746</v>
      </c>
      <c r="S183">
        <v>14</v>
      </c>
      <c r="T183" s="30">
        <v>30530188</v>
      </c>
      <c r="U183" s="30">
        <v>33220250</v>
      </c>
      <c r="V183" s="30">
        <v>-2690062</v>
      </c>
      <c r="W183" s="27">
        <f t="shared" si="2"/>
        <v>-8.8111543892228902E-2</v>
      </c>
    </row>
    <row r="184" spans="1:23" x14ac:dyDescent="0.3">
      <c r="A184" t="s">
        <v>201</v>
      </c>
      <c r="B184" t="s">
        <v>1183</v>
      </c>
      <c r="C184" t="s">
        <v>1634</v>
      </c>
      <c r="D184" t="s">
        <v>1637</v>
      </c>
      <c r="E184">
        <v>2023</v>
      </c>
      <c r="F184" t="s">
        <v>1641</v>
      </c>
      <c r="G184">
        <v>2981</v>
      </c>
      <c r="H184">
        <v>3250</v>
      </c>
      <c r="I184">
        <v>11312</v>
      </c>
      <c r="J184">
        <v>270931</v>
      </c>
      <c r="K184">
        <v>4.6900000000000004</v>
      </c>
      <c r="L184">
        <v>9</v>
      </c>
      <c r="M184">
        <v>4.71</v>
      </c>
      <c r="N184">
        <v>22.79</v>
      </c>
      <c r="O184">
        <v>16.010000000000002</v>
      </c>
      <c r="P184">
        <v>1.4</v>
      </c>
      <c r="Q184">
        <v>12445</v>
      </c>
      <c r="R184">
        <v>3477</v>
      </c>
      <c r="S184">
        <v>10</v>
      </c>
      <c r="T184" s="30">
        <v>9688250</v>
      </c>
      <c r="U184" s="30">
        <v>33992003</v>
      </c>
      <c r="V184" s="30">
        <v>-24303753</v>
      </c>
      <c r="W184" s="27">
        <f t="shared" si="2"/>
        <v>-2.5085802905581502</v>
      </c>
    </row>
    <row r="185" spans="1:23" x14ac:dyDescent="0.3">
      <c r="A185" t="s">
        <v>202</v>
      </c>
      <c r="B185" t="s">
        <v>1184</v>
      </c>
      <c r="C185" t="s">
        <v>1634</v>
      </c>
      <c r="D185" t="s">
        <v>1637</v>
      </c>
      <c r="E185">
        <v>2023</v>
      </c>
      <c r="F185" t="s">
        <v>1642</v>
      </c>
      <c r="G185">
        <v>247</v>
      </c>
      <c r="H185">
        <v>3921</v>
      </c>
      <c r="I185">
        <v>9927</v>
      </c>
      <c r="J185">
        <v>303593</v>
      </c>
      <c r="K185">
        <v>4.07</v>
      </c>
      <c r="L185">
        <v>6</v>
      </c>
      <c r="M185">
        <v>4.7300000000000004</v>
      </c>
      <c r="N185">
        <v>17.55</v>
      </c>
      <c r="O185">
        <v>52.85</v>
      </c>
      <c r="P185">
        <v>3.1</v>
      </c>
      <c r="Q185">
        <v>3419</v>
      </c>
      <c r="R185">
        <v>7601</v>
      </c>
      <c r="S185">
        <v>14</v>
      </c>
      <c r="T185" s="30">
        <v>968487</v>
      </c>
      <c r="U185" s="30">
        <v>2755562</v>
      </c>
      <c r="V185" s="30">
        <v>-1787075</v>
      </c>
      <c r="W185" s="27">
        <f t="shared" si="2"/>
        <v>-1.8452235290716343</v>
      </c>
    </row>
    <row r="186" spans="1:23" x14ac:dyDescent="0.3">
      <c r="A186" t="s">
        <v>203</v>
      </c>
      <c r="B186" t="s">
        <v>1185</v>
      </c>
      <c r="C186" t="s">
        <v>1633</v>
      </c>
      <c r="D186" t="s">
        <v>1636</v>
      </c>
      <c r="E186">
        <v>2023</v>
      </c>
      <c r="F186" t="s">
        <v>1639</v>
      </c>
      <c r="G186">
        <v>1980</v>
      </c>
      <c r="H186">
        <v>8619</v>
      </c>
      <c r="I186">
        <v>8369</v>
      </c>
      <c r="J186">
        <v>288746</v>
      </c>
      <c r="K186">
        <v>8.9700000000000006</v>
      </c>
      <c r="L186">
        <v>3</v>
      </c>
      <c r="M186">
        <v>3.78</v>
      </c>
      <c r="N186">
        <v>12.68</v>
      </c>
      <c r="O186">
        <v>78.36</v>
      </c>
      <c r="P186">
        <v>3.3</v>
      </c>
      <c r="Q186">
        <v>11327</v>
      </c>
      <c r="R186">
        <v>4198</v>
      </c>
      <c r="S186">
        <v>6</v>
      </c>
      <c r="T186" s="30">
        <v>17065620</v>
      </c>
      <c r="U186" s="30">
        <v>16859366</v>
      </c>
      <c r="V186" s="30">
        <v>206254</v>
      </c>
      <c r="W186" s="27">
        <f t="shared" si="2"/>
        <v>1.2085936520325661E-2</v>
      </c>
    </row>
    <row r="187" spans="1:23" x14ac:dyDescent="0.3">
      <c r="A187" t="s">
        <v>204</v>
      </c>
      <c r="B187" t="s">
        <v>1186</v>
      </c>
      <c r="C187" t="s">
        <v>1634</v>
      </c>
      <c r="D187" t="s">
        <v>1637</v>
      </c>
      <c r="E187">
        <v>2024</v>
      </c>
      <c r="F187" t="s">
        <v>1642</v>
      </c>
      <c r="G187">
        <v>3632</v>
      </c>
      <c r="H187">
        <v>6819</v>
      </c>
      <c r="I187">
        <v>11222</v>
      </c>
      <c r="J187">
        <v>57597</v>
      </c>
      <c r="K187">
        <v>12.99</v>
      </c>
      <c r="L187">
        <v>18</v>
      </c>
      <c r="M187">
        <v>5.17</v>
      </c>
      <c r="N187">
        <v>11.04</v>
      </c>
      <c r="O187">
        <v>10.39</v>
      </c>
      <c r="P187">
        <v>3</v>
      </c>
      <c r="Q187">
        <v>11117</v>
      </c>
      <c r="R187">
        <v>2838</v>
      </c>
      <c r="S187">
        <v>6</v>
      </c>
      <c r="T187" s="30">
        <v>24766608</v>
      </c>
      <c r="U187" s="30">
        <v>40815901</v>
      </c>
      <c r="V187" s="30">
        <v>-16049293</v>
      </c>
      <c r="W187" s="27">
        <f t="shared" si="2"/>
        <v>-0.64802144080448965</v>
      </c>
    </row>
    <row r="188" spans="1:23" x14ac:dyDescent="0.3">
      <c r="A188" t="s">
        <v>205</v>
      </c>
      <c r="B188" t="s">
        <v>1187</v>
      </c>
      <c r="C188" t="s">
        <v>1634</v>
      </c>
      <c r="D188" t="s">
        <v>1635</v>
      </c>
      <c r="E188">
        <v>2024</v>
      </c>
      <c r="F188" t="s">
        <v>1640</v>
      </c>
      <c r="G188">
        <v>658</v>
      </c>
      <c r="H188">
        <v>17396</v>
      </c>
      <c r="I188">
        <v>13032</v>
      </c>
      <c r="J188">
        <v>359237</v>
      </c>
      <c r="K188">
        <v>14.2</v>
      </c>
      <c r="L188">
        <v>9</v>
      </c>
      <c r="M188">
        <v>4.13</v>
      </c>
      <c r="N188">
        <v>3.27</v>
      </c>
      <c r="O188">
        <v>84.93</v>
      </c>
      <c r="P188">
        <v>3.9</v>
      </c>
      <c r="Q188">
        <v>11232</v>
      </c>
      <c r="R188">
        <v>7719</v>
      </c>
      <c r="S188">
        <v>10</v>
      </c>
      <c r="T188" s="30">
        <v>11446568</v>
      </c>
      <c r="U188" s="30">
        <v>8934293</v>
      </c>
      <c r="V188" s="30">
        <v>2512275</v>
      </c>
      <c r="W188" s="27">
        <f t="shared" si="2"/>
        <v>0.21947844978512338</v>
      </c>
    </row>
    <row r="189" spans="1:23" x14ac:dyDescent="0.3">
      <c r="A189" t="s">
        <v>206</v>
      </c>
      <c r="B189" t="s">
        <v>1188</v>
      </c>
      <c r="C189" t="s">
        <v>1632</v>
      </c>
      <c r="D189" t="s">
        <v>1635</v>
      </c>
      <c r="E189">
        <v>2024</v>
      </c>
      <c r="F189" t="s">
        <v>1642</v>
      </c>
      <c r="G189">
        <v>3322</v>
      </c>
      <c r="H189">
        <v>13418</v>
      </c>
      <c r="I189">
        <v>6584</v>
      </c>
      <c r="J189">
        <v>480442</v>
      </c>
      <c r="K189">
        <v>1.59</v>
      </c>
      <c r="L189">
        <v>2</v>
      </c>
      <c r="M189">
        <v>1.99</v>
      </c>
      <c r="N189">
        <v>7.27</v>
      </c>
      <c r="O189">
        <v>18.5</v>
      </c>
      <c r="P189">
        <v>2.5</v>
      </c>
      <c r="Q189">
        <v>2030</v>
      </c>
      <c r="R189">
        <v>1942</v>
      </c>
      <c r="S189">
        <v>9</v>
      </c>
      <c r="T189" s="30">
        <v>44574596</v>
      </c>
      <c r="U189" s="30">
        <v>22352490</v>
      </c>
      <c r="V189" s="30">
        <v>22222106</v>
      </c>
      <c r="W189" s="27">
        <f t="shared" si="2"/>
        <v>0.49853746290824485</v>
      </c>
    </row>
    <row r="190" spans="1:23" x14ac:dyDescent="0.3">
      <c r="A190" t="s">
        <v>207</v>
      </c>
      <c r="B190" t="s">
        <v>1189</v>
      </c>
      <c r="C190" t="s">
        <v>1634</v>
      </c>
      <c r="D190" t="s">
        <v>1638</v>
      </c>
      <c r="E190">
        <v>2024</v>
      </c>
      <c r="F190" t="s">
        <v>1639</v>
      </c>
      <c r="G190">
        <v>1197</v>
      </c>
      <c r="H190">
        <v>15349</v>
      </c>
      <c r="I190">
        <v>5383</v>
      </c>
      <c r="J190">
        <v>253199</v>
      </c>
      <c r="K190">
        <v>2.3199999999999998</v>
      </c>
      <c r="L190">
        <v>18</v>
      </c>
      <c r="M190">
        <v>4.12</v>
      </c>
      <c r="N190">
        <v>21.72</v>
      </c>
      <c r="O190">
        <v>77.36</v>
      </c>
      <c r="P190">
        <v>4.8</v>
      </c>
      <c r="Q190">
        <v>9349</v>
      </c>
      <c r="R190">
        <v>9038</v>
      </c>
      <c r="S190">
        <v>8</v>
      </c>
      <c r="T190" s="30">
        <v>18372753</v>
      </c>
      <c r="U190" s="30">
        <v>6696650</v>
      </c>
      <c r="V190" s="30">
        <v>11676103</v>
      </c>
      <c r="W190" s="27">
        <f t="shared" si="2"/>
        <v>0.63551189089626359</v>
      </c>
    </row>
    <row r="191" spans="1:23" x14ac:dyDescent="0.3">
      <c r="A191" t="s">
        <v>208</v>
      </c>
      <c r="B191" t="s">
        <v>1190</v>
      </c>
      <c r="C191" t="s">
        <v>1633</v>
      </c>
      <c r="D191" t="s">
        <v>1635</v>
      </c>
      <c r="E191">
        <v>2024</v>
      </c>
      <c r="F191" t="s">
        <v>1642</v>
      </c>
      <c r="G191">
        <v>4332</v>
      </c>
      <c r="H191">
        <v>6373</v>
      </c>
      <c r="I191">
        <v>6746</v>
      </c>
      <c r="J191">
        <v>426794</v>
      </c>
      <c r="K191">
        <v>14.17</v>
      </c>
      <c r="L191">
        <v>1</v>
      </c>
      <c r="M191">
        <v>0.72</v>
      </c>
      <c r="N191">
        <v>22.61</v>
      </c>
      <c r="O191">
        <v>48.63</v>
      </c>
      <c r="P191">
        <v>2.9</v>
      </c>
      <c r="Q191">
        <v>8429</v>
      </c>
      <c r="R191">
        <v>2916</v>
      </c>
      <c r="S191">
        <v>9</v>
      </c>
      <c r="T191" s="30">
        <v>27607836</v>
      </c>
      <c r="U191" s="30">
        <v>29650466</v>
      </c>
      <c r="V191" s="30">
        <v>-2042630</v>
      </c>
      <c r="W191" s="27">
        <f t="shared" si="2"/>
        <v>-7.3987327366042022E-2</v>
      </c>
    </row>
    <row r="192" spans="1:23" x14ac:dyDescent="0.3">
      <c r="A192" t="s">
        <v>209</v>
      </c>
      <c r="B192" t="s">
        <v>1191</v>
      </c>
      <c r="C192" t="s">
        <v>1632</v>
      </c>
      <c r="D192" t="s">
        <v>1637</v>
      </c>
      <c r="E192">
        <v>2024</v>
      </c>
      <c r="F192" t="s">
        <v>1642</v>
      </c>
      <c r="G192">
        <v>3447</v>
      </c>
      <c r="H192">
        <v>6306</v>
      </c>
      <c r="I192">
        <v>5741</v>
      </c>
      <c r="J192">
        <v>258434</v>
      </c>
      <c r="K192">
        <v>11.05</v>
      </c>
      <c r="L192">
        <v>19</v>
      </c>
      <c r="M192">
        <v>5.76</v>
      </c>
      <c r="N192">
        <v>0.02</v>
      </c>
      <c r="O192">
        <v>62.75</v>
      </c>
      <c r="P192">
        <v>3.3</v>
      </c>
      <c r="Q192">
        <v>5849</v>
      </c>
      <c r="R192">
        <v>9163</v>
      </c>
      <c r="S192">
        <v>7</v>
      </c>
      <c r="T192" s="30">
        <v>21736782</v>
      </c>
      <c r="U192" s="30">
        <v>20047661</v>
      </c>
      <c r="V192" s="30">
        <v>1689121</v>
      </c>
      <c r="W192" s="27">
        <f t="shared" si="2"/>
        <v>7.7707960635571546E-2</v>
      </c>
    </row>
    <row r="193" spans="1:23" x14ac:dyDescent="0.3">
      <c r="A193" t="s">
        <v>210</v>
      </c>
      <c r="B193" t="s">
        <v>1192</v>
      </c>
      <c r="C193" t="s">
        <v>1633</v>
      </c>
      <c r="D193" t="s">
        <v>1635</v>
      </c>
      <c r="E193">
        <v>2024</v>
      </c>
      <c r="F193" t="s">
        <v>1640</v>
      </c>
      <c r="G193">
        <v>2561</v>
      </c>
      <c r="H193">
        <v>10092</v>
      </c>
      <c r="I193">
        <v>7067</v>
      </c>
      <c r="J193">
        <v>207489</v>
      </c>
      <c r="K193">
        <v>13.24</v>
      </c>
      <c r="L193">
        <v>9</v>
      </c>
      <c r="M193">
        <v>8.5399999999999991</v>
      </c>
      <c r="N193">
        <v>14.85</v>
      </c>
      <c r="O193">
        <v>50.85</v>
      </c>
      <c r="P193">
        <v>4.3</v>
      </c>
      <c r="Q193">
        <v>15956</v>
      </c>
      <c r="R193">
        <v>594</v>
      </c>
      <c r="S193">
        <v>4</v>
      </c>
      <c r="T193" s="30">
        <v>25845612</v>
      </c>
      <c r="U193" s="30">
        <v>18306076</v>
      </c>
      <c r="V193" s="30">
        <v>7539536</v>
      </c>
      <c r="W193" s="27">
        <f t="shared" si="2"/>
        <v>0.29171435367829557</v>
      </c>
    </row>
    <row r="194" spans="1:23" x14ac:dyDescent="0.3">
      <c r="A194" t="s">
        <v>211</v>
      </c>
      <c r="B194" t="s">
        <v>1193</v>
      </c>
      <c r="C194" t="s">
        <v>1633</v>
      </c>
      <c r="D194" t="s">
        <v>1637</v>
      </c>
      <c r="E194">
        <v>2023</v>
      </c>
      <c r="F194" t="s">
        <v>1641</v>
      </c>
      <c r="G194">
        <v>1844</v>
      </c>
      <c r="H194">
        <v>13682</v>
      </c>
      <c r="I194">
        <v>7928</v>
      </c>
      <c r="J194">
        <v>461909</v>
      </c>
      <c r="K194">
        <v>3.04</v>
      </c>
      <c r="L194">
        <v>1</v>
      </c>
      <c r="M194">
        <v>7.25</v>
      </c>
      <c r="N194">
        <v>17.98</v>
      </c>
      <c r="O194">
        <v>48.16</v>
      </c>
      <c r="P194">
        <v>2.1</v>
      </c>
      <c r="Q194">
        <v>12795</v>
      </c>
      <c r="R194">
        <v>6660</v>
      </c>
      <c r="S194">
        <v>8</v>
      </c>
      <c r="T194" s="30">
        <v>25229608</v>
      </c>
      <c r="U194" s="30">
        <v>15081141</v>
      </c>
      <c r="V194" s="30">
        <v>10148467</v>
      </c>
      <c r="W194" s="27">
        <f t="shared" si="2"/>
        <v>0.40224433926995617</v>
      </c>
    </row>
    <row r="195" spans="1:23" x14ac:dyDescent="0.3">
      <c r="A195" t="s">
        <v>212</v>
      </c>
      <c r="B195" t="s">
        <v>1194</v>
      </c>
      <c r="C195" t="s">
        <v>1632</v>
      </c>
      <c r="D195" t="s">
        <v>1635</v>
      </c>
      <c r="E195">
        <v>2023</v>
      </c>
      <c r="F195" t="s">
        <v>1641</v>
      </c>
      <c r="G195">
        <v>709</v>
      </c>
      <c r="H195">
        <v>18274</v>
      </c>
      <c r="I195">
        <v>12689</v>
      </c>
      <c r="J195">
        <v>433100</v>
      </c>
      <c r="K195">
        <v>8.81</v>
      </c>
      <c r="L195">
        <v>1</v>
      </c>
      <c r="M195">
        <v>3.6</v>
      </c>
      <c r="N195">
        <v>15.47</v>
      </c>
      <c r="O195">
        <v>76.790000000000006</v>
      </c>
      <c r="P195">
        <v>1.3</v>
      </c>
      <c r="Q195">
        <v>19685</v>
      </c>
      <c r="R195">
        <v>5610</v>
      </c>
      <c r="S195">
        <v>9</v>
      </c>
      <c r="T195" s="30">
        <v>12956266</v>
      </c>
      <c r="U195" s="30">
        <v>9429601</v>
      </c>
      <c r="V195" s="30">
        <v>3526665</v>
      </c>
      <c r="W195" s="27">
        <f t="shared" ref="W195:W258" si="3">(V195/T195)</f>
        <v>0.27219763780706568</v>
      </c>
    </row>
    <row r="196" spans="1:23" x14ac:dyDescent="0.3">
      <c r="A196" t="s">
        <v>213</v>
      </c>
      <c r="B196" t="s">
        <v>1148</v>
      </c>
      <c r="C196" t="s">
        <v>1634</v>
      </c>
      <c r="D196" t="s">
        <v>1638</v>
      </c>
      <c r="E196">
        <v>2023</v>
      </c>
      <c r="F196" t="s">
        <v>1642</v>
      </c>
      <c r="G196">
        <v>2861</v>
      </c>
      <c r="H196">
        <v>13545</v>
      </c>
      <c r="I196">
        <v>11829</v>
      </c>
      <c r="J196">
        <v>165598</v>
      </c>
      <c r="K196">
        <v>10.52</v>
      </c>
      <c r="L196">
        <v>16</v>
      </c>
      <c r="M196">
        <v>0.87</v>
      </c>
      <c r="N196">
        <v>2.04</v>
      </c>
      <c r="O196">
        <v>70.47</v>
      </c>
      <c r="P196">
        <v>3.8</v>
      </c>
      <c r="Q196">
        <v>6656</v>
      </c>
      <c r="R196">
        <v>3544</v>
      </c>
      <c r="S196">
        <v>9</v>
      </c>
      <c r="T196" s="30">
        <v>38752245</v>
      </c>
      <c r="U196" s="30">
        <v>34008367</v>
      </c>
      <c r="V196" s="30">
        <v>4743878</v>
      </c>
      <c r="W196" s="27">
        <f t="shared" si="3"/>
        <v>0.12241556585947472</v>
      </c>
    </row>
    <row r="197" spans="1:23" x14ac:dyDescent="0.3">
      <c r="A197" t="s">
        <v>214</v>
      </c>
      <c r="B197" t="s">
        <v>1131</v>
      </c>
      <c r="C197" t="s">
        <v>1634</v>
      </c>
      <c r="D197" t="s">
        <v>1638</v>
      </c>
      <c r="E197">
        <v>2023</v>
      </c>
      <c r="F197" t="s">
        <v>1642</v>
      </c>
      <c r="G197">
        <v>1419</v>
      </c>
      <c r="H197">
        <v>5930</v>
      </c>
      <c r="I197">
        <v>13075</v>
      </c>
      <c r="J197">
        <v>300100</v>
      </c>
      <c r="K197">
        <v>10.199999999999999</v>
      </c>
      <c r="L197">
        <v>15</v>
      </c>
      <c r="M197">
        <v>2.02</v>
      </c>
      <c r="N197">
        <v>5.44</v>
      </c>
      <c r="O197">
        <v>48.67</v>
      </c>
      <c r="P197">
        <v>2.9</v>
      </c>
      <c r="Q197">
        <v>10728</v>
      </c>
      <c r="R197">
        <v>9367</v>
      </c>
      <c r="S197">
        <v>2</v>
      </c>
      <c r="T197" s="30">
        <v>8414670</v>
      </c>
      <c r="U197" s="30">
        <v>18853525</v>
      </c>
      <c r="V197" s="30">
        <v>-10438855</v>
      </c>
      <c r="W197" s="27">
        <f t="shared" si="3"/>
        <v>-1.2405542938701102</v>
      </c>
    </row>
    <row r="198" spans="1:23" x14ac:dyDescent="0.3">
      <c r="A198" t="s">
        <v>215</v>
      </c>
      <c r="B198" t="s">
        <v>1170</v>
      </c>
      <c r="C198" t="s">
        <v>1634</v>
      </c>
      <c r="D198" t="s">
        <v>1638</v>
      </c>
      <c r="E198">
        <v>2023</v>
      </c>
      <c r="F198" t="s">
        <v>1639</v>
      </c>
      <c r="G198">
        <v>2036</v>
      </c>
      <c r="H198">
        <v>10320</v>
      </c>
      <c r="I198">
        <v>3261</v>
      </c>
      <c r="J198">
        <v>308589</v>
      </c>
      <c r="K198">
        <v>6.12</v>
      </c>
      <c r="L198">
        <v>15</v>
      </c>
      <c r="M198">
        <v>5.45</v>
      </c>
      <c r="N198">
        <v>6.26</v>
      </c>
      <c r="O198">
        <v>18.93</v>
      </c>
      <c r="P198">
        <v>4.5999999999999996</v>
      </c>
      <c r="Q198">
        <v>13420</v>
      </c>
      <c r="R198">
        <v>7643</v>
      </c>
      <c r="S198">
        <v>8</v>
      </c>
      <c r="T198" s="30">
        <v>21011520</v>
      </c>
      <c r="U198" s="30">
        <v>6947985</v>
      </c>
      <c r="V198" s="30">
        <v>14063535</v>
      </c>
      <c r="W198" s="27">
        <f t="shared" si="3"/>
        <v>0.66932497030200577</v>
      </c>
    </row>
    <row r="199" spans="1:23" x14ac:dyDescent="0.3">
      <c r="A199" t="s">
        <v>216</v>
      </c>
      <c r="B199" t="s">
        <v>1195</v>
      </c>
      <c r="C199" t="s">
        <v>1632</v>
      </c>
      <c r="D199" t="s">
        <v>1637</v>
      </c>
      <c r="E199">
        <v>2024</v>
      </c>
      <c r="F199" t="s">
        <v>1640</v>
      </c>
      <c r="G199">
        <v>196</v>
      </c>
      <c r="H199">
        <v>5732</v>
      </c>
      <c r="I199">
        <v>14836</v>
      </c>
      <c r="J199">
        <v>234233</v>
      </c>
      <c r="K199">
        <v>0.23</v>
      </c>
      <c r="L199">
        <v>13</v>
      </c>
      <c r="M199">
        <v>2.0699999999999998</v>
      </c>
      <c r="N199">
        <v>20.79</v>
      </c>
      <c r="O199">
        <v>19.23</v>
      </c>
      <c r="P199">
        <v>4.9000000000000004</v>
      </c>
      <c r="Q199">
        <v>8932</v>
      </c>
      <c r="R199">
        <v>7662</v>
      </c>
      <c r="S199">
        <v>4</v>
      </c>
      <c r="T199" s="30">
        <v>1123472</v>
      </c>
      <c r="U199" s="30">
        <v>3142089</v>
      </c>
      <c r="V199" s="30">
        <v>-2018617</v>
      </c>
      <c r="W199" s="27">
        <f t="shared" si="3"/>
        <v>-1.7967666305880343</v>
      </c>
    </row>
    <row r="200" spans="1:23" x14ac:dyDescent="0.3">
      <c r="A200" t="s">
        <v>217</v>
      </c>
      <c r="B200" t="s">
        <v>1196</v>
      </c>
      <c r="C200" t="s">
        <v>1632</v>
      </c>
      <c r="D200" t="s">
        <v>1636</v>
      </c>
      <c r="E200">
        <v>2024</v>
      </c>
      <c r="F200" t="s">
        <v>1640</v>
      </c>
      <c r="G200">
        <v>3269</v>
      </c>
      <c r="H200">
        <v>12622</v>
      </c>
      <c r="I200">
        <v>12235</v>
      </c>
      <c r="J200">
        <v>302388</v>
      </c>
      <c r="K200">
        <v>8.74</v>
      </c>
      <c r="L200">
        <v>6</v>
      </c>
      <c r="M200">
        <v>5.44</v>
      </c>
      <c r="N200">
        <v>11.58</v>
      </c>
      <c r="O200">
        <v>74.12</v>
      </c>
      <c r="P200">
        <v>2.6</v>
      </c>
      <c r="Q200">
        <v>13703</v>
      </c>
      <c r="R200">
        <v>4094</v>
      </c>
      <c r="S200">
        <v>3</v>
      </c>
      <c r="T200" s="30">
        <v>41261318</v>
      </c>
      <c r="U200" s="30">
        <v>40298603</v>
      </c>
      <c r="V200" s="30">
        <v>962715</v>
      </c>
      <c r="W200" s="27">
        <f t="shared" si="3"/>
        <v>2.3332143679947404E-2</v>
      </c>
    </row>
    <row r="201" spans="1:23" x14ac:dyDescent="0.3">
      <c r="A201" t="s">
        <v>218</v>
      </c>
      <c r="B201" t="s">
        <v>1069</v>
      </c>
      <c r="C201" t="s">
        <v>1634</v>
      </c>
      <c r="D201" t="s">
        <v>1637</v>
      </c>
      <c r="E201">
        <v>2024</v>
      </c>
      <c r="F201" t="s">
        <v>1639</v>
      </c>
      <c r="G201">
        <v>2961</v>
      </c>
      <c r="H201">
        <v>16523</v>
      </c>
      <c r="I201">
        <v>12351</v>
      </c>
      <c r="J201">
        <v>183241</v>
      </c>
      <c r="K201">
        <v>3.8</v>
      </c>
      <c r="L201">
        <v>10</v>
      </c>
      <c r="M201">
        <v>2.3199999999999998</v>
      </c>
      <c r="N201">
        <v>12.17</v>
      </c>
      <c r="O201">
        <v>52.35</v>
      </c>
      <c r="P201">
        <v>2.7</v>
      </c>
      <c r="Q201">
        <v>7689</v>
      </c>
      <c r="R201">
        <v>7353</v>
      </c>
      <c r="S201">
        <v>3</v>
      </c>
      <c r="T201" s="30">
        <v>48924603</v>
      </c>
      <c r="U201" s="30">
        <v>36754552</v>
      </c>
      <c r="V201" s="30">
        <v>12170051</v>
      </c>
      <c r="W201" s="27">
        <f t="shared" si="3"/>
        <v>0.24875114469503207</v>
      </c>
    </row>
    <row r="202" spans="1:23" x14ac:dyDescent="0.3">
      <c r="A202" t="s">
        <v>219</v>
      </c>
      <c r="B202" t="s">
        <v>1197</v>
      </c>
      <c r="C202" t="s">
        <v>1634</v>
      </c>
      <c r="D202" t="s">
        <v>1638</v>
      </c>
      <c r="E202">
        <v>2024</v>
      </c>
      <c r="F202" t="s">
        <v>1640</v>
      </c>
      <c r="G202">
        <v>1784</v>
      </c>
      <c r="H202">
        <v>9507</v>
      </c>
      <c r="I202">
        <v>1485</v>
      </c>
      <c r="J202">
        <v>265164</v>
      </c>
      <c r="K202">
        <v>6.75</v>
      </c>
      <c r="L202">
        <v>0</v>
      </c>
      <c r="M202">
        <v>8.49</v>
      </c>
      <c r="N202">
        <v>23.37</v>
      </c>
      <c r="O202">
        <v>48.53</v>
      </c>
      <c r="P202">
        <v>2.6</v>
      </c>
      <c r="Q202">
        <v>2642</v>
      </c>
      <c r="R202">
        <v>145</v>
      </c>
      <c r="S202">
        <v>9</v>
      </c>
      <c r="T202" s="30">
        <v>16960488</v>
      </c>
      <c r="U202" s="30">
        <v>2914404</v>
      </c>
      <c r="V202" s="30">
        <v>14046084</v>
      </c>
      <c r="W202" s="27">
        <f t="shared" si="3"/>
        <v>0.82816508581592696</v>
      </c>
    </row>
    <row r="203" spans="1:23" x14ac:dyDescent="0.3">
      <c r="A203" t="s">
        <v>220</v>
      </c>
      <c r="B203" t="s">
        <v>1198</v>
      </c>
      <c r="C203" t="s">
        <v>1633</v>
      </c>
      <c r="D203" t="s">
        <v>1637</v>
      </c>
      <c r="E203">
        <v>2023</v>
      </c>
      <c r="F203" t="s">
        <v>1642</v>
      </c>
      <c r="G203">
        <v>1893</v>
      </c>
      <c r="H203">
        <v>19405</v>
      </c>
      <c r="I203">
        <v>2960</v>
      </c>
      <c r="J203">
        <v>203124</v>
      </c>
      <c r="K203">
        <v>14.36</v>
      </c>
      <c r="L203">
        <v>10</v>
      </c>
      <c r="M203">
        <v>3.97</v>
      </c>
      <c r="N203">
        <v>15.93</v>
      </c>
      <c r="O203">
        <v>64.45</v>
      </c>
      <c r="P203">
        <v>2.2999999999999998</v>
      </c>
      <c r="Q203">
        <v>9114</v>
      </c>
      <c r="R203">
        <v>2157</v>
      </c>
      <c r="S203">
        <v>10</v>
      </c>
      <c r="T203" s="30">
        <v>36733665</v>
      </c>
      <c r="U203" s="30">
        <v>5806404</v>
      </c>
      <c r="V203" s="30">
        <v>30927261</v>
      </c>
      <c r="W203" s="27">
        <f t="shared" si="3"/>
        <v>0.84193235278864764</v>
      </c>
    </row>
    <row r="204" spans="1:23" x14ac:dyDescent="0.3">
      <c r="A204" t="s">
        <v>221</v>
      </c>
      <c r="B204" t="s">
        <v>1199</v>
      </c>
      <c r="C204" t="s">
        <v>1634</v>
      </c>
      <c r="D204" t="s">
        <v>1637</v>
      </c>
      <c r="E204">
        <v>2023</v>
      </c>
      <c r="F204" t="s">
        <v>1639</v>
      </c>
      <c r="G204">
        <v>538</v>
      </c>
      <c r="H204">
        <v>10518</v>
      </c>
      <c r="I204">
        <v>7831</v>
      </c>
      <c r="J204">
        <v>254923</v>
      </c>
      <c r="K204">
        <v>5.99</v>
      </c>
      <c r="L204">
        <v>3</v>
      </c>
      <c r="M204">
        <v>2.46</v>
      </c>
      <c r="N204">
        <v>22.47</v>
      </c>
      <c r="O204">
        <v>78.709999999999994</v>
      </c>
      <c r="P204">
        <v>4.0999999999999996</v>
      </c>
      <c r="Q204">
        <v>15753</v>
      </c>
      <c r="R204">
        <v>763</v>
      </c>
      <c r="S204">
        <v>4</v>
      </c>
      <c r="T204" s="30">
        <v>5658684</v>
      </c>
      <c r="U204" s="30">
        <v>4468001</v>
      </c>
      <c r="V204" s="30">
        <v>1190683</v>
      </c>
      <c r="W204" s="27">
        <f t="shared" si="3"/>
        <v>0.21041694499993285</v>
      </c>
    </row>
    <row r="205" spans="1:23" x14ac:dyDescent="0.3">
      <c r="A205" t="s">
        <v>222</v>
      </c>
      <c r="B205" t="s">
        <v>1200</v>
      </c>
      <c r="C205" t="s">
        <v>1632</v>
      </c>
      <c r="D205" t="s">
        <v>1638</v>
      </c>
      <c r="E205">
        <v>2024</v>
      </c>
      <c r="F205" t="s">
        <v>1640</v>
      </c>
      <c r="G205">
        <v>3026</v>
      </c>
      <c r="H205">
        <v>3000</v>
      </c>
      <c r="I205">
        <v>12980</v>
      </c>
      <c r="J205">
        <v>58036</v>
      </c>
      <c r="K205">
        <v>12.6</v>
      </c>
      <c r="L205">
        <v>6</v>
      </c>
      <c r="M205">
        <v>8.1199999999999992</v>
      </c>
      <c r="N205">
        <v>11.41</v>
      </c>
      <c r="O205">
        <v>60.31</v>
      </c>
      <c r="P205">
        <v>4</v>
      </c>
      <c r="Q205">
        <v>19513</v>
      </c>
      <c r="R205">
        <v>4768</v>
      </c>
      <c r="S205">
        <v>4</v>
      </c>
      <c r="T205" s="30">
        <v>9078000</v>
      </c>
      <c r="U205" s="30">
        <v>39335516</v>
      </c>
      <c r="V205" s="30">
        <v>-30257516</v>
      </c>
      <c r="W205" s="27">
        <f t="shared" si="3"/>
        <v>-3.3330597047807888</v>
      </c>
    </row>
    <row r="206" spans="1:23" x14ac:dyDescent="0.3">
      <c r="A206" t="s">
        <v>223</v>
      </c>
      <c r="B206" t="s">
        <v>1201</v>
      </c>
      <c r="C206" t="s">
        <v>1632</v>
      </c>
      <c r="D206" t="s">
        <v>1636</v>
      </c>
      <c r="E206">
        <v>2024</v>
      </c>
      <c r="F206" t="s">
        <v>1641</v>
      </c>
      <c r="G206">
        <v>2009</v>
      </c>
      <c r="H206">
        <v>8237</v>
      </c>
      <c r="I206">
        <v>13058</v>
      </c>
      <c r="J206">
        <v>81778</v>
      </c>
      <c r="K206">
        <v>2.83</v>
      </c>
      <c r="L206">
        <v>14</v>
      </c>
      <c r="M206">
        <v>3.43</v>
      </c>
      <c r="N206">
        <v>3.74</v>
      </c>
      <c r="O206">
        <v>71.03</v>
      </c>
      <c r="P206">
        <v>2.9</v>
      </c>
      <c r="Q206">
        <v>18646</v>
      </c>
      <c r="R206">
        <v>2129</v>
      </c>
      <c r="S206">
        <v>7</v>
      </c>
      <c r="T206" s="30">
        <v>16548133</v>
      </c>
      <c r="U206" s="30">
        <v>26315300</v>
      </c>
      <c r="V206" s="30">
        <v>-9767167</v>
      </c>
      <c r="W206" s="27">
        <f t="shared" si="3"/>
        <v>-0.59022773143048823</v>
      </c>
    </row>
    <row r="207" spans="1:23" x14ac:dyDescent="0.3">
      <c r="A207" t="s">
        <v>224</v>
      </c>
      <c r="B207" t="s">
        <v>1202</v>
      </c>
      <c r="C207" t="s">
        <v>1632</v>
      </c>
      <c r="D207" t="s">
        <v>1637</v>
      </c>
      <c r="E207">
        <v>2023</v>
      </c>
      <c r="F207" t="s">
        <v>1639</v>
      </c>
      <c r="G207">
        <v>2435</v>
      </c>
      <c r="H207">
        <v>4794</v>
      </c>
      <c r="I207">
        <v>10559</v>
      </c>
      <c r="J207">
        <v>470950</v>
      </c>
      <c r="K207">
        <v>10.09</v>
      </c>
      <c r="L207">
        <v>17</v>
      </c>
      <c r="M207">
        <v>1.1100000000000001</v>
      </c>
      <c r="N207">
        <v>23.25</v>
      </c>
      <c r="O207">
        <v>71.22</v>
      </c>
      <c r="P207">
        <v>1.2</v>
      </c>
      <c r="Q207">
        <v>8405</v>
      </c>
      <c r="R207">
        <v>5817</v>
      </c>
      <c r="S207">
        <v>12</v>
      </c>
      <c r="T207" s="30">
        <v>11673390</v>
      </c>
      <c r="U207" s="30">
        <v>26182115</v>
      </c>
      <c r="V207" s="30">
        <v>-14508725</v>
      </c>
      <c r="W207" s="27">
        <f t="shared" si="3"/>
        <v>-1.24288874097413</v>
      </c>
    </row>
    <row r="208" spans="1:23" x14ac:dyDescent="0.3">
      <c r="A208" t="s">
        <v>225</v>
      </c>
      <c r="B208" t="s">
        <v>1202</v>
      </c>
      <c r="C208" t="s">
        <v>1634</v>
      </c>
      <c r="D208" t="s">
        <v>1636</v>
      </c>
      <c r="E208">
        <v>2023</v>
      </c>
      <c r="F208" t="s">
        <v>1641</v>
      </c>
      <c r="G208">
        <v>2969</v>
      </c>
      <c r="H208">
        <v>5997</v>
      </c>
      <c r="I208">
        <v>6141</v>
      </c>
      <c r="J208">
        <v>204245</v>
      </c>
      <c r="K208">
        <v>14.66</v>
      </c>
      <c r="L208">
        <v>11</v>
      </c>
      <c r="M208">
        <v>5.7</v>
      </c>
      <c r="N208">
        <v>11.47</v>
      </c>
      <c r="O208">
        <v>38.5</v>
      </c>
      <c r="P208">
        <v>2.2000000000000002</v>
      </c>
      <c r="Q208">
        <v>6389</v>
      </c>
      <c r="R208">
        <v>2796</v>
      </c>
      <c r="S208">
        <v>11</v>
      </c>
      <c r="T208" s="30">
        <v>17805093</v>
      </c>
      <c r="U208" s="30">
        <v>18436874</v>
      </c>
      <c r="V208" s="30">
        <v>-631781</v>
      </c>
      <c r="W208" s="27">
        <f t="shared" si="3"/>
        <v>-3.5483162036839683E-2</v>
      </c>
    </row>
    <row r="209" spans="1:23" x14ac:dyDescent="0.3">
      <c r="A209" t="s">
        <v>226</v>
      </c>
      <c r="B209" t="s">
        <v>1203</v>
      </c>
      <c r="C209" t="s">
        <v>1633</v>
      </c>
      <c r="D209" t="s">
        <v>1636</v>
      </c>
      <c r="E209">
        <v>2023</v>
      </c>
      <c r="F209" t="s">
        <v>1641</v>
      </c>
      <c r="G209">
        <v>4786</v>
      </c>
      <c r="H209">
        <v>19350</v>
      </c>
      <c r="I209">
        <v>838</v>
      </c>
      <c r="J209">
        <v>211475</v>
      </c>
      <c r="K209">
        <v>1.53</v>
      </c>
      <c r="L209">
        <v>16</v>
      </c>
      <c r="M209">
        <v>5.82</v>
      </c>
      <c r="N209">
        <v>4.54</v>
      </c>
      <c r="O209">
        <v>31.93</v>
      </c>
      <c r="P209">
        <v>2.2000000000000002</v>
      </c>
      <c r="Q209">
        <v>6339</v>
      </c>
      <c r="R209">
        <v>8931</v>
      </c>
      <c r="S209">
        <v>2</v>
      </c>
      <c r="T209" s="30">
        <v>92609100</v>
      </c>
      <c r="U209" s="30">
        <v>4222143</v>
      </c>
      <c r="V209" s="30">
        <v>88386957</v>
      </c>
      <c r="W209" s="27">
        <f t="shared" si="3"/>
        <v>0.9544089835664098</v>
      </c>
    </row>
    <row r="210" spans="1:23" x14ac:dyDescent="0.3">
      <c r="A210" t="s">
        <v>227</v>
      </c>
      <c r="B210" t="s">
        <v>1204</v>
      </c>
      <c r="C210" t="s">
        <v>1633</v>
      </c>
      <c r="D210" t="s">
        <v>1636</v>
      </c>
      <c r="E210">
        <v>2024</v>
      </c>
      <c r="F210" t="s">
        <v>1641</v>
      </c>
      <c r="G210">
        <v>1852</v>
      </c>
      <c r="H210">
        <v>2114</v>
      </c>
      <c r="I210">
        <v>11536</v>
      </c>
      <c r="J210">
        <v>252747</v>
      </c>
      <c r="K210">
        <v>0.12</v>
      </c>
      <c r="L210">
        <v>0</v>
      </c>
      <c r="M210">
        <v>7.15</v>
      </c>
      <c r="N210">
        <v>7.56</v>
      </c>
      <c r="O210">
        <v>74.09</v>
      </c>
      <c r="P210">
        <v>4.2</v>
      </c>
      <c r="Q210">
        <v>5457</v>
      </c>
      <c r="R210">
        <v>2763</v>
      </c>
      <c r="S210">
        <v>7</v>
      </c>
      <c r="T210" s="30">
        <v>3915128</v>
      </c>
      <c r="U210" s="30">
        <v>21617419</v>
      </c>
      <c r="V210" s="30">
        <v>-17702291</v>
      </c>
      <c r="W210" s="27">
        <f t="shared" si="3"/>
        <v>-4.521510152413919</v>
      </c>
    </row>
    <row r="211" spans="1:23" x14ac:dyDescent="0.3">
      <c r="A211" t="s">
        <v>228</v>
      </c>
      <c r="B211" t="s">
        <v>1205</v>
      </c>
      <c r="C211" t="s">
        <v>1634</v>
      </c>
      <c r="D211" t="s">
        <v>1635</v>
      </c>
      <c r="E211">
        <v>2023</v>
      </c>
      <c r="F211" t="s">
        <v>1641</v>
      </c>
      <c r="G211">
        <v>4111</v>
      </c>
      <c r="H211">
        <v>10874</v>
      </c>
      <c r="I211">
        <v>5675</v>
      </c>
      <c r="J211">
        <v>449560</v>
      </c>
      <c r="K211">
        <v>6.5</v>
      </c>
      <c r="L211">
        <v>10</v>
      </c>
      <c r="M211">
        <v>2.4</v>
      </c>
      <c r="N211">
        <v>1.27</v>
      </c>
      <c r="O211">
        <v>40.17</v>
      </c>
      <c r="P211">
        <v>1.4</v>
      </c>
      <c r="Q211">
        <v>2057</v>
      </c>
      <c r="R211">
        <v>2845</v>
      </c>
      <c r="S211">
        <v>13</v>
      </c>
      <c r="T211" s="30">
        <v>44703014</v>
      </c>
      <c r="U211" s="30">
        <v>23779485</v>
      </c>
      <c r="V211" s="30">
        <v>20923529</v>
      </c>
      <c r="W211" s="27">
        <f t="shared" si="3"/>
        <v>0.46805633731989527</v>
      </c>
    </row>
    <row r="212" spans="1:23" x14ac:dyDescent="0.3">
      <c r="A212" t="s">
        <v>229</v>
      </c>
      <c r="B212" t="s">
        <v>1206</v>
      </c>
      <c r="C212" t="s">
        <v>1634</v>
      </c>
      <c r="D212" t="s">
        <v>1638</v>
      </c>
      <c r="E212">
        <v>2024</v>
      </c>
      <c r="F212" t="s">
        <v>1642</v>
      </c>
      <c r="G212">
        <v>3419</v>
      </c>
      <c r="H212">
        <v>4167</v>
      </c>
      <c r="I212">
        <v>2056</v>
      </c>
      <c r="J212">
        <v>68800</v>
      </c>
      <c r="K212">
        <v>1.39</v>
      </c>
      <c r="L212">
        <v>0</v>
      </c>
      <c r="M212">
        <v>4.4400000000000004</v>
      </c>
      <c r="N212">
        <v>11.71</v>
      </c>
      <c r="O212">
        <v>82.27</v>
      </c>
      <c r="P212">
        <v>4.2</v>
      </c>
      <c r="Q212">
        <v>6121</v>
      </c>
      <c r="R212">
        <v>5104</v>
      </c>
      <c r="S212">
        <v>4</v>
      </c>
      <c r="T212" s="30">
        <v>14246973</v>
      </c>
      <c r="U212" s="30">
        <v>7098264</v>
      </c>
      <c r="V212" s="30">
        <v>7148709</v>
      </c>
      <c r="W212" s="27">
        <f t="shared" si="3"/>
        <v>0.50177037606514729</v>
      </c>
    </row>
    <row r="213" spans="1:23" x14ac:dyDescent="0.3">
      <c r="A213" t="s">
        <v>230</v>
      </c>
      <c r="B213" t="s">
        <v>1207</v>
      </c>
      <c r="C213" t="s">
        <v>1633</v>
      </c>
      <c r="D213" t="s">
        <v>1638</v>
      </c>
      <c r="E213">
        <v>2023</v>
      </c>
      <c r="F213" t="s">
        <v>1642</v>
      </c>
      <c r="G213">
        <v>312</v>
      </c>
      <c r="H213">
        <v>14909</v>
      </c>
      <c r="I213">
        <v>11982</v>
      </c>
      <c r="J213">
        <v>337516</v>
      </c>
      <c r="K213">
        <v>11.23</v>
      </c>
      <c r="L213">
        <v>14</v>
      </c>
      <c r="M213">
        <v>2.82</v>
      </c>
      <c r="N213">
        <v>21.33</v>
      </c>
      <c r="O213">
        <v>15.58</v>
      </c>
      <c r="P213">
        <v>3.7</v>
      </c>
      <c r="Q213">
        <v>16432</v>
      </c>
      <c r="R213">
        <v>6421</v>
      </c>
      <c r="S213">
        <v>12</v>
      </c>
      <c r="T213" s="30">
        <v>4651608</v>
      </c>
      <c r="U213" s="30">
        <v>4075900</v>
      </c>
      <c r="V213" s="30">
        <v>575708</v>
      </c>
      <c r="W213" s="27">
        <f t="shared" si="3"/>
        <v>0.12376537317847935</v>
      </c>
    </row>
    <row r="214" spans="1:23" x14ac:dyDescent="0.3">
      <c r="A214" t="s">
        <v>231</v>
      </c>
      <c r="B214" t="s">
        <v>1208</v>
      </c>
      <c r="C214" t="s">
        <v>1634</v>
      </c>
      <c r="D214" t="s">
        <v>1637</v>
      </c>
      <c r="E214">
        <v>2023</v>
      </c>
      <c r="F214" t="s">
        <v>1641</v>
      </c>
      <c r="G214">
        <v>673</v>
      </c>
      <c r="H214">
        <v>18014</v>
      </c>
      <c r="I214">
        <v>8497</v>
      </c>
      <c r="J214">
        <v>373660</v>
      </c>
      <c r="K214">
        <v>13.72</v>
      </c>
      <c r="L214">
        <v>9</v>
      </c>
      <c r="M214">
        <v>0.81</v>
      </c>
      <c r="N214">
        <v>23.34</v>
      </c>
      <c r="O214">
        <v>14.66</v>
      </c>
      <c r="P214">
        <v>3.9</v>
      </c>
      <c r="Q214">
        <v>2339</v>
      </c>
      <c r="R214">
        <v>5225</v>
      </c>
      <c r="S214">
        <v>5</v>
      </c>
      <c r="T214" s="30">
        <v>12123422</v>
      </c>
      <c r="U214" s="30">
        <v>6092141</v>
      </c>
      <c r="V214" s="30">
        <v>6031281</v>
      </c>
      <c r="W214" s="27">
        <f t="shared" si="3"/>
        <v>0.49748998261381977</v>
      </c>
    </row>
    <row r="215" spans="1:23" x14ac:dyDescent="0.3">
      <c r="A215" t="s">
        <v>232</v>
      </c>
      <c r="B215" t="s">
        <v>1209</v>
      </c>
      <c r="C215" t="s">
        <v>1633</v>
      </c>
      <c r="D215" t="s">
        <v>1636</v>
      </c>
      <c r="E215">
        <v>2023</v>
      </c>
      <c r="F215" t="s">
        <v>1642</v>
      </c>
      <c r="G215">
        <v>1066</v>
      </c>
      <c r="H215">
        <v>4483</v>
      </c>
      <c r="I215">
        <v>2996</v>
      </c>
      <c r="J215">
        <v>332682</v>
      </c>
      <c r="K215">
        <v>6.51</v>
      </c>
      <c r="L215">
        <v>6</v>
      </c>
      <c r="M215">
        <v>8.77</v>
      </c>
      <c r="N215">
        <v>23.32</v>
      </c>
      <c r="O215">
        <v>84.16</v>
      </c>
      <c r="P215">
        <v>2.7</v>
      </c>
      <c r="Q215">
        <v>10743</v>
      </c>
      <c r="R215">
        <v>5048</v>
      </c>
      <c r="S215">
        <v>10</v>
      </c>
      <c r="T215" s="30">
        <v>4778878</v>
      </c>
      <c r="U215" s="30">
        <v>3526418</v>
      </c>
      <c r="V215" s="30">
        <v>1252460</v>
      </c>
      <c r="W215" s="27">
        <f t="shared" si="3"/>
        <v>0.26208243859751179</v>
      </c>
    </row>
    <row r="216" spans="1:23" x14ac:dyDescent="0.3">
      <c r="A216" t="s">
        <v>233</v>
      </c>
      <c r="B216" t="s">
        <v>1063</v>
      </c>
      <c r="C216" t="s">
        <v>1632</v>
      </c>
      <c r="D216" t="s">
        <v>1638</v>
      </c>
      <c r="E216">
        <v>2024</v>
      </c>
      <c r="F216" t="s">
        <v>1639</v>
      </c>
      <c r="G216">
        <v>3693</v>
      </c>
      <c r="H216">
        <v>14151</v>
      </c>
      <c r="I216">
        <v>12460</v>
      </c>
      <c r="J216">
        <v>376062</v>
      </c>
      <c r="K216">
        <v>3.88</v>
      </c>
      <c r="L216">
        <v>1</v>
      </c>
      <c r="M216">
        <v>7.29</v>
      </c>
      <c r="N216">
        <v>3.13</v>
      </c>
      <c r="O216">
        <v>61.88</v>
      </c>
      <c r="P216">
        <v>3.7</v>
      </c>
      <c r="Q216">
        <v>11096</v>
      </c>
      <c r="R216">
        <v>4502</v>
      </c>
      <c r="S216">
        <v>4</v>
      </c>
      <c r="T216" s="30">
        <v>52259643</v>
      </c>
      <c r="U216" s="30">
        <v>46390842</v>
      </c>
      <c r="V216" s="30">
        <v>5868801</v>
      </c>
      <c r="W216" s="27">
        <f t="shared" si="3"/>
        <v>0.11230082455787155</v>
      </c>
    </row>
    <row r="217" spans="1:23" x14ac:dyDescent="0.3">
      <c r="A217" t="s">
        <v>234</v>
      </c>
      <c r="B217" t="s">
        <v>1210</v>
      </c>
      <c r="C217" t="s">
        <v>1633</v>
      </c>
      <c r="D217" t="s">
        <v>1637</v>
      </c>
      <c r="E217">
        <v>2024</v>
      </c>
      <c r="F217" t="s">
        <v>1641</v>
      </c>
      <c r="G217">
        <v>2099</v>
      </c>
      <c r="H217">
        <v>9730</v>
      </c>
      <c r="I217">
        <v>7965</v>
      </c>
      <c r="J217">
        <v>458189</v>
      </c>
      <c r="K217">
        <v>6.52</v>
      </c>
      <c r="L217">
        <v>9</v>
      </c>
      <c r="M217">
        <v>3.01</v>
      </c>
      <c r="N217">
        <v>9.5500000000000007</v>
      </c>
      <c r="O217">
        <v>40.369999999999997</v>
      </c>
      <c r="P217">
        <v>3.4</v>
      </c>
      <c r="Q217">
        <v>8498</v>
      </c>
      <c r="R217">
        <v>3527</v>
      </c>
      <c r="S217">
        <v>2</v>
      </c>
      <c r="T217" s="30">
        <v>20423270</v>
      </c>
      <c r="U217" s="30">
        <v>17176724</v>
      </c>
      <c r="V217" s="30">
        <v>3246546</v>
      </c>
      <c r="W217" s="27">
        <f t="shared" si="3"/>
        <v>0.15896308475577123</v>
      </c>
    </row>
    <row r="218" spans="1:23" x14ac:dyDescent="0.3">
      <c r="A218" t="s">
        <v>235</v>
      </c>
      <c r="B218" t="s">
        <v>1211</v>
      </c>
      <c r="C218" t="s">
        <v>1632</v>
      </c>
      <c r="D218" t="s">
        <v>1636</v>
      </c>
      <c r="E218">
        <v>2024</v>
      </c>
      <c r="F218" t="s">
        <v>1639</v>
      </c>
      <c r="G218">
        <v>3773</v>
      </c>
      <c r="H218">
        <v>8140</v>
      </c>
      <c r="I218">
        <v>11700</v>
      </c>
      <c r="J218">
        <v>383299</v>
      </c>
      <c r="K218">
        <v>10.85</v>
      </c>
      <c r="L218">
        <v>3</v>
      </c>
      <c r="M218">
        <v>5.99</v>
      </c>
      <c r="N218">
        <v>0.71</v>
      </c>
      <c r="O218">
        <v>70.400000000000006</v>
      </c>
      <c r="P218">
        <v>4.0999999999999996</v>
      </c>
      <c r="Q218">
        <v>11629</v>
      </c>
      <c r="R218">
        <v>6012</v>
      </c>
      <c r="S218">
        <v>4</v>
      </c>
      <c r="T218" s="30">
        <v>30712220</v>
      </c>
      <c r="U218" s="30">
        <v>44527399</v>
      </c>
      <c r="V218" s="30">
        <v>-13815179</v>
      </c>
      <c r="W218" s="27">
        <f t="shared" si="3"/>
        <v>-0.44982677904755825</v>
      </c>
    </row>
    <row r="219" spans="1:23" x14ac:dyDescent="0.3">
      <c r="A219" t="s">
        <v>236</v>
      </c>
      <c r="B219" t="s">
        <v>1212</v>
      </c>
      <c r="C219" t="s">
        <v>1632</v>
      </c>
      <c r="D219" t="s">
        <v>1638</v>
      </c>
      <c r="E219">
        <v>2024</v>
      </c>
      <c r="F219" t="s">
        <v>1642</v>
      </c>
      <c r="G219">
        <v>4598</v>
      </c>
      <c r="H219">
        <v>13279</v>
      </c>
      <c r="I219">
        <v>1101</v>
      </c>
      <c r="J219">
        <v>281312</v>
      </c>
      <c r="K219">
        <v>0.14000000000000001</v>
      </c>
      <c r="L219">
        <v>11</v>
      </c>
      <c r="M219">
        <v>2.0099999999999998</v>
      </c>
      <c r="N219">
        <v>21.38</v>
      </c>
      <c r="O219">
        <v>63.79</v>
      </c>
      <c r="P219">
        <v>2.8</v>
      </c>
      <c r="Q219">
        <v>2010</v>
      </c>
      <c r="R219">
        <v>494</v>
      </c>
      <c r="S219">
        <v>8</v>
      </c>
      <c r="T219" s="30">
        <v>61056842</v>
      </c>
      <c r="U219" s="30">
        <v>5343710</v>
      </c>
      <c r="V219" s="30">
        <v>55713132</v>
      </c>
      <c r="W219" s="27">
        <f t="shared" si="3"/>
        <v>0.91247975124556879</v>
      </c>
    </row>
    <row r="220" spans="1:23" x14ac:dyDescent="0.3">
      <c r="A220" t="s">
        <v>237</v>
      </c>
      <c r="B220" t="s">
        <v>1082</v>
      </c>
      <c r="C220" t="s">
        <v>1633</v>
      </c>
      <c r="D220" t="s">
        <v>1636</v>
      </c>
      <c r="E220">
        <v>2024</v>
      </c>
      <c r="F220" t="s">
        <v>1640</v>
      </c>
      <c r="G220">
        <v>3158</v>
      </c>
      <c r="H220">
        <v>16817</v>
      </c>
      <c r="I220">
        <v>8327</v>
      </c>
      <c r="J220">
        <v>109500</v>
      </c>
      <c r="K220">
        <v>8.84</v>
      </c>
      <c r="L220">
        <v>18</v>
      </c>
      <c r="M220">
        <v>8.9</v>
      </c>
      <c r="N220">
        <v>8.9700000000000006</v>
      </c>
      <c r="O220">
        <v>52.5</v>
      </c>
      <c r="P220">
        <v>2.9</v>
      </c>
      <c r="Q220">
        <v>13096</v>
      </c>
      <c r="R220">
        <v>3697</v>
      </c>
      <c r="S220">
        <v>14</v>
      </c>
      <c r="T220" s="30">
        <v>53108086</v>
      </c>
      <c r="U220" s="30">
        <v>26406166</v>
      </c>
      <c r="V220" s="30">
        <v>26701920</v>
      </c>
      <c r="W220" s="27">
        <f t="shared" si="3"/>
        <v>0.50278445357642898</v>
      </c>
    </row>
    <row r="221" spans="1:23" x14ac:dyDescent="0.3">
      <c r="A221" t="s">
        <v>238</v>
      </c>
      <c r="B221" t="s">
        <v>1213</v>
      </c>
      <c r="C221" t="s">
        <v>1634</v>
      </c>
      <c r="D221" t="s">
        <v>1635</v>
      </c>
      <c r="E221">
        <v>2024</v>
      </c>
      <c r="F221" t="s">
        <v>1642</v>
      </c>
      <c r="G221">
        <v>4140</v>
      </c>
      <c r="H221">
        <v>18804</v>
      </c>
      <c r="I221">
        <v>7181</v>
      </c>
      <c r="J221">
        <v>217647</v>
      </c>
      <c r="K221">
        <v>9.1999999999999993</v>
      </c>
      <c r="L221">
        <v>10</v>
      </c>
      <c r="M221">
        <v>1.1499999999999999</v>
      </c>
      <c r="N221">
        <v>15.78</v>
      </c>
      <c r="O221">
        <v>17.91</v>
      </c>
      <c r="P221">
        <v>3.6</v>
      </c>
      <c r="Q221">
        <v>14474</v>
      </c>
      <c r="R221">
        <v>429</v>
      </c>
      <c r="S221">
        <v>8</v>
      </c>
      <c r="T221" s="30">
        <v>77848560</v>
      </c>
      <c r="U221" s="30">
        <v>29946987</v>
      </c>
      <c r="V221" s="30">
        <v>47901573</v>
      </c>
      <c r="W221" s="27">
        <f t="shared" si="3"/>
        <v>0.61531739315409306</v>
      </c>
    </row>
    <row r="222" spans="1:23" x14ac:dyDescent="0.3">
      <c r="A222" t="s">
        <v>239</v>
      </c>
      <c r="B222" t="s">
        <v>1125</v>
      </c>
      <c r="C222" t="s">
        <v>1632</v>
      </c>
      <c r="D222" t="s">
        <v>1637</v>
      </c>
      <c r="E222">
        <v>2023</v>
      </c>
      <c r="F222" t="s">
        <v>1641</v>
      </c>
      <c r="G222">
        <v>2106</v>
      </c>
      <c r="H222">
        <v>9064</v>
      </c>
      <c r="I222">
        <v>1446</v>
      </c>
      <c r="J222">
        <v>286527</v>
      </c>
      <c r="K222">
        <v>9.57</v>
      </c>
      <c r="L222">
        <v>7</v>
      </c>
      <c r="M222">
        <v>0.04</v>
      </c>
      <c r="N222">
        <v>17.87</v>
      </c>
      <c r="O222">
        <v>74.97</v>
      </c>
      <c r="P222">
        <v>1.4</v>
      </c>
      <c r="Q222">
        <v>2637</v>
      </c>
      <c r="R222">
        <v>872</v>
      </c>
      <c r="S222">
        <v>12</v>
      </c>
      <c r="T222" s="30">
        <v>19088784</v>
      </c>
      <c r="U222" s="30">
        <v>3331803</v>
      </c>
      <c r="V222" s="30">
        <v>15756981</v>
      </c>
      <c r="W222" s="27">
        <f t="shared" si="3"/>
        <v>0.82545755664687703</v>
      </c>
    </row>
    <row r="223" spans="1:23" x14ac:dyDescent="0.3">
      <c r="A223" t="s">
        <v>240</v>
      </c>
      <c r="B223" t="s">
        <v>1214</v>
      </c>
      <c r="C223" t="s">
        <v>1632</v>
      </c>
      <c r="D223" t="s">
        <v>1637</v>
      </c>
      <c r="E223">
        <v>2023</v>
      </c>
      <c r="F223" t="s">
        <v>1639</v>
      </c>
      <c r="G223">
        <v>3220</v>
      </c>
      <c r="H223">
        <v>17020</v>
      </c>
      <c r="I223">
        <v>13750</v>
      </c>
      <c r="J223">
        <v>485477</v>
      </c>
      <c r="K223">
        <v>3.63</v>
      </c>
      <c r="L223">
        <v>17</v>
      </c>
      <c r="M223">
        <v>5.0199999999999996</v>
      </c>
      <c r="N223">
        <v>10.75</v>
      </c>
      <c r="O223">
        <v>79.28</v>
      </c>
      <c r="P223">
        <v>2.7</v>
      </c>
      <c r="Q223">
        <v>15200</v>
      </c>
      <c r="R223">
        <v>8235</v>
      </c>
      <c r="S223">
        <v>6</v>
      </c>
      <c r="T223" s="30">
        <v>54804400</v>
      </c>
      <c r="U223" s="30">
        <v>44760477</v>
      </c>
      <c r="V223" s="30">
        <v>10043923</v>
      </c>
      <c r="W223" s="27">
        <f t="shared" si="3"/>
        <v>0.18326855143017715</v>
      </c>
    </row>
    <row r="224" spans="1:23" x14ac:dyDescent="0.3">
      <c r="A224" t="s">
        <v>241</v>
      </c>
      <c r="B224" t="s">
        <v>1215</v>
      </c>
      <c r="C224" t="s">
        <v>1632</v>
      </c>
      <c r="D224" t="s">
        <v>1638</v>
      </c>
      <c r="E224">
        <v>2023</v>
      </c>
      <c r="F224" t="s">
        <v>1639</v>
      </c>
      <c r="G224">
        <v>1732</v>
      </c>
      <c r="H224">
        <v>15237</v>
      </c>
      <c r="I224">
        <v>10751</v>
      </c>
      <c r="J224">
        <v>160659</v>
      </c>
      <c r="K224">
        <v>10.71</v>
      </c>
      <c r="L224">
        <v>10</v>
      </c>
      <c r="M224">
        <v>5.83</v>
      </c>
      <c r="N224">
        <v>7.66</v>
      </c>
      <c r="O224">
        <v>23.77</v>
      </c>
      <c r="P224">
        <v>4.9000000000000004</v>
      </c>
      <c r="Q224">
        <v>6166</v>
      </c>
      <c r="R224">
        <v>1745</v>
      </c>
      <c r="S224">
        <v>2</v>
      </c>
      <c r="T224" s="30">
        <v>26390484</v>
      </c>
      <c r="U224" s="30">
        <v>18781391</v>
      </c>
      <c r="V224" s="30">
        <v>7609093</v>
      </c>
      <c r="W224" s="27">
        <f t="shared" si="3"/>
        <v>0.28832714852823466</v>
      </c>
    </row>
    <row r="225" spans="1:23" x14ac:dyDescent="0.3">
      <c r="A225" t="s">
        <v>242</v>
      </c>
      <c r="B225" t="s">
        <v>1216</v>
      </c>
      <c r="C225" t="s">
        <v>1634</v>
      </c>
      <c r="D225" t="s">
        <v>1636</v>
      </c>
      <c r="E225">
        <v>2023</v>
      </c>
      <c r="F225" t="s">
        <v>1642</v>
      </c>
      <c r="G225">
        <v>2305</v>
      </c>
      <c r="H225">
        <v>10823</v>
      </c>
      <c r="I225">
        <v>13343</v>
      </c>
      <c r="J225">
        <v>77716</v>
      </c>
      <c r="K225">
        <v>1.37</v>
      </c>
      <c r="L225">
        <v>10</v>
      </c>
      <c r="M225">
        <v>5.79</v>
      </c>
      <c r="N225">
        <v>24.06</v>
      </c>
      <c r="O225">
        <v>78.040000000000006</v>
      </c>
      <c r="P225">
        <v>1.2</v>
      </c>
      <c r="Q225">
        <v>10406</v>
      </c>
      <c r="R225">
        <v>1887</v>
      </c>
      <c r="S225">
        <v>12</v>
      </c>
      <c r="T225" s="30">
        <v>24947015</v>
      </c>
      <c r="U225" s="30">
        <v>30833331</v>
      </c>
      <c r="V225" s="30">
        <v>-5886316</v>
      </c>
      <c r="W225" s="27">
        <f t="shared" si="3"/>
        <v>-0.23595271819093386</v>
      </c>
    </row>
    <row r="226" spans="1:23" x14ac:dyDescent="0.3">
      <c r="A226" t="s">
        <v>243</v>
      </c>
      <c r="B226" t="s">
        <v>1217</v>
      </c>
      <c r="C226" t="s">
        <v>1632</v>
      </c>
      <c r="D226" t="s">
        <v>1637</v>
      </c>
      <c r="E226">
        <v>2023</v>
      </c>
      <c r="F226" t="s">
        <v>1641</v>
      </c>
      <c r="G226">
        <v>1204</v>
      </c>
      <c r="H226">
        <v>16729</v>
      </c>
      <c r="I226">
        <v>9589</v>
      </c>
      <c r="J226">
        <v>446452</v>
      </c>
      <c r="K226">
        <v>2.99</v>
      </c>
      <c r="L226">
        <v>12</v>
      </c>
      <c r="M226">
        <v>0.55000000000000004</v>
      </c>
      <c r="N226">
        <v>24.11</v>
      </c>
      <c r="O226">
        <v>80.23</v>
      </c>
      <c r="P226">
        <v>2.2999999999999998</v>
      </c>
      <c r="Q226">
        <v>11978</v>
      </c>
      <c r="R226">
        <v>9915</v>
      </c>
      <c r="S226">
        <v>9</v>
      </c>
      <c r="T226" s="30">
        <v>20141716</v>
      </c>
      <c r="U226" s="30">
        <v>11991608</v>
      </c>
      <c r="V226" s="30">
        <v>8150108</v>
      </c>
      <c r="W226" s="27">
        <f t="shared" si="3"/>
        <v>0.40463821453941662</v>
      </c>
    </row>
    <row r="227" spans="1:23" x14ac:dyDescent="0.3">
      <c r="A227" t="s">
        <v>244</v>
      </c>
      <c r="B227" t="s">
        <v>1218</v>
      </c>
      <c r="C227" t="s">
        <v>1634</v>
      </c>
      <c r="D227" t="s">
        <v>1636</v>
      </c>
      <c r="E227">
        <v>2023</v>
      </c>
      <c r="F227" t="s">
        <v>1639</v>
      </c>
      <c r="G227">
        <v>4549</v>
      </c>
      <c r="H227">
        <v>13213</v>
      </c>
      <c r="I227">
        <v>9653</v>
      </c>
      <c r="J227">
        <v>459064</v>
      </c>
      <c r="K227">
        <v>13.16</v>
      </c>
      <c r="L227">
        <v>2</v>
      </c>
      <c r="M227">
        <v>3.14</v>
      </c>
      <c r="N227">
        <v>7.24</v>
      </c>
      <c r="O227">
        <v>53.95</v>
      </c>
      <c r="P227">
        <v>2.2999999999999998</v>
      </c>
      <c r="Q227">
        <v>4154</v>
      </c>
      <c r="R227">
        <v>1099</v>
      </c>
      <c r="S227">
        <v>11</v>
      </c>
      <c r="T227" s="30">
        <v>60105937</v>
      </c>
      <c r="U227" s="30">
        <v>44370561</v>
      </c>
      <c r="V227" s="30">
        <v>15735376</v>
      </c>
      <c r="W227" s="27">
        <f t="shared" si="3"/>
        <v>0.26179403874861812</v>
      </c>
    </row>
    <row r="228" spans="1:23" x14ac:dyDescent="0.3">
      <c r="A228" t="s">
        <v>245</v>
      </c>
      <c r="B228" t="s">
        <v>1219</v>
      </c>
      <c r="C228" t="s">
        <v>1634</v>
      </c>
      <c r="D228" t="s">
        <v>1636</v>
      </c>
      <c r="E228">
        <v>2024</v>
      </c>
      <c r="F228" t="s">
        <v>1641</v>
      </c>
      <c r="G228">
        <v>3241</v>
      </c>
      <c r="H228">
        <v>10002</v>
      </c>
      <c r="I228">
        <v>5130</v>
      </c>
      <c r="J228">
        <v>52352</v>
      </c>
      <c r="K228">
        <v>11.08</v>
      </c>
      <c r="L228">
        <v>11</v>
      </c>
      <c r="M228">
        <v>4.99</v>
      </c>
      <c r="N228">
        <v>11.99</v>
      </c>
      <c r="O228">
        <v>62.49</v>
      </c>
      <c r="P228">
        <v>3.5</v>
      </c>
      <c r="Q228">
        <v>2490</v>
      </c>
      <c r="R228">
        <v>1948</v>
      </c>
      <c r="S228">
        <v>9</v>
      </c>
      <c r="T228" s="30">
        <v>32416482</v>
      </c>
      <c r="U228" s="30">
        <v>16678682</v>
      </c>
      <c r="V228" s="30">
        <v>15737800</v>
      </c>
      <c r="W228" s="27">
        <f t="shared" si="3"/>
        <v>0.485487598561744</v>
      </c>
    </row>
    <row r="229" spans="1:23" x14ac:dyDescent="0.3">
      <c r="A229" t="s">
        <v>246</v>
      </c>
      <c r="B229" t="s">
        <v>1220</v>
      </c>
      <c r="C229" t="s">
        <v>1632</v>
      </c>
      <c r="D229" t="s">
        <v>1637</v>
      </c>
      <c r="E229">
        <v>2023</v>
      </c>
      <c r="F229" t="s">
        <v>1642</v>
      </c>
      <c r="G229">
        <v>1746</v>
      </c>
      <c r="H229">
        <v>2045</v>
      </c>
      <c r="I229">
        <v>10360</v>
      </c>
      <c r="J229">
        <v>183004</v>
      </c>
      <c r="K229">
        <v>0.21</v>
      </c>
      <c r="L229">
        <v>2</v>
      </c>
      <c r="M229">
        <v>2.17</v>
      </c>
      <c r="N229">
        <v>24.32</v>
      </c>
      <c r="O229">
        <v>40.58</v>
      </c>
      <c r="P229">
        <v>1.4</v>
      </c>
      <c r="Q229">
        <v>3660</v>
      </c>
      <c r="R229">
        <v>1661</v>
      </c>
      <c r="S229">
        <v>11</v>
      </c>
      <c r="T229" s="30">
        <v>3570570</v>
      </c>
      <c r="U229" s="30">
        <v>18271564</v>
      </c>
      <c r="V229" s="30">
        <v>-14700994</v>
      </c>
      <c r="W229" s="27">
        <f t="shared" si="3"/>
        <v>-4.1172681112539458</v>
      </c>
    </row>
    <row r="230" spans="1:23" x14ac:dyDescent="0.3">
      <c r="A230" t="s">
        <v>247</v>
      </c>
      <c r="B230" t="s">
        <v>1221</v>
      </c>
      <c r="C230" t="s">
        <v>1632</v>
      </c>
      <c r="D230" t="s">
        <v>1635</v>
      </c>
      <c r="E230">
        <v>2024</v>
      </c>
      <c r="F230" t="s">
        <v>1641</v>
      </c>
      <c r="G230">
        <v>4041</v>
      </c>
      <c r="H230">
        <v>5846</v>
      </c>
      <c r="I230">
        <v>11573</v>
      </c>
      <c r="J230">
        <v>388593</v>
      </c>
      <c r="K230">
        <v>3.73</v>
      </c>
      <c r="L230">
        <v>9</v>
      </c>
      <c r="M230">
        <v>8.73</v>
      </c>
      <c r="N230">
        <v>0.12</v>
      </c>
      <c r="O230">
        <v>32.54</v>
      </c>
      <c r="P230">
        <v>3.5</v>
      </c>
      <c r="Q230">
        <v>16636</v>
      </c>
      <c r="R230">
        <v>873</v>
      </c>
      <c r="S230">
        <v>13</v>
      </c>
      <c r="T230" s="30">
        <v>23623686</v>
      </c>
      <c r="U230" s="30">
        <v>47155086</v>
      </c>
      <c r="V230" s="30">
        <v>-23531400</v>
      </c>
      <c r="W230" s="27">
        <f t="shared" si="3"/>
        <v>-0.99609349700973848</v>
      </c>
    </row>
    <row r="231" spans="1:23" x14ac:dyDescent="0.3">
      <c r="A231" t="s">
        <v>248</v>
      </c>
      <c r="B231" t="s">
        <v>1222</v>
      </c>
      <c r="C231" t="s">
        <v>1633</v>
      </c>
      <c r="D231" t="s">
        <v>1636</v>
      </c>
      <c r="E231">
        <v>2023</v>
      </c>
      <c r="F231" t="s">
        <v>1639</v>
      </c>
      <c r="G231">
        <v>4773</v>
      </c>
      <c r="H231">
        <v>11496</v>
      </c>
      <c r="I231">
        <v>7803</v>
      </c>
      <c r="J231">
        <v>58556</v>
      </c>
      <c r="K231">
        <v>3.22</v>
      </c>
      <c r="L231">
        <v>16</v>
      </c>
      <c r="M231">
        <v>0.87</v>
      </c>
      <c r="N231">
        <v>10.32</v>
      </c>
      <c r="O231">
        <v>67.760000000000005</v>
      </c>
      <c r="P231">
        <v>1.4</v>
      </c>
      <c r="Q231">
        <v>11836</v>
      </c>
      <c r="R231">
        <v>7411</v>
      </c>
      <c r="S231">
        <v>11</v>
      </c>
      <c r="T231" s="30">
        <v>54870408</v>
      </c>
      <c r="U231" s="30">
        <v>37302275</v>
      </c>
      <c r="V231" s="30">
        <v>17568133</v>
      </c>
      <c r="W231" s="27">
        <f t="shared" si="3"/>
        <v>0.3201750021614565</v>
      </c>
    </row>
    <row r="232" spans="1:23" x14ac:dyDescent="0.3">
      <c r="A232" t="s">
        <v>249</v>
      </c>
      <c r="B232" t="s">
        <v>1223</v>
      </c>
      <c r="C232" t="s">
        <v>1634</v>
      </c>
      <c r="D232" t="s">
        <v>1637</v>
      </c>
      <c r="E232">
        <v>2023</v>
      </c>
      <c r="F232" t="s">
        <v>1642</v>
      </c>
      <c r="G232">
        <v>4732</v>
      </c>
      <c r="H232">
        <v>17275</v>
      </c>
      <c r="I232">
        <v>12860</v>
      </c>
      <c r="J232">
        <v>311973</v>
      </c>
      <c r="K232">
        <v>4.0599999999999996</v>
      </c>
      <c r="L232">
        <v>1</v>
      </c>
      <c r="M232">
        <v>4.87</v>
      </c>
      <c r="N232">
        <v>2.5099999999999998</v>
      </c>
      <c r="O232">
        <v>78.95</v>
      </c>
      <c r="P232">
        <v>1.4</v>
      </c>
      <c r="Q232">
        <v>15769</v>
      </c>
      <c r="R232">
        <v>5279</v>
      </c>
      <c r="S232">
        <v>14</v>
      </c>
      <c r="T232" s="30">
        <v>81745300</v>
      </c>
      <c r="U232" s="30">
        <v>61165493</v>
      </c>
      <c r="V232" s="30">
        <v>20579807</v>
      </c>
      <c r="W232" s="27">
        <f t="shared" si="3"/>
        <v>0.25175523241091535</v>
      </c>
    </row>
    <row r="233" spans="1:23" x14ac:dyDescent="0.3">
      <c r="A233" t="s">
        <v>250</v>
      </c>
      <c r="B233" t="s">
        <v>1224</v>
      </c>
      <c r="C233" t="s">
        <v>1632</v>
      </c>
      <c r="D233" t="s">
        <v>1638</v>
      </c>
      <c r="E233">
        <v>2023</v>
      </c>
      <c r="F233" t="s">
        <v>1641</v>
      </c>
      <c r="G233">
        <v>1698</v>
      </c>
      <c r="H233">
        <v>15419</v>
      </c>
      <c r="I233">
        <v>4337</v>
      </c>
      <c r="J233">
        <v>398980</v>
      </c>
      <c r="K233">
        <v>3.71</v>
      </c>
      <c r="L233">
        <v>16</v>
      </c>
      <c r="M233">
        <v>6.91</v>
      </c>
      <c r="N233">
        <v>12.73</v>
      </c>
      <c r="O233">
        <v>62.33</v>
      </c>
      <c r="P233">
        <v>3.9</v>
      </c>
      <c r="Q233">
        <v>17706</v>
      </c>
      <c r="R233">
        <v>1903</v>
      </c>
      <c r="S233">
        <v>11</v>
      </c>
      <c r="T233" s="30">
        <v>26181462</v>
      </c>
      <c r="U233" s="30">
        <v>7763206</v>
      </c>
      <c r="V233" s="30">
        <v>18418256</v>
      </c>
      <c r="W233" s="27">
        <f t="shared" si="3"/>
        <v>0.70348462587765348</v>
      </c>
    </row>
    <row r="234" spans="1:23" x14ac:dyDescent="0.3">
      <c r="A234" t="s">
        <v>251</v>
      </c>
      <c r="B234" t="s">
        <v>1071</v>
      </c>
      <c r="C234" t="s">
        <v>1634</v>
      </c>
      <c r="D234" t="s">
        <v>1636</v>
      </c>
      <c r="E234">
        <v>2024</v>
      </c>
      <c r="F234" t="s">
        <v>1642</v>
      </c>
      <c r="G234">
        <v>1495</v>
      </c>
      <c r="H234">
        <v>5310</v>
      </c>
      <c r="I234">
        <v>13857</v>
      </c>
      <c r="J234">
        <v>186570</v>
      </c>
      <c r="K234">
        <v>0.94</v>
      </c>
      <c r="L234">
        <v>15</v>
      </c>
      <c r="M234">
        <v>2.62</v>
      </c>
      <c r="N234">
        <v>0.62</v>
      </c>
      <c r="O234">
        <v>50.93</v>
      </c>
      <c r="P234">
        <v>2.2999999999999998</v>
      </c>
      <c r="Q234">
        <v>3563</v>
      </c>
      <c r="R234">
        <v>9390</v>
      </c>
      <c r="S234">
        <v>3</v>
      </c>
      <c r="T234" s="30">
        <v>7938450</v>
      </c>
      <c r="U234" s="30">
        <v>20902785</v>
      </c>
      <c r="V234" s="30">
        <v>-12964335</v>
      </c>
      <c r="W234" s="27">
        <f t="shared" si="3"/>
        <v>-1.6331065888177163</v>
      </c>
    </row>
    <row r="235" spans="1:23" x14ac:dyDescent="0.3">
      <c r="A235" t="s">
        <v>252</v>
      </c>
      <c r="B235" t="s">
        <v>1225</v>
      </c>
      <c r="C235" t="s">
        <v>1634</v>
      </c>
      <c r="D235" t="s">
        <v>1637</v>
      </c>
      <c r="E235">
        <v>2023</v>
      </c>
      <c r="F235" t="s">
        <v>1639</v>
      </c>
      <c r="G235">
        <v>4249</v>
      </c>
      <c r="H235">
        <v>8706</v>
      </c>
      <c r="I235">
        <v>13300</v>
      </c>
      <c r="J235">
        <v>257190</v>
      </c>
      <c r="K235">
        <v>6.88</v>
      </c>
      <c r="L235">
        <v>1</v>
      </c>
      <c r="M235">
        <v>6.24</v>
      </c>
      <c r="N235">
        <v>10.17</v>
      </c>
      <c r="O235">
        <v>22.71</v>
      </c>
      <c r="P235">
        <v>4.9000000000000004</v>
      </c>
      <c r="Q235">
        <v>12295</v>
      </c>
      <c r="R235">
        <v>2150</v>
      </c>
      <c r="S235">
        <v>11</v>
      </c>
      <c r="T235" s="30">
        <v>36991794</v>
      </c>
      <c r="U235" s="30">
        <v>56768890</v>
      </c>
      <c r="V235" s="30">
        <v>-19777096</v>
      </c>
      <c r="W235" s="27">
        <f t="shared" si="3"/>
        <v>-0.53463468141069337</v>
      </c>
    </row>
    <row r="236" spans="1:23" x14ac:dyDescent="0.3">
      <c r="A236" t="s">
        <v>253</v>
      </c>
      <c r="B236" t="s">
        <v>1226</v>
      </c>
      <c r="C236" t="s">
        <v>1634</v>
      </c>
      <c r="D236" t="s">
        <v>1638</v>
      </c>
      <c r="E236">
        <v>2024</v>
      </c>
      <c r="F236" t="s">
        <v>1642</v>
      </c>
      <c r="G236">
        <v>3973</v>
      </c>
      <c r="H236">
        <v>10505</v>
      </c>
      <c r="I236">
        <v>5358</v>
      </c>
      <c r="J236">
        <v>100098</v>
      </c>
      <c r="K236">
        <v>10.99</v>
      </c>
      <c r="L236">
        <v>19</v>
      </c>
      <c r="M236">
        <v>8.2899999999999991</v>
      </c>
      <c r="N236">
        <v>5.52</v>
      </c>
      <c r="O236">
        <v>14.28</v>
      </c>
      <c r="P236">
        <v>1.1000000000000001</v>
      </c>
      <c r="Q236">
        <v>19861</v>
      </c>
      <c r="R236">
        <v>9890</v>
      </c>
      <c r="S236">
        <v>4</v>
      </c>
      <c r="T236" s="30">
        <v>41736365</v>
      </c>
      <c r="U236" s="30">
        <v>21387432</v>
      </c>
      <c r="V236" s="30">
        <v>20348933</v>
      </c>
      <c r="W236" s="27">
        <f t="shared" si="3"/>
        <v>0.48755882310306614</v>
      </c>
    </row>
    <row r="237" spans="1:23" x14ac:dyDescent="0.3">
      <c r="A237" t="s">
        <v>254</v>
      </c>
      <c r="B237" t="s">
        <v>1227</v>
      </c>
      <c r="C237" t="s">
        <v>1633</v>
      </c>
      <c r="D237" t="s">
        <v>1638</v>
      </c>
      <c r="E237">
        <v>2023</v>
      </c>
      <c r="F237" t="s">
        <v>1639</v>
      </c>
      <c r="G237">
        <v>303</v>
      </c>
      <c r="H237">
        <v>17871</v>
      </c>
      <c r="I237">
        <v>7379</v>
      </c>
      <c r="J237">
        <v>424313</v>
      </c>
      <c r="K237">
        <v>9.1</v>
      </c>
      <c r="L237">
        <v>5</v>
      </c>
      <c r="M237">
        <v>1.9</v>
      </c>
      <c r="N237">
        <v>13.33</v>
      </c>
      <c r="O237">
        <v>45.66</v>
      </c>
      <c r="P237">
        <v>2.8</v>
      </c>
      <c r="Q237">
        <v>10067</v>
      </c>
      <c r="R237">
        <v>847</v>
      </c>
      <c r="S237">
        <v>5</v>
      </c>
      <c r="T237" s="30">
        <v>5414913</v>
      </c>
      <c r="U237" s="30">
        <v>2660150</v>
      </c>
      <c r="V237" s="30">
        <v>2754763</v>
      </c>
      <c r="W237" s="27">
        <f t="shared" si="3"/>
        <v>0.50873633611472613</v>
      </c>
    </row>
    <row r="238" spans="1:23" x14ac:dyDescent="0.3">
      <c r="A238" t="s">
        <v>255</v>
      </c>
      <c r="B238" t="s">
        <v>1228</v>
      </c>
      <c r="C238" t="s">
        <v>1633</v>
      </c>
      <c r="D238" t="s">
        <v>1635</v>
      </c>
      <c r="E238">
        <v>2023</v>
      </c>
      <c r="F238" t="s">
        <v>1642</v>
      </c>
      <c r="G238">
        <v>3233</v>
      </c>
      <c r="H238">
        <v>13816</v>
      </c>
      <c r="I238">
        <v>9274</v>
      </c>
      <c r="J238">
        <v>190641</v>
      </c>
      <c r="K238">
        <v>10.09</v>
      </c>
      <c r="L238">
        <v>9</v>
      </c>
      <c r="M238">
        <v>9.17</v>
      </c>
      <c r="N238">
        <v>24.9</v>
      </c>
      <c r="O238">
        <v>13.95</v>
      </c>
      <c r="P238">
        <v>1.5</v>
      </c>
      <c r="Q238">
        <v>10433</v>
      </c>
      <c r="R238">
        <v>8225</v>
      </c>
      <c r="S238">
        <v>2</v>
      </c>
      <c r="T238" s="30">
        <v>44667128</v>
      </c>
      <c r="U238" s="30">
        <v>30173483</v>
      </c>
      <c r="V238" s="30">
        <v>14493645</v>
      </c>
      <c r="W238" s="27">
        <f t="shared" si="3"/>
        <v>0.32448123819377866</v>
      </c>
    </row>
    <row r="239" spans="1:23" x14ac:dyDescent="0.3">
      <c r="A239" t="s">
        <v>256</v>
      </c>
      <c r="B239" t="s">
        <v>1229</v>
      </c>
      <c r="C239" t="s">
        <v>1632</v>
      </c>
      <c r="D239" t="s">
        <v>1636</v>
      </c>
      <c r="E239">
        <v>2023</v>
      </c>
      <c r="F239" t="s">
        <v>1639</v>
      </c>
      <c r="G239">
        <v>2607</v>
      </c>
      <c r="H239">
        <v>19916</v>
      </c>
      <c r="I239">
        <v>12670</v>
      </c>
      <c r="J239">
        <v>297199</v>
      </c>
      <c r="K239">
        <v>1.22</v>
      </c>
      <c r="L239">
        <v>9</v>
      </c>
      <c r="M239">
        <v>5.54</v>
      </c>
      <c r="N239">
        <v>20.010000000000002</v>
      </c>
      <c r="O239">
        <v>55.55</v>
      </c>
      <c r="P239">
        <v>2.4</v>
      </c>
      <c r="Q239">
        <v>20551</v>
      </c>
      <c r="R239">
        <v>5960</v>
      </c>
      <c r="S239">
        <v>5</v>
      </c>
      <c r="T239" s="30">
        <v>51921012</v>
      </c>
      <c r="U239" s="30">
        <v>33327889</v>
      </c>
      <c r="V239" s="30">
        <v>18593123</v>
      </c>
      <c r="W239" s="27">
        <f t="shared" si="3"/>
        <v>0.35810401769518668</v>
      </c>
    </row>
    <row r="240" spans="1:23" x14ac:dyDescent="0.3">
      <c r="A240" t="s">
        <v>257</v>
      </c>
      <c r="B240" t="s">
        <v>1152</v>
      </c>
      <c r="C240" t="s">
        <v>1633</v>
      </c>
      <c r="D240" t="s">
        <v>1638</v>
      </c>
      <c r="E240">
        <v>2023</v>
      </c>
      <c r="F240" t="s">
        <v>1642</v>
      </c>
      <c r="G240">
        <v>148</v>
      </c>
      <c r="H240">
        <v>9936</v>
      </c>
      <c r="I240">
        <v>10478</v>
      </c>
      <c r="J240">
        <v>176060</v>
      </c>
      <c r="K240">
        <v>14.27</v>
      </c>
      <c r="L240">
        <v>7</v>
      </c>
      <c r="M240">
        <v>2.99</v>
      </c>
      <c r="N240">
        <v>21.14</v>
      </c>
      <c r="O240">
        <v>40.619999999999997</v>
      </c>
      <c r="P240">
        <v>5</v>
      </c>
      <c r="Q240">
        <v>17119</v>
      </c>
      <c r="R240">
        <v>4073</v>
      </c>
      <c r="S240">
        <v>6</v>
      </c>
      <c r="T240" s="30">
        <v>1470528</v>
      </c>
      <c r="U240" s="30">
        <v>1726804</v>
      </c>
      <c r="V240" s="30">
        <v>-256276</v>
      </c>
      <c r="W240" s="27">
        <f t="shared" si="3"/>
        <v>-0.17427481829655742</v>
      </c>
    </row>
    <row r="241" spans="1:23" x14ac:dyDescent="0.3">
      <c r="A241" t="s">
        <v>258</v>
      </c>
      <c r="B241" t="s">
        <v>1230</v>
      </c>
      <c r="C241" t="s">
        <v>1634</v>
      </c>
      <c r="D241" t="s">
        <v>1637</v>
      </c>
      <c r="E241">
        <v>2024</v>
      </c>
      <c r="F241" t="s">
        <v>1642</v>
      </c>
      <c r="G241">
        <v>2250</v>
      </c>
      <c r="H241">
        <v>14484</v>
      </c>
      <c r="I241">
        <v>4882</v>
      </c>
      <c r="J241">
        <v>237954</v>
      </c>
      <c r="K241">
        <v>12.58</v>
      </c>
      <c r="L241">
        <v>0</v>
      </c>
      <c r="M241">
        <v>4.3099999999999996</v>
      </c>
      <c r="N241">
        <v>15.88</v>
      </c>
      <c r="O241">
        <v>70.58</v>
      </c>
      <c r="P241">
        <v>4.5999999999999996</v>
      </c>
      <c r="Q241">
        <v>6419</v>
      </c>
      <c r="R241">
        <v>9845</v>
      </c>
      <c r="S241">
        <v>4</v>
      </c>
      <c r="T241" s="30">
        <v>32589000</v>
      </c>
      <c r="U241" s="30">
        <v>11222454</v>
      </c>
      <c r="V241" s="30">
        <v>21366546</v>
      </c>
      <c r="W241" s="27">
        <f t="shared" si="3"/>
        <v>0.65563674859615206</v>
      </c>
    </row>
    <row r="242" spans="1:23" x14ac:dyDescent="0.3">
      <c r="A242" t="s">
        <v>259</v>
      </c>
      <c r="B242" t="s">
        <v>1231</v>
      </c>
      <c r="C242" t="s">
        <v>1633</v>
      </c>
      <c r="D242" t="s">
        <v>1636</v>
      </c>
      <c r="E242">
        <v>2024</v>
      </c>
      <c r="F242" t="s">
        <v>1641</v>
      </c>
      <c r="G242">
        <v>3011</v>
      </c>
      <c r="H242">
        <v>1771</v>
      </c>
      <c r="I242">
        <v>14518</v>
      </c>
      <c r="J242">
        <v>251465</v>
      </c>
      <c r="K242">
        <v>12.08</v>
      </c>
      <c r="L242">
        <v>12</v>
      </c>
      <c r="M242">
        <v>3.12</v>
      </c>
      <c r="N242">
        <v>1.04</v>
      </c>
      <c r="O242">
        <v>34.450000000000003</v>
      </c>
      <c r="P242">
        <v>1.2</v>
      </c>
      <c r="Q242">
        <v>13241</v>
      </c>
      <c r="R242">
        <v>1715</v>
      </c>
      <c r="S242">
        <v>12</v>
      </c>
      <c r="T242" s="30">
        <v>5332481</v>
      </c>
      <c r="U242" s="30">
        <v>43965163</v>
      </c>
      <c r="V242" s="30">
        <v>-38632682</v>
      </c>
      <c r="W242" s="27">
        <f t="shared" si="3"/>
        <v>-7.2447856823118544</v>
      </c>
    </row>
    <row r="243" spans="1:23" x14ac:dyDescent="0.3">
      <c r="A243" t="s">
        <v>260</v>
      </c>
      <c r="B243" t="s">
        <v>1232</v>
      </c>
      <c r="C243" t="s">
        <v>1632</v>
      </c>
      <c r="D243" t="s">
        <v>1637</v>
      </c>
      <c r="E243">
        <v>2023</v>
      </c>
      <c r="F243" t="s">
        <v>1642</v>
      </c>
      <c r="G243">
        <v>4483</v>
      </c>
      <c r="H243">
        <v>19655</v>
      </c>
      <c r="I243">
        <v>4983</v>
      </c>
      <c r="J243">
        <v>180544</v>
      </c>
      <c r="K243">
        <v>12.34</v>
      </c>
      <c r="L243">
        <v>8</v>
      </c>
      <c r="M243">
        <v>7.25</v>
      </c>
      <c r="N243">
        <v>5.17</v>
      </c>
      <c r="O243">
        <v>57.44</v>
      </c>
      <c r="P243">
        <v>3.3</v>
      </c>
      <c r="Q243">
        <v>10298</v>
      </c>
      <c r="R243">
        <v>3854</v>
      </c>
      <c r="S243">
        <v>11</v>
      </c>
      <c r="T243" s="30">
        <v>88113365</v>
      </c>
      <c r="U243" s="30">
        <v>22519333</v>
      </c>
      <c r="V243" s="30">
        <v>65594032</v>
      </c>
      <c r="W243" s="27">
        <f t="shared" si="3"/>
        <v>0.74442772671319501</v>
      </c>
    </row>
    <row r="244" spans="1:23" x14ac:dyDescent="0.3">
      <c r="A244" t="s">
        <v>261</v>
      </c>
      <c r="B244" t="s">
        <v>1233</v>
      </c>
      <c r="C244" t="s">
        <v>1634</v>
      </c>
      <c r="D244" t="s">
        <v>1637</v>
      </c>
      <c r="E244">
        <v>2024</v>
      </c>
      <c r="F244" t="s">
        <v>1641</v>
      </c>
      <c r="G244">
        <v>3827</v>
      </c>
      <c r="H244">
        <v>12116</v>
      </c>
      <c r="I244">
        <v>14155</v>
      </c>
      <c r="J244">
        <v>50340</v>
      </c>
      <c r="K244">
        <v>13.99</v>
      </c>
      <c r="L244">
        <v>9</v>
      </c>
      <c r="M244">
        <v>7.96</v>
      </c>
      <c r="N244">
        <v>23.13</v>
      </c>
      <c r="O244">
        <v>53.01</v>
      </c>
      <c r="P244">
        <v>3.6</v>
      </c>
      <c r="Q244">
        <v>18427</v>
      </c>
      <c r="R244">
        <v>5606</v>
      </c>
      <c r="S244">
        <v>3</v>
      </c>
      <c r="T244" s="30">
        <v>46367932</v>
      </c>
      <c r="U244" s="30">
        <v>54221525</v>
      </c>
      <c r="V244" s="30">
        <v>-7853593</v>
      </c>
      <c r="W244" s="27">
        <f t="shared" si="3"/>
        <v>-0.16937552875983342</v>
      </c>
    </row>
    <row r="245" spans="1:23" x14ac:dyDescent="0.3">
      <c r="A245" t="s">
        <v>262</v>
      </c>
      <c r="B245" t="s">
        <v>1234</v>
      </c>
      <c r="C245" t="s">
        <v>1632</v>
      </c>
      <c r="D245" t="s">
        <v>1638</v>
      </c>
      <c r="E245">
        <v>2024</v>
      </c>
      <c r="F245" t="s">
        <v>1642</v>
      </c>
      <c r="G245">
        <v>2919</v>
      </c>
      <c r="H245">
        <v>5861</v>
      </c>
      <c r="I245">
        <v>9452</v>
      </c>
      <c r="J245">
        <v>225021</v>
      </c>
      <c r="K245">
        <v>8.16</v>
      </c>
      <c r="L245">
        <v>14</v>
      </c>
      <c r="M245">
        <v>8.33</v>
      </c>
      <c r="N245">
        <v>9.15</v>
      </c>
      <c r="O245">
        <v>10.38</v>
      </c>
      <c r="P245">
        <v>1.8</v>
      </c>
      <c r="Q245">
        <v>16066</v>
      </c>
      <c r="R245">
        <v>4321</v>
      </c>
      <c r="S245">
        <v>14</v>
      </c>
      <c r="T245" s="30">
        <v>17108259</v>
      </c>
      <c r="U245" s="30">
        <v>27815409</v>
      </c>
      <c r="V245" s="30">
        <v>-10707150</v>
      </c>
      <c r="W245" s="27">
        <f t="shared" si="3"/>
        <v>-0.62584684975835359</v>
      </c>
    </row>
    <row r="246" spans="1:23" x14ac:dyDescent="0.3">
      <c r="A246" t="s">
        <v>263</v>
      </c>
      <c r="B246" t="s">
        <v>1235</v>
      </c>
      <c r="C246" t="s">
        <v>1634</v>
      </c>
      <c r="D246" t="s">
        <v>1637</v>
      </c>
      <c r="E246">
        <v>2024</v>
      </c>
      <c r="F246" t="s">
        <v>1640</v>
      </c>
      <c r="G246">
        <v>3284</v>
      </c>
      <c r="H246">
        <v>8569</v>
      </c>
      <c r="I246">
        <v>11317</v>
      </c>
      <c r="J246">
        <v>132302</v>
      </c>
      <c r="K246">
        <v>3</v>
      </c>
      <c r="L246">
        <v>4</v>
      </c>
      <c r="M246">
        <v>9.86</v>
      </c>
      <c r="N246">
        <v>2.59</v>
      </c>
      <c r="O246">
        <v>15.79</v>
      </c>
      <c r="P246">
        <v>1.6</v>
      </c>
      <c r="Q246">
        <v>2383</v>
      </c>
      <c r="R246">
        <v>5391</v>
      </c>
      <c r="S246">
        <v>7</v>
      </c>
      <c r="T246" s="30">
        <v>28140596</v>
      </c>
      <c r="U246" s="30">
        <v>37297330</v>
      </c>
      <c r="V246" s="30">
        <v>-9156734</v>
      </c>
      <c r="W246" s="27">
        <f t="shared" si="3"/>
        <v>-0.32539232644539584</v>
      </c>
    </row>
    <row r="247" spans="1:23" x14ac:dyDescent="0.3">
      <c r="A247" t="s">
        <v>264</v>
      </c>
      <c r="B247" t="s">
        <v>1236</v>
      </c>
      <c r="C247" t="s">
        <v>1633</v>
      </c>
      <c r="D247" t="s">
        <v>1635</v>
      </c>
      <c r="E247">
        <v>2023</v>
      </c>
      <c r="F247" t="s">
        <v>1642</v>
      </c>
      <c r="G247">
        <v>3841</v>
      </c>
      <c r="H247">
        <v>18804</v>
      </c>
      <c r="I247">
        <v>4554</v>
      </c>
      <c r="J247">
        <v>272740</v>
      </c>
      <c r="K247">
        <v>9.25</v>
      </c>
      <c r="L247">
        <v>15</v>
      </c>
      <c r="M247">
        <v>7.91</v>
      </c>
      <c r="N247">
        <v>17.559999999999999</v>
      </c>
      <c r="O247">
        <v>33.229999999999997</v>
      </c>
      <c r="P247">
        <v>4.5999999999999996</v>
      </c>
      <c r="Q247">
        <v>10915</v>
      </c>
      <c r="R247">
        <v>5954</v>
      </c>
      <c r="S247">
        <v>9</v>
      </c>
      <c r="T247" s="30">
        <v>72226164</v>
      </c>
      <c r="U247" s="30">
        <v>17764654</v>
      </c>
      <c r="V247" s="30">
        <v>54461510</v>
      </c>
      <c r="W247" s="27">
        <f t="shared" si="3"/>
        <v>0.75404129174020651</v>
      </c>
    </row>
    <row r="248" spans="1:23" x14ac:dyDescent="0.3">
      <c r="A248" t="s">
        <v>265</v>
      </c>
      <c r="B248" t="s">
        <v>1237</v>
      </c>
      <c r="C248" t="s">
        <v>1633</v>
      </c>
      <c r="D248" t="s">
        <v>1635</v>
      </c>
      <c r="E248">
        <v>2023</v>
      </c>
      <c r="F248" t="s">
        <v>1640</v>
      </c>
      <c r="G248">
        <v>1006</v>
      </c>
      <c r="H248">
        <v>4930</v>
      </c>
      <c r="I248">
        <v>11460</v>
      </c>
      <c r="J248">
        <v>50138</v>
      </c>
      <c r="K248">
        <v>11.14</v>
      </c>
      <c r="L248">
        <v>12</v>
      </c>
      <c r="M248">
        <v>6.01</v>
      </c>
      <c r="N248">
        <v>7.49</v>
      </c>
      <c r="O248">
        <v>80.58</v>
      </c>
      <c r="P248">
        <v>4.9000000000000004</v>
      </c>
      <c r="Q248">
        <v>12585</v>
      </c>
      <c r="R248">
        <v>316</v>
      </c>
      <c r="S248">
        <v>8</v>
      </c>
      <c r="T248" s="30">
        <v>4959580</v>
      </c>
      <c r="U248" s="30">
        <v>11578898</v>
      </c>
      <c r="V248" s="30">
        <v>-6619318</v>
      </c>
      <c r="W248" s="27">
        <f t="shared" si="3"/>
        <v>-1.3346529343210514</v>
      </c>
    </row>
    <row r="249" spans="1:23" x14ac:dyDescent="0.3">
      <c r="A249" t="s">
        <v>266</v>
      </c>
      <c r="B249" t="s">
        <v>1238</v>
      </c>
      <c r="C249" t="s">
        <v>1633</v>
      </c>
      <c r="D249" t="s">
        <v>1635</v>
      </c>
      <c r="E249">
        <v>2024</v>
      </c>
      <c r="F249" t="s">
        <v>1640</v>
      </c>
      <c r="G249">
        <v>4117</v>
      </c>
      <c r="H249">
        <v>14176</v>
      </c>
      <c r="I249">
        <v>2524</v>
      </c>
      <c r="J249">
        <v>443574</v>
      </c>
      <c r="K249">
        <v>11.07</v>
      </c>
      <c r="L249">
        <v>19</v>
      </c>
      <c r="M249">
        <v>3.39</v>
      </c>
      <c r="N249">
        <v>6.72</v>
      </c>
      <c r="O249">
        <v>21.76</v>
      </c>
      <c r="P249">
        <v>5</v>
      </c>
      <c r="Q249">
        <v>16508</v>
      </c>
      <c r="R249">
        <v>1459</v>
      </c>
      <c r="S249">
        <v>12</v>
      </c>
      <c r="T249" s="30">
        <v>58362592</v>
      </c>
      <c r="U249" s="30">
        <v>10834882</v>
      </c>
      <c r="V249" s="30">
        <v>47527710</v>
      </c>
      <c r="W249" s="27">
        <f t="shared" si="3"/>
        <v>0.81435228236607449</v>
      </c>
    </row>
    <row r="250" spans="1:23" x14ac:dyDescent="0.3">
      <c r="A250" t="s">
        <v>267</v>
      </c>
      <c r="B250" t="s">
        <v>1029</v>
      </c>
      <c r="C250" t="s">
        <v>1634</v>
      </c>
      <c r="D250" t="s">
        <v>1638</v>
      </c>
      <c r="E250">
        <v>2023</v>
      </c>
      <c r="F250" t="s">
        <v>1639</v>
      </c>
      <c r="G250">
        <v>210</v>
      </c>
      <c r="H250">
        <v>12316</v>
      </c>
      <c r="I250">
        <v>2176</v>
      </c>
      <c r="J250">
        <v>169619</v>
      </c>
      <c r="K250">
        <v>7.82</v>
      </c>
      <c r="L250">
        <v>17</v>
      </c>
      <c r="M250">
        <v>5.45</v>
      </c>
      <c r="N250">
        <v>24.95</v>
      </c>
      <c r="O250">
        <v>66.87</v>
      </c>
      <c r="P250">
        <v>4.2</v>
      </c>
      <c r="Q250">
        <v>19952</v>
      </c>
      <c r="R250">
        <v>3874</v>
      </c>
      <c r="S250">
        <v>2</v>
      </c>
      <c r="T250" s="30">
        <v>2586360</v>
      </c>
      <c r="U250" s="30">
        <v>626579</v>
      </c>
      <c r="V250" s="30">
        <v>1959781</v>
      </c>
      <c r="W250" s="27">
        <f t="shared" si="3"/>
        <v>0.75773712862865183</v>
      </c>
    </row>
    <row r="251" spans="1:23" x14ac:dyDescent="0.3">
      <c r="A251" t="s">
        <v>268</v>
      </c>
      <c r="B251" t="s">
        <v>1239</v>
      </c>
      <c r="C251" t="s">
        <v>1632</v>
      </c>
      <c r="D251" t="s">
        <v>1638</v>
      </c>
      <c r="E251">
        <v>2023</v>
      </c>
      <c r="F251" t="s">
        <v>1641</v>
      </c>
      <c r="G251">
        <v>4543</v>
      </c>
      <c r="H251">
        <v>3550</v>
      </c>
      <c r="I251">
        <v>11735</v>
      </c>
      <c r="J251">
        <v>397520</v>
      </c>
      <c r="K251">
        <v>1.03</v>
      </c>
      <c r="L251">
        <v>10</v>
      </c>
      <c r="M251">
        <v>0.41</v>
      </c>
      <c r="N251">
        <v>21.45</v>
      </c>
      <c r="O251">
        <v>87.87</v>
      </c>
      <c r="P251">
        <v>3.7</v>
      </c>
      <c r="Q251">
        <v>9620</v>
      </c>
      <c r="R251">
        <v>5517</v>
      </c>
      <c r="S251">
        <v>5</v>
      </c>
      <c r="T251" s="30">
        <v>16127650</v>
      </c>
      <c r="U251" s="30">
        <v>53709625</v>
      </c>
      <c r="V251" s="30">
        <v>-37581975</v>
      </c>
      <c r="W251" s="27">
        <f t="shared" si="3"/>
        <v>-2.3302821551806989</v>
      </c>
    </row>
    <row r="252" spans="1:23" x14ac:dyDescent="0.3">
      <c r="A252" t="s">
        <v>269</v>
      </c>
      <c r="B252" t="s">
        <v>1240</v>
      </c>
      <c r="C252" t="s">
        <v>1633</v>
      </c>
      <c r="D252" t="s">
        <v>1635</v>
      </c>
      <c r="E252">
        <v>2024</v>
      </c>
      <c r="F252" t="s">
        <v>1642</v>
      </c>
      <c r="G252">
        <v>1350</v>
      </c>
      <c r="H252">
        <v>13192</v>
      </c>
      <c r="I252">
        <v>9506</v>
      </c>
      <c r="J252">
        <v>149931</v>
      </c>
      <c r="K252">
        <v>5.57</v>
      </c>
      <c r="L252">
        <v>8</v>
      </c>
      <c r="M252">
        <v>7.45</v>
      </c>
      <c r="N252">
        <v>10.199999999999999</v>
      </c>
      <c r="O252">
        <v>73.25</v>
      </c>
      <c r="P252">
        <v>2.4</v>
      </c>
      <c r="Q252">
        <v>9320</v>
      </c>
      <c r="R252">
        <v>5027</v>
      </c>
      <c r="S252">
        <v>4</v>
      </c>
      <c r="T252" s="30">
        <v>17809200</v>
      </c>
      <c r="U252" s="30">
        <v>12983031</v>
      </c>
      <c r="V252" s="30">
        <v>4826169</v>
      </c>
      <c r="W252" s="27">
        <f t="shared" si="3"/>
        <v>0.27099302607640996</v>
      </c>
    </row>
    <row r="253" spans="1:23" x14ac:dyDescent="0.3">
      <c r="A253" t="s">
        <v>270</v>
      </c>
      <c r="B253" t="s">
        <v>1241</v>
      </c>
      <c r="C253" t="s">
        <v>1632</v>
      </c>
      <c r="D253" t="s">
        <v>1638</v>
      </c>
      <c r="E253">
        <v>2024</v>
      </c>
      <c r="F253" t="s">
        <v>1641</v>
      </c>
      <c r="G253">
        <v>4961</v>
      </c>
      <c r="H253">
        <v>2665</v>
      </c>
      <c r="I253">
        <v>9694</v>
      </c>
      <c r="J253">
        <v>473870</v>
      </c>
      <c r="K253">
        <v>13.81</v>
      </c>
      <c r="L253">
        <v>15</v>
      </c>
      <c r="M253">
        <v>4.46</v>
      </c>
      <c r="N253">
        <v>24.51</v>
      </c>
      <c r="O253">
        <v>29.44</v>
      </c>
      <c r="P253">
        <v>1.7</v>
      </c>
      <c r="Q253">
        <v>13401</v>
      </c>
      <c r="R253">
        <v>4529</v>
      </c>
      <c r="S253">
        <v>7</v>
      </c>
      <c r="T253" s="30">
        <v>13221065</v>
      </c>
      <c r="U253" s="30">
        <v>48565804</v>
      </c>
      <c r="V253" s="30">
        <v>-35344739</v>
      </c>
      <c r="W253" s="27">
        <f t="shared" si="3"/>
        <v>-2.6733654966525013</v>
      </c>
    </row>
    <row r="254" spans="1:23" x14ac:dyDescent="0.3">
      <c r="A254" t="s">
        <v>271</v>
      </c>
      <c r="B254" t="s">
        <v>1242</v>
      </c>
      <c r="C254" t="s">
        <v>1633</v>
      </c>
      <c r="D254" t="s">
        <v>1636</v>
      </c>
      <c r="E254">
        <v>2024</v>
      </c>
      <c r="F254" t="s">
        <v>1642</v>
      </c>
      <c r="G254">
        <v>4037</v>
      </c>
      <c r="H254">
        <v>3533</v>
      </c>
      <c r="I254">
        <v>2453</v>
      </c>
      <c r="J254">
        <v>206951</v>
      </c>
      <c r="K254">
        <v>8.77</v>
      </c>
      <c r="L254">
        <v>1</v>
      </c>
      <c r="M254">
        <v>0.2</v>
      </c>
      <c r="N254">
        <v>16.25</v>
      </c>
      <c r="O254">
        <v>82.67</v>
      </c>
      <c r="P254">
        <v>1.3</v>
      </c>
      <c r="Q254">
        <v>19670</v>
      </c>
      <c r="R254">
        <v>4706</v>
      </c>
      <c r="S254">
        <v>10</v>
      </c>
      <c r="T254" s="30">
        <v>14262721</v>
      </c>
      <c r="U254" s="30">
        <v>10109712</v>
      </c>
      <c r="V254" s="30">
        <v>4153009</v>
      </c>
      <c r="W254" s="27">
        <f t="shared" si="3"/>
        <v>0.29117929180553975</v>
      </c>
    </row>
    <row r="255" spans="1:23" x14ac:dyDescent="0.3">
      <c r="A255" t="s">
        <v>272</v>
      </c>
      <c r="B255" t="s">
        <v>1243</v>
      </c>
      <c r="C255" t="s">
        <v>1634</v>
      </c>
      <c r="D255" t="s">
        <v>1635</v>
      </c>
      <c r="E255">
        <v>2024</v>
      </c>
      <c r="F255" t="s">
        <v>1640</v>
      </c>
      <c r="G255">
        <v>1577</v>
      </c>
      <c r="H255">
        <v>1645</v>
      </c>
      <c r="I255">
        <v>2866</v>
      </c>
      <c r="J255">
        <v>393676</v>
      </c>
      <c r="K255">
        <v>8.07</v>
      </c>
      <c r="L255">
        <v>1</v>
      </c>
      <c r="M255">
        <v>0.63</v>
      </c>
      <c r="N255">
        <v>18.55</v>
      </c>
      <c r="O255">
        <v>17.45</v>
      </c>
      <c r="P255">
        <v>3.8</v>
      </c>
      <c r="Q255">
        <v>17759</v>
      </c>
      <c r="R255">
        <v>4578</v>
      </c>
      <c r="S255">
        <v>10</v>
      </c>
      <c r="T255" s="30">
        <v>2594165</v>
      </c>
      <c r="U255" s="30">
        <v>4913358</v>
      </c>
      <c r="V255" s="30">
        <v>-2319193</v>
      </c>
      <c r="W255" s="27">
        <f t="shared" si="3"/>
        <v>-0.89400365820986716</v>
      </c>
    </row>
    <row r="256" spans="1:23" x14ac:dyDescent="0.3">
      <c r="A256" t="s">
        <v>273</v>
      </c>
      <c r="B256" t="s">
        <v>1244</v>
      </c>
      <c r="C256" t="s">
        <v>1634</v>
      </c>
      <c r="D256" t="s">
        <v>1638</v>
      </c>
      <c r="E256">
        <v>2023</v>
      </c>
      <c r="F256" t="s">
        <v>1640</v>
      </c>
      <c r="G256">
        <v>1268</v>
      </c>
      <c r="H256">
        <v>15769</v>
      </c>
      <c r="I256">
        <v>822</v>
      </c>
      <c r="J256">
        <v>367922</v>
      </c>
      <c r="K256">
        <v>4.03</v>
      </c>
      <c r="L256">
        <v>11</v>
      </c>
      <c r="M256">
        <v>3.87</v>
      </c>
      <c r="N256">
        <v>0.79</v>
      </c>
      <c r="O256">
        <v>47.45</v>
      </c>
      <c r="P256">
        <v>4.0999999999999996</v>
      </c>
      <c r="Q256">
        <v>11149</v>
      </c>
      <c r="R256">
        <v>1996</v>
      </c>
      <c r="S256">
        <v>8</v>
      </c>
      <c r="T256" s="30">
        <v>19995092</v>
      </c>
      <c r="U256" s="30">
        <v>1410218</v>
      </c>
      <c r="V256" s="30">
        <v>18584874</v>
      </c>
      <c r="W256" s="27">
        <f t="shared" si="3"/>
        <v>0.92947179237784949</v>
      </c>
    </row>
    <row r="257" spans="1:23" x14ac:dyDescent="0.3">
      <c r="A257" t="s">
        <v>274</v>
      </c>
      <c r="B257" t="s">
        <v>1245</v>
      </c>
      <c r="C257" t="s">
        <v>1634</v>
      </c>
      <c r="D257" t="s">
        <v>1635</v>
      </c>
      <c r="E257">
        <v>2024</v>
      </c>
      <c r="F257" t="s">
        <v>1639</v>
      </c>
      <c r="G257">
        <v>4546</v>
      </c>
      <c r="H257">
        <v>9332</v>
      </c>
      <c r="I257">
        <v>3260</v>
      </c>
      <c r="J257">
        <v>87772</v>
      </c>
      <c r="K257">
        <v>5.53</v>
      </c>
      <c r="L257">
        <v>7</v>
      </c>
      <c r="M257">
        <v>5.83</v>
      </c>
      <c r="N257">
        <v>3.04</v>
      </c>
      <c r="O257">
        <v>81</v>
      </c>
      <c r="P257">
        <v>4.3</v>
      </c>
      <c r="Q257">
        <v>9769</v>
      </c>
      <c r="R257">
        <v>7466</v>
      </c>
      <c r="S257">
        <v>13</v>
      </c>
      <c r="T257" s="30">
        <v>42423272</v>
      </c>
      <c r="U257" s="30">
        <v>14907732</v>
      </c>
      <c r="V257" s="30">
        <v>27515540</v>
      </c>
      <c r="W257" s="27">
        <f t="shared" si="3"/>
        <v>0.64859542187127861</v>
      </c>
    </row>
    <row r="258" spans="1:23" x14ac:dyDescent="0.3">
      <c r="A258" t="s">
        <v>275</v>
      </c>
      <c r="B258" t="s">
        <v>1246</v>
      </c>
      <c r="C258" t="s">
        <v>1632</v>
      </c>
      <c r="D258" t="s">
        <v>1636</v>
      </c>
      <c r="E258">
        <v>2024</v>
      </c>
      <c r="F258" t="s">
        <v>1641</v>
      </c>
      <c r="G258">
        <v>4785</v>
      </c>
      <c r="H258">
        <v>15786</v>
      </c>
      <c r="I258">
        <v>14141</v>
      </c>
      <c r="J258">
        <v>108478</v>
      </c>
      <c r="K258">
        <v>13.43</v>
      </c>
      <c r="L258">
        <v>8</v>
      </c>
      <c r="M258">
        <v>4.6399999999999997</v>
      </c>
      <c r="N258">
        <v>15.83</v>
      </c>
      <c r="O258">
        <v>61.3</v>
      </c>
      <c r="P258">
        <v>4.7</v>
      </c>
      <c r="Q258">
        <v>13305</v>
      </c>
      <c r="R258">
        <v>4527</v>
      </c>
      <c r="S258">
        <v>10</v>
      </c>
      <c r="T258" s="30">
        <v>75536010</v>
      </c>
      <c r="U258" s="30">
        <v>67773163</v>
      </c>
      <c r="V258" s="30">
        <v>7762847</v>
      </c>
      <c r="W258" s="27">
        <f t="shared" si="3"/>
        <v>0.1027701489660362</v>
      </c>
    </row>
    <row r="259" spans="1:23" x14ac:dyDescent="0.3">
      <c r="A259" t="s">
        <v>276</v>
      </c>
      <c r="B259" t="s">
        <v>1118</v>
      </c>
      <c r="C259" t="s">
        <v>1632</v>
      </c>
      <c r="D259" t="s">
        <v>1635</v>
      </c>
      <c r="E259">
        <v>2023</v>
      </c>
      <c r="F259" t="s">
        <v>1640</v>
      </c>
      <c r="G259">
        <v>3154</v>
      </c>
      <c r="H259">
        <v>4132</v>
      </c>
      <c r="I259">
        <v>6726</v>
      </c>
      <c r="J259">
        <v>76762</v>
      </c>
      <c r="K259">
        <v>10</v>
      </c>
      <c r="L259">
        <v>11</v>
      </c>
      <c r="M259">
        <v>6.19</v>
      </c>
      <c r="N259">
        <v>22.48</v>
      </c>
      <c r="O259">
        <v>43.09</v>
      </c>
      <c r="P259">
        <v>4.5</v>
      </c>
      <c r="Q259">
        <v>19192</v>
      </c>
      <c r="R259">
        <v>5461</v>
      </c>
      <c r="S259">
        <v>9</v>
      </c>
      <c r="T259" s="30">
        <v>13032328</v>
      </c>
      <c r="U259" s="30">
        <v>21290566</v>
      </c>
      <c r="V259" s="30">
        <v>-8258238</v>
      </c>
      <c r="W259" s="27">
        <f t="shared" ref="W259:W322" si="4">(V259/T259)</f>
        <v>-0.63367327771369786</v>
      </c>
    </row>
    <row r="260" spans="1:23" x14ac:dyDescent="0.3">
      <c r="A260" t="s">
        <v>277</v>
      </c>
      <c r="B260" t="s">
        <v>1247</v>
      </c>
      <c r="C260" t="s">
        <v>1633</v>
      </c>
      <c r="D260" t="s">
        <v>1635</v>
      </c>
      <c r="E260">
        <v>2023</v>
      </c>
      <c r="F260" t="s">
        <v>1641</v>
      </c>
      <c r="G260">
        <v>2785</v>
      </c>
      <c r="H260">
        <v>5994</v>
      </c>
      <c r="I260">
        <v>7051</v>
      </c>
      <c r="J260">
        <v>194355</v>
      </c>
      <c r="K260">
        <v>11.81</v>
      </c>
      <c r="L260">
        <v>8</v>
      </c>
      <c r="M260">
        <v>4.8</v>
      </c>
      <c r="N260">
        <v>15.59</v>
      </c>
      <c r="O260">
        <v>33.43</v>
      </c>
      <c r="P260">
        <v>5</v>
      </c>
      <c r="Q260">
        <v>11879</v>
      </c>
      <c r="R260">
        <v>9191</v>
      </c>
      <c r="S260">
        <v>6</v>
      </c>
      <c r="T260" s="30">
        <v>16693290</v>
      </c>
      <c r="U260" s="30">
        <v>19831390</v>
      </c>
      <c r="V260" s="30">
        <v>-3138100</v>
      </c>
      <c r="W260" s="27">
        <f t="shared" si="4"/>
        <v>-0.18798571162425143</v>
      </c>
    </row>
    <row r="261" spans="1:23" x14ac:dyDescent="0.3">
      <c r="A261" t="s">
        <v>278</v>
      </c>
      <c r="B261" t="s">
        <v>1248</v>
      </c>
      <c r="C261" t="s">
        <v>1634</v>
      </c>
      <c r="D261" t="s">
        <v>1637</v>
      </c>
      <c r="E261">
        <v>2023</v>
      </c>
      <c r="F261" t="s">
        <v>1641</v>
      </c>
      <c r="G261">
        <v>4605</v>
      </c>
      <c r="H261">
        <v>16652</v>
      </c>
      <c r="I261">
        <v>10296</v>
      </c>
      <c r="J261">
        <v>244994</v>
      </c>
      <c r="K261">
        <v>6.82</v>
      </c>
      <c r="L261">
        <v>9</v>
      </c>
      <c r="M261">
        <v>6.62</v>
      </c>
      <c r="N261">
        <v>3.35</v>
      </c>
      <c r="O261">
        <v>40.01</v>
      </c>
      <c r="P261">
        <v>2</v>
      </c>
      <c r="Q261">
        <v>10244</v>
      </c>
      <c r="R261">
        <v>741</v>
      </c>
      <c r="S261">
        <v>10</v>
      </c>
      <c r="T261" s="30">
        <v>76682460</v>
      </c>
      <c r="U261" s="30">
        <v>47658074</v>
      </c>
      <c r="V261" s="30">
        <v>29024386</v>
      </c>
      <c r="W261" s="27">
        <f t="shared" si="4"/>
        <v>0.37850097662490223</v>
      </c>
    </row>
    <row r="262" spans="1:23" x14ac:dyDescent="0.3">
      <c r="A262" t="s">
        <v>279</v>
      </c>
      <c r="B262" t="s">
        <v>1249</v>
      </c>
      <c r="C262" t="s">
        <v>1632</v>
      </c>
      <c r="D262" t="s">
        <v>1637</v>
      </c>
      <c r="E262">
        <v>2024</v>
      </c>
      <c r="F262" t="s">
        <v>1642</v>
      </c>
      <c r="G262">
        <v>1004</v>
      </c>
      <c r="H262">
        <v>10655</v>
      </c>
      <c r="I262">
        <v>8095</v>
      </c>
      <c r="J262">
        <v>220492</v>
      </c>
      <c r="K262">
        <v>9.4499999999999993</v>
      </c>
      <c r="L262">
        <v>1</v>
      </c>
      <c r="M262">
        <v>2.19</v>
      </c>
      <c r="N262">
        <v>2.89</v>
      </c>
      <c r="O262">
        <v>50.72</v>
      </c>
      <c r="P262">
        <v>4.0999999999999996</v>
      </c>
      <c r="Q262">
        <v>14785</v>
      </c>
      <c r="R262">
        <v>5446</v>
      </c>
      <c r="S262">
        <v>8</v>
      </c>
      <c r="T262" s="30">
        <v>10697620</v>
      </c>
      <c r="U262" s="30">
        <v>8347872</v>
      </c>
      <c r="V262" s="30">
        <v>2349748</v>
      </c>
      <c r="W262" s="27">
        <f t="shared" si="4"/>
        <v>0.2196514738792367</v>
      </c>
    </row>
    <row r="263" spans="1:23" x14ac:dyDescent="0.3">
      <c r="A263" t="s">
        <v>280</v>
      </c>
      <c r="B263" t="s">
        <v>1250</v>
      </c>
      <c r="C263" t="s">
        <v>1634</v>
      </c>
      <c r="D263" t="s">
        <v>1636</v>
      </c>
      <c r="E263">
        <v>2024</v>
      </c>
      <c r="F263" t="s">
        <v>1642</v>
      </c>
      <c r="G263">
        <v>4615</v>
      </c>
      <c r="H263">
        <v>11926</v>
      </c>
      <c r="I263">
        <v>4100</v>
      </c>
      <c r="J263">
        <v>367712</v>
      </c>
      <c r="K263">
        <v>3.73</v>
      </c>
      <c r="L263">
        <v>15</v>
      </c>
      <c r="M263">
        <v>1.1299999999999999</v>
      </c>
      <c r="N263">
        <v>21.1</v>
      </c>
      <c r="O263">
        <v>35.520000000000003</v>
      </c>
      <c r="P263">
        <v>3.3</v>
      </c>
      <c r="Q263">
        <v>9973</v>
      </c>
      <c r="R263">
        <v>4829</v>
      </c>
      <c r="S263">
        <v>6</v>
      </c>
      <c r="T263" s="30">
        <v>55038490</v>
      </c>
      <c r="U263" s="30">
        <v>19289212</v>
      </c>
      <c r="V263" s="30">
        <v>35749278</v>
      </c>
      <c r="W263" s="27">
        <f t="shared" si="4"/>
        <v>0.64953231820131696</v>
      </c>
    </row>
    <row r="264" spans="1:23" x14ac:dyDescent="0.3">
      <c r="A264" t="s">
        <v>281</v>
      </c>
      <c r="B264" t="s">
        <v>1251</v>
      </c>
      <c r="C264" t="s">
        <v>1634</v>
      </c>
      <c r="D264" t="s">
        <v>1638</v>
      </c>
      <c r="E264">
        <v>2024</v>
      </c>
      <c r="F264" t="s">
        <v>1640</v>
      </c>
      <c r="G264">
        <v>3496</v>
      </c>
      <c r="H264">
        <v>11733</v>
      </c>
      <c r="I264">
        <v>14222</v>
      </c>
      <c r="J264">
        <v>397234</v>
      </c>
      <c r="K264">
        <v>10.58</v>
      </c>
      <c r="L264">
        <v>19</v>
      </c>
      <c r="M264">
        <v>5.96</v>
      </c>
      <c r="N264">
        <v>3.48</v>
      </c>
      <c r="O264">
        <v>87.52</v>
      </c>
      <c r="P264">
        <v>2</v>
      </c>
      <c r="Q264">
        <v>12179</v>
      </c>
      <c r="R264">
        <v>3727</v>
      </c>
      <c r="S264">
        <v>9</v>
      </c>
      <c r="T264" s="30">
        <v>41018568</v>
      </c>
      <c r="U264" s="30">
        <v>50117346</v>
      </c>
      <c r="V264" s="30">
        <v>-9098778</v>
      </c>
      <c r="W264" s="27">
        <f t="shared" si="4"/>
        <v>-0.22182095679205574</v>
      </c>
    </row>
    <row r="265" spans="1:23" x14ac:dyDescent="0.3">
      <c r="A265" t="s">
        <v>282</v>
      </c>
      <c r="B265" t="s">
        <v>1252</v>
      </c>
      <c r="C265" t="s">
        <v>1632</v>
      </c>
      <c r="D265" t="s">
        <v>1637</v>
      </c>
      <c r="E265">
        <v>2023</v>
      </c>
      <c r="F265" t="s">
        <v>1639</v>
      </c>
      <c r="G265">
        <v>1095</v>
      </c>
      <c r="H265">
        <v>3328</v>
      </c>
      <c r="I265">
        <v>7079</v>
      </c>
      <c r="J265">
        <v>332363</v>
      </c>
      <c r="K265">
        <v>6.41</v>
      </c>
      <c r="L265">
        <v>6</v>
      </c>
      <c r="M265">
        <v>4.8499999999999996</v>
      </c>
      <c r="N265">
        <v>13.01</v>
      </c>
      <c r="O265">
        <v>84.65</v>
      </c>
      <c r="P265">
        <v>4.9000000000000004</v>
      </c>
      <c r="Q265">
        <v>16105</v>
      </c>
      <c r="R265">
        <v>6694</v>
      </c>
      <c r="S265">
        <v>8</v>
      </c>
      <c r="T265" s="30">
        <v>3644160</v>
      </c>
      <c r="U265" s="30">
        <v>8083868</v>
      </c>
      <c r="V265" s="30">
        <v>-4439708</v>
      </c>
      <c r="W265" s="27">
        <f t="shared" si="4"/>
        <v>-1.2183076484018265</v>
      </c>
    </row>
    <row r="266" spans="1:23" x14ac:dyDescent="0.3">
      <c r="A266" t="s">
        <v>283</v>
      </c>
      <c r="B266" t="s">
        <v>1253</v>
      </c>
      <c r="C266" t="s">
        <v>1633</v>
      </c>
      <c r="D266" t="s">
        <v>1635</v>
      </c>
      <c r="E266">
        <v>2024</v>
      </c>
      <c r="F266" t="s">
        <v>1642</v>
      </c>
      <c r="G266">
        <v>1743</v>
      </c>
      <c r="H266">
        <v>13760</v>
      </c>
      <c r="I266">
        <v>9353</v>
      </c>
      <c r="J266">
        <v>369313</v>
      </c>
      <c r="K266">
        <v>6.64</v>
      </c>
      <c r="L266">
        <v>1</v>
      </c>
      <c r="M266">
        <v>0.27</v>
      </c>
      <c r="N266">
        <v>0.93</v>
      </c>
      <c r="O266">
        <v>79.650000000000006</v>
      </c>
      <c r="P266">
        <v>4.5999999999999996</v>
      </c>
      <c r="Q266">
        <v>12485</v>
      </c>
      <c r="R266">
        <v>8487</v>
      </c>
      <c r="S266">
        <v>10</v>
      </c>
      <c r="T266" s="30">
        <v>23983680</v>
      </c>
      <c r="U266" s="30">
        <v>16671592</v>
      </c>
      <c r="V266" s="30">
        <v>7312088</v>
      </c>
      <c r="W266" s="27">
        <f t="shared" si="4"/>
        <v>0.30487765013542545</v>
      </c>
    </row>
    <row r="267" spans="1:23" x14ac:dyDescent="0.3">
      <c r="A267" t="s">
        <v>284</v>
      </c>
      <c r="B267" t="s">
        <v>1254</v>
      </c>
      <c r="C267" t="s">
        <v>1634</v>
      </c>
      <c r="D267" t="s">
        <v>1637</v>
      </c>
      <c r="E267">
        <v>2024</v>
      </c>
      <c r="F267" t="s">
        <v>1639</v>
      </c>
      <c r="G267">
        <v>3486</v>
      </c>
      <c r="H267">
        <v>10630</v>
      </c>
      <c r="I267">
        <v>8153</v>
      </c>
      <c r="J267">
        <v>124965</v>
      </c>
      <c r="K267">
        <v>9.74</v>
      </c>
      <c r="L267">
        <v>0</v>
      </c>
      <c r="M267">
        <v>3.8</v>
      </c>
      <c r="N267">
        <v>2.02</v>
      </c>
      <c r="O267">
        <v>43.75</v>
      </c>
      <c r="P267">
        <v>1.5</v>
      </c>
      <c r="Q267">
        <v>13891</v>
      </c>
      <c r="R267">
        <v>3375</v>
      </c>
      <c r="S267">
        <v>11</v>
      </c>
      <c r="T267" s="30">
        <v>37056180</v>
      </c>
      <c r="U267" s="30">
        <v>28546323</v>
      </c>
      <c r="V267" s="30">
        <v>8509857</v>
      </c>
      <c r="W267" s="27">
        <f t="shared" si="4"/>
        <v>0.22964744342239271</v>
      </c>
    </row>
    <row r="268" spans="1:23" x14ac:dyDescent="0.3">
      <c r="A268" t="s">
        <v>285</v>
      </c>
      <c r="B268" t="s">
        <v>1255</v>
      </c>
      <c r="C268" t="s">
        <v>1633</v>
      </c>
      <c r="D268" t="s">
        <v>1636</v>
      </c>
      <c r="E268">
        <v>2024</v>
      </c>
      <c r="F268" t="s">
        <v>1639</v>
      </c>
      <c r="G268">
        <v>612</v>
      </c>
      <c r="H268">
        <v>6305</v>
      </c>
      <c r="I268">
        <v>4527</v>
      </c>
      <c r="J268">
        <v>227912</v>
      </c>
      <c r="K268">
        <v>14.04</v>
      </c>
      <c r="L268">
        <v>18</v>
      </c>
      <c r="M268">
        <v>1.06</v>
      </c>
      <c r="N268">
        <v>16.809999999999999</v>
      </c>
      <c r="O268">
        <v>65.3</v>
      </c>
      <c r="P268">
        <v>1.1000000000000001</v>
      </c>
      <c r="Q268">
        <v>6361</v>
      </c>
      <c r="R268">
        <v>4150</v>
      </c>
      <c r="S268">
        <v>2</v>
      </c>
      <c r="T268" s="30">
        <v>3858660</v>
      </c>
      <c r="U268" s="30">
        <v>2998436</v>
      </c>
      <c r="V268" s="30">
        <v>860224</v>
      </c>
      <c r="W268" s="27">
        <f t="shared" si="4"/>
        <v>0.22293334991940209</v>
      </c>
    </row>
    <row r="269" spans="1:23" x14ac:dyDescent="0.3">
      <c r="A269" t="s">
        <v>286</v>
      </c>
      <c r="B269" t="s">
        <v>1256</v>
      </c>
      <c r="C269" t="s">
        <v>1632</v>
      </c>
      <c r="D269" t="s">
        <v>1638</v>
      </c>
      <c r="E269">
        <v>2023</v>
      </c>
      <c r="F269" t="s">
        <v>1639</v>
      </c>
      <c r="G269">
        <v>2535</v>
      </c>
      <c r="H269">
        <v>2306</v>
      </c>
      <c r="I269">
        <v>7072</v>
      </c>
      <c r="J269">
        <v>225767</v>
      </c>
      <c r="K269">
        <v>0.96</v>
      </c>
      <c r="L269">
        <v>3</v>
      </c>
      <c r="M269">
        <v>5.31</v>
      </c>
      <c r="N269">
        <v>17.23</v>
      </c>
      <c r="O269">
        <v>82.23</v>
      </c>
      <c r="P269">
        <v>3.8</v>
      </c>
      <c r="Q269">
        <v>20660</v>
      </c>
      <c r="R269">
        <v>4653</v>
      </c>
      <c r="S269">
        <v>14</v>
      </c>
      <c r="T269" s="30">
        <v>5845710</v>
      </c>
      <c r="U269" s="30">
        <v>18153287</v>
      </c>
      <c r="V269" s="30">
        <v>-12307577</v>
      </c>
      <c r="W269" s="27">
        <f t="shared" si="4"/>
        <v>-2.1054032786436547</v>
      </c>
    </row>
    <row r="270" spans="1:23" x14ac:dyDescent="0.3">
      <c r="A270" t="s">
        <v>287</v>
      </c>
      <c r="B270" t="s">
        <v>1046</v>
      </c>
      <c r="C270" t="s">
        <v>1633</v>
      </c>
      <c r="D270" t="s">
        <v>1636</v>
      </c>
      <c r="E270">
        <v>2023</v>
      </c>
      <c r="F270" t="s">
        <v>1641</v>
      </c>
      <c r="G270">
        <v>3404</v>
      </c>
      <c r="H270">
        <v>9702</v>
      </c>
      <c r="I270">
        <v>6795</v>
      </c>
      <c r="J270">
        <v>286281</v>
      </c>
      <c r="K270">
        <v>12.37</v>
      </c>
      <c r="L270">
        <v>1</v>
      </c>
      <c r="M270">
        <v>3.96</v>
      </c>
      <c r="N270">
        <v>8.5399999999999991</v>
      </c>
      <c r="O270">
        <v>78.03</v>
      </c>
      <c r="P270">
        <v>3.4</v>
      </c>
      <c r="Q270">
        <v>3096</v>
      </c>
      <c r="R270">
        <v>5025</v>
      </c>
      <c r="S270">
        <v>10</v>
      </c>
      <c r="T270" s="30">
        <v>33025608</v>
      </c>
      <c r="U270" s="30">
        <v>23416461</v>
      </c>
      <c r="V270" s="30">
        <v>9609147</v>
      </c>
      <c r="W270" s="27">
        <f t="shared" si="4"/>
        <v>0.29096048738905883</v>
      </c>
    </row>
    <row r="271" spans="1:23" x14ac:dyDescent="0.3">
      <c r="A271" t="s">
        <v>288</v>
      </c>
      <c r="B271" t="s">
        <v>1257</v>
      </c>
      <c r="C271" t="s">
        <v>1633</v>
      </c>
      <c r="D271" t="s">
        <v>1636</v>
      </c>
      <c r="E271">
        <v>2024</v>
      </c>
      <c r="F271" t="s">
        <v>1642</v>
      </c>
      <c r="G271">
        <v>275</v>
      </c>
      <c r="H271">
        <v>3368</v>
      </c>
      <c r="I271">
        <v>10276</v>
      </c>
      <c r="J271">
        <v>134754</v>
      </c>
      <c r="K271">
        <v>4.3899999999999997</v>
      </c>
      <c r="L271">
        <v>13</v>
      </c>
      <c r="M271">
        <v>6.13</v>
      </c>
      <c r="N271">
        <v>5.39</v>
      </c>
      <c r="O271">
        <v>43.15</v>
      </c>
      <c r="P271">
        <v>4.7</v>
      </c>
      <c r="Q271">
        <v>18363</v>
      </c>
      <c r="R271">
        <v>2404</v>
      </c>
      <c r="S271">
        <v>8</v>
      </c>
      <c r="T271" s="30">
        <v>926200</v>
      </c>
      <c r="U271" s="30">
        <v>2960654</v>
      </c>
      <c r="V271" s="30">
        <v>-2034454</v>
      </c>
      <c r="W271" s="27">
        <f t="shared" si="4"/>
        <v>-2.1965601381990929</v>
      </c>
    </row>
    <row r="272" spans="1:23" x14ac:dyDescent="0.3">
      <c r="A272" t="s">
        <v>289</v>
      </c>
      <c r="B272" t="s">
        <v>1258</v>
      </c>
      <c r="C272" t="s">
        <v>1633</v>
      </c>
      <c r="D272" t="s">
        <v>1636</v>
      </c>
      <c r="E272">
        <v>2024</v>
      </c>
      <c r="F272" t="s">
        <v>1639</v>
      </c>
      <c r="G272">
        <v>4943</v>
      </c>
      <c r="H272">
        <v>16061</v>
      </c>
      <c r="I272">
        <v>1314</v>
      </c>
      <c r="J272">
        <v>127988</v>
      </c>
      <c r="K272">
        <v>6.66</v>
      </c>
      <c r="L272">
        <v>1</v>
      </c>
      <c r="M272">
        <v>8.06</v>
      </c>
      <c r="N272">
        <v>20.34</v>
      </c>
      <c r="O272">
        <v>18.989999999999998</v>
      </c>
      <c r="P272">
        <v>1.9</v>
      </c>
      <c r="Q272">
        <v>11655</v>
      </c>
      <c r="R272">
        <v>3443</v>
      </c>
      <c r="S272">
        <v>2</v>
      </c>
      <c r="T272" s="30">
        <v>79389523</v>
      </c>
      <c r="U272" s="30">
        <v>6623090</v>
      </c>
      <c r="V272" s="30">
        <v>72766433</v>
      </c>
      <c r="W272" s="27">
        <f t="shared" si="4"/>
        <v>0.9165747601229447</v>
      </c>
    </row>
    <row r="273" spans="1:23" x14ac:dyDescent="0.3">
      <c r="A273" t="s">
        <v>290</v>
      </c>
      <c r="B273" t="s">
        <v>1259</v>
      </c>
      <c r="C273" t="s">
        <v>1633</v>
      </c>
      <c r="D273" t="s">
        <v>1635</v>
      </c>
      <c r="E273">
        <v>2024</v>
      </c>
      <c r="F273" t="s">
        <v>1641</v>
      </c>
      <c r="G273">
        <v>1009</v>
      </c>
      <c r="H273">
        <v>17012</v>
      </c>
      <c r="I273">
        <v>1248</v>
      </c>
      <c r="J273">
        <v>200023</v>
      </c>
      <c r="K273">
        <v>0.33</v>
      </c>
      <c r="L273">
        <v>14</v>
      </c>
      <c r="M273">
        <v>3</v>
      </c>
      <c r="N273">
        <v>5.43</v>
      </c>
      <c r="O273">
        <v>16.05</v>
      </c>
      <c r="P273">
        <v>1.3</v>
      </c>
      <c r="Q273">
        <v>9419</v>
      </c>
      <c r="R273">
        <v>2156</v>
      </c>
      <c r="S273">
        <v>2</v>
      </c>
      <c r="T273" s="30">
        <v>17165108</v>
      </c>
      <c r="U273" s="30">
        <v>1459255</v>
      </c>
      <c r="V273" s="30">
        <v>15705853</v>
      </c>
      <c r="W273" s="27">
        <f t="shared" si="4"/>
        <v>0.91498713553098532</v>
      </c>
    </row>
    <row r="274" spans="1:23" x14ac:dyDescent="0.3">
      <c r="A274" t="s">
        <v>291</v>
      </c>
      <c r="B274" t="s">
        <v>1260</v>
      </c>
      <c r="C274" t="s">
        <v>1632</v>
      </c>
      <c r="D274" t="s">
        <v>1635</v>
      </c>
      <c r="E274">
        <v>2023</v>
      </c>
      <c r="F274" t="s">
        <v>1639</v>
      </c>
      <c r="G274">
        <v>4598</v>
      </c>
      <c r="H274">
        <v>16399</v>
      </c>
      <c r="I274">
        <v>6819</v>
      </c>
      <c r="J274">
        <v>182379</v>
      </c>
      <c r="K274">
        <v>4.5199999999999996</v>
      </c>
      <c r="L274">
        <v>11</v>
      </c>
      <c r="M274">
        <v>9.6199999999999992</v>
      </c>
      <c r="N274">
        <v>13.55</v>
      </c>
      <c r="O274">
        <v>56.17</v>
      </c>
      <c r="P274">
        <v>2</v>
      </c>
      <c r="Q274">
        <v>11834</v>
      </c>
      <c r="R274">
        <v>2908</v>
      </c>
      <c r="S274">
        <v>6</v>
      </c>
      <c r="T274" s="30">
        <v>75402602</v>
      </c>
      <c r="U274" s="30">
        <v>31536141</v>
      </c>
      <c r="V274" s="30">
        <v>43866461</v>
      </c>
      <c r="W274" s="27">
        <f t="shared" si="4"/>
        <v>0.58176322615498066</v>
      </c>
    </row>
    <row r="275" spans="1:23" x14ac:dyDescent="0.3">
      <c r="A275" t="s">
        <v>292</v>
      </c>
      <c r="B275" t="s">
        <v>1237</v>
      </c>
      <c r="C275" t="s">
        <v>1633</v>
      </c>
      <c r="D275" t="s">
        <v>1637</v>
      </c>
      <c r="E275">
        <v>2023</v>
      </c>
      <c r="F275" t="s">
        <v>1640</v>
      </c>
      <c r="G275">
        <v>3117</v>
      </c>
      <c r="H275">
        <v>17720</v>
      </c>
      <c r="I275">
        <v>14594</v>
      </c>
      <c r="J275">
        <v>130388</v>
      </c>
      <c r="K275">
        <v>7.54</v>
      </c>
      <c r="L275">
        <v>4</v>
      </c>
      <c r="M275">
        <v>5.36</v>
      </c>
      <c r="N275">
        <v>24.21</v>
      </c>
      <c r="O275">
        <v>61.41</v>
      </c>
      <c r="P275">
        <v>1.1000000000000001</v>
      </c>
      <c r="Q275">
        <v>16128</v>
      </c>
      <c r="R275">
        <v>7192</v>
      </c>
      <c r="S275">
        <v>9</v>
      </c>
      <c r="T275" s="30">
        <v>55233240</v>
      </c>
      <c r="U275" s="30">
        <v>45619886</v>
      </c>
      <c r="V275" s="30">
        <v>9613354</v>
      </c>
      <c r="W275" s="27">
        <f t="shared" si="4"/>
        <v>0.1740501553050301</v>
      </c>
    </row>
    <row r="276" spans="1:23" x14ac:dyDescent="0.3">
      <c r="A276" t="s">
        <v>293</v>
      </c>
      <c r="B276" t="s">
        <v>1222</v>
      </c>
      <c r="C276" t="s">
        <v>1634</v>
      </c>
      <c r="D276" t="s">
        <v>1635</v>
      </c>
      <c r="E276">
        <v>2023</v>
      </c>
      <c r="F276" t="s">
        <v>1639</v>
      </c>
      <c r="G276">
        <v>865</v>
      </c>
      <c r="H276">
        <v>17434</v>
      </c>
      <c r="I276">
        <v>6143</v>
      </c>
      <c r="J276">
        <v>402912</v>
      </c>
      <c r="K276">
        <v>0.84</v>
      </c>
      <c r="L276">
        <v>19</v>
      </c>
      <c r="M276">
        <v>6.18</v>
      </c>
      <c r="N276">
        <v>3.7</v>
      </c>
      <c r="O276">
        <v>77.989999999999995</v>
      </c>
      <c r="P276">
        <v>1.1000000000000001</v>
      </c>
      <c r="Q276">
        <v>3572</v>
      </c>
      <c r="R276">
        <v>9516</v>
      </c>
      <c r="S276">
        <v>10</v>
      </c>
      <c r="T276" s="30">
        <v>15080410</v>
      </c>
      <c r="U276" s="30">
        <v>5716607</v>
      </c>
      <c r="V276" s="30">
        <v>9363803</v>
      </c>
      <c r="W276" s="27">
        <f t="shared" si="4"/>
        <v>0.6209249615892406</v>
      </c>
    </row>
    <row r="277" spans="1:23" x14ac:dyDescent="0.3">
      <c r="A277" t="s">
        <v>294</v>
      </c>
      <c r="B277" t="s">
        <v>1261</v>
      </c>
      <c r="C277" t="s">
        <v>1633</v>
      </c>
      <c r="D277" t="s">
        <v>1636</v>
      </c>
      <c r="E277">
        <v>2024</v>
      </c>
      <c r="F277" t="s">
        <v>1642</v>
      </c>
      <c r="G277">
        <v>4804</v>
      </c>
      <c r="H277">
        <v>6929</v>
      </c>
      <c r="I277">
        <v>10847</v>
      </c>
      <c r="J277">
        <v>347572</v>
      </c>
      <c r="K277">
        <v>7.37</v>
      </c>
      <c r="L277">
        <v>6</v>
      </c>
      <c r="M277">
        <v>6.81</v>
      </c>
      <c r="N277">
        <v>23.52</v>
      </c>
      <c r="O277">
        <v>33.4</v>
      </c>
      <c r="P277">
        <v>4.7</v>
      </c>
      <c r="Q277">
        <v>10987</v>
      </c>
      <c r="R277">
        <v>7326</v>
      </c>
      <c r="S277">
        <v>13</v>
      </c>
      <c r="T277" s="30">
        <v>33286916</v>
      </c>
      <c r="U277" s="30">
        <v>52456560</v>
      </c>
      <c r="V277" s="30">
        <v>-19169644</v>
      </c>
      <c r="W277" s="27">
        <f t="shared" si="4"/>
        <v>-0.57589126009751102</v>
      </c>
    </row>
    <row r="278" spans="1:23" x14ac:dyDescent="0.3">
      <c r="A278" t="s">
        <v>295</v>
      </c>
      <c r="B278" t="s">
        <v>1262</v>
      </c>
      <c r="C278" t="s">
        <v>1634</v>
      </c>
      <c r="D278" t="s">
        <v>1638</v>
      </c>
      <c r="E278">
        <v>2023</v>
      </c>
      <c r="F278" t="s">
        <v>1642</v>
      </c>
      <c r="G278">
        <v>4692</v>
      </c>
      <c r="H278">
        <v>10576</v>
      </c>
      <c r="I278">
        <v>13961</v>
      </c>
      <c r="J278">
        <v>289779</v>
      </c>
      <c r="K278">
        <v>13.91</v>
      </c>
      <c r="L278">
        <v>9</v>
      </c>
      <c r="M278">
        <v>6.67</v>
      </c>
      <c r="N278">
        <v>4.57</v>
      </c>
      <c r="O278">
        <v>23.4</v>
      </c>
      <c r="P278">
        <v>2.4</v>
      </c>
      <c r="Q278">
        <v>7124</v>
      </c>
      <c r="R278">
        <v>986</v>
      </c>
      <c r="S278">
        <v>7</v>
      </c>
      <c r="T278" s="30">
        <v>49622592</v>
      </c>
      <c r="U278" s="30">
        <v>65794791</v>
      </c>
      <c r="V278" s="30">
        <v>-16172199</v>
      </c>
      <c r="W278" s="27">
        <f t="shared" si="4"/>
        <v>-0.32590395519847087</v>
      </c>
    </row>
    <row r="279" spans="1:23" x14ac:dyDescent="0.3">
      <c r="A279" t="s">
        <v>296</v>
      </c>
      <c r="B279" t="s">
        <v>1263</v>
      </c>
      <c r="C279" t="s">
        <v>1634</v>
      </c>
      <c r="D279" t="s">
        <v>1635</v>
      </c>
      <c r="E279">
        <v>2023</v>
      </c>
      <c r="F279" t="s">
        <v>1641</v>
      </c>
      <c r="G279">
        <v>3170</v>
      </c>
      <c r="H279">
        <v>5064</v>
      </c>
      <c r="I279">
        <v>8833</v>
      </c>
      <c r="J279">
        <v>404165</v>
      </c>
      <c r="K279">
        <v>1.58</v>
      </c>
      <c r="L279">
        <v>13</v>
      </c>
      <c r="M279">
        <v>5.1100000000000003</v>
      </c>
      <c r="N279">
        <v>14.19</v>
      </c>
      <c r="O279">
        <v>40.32</v>
      </c>
      <c r="P279">
        <v>2.6</v>
      </c>
      <c r="Q279">
        <v>2438</v>
      </c>
      <c r="R279">
        <v>8684</v>
      </c>
      <c r="S279">
        <v>13</v>
      </c>
      <c r="T279" s="30">
        <v>16052880</v>
      </c>
      <c r="U279" s="30">
        <v>28404775</v>
      </c>
      <c r="V279" s="30">
        <v>-12351895</v>
      </c>
      <c r="W279" s="27">
        <f t="shared" si="4"/>
        <v>-0.7694504039150607</v>
      </c>
    </row>
    <row r="280" spans="1:23" x14ac:dyDescent="0.3">
      <c r="A280" t="s">
        <v>297</v>
      </c>
      <c r="B280" t="s">
        <v>1264</v>
      </c>
      <c r="C280" t="s">
        <v>1632</v>
      </c>
      <c r="D280" t="s">
        <v>1636</v>
      </c>
      <c r="E280">
        <v>2024</v>
      </c>
      <c r="F280" t="s">
        <v>1641</v>
      </c>
      <c r="G280">
        <v>66</v>
      </c>
      <c r="H280">
        <v>2889</v>
      </c>
      <c r="I280">
        <v>12554</v>
      </c>
      <c r="J280">
        <v>430562</v>
      </c>
      <c r="K280">
        <v>11.47</v>
      </c>
      <c r="L280">
        <v>13</v>
      </c>
      <c r="M280">
        <v>4.29</v>
      </c>
      <c r="N280">
        <v>9.43</v>
      </c>
      <c r="O280">
        <v>38.29</v>
      </c>
      <c r="P280">
        <v>1.1000000000000001</v>
      </c>
      <c r="Q280">
        <v>9676</v>
      </c>
      <c r="R280">
        <v>9967</v>
      </c>
      <c r="S280">
        <v>14</v>
      </c>
      <c r="T280" s="30">
        <v>190674</v>
      </c>
      <c r="U280" s="30">
        <v>1259126</v>
      </c>
      <c r="V280" s="30">
        <v>-1068452</v>
      </c>
      <c r="W280" s="27">
        <f t="shared" si="4"/>
        <v>-5.6035537094727124</v>
      </c>
    </row>
    <row r="281" spans="1:23" x14ac:dyDescent="0.3">
      <c r="A281" t="s">
        <v>298</v>
      </c>
      <c r="B281" t="s">
        <v>1265</v>
      </c>
      <c r="C281" t="s">
        <v>1633</v>
      </c>
      <c r="D281" t="s">
        <v>1636</v>
      </c>
      <c r="E281">
        <v>2023</v>
      </c>
      <c r="F281" t="s">
        <v>1640</v>
      </c>
      <c r="G281">
        <v>1293</v>
      </c>
      <c r="H281">
        <v>13093</v>
      </c>
      <c r="I281">
        <v>3320</v>
      </c>
      <c r="J281">
        <v>256846</v>
      </c>
      <c r="K281">
        <v>6.15</v>
      </c>
      <c r="L281">
        <v>4</v>
      </c>
      <c r="M281">
        <v>0.54</v>
      </c>
      <c r="N281">
        <v>24.12</v>
      </c>
      <c r="O281">
        <v>20.6</v>
      </c>
      <c r="P281">
        <v>2.1</v>
      </c>
      <c r="Q281">
        <v>2261</v>
      </c>
      <c r="R281">
        <v>7820</v>
      </c>
      <c r="S281">
        <v>11</v>
      </c>
      <c r="T281" s="30">
        <v>16929249</v>
      </c>
      <c r="U281" s="30">
        <v>4549606</v>
      </c>
      <c r="V281" s="30">
        <v>12379643</v>
      </c>
      <c r="W281" s="27">
        <f t="shared" si="4"/>
        <v>0.731257659450812</v>
      </c>
    </row>
    <row r="282" spans="1:23" x14ac:dyDescent="0.3">
      <c r="A282" t="s">
        <v>299</v>
      </c>
      <c r="B282" t="s">
        <v>1152</v>
      </c>
      <c r="C282" t="s">
        <v>1632</v>
      </c>
      <c r="D282" t="s">
        <v>1635</v>
      </c>
      <c r="E282">
        <v>2024</v>
      </c>
      <c r="F282" t="s">
        <v>1642</v>
      </c>
      <c r="G282">
        <v>2255</v>
      </c>
      <c r="H282">
        <v>8774</v>
      </c>
      <c r="I282">
        <v>3881</v>
      </c>
      <c r="J282">
        <v>220047</v>
      </c>
      <c r="K282">
        <v>9.83</v>
      </c>
      <c r="L282">
        <v>17</v>
      </c>
      <c r="M282">
        <v>0.22</v>
      </c>
      <c r="N282">
        <v>6.84</v>
      </c>
      <c r="O282">
        <v>63.78</v>
      </c>
      <c r="P282">
        <v>4.2</v>
      </c>
      <c r="Q282">
        <v>14441</v>
      </c>
      <c r="R282">
        <v>2546</v>
      </c>
      <c r="S282">
        <v>13</v>
      </c>
      <c r="T282" s="30">
        <v>19785370</v>
      </c>
      <c r="U282" s="30">
        <v>8971702</v>
      </c>
      <c r="V282" s="30">
        <v>10813668</v>
      </c>
      <c r="W282" s="27">
        <f t="shared" si="4"/>
        <v>0.54654868723708483</v>
      </c>
    </row>
    <row r="283" spans="1:23" x14ac:dyDescent="0.3">
      <c r="A283" t="s">
        <v>300</v>
      </c>
      <c r="B283" t="s">
        <v>1047</v>
      </c>
      <c r="C283" t="s">
        <v>1634</v>
      </c>
      <c r="D283" t="s">
        <v>1637</v>
      </c>
      <c r="E283">
        <v>2023</v>
      </c>
      <c r="F283" t="s">
        <v>1639</v>
      </c>
      <c r="G283">
        <v>2574</v>
      </c>
      <c r="H283">
        <v>18708</v>
      </c>
      <c r="I283">
        <v>2228</v>
      </c>
      <c r="J283">
        <v>182212</v>
      </c>
      <c r="K283">
        <v>3.9</v>
      </c>
      <c r="L283">
        <v>13</v>
      </c>
      <c r="M283">
        <v>3.58</v>
      </c>
      <c r="N283">
        <v>9.99</v>
      </c>
      <c r="O283">
        <v>50.7</v>
      </c>
      <c r="P283">
        <v>3.5</v>
      </c>
      <c r="Q283">
        <v>3169</v>
      </c>
      <c r="R283">
        <v>4005</v>
      </c>
      <c r="S283">
        <v>9</v>
      </c>
      <c r="T283" s="30">
        <v>48154392</v>
      </c>
      <c r="U283" s="30">
        <v>5917084</v>
      </c>
      <c r="V283" s="30">
        <v>42237308</v>
      </c>
      <c r="W283" s="27">
        <f t="shared" si="4"/>
        <v>0.87712265165760994</v>
      </c>
    </row>
    <row r="284" spans="1:23" x14ac:dyDescent="0.3">
      <c r="A284" t="s">
        <v>301</v>
      </c>
      <c r="B284" t="s">
        <v>1266</v>
      </c>
      <c r="C284" t="s">
        <v>1634</v>
      </c>
      <c r="D284" t="s">
        <v>1635</v>
      </c>
      <c r="E284">
        <v>2024</v>
      </c>
      <c r="F284" t="s">
        <v>1640</v>
      </c>
      <c r="G284">
        <v>1119</v>
      </c>
      <c r="H284">
        <v>18820</v>
      </c>
      <c r="I284">
        <v>4767</v>
      </c>
      <c r="J284">
        <v>468058</v>
      </c>
      <c r="K284">
        <v>2.39</v>
      </c>
      <c r="L284">
        <v>1</v>
      </c>
      <c r="M284">
        <v>3.34</v>
      </c>
      <c r="N284">
        <v>24.57</v>
      </c>
      <c r="O284">
        <v>67.69</v>
      </c>
      <c r="P284">
        <v>4</v>
      </c>
      <c r="Q284">
        <v>8628</v>
      </c>
      <c r="R284">
        <v>6574</v>
      </c>
      <c r="S284">
        <v>7</v>
      </c>
      <c r="T284" s="30">
        <v>21059580</v>
      </c>
      <c r="U284" s="30">
        <v>5802331</v>
      </c>
      <c r="V284" s="30">
        <v>15257249</v>
      </c>
      <c r="W284" s="27">
        <f t="shared" si="4"/>
        <v>0.72448021280576347</v>
      </c>
    </row>
    <row r="285" spans="1:23" x14ac:dyDescent="0.3">
      <c r="A285" t="s">
        <v>302</v>
      </c>
      <c r="B285" t="s">
        <v>1267</v>
      </c>
      <c r="C285" t="s">
        <v>1633</v>
      </c>
      <c r="D285" t="s">
        <v>1638</v>
      </c>
      <c r="E285">
        <v>2023</v>
      </c>
      <c r="F285" t="s">
        <v>1640</v>
      </c>
      <c r="G285">
        <v>3494</v>
      </c>
      <c r="H285">
        <v>12245</v>
      </c>
      <c r="I285">
        <v>7245</v>
      </c>
      <c r="J285">
        <v>338565</v>
      </c>
      <c r="K285">
        <v>2.41</v>
      </c>
      <c r="L285">
        <v>11</v>
      </c>
      <c r="M285">
        <v>3.88</v>
      </c>
      <c r="N285">
        <v>13.41</v>
      </c>
      <c r="O285">
        <v>38.22</v>
      </c>
      <c r="P285">
        <v>2.8</v>
      </c>
      <c r="Q285">
        <v>20569</v>
      </c>
      <c r="R285">
        <v>3691</v>
      </c>
      <c r="S285">
        <v>12</v>
      </c>
      <c r="T285" s="30">
        <v>42784030</v>
      </c>
      <c r="U285" s="30">
        <v>25652595</v>
      </c>
      <c r="V285" s="30">
        <v>17131435</v>
      </c>
      <c r="W285" s="27">
        <f t="shared" si="4"/>
        <v>0.40041658067274166</v>
      </c>
    </row>
    <row r="286" spans="1:23" x14ac:dyDescent="0.3">
      <c r="A286" t="s">
        <v>303</v>
      </c>
      <c r="B286" t="s">
        <v>1268</v>
      </c>
      <c r="C286" t="s">
        <v>1634</v>
      </c>
      <c r="D286" t="s">
        <v>1636</v>
      </c>
      <c r="E286">
        <v>2023</v>
      </c>
      <c r="F286" t="s">
        <v>1639</v>
      </c>
      <c r="G286">
        <v>2615</v>
      </c>
      <c r="H286">
        <v>15699</v>
      </c>
      <c r="I286">
        <v>14842</v>
      </c>
      <c r="J286">
        <v>313852</v>
      </c>
      <c r="K286">
        <v>1.06</v>
      </c>
      <c r="L286">
        <v>5</v>
      </c>
      <c r="M286">
        <v>1.38</v>
      </c>
      <c r="N286">
        <v>12.57</v>
      </c>
      <c r="O286">
        <v>36.06</v>
      </c>
      <c r="P286">
        <v>2.2000000000000002</v>
      </c>
      <c r="Q286">
        <v>13591</v>
      </c>
      <c r="R286">
        <v>2281</v>
      </c>
      <c r="S286">
        <v>7</v>
      </c>
      <c r="T286" s="30">
        <v>41052885</v>
      </c>
      <c r="U286" s="30">
        <v>39125682</v>
      </c>
      <c r="V286" s="30">
        <v>1927203</v>
      </c>
      <c r="W286" s="27">
        <f t="shared" si="4"/>
        <v>4.6944398670154361E-2</v>
      </c>
    </row>
    <row r="287" spans="1:23" x14ac:dyDescent="0.3">
      <c r="A287" t="s">
        <v>304</v>
      </c>
      <c r="B287" t="s">
        <v>1269</v>
      </c>
      <c r="C287" t="s">
        <v>1634</v>
      </c>
      <c r="D287" t="s">
        <v>1636</v>
      </c>
      <c r="E287">
        <v>2024</v>
      </c>
      <c r="F287" t="s">
        <v>1641</v>
      </c>
      <c r="G287">
        <v>1110</v>
      </c>
      <c r="H287">
        <v>17376</v>
      </c>
      <c r="I287">
        <v>9914</v>
      </c>
      <c r="J287">
        <v>446846</v>
      </c>
      <c r="K287">
        <v>2.78</v>
      </c>
      <c r="L287">
        <v>3</v>
      </c>
      <c r="M287">
        <v>7.38</v>
      </c>
      <c r="N287">
        <v>6.44</v>
      </c>
      <c r="O287">
        <v>47.81</v>
      </c>
      <c r="P287">
        <v>2.9</v>
      </c>
      <c r="Q287">
        <v>19815</v>
      </c>
      <c r="R287">
        <v>5111</v>
      </c>
      <c r="S287">
        <v>5</v>
      </c>
      <c r="T287" s="30">
        <v>19287360</v>
      </c>
      <c r="U287" s="30">
        <v>11451386</v>
      </c>
      <c r="V287" s="30">
        <v>7835974</v>
      </c>
      <c r="W287" s="27">
        <f t="shared" si="4"/>
        <v>0.40627509415492841</v>
      </c>
    </row>
    <row r="288" spans="1:23" x14ac:dyDescent="0.3">
      <c r="A288" t="s">
        <v>305</v>
      </c>
      <c r="B288" t="s">
        <v>1270</v>
      </c>
      <c r="C288" t="s">
        <v>1633</v>
      </c>
      <c r="D288" t="s">
        <v>1635</v>
      </c>
      <c r="E288">
        <v>2023</v>
      </c>
      <c r="F288" t="s">
        <v>1642</v>
      </c>
      <c r="G288">
        <v>2377</v>
      </c>
      <c r="H288">
        <v>19680</v>
      </c>
      <c r="I288">
        <v>12129</v>
      </c>
      <c r="J288">
        <v>462811</v>
      </c>
      <c r="K288">
        <v>9.9600000000000009</v>
      </c>
      <c r="L288">
        <v>12</v>
      </c>
      <c r="M288">
        <v>8.57</v>
      </c>
      <c r="N288">
        <v>17.53</v>
      </c>
      <c r="O288">
        <v>80.19</v>
      </c>
      <c r="P288">
        <v>2.2999999999999998</v>
      </c>
      <c r="Q288">
        <v>8808</v>
      </c>
      <c r="R288">
        <v>5130</v>
      </c>
      <c r="S288">
        <v>12</v>
      </c>
      <c r="T288" s="30">
        <v>46779360</v>
      </c>
      <c r="U288" s="30">
        <v>29293444</v>
      </c>
      <c r="V288" s="30">
        <v>17485916</v>
      </c>
      <c r="W288" s="27">
        <f t="shared" si="4"/>
        <v>0.37379553717707981</v>
      </c>
    </row>
    <row r="289" spans="1:23" x14ac:dyDescent="0.3">
      <c r="A289" t="s">
        <v>306</v>
      </c>
      <c r="B289" t="s">
        <v>1271</v>
      </c>
      <c r="C289" t="s">
        <v>1633</v>
      </c>
      <c r="D289" t="s">
        <v>1636</v>
      </c>
      <c r="E289">
        <v>2023</v>
      </c>
      <c r="F289" t="s">
        <v>1640</v>
      </c>
      <c r="G289">
        <v>3470</v>
      </c>
      <c r="H289">
        <v>9745</v>
      </c>
      <c r="I289">
        <v>2959</v>
      </c>
      <c r="J289">
        <v>126021</v>
      </c>
      <c r="K289">
        <v>13.23</v>
      </c>
      <c r="L289">
        <v>3</v>
      </c>
      <c r="M289">
        <v>9.39</v>
      </c>
      <c r="N289">
        <v>0.36</v>
      </c>
      <c r="O289">
        <v>13.22</v>
      </c>
      <c r="P289">
        <v>4.4000000000000004</v>
      </c>
      <c r="Q289">
        <v>2626</v>
      </c>
      <c r="R289">
        <v>454</v>
      </c>
      <c r="S289">
        <v>6</v>
      </c>
      <c r="T289" s="30">
        <v>33815150</v>
      </c>
      <c r="U289" s="30">
        <v>10393751</v>
      </c>
      <c r="V289" s="30">
        <v>23421399</v>
      </c>
      <c r="W289" s="27">
        <f t="shared" si="4"/>
        <v>0.69263034468278273</v>
      </c>
    </row>
    <row r="290" spans="1:23" x14ac:dyDescent="0.3">
      <c r="A290" t="s">
        <v>307</v>
      </c>
      <c r="B290" t="s">
        <v>1272</v>
      </c>
      <c r="C290" t="s">
        <v>1633</v>
      </c>
      <c r="D290" t="s">
        <v>1635</v>
      </c>
      <c r="E290">
        <v>2024</v>
      </c>
      <c r="F290" t="s">
        <v>1639</v>
      </c>
      <c r="G290">
        <v>351</v>
      </c>
      <c r="H290">
        <v>8714</v>
      </c>
      <c r="I290">
        <v>5932</v>
      </c>
      <c r="J290">
        <v>209380</v>
      </c>
      <c r="K290">
        <v>12.21</v>
      </c>
      <c r="L290">
        <v>13</v>
      </c>
      <c r="M290">
        <v>4.92</v>
      </c>
      <c r="N290">
        <v>1.24</v>
      </c>
      <c r="O290">
        <v>74.39</v>
      </c>
      <c r="P290">
        <v>2.2000000000000002</v>
      </c>
      <c r="Q290">
        <v>7521</v>
      </c>
      <c r="R290">
        <v>2731</v>
      </c>
      <c r="S290">
        <v>3</v>
      </c>
      <c r="T290" s="30">
        <v>3058614</v>
      </c>
      <c r="U290" s="30">
        <v>2291512</v>
      </c>
      <c r="V290" s="30">
        <v>767102</v>
      </c>
      <c r="W290" s="27">
        <f t="shared" si="4"/>
        <v>0.25080052598987645</v>
      </c>
    </row>
    <row r="291" spans="1:23" x14ac:dyDescent="0.3">
      <c r="A291" t="s">
        <v>308</v>
      </c>
      <c r="B291" t="s">
        <v>1273</v>
      </c>
      <c r="C291" t="s">
        <v>1634</v>
      </c>
      <c r="D291" t="s">
        <v>1636</v>
      </c>
      <c r="E291">
        <v>2024</v>
      </c>
      <c r="F291" t="s">
        <v>1639</v>
      </c>
      <c r="G291">
        <v>4326</v>
      </c>
      <c r="H291">
        <v>2226</v>
      </c>
      <c r="I291">
        <v>14504</v>
      </c>
      <c r="J291">
        <v>94789</v>
      </c>
      <c r="K291">
        <v>10.28</v>
      </c>
      <c r="L291">
        <v>15</v>
      </c>
      <c r="M291">
        <v>7.01</v>
      </c>
      <c r="N291">
        <v>14.98</v>
      </c>
      <c r="O291">
        <v>39.520000000000003</v>
      </c>
      <c r="P291">
        <v>3.6</v>
      </c>
      <c r="Q291">
        <v>7937</v>
      </c>
      <c r="R291">
        <v>1621</v>
      </c>
      <c r="S291">
        <v>4</v>
      </c>
      <c r="T291" s="30">
        <v>9629676</v>
      </c>
      <c r="U291" s="30">
        <v>62839093</v>
      </c>
      <c r="V291" s="30">
        <v>-53209417</v>
      </c>
      <c r="W291" s="27">
        <f t="shared" si="4"/>
        <v>-5.525566696117294</v>
      </c>
    </row>
    <row r="292" spans="1:23" x14ac:dyDescent="0.3">
      <c r="A292" t="s">
        <v>309</v>
      </c>
      <c r="B292" t="s">
        <v>1204</v>
      </c>
      <c r="C292" t="s">
        <v>1633</v>
      </c>
      <c r="D292" t="s">
        <v>1635</v>
      </c>
      <c r="E292">
        <v>2024</v>
      </c>
      <c r="F292" t="s">
        <v>1642</v>
      </c>
      <c r="G292">
        <v>656</v>
      </c>
      <c r="H292">
        <v>15332</v>
      </c>
      <c r="I292">
        <v>3347</v>
      </c>
      <c r="J292">
        <v>498906</v>
      </c>
      <c r="K292">
        <v>1.66</v>
      </c>
      <c r="L292">
        <v>3</v>
      </c>
      <c r="M292">
        <v>8.56</v>
      </c>
      <c r="N292">
        <v>8.5399999999999991</v>
      </c>
      <c r="O292">
        <v>78.37</v>
      </c>
      <c r="P292">
        <v>1.5</v>
      </c>
      <c r="Q292">
        <v>8539</v>
      </c>
      <c r="R292">
        <v>2772</v>
      </c>
      <c r="S292">
        <v>4</v>
      </c>
      <c r="T292" s="30">
        <v>10057792</v>
      </c>
      <c r="U292" s="30">
        <v>2694538</v>
      </c>
      <c r="V292" s="30">
        <v>7363254</v>
      </c>
      <c r="W292" s="27">
        <f t="shared" si="4"/>
        <v>0.73209447958359053</v>
      </c>
    </row>
    <row r="293" spans="1:23" x14ac:dyDescent="0.3">
      <c r="A293" t="s">
        <v>310</v>
      </c>
      <c r="B293" t="s">
        <v>1147</v>
      </c>
      <c r="C293" t="s">
        <v>1633</v>
      </c>
      <c r="D293" t="s">
        <v>1635</v>
      </c>
      <c r="E293">
        <v>2023</v>
      </c>
      <c r="F293" t="s">
        <v>1641</v>
      </c>
      <c r="G293">
        <v>3220</v>
      </c>
      <c r="H293">
        <v>12862</v>
      </c>
      <c r="I293">
        <v>3779</v>
      </c>
      <c r="J293">
        <v>76086</v>
      </c>
      <c r="K293">
        <v>4.34</v>
      </c>
      <c r="L293">
        <v>0</v>
      </c>
      <c r="M293">
        <v>4.18</v>
      </c>
      <c r="N293">
        <v>23.83</v>
      </c>
      <c r="O293">
        <v>74.180000000000007</v>
      </c>
      <c r="P293">
        <v>3.7</v>
      </c>
      <c r="Q293">
        <v>19087</v>
      </c>
      <c r="R293">
        <v>2437</v>
      </c>
      <c r="S293">
        <v>13</v>
      </c>
      <c r="T293" s="30">
        <v>41415640</v>
      </c>
      <c r="U293" s="30">
        <v>12244466</v>
      </c>
      <c r="V293" s="30">
        <v>29171174</v>
      </c>
      <c r="W293" s="27">
        <f t="shared" si="4"/>
        <v>0.70435164107086112</v>
      </c>
    </row>
    <row r="294" spans="1:23" x14ac:dyDescent="0.3">
      <c r="A294" t="s">
        <v>311</v>
      </c>
      <c r="B294" t="s">
        <v>1082</v>
      </c>
      <c r="C294" t="s">
        <v>1632</v>
      </c>
      <c r="D294" t="s">
        <v>1635</v>
      </c>
      <c r="E294">
        <v>2023</v>
      </c>
      <c r="F294" t="s">
        <v>1639</v>
      </c>
      <c r="G294">
        <v>749</v>
      </c>
      <c r="H294">
        <v>19797</v>
      </c>
      <c r="I294">
        <v>11273</v>
      </c>
      <c r="J294">
        <v>329003</v>
      </c>
      <c r="K294">
        <v>4.6500000000000004</v>
      </c>
      <c r="L294">
        <v>12</v>
      </c>
      <c r="M294">
        <v>3.09</v>
      </c>
      <c r="N294">
        <v>22.58</v>
      </c>
      <c r="O294">
        <v>37.9</v>
      </c>
      <c r="P294">
        <v>4.7</v>
      </c>
      <c r="Q294">
        <v>5635</v>
      </c>
      <c r="R294">
        <v>7068</v>
      </c>
      <c r="S294">
        <v>12</v>
      </c>
      <c r="T294" s="30">
        <v>14827953</v>
      </c>
      <c r="U294" s="30">
        <v>8772480</v>
      </c>
      <c r="V294" s="30">
        <v>6055473</v>
      </c>
      <c r="W294" s="27">
        <f t="shared" si="4"/>
        <v>0.40838226287876689</v>
      </c>
    </row>
    <row r="295" spans="1:23" x14ac:dyDescent="0.3">
      <c r="A295" t="s">
        <v>312</v>
      </c>
      <c r="B295" t="s">
        <v>1274</v>
      </c>
      <c r="C295" t="s">
        <v>1632</v>
      </c>
      <c r="D295" t="s">
        <v>1635</v>
      </c>
      <c r="E295">
        <v>2023</v>
      </c>
      <c r="F295" t="s">
        <v>1639</v>
      </c>
      <c r="G295">
        <v>1189</v>
      </c>
      <c r="H295">
        <v>11606</v>
      </c>
      <c r="I295">
        <v>3449</v>
      </c>
      <c r="J295">
        <v>57684</v>
      </c>
      <c r="K295">
        <v>3.75</v>
      </c>
      <c r="L295">
        <v>3</v>
      </c>
      <c r="M295">
        <v>9.3699999999999992</v>
      </c>
      <c r="N295">
        <v>17.84</v>
      </c>
      <c r="O295">
        <v>65.510000000000005</v>
      </c>
      <c r="P295">
        <v>3.4</v>
      </c>
      <c r="Q295">
        <v>16611</v>
      </c>
      <c r="R295">
        <v>728</v>
      </c>
      <c r="S295">
        <v>6</v>
      </c>
      <c r="T295" s="30">
        <v>13799534</v>
      </c>
      <c r="U295" s="30">
        <v>4158545</v>
      </c>
      <c r="V295" s="30">
        <v>9640989</v>
      </c>
      <c r="W295" s="27">
        <f t="shared" si="4"/>
        <v>0.69864598326291305</v>
      </c>
    </row>
    <row r="296" spans="1:23" x14ac:dyDescent="0.3">
      <c r="A296" t="s">
        <v>313</v>
      </c>
      <c r="B296" t="s">
        <v>1275</v>
      </c>
      <c r="C296" t="s">
        <v>1634</v>
      </c>
      <c r="D296" t="s">
        <v>1635</v>
      </c>
      <c r="E296">
        <v>2024</v>
      </c>
      <c r="F296" t="s">
        <v>1641</v>
      </c>
      <c r="G296">
        <v>240</v>
      </c>
      <c r="H296">
        <v>9157</v>
      </c>
      <c r="I296">
        <v>9305</v>
      </c>
      <c r="J296">
        <v>141088</v>
      </c>
      <c r="K296">
        <v>7.73</v>
      </c>
      <c r="L296">
        <v>19</v>
      </c>
      <c r="M296">
        <v>5.16</v>
      </c>
      <c r="N296">
        <v>20.45</v>
      </c>
      <c r="O296">
        <v>22.77</v>
      </c>
      <c r="P296">
        <v>3.2</v>
      </c>
      <c r="Q296">
        <v>13464</v>
      </c>
      <c r="R296">
        <v>7262</v>
      </c>
      <c r="S296">
        <v>6</v>
      </c>
      <c r="T296" s="30">
        <v>2197680</v>
      </c>
      <c r="U296" s="30">
        <v>2374288</v>
      </c>
      <c r="V296" s="30">
        <v>-176608</v>
      </c>
      <c r="W296" s="27">
        <f t="shared" si="4"/>
        <v>-8.0361108077609114E-2</v>
      </c>
    </row>
    <row r="297" spans="1:23" x14ac:dyDescent="0.3">
      <c r="A297" t="s">
        <v>314</v>
      </c>
      <c r="B297" t="s">
        <v>1276</v>
      </c>
      <c r="C297" t="s">
        <v>1634</v>
      </c>
      <c r="D297" t="s">
        <v>1637</v>
      </c>
      <c r="E297">
        <v>2023</v>
      </c>
      <c r="F297" t="s">
        <v>1641</v>
      </c>
      <c r="G297">
        <v>2350</v>
      </c>
      <c r="H297">
        <v>16051</v>
      </c>
      <c r="I297">
        <v>11605</v>
      </c>
      <c r="J297">
        <v>444423</v>
      </c>
      <c r="K297">
        <v>8.0299999999999994</v>
      </c>
      <c r="L297">
        <v>17</v>
      </c>
      <c r="M297">
        <v>4.97</v>
      </c>
      <c r="N297">
        <v>16.68</v>
      </c>
      <c r="O297">
        <v>81.7</v>
      </c>
      <c r="P297">
        <v>4.8</v>
      </c>
      <c r="Q297">
        <v>10211</v>
      </c>
      <c r="R297">
        <v>2779</v>
      </c>
      <c r="S297">
        <v>7</v>
      </c>
      <c r="T297" s="30">
        <v>37719850</v>
      </c>
      <c r="U297" s="30">
        <v>27716173</v>
      </c>
      <c r="V297" s="30">
        <v>10003677</v>
      </c>
      <c r="W297" s="27">
        <f t="shared" si="4"/>
        <v>0.26520988286008562</v>
      </c>
    </row>
    <row r="298" spans="1:23" x14ac:dyDescent="0.3">
      <c r="A298" t="s">
        <v>315</v>
      </c>
      <c r="B298" t="s">
        <v>1247</v>
      </c>
      <c r="C298" t="s">
        <v>1634</v>
      </c>
      <c r="D298" t="s">
        <v>1636</v>
      </c>
      <c r="E298">
        <v>2024</v>
      </c>
      <c r="F298" t="s">
        <v>1639</v>
      </c>
      <c r="G298">
        <v>1030</v>
      </c>
      <c r="H298">
        <v>9406</v>
      </c>
      <c r="I298">
        <v>3883</v>
      </c>
      <c r="J298">
        <v>96099</v>
      </c>
      <c r="K298">
        <v>5.35</v>
      </c>
      <c r="L298">
        <v>5</v>
      </c>
      <c r="M298">
        <v>1.78</v>
      </c>
      <c r="N298">
        <v>3.14</v>
      </c>
      <c r="O298">
        <v>42.36</v>
      </c>
      <c r="P298">
        <v>3.5</v>
      </c>
      <c r="Q298">
        <v>9404</v>
      </c>
      <c r="R298">
        <v>5366</v>
      </c>
      <c r="S298">
        <v>6</v>
      </c>
      <c r="T298" s="30">
        <v>9688180</v>
      </c>
      <c r="U298" s="30">
        <v>4095589</v>
      </c>
      <c r="V298" s="30">
        <v>5592591</v>
      </c>
      <c r="W298" s="27">
        <f t="shared" si="4"/>
        <v>0.57725919625770783</v>
      </c>
    </row>
    <row r="299" spans="1:23" x14ac:dyDescent="0.3">
      <c r="A299" t="s">
        <v>316</v>
      </c>
      <c r="B299" t="s">
        <v>1277</v>
      </c>
      <c r="C299" t="s">
        <v>1634</v>
      </c>
      <c r="D299" t="s">
        <v>1638</v>
      </c>
      <c r="E299">
        <v>2023</v>
      </c>
      <c r="F299" t="s">
        <v>1640</v>
      </c>
      <c r="G299">
        <v>3025</v>
      </c>
      <c r="H299">
        <v>8787</v>
      </c>
      <c r="I299">
        <v>11248</v>
      </c>
      <c r="J299">
        <v>116093</v>
      </c>
      <c r="K299">
        <v>5.31</v>
      </c>
      <c r="L299">
        <v>2</v>
      </c>
      <c r="M299">
        <v>1.08</v>
      </c>
      <c r="N299">
        <v>19.14</v>
      </c>
      <c r="O299">
        <v>46.45</v>
      </c>
      <c r="P299">
        <v>2</v>
      </c>
      <c r="Q299">
        <v>3783</v>
      </c>
      <c r="R299">
        <v>4522</v>
      </c>
      <c r="S299">
        <v>13</v>
      </c>
      <c r="T299" s="30">
        <v>26580675</v>
      </c>
      <c r="U299" s="30">
        <v>34141293</v>
      </c>
      <c r="V299" s="30">
        <v>-7560618</v>
      </c>
      <c r="W299" s="27">
        <f t="shared" si="4"/>
        <v>-0.28444040642308743</v>
      </c>
    </row>
    <row r="300" spans="1:23" x14ac:dyDescent="0.3">
      <c r="A300" t="s">
        <v>317</v>
      </c>
      <c r="B300" t="s">
        <v>1278</v>
      </c>
      <c r="C300" t="s">
        <v>1633</v>
      </c>
      <c r="D300" t="s">
        <v>1638</v>
      </c>
      <c r="E300">
        <v>2023</v>
      </c>
      <c r="F300" t="s">
        <v>1639</v>
      </c>
      <c r="G300">
        <v>1234</v>
      </c>
      <c r="H300">
        <v>2392</v>
      </c>
      <c r="I300">
        <v>1837</v>
      </c>
      <c r="J300">
        <v>210761</v>
      </c>
      <c r="K300">
        <v>12.43</v>
      </c>
      <c r="L300">
        <v>12</v>
      </c>
      <c r="M300">
        <v>8.42</v>
      </c>
      <c r="N300">
        <v>5.25</v>
      </c>
      <c r="O300">
        <v>66.459999999999994</v>
      </c>
      <c r="P300">
        <v>2.2000000000000002</v>
      </c>
      <c r="Q300">
        <v>3977</v>
      </c>
      <c r="R300">
        <v>9730</v>
      </c>
      <c r="S300">
        <v>7</v>
      </c>
      <c r="T300" s="30">
        <v>2951728</v>
      </c>
      <c r="U300" s="30">
        <v>2477619</v>
      </c>
      <c r="V300" s="30">
        <v>474109</v>
      </c>
      <c r="W300" s="27">
        <f t="shared" si="4"/>
        <v>0.16062082956153143</v>
      </c>
    </row>
    <row r="301" spans="1:23" x14ac:dyDescent="0.3">
      <c r="A301" t="s">
        <v>318</v>
      </c>
      <c r="B301" t="s">
        <v>1279</v>
      </c>
      <c r="C301" t="s">
        <v>1634</v>
      </c>
      <c r="D301" t="s">
        <v>1636</v>
      </c>
      <c r="E301">
        <v>2024</v>
      </c>
      <c r="F301" t="s">
        <v>1640</v>
      </c>
      <c r="G301">
        <v>3377</v>
      </c>
      <c r="H301">
        <v>11722</v>
      </c>
      <c r="I301">
        <v>14744</v>
      </c>
      <c r="J301">
        <v>360795</v>
      </c>
      <c r="K301">
        <v>11.84</v>
      </c>
      <c r="L301">
        <v>15</v>
      </c>
      <c r="M301">
        <v>6.14</v>
      </c>
      <c r="N301">
        <v>8.09</v>
      </c>
      <c r="O301">
        <v>75.67</v>
      </c>
      <c r="P301">
        <v>3.8</v>
      </c>
      <c r="Q301">
        <v>4593</v>
      </c>
      <c r="R301">
        <v>7563</v>
      </c>
      <c r="S301">
        <v>9</v>
      </c>
      <c r="T301" s="30">
        <v>39585194</v>
      </c>
      <c r="U301" s="30">
        <v>50151283</v>
      </c>
      <c r="V301" s="30">
        <v>-10566089</v>
      </c>
      <c r="W301" s="27">
        <f t="shared" si="4"/>
        <v>-0.26692022780032354</v>
      </c>
    </row>
    <row r="302" spans="1:23" x14ac:dyDescent="0.3">
      <c r="A302" t="s">
        <v>319</v>
      </c>
      <c r="B302" t="s">
        <v>1280</v>
      </c>
      <c r="C302" t="s">
        <v>1634</v>
      </c>
      <c r="D302" t="s">
        <v>1635</v>
      </c>
      <c r="E302">
        <v>2024</v>
      </c>
      <c r="F302" t="s">
        <v>1642</v>
      </c>
      <c r="G302">
        <v>3444</v>
      </c>
      <c r="H302">
        <v>6175</v>
      </c>
      <c r="I302">
        <v>4289</v>
      </c>
      <c r="J302">
        <v>63893</v>
      </c>
      <c r="K302">
        <v>4.62</v>
      </c>
      <c r="L302">
        <v>4</v>
      </c>
      <c r="M302">
        <v>3.26</v>
      </c>
      <c r="N302">
        <v>20.48</v>
      </c>
      <c r="O302">
        <v>28.91</v>
      </c>
      <c r="P302">
        <v>3.9</v>
      </c>
      <c r="Q302">
        <v>8707</v>
      </c>
      <c r="R302">
        <v>9713</v>
      </c>
      <c r="S302">
        <v>3</v>
      </c>
      <c r="T302" s="30">
        <v>21266700</v>
      </c>
      <c r="U302" s="30">
        <v>14835209</v>
      </c>
      <c r="V302" s="30">
        <v>6431491</v>
      </c>
      <c r="W302" s="27">
        <f t="shared" si="4"/>
        <v>0.30242073288286381</v>
      </c>
    </row>
    <row r="303" spans="1:23" x14ac:dyDescent="0.3">
      <c r="A303" t="s">
        <v>320</v>
      </c>
      <c r="B303" t="s">
        <v>1281</v>
      </c>
      <c r="C303" t="s">
        <v>1633</v>
      </c>
      <c r="D303" t="s">
        <v>1638</v>
      </c>
      <c r="E303">
        <v>2024</v>
      </c>
      <c r="F303" t="s">
        <v>1640</v>
      </c>
      <c r="G303">
        <v>177</v>
      </c>
      <c r="H303">
        <v>3433</v>
      </c>
      <c r="I303">
        <v>8404</v>
      </c>
      <c r="J303">
        <v>116418</v>
      </c>
      <c r="K303">
        <v>13.71</v>
      </c>
      <c r="L303">
        <v>3</v>
      </c>
      <c r="M303">
        <v>1.92</v>
      </c>
      <c r="N303">
        <v>13.41</v>
      </c>
      <c r="O303">
        <v>62.91</v>
      </c>
      <c r="P303">
        <v>2.2000000000000002</v>
      </c>
      <c r="Q303">
        <v>10894</v>
      </c>
      <c r="R303">
        <v>1226</v>
      </c>
      <c r="S303">
        <v>5</v>
      </c>
      <c r="T303" s="30">
        <v>607641</v>
      </c>
      <c r="U303" s="30">
        <v>1603926</v>
      </c>
      <c r="V303" s="30">
        <v>-996285</v>
      </c>
      <c r="W303" s="27">
        <f t="shared" si="4"/>
        <v>-1.6395947607222028</v>
      </c>
    </row>
    <row r="304" spans="1:23" x14ac:dyDescent="0.3">
      <c r="A304" t="s">
        <v>321</v>
      </c>
      <c r="B304" t="s">
        <v>1086</v>
      </c>
      <c r="C304" t="s">
        <v>1634</v>
      </c>
      <c r="D304" t="s">
        <v>1637</v>
      </c>
      <c r="E304">
        <v>2024</v>
      </c>
      <c r="F304" t="s">
        <v>1639</v>
      </c>
      <c r="G304">
        <v>2115</v>
      </c>
      <c r="H304">
        <v>19264</v>
      </c>
      <c r="I304">
        <v>8344</v>
      </c>
      <c r="J304">
        <v>175074</v>
      </c>
      <c r="K304">
        <v>14.29</v>
      </c>
      <c r="L304">
        <v>7</v>
      </c>
      <c r="M304">
        <v>5.55</v>
      </c>
      <c r="N304">
        <v>21.5</v>
      </c>
      <c r="O304">
        <v>41.36</v>
      </c>
      <c r="P304">
        <v>2.4</v>
      </c>
      <c r="Q304">
        <v>16341</v>
      </c>
      <c r="R304">
        <v>1880</v>
      </c>
      <c r="S304">
        <v>14</v>
      </c>
      <c r="T304" s="30">
        <v>40743360</v>
      </c>
      <c r="U304" s="30">
        <v>17822634</v>
      </c>
      <c r="V304" s="30">
        <v>22920726</v>
      </c>
      <c r="W304" s="27">
        <f t="shared" si="4"/>
        <v>0.56256347046488064</v>
      </c>
    </row>
    <row r="305" spans="1:23" x14ac:dyDescent="0.3">
      <c r="A305" t="s">
        <v>322</v>
      </c>
      <c r="B305" t="s">
        <v>1148</v>
      </c>
      <c r="C305" t="s">
        <v>1633</v>
      </c>
      <c r="D305" t="s">
        <v>1636</v>
      </c>
      <c r="E305">
        <v>2023</v>
      </c>
      <c r="F305" t="s">
        <v>1642</v>
      </c>
      <c r="G305">
        <v>1866</v>
      </c>
      <c r="H305">
        <v>13373</v>
      </c>
      <c r="I305">
        <v>3434</v>
      </c>
      <c r="J305">
        <v>415209</v>
      </c>
      <c r="K305">
        <v>4.9000000000000004</v>
      </c>
      <c r="L305">
        <v>18</v>
      </c>
      <c r="M305">
        <v>5.84</v>
      </c>
      <c r="N305">
        <v>5.33</v>
      </c>
      <c r="O305">
        <v>39.5</v>
      </c>
      <c r="P305">
        <v>5</v>
      </c>
      <c r="Q305">
        <v>7727</v>
      </c>
      <c r="R305">
        <v>9823</v>
      </c>
      <c r="S305">
        <v>7</v>
      </c>
      <c r="T305" s="30">
        <v>24954018</v>
      </c>
      <c r="U305" s="30">
        <v>6823053</v>
      </c>
      <c r="V305" s="30">
        <v>18130965</v>
      </c>
      <c r="W305" s="27">
        <f t="shared" si="4"/>
        <v>0.72657497481968636</v>
      </c>
    </row>
    <row r="306" spans="1:23" x14ac:dyDescent="0.3">
      <c r="A306" t="s">
        <v>323</v>
      </c>
      <c r="B306" t="s">
        <v>1282</v>
      </c>
      <c r="C306" t="s">
        <v>1633</v>
      </c>
      <c r="D306" t="s">
        <v>1635</v>
      </c>
      <c r="E306">
        <v>2023</v>
      </c>
      <c r="F306" t="s">
        <v>1641</v>
      </c>
      <c r="G306">
        <v>619</v>
      </c>
      <c r="H306">
        <v>19174</v>
      </c>
      <c r="I306">
        <v>4783</v>
      </c>
      <c r="J306">
        <v>180351</v>
      </c>
      <c r="K306">
        <v>5.32</v>
      </c>
      <c r="L306">
        <v>13</v>
      </c>
      <c r="M306">
        <v>2.0699999999999998</v>
      </c>
      <c r="N306">
        <v>15.19</v>
      </c>
      <c r="O306">
        <v>65.2</v>
      </c>
      <c r="P306">
        <v>1.4</v>
      </c>
      <c r="Q306">
        <v>14780</v>
      </c>
      <c r="R306">
        <v>9524</v>
      </c>
      <c r="S306">
        <v>13</v>
      </c>
      <c r="T306" s="30">
        <v>11868706</v>
      </c>
      <c r="U306" s="30">
        <v>3141028</v>
      </c>
      <c r="V306" s="30">
        <v>8727678</v>
      </c>
      <c r="W306" s="27">
        <f t="shared" si="4"/>
        <v>0.73535210999413081</v>
      </c>
    </row>
    <row r="307" spans="1:23" x14ac:dyDescent="0.3">
      <c r="A307" t="s">
        <v>324</v>
      </c>
      <c r="B307" t="s">
        <v>1283</v>
      </c>
      <c r="C307" t="s">
        <v>1633</v>
      </c>
      <c r="D307" t="s">
        <v>1636</v>
      </c>
      <c r="E307">
        <v>2024</v>
      </c>
      <c r="F307" t="s">
        <v>1642</v>
      </c>
      <c r="G307">
        <v>1945</v>
      </c>
      <c r="H307">
        <v>19524</v>
      </c>
      <c r="I307">
        <v>2578</v>
      </c>
      <c r="J307">
        <v>241083</v>
      </c>
      <c r="K307">
        <v>7.58</v>
      </c>
      <c r="L307">
        <v>6</v>
      </c>
      <c r="M307">
        <v>8.51</v>
      </c>
      <c r="N307">
        <v>2.09</v>
      </c>
      <c r="O307">
        <v>40.97</v>
      </c>
      <c r="P307">
        <v>2.6</v>
      </c>
      <c r="Q307">
        <v>5035</v>
      </c>
      <c r="R307">
        <v>6671</v>
      </c>
      <c r="S307">
        <v>6</v>
      </c>
      <c r="T307" s="30">
        <v>37974180</v>
      </c>
      <c r="U307" s="30">
        <v>5255293</v>
      </c>
      <c r="V307" s="30">
        <v>32718887</v>
      </c>
      <c r="W307" s="27">
        <f t="shared" si="4"/>
        <v>0.86160878259912388</v>
      </c>
    </row>
    <row r="308" spans="1:23" x14ac:dyDescent="0.3">
      <c r="A308" t="s">
        <v>325</v>
      </c>
      <c r="B308" t="s">
        <v>1284</v>
      </c>
      <c r="C308" t="s">
        <v>1632</v>
      </c>
      <c r="D308" t="s">
        <v>1637</v>
      </c>
      <c r="E308">
        <v>2023</v>
      </c>
      <c r="F308" t="s">
        <v>1641</v>
      </c>
      <c r="G308">
        <v>2783</v>
      </c>
      <c r="H308">
        <v>14739</v>
      </c>
      <c r="I308">
        <v>8702</v>
      </c>
      <c r="J308">
        <v>88635</v>
      </c>
      <c r="K308">
        <v>14.12</v>
      </c>
      <c r="L308">
        <v>13</v>
      </c>
      <c r="M308">
        <v>0.84</v>
      </c>
      <c r="N308">
        <v>16.079999999999998</v>
      </c>
      <c r="O308">
        <v>37.69</v>
      </c>
      <c r="P308">
        <v>1.2</v>
      </c>
      <c r="Q308">
        <v>12082</v>
      </c>
      <c r="R308">
        <v>8684</v>
      </c>
      <c r="S308">
        <v>2</v>
      </c>
      <c r="T308" s="30">
        <v>41018637</v>
      </c>
      <c r="U308" s="30">
        <v>24306301</v>
      </c>
      <c r="V308" s="30">
        <v>16712336</v>
      </c>
      <c r="W308" s="27">
        <f t="shared" si="4"/>
        <v>0.40743274819199865</v>
      </c>
    </row>
    <row r="309" spans="1:23" x14ac:dyDescent="0.3">
      <c r="A309" t="s">
        <v>326</v>
      </c>
      <c r="B309" t="s">
        <v>1285</v>
      </c>
      <c r="C309" t="s">
        <v>1632</v>
      </c>
      <c r="D309" t="s">
        <v>1638</v>
      </c>
      <c r="E309">
        <v>2023</v>
      </c>
      <c r="F309" t="s">
        <v>1642</v>
      </c>
      <c r="G309">
        <v>3913</v>
      </c>
      <c r="H309">
        <v>12374</v>
      </c>
      <c r="I309">
        <v>5910</v>
      </c>
      <c r="J309">
        <v>499331</v>
      </c>
      <c r="K309">
        <v>13.14</v>
      </c>
      <c r="L309">
        <v>5</v>
      </c>
      <c r="M309">
        <v>3.56</v>
      </c>
      <c r="N309">
        <v>19.059999999999999</v>
      </c>
      <c r="O309">
        <v>76.87</v>
      </c>
      <c r="P309">
        <v>4.3</v>
      </c>
      <c r="Q309">
        <v>4413</v>
      </c>
      <c r="R309">
        <v>925</v>
      </c>
      <c r="S309">
        <v>10</v>
      </c>
      <c r="T309" s="30">
        <v>48419462</v>
      </c>
      <c r="U309" s="30">
        <v>23625161</v>
      </c>
      <c r="V309" s="30">
        <v>24794301</v>
      </c>
      <c r="W309" s="27">
        <f t="shared" si="4"/>
        <v>0.512073037903643</v>
      </c>
    </row>
    <row r="310" spans="1:23" x14ac:dyDescent="0.3">
      <c r="A310" t="s">
        <v>327</v>
      </c>
      <c r="B310" t="s">
        <v>1286</v>
      </c>
      <c r="C310" t="s">
        <v>1633</v>
      </c>
      <c r="D310" t="s">
        <v>1638</v>
      </c>
      <c r="E310">
        <v>2024</v>
      </c>
      <c r="F310" t="s">
        <v>1641</v>
      </c>
      <c r="G310">
        <v>4771</v>
      </c>
      <c r="H310">
        <v>19102</v>
      </c>
      <c r="I310">
        <v>5989</v>
      </c>
      <c r="J310">
        <v>145071</v>
      </c>
      <c r="K310">
        <v>1.54</v>
      </c>
      <c r="L310">
        <v>11</v>
      </c>
      <c r="M310">
        <v>6.8</v>
      </c>
      <c r="N310">
        <v>14.62</v>
      </c>
      <c r="O310">
        <v>18.100000000000001</v>
      </c>
      <c r="P310">
        <v>1.4</v>
      </c>
      <c r="Q310">
        <v>3840</v>
      </c>
      <c r="R310">
        <v>7376</v>
      </c>
      <c r="S310">
        <v>4</v>
      </c>
      <c r="T310" s="30">
        <v>91135642</v>
      </c>
      <c r="U310" s="30">
        <v>28718590</v>
      </c>
      <c r="V310" s="30">
        <v>62417052</v>
      </c>
      <c r="W310" s="27">
        <f t="shared" si="4"/>
        <v>0.68488080656742401</v>
      </c>
    </row>
    <row r="311" spans="1:23" x14ac:dyDescent="0.3">
      <c r="A311" t="s">
        <v>328</v>
      </c>
      <c r="B311" t="s">
        <v>1287</v>
      </c>
      <c r="C311" t="s">
        <v>1634</v>
      </c>
      <c r="D311" t="s">
        <v>1638</v>
      </c>
      <c r="E311">
        <v>2024</v>
      </c>
      <c r="F311" t="s">
        <v>1639</v>
      </c>
      <c r="G311">
        <v>4064</v>
      </c>
      <c r="H311">
        <v>6516</v>
      </c>
      <c r="I311">
        <v>12887</v>
      </c>
      <c r="J311">
        <v>390662</v>
      </c>
      <c r="K311">
        <v>5.89</v>
      </c>
      <c r="L311">
        <v>15</v>
      </c>
      <c r="M311">
        <v>2.74</v>
      </c>
      <c r="N311">
        <v>6.66</v>
      </c>
      <c r="O311">
        <v>64.069999999999993</v>
      </c>
      <c r="P311">
        <v>3.7</v>
      </c>
      <c r="Q311">
        <v>6789</v>
      </c>
      <c r="R311">
        <v>2495</v>
      </c>
      <c r="S311">
        <v>3</v>
      </c>
      <c r="T311" s="30">
        <v>26481024</v>
      </c>
      <c r="U311" s="30">
        <v>52763430</v>
      </c>
      <c r="V311" s="30">
        <v>-26282406</v>
      </c>
      <c r="W311" s="27">
        <f t="shared" si="4"/>
        <v>-0.99249961028697375</v>
      </c>
    </row>
    <row r="312" spans="1:23" x14ac:dyDescent="0.3">
      <c r="A312" t="s">
        <v>329</v>
      </c>
      <c r="B312" t="s">
        <v>1288</v>
      </c>
      <c r="C312" t="s">
        <v>1632</v>
      </c>
      <c r="D312" t="s">
        <v>1636</v>
      </c>
      <c r="E312">
        <v>2024</v>
      </c>
      <c r="F312" t="s">
        <v>1639</v>
      </c>
      <c r="G312">
        <v>2951</v>
      </c>
      <c r="H312">
        <v>15274</v>
      </c>
      <c r="I312">
        <v>8178</v>
      </c>
      <c r="J312">
        <v>418377</v>
      </c>
      <c r="K312">
        <v>8.3000000000000007</v>
      </c>
      <c r="L312">
        <v>16</v>
      </c>
      <c r="M312">
        <v>8.2799999999999994</v>
      </c>
      <c r="N312">
        <v>0.78</v>
      </c>
      <c r="O312">
        <v>29.9</v>
      </c>
      <c r="P312">
        <v>1.2</v>
      </c>
      <c r="Q312">
        <v>2097</v>
      </c>
      <c r="R312">
        <v>4245</v>
      </c>
      <c r="S312">
        <v>10</v>
      </c>
      <c r="T312" s="30">
        <v>45073574</v>
      </c>
      <c r="U312" s="30">
        <v>24551655</v>
      </c>
      <c r="V312" s="30">
        <v>20521919</v>
      </c>
      <c r="W312" s="27">
        <f t="shared" si="4"/>
        <v>0.45529824193661678</v>
      </c>
    </row>
    <row r="313" spans="1:23" x14ac:dyDescent="0.3">
      <c r="A313" t="s">
        <v>330</v>
      </c>
      <c r="B313" t="s">
        <v>1060</v>
      </c>
      <c r="C313" t="s">
        <v>1633</v>
      </c>
      <c r="D313" t="s">
        <v>1635</v>
      </c>
      <c r="E313">
        <v>2024</v>
      </c>
      <c r="F313" t="s">
        <v>1641</v>
      </c>
      <c r="G313">
        <v>1736</v>
      </c>
      <c r="H313">
        <v>11252</v>
      </c>
      <c r="I313">
        <v>1924</v>
      </c>
      <c r="J313">
        <v>415795</v>
      </c>
      <c r="K313">
        <v>7.55</v>
      </c>
      <c r="L313">
        <v>12</v>
      </c>
      <c r="M313">
        <v>7.4</v>
      </c>
      <c r="N313">
        <v>2.99</v>
      </c>
      <c r="O313">
        <v>11.24</v>
      </c>
      <c r="P313">
        <v>3.7</v>
      </c>
      <c r="Q313">
        <v>16525</v>
      </c>
      <c r="R313">
        <v>7159</v>
      </c>
      <c r="S313">
        <v>8</v>
      </c>
      <c r="T313" s="30">
        <v>19533472</v>
      </c>
      <c r="U313" s="30">
        <v>3755859</v>
      </c>
      <c r="V313" s="30">
        <v>15777613</v>
      </c>
      <c r="W313" s="27">
        <f t="shared" si="4"/>
        <v>0.80772189398791983</v>
      </c>
    </row>
    <row r="314" spans="1:23" x14ac:dyDescent="0.3">
      <c r="A314" t="s">
        <v>331</v>
      </c>
      <c r="B314" t="s">
        <v>1289</v>
      </c>
      <c r="C314" t="s">
        <v>1633</v>
      </c>
      <c r="D314" t="s">
        <v>1638</v>
      </c>
      <c r="E314">
        <v>2023</v>
      </c>
      <c r="F314" t="s">
        <v>1639</v>
      </c>
      <c r="G314">
        <v>3059</v>
      </c>
      <c r="H314">
        <v>18838</v>
      </c>
      <c r="I314">
        <v>1497</v>
      </c>
      <c r="J314">
        <v>122805</v>
      </c>
      <c r="K314">
        <v>2.91</v>
      </c>
      <c r="L314">
        <v>13</v>
      </c>
      <c r="M314">
        <v>7.89</v>
      </c>
      <c r="N314">
        <v>15.56</v>
      </c>
      <c r="O314">
        <v>23.34</v>
      </c>
      <c r="P314">
        <v>4.4000000000000004</v>
      </c>
      <c r="Q314">
        <v>8645</v>
      </c>
      <c r="R314">
        <v>5592</v>
      </c>
      <c r="S314">
        <v>6</v>
      </c>
      <c r="T314" s="30">
        <v>57625442</v>
      </c>
      <c r="U314" s="30">
        <v>4702128</v>
      </c>
      <c r="V314" s="30">
        <v>52923314</v>
      </c>
      <c r="W314" s="27">
        <f t="shared" si="4"/>
        <v>0.91840187533832718</v>
      </c>
    </row>
    <row r="315" spans="1:23" x14ac:dyDescent="0.3">
      <c r="A315" t="s">
        <v>332</v>
      </c>
      <c r="B315" t="s">
        <v>1289</v>
      </c>
      <c r="C315" t="s">
        <v>1633</v>
      </c>
      <c r="D315" t="s">
        <v>1638</v>
      </c>
      <c r="E315">
        <v>2023</v>
      </c>
      <c r="F315" t="s">
        <v>1639</v>
      </c>
      <c r="G315">
        <v>204</v>
      </c>
      <c r="H315">
        <v>17085</v>
      </c>
      <c r="I315">
        <v>2979</v>
      </c>
      <c r="J315">
        <v>471280</v>
      </c>
      <c r="K315">
        <v>12.88</v>
      </c>
      <c r="L315">
        <v>6</v>
      </c>
      <c r="M315">
        <v>1.19</v>
      </c>
      <c r="N315">
        <v>23.36</v>
      </c>
      <c r="O315">
        <v>58.53</v>
      </c>
      <c r="P315">
        <v>2.6</v>
      </c>
      <c r="Q315">
        <v>4402</v>
      </c>
      <c r="R315">
        <v>7211</v>
      </c>
      <c r="S315">
        <v>13</v>
      </c>
      <c r="T315" s="30">
        <v>3485340</v>
      </c>
      <c r="U315" s="30">
        <v>1078996</v>
      </c>
      <c r="V315" s="30">
        <v>2406344</v>
      </c>
      <c r="W315" s="27">
        <f t="shared" si="4"/>
        <v>0.69041872528935488</v>
      </c>
    </row>
    <row r="316" spans="1:23" x14ac:dyDescent="0.3">
      <c r="A316" t="s">
        <v>333</v>
      </c>
      <c r="B316" t="s">
        <v>1290</v>
      </c>
      <c r="C316" t="s">
        <v>1633</v>
      </c>
      <c r="D316" t="s">
        <v>1636</v>
      </c>
      <c r="E316">
        <v>2024</v>
      </c>
      <c r="F316" t="s">
        <v>1642</v>
      </c>
      <c r="G316">
        <v>2587</v>
      </c>
      <c r="H316">
        <v>8791</v>
      </c>
      <c r="I316">
        <v>10396</v>
      </c>
      <c r="J316">
        <v>434957</v>
      </c>
      <c r="K316">
        <v>10.15</v>
      </c>
      <c r="L316">
        <v>13</v>
      </c>
      <c r="M316">
        <v>1.41</v>
      </c>
      <c r="N316">
        <v>5.16</v>
      </c>
      <c r="O316">
        <v>66.73</v>
      </c>
      <c r="P316">
        <v>3.1</v>
      </c>
      <c r="Q316">
        <v>10455</v>
      </c>
      <c r="R316">
        <v>6892</v>
      </c>
      <c r="S316">
        <v>7</v>
      </c>
      <c r="T316" s="30">
        <v>22742317</v>
      </c>
      <c r="U316" s="30">
        <v>27329409</v>
      </c>
      <c r="V316" s="30">
        <v>-4587092</v>
      </c>
      <c r="W316" s="27">
        <f t="shared" si="4"/>
        <v>-0.20169853405877686</v>
      </c>
    </row>
    <row r="317" spans="1:23" x14ac:dyDescent="0.3">
      <c r="A317" t="s">
        <v>334</v>
      </c>
      <c r="B317" t="s">
        <v>1291</v>
      </c>
      <c r="C317" t="s">
        <v>1632</v>
      </c>
      <c r="D317" t="s">
        <v>1636</v>
      </c>
      <c r="E317">
        <v>2023</v>
      </c>
      <c r="F317" t="s">
        <v>1641</v>
      </c>
      <c r="G317">
        <v>1459</v>
      </c>
      <c r="H317">
        <v>2474</v>
      </c>
      <c r="I317">
        <v>6051</v>
      </c>
      <c r="J317">
        <v>391207</v>
      </c>
      <c r="K317">
        <v>12.57</v>
      </c>
      <c r="L317">
        <v>14</v>
      </c>
      <c r="M317">
        <v>2.86</v>
      </c>
      <c r="N317">
        <v>18.38</v>
      </c>
      <c r="O317">
        <v>11.68</v>
      </c>
      <c r="P317">
        <v>2.6</v>
      </c>
      <c r="Q317">
        <v>9194</v>
      </c>
      <c r="R317">
        <v>9655</v>
      </c>
      <c r="S317">
        <v>13</v>
      </c>
      <c r="T317" s="30">
        <v>3609566</v>
      </c>
      <c r="U317" s="30">
        <v>9219616</v>
      </c>
      <c r="V317" s="30">
        <v>-5610050</v>
      </c>
      <c r="W317" s="27">
        <f t="shared" si="4"/>
        <v>-1.5542173214175887</v>
      </c>
    </row>
    <row r="318" spans="1:23" x14ac:dyDescent="0.3">
      <c r="A318" t="s">
        <v>335</v>
      </c>
      <c r="B318" t="s">
        <v>1292</v>
      </c>
      <c r="C318" t="s">
        <v>1632</v>
      </c>
      <c r="D318" t="s">
        <v>1635</v>
      </c>
      <c r="E318">
        <v>2023</v>
      </c>
      <c r="F318" t="s">
        <v>1641</v>
      </c>
      <c r="G318">
        <v>4107</v>
      </c>
      <c r="H318">
        <v>5633</v>
      </c>
      <c r="I318">
        <v>10035</v>
      </c>
      <c r="J318">
        <v>314598</v>
      </c>
      <c r="K318">
        <v>12.88</v>
      </c>
      <c r="L318">
        <v>11</v>
      </c>
      <c r="M318">
        <v>5.18</v>
      </c>
      <c r="N318">
        <v>21.66</v>
      </c>
      <c r="O318">
        <v>12.91</v>
      </c>
      <c r="P318">
        <v>2.2000000000000002</v>
      </c>
      <c r="Q318">
        <v>6330</v>
      </c>
      <c r="R318">
        <v>3651</v>
      </c>
      <c r="S318">
        <v>12</v>
      </c>
      <c r="T318" s="30">
        <v>23134731</v>
      </c>
      <c r="U318" s="30">
        <v>41528343</v>
      </c>
      <c r="V318" s="30">
        <v>-18393612</v>
      </c>
      <c r="W318" s="27">
        <f t="shared" si="4"/>
        <v>-0.79506487453863195</v>
      </c>
    </row>
    <row r="319" spans="1:23" x14ac:dyDescent="0.3">
      <c r="A319" t="s">
        <v>336</v>
      </c>
      <c r="B319" t="s">
        <v>1252</v>
      </c>
      <c r="C319" t="s">
        <v>1634</v>
      </c>
      <c r="D319" t="s">
        <v>1638</v>
      </c>
      <c r="E319">
        <v>2024</v>
      </c>
      <c r="F319" t="s">
        <v>1641</v>
      </c>
      <c r="G319">
        <v>834</v>
      </c>
      <c r="H319">
        <v>16163</v>
      </c>
      <c r="I319">
        <v>2729</v>
      </c>
      <c r="J319">
        <v>333022</v>
      </c>
      <c r="K319">
        <v>11.23</v>
      </c>
      <c r="L319">
        <v>16</v>
      </c>
      <c r="M319">
        <v>7.48</v>
      </c>
      <c r="N319">
        <v>13.02</v>
      </c>
      <c r="O319">
        <v>82.2</v>
      </c>
      <c r="P319">
        <v>4.2</v>
      </c>
      <c r="Q319">
        <v>11334</v>
      </c>
      <c r="R319">
        <v>7811</v>
      </c>
      <c r="S319">
        <v>5</v>
      </c>
      <c r="T319" s="30">
        <v>13479942</v>
      </c>
      <c r="U319" s="30">
        <v>2609008</v>
      </c>
      <c r="V319" s="30">
        <v>10870934</v>
      </c>
      <c r="W319" s="27">
        <f t="shared" si="4"/>
        <v>0.80645257969210848</v>
      </c>
    </row>
    <row r="320" spans="1:23" x14ac:dyDescent="0.3">
      <c r="A320" t="s">
        <v>337</v>
      </c>
      <c r="B320" t="s">
        <v>1293</v>
      </c>
      <c r="C320" t="s">
        <v>1634</v>
      </c>
      <c r="D320" t="s">
        <v>1635</v>
      </c>
      <c r="E320">
        <v>2024</v>
      </c>
      <c r="F320" t="s">
        <v>1642</v>
      </c>
      <c r="G320">
        <v>3225</v>
      </c>
      <c r="H320">
        <v>5472</v>
      </c>
      <c r="I320">
        <v>1813</v>
      </c>
      <c r="J320">
        <v>232170</v>
      </c>
      <c r="K320">
        <v>6.59</v>
      </c>
      <c r="L320">
        <v>8</v>
      </c>
      <c r="M320">
        <v>8.3699999999999992</v>
      </c>
      <c r="N320">
        <v>16.73</v>
      </c>
      <c r="O320">
        <v>15.86</v>
      </c>
      <c r="P320">
        <v>2.1</v>
      </c>
      <c r="Q320">
        <v>11989</v>
      </c>
      <c r="R320">
        <v>3728</v>
      </c>
      <c r="S320">
        <v>2</v>
      </c>
      <c r="T320" s="30">
        <v>17647200</v>
      </c>
      <c r="U320" s="30">
        <v>6079095</v>
      </c>
      <c r="V320" s="30">
        <v>11568105</v>
      </c>
      <c r="W320" s="27">
        <f t="shared" si="4"/>
        <v>0.65552070583435329</v>
      </c>
    </row>
    <row r="321" spans="1:23" x14ac:dyDescent="0.3">
      <c r="A321" t="s">
        <v>338</v>
      </c>
      <c r="B321" t="s">
        <v>1236</v>
      </c>
      <c r="C321" t="s">
        <v>1633</v>
      </c>
      <c r="D321" t="s">
        <v>1635</v>
      </c>
      <c r="E321">
        <v>2024</v>
      </c>
      <c r="F321" t="s">
        <v>1641</v>
      </c>
      <c r="G321">
        <v>4391</v>
      </c>
      <c r="H321">
        <v>6795</v>
      </c>
      <c r="I321">
        <v>1026</v>
      </c>
      <c r="J321">
        <v>243226</v>
      </c>
      <c r="K321">
        <v>9.16</v>
      </c>
      <c r="L321">
        <v>14</v>
      </c>
      <c r="M321">
        <v>7.04</v>
      </c>
      <c r="N321">
        <v>20.38</v>
      </c>
      <c r="O321">
        <v>81.53</v>
      </c>
      <c r="P321">
        <v>3.9</v>
      </c>
      <c r="Q321">
        <v>17268</v>
      </c>
      <c r="R321">
        <v>1665</v>
      </c>
      <c r="S321">
        <v>5</v>
      </c>
      <c r="T321" s="30">
        <v>29836845</v>
      </c>
      <c r="U321" s="30">
        <v>4748392</v>
      </c>
      <c r="V321" s="30">
        <v>25088453</v>
      </c>
      <c r="W321" s="27">
        <f t="shared" si="4"/>
        <v>0.84085475525311071</v>
      </c>
    </row>
    <row r="322" spans="1:23" x14ac:dyDescent="0.3">
      <c r="A322" t="s">
        <v>339</v>
      </c>
      <c r="B322" t="s">
        <v>1294</v>
      </c>
      <c r="C322" t="s">
        <v>1632</v>
      </c>
      <c r="D322" t="s">
        <v>1636</v>
      </c>
      <c r="E322">
        <v>2024</v>
      </c>
      <c r="F322" t="s">
        <v>1642</v>
      </c>
      <c r="G322">
        <v>2856</v>
      </c>
      <c r="H322">
        <v>15413</v>
      </c>
      <c r="I322">
        <v>8121</v>
      </c>
      <c r="J322">
        <v>194063</v>
      </c>
      <c r="K322">
        <v>2.41</v>
      </c>
      <c r="L322">
        <v>11</v>
      </c>
      <c r="M322">
        <v>9.2899999999999991</v>
      </c>
      <c r="N322">
        <v>6.52</v>
      </c>
      <c r="O322">
        <v>28.25</v>
      </c>
      <c r="P322">
        <v>1.8</v>
      </c>
      <c r="Q322">
        <v>11864</v>
      </c>
      <c r="R322">
        <v>3767</v>
      </c>
      <c r="S322">
        <v>10</v>
      </c>
      <c r="T322" s="30">
        <v>44019528</v>
      </c>
      <c r="U322" s="30">
        <v>23387639</v>
      </c>
      <c r="V322" s="30">
        <v>20631889</v>
      </c>
      <c r="W322" s="27">
        <f t="shared" si="4"/>
        <v>0.46869855124298471</v>
      </c>
    </row>
    <row r="323" spans="1:23" x14ac:dyDescent="0.3">
      <c r="A323" t="s">
        <v>340</v>
      </c>
      <c r="B323" t="s">
        <v>1295</v>
      </c>
      <c r="C323" t="s">
        <v>1634</v>
      </c>
      <c r="D323" t="s">
        <v>1635</v>
      </c>
      <c r="E323">
        <v>2023</v>
      </c>
      <c r="F323" t="s">
        <v>1642</v>
      </c>
      <c r="G323">
        <v>587</v>
      </c>
      <c r="H323">
        <v>10605</v>
      </c>
      <c r="I323">
        <v>2628</v>
      </c>
      <c r="J323">
        <v>118344</v>
      </c>
      <c r="K323">
        <v>10.1</v>
      </c>
      <c r="L323">
        <v>1</v>
      </c>
      <c r="M323">
        <v>7.39</v>
      </c>
      <c r="N323">
        <v>7.42</v>
      </c>
      <c r="O323">
        <v>69.2</v>
      </c>
      <c r="P323">
        <v>2</v>
      </c>
      <c r="Q323">
        <v>3660</v>
      </c>
      <c r="R323">
        <v>6559</v>
      </c>
      <c r="S323">
        <v>2</v>
      </c>
      <c r="T323" s="30">
        <v>6225135</v>
      </c>
      <c r="U323" s="30">
        <v>1660980</v>
      </c>
      <c r="V323" s="30">
        <v>4564155</v>
      </c>
      <c r="W323" s="27">
        <f t="shared" ref="W323:W386" si="5">(V323/T323)</f>
        <v>0.73318169003563782</v>
      </c>
    </row>
    <row r="324" spans="1:23" x14ac:dyDescent="0.3">
      <c r="A324" t="s">
        <v>341</v>
      </c>
      <c r="B324" t="s">
        <v>1296</v>
      </c>
      <c r="C324" t="s">
        <v>1633</v>
      </c>
      <c r="D324" t="s">
        <v>1635</v>
      </c>
      <c r="E324">
        <v>2024</v>
      </c>
      <c r="F324" t="s">
        <v>1639</v>
      </c>
      <c r="G324">
        <v>1891</v>
      </c>
      <c r="H324">
        <v>9728</v>
      </c>
      <c r="I324">
        <v>8709</v>
      </c>
      <c r="J324">
        <v>417090</v>
      </c>
      <c r="K324">
        <v>2.69</v>
      </c>
      <c r="L324">
        <v>4</v>
      </c>
      <c r="M324">
        <v>3.06</v>
      </c>
      <c r="N324">
        <v>0.02</v>
      </c>
      <c r="O324">
        <v>34.78</v>
      </c>
      <c r="P324">
        <v>2.2999999999999998</v>
      </c>
      <c r="Q324">
        <v>14768</v>
      </c>
      <c r="R324">
        <v>4196</v>
      </c>
      <c r="S324">
        <v>11</v>
      </c>
      <c r="T324" s="30">
        <v>18395648</v>
      </c>
      <c r="U324" s="30">
        <v>16885809</v>
      </c>
      <c r="V324" s="30">
        <v>1509839</v>
      </c>
      <c r="W324" s="27">
        <f t="shared" si="5"/>
        <v>8.2075880121211281E-2</v>
      </c>
    </row>
    <row r="325" spans="1:23" x14ac:dyDescent="0.3">
      <c r="A325" t="s">
        <v>342</v>
      </c>
      <c r="B325" t="s">
        <v>1028</v>
      </c>
      <c r="C325" t="s">
        <v>1632</v>
      </c>
      <c r="D325" t="s">
        <v>1636</v>
      </c>
      <c r="E325">
        <v>2024</v>
      </c>
      <c r="F325" t="s">
        <v>1639</v>
      </c>
      <c r="G325">
        <v>2505</v>
      </c>
      <c r="H325">
        <v>11403</v>
      </c>
      <c r="I325">
        <v>6388</v>
      </c>
      <c r="J325">
        <v>86593</v>
      </c>
      <c r="K325">
        <v>10.41</v>
      </c>
      <c r="L325">
        <v>12</v>
      </c>
      <c r="M325">
        <v>2.65</v>
      </c>
      <c r="N325">
        <v>24.08</v>
      </c>
      <c r="O325">
        <v>78.7</v>
      </c>
      <c r="P325">
        <v>3.4</v>
      </c>
      <c r="Q325">
        <v>15985</v>
      </c>
      <c r="R325">
        <v>1119</v>
      </c>
      <c r="S325">
        <v>4</v>
      </c>
      <c r="T325" s="30">
        <v>28564515</v>
      </c>
      <c r="U325" s="30">
        <v>16088533</v>
      </c>
      <c r="V325" s="30">
        <v>12475982</v>
      </c>
      <c r="W325" s="27">
        <f t="shared" si="5"/>
        <v>0.43676505622447992</v>
      </c>
    </row>
    <row r="326" spans="1:23" x14ac:dyDescent="0.3">
      <c r="A326" t="s">
        <v>343</v>
      </c>
      <c r="B326" t="s">
        <v>1297</v>
      </c>
      <c r="C326" t="s">
        <v>1633</v>
      </c>
      <c r="D326" t="s">
        <v>1635</v>
      </c>
      <c r="E326">
        <v>2023</v>
      </c>
      <c r="F326" t="s">
        <v>1639</v>
      </c>
      <c r="G326">
        <v>574</v>
      </c>
      <c r="H326">
        <v>4520</v>
      </c>
      <c r="I326">
        <v>13909</v>
      </c>
      <c r="J326">
        <v>86304</v>
      </c>
      <c r="K326">
        <v>3.44</v>
      </c>
      <c r="L326">
        <v>19</v>
      </c>
      <c r="M326">
        <v>6.96</v>
      </c>
      <c r="N326">
        <v>22.94</v>
      </c>
      <c r="O326">
        <v>66.040000000000006</v>
      </c>
      <c r="P326">
        <v>2.8</v>
      </c>
      <c r="Q326">
        <v>4422</v>
      </c>
      <c r="R326">
        <v>8028</v>
      </c>
      <c r="S326">
        <v>6</v>
      </c>
      <c r="T326" s="30">
        <v>2594480</v>
      </c>
      <c r="U326" s="30">
        <v>8070070</v>
      </c>
      <c r="V326" s="30">
        <v>-5475590</v>
      </c>
      <c r="W326" s="27">
        <f t="shared" si="5"/>
        <v>-2.110476858561253</v>
      </c>
    </row>
    <row r="327" spans="1:23" x14ac:dyDescent="0.3">
      <c r="A327" t="s">
        <v>344</v>
      </c>
      <c r="B327" t="s">
        <v>1298</v>
      </c>
      <c r="C327" t="s">
        <v>1632</v>
      </c>
      <c r="D327" t="s">
        <v>1637</v>
      </c>
      <c r="E327">
        <v>2023</v>
      </c>
      <c r="F327" t="s">
        <v>1639</v>
      </c>
      <c r="G327">
        <v>3000</v>
      </c>
      <c r="H327">
        <v>10487</v>
      </c>
      <c r="I327">
        <v>2823</v>
      </c>
      <c r="J327">
        <v>473602</v>
      </c>
      <c r="K327">
        <v>1.76</v>
      </c>
      <c r="L327">
        <v>7</v>
      </c>
      <c r="M327">
        <v>1.93</v>
      </c>
      <c r="N327">
        <v>19.11</v>
      </c>
      <c r="O327">
        <v>42.15</v>
      </c>
      <c r="P327">
        <v>4</v>
      </c>
      <c r="Q327">
        <v>5304</v>
      </c>
      <c r="R327">
        <v>9576</v>
      </c>
      <c r="S327">
        <v>8</v>
      </c>
      <c r="T327" s="30">
        <v>31461000</v>
      </c>
      <c r="U327" s="30">
        <v>8942602</v>
      </c>
      <c r="V327" s="30">
        <v>22518398</v>
      </c>
      <c r="W327" s="27">
        <f t="shared" si="5"/>
        <v>0.71575595181335627</v>
      </c>
    </row>
    <row r="328" spans="1:23" x14ac:dyDescent="0.3">
      <c r="A328" t="s">
        <v>345</v>
      </c>
      <c r="B328" t="s">
        <v>1299</v>
      </c>
      <c r="C328" t="s">
        <v>1632</v>
      </c>
      <c r="D328" t="s">
        <v>1636</v>
      </c>
      <c r="E328">
        <v>2023</v>
      </c>
      <c r="F328" t="s">
        <v>1640</v>
      </c>
      <c r="G328">
        <v>4181</v>
      </c>
      <c r="H328">
        <v>14380</v>
      </c>
      <c r="I328">
        <v>5766</v>
      </c>
      <c r="J328">
        <v>236292</v>
      </c>
      <c r="K328">
        <v>2.48</v>
      </c>
      <c r="L328">
        <v>13</v>
      </c>
      <c r="M328">
        <v>0.93</v>
      </c>
      <c r="N328">
        <v>1.98</v>
      </c>
      <c r="O328">
        <v>16.100000000000001</v>
      </c>
      <c r="P328">
        <v>1.9</v>
      </c>
      <c r="Q328">
        <v>3868</v>
      </c>
      <c r="R328">
        <v>8354</v>
      </c>
      <c r="S328">
        <v>10</v>
      </c>
      <c r="T328" s="30">
        <v>60122780</v>
      </c>
      <c r="U328" s="30">
        <v>24343938</v>
      </c>
      <c r="V328" s="30">
        <v>35778842</v>
      </c>
      <c r="W328" s="27">
        <f t="shared" si="5"/>
        <v>0.5950962680035754</v>
      </c>
    </row>
    <row r="329" spans="1:23" x14ac:dyDescent="0.3">
      <c r="A329" t="s">
        <v>346</v>
      </c>
      <c r="B329" t="s">
        <v>1300</v>
      </c>
      <c r="C329" t="s">
        <v>1634</v>
      </c>
      <c r="D329" t="s">
        <v>1635</v>
      </c>
      <c r="E329">
        <v>2023</v>
      </c>
      <c r="F329" t="s">
        <v>1640</v>
      </c>
      <c r="G329">
        <v>4830</v>
      </c>
      <c r="H329">
        <v>6733</v>
      </c>
      <c r="I329">
        <v>11444</v>
      </c>
      <c r="J329">
        <v>163613</v>
      </c>
      <c r="K329">
        <v>0.03</v>
      </c>
      <c r="L329">
        <v>14</v>
      </c>
      <c r="M329">
        <v>5.32</v>
      </c>
      <c r="N329">
        <v>11.19</v>
      </c>
      <c r="O329">
        <v>68.62</v>
      </c>
      <c r="P329">
        <v>1</v>
      </c>
      <c r="Q329">
        <v>16657</v>
      </c>
      <c r="R329">
        <v>6065</v>
      </c>
      <c r="S329">
        <v>7</v>
      </c>
      <c r="T329" s="30">
        <v>32520390</v>
      </c>
      <c r="U329" s="30">
        <v>55438133</v>
      </c>
      <c r="V329" s="30">
        <v>-22917743</v>
      </c>
      <c r="W329" s="27">
        <f t="shared" si="5"/>
        <v>-0.7047191930970077</v>
      </c>
    </row>
    <row r="330" spans="1:23" x14ac:dyDescent="0.3">
      <c r="A330" t="s">
        <v>347</v>
      </c>
      <c r="B330" t="s">
        <v>1301</v>
      </c>
      <c r="C330" t="s">
        <v>1632</v>
      </c>
      <c r="D330" t="s">
        <v>1636</v>
      </c>
      <c r="E330">
        <v>2024</v>
      </c>
      <c r="F330" t="s">
        <v>1640</v>
      </c>
      <c r="G330">
        <v>4165</v>
      </c>
      <c r="H330">
        <v>11016</v>
      </c>
      <c r="I330">
        <v>11077</v>
      </c>
      <c r="J330">
        <v>250410</v>
      </c>
      <c r="K330">
        <v>10.78</v>
      </c>
      <c r="L330">
        <v>10</v>
      </c>
      <c r="M330">
        <v>8.2200000000000006</v>
      </c>
      <c r="N330">
        <v>2.5499999999999998</v>
      </c>
      <c r="O330">
        <v>59.35</v>
      </c>
      <c r="P330">
        <v>4.0999999999999996</v>
      </c>
      <c r="Q330">
        <v>9593</v>
      </c>
      <c r="R330">
        <v>2369</v>
      </c>
      <c r="S330">
        <v>4</v>
      </c>
      <c r="T330" s="30">
        <v>45881640</v>
      </c>
      <c r="U330" s="30">
        <v>46386115</v>
      </c>
      <c r="V330" s="30">
        <v>-504475</v>
      </c>
      <c r="W330" s="27">
        <f t="shared" si="5"/>
        <v>-1.0995138796259244E-2</v>
      </c>
    </row>
    <row r="331" spans="1:23" x14ac:dyDescent="0.3">
      <c r="A331" t="s">
        <v>348</v>
      </c>
      <c r="B331" t="s">
        <v>1302</v>
      </c>
      <c r="C331" t="s">
        <v>1633</v>
      </c>
      <c r="D331" t="s">
        <v>1635</v>
      </c>
      <c r="E331">
        <v>2023</v>
      </c>
      <c r="F331" t="s">
        <v>1641</v>
      </c>
      <c r="G331">
        <v>2418</v>
      </c>
      <c r="H331">
        <v>16059</v>
      </c>
      <c r="I331">
        <v>6691</v>
      </c>
      <c r="J331">
        <v>464299</v>
      </c>
      <c r="K331">
        <v>10.99</v>
      </c>
      <c r="L331">
        <v>0</v>
      </c>
      <c r="M331">
        <v>1.01</v>
      </c>
      <c r="N331">
        <v>0.4</v>
      </c>
      <c r="O331">
        <v>10.23</v>
      </c>
      <c r="P331">
        <v>4.3</v>
      </c>
      <c r="Q331">
        <v>5432</v>
      </c>
      <c r="R331">
        <v>8935</v>
      </c>
      <c r="S331">
        <v>14</v>
      </c>
      <c r="T331" s="30">
        <v>38830662</v>
      </c>
      <c r="U331" s="30">
        <v>16643137</v>
      </c>
      <c r="V331" s="30">
        <v>22187525</v>
      </c>
      <c r="W331" s="27">
        <f t="shared" si="5"/>
        <v>0.57139188098312621</v>
      </c>
    </row>
    <row r="332" spans="1:23" x14ac:dyDescent="0.3">
      <c r="A332" t="s">
        <v>349</v>
      </c>
      <c r="B332" t="s">
        <v>1144</v>
      </c>
      <c r="C332" t="s">
        <v>1633</v>
      </c>
      <c r="D332" t="s">
        <v>1636</v>
      </c>
      <c r="E332">
        <v>2023</v>
      </c>
      <c r="F332" t="s">
        <v>1641</v>
      </c>
      <c r="G332">
        <v>3897</v>
      </c>
      <c r="H332">
        <v>18201</v>
      </c>
      <c r="I332">
        <v>13275</v>
      </c>
      <c r="J332">
        <v>68354</v>
      </c>
      <c r="K332">
        <v>7.72</v>
      </c>
      <c r="L332">
        <v>2</v>
      </c>
      <c r="M332">
        <v>7.92</v>
      </c>
      <c r="N332">
        <v>15.4</v>
      </c>
      <c r="O332">
        <v>10.75</v>
      </c>
      <c r="P332">
        <v>1.2</v>
      </c>
      <c r="Q332">
        <v>13052</v>
      </c>
      <c r="R332">
        <v>4821</v>
      </c>
      <c r="S332">
        <v>8</v>
      </c>
      <c r="T332" s="30">
        <v>70929297</v>
      </c>
      <c r="U332" s="30">
        <v>51801029</v>
      </c>
      <c r="V332" s="30">
        <v>19128268</v>
      </c>
      <c r="W332" s="27">
        <f t="shared" si="5"/>
        <v>0.26968077802885881</v>
      </c>
    </row>
    <row r="333" spans="1:23" x14ac:dyDescent="0.3">
      <c r="A333" t="s">
        <v>350</v>
      </c>
      <c r="B333" t="s">
        <v>1272</v>
      </c>
      <c r="C333" t="s">
        <v>1632</v>
      </c>
      <c r="D333" t="s">
        <v>1635</v>
      </c>
      <c r="E333">
        <v>2024</v>
      </c>
      <c r="F333" t="s">
        <v>1640</v>
      </c>
      <c r="G333">
        <v>4545</v>
      </c>
      <c r="H333">
        <v>3896</v>
      </c>
      <c r="I333">
        <v>1880</v>
      </c>
      <c r="J333">
        <v>334334</v>
      </c>
      <c r="K333">
        <v>2.42</v>
      </c>
      <c r="L333">
        <v>16</v>
      </c>
      <c r="M333">
        <v>8.1199999999999992</v>
      </c>
      <c r="N333">
        <v>24.02</v>
      </c>
      <c r="O333">
        <v>74.7</v>
      </c>
      <c r="P333">
        <v>3.4</v>
      </c>
      <c r="Q333">
        <v>7108</v>
      </c>
      <c r="R333">
        <v>8508</v>
      </c>
      <c r="S333">
        <v>5</v>
      </c>
      <c r="T333" s="30">
        <v>17707320</v>
      </c>
      <c r="U333" s="30">
        <v>8878934</v>
      </c>
      <c r="V333" s="30">
        <v>8828386</v>
      </c>
      <c r="W333" s="27">
        <f t="shared" si="5"/>
        <v>0.49857268067669192</v>
      </c>
    </row>
    <row r="334" spans="1:23" x14ac:dyDescent="0.3">
      <c r="A334" t="s">
        <v>351</v>
      </c>
      <c r="B334" t="s">
        <v>1303</v>
      </c>
      <c r="C334" t="s">
        <v>1632</v>
      </c>
      <c r="D334" t="s">
        <v>1637</v>
      </c>
      <c r="E334">
        <v>2024</v>
      </c>
      <c r="F334" t="s">
        <v>1641</v>
      </c>
      <c r="G334">
        <v>2751</v>
      </c>
      <c r="H334">
        <v>3091</v>
      </c>
      <c r="I334">
        <v>5836</v>
      </c>
      <c r="J334">
        <v>56142</v>
      </c>
      <c r="K334">
        <v>1.25</v>
      </c>
      <c r="L334">
        <v>18</v>
      </c>
      <c r="M334">
        <v>4.82</v>
      </c>
      <c r="N334">
        <v>22.57</v>
      </c>
      <c r="O334">
        <v>30.75</v>
      </c>
      <c r="P334">
        <v>2.5</v>
      </c>
      <c r="Q334">
        <v>14399</v>
      </c>
      <c r="R334">
        <v>295</v>
      </c>
      <c r="S334">
        <v>4</v>
      </c>
      <c r="T334" s="30">
        <v>8503341</v>
      </c>
      <c r="U334" s="30">
        <v>16110978</v>
      </c>
      <c r="V334" s="30">
        <v>-7607637</v>
      </c>
      <c r="W334" s="27">
        <f t="shared" si="5"/>
        <v>-0.89466446188621629</v>
      </c>
    </row>
    <row r="335" spans="1:23" x14ac:dyDescent="0.3">
      <c r="A335" t="s">
        <v>352</v>
      </c>
      <c r="B335" t="s">
        <v>1304</v>
      </c>
      <c r="C335" t="s">
        <v>1632</v>
      </c>
      <c r="D335" t="s">
        <v>1638</v>
      </c>
      <c r="E335">
        <v>2023</v>
      </c>
      <c r="F335" t="s">
        <v>1642</v>
      </c>
      <c r="G335">
        <v>1021</v>
      </c>
      <c r="H335">
        <v>12803</v>
      </c>
      <c r="I335">
        <v>11312</v>
      </c>
      <c r="J335">
        <v>471614</v>
      </c>
      <c r="K335">
        <v>0.28999999999999998</v>
      </c>
      <c r="L335">
        <v>13</v>
      </c>
      <c r="M335">
        <v>0.56999999999999995</v>
      </c>
      <c r="N335">
        <v>17.420000000000002</v>
      </c>
      <c r="O335">
        <v>60.89</v>
      </c>
      <c r="P335">
        <v>4.2</v>
      </c>
      <c r="Q335">
        <v>10792</v>
      </c>
      <c r="R335">
        <v>3373</v>
      </c>
      <c r="S335">
        <v>8</v>
      </c>
      <c r="T335" s="30">
        <v>13071863</v>
      </c>
      <c r="U335" s="30">
        <v>12021166</v>
      </c>
      <c r="V335" s="30">
        <v>1050697</v>
      </c>
      <c r="W335" s="27">
        <f t="shared" si="5"/>
        <v>8.0378519878918558E-2</v>
      </c>
    </row>
    <row r="336" spans="1:23" x14ac:dyDescent="0.3">
      <c r="A336" t="s">
        <v>353</v>
      </c>
      <c r="B336" t="s">
        <v>1117</v>
      </c>
      <c r="C336" t="s">
        <v>1632</v>
      </c>
      <c r="D336" t="s">
        <v>1638</v>
      </c>
      <c r="E336">
        <v>2024</v>
      </c>
      <c r="F336" t="s">
        <v>1641</v>
      </c>
      <c r="G336">
        <v>1216</v>
      </c>
      <c r="H336">
        <v>7683</v>
      </c>
      <c r="I336">
        <v>12182</v>
      </c>
      <c r="J336">
        <v>233043</v>
      </c>
      <c r="K336">
        <v>2.4900000000000002</v>
      </c>
      <c r="L336">
        <v>7</v>
      </c>
      <c r="M336">
        <v>1.75</v>
      </c>
      <c r="N336">
        <v>2.42</v>
      </c>
      <c r="O336">
        <v>46.34</v>
      </c>
      <c r="P336">
        <v>4.5</v>
      </c>
      <c r="Q336">
        <v>11362</v>
      </c>
      <c r="R336">
        <v>5210</v>
      </c>
      <c r="S336">
        <v>12</v>
      </c>
      <c r="T336" s="30">
        <v>9342528</v>
      </c>
      <c r="U336" s="30">
        <v>15046355</v>
      </c>
      <c r="V336" s="30">
        <v>-5703827</v>
      </c>
      <c r="W336" s="27">
        <f t="shared" si="5"/>
        <v>-0.61052286918487164</v>
      </c>
    </row>
    <row r="337" spans="1:23" x14ac:dyDescent="0.3">
      <c r="A337" t="s">
        <v>354</v>
      </c>
      <c r="B337" t="s">
        <v>1216</v>
      </c>
      <c r="C337" t="s">
        <v>1634</v>
      </c>
      <c r="D337" t="s">
        <v>1637</v>
      </c>
      <c r="E337">
        <v>2024</v>
      </c>
      <c r="F337" t="s">
        <v>1641</v>
      </c>
      <c r="G337">
        <v>4979</v>
      </c>
      <c r="H337">
        <v>2812</v>
      </c>
      <c r="I337">
        <v>11622</v>
      </c>
      <c r="J337">
        <v>354006</v>
      </c>
      <c r="K337">
        <v>13.36</v>
      </c>
      <c r="L337">
        <v>12</v>
      </c>
      <c r="M337">
        <v>7.07</v>
      </c>
      <c r="N337">
        <v>6.85</v>
      </c>
      <c r="O337">
        <v>79.069999999999993</v>
      </c>
      <c r="P337">
        <v>4.4000000000000004</v>
      </c>
      <c r="Q337">
        <v>7031</v>
      </c>
      <c r="R337">
        <v>7501</v>
      </c>
      <c r="S337">
        <v>12</v>
      </c>
      <c r="T337" s="30">
        <v>14000948</v>
      </c>
      <c r="U337" s="30">
        <v>58219944</v>
      </c>
      <c r="V337" s="30">
        <v>-44218996</v>
      </c>
      <c r="W337" s="27">
        <f t="shared" si="5"/>
        <v>-3.1582858532150824</v>
      </c>
    </row>
    <row r="338" spans="1:23" x14ac:dyDescent="0.3">
      <c r="A338" t="s">
        <v>355</v>
      </c>
      <c r="B338" t="s">
        <v>1171</v>
      </c>
      <c r="C338" t="s">
        <v>1633</v>
      </c>
      <c r="D338" t="s">
        <v>1637</v>
      </c>
      <c r="E338">
        <v>2024</v>
      </c>
      <c r="F338" t="s">
        <v>1639</v>
      </c>
      <c r="G338">
        <v>2824</v>
      </c>
      <c r="H338">
        <v>8814</v>
      </c>
      <c r="I338">
        <v>3363</v>
      </c>
      <c r="J338">
        <v>234482</v>
      </c>
      <c r="K338">
        <v>3.62</v>
      </c>
      <c r="L338">
        <v>19</v>
      </c>
      <c r="M338">
        <v>7.12</v>
      </c>
      <c r="N338">
        <v>8</v>
      </c>
      <c r="O338">
        <v>83.36</v>
      </c>
      <c r="P338">
        <v>4.0999999999999996</v>
      </c>
      <c r="Q338">
        <v>11912</v>
      </c>
      <c r="R338">
        <v>3312</v>
      </c>
      <c r="S338">
        <v>8</v>
      </c>
      <c r="T338" s="30">
        <v>24890736</v>
      </c>
      <c r="U338" s="30">
        <v>9731594</v>
      </c>
      <c r="V338" s="30">
        <v>15159142</v>
      </c>
      <c r="W338" s="27">
        <f t="shared" si="5"/>
        <v>0.60902747110410882</v>
      </c>
    </row>
    <row r="339" spans="1:23" x14ac:dyDescent="0.3">
      <c r="A339" t="s">
        <v>356</v>
      </c>
      <c r="B339" t="s">
        <v>1305</v>
      </c>
      <c r="C339" t="s">
        <v>1633</v>
      </c>
      <c r="D339" t="s">
        <v>1636</v>
      </c>
      <c r="E339">
        <v>2023</v>
      </c>
      <c r="F339" t="s">
        <v>1642</v>
      </c>
      <c r="G339">
        <v>2032</v>
      </c>
      <c r="H339">
        <v>3639</v>
      </c>
      <c r="I339">
        <v>4092</v>
      </c>
      <c r="J339">
        <v>200575</v>
      </c>
      <c r="K339">
        <v>5.31</v>
      </c>
      <c r="L339">
        <v>2</v>
      </c>
      <c r="M339">
        <v>8.98</v>
      </c>
      <c r="N339">
        <v>19.079999999999998</v>
      </c>
      <c r="O339">
        <v>89.74</v>
      </c>
      <c r="P339">
        <v>2.1</v>
      </c>
      <c r="Q339">
        <v>7844</v>
      </c>
      <c r="R339">
        <v>2855</v>
      </c>
      <c r="S339">
        <v>5</v>
      </c>
      <c r="T339" s="30">
        <v>7394448</v>
      </c>
      <c r="U339" s="30">
        <v>8515519</v>
      </c>
      <c r="V339" s="30">
        <v>-1121071</v>
      </c>
      <c r="W339" s="27">
        <f t="shared" si="5"/>
        <v>-0.15160982942878223</v>
      </c>
    </row>
    <row r="340" spans="1:23" x14ac:dyDescent="0.3">
      <c r="A340" t="s">
        <v>357</v>
      </c>
      <c r="B340" t="s">
        <v>1103</v>
      </c>
      <c r="C340" t="s">
        <v>1632</v>
      </c>
      <c r="D340" t="s">
        <v>1637</v>
      </c>
      <c r="E340">
        <v>2024</v>
      </c>
      <c r="F340" t="s">
        <v>1640</v>
      </c>
      <c r="G340">
        <v>903</v>
      </c>
      <c r="H340">
        <v>16188</v>
      </c>
      <c r="I340">
        <v>13613</v>
      </c>
      <c r="J340">
        <v>175438</v>
      </c>
      <c r="K340">
        <v>1.58</v>
      </c>
      <c r="L340">
        <v>4</v>
      </c>
      <c r="M340">
        <v>5.83</v>
      </c>
      <c r="N340">
        <v>20.059999999999999</v>
      </c>
      <c r="O340">
        <v>22.29</v>
      </c>
      <c r="P340">
        <v>4.2</v>
      </c>
      <c r="Q340">
        <v>18259</v>
      </c>
      <c r="R340">
        <v>1621</v>
      </c>
      <c r="S340">
        <v>13</v>
      </c>
      <c r="T340" s="30">
        <v>14617764</v>
      </c>
      <c r="U340" s="30">
        <v>12467977</v>
      </c>
      <c r="V340" s="30">
        <v>2149787</v>
      </c>
      <c r="W340" s="27">
        <f t="shared" si="5"/>
        <v>0.14706674700727143</v>
      </c>
    </row>
    <row r="341" spans="1:23" x14ac:dyDescent="0.3">
      <c r="A341" t="s">
        <v>358</v>
      </c>
      <c r="B341" t="s">
        <v>1306</v>
      </c>
      <c r="C341" t="s">
        <v>1632</v>
      </c>
      <c r="D341" t="s">
        <v>1638</v>
      </c>
      <c r="E341">
        <v>2024</v>
      </c>
      <c r="F341" t="s">
        <v>1642</v>
      </c>
      <c r="G341">
        <v>4196</v>
      </c>
      <c r="H341">
        <v>19588</v>
      </c>
      <c r="I341">
        <v>4386</v>
      </c>
      <c r="J341">
        <v>98456</v>
      </c>
      <c r="K341">
        <v>3.34</v>
      </c>
      <c r="L341">
        <v>8</v>
      </c>
      <c r="M341">
        <v>1.24</v>
      </c>
      <c r="N341">
        <v>9.6300000000000008</v>
      </c>
      <c r="O341">
        <v>79.040000000000006</v>
      </c>
      <c r="P341">
        <v>3.1</v>
      </c>
      <c r="Q341">
        <v>9387</v>
      </c>
      <c r="R341">
        <v>5774</v>
      </c>
      <c r="S341">
        <v>8</v>
      </c>
      <c r="T341" s="30">
        <v>82191248</v>
      </c>
      <c r="U341" s="30">
        <v>18502112</v>
      </c>
      <c r="V341" s="30">
        <v>63689136</v>
      </c>
      <c r="W341" s="27">
        <f t="shared" si="5"/>
        <v>0.77488951135040562</v>
      </c>
    </row>
    <row r="342" spans="1:23" x14ac:dyDescent="0.3">
      <c r="A342" t="s">
        <v>359</v>
      </c>
      <c r="B342" t="s">
        <v>1307</v>
      </c>
      <c r="C342" t="s">
        <v>1634</v>
      </c>
      <c r="D342" t="s">
        <v>1637</v>
      </c>
      <c r="E342">
        <v>2024</v>
      </c>
      <c r="F342" t="s">
        <v>1642</v>
      </c>
      <c r="G342">
        <v>3786</v>
      </c>
      <c r="H342">
        <v>8424</v>
      </c>
      <c r="I342">
        <v>5231</v>
      </c>
      <c r="J342">
        <v>150167</v>
      </c>
      <c r="K342">
        <v>7.79</v>
      </c>
      <c r="L342">
        <v>5</v>
      </c>
      <c r="M342">
        <v>1.21</v>
      </c>
      <c r="N342">
        <v>10.45</v>
      </c>
      <c r="O342">
        <v>31.28</v>
      </c>
      <c r="P342">
        <v>1.2</v>
      </c>
      <c r="Q342">
        <v>19493</v>
      </c>
      <c r="R342">
        <v>1180</v>
      </c>
      <c r="S342">
        <v>12</v>
      </c>
      <c r="T342" s="30">
        <v>31893264</v>
      </c>
      <c r="U342" s="30">
        <v>19954733</v>
      </c>
      <c r="V342" s="30">
        <v>11938531</v>
      </c>
      <c r="W342" s="27">
        <f t="shared" si="5"/>
        <v>0.37432766367217857</v>
      </c>
    </row>
    <row r="343" spans="1:23" x14ac:dyDescent="0.3">
      <c r="A343" t="s">
        <v>360</v>
      </c>
      <c r="B343" t="s">
        <v>1308</v>
      </c>
      <c r="C343" t="s">
        <v>1632</v>
      </c>
      <c r="D343" t="s">
        <v>1637</v>
      </c>
      <c r="E343">
        <v>2024</v>
      </c>
      <c r="F343" t="s">
        <v>1642</v>
      </c>
      <c r="G343">
        <v>3819</v>
      </c>
      <c r="H343">
        <v>1862</v>
      </c>
      <c r="I343">
        <v>7641</v>
      </c>
      <c r="J343">
        <v>394179</v>
      </c>
      <c r="K343">
        <v>9.1199999999999992</v>
      </c>
      <c r="L343">
        <v>1</v>
      </c>
      <c r="M343">
        <v>7.21</v>
      </c>
      <c r="N343">
        <v>1.1100000000000001</v>
      </c>
      <c r="O343">
        <v>57.27</v>
      </c>
      <c r="P343">
        <v>2.8</v>
      </c>
      <c r="Q343">
        <v>17658</v>
      </c>
      <c r="R343">
        <v>5723</v>
      </c>
      <c r="S343">
        <v>3</v>
      </c>
      <c r="T343" s="30">
        <v>7110978</v>
      </c>
      <c r="U343" s="30">
        <v>29575158</v>
      </c>
      <c r="V343" s="30">
        <v>-22464180</v>
      </c>
      <c r="W343" s="27">
        <f t="shared" si="5"/>
        <v>-3.1590844466119852</v>
      </c>
    </row>
    <row r="344" spans="1:23" x14ac:dyDescent="0.3">
      <c r="A344" t="s">
        <v>361</v>
      </c>
      <c r="B344" t="s">
        <v>1309</v>
      </c>
      <c r="C344" t="s">
        <v>1632</v>
      </c>
      <c r="D344" t="s">
        <v>1637</v>
      </c>
      <c r="E344">
        <v>2024</v>
      </c>
      <c r="F344" t="s">
        <v>1641</v>
      </c>
      <c r="G344">
        <v>624</v>
      </c>
      <c r="H344">
        <v>14981</v>
      </c>
      <c r="I344">
        <v>14166</v>
      </c>
      <c r="J344">
        <v>320160</v>
      </c>
      <c r="K344">
        <v>3.68</v>
      </c>
      <c r="L344">
        <v>12</v>
      </c>
      <c r="M344">
        <v>1.84</v>
      </c>
      <c r="N344">
        <v>7.23</v>
      </c>
      <c r="O344">
        <v>50.46</v>
      </c>
      <c r="P344">
        <v>4.8</v>
      </c>
      <c r="Q344">
        <v>20823</v>
      </c>
      <c r="R344">
        <v>821</v>
      </c>
      <c r="S344">
        <v>2</v>
      </c>
      <c r="T344" s="30">
        <v>9348144</v>
      </c>
      <c r="U344" s="30">
        <v>9159744</v>
      </c>
      <c r="V344" s="30">
        <v>188400</v>
      </c>
      <c r="W344" s="27">
        <f t="shared" si="5"/>
        <v>2.0153733190246107E-2</v>
      </c>
    </row>
    <row r="345" spans="1:23" x14ac:dyDescent="0.3">
      <c r="A345" t="s">
        <v>362</v>
      </c>
      <c r="B345" t="s">
        <v>1310</v>
      </c>
      <c r="C345" t="s">
        <v>1634</v>
      </c>
      <c r="D345" t="s">
        <v>1638</v>
      </c>
      <c r="E345">
        <v>2023</v>
      </c>
      <c r="F345" t="s">
        <v>1640</v>
      </c>
      <c r="G345">
        <v>3311</v>
      </c>
      <c r="H345">
        <v>5238</v>
      </c>
      <c r="I345">
        <v>7443</v>
      </c>
      <c r="J345">
        <v>314528</v>
      </c>
      <c r="K345">
        <v>0.87</v>
      </c>
      <c r="L345">
        <v>4</v>
      </c>
      <c r="M345">
        <v>3.28</v>
      </c>
      <c r="N345">
        <v>11.28</v>
      </c>
      <c r="O345">
        <v>11.44</v>
      </c>
      <c r="P345">
        <v>4.5999999999999996</v>
      </c>
      <c r="Q345">
        <v>19497</v>
      </c>
      <c r="R345">
        <v>1662</v>
      </c>
      <c r="S345">
        <v>13</v>
      </c>
      <c r="T345" s="30">
        <v>17343018</v>
      </c>
      <c r="U345" s="30">
        <v>24958301</v>
      </c>
      <c r="V345" s="30">
        <v>-7615283</v>
      </c>
      <c r="W345" s="27">
        <f t="shared" si="5"/>
        <v>-0.43909791248558933</v>
      </c>
    </row>
    <row r="346" spans="1:23" x14ac:dyDescent="0.3">
      <c r="A346" t="s">
        <v>363</v>
      </c>
      <c r="B346" t="s">
        <v>1302</v>
      </c>
      <c r="C346" t="s">
        <v>1634</v>
      </c>
      <c r="D346" t="s">
        <v>1637</v>
      </c>
      <c r="E346">
        <v>2023</v>
      </c>
      <c r="F346" t="s">
        <v>1639</v>
      </c>
      <c r="G346">
        <v>1198</v>
      </c>
      <c r="H346">
        <v>3969</v>
      </c>
      <c r="I346">
        <v>11939</v>
      </c>
      <c r="J346">
        <v>243392</v>
      </c>
      <c r="K346">
        <v>5.87</v>
      </c>
      <c r="L346">
        <v>7</v>
      </c>
      <c r="M346">
        <v>4.87</v>
      </c>
      <c r="N346">
        <v>2.92</v>
      </c>
      <c r="O346">
        <v>84.62</v>
      </c>
      <c r="P346">
        <v>1.4</v>
      </c>
      <c r="Q346">
        <v>5179</v>
      </c>
      <c r="R346">
        <v>739</v>
      </c>
      <c r="S346">
        <v>3</v>
      </c>
      <c r="T346" s="30">
        <v>4754862</v>
      </c>
      <c r="U346" s="30">
        <v>14546314</v>
      </c>
      <c r="V346" s="30">
        <v>-9791452</v>
      </c>
      <c r="W346" s="27">
        <f t="shared" si="5"/>
        <v>-2.0592505103197527</v>
      </c>
    </row>
    <row r="347" spans="1:23" x14ac:dyDescent="0.3">
      <c r="A347" t="s">
        <v>364</v>
      </c>
      <c r="B347" t="s">
        <v>1271</v>
      </c>
      <c r="C347" t="s">
        <v>1633</v>
      </c>
      <c r="D347" t="s">
        <v>1636</v>
      </c>
      <c r="E347">
        <v>2023</v>
      </c>
      <c r="F347" t="s">
        <v>1640</v>
      </c>
      <c r="G347">
        <v>1765</v>
      </c>
      <c r="H347">
        <v>17606</v>
      </c>
      <c r="I347">
        <v>4759</v>
      </c>
      <c r="J347">
        <v>458288</v>
      </c>
      <c r="K347">
        <v>3.51</v>
      </c>
      <c r="L347">
        <v>0</v>
      </c>
      <c r="M347">
        <v>0.25</v>
      </c>
      <c r="N347">
        <v>11.33</v>
      </c>
      <c r="O347">
        <v>16.27</v>
      </c>
      <c r="P347">
        <v>4</v>
      </c>
      <c r="Q347">
        <v>9040</v>
      </c>
      <c r="R347">
        <v>4360</v>
      </c>
      <c r="S347">
        <v>5</v>
      </c>
      <c r="T347" s="30">
        <v>31074590</v>
      </c>
      <c r="U347" s="30">
        <v>8857923</v>
      </c>
      <c r="V347" s="30">
        <v>22216667</v>
      </c>
      <c r="W347" s="27">
        <f t="shared" si="5"/>
        <v>0.71494642407188636</v>
      </c>
    </row>
    <row r="348" spans="1:23" x14ac:dyDescent="0.3">
      <c r="A348" t="s">
        <v>365</v>
      </c>
      <c r="B348" t="s">
        <v>1311</v>
      </c>
      <c r="C348" t="s">
        <v>1633</v>
      </c>
      <c r="D348" t="s">
        <v>1638</v>
      </c>
      <c r="E348">
        <v>2024</v>
      </c>
      <c r="F348" t="s">
        <v>1640</v>
      </c>
      <c r="G348">
        <v>4827</v>
      </c>
      <c r="H348">
        <v>18440</v>
      </c>
      <c r="I348">
        <v>11805</v>
      </c>
      <c r="J348">
        <v>152239</v>
      </c>
      <c r="K348">
        <v>3.29</v>
      </c>
      <c r="L348">
        <v>19</v>
      </c>
      <c r="M348">
        <v>2.4900000000000002</v>
      </c>
      <c r="N348">
        <v>21.33</v>
      </c>
      <c r="O348">
        <v>65.06</v>
      </c>
      <c r="P348">
        <v>4.2</v>
      </c>
      <c r="Q348">
        <v>10988</v>
      </c>
      <c r="R348">
        <v>5290</v>
      </c>
      <c r="S348">
        <v>9</v>
      </c>
      <c r="T348" s="30">
        <v>89009880</v>
      </c>
      <c r="U348" s="30">
        <v>57134974</v>
      </c>
      <c r="V348" s="30">
        <v>31874906</v>
      </c>
      <c r="W348" s="27">
        <f t="shared" si="5"/>
        <v>0.3581052575287148</v>
      </c>
    </row>
    <row r="349" spans="1:23" x14ac:dyDescent="0.3">
      <c r="A349" t="s">
        <v>366</v>
      </c>
      <c r="B349" t="s">
        <v>1312</v>
      </c>
      <c r="C349" t="s">
        <v>1632</v>
      </c>
      <c r="D349" t="s">
        <v>1635</v>
      </c>
      <c r="E349">
        <v>2023</v>
      </c>
      <c r="F349" t="s">
        <v>1640</v>
      </c>
      <c r="G349">
        <v>4983</v>
      </c>
      <c r="H349">
        <v>10517</v>
      </c>
      <c r="I349">
        <v>11575</v>
      </c>
      <c r="J349">
        <v>161431</v>
      </c>
      <c r="K349">
        <v>14.4</v>
      </c>
      <c r="L349">
        <v>11</v>
      </c>
      <c r="M349">
        <v>4.08</v>
      </c>
      <c r="N349">
        <v>14.53</v>
      </c>
      <c r="O349">
        <v>72.8</v>
      </c>
      <c r="P349">
        <v>2.1</v>
      </c>
      <c r="Q349">
        <v>8574</v>
      </c>
      <c r="R349">
        <v>3836</v>
      </c>
      <c r="S349">
        <v>4</v>
      </c>
      <c r="T349" s="30">
        <v>52406211</v>
      </c>
      <c r="U349" s="30">
        <v>57839656</v>
      </c>
      <c r="V349" s="30">
        <v>-5433445</v>
      </c>
      <c r="W349" s="27">
        <f t="shared" si="5"/>
        <v>-0.10367940929749719</v>
      </c>
    </row>
    <row r="350" spans="1:23" x14ac:dyDescent="0.3">
      <c r="A350" t="s">
        <v>367</v>
      </c>
      <c r="B350" t="s">
        <v>1313</v>
      </c>
      <c r="C350" t="s">
        <v>1633</v>
      </c>
      <c r="D350" t="s">
        <v>1638</v>
      </c>
      <c r="E350">
        <v>2023</v>
      </c>
      <c r="F350" t="s">
        <v>1642</v>
      </c>
      <c r="G350">
        <v>3904</v>
      </c>
      <c r="H350">
        <v>4308</v>
      </c>
      <c r="I350">
        <v>961</v>
      </c>
      <c r="J350">
        <v>392162</v>
      </c>
      <c r="K350">
        <v>9.24</v>
      </c>
      <c r="L350">
        <v>10</v>
      </c>
      <c r="M350">
        <v>2.8</v>
      </c>
      <c r="N350">
        <v>1.97</v>
      </c>
      <c r="O350">
        <v>73.62</v>
      </c>
      <c r="P350">
        <v>2.9</v>
      </c>
      <c r="Q350">
        <v>5496</v>
      </c>
      <c r="R350">
        <v>7846</v>
      </c>
      <c r="S350">
        <v>11</v>
      </c>
      <c r="T350" s="30">
        <v>16818432</v>
      </c>
      <c r="U350" s="30">
        <v>4143906</v>
      </c>
      <c r="V350" s="30">
        <v>12674526</v>
      </c>
      <c r="W350" s="27">
        <f t="shared" si="5"/>
        <v>0.75360925441800997</v>
      </c>
    </row>
    <row r="351" spans="1:23" x14ac:dyDescent="0.3">
      <c r="A351" t="s">
        <v>368</v>
      </c>
      <c r="B351" t="s">
        <v>1314</v>
      </c>
      <c r="C351" t="s">
        <v>1634</v>
      </c>
      <c r="D351" t="s">
        <v>1636</v>
      </c>
      <c r="E351">
        <v>2023</v>
      </c>
      <c r="F351" t="s">
        <v>1639</v>
      </c>
      <c r="G351">
        <v>2541</v>
      </c>
      <c r="H351">
        <v>17870</v>
      </c>
      <c r="I351">
        <v>1393</v>
      </c>
      <c r="J351">
        <v>90510</v>
      </c>
      <c r="K351">
        <v>8.35</v>
      </c>
      <c r="L351">
        <v>6</v>
      </c>
      <c r="M351">
        <v>1.36</v>
      </c>
      <c r="N351">
        <v>4.79</v>
      </c>
      <c r="O351">
        <v>20.84</v>
      </c>
      <c r="P351">
        <v>3.8</v>
      </c>
      <c r="Q351">
        <v>7195</v>
      </c>
      <c r="R351">
        <v>189</v>
      </c>
      <c r="S351">
        <v>7</v>
      </c>
      <c r="T351" s="30">
        <v>45407670</v>
      </c>
      <c r="U351" s="30">
        <v>3630123</v>
      </c>
      <c r="V351" s="30">
        <v>41777547</v>
      </c>
      <c r="W351" s="27">
        <f t="shared" si="5"/>
        <v>0.92005484976436802</v>
      </c>
    </row>
    <row r="352" spans="1:23" x14ac:dyDescent="0.3">
      <c r="A352" t="s">
        <v>369</v>
      </c>
      <c r="B352" t="s">
        <v>1315</v>
      </c>
      <c r="C352" t="s">
        <v>1634</v>
      </c>
      <c r="D352" t="s">
        <v>1638</v>
      </c>
      <c r="E352">
        <v>2023</v>
      </c>
      <c r="F352" t="s">
        <v>1640</v>
      </c>
      <c r="G352">
        <v>2710</v>
      </c>
      <c r="H352">
        <v>16370</v>
      </c>
      <c r="I352">
        <v>12251</v>
      </c>
      <c r="J352">
        <v>230005</v>
      </c>
      <c r="K352">
        <v>6.24</v>
      </c>
      <c r="L352">
        <v>14</v>
      </c>
      <c r="M352">
        <v>7.28</v>
      </c>
      <c r="N352">
        <v>11.86</v>
      </c>
      <c r="O352">
        <v>45.81</v>
      </c>
      <c r="P352">
        <v>2.8</v>
      </c>
      <c r="Q352">
        <v>15735</v>
      </c>
      <c r="R352">
        <v>1351</v>
      </c>
      <c r="S352">
        <v>7</v>
      </c>
      <c r="T352" s="30">
        <v>44362700</v>
      </c>
      <c r="U352" s="30">
        <v>33430215</v>
      </c>
      <c r="V352" s="30">
        <v>10932485</v>
      </c>
      <c r="W352" s="27">
        <f t="shared" si="5"/>
        <v>0.24643416654081018</v>
      </c>
    </row>
    <row r="353" spans="1:23" x14ac:dyDescent="0.3">
      <c r="A353" t="s">
        <v>370</v>
      </c>
      <c r="B353" t="s">
        <v>1214</v>
      </c>
      <c r="C353" t="s">
        <v>1634</v>
      </c>
      <c r="D353" t="s">
        <v>1638</v>
      </c>
      <c r="E353">
        <v>2023</v>
      </c>
      <c r="F353" t="s">
        <v>1640</v>
      </c>
      <c r="G353">
        <v>3174</v>
      </c>
      <c r="H353">
        <v>14213</v>
      </c>
      <c r="I353">
        <v>13147</v>
      </c>
      <c r="J353">
        <v>333970</v>
      </c>
      <c r="K353">
        <v>6.43</v>
      </c>
      <c r="L353">
        <v>10</v>
      </c>
      <c r="M353">
        <v>8.1300000000000008</v>
      </c>
      <c r="N353">
        <v>9.0399999999999991</v>
      </c>
      <c r="O353">
        <v>76.349999999999994</v>
      </c>
      <c r="P353">
        <v>1.5</v>
      </c>
      <c r="Q353">
        <v>3866</v>
      </c>
      <c r="R353">
        <v>9394</v>
      </c>
      <c r="S353">
        <v>14</v>
      </c>
      <c r="T353" s="30">
        <v>45112062</v>
      </c>
      <c r="U353" s="30">
        <v>42062548</v>
      </c>
      <c r="V353" s="30">
        <v>3049514</v>
      </c>
      <c r="W353" s="27">
        <f t="shared" si="5"/>
        <v>6.7598639140015362E-2</v>
      </c>
    </row>
    <row r="354" spans="1:23" x14ac:dyDescent="0.3">
      <c r="A354" t="s">
        <v>371</v>
      </c>
      <c r="B354" t="s">
        <v>1316</v>
      </c>
      <c r="C354" t="s">
        <v>1632</v>
      </c>
      <c r="D354" t="s">
        <v>1635</v>
      </c>
      <c r="E354">
        <v>2024</v>
      </c>
      <c r="F354" t="s">
        <v>1640</v>
      </c>
      <c r="G354">
        <v>3101</v>
      </c>
      <c r="H354">
        <v>9061</v>
      </c>
      <c r="I354">
        <v>11954</v>
      </c>
      <c r="J354">
        <v>380170</v>
      </c>
      <c r="K354">
        <v>8.11</v>
      </c>
      <c r="L354">
        <v>15</v>
      </c>
      <c r="M354">
        <v>2.57</v>
      </c>
      <c r="N354">
        <v>8.9700000000000006</v>
      </c>
      <c r="O354">
        <v>34.21</v>
      </c>
      <c r="P354">
        <v>3.8</v>
      </c>
      <c r="Q354">
        <v>15664</v>
      </c>
      <c r="R354">
        <v>4803</v>
      </c>
      <c r="S354">
        <v>10</v>
      </c>
      <c r="T354" s="30">
        <v>28098161</v>
      </c>
      <c r="U354" s="30">
        <v>37449524</v>
      </c>
      <c r="V354" s="30">
        <v>-9351363</v>
      </c>
      <c r="W354" s="27">
        <f t="shared" si="5"/>
        <v>-0.33281049959105863</v>
      </c>
    </row>
    <row r="355" spans="1:23" x14ac:dyDescent="0.3">
      <c r="A355" t="s">
        <v>372</v>
      </c>
      <c r="B355" t="s">
        <v>1317</v>
      </c>
      <c r="C355" t="s">
        <v>1633</v>
      </c>
      <c r="D355" t="s">
        <v>1638</v>
      </c>
      <c r="E355">
        <v>2024</v>
      </c>
      <c r="F355" t="s">
        <v>1641</v>
      </c>
      <c r="G355">
        <v>54</v>
      </c>
      <c r="H355">
        <v>4219</v>
      </c>
      <c r="I355">
        <v>12880</v>
      </c>
      <c r="J355">
        <v>171668</v>
      </c>
      <c r="K355">
        <v>10.45</v>
      </c>
      <c r="L355">
        <v>2</v>
      </c>
      <c r="M355">
        <v>7.74</v>
      </c>
      <c r="N355">
        <v>13.23</v>
      </c>
      <c r="O355">
        <v>47.42</v>
      </c>
      <c r="P355">
        <v>4.5999999999999996</v>
      </c>
      <c r="Q355">
        <v>8264</v>
      </c>
      <c r="R355">
        <v>448</v>
      </c>
      <c r="S355">
        <v>10</v>
      </c>
      <c r="T355" s="30">
        <v>227826</v>
      </c>
      <c r="U355" s="30">
        <v>867188</v>
      </c>
      <c r="V355" s="30">
        <v>-639362</v>
      </c>
      <c r="W355" s="27">
        <f t="shared" si="5"/>
        <v>-2.8063609947942729</v>
      </c>
    </row>
    <row r="356" spans="1:23" x14ac:dyDescent="0.3">
      <c r="A356" t="s">
        <v>373</v>
      </c>
      <c r="B356" t="s">
        <v>1318</v>
      </c>
      <c r="C356" t="s">
        <v>1633</v>
      </c>
      <c r="D356" t="s">
        <v>1635</v>
      </c>
      <c r="E356">
        <v>2024</v>
      </c>
      <c r="F356" t="s">
        <v>1642</v>
      </c>
      <c r="G356">
        <v>4919</v>
      </c>
      <c r="H356">
        <v>13200</v>
      </c>
      <c r="I356">
        <v>4190</v>
      </c>
      <c r="J356">
        <v>292700</v>
      </c>
      <c r="K356">
        <v>10.53</v>
      </c>
      <c r="L356">
        <v>19</v>
      </c>
      <c r="M356">
        <v>3.86</v>
      </c>
      <c r="N356">
        <v>14.61</v>
      </c>
      <c r="O356">
        <v>31.82</v>
      </c>
      <c r="P356">
        <v>3.6</v>
      </c>
      <c r="Q356">
        <v>17027</v>
      </c>
      <c r="R356">
        <v>4152</v>
      </c>
      <c r="S356">
        <v>5</v>
      </c>
      <c r="T356" s="30">
        <v>64930800</v>
      </c>
      <c r="U356" s="30">
        <v>20903310</v>
      </c>
      <c r="V356" s="30">
        <v>44027490</v>
      </c>
      <c r="W356" s="27">
        <f t="shared" si="5"/>
        <v>0.67806788149845687</v>
      </c>
    </row>
    <row r="357" spans="1:23" x14ac:dyDescent="0.3">
      <c r="A357" t="s">
        <v>374</v>
      </c>
      <c r="B357" t="s">
        <v>1162</v>
      </c>
      <c r="C357" t="s">
        <v>1632</v>
      </c>
      <c r="D357" t="s">
        <v>1637</v>
      </c>
      <c r="E357">
        <v>2023</v>
      </c>
      <c r="F357" t="s">
        <v>1642</v>
      </c>
      <c r="G357">
        <v>926</v>
      </c>
      <c r="H357">
        <v>5241</v>
      </c>
      <c r="I357">
        <v>6797</v>
      </c>
      <c r="J357">
        <v>468734</v>
      </c>
      <c r="K357">
        <v>2.58</v>
      </c>
      <c r="L357">
        <v>13</v>
      </c>
      <c r="M357">
        <v>5.07</v>
      </c>
      <c r="N357">
        <v>19.920000000000002</v>
      </c>
      <c r="O357">
        <v>47.08</v>
      </c>
      <c r="P357">
        <v>4.0999999999999996</v>
      </c>
      <c r="Q357">
        <v>17792</v>
      </c>
      <c r="R357">
        <v>3041</v>
      </c>
      <c r="S357">
        <v>10</v>
      </c>
      <c r="T357" s="30">
        <v>4853166</v>
      </c>
      <c r="U357" s="30">
        <v>6762756</v>
      </c>
      <c r="V357" s="30">
        <v>-1909590</v>
      </c>
      <c r="W357" s="27">
        <f t="shared" si="5"/>
        <v>-0.3934730441942435</v>
      </c>
    </row>
    <row r="358" spans="1:23" x14ac:dyDescent="0.3">
      <c r="A358" t="s">
        <v>375</v>
      </c>
      <c r="B358" t="s">
        <v>1131</v>
      </c>
      <c r="C358" t="s">
        <v>1632</v>
      </c>
      <c r="D358" t="s">
        <v>1636</v>
      </c>
      <c r="E358">
        <v>2023</v>
      </c>
      <c r="F358" t="s">
        <v>1640</v>
      </c>
      <c r="G358">
        <v>1041</v>
      </c>
      <c r="H358">
        <v>11266</v>
      </c>
      <c r="I358">
        <v>7154</v>
      </c>
      <c r="J358">
        <v>74045</v>
      </c>
      <c r="K358">
        <v>7.5</v>
      </c>
      <c r="L358">
        <v>2</v>
      </c>
      <c r="M358">
        <v>8.56</v>
      </c>
      <c r="N358">
        <v>8.52</v>
      </c>
      <c r="O358">
        <v>81.03</v>
      </c>
      <c r="P358">
        <v>2.4</v>
      </c>
      <c r="Q358">
        <v>3114</v>
      </c>
      <c r="R358">
        <v>8537</v>
      </c>
      <c r="S358">
        <v>14</v>
      </c>
      <c r="T358" s="30">
        <v>11727906</v>
      </c>
      <c r="U358" s="30">
        <v>7521359</v>
      </c>
      <c r="V358" s="30">
        <v>4206547</v>
      </c>
      <c r="W358" s="27">
        <f t="shared" si="5"/>
        <v>0.35867843756592183</v>
      </c>
    </row>
    <row r="359" spans="1:23" x14ac:dyDescent="0.3">
      <c r="A359" t="s">
        <v>376</v>
      </c>
      <c r="B359" t="s">
        <v>1077</v>
      </c>
      <c r="C359" t="s">
        <v>1632</v>
      </c>
      <c r="D359" t="s">
        <v>1638</v>
      </c>
      <c r="E359">
        <v>2023</v>
      </c>
      <c r="F359" t="s">
        <v>1639</v>
      </c>
      <c r="G359">
        <v>4192</v>
      </c>
      <c r="H359">
        <v>5498</v>
      </c>
      <c r="I359">
        <v>13493</v>
      </c>
      <c r="J359">
        <v>231948</v>
      </c>
      <c r="K359">
        <v>6.18</v>
      </c>
      <c r="L359">
        <v>0</v>
      </c>
      <c r="M359">
        <v>7.5</v>
      </c>
      <c r="N359">
        <v>20.14</v>
      </c>
      <c r="O359">
        <v>46.41</v>
      </c>
      <c r="P359">
        <v>1.7</v>
      </c>
      <c r="Q359">
        <v>15896</v>
      </c>
      <c r="R359">
        <v>371</v>
      </c>
      <c r="S359">
        <v>7</v>
      </c>
      <c r="T359" s="30">
        <v>23047616</v>
      </c>
      <c r="U359" s="30">
        <v>56794604</v>
      </c>
      <c r="V359" s="30">
        <v>-33746988</v>
      </c>
      <c r="W359" s="27">
        <f t="shared" si="5"/>
        <v>-1.4642290117988777</v>
      </c>
    </row>
    <row r="360" spans="1:23" x14ac:dyDescent="0.3">
      <c r="A360" t="s">
        <v>377</v>
      </c>
      <c r="B360" t="s">
        <v>1319</v>
      </c>
      <c r="C360" t="s">
        <v>1632</v>
      </c>
      <c r="D360" t="s">
        <v>1638</v>
      </c>
      <c r="E360">
        <v>2023</v>
      </c>
      <c r="F360" t="s">
        <v>1640</v>
      </c>
      <c r="G360">
        <v>4414</v>
      </c>
      <c r="H360">
        <v>17577</v>
      </c>
      <c r="I360">
        <v>1463</v>
      </c>
      <c r="J360">
        <v>140102</v>
      </c>
      <c r="K360">
        <v>13.06</v>
      </c>
      <c r="L360">
        <v>14</v>
      </c>
      <c r="M360">
        <v>8.0500000000000007</v>
      </c>
      <c r="N360">
        <v>8.4700000000000006</v>
      </c>
      <c r="O360">
        <v>54.47</v>
      </c>
      <c r="P360">
        <v>3.6</v>
      </c>
      <c r="Q360">
        <v>20300</v>
      </c>
      <c r="R360">
        <v>2130</v>
      </c>
      <c r="S360">
        <v>3</v>
      </c>
      <c r="T360" s="30">
        <v>77584878</v>
      </c>
      <c r="U360" s="30">
        <v>6597784</v>
      </c>
      <c r="V360" s="30">
        <v>70987094</v>
      </c>
      <c r="W360" s="27">
        <f t="shared" si="5"/>
        <v>0.91496043855350262</v>
      </c>
    </row>
    <row r="361" spans="1:23" x14ac:dyDescent="0.3">
      <c r="A361" t="s">
        <v>378</v>
      </c>
      <c r="B361" t="s">
        <v>1111</v>
      </c>
      <c r="C361" t="s">
        <v>1632</v>
      </c>
      <c r="D361" t="s">
        <v>1635</v>
      </c>
      <c r="E361">
        <v>2023</v>
      </c>
      <c r="F361" t="s">
        <v>1639</v>
      </c>
      <c r="G361">
        <v>4515</v>
      </c>
      <c r="H361">
        <v>1794</v>
      </c>
      <c r="I361">
        <v>10124</v>
      </c>
      <c r="J361">
        <v>364063</v>
      </c>
      <c r="K361">
        <v>9.4700000000000006</v>
      </c>
      <c r="L361">
        <v>0</v>
      </c>
      <c r="M361">
        <v>1.37</v>
      </c>
      <c r="N361">
        <v>1.39</v>
      </c>
      <c r="O361">
        <v>42.32</v>
      </c>
      <c r="P361">
        <v>2.2999999999999998</v>
      </c>
      <c r="Q361">
        <v>18380</v>
      </c>
      <c r="R361">
        <v>7936</v>
      </c>
      <c r="S361">
        <v>11</v>
      </c>
      <c r="T361" s="30">
        <v>8099910</v>
      </c>
      <c r="U361" s="30">
        <v>46073923</v>
      </c>
      <c r="V361" s="30">
        <v>-37974013</v>
      </c>
      <c r="W361" s="27">
        <f t="shared" si="5"/>
        <v>-4.688201844218022</v>
      </c>
    </row>
    <row r="362" spans="1:23" x14ac:dyDescent="0.3">
      <c r="A362" t="s">
        <v>379</v>
      </c>
      <c r="B362" t="s">
        <v>1320</v>
      </c>
      <c r="C362" t="s">
        <v>1634</v>
      </c>
      <c r="D362" t="s">
        <v>1638</v>
      </c>
      <c r="E362">
        <v>2024</v>
      </c>
      <c r="F362" t="s">
        <v>1640</v>
      </c>
      <c r="G362">
        <v>685</v>
      </c>
      <c r="H362">
        <v>11677</v>
      </c>
      <c r="I362">
        <v>14187</v>
      </c>
      <c r="J362">
        <v>149441</v>
      </c>
      <c r="K362">
        <v>7.99</v>
      </c>
      <c r="L362">
        <v>16</v>
      </c>
      <c r="M362">
        <v>0.7</v>
      </c>
      <c r="N362">
        <v>13.85</v>
      </c>
      <c r="O362">
        <v>46.81</v>
      </c>
      <c r="P362">
        <v>4.4000000000000004</v>
      </c>
      <c r="Q362">
        <v>18388</v>
      </c>
      <c r="R362">
        <v>9757</v>
      </c>
      <c r="S362">
        <v>12</v>
      </c>
      <c r="T362" s="30">
        <v>7998745</v>
      </c>
      <c r="U362" s="30">
        <v>9867536</v>
      </c>
      <c r="V362" s="30">
        <v>-1868791</v>
      </c>
      <c r="W362" s="27">
        <f t="shared" si="5"/>
        <v>-0.23363552657323117</v>
      </c>
    </row>
    <row r="363" spans="1:23" x14ac:dyDescent="0.3">
      <c r="A363" t="s">
        <v>380</v>
      </c>
      <c r="B363" t="s">
        <v>1321</v>
      </c>
      <c r="C363" t="s">
        <v>1633</v>
      </c>
      <c r="D363" t="s">
        <v>1636</v>
      </c>
      <c r="E363">
        <v>2024</v>
      </c>
      <c r="F363" t="s">
        <v>1641</v>
      </c>
      <c r="G363">
        <v>1743</v>
      </c>
      <c r="H363">
        <v>11382</v>
      </c>
      <c r="I363">
        <v>1341</v>
      </c>
      <c r="J363">
        <v>208175</v>
      </c>
      <c r="K363">
        <v>1.73</v>
      </c>
      <c r="L363">
        <v>1</v>
      </c>
      <c r="M363">
        <v>8.93</v>
      </c>
      <c r="N363">
        <v>14.7</v>
      </c>
      <c r="O363">
        <v>11.21</v>
      </c>
      <c r="P363">
        <v>1.5</v>
      </c>
      <c r="Q363">
        <v>7233</v>
      </c>
      <c r="R363">
        <v>9487</v>
      </c>
      <c r="S363">
        <v>7</v>
      </c>
      <c r="T363" s="30">
        <v>19838826</v>
      </c>
      <c r="U363" s="30">
        <v>2545538</v>
      </c>
      <c r="V363" s="30">
        <v>17293288</v>
      </c>
      <c r="W363" s="27">
        <f t="shared" si="5"/>
        <v>0.87168908079540597</v>
      </c>
    </row>
    <row r="364" spans="1:23" x14ac:dyDescent="0.3">
      <c r="A364" t="s">
        <v>381</v>
      </c>
      <c r="B364" t="s">
        <v>1322</v>
      </c>
      <c r="C364" t="s">
        <v>1632</v>
      </c>
      <c r="D364" t="s">
        <v>1635</v>
      </c>
      <c r="E364">
        <v>2024</v>
      </c>
      <c r="F364" t="s">
        <v>1641</v>
      </c>
      <c r="G364">
        <v>1732</v>
      </c>
      <c r="H364">
        <v>2636</v>
      </c>
      <c r="I364">
        <v>6233</v>
      </c>
      <c r="J364">
        <v>299877</v>
      </c>
      <c r="K364">
        <v>9.08</v>
      </c>
      <c r="L364">
        <v>19</v>
      </c>
      <c r="M364">
        <v>3.88</v>
      </c>
      <c r="N364">
        <v>23.36</v>
      </c>
      <c r="O364">
        <v>32.700000000000003</v>
      </c>
      <c r="P364">
        <v>2.7</v>
      </c>
      <c r="Q364">
        <v>4716</v>
      </c>
      <c r="R364">
        <v>7141</v>
      </c>
      <c r="S364">
        <v>3</v>
      </c>
      <c r="T364" s="30">
        <v>4565552</v>
      </c>
      <c r="U364" s="30">
        <v>11095433</v>
      </c>
      <c r="V364" s="30">
        <v>-6529881</v>
      </c>
      <c r="W364" s="27">
        <f t="shared" si="5"/>
        <v>-1.4302500551959545</v>
      </c>
    </row>
    <row r="365" spans="1:23" x14ac:dyDescent="0.3">
      <c r="A365" t="s">
        <v>382</v>
      </c>
      <c r="B365" t="s">
        <v>1260</v>
      </c>
      <c r="C365" t="s">
        <v>1633</v>
      </c>
      <c r="D365" t="s">
        <v>1636</v>
      </c>
      <c r="E365">
        <v>2023</v>
      </c>
      <c r="F365" t="s">
        <v>1639</v>
      </c>
      <c r="G365">
        <v>4802</v>
      </c>
      <c r="H365">
        <v>3564</v>
      </c>
      <c r="I365">
        <v>5893</v>
      </c>
      <c r="J365">
        <v>479404</v>
      </c>
      <c r="K365">
        <v>1.76</v>
      </c>
      <c r="L365">
        <v>5</v>
      </c>
      <c r="M365">
        <v>2.88</v>
      </c>
      <c r="N365">
        <v>18.149999999999999</v>
      </c>
      <c r="O365">
        <v>44.93</v>
      </c>
      <c r="P365">
        <v>2.6</v>
      </c>
      <c r="Q365">
        <v>5864</v>
      </c>
      <c r="R365">
        <v>5275</v>
      </c>
      <c r="S365">
        <v>9</v>
      </c>
      <c r="T365" s="30">
        <v>17114328</v>
      </c>
      <c r="U365" s="30">
        <v>28777590</v>
      </c>
      <c r="V365" s="30">
        <v>-11663262</v>
      </c>
      <c r="W365" s="27">
        <f t="shared" si="5"/>
        <v>-0.68149108746776388</v>
      </c>
    </row>
    <row r="366" spans="1:23" x14ac:dyDescent="0.3">
      <c r="A366" t="s">
        <v>383</v>
      </c>
      <c r="B366" t="s">
        <v>1323</v>
      </c>
      <c r="C366" t="s">
        <v>1634</v>
      </c>
      <c r="D366" t="s">
        <v>1636</v>
      </c>
      <c r="E366">
        <v>2023</v>
      </c>
      <c r="F366" t="s">
        <v>1640</v>
      </c>
      <c r="G366">
        <v>169</v>
      </c>
      <c r="H366">
        <v>8509</v>
      </c>
      <c r="I366">
        <v>14228</v>
      </c>
      <c r="J366">
        <v>186917</v>
      </c>
      <c r="K366">
        <v>5.0599999999999996</v>
      </c>
      <c r="L366">
        <v>7</v>
      </c>
      <c r="M366">
        <v>7.25</v>
      </c>
      <c r="N366">
        <v>22.94</v>
      </c>
      <c r="O366">
        <v>60.7</v>
      </c>
      <c r="P366">
        <v>4.8</v>
      </c>
      <c r="Q366">
        <v>13769</v>
      </c>
      <c r="R366">
        <v>9906</v>
      </c>
      <c r="S366">
        <v>5</v>
      </c>
      <c r="T366" s="30">
        <v>1438021</v>
      </c>
      <c r="U366" s="30">
        <v>2591449</v>
      </c>
      <c r="V366" s="30">
        <v>-1153428</v>
      </c>
      <c r="W366" s="27">
        <f t="shared" si="5"/>
        <v>-0.80209398889167827</v>
      </c>
    </row>
    <row r="367" spans="1:23" x14ac:dyDescent="0.3">
      <c r="A367" t="s">
        <v>384</v>
      </c>
      <c r="B367" t="s">
        <v>1324</v>
      </c>
      <c r="C367" t="s">
        <v>1634</v>
      </c>
      <c r="D367" t="s">
        <v>1635</v>
      </c>
      <c r="E367">
        <v>2023</v>
      </c>
      <c r="F367" t="s">
        <v>1639</v>
      </c>
      <c r="G367">
        <v>880</v>
      </c>
      <c r="H367">
        <v>14487</v>
      </c>
      <c r="I367">
        <v>11966</v>
      </c>
      <c r="J367">
        <v>267770</v>
      </c>
      <c r="K367">
        <v>2.14</v>
      </c>
      <c r="L367">
        <v>15</v>
      </c>
      <c r="M367">
        <v>8.36</v>
      </c>
      <c r="N367">
        <v>22.71</v>
      </c>
      <c r="O367">
        <v>46</v>
      </c>
      <c r="P367">
        <v>1.6</v>
      </c>
      <c r="Q367">
        <v>19361</v>
      </c>
      <c r="R367">
        <v>1226</v>
      </c>
      <c r="S367">
        <v>6</v>
      </c>
      <c r="T367" s="30">
        <v>12748560</v>
      </c>
      <c r="U367" s="30">
        <v>10797850</v>
      </c>
      <c r="V367" s="30">
        <v>1950710</v>
      </c>
      <c r="W367" s="27">
        <f t="shared" si="5"/>
        <v>0.15301414434257674</v>
      </c>
    </row>
    <row r="368" spans="1:23" x14ac:dyDescent="0.3">
      <c r="A368" t="s">
        <v>385</v>
      </c>
      <c r="B368" t="s">
        <v>1325</v>
      </c>
      <c r="C368" t="s">
        <v>1632</v>
      </c>
      <c r="D368" t="s">
        <v>1635</v>
      </c>
      <c r="E368">
        <v>2023</v>
      </c>
      <c r="F368" t="s">
        <v>1641</v>
      </c>
      <c r="G368">
        <v>3725</v>
      </c>
      <c r="H368">
        <v>6043</v>
      </c>
      <c r="I368">
        <v>1667</v>
      </c>
      <c r="J368">
        <v>479890</v>
      </c>
      <c r="K368">
        <v>10.38</v>
      </c>
      <c r="L368">
        <v>18</v>
      </c>
      <c r="M368">
        <v>8.6199999999999992</v>
      </c>
      <c r="N368">
        <v>15.11</v>
      </c>
      <c r="O368">
        <v>37.03</v>
      </c>
      <c r="P368">
        <v>1</v>
      </c>
      <c r="Q368">
        <v>15329</v>
      </c>
      <c r="R368">
        <v>4479</v>
      </c>
      <c r="S368">
        <v>9</v>
      </c>
      <c r="T368" s="30">
        <v>22510175</v>
      </c>
      <c r="U368" s="30">
        <v>6689465</v>
      </c>
      <c r="V368" s="30">
        <v>15820710</v>
      </c>
      <c r="W368" s="27">
        <f t="shared" si="5"/>
        <v>0.70282483365855664</v>
      </c>
    </row>
    <row r="369" spans="1:23" x14ac:dyDescent="0.3">
      <c r="A369" t="s">
        <v>386</v>
      </c>
      <c r="B369" t="s">
        <v>1326</v>
      </c>
      <c r="C369" t="s">
        <v>1632</v>
      </c>
      <c r="D369" t="s">
        <v>1635</v>
      </c>
      <c r="E369">
        <v>2024</v>
      </c>
      <c r="F369" t="s">
        <v>1642</v>
      </c>
      <c r="G369">
        <v>1419</v>
      </c>
      <c r="H369">
        <v>2507</v>
      </c>
      <c r="I369">
        <v>11058</v>
      </c>
      <c r="J369">
        <v>168325</v>
      </c>
      <c r="K369">
        <v>3.09</v>
      </c>
      <c r="L369">
        <v>0</v>
      </c>
      <c r="M369">
        <v>3.16</v>
      </c>
      <c r="N369">
        <v>13.19</v>
      </c>
      <c r="O369">
        <v>41.05</v>
      </c>
      <c r="P369">
        <v>2</v>
      </c>
      <c r="Q369">
        <v>6460</v>
      </c>
      <c r="R369">
        <v>8808</v>
      </c>
      <c r="S369">
        <v>12</v>
      </c>
      <c r="T369" s="30">
        <v>3557433</v>
      </c>
      <c r="U369" s="30">
        <v>15859627</v>
      </c>
      <c r="V369" s="30">
        <v>-12302194</v>
      </c>
      <c r="W369" s="27">
        <f t="shared" si="5"/>
        <v>-3.4581660427617331</v>
      </c>
    </row>
    <row r="370" spans="1:23" x14ac:dyDescent="0.3">
      <c r="A370" t="s">
        <v>387</v>
      </c>
      <c r="B370" t="s">
        <v>1251</v>
      </c>
      <c r="C370" t="s">
        <v>1632</v>
      </c>
      <c r="D370" t="s">
        <v>1638</v>
      </c>
      <c r="E370">
        <v>2024</v>
      </c>
      <c r="F370" t="s">
        <v>1642</v>
      </c>
      <c r="G370">
        <v>790</v>
      </c>
      <c r="H370">
        <v>6945</v>
      </c>
      <c r="I370">
        <v>9423</v>
      </c>
      <c r="J370">
        <v>69337</v>
      </c>
      <c r="K370">
        <v>5.88</v>
      </c>
      <c r="L370">
        <v>2</v>
      </c>
      <c r="M370">
        <v>8.52</v>
      </c>
      <c r="N370">
        <v>13.94</v>
      </c>
      <c r="O370">
        <v>29.38</v>
      </c>
      <c r="P370">
        <v>4.3</v>
      </c>
      <c r="Q370">
        <v>20281</v>
      </c>
      <c r="R370">
        <v>9593</v>
      </c>
      <c r="S370">
        <v>9</v>
      </c>
      <c r="T370" s="30">
        <v>5486550</v>
      </c>
      <c r="U370" s="30">
        <v>7513507</v>
      </c>
      <c r="V370" s="30">
        <v>-2026957</v>
      </c>
      <c r="W370" s="27">
        <f t="shared" si="5"/>
        <v>-0.36944108775095463</v>
      </c>
    </row>
    <row r="371" spans="1:23" x14ac:dyDescent="0.3">
      <c r="A371" t="s">
        <v>388</v>
      </c>
      <c r="B371" t="s">
        <v>1327</v>
      </c>
      <c r="C371" t="s">
        <v>1633</v>
      </c>
      <c r="D371" t="s">
        <v>1637</v>
      </c>
      <c r="E371">
        <v>2023</v>
      </c>
      <c r="F371" t="s">
        <v>1641</v>
      </c>
      <c r="G371">
        <v>166</v>
      </c>
      <c r="H371">
        <v>12206</v>
      </c>
      <c r="I371">
        <v>13827</v>
      </c>
      <c r="J371">
        <v>203385</v>
      </c>
      <c r="K371">
        <v>13.44</v>
      </c>
      <c r="L371">
        <v>2</v>
      </c>
      <c r="M371">
        <v>0.41</v>
      </c>
      <c r="N371">
        <v>24.46</v>
      </c>
      <c r="O371">
        <v>83.96</v>
      </c>
      <c r="P371">
        <v>1.8</v>
      </c>
      <c r="Q371">
        <v>9801</v>
      </c>
      <c r="R371">
        <v>8152</v>
      </c>
      <c r="S371">
        <v>13</v>
      </c>
      <c r="T371" s="30">
        <v>2026196</v>
      </c>
      <c r="U371" s="30">
        <v>2498667</v>
      </c>
      <c r="V371" s="30">
        <v>-472471</v>
      </c>
      <c r="W371" s="27">
        <f t="shared" si="5"/>
        <v>-0.23318129144465788</v>
      </c>
    </row>
    <row r="372" spans="1:23" x14ac:dyDescent="0.3">
      <c r="A372" t="s">
        <v>389</v>
      </c>
      <c r="B372" t="s">
        <v>1276</v>
      </c>
      <c r="C372" t="s">
        <v>1633</v>
      </c>
      <c r="D372" t="s">
        <v>1635</v>
      </c>
      <c r="E372">
        <v>2024</v>
      </c>
      <c r="F372" t="s">
        <v>1642</v>
      </c>
      <c r="G372">
        <v>2888</v>
      </c>
      <c r="H372">
        <v>16249</v>
      </c>
      <c r="I372">
        <v>6269</v>
      </c>
      <c r="J372">
        <v>470159</v>
      </c>
      <c r="K372">
        <v>3.06</v>
      </c>
      <c r="L372">
        <v>4</v>
      </c>
      <c r="M372">
        <v>0.5</v>
      </c>
      <c r="N372">
        <v>19.329999999999998</v>
      </c>
      <c r="O372">
        <v>51.74</v>
      </c>
      <c r="P372">
        <v>2</v>
      </c>
      <c r="Q372">
        <v>10341</v>
      </c>
      <c r="R372">
        <v>711</v>
      </c>
      <c r="S372">
        <v>13</v>
      </c>
      <c r="T372" s="30">
        <v>46927112</v>
      </c>
      <c r="U372" s="30">
        <v>18575031</v>
      </c>
      <c r="V372" s="30">
        <v>28352081</v>
      </c>
      <c r="W372" s="27">
        <f t="shared" si="5"/>
        <v>0.60417272215686313</v>
      </c>
    </row>
    <row r="373" spans="1:23" x14ac:dyDescent="0.3">
      <c r="A373" t="s">
        <v>390</v>
      </c>
      <c r="B373" t="s">
        <v>1328</v>
      </c>
      <c r="C373" t="s">
        <v>1634</v>
      </c>
      <c r="D373" t="s">
        <v>1638</v>
      </c>
      <c r="E373">
        <v>2024</v>
      </c>
      <c r="F373" t="s">
        <v>1640</v>
      </c>
      <c r="G373">
        <v>1200</v>
      </c>
      <c r="H373">
        <v>13218</v>
      </c>
      <c r="I373">
        <v>13270</v>
      </c>
      <c r="J373">
        <v>390093</v>
      </c>
      <c r="K373">
        <v>7.62</v>
      </c>
      <c r="L373">
        <v>11</v>
      </c>
      <c r="M373">
        <v>6.24</v>
      </c>
      <c r="N373">
        <v>2.66</v>
      </c>
      <c r="O373">
        <v>11.07</v>
      </c>
      <c r="P373">
        <v>1.5</v>
      </c>
      <c r="Q373">
        <v>9230</v>
      </c>
      <c r="R373">
        <v>849</v>
      </c>
      <c r="S373">
        <v>7</v>
      </c>
      <c r="T373" s="30">
        <v>15861600</v>
      </c>
      <c r="U373" s="30">
        <v>16314093</v>
      </c>
      <c r="V373" s="30">
        <v>-452493</v>
      </c>
      <c r="W373" s="27">
        <f t="shared" si="5"/>
        <v>-2.8527576032682706E-2</v>
      </c>
    </row>
    <row r="374" spans="1:23" x14ac:dyDescent="0.3">
      <c r="A374" t="s">
        <v>391</v>
      </c>
      <c r="B374" t="s">
        <v>1103</v>
      </c>
      <c r="C374" t="s">
        <v>1633</v>
      </c>
      <c r="D374" t="s">
        <v>1636</v>
      </c>
      <c r="E374">
        <v>2023</v>
      </c>
      <c r="F374" t="s">
        <v>1639</v>
      </c>
      <c r="G374">
        <v>1981</v>
      </c>
      <c r="H374">
        <v>10939</v>
      </c>
      <c r="I374">
        <v>7056</v>
      </c>
      <c r="J374">
        <v>312420</v>
      </c>
      <c r="K374">
        <v>6.29</v>
      </c>
      <c r="L374">
        <v>11</v>
      </c>
      <c r="M374">
        <v>0.63</v>
      </c>
      <c r="N374">
        <v>19.46</v>
      </c>
      <c r="O374">
        <v>11.56</v>
      </c>
      <c r="P374">
        <v>3.9</v>
      </c>
      <c r="Q374">
        <v>19383</v>
      </c>
      <c r="R374">
        <v>1956</v>
      </c>
      <c r="S374">
        <v>5</v>
      </c>
      <c r="T374" s="30">
        <v>21670159</v>
      </c>
      <c r="U374" s="30">
        <v>14290356</v>
      </c>
      <c r="V374" s="30">
        <v>7379803</v>
      </c>
      <c r="W374" s="27">
        <f t="shared" si="5"/>
        <v>0.34055140066115802</v>
      </c>
    </row>
    <row r="375" spans="1:23" x14ac:dyDescent="0.3">
      <c r="A375" t="s">
        <v>392</v>
      </c>
      <c r="B375" t="s">
        <v>1329</v>
      </c>
      <c r="C375" t="s">
        <v>1634</v>
      </c>
      <c r="D375" t="s">
        <v>1638</v>
      </c>
      <c r="E375">
        <v>2024</v>
      </c>
      <c r="F375" t="s">
        <v>1640</v>
      </c>
      <c r="G375">
        <v>1062</v>
      </c>
      <c r="H375">
        <v>14781</v>
      </c>
      <c r="I375">
        <v>10198</v>
      </c>
      <c r="J375">
        <v>363295</v>
      </c>
      <c r="K375">
        <v>0.27</v>
      </c>
      <c r="L375">
        <v>19</v>
      </c>
      <c r="M375">
        <v>3.25</v>
      </c>
      <c r="N375">
        <v>4.26</v>
      </c>
      <c r="O375">
        <v>87.84</v>
      </c>
      <c r="P375">
        <v>1.3</v>
      </c>
      <c r="Q375">
        <v>18479</v>
      </c>
      <c r="R375">
        <v>8691</v>
      </c>
      <c r="S375">
        <v>2</v>
      </c>
      <c r="T375" s="30">
        <v>15697422</v>
      </c>
      <c r="U375" s="30">
        <v>11193571</v>
      </c>
      <c r="V375" s="30">
        <v>4503851</v>
      </c>
      <c r="W375" s="27">
        <f t="shared" si="5"/>
        <v>0.28691660324860985</v>
      </c>
    </row>
    <row r="376" spans="1:23" x14ac:dyDescent="0.3">
      <c r="A376" t="s">
        <v>393</v>
      </c>
      <c r="B376" t="s">
        <v>1330</v>
      </c>
      <c r="C376" t="s">
        <v>1634</v>
      </c>
      <c r="D376" t="s">
        <v>1636</v>
      </c>
      <c r="E376">
        <v>2024</v>
      </c>
      <c r="F376" t="s">
        <v>1641</v>
      </c>
      <c r="G376">
        <v>1714</v>
      </c>
      <c r="H376">
        <v>2935</v>
      </c>
      <c r="I376">
        <v>11520</v>
      </c>
      <c r="J376">
        <v>460827</v>
      </c>
      <c r="K376">
        <v>11.89</v>
      </c>
      <c r="L376">
        <v>12</v>
      </c>
      <c r="M376">
        <v>6.73</v>
      </c>
      <c r="N376">
        <v>11.18</v>
      </c>
      <c r="O376">
        <v>27.72</v>
      </c>
      <c r="P376">
        <v>2.2999999999999998</v>
      </c>
      <c r="Q376">
        <v>2478</v>
      </c>
      <c r="R376">
        <v>1626</v>
      </c>
      <c r="S376">
        <v>13</v>
      </c>
      <c r="T376" s="30">
        <v>5030590</v>
      </c>
      <c r="U376" s="30">
        <v>20206107</v>
      </c>
      <c r="V376" s="30">
        <v>-15175517</v>
      </c>
      <c r="W376" s="27">
        <f t="shared" si="5"/>
        <v>-3.0166475502873422</v>
      </c>
    </row>
    <row r="377" spans="1:23" x14ac:dyDescent="0.3">
      <c r="A377" t="s">
        <v>394</v>
      </c>
      <c r="B377" t="s">
        <v>1230</v>
      </c>
      <c r="C377" t="s">
        <v>1633</v>
      </c>
      <c r="D377" t="s">
        <v>1636</v>
      </c>
      <c r="E377">
        <v>2023</v>
      </c>
      <c r="F377" t="s">
        <v>1642</v>
      </c>
      <c r="G377">
        <v>1131</v>
      </c>
      <c r="H377">
        <v>2071</v>
      </c>
      <c r="I377">
        <v>1969</v>
      </c>
      <c r="J377">
        <v>193016</v>
      </c>
      <c r="K377">
        <v>1.04</v>
      </c>
      <c r="L377">
        <v>19</v>
      </c>
      <c r="M377">
        <v>3.37</v>
      </c>
      <c r="N377">
        <v>5.26</v>
      </c>
      <c r="O377">
        <v>74.45</v>
      </c>
      <c r="P377">
        <v>2.1</v>
      </c>
      <c r="Q377">
        <v>2230</v>
      </c>
      <c r="R377">
        <v>6329</v>
      </c>
      <c r="S377">
        <v>8</v>
      </c>
      <c r="T377" s="30">
        <v>2342301</v>
      </c>
      <c r="U377" s="30">
        <v>2419955</v>
      </c>
      <c r="V377" s="30">
        <v>-77654</v>
      </c>
      <c r="W377" s="27">
        <f t="shared" si="5"/>
        <v>-3.3152869763535944E-2</v>
      </c>
    </row>
    <row r="378" spans="1:23" x14ac:dyDescent="0.3">
      <c r="A378" t="s">
        <v>395</v>
      </c>
      <c r="B378" t="s">
        <v>1331</v>
      </c>
      <c r="C378" t="s">
        <v>1634</v>
      </c>
      <c r="D378" t="s">
        <v>1638</v>
      </c>
      <c r="E378">
        <v>2023</v>
      </c>
      <c r="F378" t="s">
        <v>1641</v>
      </c>
      <c r="G378">
        <v>4779</v>
      </c>
      <c r="H378">
        <v>3882</v>
      </c>
      <c r="I378">
        <v>1630</v>
      </c>
      <c r="J378">
        <v>365031</v>
      </c>
      <c r="K378">
        <v>7.11</v>
      </c>
      <c r="L378">
        <v>8</v>
      </c>
      <c r="M378">
        <v>1.8</v>
      </c>
      <c r="N378">
        <v>17.239999999999998</v>
      </c>
      <c r="O378">
        <v>14.66</v>
      </c>
      <c r="P378">
        <v>3.2</v>
      </c>
      <c r="Q378">
        <v>1556</v>
      </c>
      <c r="R378">
        <v>8611</v>
      </c>
      <c r="S378">
        <v>9</v>
      </c>
      <c r="T378" s="30">
        <v>18552078</v>
      </c>
      <c r="U378" s="30">
        <v>8154801</v>
      </c>
      <c r="V378" s="30">
        <v>10397277</v>
      </c>
      <c r="W378" s="27">
        <f t="shared" si="5"/>
        <v>0.56043732675121349</v>
      </c>
    </row>
    <row r="379" spans="1:23" x14ac:dyDescent="0.3">
      <c r="A379" t="s">
        <v>396</v>
      </c>
      <c r="B379" t="s">
        <v>1218</v>
      </c>
      <c r="C379" t="s">
        <v>1633</v>
      </c>
      <c r="D379" t="s">
        <v>1635</v>
      </c>
      <c r="E379">
        <v>2024</v>
      </c>
      <c r="F379" t="s">
        <v>1640</v>
      </c>
      <c r="G379">
        <v>562</v>
      </c>
      <c r="H379">
        <v>6584</v>
      </c>
      <c r="I379">
        <v>2451</v>
      </c>
      <c r="J379">
        <v>131442</v>
      </c>
      <c r="K379">
        <v>8.41</v>
      </c>
      <c r="L379">
        <v>6</v>
      </c>
      <c r="M379">
        <v>2.81</v>
      </c>
      <c r="N379">
        <v>21.93</v>
      </c>
      <c r="O379">
        <v>83.69</v>
      </c>
      <c r="P379">
        <v>3.9</v>
      </c>
      <c r="Q379">
        <v>3743</v>
      </c>
      <c r="R379">
        <v>8627</v>
      </c>
      <c r="S379">
        <v>10</v>
      </c>
      <c r="T379" s="30">
        <v>3700208</v>
      </c>
      <c r="U379" s="30">
        <v>1508904</v>
      </c>
      <c r="V379" s="30">
        <v>2191304</v>
      </c>
      <c r="W379" s="27">
        <f t="shared" si="5"/>
        <v>0.59221103246087792</v>
      </c>
    </row>
    <row r="380" spans="1:23" x14ac:dyDescent="0.3">
      <c r="A380" t="s">
        <v>397</v>
      </c>
      <c r="B380" t="s">
        <v>1157</v>
      </c>
      <c r="C380" t="s">
        <v>1633</v>
      </c>
      <c r="D380" t="s">
        <v>1636</v>
      </c>
      <c r="E380">
        <v>2023</v>
      </c>
      <c r="F380" t="s">
        <v>1641</v>
      </c>
      <c r="G380">
        <v>2899</v>
      </c>
      <c r="H380">
        <v>18161</v>
      </c>
      <c r="I380">
        <v>1936</v>
      </c>
      <c r="J380">
        <v>99847</v>
      </c>
      <c r="K380">
        <v>9.43</v>
      </c>
      <c r="L380">
        <v>3</v>
      </c>
      <c r="M380">
        <v>4.58</v>
      </c>
      <c r="N380">
        <v>7.26</v>
      </c>
      <c r="O380">
        <v>79.95</v>
      </c>
      <c r="P380">
        <v>3.1</v>
      </c>
      <c r="Q380">
        <v>3201</v>
      </c>
      <c r="R380">
        <v>2198</v>
      </c>
      <c r="S380">
        <v>3</v>
      </c>
      <c r="T380" s="30">
        <v>52648739</v>
      </c>
      <c r="U380" s="30">
        <v>5712311</v>
      </c>
      <c r="V380" s="30">
        <v>46936428</v>
      </c>
      <c r="W380" s="27">
        <f t="shared" si="5"/>
        <v>0.89150146597053348</v>
      </c>
    </row>
    <row r="381" spans="1:23" x14ac:dyDescent="0.3">
      <c r="A381" t="s">
        <v>398</v>
      </c>
      <c r="B381" t="s">
        <v>1332</v>
      </c>
      <c r="C381" t="s">
        <v>1632</v>
      </c>
      <c r="D381" t="s">
        <v>1638</v>
      </c>
      <c r="E381">
        <v>2024</v>
      </c>
      <c r="F381" t="s">
        <v>1641</v>
      </c>
      <c r="G381">
        <v>609</v>
      </c>
      <c r="H381">
        <v>15007</v>
      </c>
      <c r="I381">
        <v>3610</v>
      </c>
      <c r="J381">
        <v>108653</v>
      </c>
      <c r="K381">
        <v>10.33</v>
      </c>
      <c r="L381">
        <v>18</v>
      </c>
      <c r="M381">
        <v>4.75</v>
      </c>
      <c r="N381">
        <v>2.0499999999999998</v>
      </c>
      <c r="O381">
        <v>55.69</v>
      </c>
      <c r="P381">
        <v>4.7</v>
      </c>
      <c r="Q381">
        <v>19170</v>
      </c>
      <c r="R381">
        <v>7965</v>
      </c>
      <c r="S381">
        <v>2</v>
      </c>
      <c r="T381" s="30">
        <v>9139263</v>
      </c>
      <c r="U381" s="30">
        <v>2307143</v>
      </c>
      <c r="V381" s="30">
        <v>6832120</v>
      </c>
      <c r="W381" s="27">
        <f t="shared" si="5"/>
        <v>0.74755699666373532</v>
      </c>
    </row>
    <row r="382" spans="1:23" x14ac:dyDescent="0.3">
      <c r="A382" t="s">
        <v>399</v>
      </c>
      <c r="B382" t="s">
        <v>1333</v>
      </c>
      <c r="C382" t="s">
        <v>1632</v>
      </c>
      <c r="D382" t="s">
        <v>1638</v>
      </c>
      <c r="E382">
        <v>2024</v>
      </c>
      <c r="F382" t="s">
        <v>1640</v>
      </c>
      <c r="G382">
        <v>3722</v>
      </c>
      <c r="H382">
        <v>8559</v>
      </c>
      <c r="I382">
        <v>9467</v>
      </c>
      <c r="J382">
        <v>267144</v>
      </c>
      <c r="K382">
        <v>3.8</v>
      </c>
      <c r="L382">
        <v>18</v>
      </c>
      <c r="M382">
        <v>7.83</v>
      </c>
      <c r="N382">
        <v>7.46</v>
      </c>
      <c r="O382">
        <v>10.72</v>
      </c>
      <c r="P382">
        <v>4.8</v>
      </c>
      <c r="Q382">
        <v>9803</v>
      </c>
      <c r="R382">
        <v>273</v>
      </c>
      <c r="S382">
        <v>5</v>
      </c>
      <c r="T382" s="30">
        <v>31856598</v>
      </c>
      <c r="U382" s="30">
        <v>35503318</v>
      </c>
      <c r="V382" s="30">
        <v>-3646720</v>
      </c>
      <c r="W382" s="27">
        <f t="shared" si="5"/>
        <v>-0.11447298923758274</v>
      </c>
    </row>
    <row r="383" spans="1:23" x14ac:dyDescent="0.3">
      <c r="A383" t="s">
        <v>400</v>
      </c>
      <c r="B383" t="s">
        <v>1334</v>
      </c>
      <c r="C383" t="s">
        <v>1632</v>
      </c>
      <c r="D383" t="s">
        <v>1636</v>
      </c>
      <c r="E383">
        <v>2023</v>
      </c>
      <c r="F383" t="s">
        <v>1640</v>
      </c>
      <c r="G383">
        <v>4633</v>
      </c>
      <c r="H383">
        <v>19771</v>
      </c>
      <c r="I383">
        <v>11802</v>
      </c>
      <c r="J383">
        <v>303661</v>
      </c>
      <c r="K383">
        <v>0.15</v>
      </c>
      <c r="L383">
        <v>5</v>
      </c>
      <c r="M383">
        <v>7.5</v>
      </c>
      <c r="N383">
        <v>16.809999999999999</v>
      </c>
      <c r="O383">
        <v>30.62</v>
      </c>
      <c r="P383">
        <v>2.4</v>
      </c>
      <c r="Q383">
        <v>16600</v>
      </c>
      <c r="R383">
        <v>9933</v>
      </c>
      <c r="S383">
        <v>14</v>
      </c>
      <c r="T383" s="30">
        <v>91599043</v>
      </c>
      <c r="U383" s="30">
        <v>54982327</v>
      </c>
      <c r="V383" s="30">
        <v>36616716</v>
      </c>
      <c r="W383" s="27">
        <f t="shared" si="5"/>
        <v>0.39974998428749958</v>
      </c>
    </row>
    <row r="384" spans="1:23" x14ac:dyDescent="0.3">
      <c r="A384" t="s">
        <v>401</v>
      </c>
      <c r="B384" t="s">
        <v>1335</v>
      </c>
      <c r="C384" t="s">
        <v>1633</v>
      </c>
      <c r="D384" t="s">
        <v>1635</v>
      </c>
      <c r="E384">
        <v>2024</v>
      </c>
      <c r="F384" t="s">
        <v>1640</v>
      </c>
      <c r="G384">
        <v>3393</v>
      </c>
      <c r="H384">
        <v>14271</v>
      </c>
      <c r="I384">
        <v>10318</v>
      </c>
      <c r="J384">
        <v>368766</v>
      </c>
      <c r="K384">
        <v>10.85</v>
      </c>
      <c r="L384">
        <v>12</v>
      </c>
      <c r="M384">
        <v>4.57</v>
      </c>
      <c r="N384">
        <v>8.2200000000000006</v>
      </c>
      <c r="O384">
        <v>42.55</v>
      </c>
      <c r="P384">
        <v>4.0999999999999996</v>
      </c>
      <c r="Q384">
        <v>14498</v>
      </c>
      <c r="R384">
        <v>600</v>
      </c>
      <c r="S384">
        <v>6</v>
      </c>
      <c r="T384" s="30">
        <v>48421503</v>
      </c>
      <c r="U384" s="30">
        <v>35377740</v>
      </c>
      <c r="V384" s="30">
        <v>13043763</v>
      </c>
      <c r="W384" s="27">
        <f t="shared" si="5"/>
        <v>0.26937955643384304</v>
      </c>
    </row>
    <row r="385" spans="1:23" x14ac:dyDescent="0.3">
      <c r="A385" t="s">
        <v>402</v>
      </c>
      <c r="B385" t="s">
        <v>1152</v>
      </c>
      <c r="C385" t="s">
        <v>1634</v>
      </c>
      <c r="D385" t="s">
        <v>1635</v>
      </c>
      <c r="E385">
        <v>2023</v>
      </c>
      <c r="F385" t="s">
        <v>1641</v>
      </c>
      <c r="G385">
        <v>4120</v>
      </c>
      <c r="H385">
        <v>19149</v>
      </c>
      <c r="I385">
        <v>14058</v>
      </c>
      <c r="J385">
        <v>339954</v>
      </c>
      <c r="K385">
        <v>8.0299999999999994</v>
      </c>
      <c r="L385">
        <v>10</v>
      </c>
      <c r="M385">
        <v>8.4600000000000009</v>
      </c>
      <c r="N385">
        <v>6.95</v>
      </c>
      <c r="O385">
        <v>46.81</v>
      </c>
      <c r="P385">
        <v>4</v>
      </c>
      <c r="Q385">
        <v>10893</v>
      </c>
      <c r="R385">
        <v>3746</v>
      </c>
      <c r="S385">
        <v>11</v>
      </c>
      <c r="T385" s="30">
        <v>78893880</v>
      </c>
      <c r="U385" s="30">
        <v>58258914</v>
      </c>
      <c r="V385" s="30">
        <v>20634966</v>
      </c>
      <c r="W385" s="27">
        <f t="shared" si="5"/>
        <v>0.26155344368916827</v>
      </c>
    </row>
    <row r="386" spans="1:23" x14ac:dyDescent="0.3">
      <c r="A386" t="s">
        <v>403</v>
      </c>
      <c r="B386" t="s">
        <v>1336</v>
      </c>
      <c r="C386" t="s">
        <v>1632</v>
      </c>
      <c r="D386" t="s">
        <v>1638</v>
      </c>
      <c r="E386">
        <v>2023</v>
      </c>
      <c r="F386" t="s">
        <v>1640</v>
      </c>
      <c r="G386">
        <v>4849</v>
      </c>
      <c r="H386">
        <v>8991</v>
      </c>
      <c r="I386">
        <v>1819</v>
      </c>
      <c r="J386">
        <v>127842</v>
      </c>
      <c r="K386">
        <v>12.54</v>
      </c>
      <c r="L386">
        <v>12</v>
      </c>
      <c r="M386">
        <v>1.1399999999999999</v>
      </c>
      <c r="N386">
        <v>4.6100000000000003</v>
      </c>
      <c r="O386">
        <v>33.81</v>
      </c>
      <c r="P386">
        <v>4.5999999999999996</v>
      </c>
      <c r="Q386">
        <v>2447</v>
      </c>
      <c r="R386">
        <v>6319</v>
      </c>
      <c r="S386">
        <v>13</v>
      </c>
      <c r="T386" s="30">
        <v>43597359</v>
      </c>
      <c r="U386" s="30">
        <v>8948173</v>
      </c>
      <c r="V386" s="30">
        <v>34649186</v>
      </c>
      <c r="W386" s="27">
        <f t="shared" si="5"/>
        <v>0.79475424187965149</v>
      </c>
    </row>
    <row r="387" spans="1:23" x14ac:dyDescent="0.3">
      <c r="A387" t="s">
        <v>404</v>
      </c>
      <c r="B387" t="s">
        <v>1260</v>
      </c>
      <c r="C387" t="s">
        <v>1632</v>
      </c>
      <c r="D387" t="s">
        <v>1636</v>
      </c>
      <c r="E387">
        <v>2024</v>
      </c>
      <c r="F387" t="s">
        <v>1642</v>
      </c>
      <c r="G387">
        <v>1520</v>
      </c>
      <c r="H387">
        <v>16027</v>
      </c>
      <c r="I387">
        <v>6037</v>
      </c>
      <c r="J387">
        <v>434369</v>
      </c>
      <c r="K387">
        <v>12.32</v>
      </c>
      <c r="L387">
        <v>12</v>
      </c>
      <c r="M387">
        <v>2.5499999999999998</v>
      </c>
      <c r="N387">
        <v>12.44</v>
      </c>
      <c r="O387">
        <v>12.64</v>
      </c>
      <c r="P387">
        <v>2.8</v>
      </c>
      <c r="Q387">
        <v>8053</v>
      </c>
      <c r="R387">
        <v>2463</v>
      </c>
      <c r="S387">
        <v>2</v>
      </c>
      <c r="T387" s="30">
        <v>24361040</v>
      </c>
      <c r="U387" s="30">
        <v>9610609</v>
      </c>
      <c r="V387" s="30">
        <v>14750431</v>
      </c>
      <c r="W387" s="27">
        <f t="shared" ref="W387:W450" si="6">(V387/T387)</f>
        <v>0.60549266369580279</v>
      </c>
    </row>
    <row r="388" spans="1:23" x14ac:dyDescent="0.3">
      <c r="A388" t="s">
        <v>405</v>
      </c>
      <c r="B388" t="s">
        <v>1337</v>
      </c>
      <c r="C388" t="s">
        <v>1632</v>
      </c>
      <c r="D388" t="s">
        <v>1636</v>
      </c>
      <c r="E388">
        <v>2023</v>
      </c>
      <c r="F388" t="s">
        <v>1640</v>
      </c>
      <c r="G388">
        <v>630</v>
      </c>
      <c r="H388">
        <v>18924</v>
      </c>
      <c r="I388">
        <v>10828</v>
      </c>
      <c r="J388">
        <v>322647</v>
      </c>
      <c r="K388">
        <v>12.65</v>
      </c>
      <c r="L388">
        <v>19</v>
      </c>
      <c r="M388">
        <v>8.2799999999999994</v>
      </c>
      <c r="N388">
        <v>6.9</v>
      </c>
      <c r="O388">
        <v>57.21</v>
      </c>
      <c r="P388">
        <v>3.1</v>
      </c>
      <c r="Q388">
        <v>2257</v>
      </c>
      <c r="R388">
        <v>7640</v>
      </c>
      <c r="S388">
        <v>6</v>
      </c>
      <c r="T388" s="30">
        <v>11922120</v>
      </c>
      <c r="U388" s="30">
        <v>7144287</v>
      </c>
      <c r="V388" s="30">
        <v>4777833</v>
      </c>
      <c r="W388" s="27">
        <f t="shared" si="6"/>
        <v>0.40075364113093981</v>
      </c>
    </row>
    <row r="389" spans="1:23" x14ac:dyDescent="0.3">
      <c r="A389" t="s">
        <v>406</v>
      </c>
      <c r="B389" t="s">
        <v>1338</v>
      </c>
      <c r="C389" t="s">
        <v>1632</v>
      </c>
      <c r="D389" t="s">
        <v>1635</v>
      </c>
      <c r="E389">
        <v>2023</v>
      </c>
      <c r="F389" t="s">
        <v>1640</v>
      </c>
      <c r="G389">
        <v>2344</v>
      </c>
      <c r="H389">
        <v>16359</v>
      </c>
      <c r="I389">
        <v>13248</v>
      </c>
      <c r="J389">
        <v>134761</v>
      </c>
      <c r="K389">
        <v>7.28</v>
      </c>
      <c r="L389">
        <v>14</v>
      </c>
      <c r="M389">
        <v>3.78</v>
      </c>
      <c r="N389">
        <v>18.28</v>
      </c>
      <c r="O389">
        <v>51.93</v>
      </c>
      <c r="P389">
        <v>2.7</v>
      </c>
      <c r="Q389">
        <v>16366</v>
      </c>
      <c r="R389">
        <v>1996</v>
      </c>
      <c r="S389">
        <v>7</v>
      </c>
      <c r="T389" s="30">
        <v>38345496</v>
      </c>
      <c r="U389" s="30">
        <v>31188073</v>
      </c>
      <c r="V389" s="30">
        <v>7157423</v>
      </c>
      <c r="W389" s="27">
        <f t="shared" si="6"/>
        <v>0.18665615904407651</v>
      </c>
    </row>
    <row r="390" spans="1:23" x14ac:dyDescent="0.3">
      <c r="A390" t="s">
        <v>407</v>
      </c>
      <c r="B390" t="s">
        <v>1339</v>
      </c>
      <c r="C390" t="s">
        <v>1634</v>
      </c>
      <c r="D390" t="s">
        <v>1638</v>
      </c>
      <c r="E390">
        <v>2023</v>
      </c>
      <c r="F390" t="s">
        <v>1642</v>
      </c>
      <c r="G390">
        <v>3197</v>
      </c>
      <c r="H390">
        <v>9573</v>
      </c>
      <c r="I390">
        <v>11440</v>
      </c>
      <c r="J390">
        <v>480192</v>
      </c>
      <c r="K390">
        <v>5</v>
      </c>
      <c r="L390">
        <v>12</v>
      </c>
      <c r="M390">
        <v>9.81</v>
      </c>
      <c r="N390">
        <v>1.92</v>
      </c>
      <c r="O390">
        <v>32.64</v>
      </c>
      <c r="P390">
        <v>4.4000000000000004</v>
      </c>
      <c r="Q390">
        <v>13080</v>
      </c>
      <c r="R390">
        <v>5859</v>
      </c>
      <c r="S390">
        <v>4</v>
      </c>
      <c r="T390" s="30">
        <v>30604881</v>
      </c>
      <c r="U390" s="30">
        <v>37053872</v>
      </c>
      <c r="V390" s="30">
        <v>-6448991</v>
      </c>
      <c r="W390" s="27">
        <f t="shared" si="6"/>
        <v>-0.210717728325753</v>
      </c>
    </row>
    <row r="391" spans="1:23" x14ac:dyDescent="0.3">
      <c r="A391" t="s">
        <v>408</v>
      </c>
      <c r="B391" t="s">
        <v>1340</v>
      </c>
      <c r="C391" t="s">
        <v>1632</v>
      </c>
      <c r="D391" t="s">
        <v>1638</v>
      </c>
      <c r="E391">
        <v>2023</v>
      </c>
      <c r="F391" t="s">
        <v>1641</v>
      </c>
      <c r="G391">
        <v>4299</v>
      </c>
      <c r="H391">
        <v>10577</v>
      </c>
      <c r="I391">
        <v>13285</v>
      </c>
      <c r="J391">
        <v>438583</v>
      </c>
      <c r="K391">
        <v>11.87</v>
      </c>
      <c r="L391">
        <v>10</v>
      </c>
      <c r="M391">
        <v>4.66</v>
      </c>
      <c r="N391">
        <v>16.600000000000001</v>
      </c>
      <c r="O391">
        <v>13.04</v>
      </c>
      <c r="P391">
        <v>1.9</v>
      </c>
      <c r="Q391">
        <v>7151</v>
      </c>
      <c r="R391">
        <v>1878</v>
      </c>
      <c r="S391">
        <v>13</v>
      </c>
      <c r="T391" s="30">
        <v>45470523</v>
      </c>
      <c r="U391" s="30">
        <v>57550798</v>
      </c>
      <c r="V391" s="30">
        <v>-12080275</v>
      </c>
      <c r="W391" s="27">
        <f t="shared" si="6"/>
        <v>-0.2656726644644048</v>
      </c>
    </row>
    <row r="392" spans="1:23" x14ac:dyDescent="0.3">
      <c r="A392" t="s">
        <v>409</v>
      </c>
      <c r="B392" t="s">
        <v>1311</v>
      </c>
      <c r="C392" t="s">
        <v>1634</v>
      </c>
      <c r="D392" t="s">
        <v>1635</v>
      </c>
      <c r="E392">
        <v>2023</v>
      </c>
      <c r="F392" t="s">
        <v>1639</v>
      </c>
      <c r="G392">
        <v>1729</v>
      </c>
      <c r="H392">
        <v>12883</v>
      </c>
      <c r="I392">
        <v>2083</v>
      </c>
      <c r="J392">
        <v>323734</v>
      </c>
      <c r="K392">
        <v>6.77</v>
      </c>
      <c r="L392">
        <v>18</v>
      </c>
      <c r="M392">
        <v>7.92</v>
      </c>
      <c r="N392">
        <v>5.94</v>
      </c>
      <c r="O392">
        <v>89.57</v>
      </c>
      <c r="P392">
        <v>2</v>
      </c>
      <c r="Q392">
        <v>8773</v>
      </c>
      <c r="R392">
        <v>3157</v>
      </c>
      <c r="S392">
        <v>8</v>
      </c>
      <c r="T392" s="30">
        <v>22274707</v>
      </c>
      <c r="U392" s="30">
        <v>3925241</v>
      </c>
      <c r="V392" s="30">
        <v>18349466</v>
      </c>
      <c r="W392" s="27">
        <f t="shared" si="6"/>
        <v>0.82378035320509491</v>
      </c>
    </row>
    <row r="393" spans="1:23" x14ac:dyDescent="0.3">
      <c r="A393" t="s">
        <v>410</v>
      </c>
      <c r="B393" t="s">
        <v>1341</v>
      </c>
      <c r="C393" t="s">
        <v>1634</v>
      </c>
      <c r="D393" t="s">
        <v>1637</v>
      </c>
      <c r="E393">
        <v>2023</v>
      </c>
      <c r="F393" t="s">
        <v>1640</v>
      </c>
      <c r="G393">
        <v>3556</v>
      </c>
      <c r="H393">
        <v>17878</v>
      </c>
      <c r="I393">
        <v>1459</v>
      </c>
      <c r="J393">
        <v>191958</v>
      </c>
      <c r="K393">
        <v>2.75</v>
      </c>
      <c r="L393">
        <v>7</v>
      </c>
      <c r="M393">
        <v>4.0199999999999996</v>
      </c>
      <c r="N393">
        <v>12.23</v>
      </c>
      <c r="O393">
        <v>48.56</v>
      </c>
      <c r="P393">
        <v>2.5</v>
      </c>
      <c r="Q393">
        <v>11533</v>
      </c>
      <c r="R393">
        <v>5290</v>
      </c>
      <c r="S393">
        <v>7</v>
      </c>
      <c r="T393" s="30">
        <v>63574168</v>
      </c>
      <c r="U393" s="30">
        <v>5380162</v>
      </c>
      <c r="V393" s="30">
        <v>58194006</v>
      </c>
      <c r="W393" s="27">
        <f t="shared" si="6"/>
        <v>0.91537188500838895</v>
      </c>
    </row>
    <row r="394" spans="1:23" x14ac:dyDescent="0.3">
      <c r="A394" t="s">
        <v>411</v>
      </c>
      <c r="B394" t="s">
        <v>1331</v>
      </c>
      <c r="C394" t="s">
        <v>1632</v>
      </c>
      <c r="D394" t="s">
        <v>1638</v>
      </c>
      <c r="E394">
        <v>2023</v>
      </c>
      <c r="F394" t="s">
        <v>1640</v>
      </c>
      <c r="G394">
        <v>2794</v>
      </c>
      <c r="H394">
        <v>3853</v>
      </c>
      <c r="I394">
        <v>14863</v>
      </c>
      <c r="J394">
        <v>456082</v>
      </c>
      <c r="K394">
        <v>12.82</v>
      </c>
      <c r="L394">
        <v>19</v>
      </c>
      <c r="M394">
        <v>4.25</v>
      </c>
      <c r="N394">
        <v>7.15</v>
      </c>
      <c r="O394">
        <v>70.48</v>
      </c>
      <c r="P394">
        <v>1.9</v>
      </c>
      <c r="Q394">
        <v>5035</v>
      </c>
      <c r="R394">
        <v>7097</v>
      </c>
      <c r="S394">
        <v>5</v>
      </c>
      <c r="T394" s="30">
        <v>10765282</v>
      </c>
      <c r="U394" s="30">
        <v>41983304</v>
      </c>
      <c r="V394" s="30">
        <v>-31218022</v>
      </c>
      <c r="W394" s="27">
        <f t="shared" si="6"/>
        <v>-2.8998796315786248</v>
      </c>
    </row>
    <row r="395" spans="1:23" x14ac:dyDescent="0.3">
      <c r="A395" t="s">
        <v>412</v>
      </c>
      <c r="B395" t="s">
        <v>1342</v>
      </c>
      <c r="C395" t="s">
        <v>1632</v>
      </c>
      <c r="D395" t="s">
        <v>1638</v>
      </c>
      <c r="E395">
        <v>2024</v>
      </c>
      <c r="F395" t="s">
        <v>1639</v>
      </c>
      <c r="G395">
        <v>3406</v>
      </c>
      <c r="H395">
        <v>6299</v>
      </c>
      <c r="I395">
        <v>14158</v>
      </c>
      <c r="J395">
        <v>378768</v>
      </c>
      <c r="K395">
        <v>13.24</v>
      </c>
      <c r="L395">
        <v>7</v>
      </c>
      <c r="M395">
        <v>3.83</v>
      </c>
      <c r="N395">
        <v>18.07</v>
      </c>
      <c r="O395">
        <v>46.19</v>
      </c>
      <c r="P395">
        <v>3.2</v>
      </c>
      <c r="Q395">
        <v>20177</v>
      </c>
      <c r="R395">
        <v>4847</v>
      </c>
      <c r="S395">
        <v>4</v>
      </c>
      <c r="T395" s="30">
        <v>21454394</v>
      </c>
      <c r="U395" s="30">
        <v>48600916</v>
      </c>
      <c r="V395" s="30">
        <v>-27146522</v>
      </c>
      <c r="W395" s="27">
        <f t="shared" si="6"/>
        <v>-1.2653129237768264</v>
      </c>
    </row>
    <row r="396" spans="1:23" x14ac:dyDescent="0.3">
      <c r="A396" t="s">
        <v>413</v>
      </c>
      <c r="B396" t="s">
        <v>1343</v>
      </c>
      <c r="C396" t="s">
        <v>1632</v>
      </c>
      <c r="D396" t="s">
        <v>1637</v>
      </c>
      <c r="E396">
        <v>2023</v>
      </c>
      <c r="F396" t="s">
        <v>1642</v>
      </c>
      <c r="G396">
        <v>4095</v>
      </c>
      <c r="H396">
        <v>18570</v>
      </c>
      <c r="I396">
        <v>2810</v>
      </c>
      <c r="J396">
        <v>213864</v>
      </c>
      <c r="K396">
        <v>6.99</v>
      </c>
      <c r="L396">
        <v>9</v>
      </c>
      <c r="M396">
        <v>7.19</v>
      </c>
      <c r="N396">
        <v>23.63</v>
      </c>
      <c r="O396">
        <v>13.45</v>
      </c>
      <c r="P396">
        <v>1.5</v>
      </c>
      <c r="Q396">
        <v>18988</v>
      </c>
      <c r="R396">
        <v>9386</v>
      </c>
      <c r="S396">
        <v>6</v>
      </c>
      <c r="T396" s="30">
        <v>76044150</v>
      </c>
      <c r="U396" s="30">
        <v>11720814</v>
      </c>
      <c r="V396" s="30">
        <v>64323336</v>
      </c>
      <c r="W396" s="27">
        <f t="shared" si="6"/>
        <v>0.84586830150642756</v>
      </c>
    </row>
    <row r="397" spans="1:23" x14ac:dyDescent="0.3">
      <c r="A397" t="s">
        <v>414</v>
      </c>
      <c r="B397" t="s">
        <v>1344</v>
      </c>
      <c r="C397" t="s">
        <v>1634</v>
      </c>
      <c r="D397" t="s">
        <v>1635</v>
      </c>
      <c r="E397">
        <v>2023</v>
      </c>
      <c r="F397" t="s">
        <v>1642</v>
      </c>
      <c r="G397">
        <v>1293</v>
      </c>
      <c r="H397">
        <v>13439</v>
      </c>
      <c r="I397">
        <v>9390</v>
      </c>
      <c r="J397">
        <v>452980</v>
      </c>
      <c r="K397">
        <v>1.1399999999999999</v>
      </c>
      <c r="L397">
        <v>15</v>
      </c>
      <c r="M397">
        <v>5.48</v>
      </c>
      <c r="N397">
        <v>22.93</v>
      </c>
      <c r="O397">
        <v>34.770000000000003</v>
      </c>
      <c r="P397">
        <v>2.2999999999999998</v>
      </c>
      <c r="Q397">
        <v>10353</v>
      </c>
      <c r="R397">
        <v>145</v>
      </c>
      <c r="S397">
        <v>4</v>
      </c>
      <c r="T397" s="30">
        <v>17376627</v>
      </c>
      <c r="U397" s="30">
        <v>12594250</v>
      </c>
      <c r="V397" s="30">
        <v>4782377</v>
      </c>
      <c r="W397" s="27">
        <f t="shared" si="6"/>
        <v>0.27521894784298473</v>
      </c>
    </row>
    <row r="398" spans="1:23" x14ac:dyDescent="0.3">
      <c r="A398" t="s">
        <v>415</v>
      </c>
      <c r="B398" t="s">
        <v>1345</v>
      </c>
      <c r="C398" t="s">
        <v>1634</v>
      </c>
      <c r="D398" t="s">
        <v>1635</v>
      </c>
      <c r="E398">
        <v>2023</v>
      </c>
      <c r="F398" t="s">
        <v>1642</v>
      </c>
      <c r="G398">
        <v>3168</v>
      </c>
      <c r="H398">
        <v>3928</v>
      </c>
      <c r="I398">
        <v>2533</v>
      </c>
      <c r="J398">
        <v>306910</v>
      </c>
      <c r="K398">
        <v>5.82</v>
      </c>
      <c r="L398">
        <v>18</v>
      </c>
      <c r="M398">
        <v>9.44</v>
      </c>
      <c r="N398">
        <v>14.59</v>
      </c>
      <c r="O398">
        <v>35.61</v>
      </c>
      <c r="P398">
        <v>4.7</v>
      </c>
      <c r="Q398">
        <v>2408</v>
      </c>
      <c r="R398">
        <v>7858</v>
      </c>
      <c r="S398">
        <v>11</v>
      </c>
      <c r="T398" s="30">
        <v>12443904</v>
      </c>
      <c r="U398" s="30">
        <v>8331454</v>
      </c>
      <c r="V398" s="30">
        <v>4112450</v>
      </c>
      <c r="W398" s="27">
        <f t="shared" si="6"/>
        <v>0.33047908437737866</v>
      </c>
    </row>
    <row r="399" spans="1:23" x14ac:dyDescent="0.3">
      <c r="A399" t="s">
        <v>416</v>
      </c>
      <c r="B399" t="s">
        <v>1346</v>
      </c>
      <c r="C399" t="s">
        <v>1633</v>
      </c>
      <c r="D399" t="s">
        <v>1636</v>
      </c>
      <c r="E399">
        <v>2024</v>
      </c>
      <c r="F399" t="s">
        <v>1639</v>
      </c>
      <c r="G399">
        <v>2191</v>
      </c>
      <c r="H399">
        <v>12796</v>
      </c>
      <c r="I399">
        <v>14670</v>
      </c>
      <c r="J399">
        <v>170356</v>
      </c>
      <c r="K399">
        <v>12.05</v>
      </c>
      <c r="L399">
        <v>10</v>
      </c>
      <c r="M399">
        <v>2.5099999999999998</v>
      </c>
      <c r="N399">
        <v>11.57</v>
      </c>
      <c r="O399">
        <v>77.069999999999993</v>
      </c>
      <c r="P399">
        <v>2.6</v>
      </c>
      <c r="Q399">
        <v>6117</v>
      </c>
      <c r="R399">
        <v>9737</v>
      </c>
      <c r="S399">
        <v>10</v>
      </c>
      <c r="T399" s="30">
        <v>28036036</v>
      </c>
      <c r="U399" s="30">
        <v>32312326</v>
      </c>
      <c r="V399" s="30">
        <v>-4276290</v>
      </c>
      <c r="W399" s="27">
        <f t="shared" si="6"/>
        <v>-0.15252833888499787</v>
      </c>
    </row>
    <row r="400" spans="1:23" x14ac:dyDescent="0.3">
      <c r="A400" t="s">
        <v>417</v>
      </c>
      <c r="B400" t="s">
        <v>1250</v>
      </c>
      <c r="C400" t="s">
        <v>1634</v>
      </c>
      <c r="D400" t="s">
        <v>1635</v>
      </c>
      <c r="E400">
        <v>2024</v>
      </c>
      <c r="F400" t="s">
        <v>1639</v>
      </c>
      <c r="G400">
        <v>3109</v>
      </c>
      <c r="H400">
        <v>9313</v>
      </c>
      <c r="I400">
        <v>2925</v>
      </c>
      <c r="J400">
        <v>267228</v>
      </c>
      <c r="K400">
        <v>13.53</v>
      </c>
      <c r="L400">
        <v>12</v>
      </c>
      <c r="M400">
        <v>1.01</v>
      </c>
      <c r="N400">
        <v>20.46</v>
      </c>
      <c r="O400">
        <v>62.34</v>
      </c>
      <c r="P400">
        <v>4</v>
      </c>
      <c r="Q400">
        <v>11548</v>
      </c>
      <c r="R400">
        <v>7153</v>
      </c>
      <c r="S400">
        <v>10</v>
      </c>
      <c r="T400" s="30">
        <v>28954117</v>
      </c>
      <c r="U400" s="30">
        <v>9361053</v>
      </c>
      <c r="V400" s="30">
        <v>19593064</v>
      </c>
      <c r="W400" s="27">
        <f t="shared" si="6"/>
        <v>0.67669354240711266</v>
      </c>
    </row>
    <row r="401" spans="1:23" x14ac:dyDescent="0.3">
      <c r="A401" t="s">
        <v>418</v>
      </c>
      <c r="B401" t="s">
        <v>1100</v>
      </c>
      <c r="C401" t="s">
        <v>1633</v>
      </c>
      <c r="D401" t="s">
        <v>1638</v>
      </c>
      <c r="E401">
        <v>2023</v>
      </c>
      <c r="F401" t="s">
        <v>1641</v>
      </c>
      <c r="G401">
        <v>4598</v>
      </c>
      <c r="H401">
        <v>15914</v>
      </c>
      <c r="I401">
        <v>2971</v>
      </c>
      <c r="J401">
        <v>92727</v>
      </c>
      <c r="K401">
        <v>3.05</v>
      </c>
      <c r="L401">
        <v>8</v>
      </c>
      <c r="M401">
        <v>3.93</v>
      </c>
      <c r="N401">
        <v>17.079999999999998</v>
      </c>
      <c r="O401">
        <v>32.03</v>
      </c>
      <c r="P401">
        <v>1.5</v>
      </c>
      <c r="Q401">
        <v>3811</v>
      </c>
      <c r="R401">
        <v>3301</v>
      </c>
      <c r="S401">
        <v>7</v>
      </c>
      <c r="T401" s="30">
        <v>73172572</v>
      </c>
      <c r="U401" s="30">
        <v>13753385</v>
      </c>
      <c r="V401" s="30">
        <v>59419187</v>
      </c>
      <c r="W401" s="27">
        <f t="shared" si="6"/>
        <v>0.81204179894072881</v>
      </c>
    </row>
    <row r="402" spans="1:23" x14ac:dyDescent="0.3">
      <c r="A402" t="s">
        <v>419</v>
      </c>
      <c r="B402" t="s">
        <v>1347</v>
      </c>
      <c r="C402" t="s">
        <v>1633</v>
      </c>
      <c r="D402" t="s">
        <v>1638</v>
      </c>
      <c r="E402">
        <v>2024</v>
      </c>
      <c r="F402" t="s">
        <v>1640</v>
      </c>
      <c r="G402">
        <v>3009</v>
      </c>
      <c r="H402">
        <v>13301</v>
      </c>
      <c r="I402">
        <v>9066</v>
      </c>
      <c r="J402">
        <v>390615</v>
      </c>
      <c r="K402">
        <v>1</v>
      </c>
      <c r="L402">
        <v>19</v>
      </c>
      <c r="M402">
        <v>6.17</v>
      </c>
      <c r="N402">
        <v>4.59</v>
      </c>
      <c r="O402">
        <v>87.42</v>
      </c>
      <c r="P402">
        <v>2</v>
      </c>
      <c r="Q402">
        <v>17520</v>
      </c>
      <c r="R402">
        <v>555</v>
      </c>
      <c r="S402">
        <v>14</v>
      </c>
      <c r="T402" s="30">
        <v>40022709</v>
      </c>
      <c r="U402" s="30">
        <v>27670209</v>
      </c>
      <c r="V402" s="30">
        <v>12352500</v>
      </c>
      <c r="W402" s="27">
        <f t="shared" si="6"/>
        <v>0.30863727890083603</v>
      </c>
    </row>
    <row r="403" spans="1:23" x14ac:dyDescent="0.3">
      <c r="A403" t="s">
        <v>420</v>
      </c>
      <c r="B403" t="s">
        <v>1348</v>
      </c>
      <c r="C403" t="s">
        <v>1633</v>
      </c>
      <c r="D403" t="s">
        <v>1638</v>
      </c>
      <c r="E403">
        <v>2024</v>
      </c>
      <c r="F403" t="s">
        <v>1642</v>
      </c>
      <c r="G403">
        <v>2315</v>
      </c>
      <c r="H403">
        <v>13245</v>
      </c>
      <c r="I403">
        <v>13689</v>
      </c>
      <c r="J403">
        <v>58068</v>
      </c>
      <c r="K403">
        <v>13.16</v>
      </c>
      <c r="L403">
        <v>18</v>
      </c>
      <c r="M403">
        <v>8.61</v>
      </c>
      <c r="N403">
        <v>20.52</v>
      </c>
      <c r="O403">
        <v>35.72</v>
      </c>
      <c r="P403">
        <v>4.2</v>
      </c>
      <c r="Q403">
        <v>18673</v>
      </c>
      <c r="R403">
        <v>9954</v>
      </c>
      <c r="S403">
        <v>12</v>
      </c>
      <c r="T403" s="30">
        <v>30662175</v>
      </c>
      <c r="U403" s="30">
        <v>31748103</v>
      </c>
      <c r="V403" s="30">
        <v>-1085928</v>
      </c>
      <c r="W403" s="27">
        <f t="shared" si="6"/>
        <v>-3.5415882924156553E-2</v>
      </c>
    </row>
    <row r="404" spans="1:23" x14ac:dyDescent="0.3">
      <c r="A404" t="s">
        <v>421</v>
      </c>
      <c r="B404" t="s">
        <v>1349</v>
      </c>
      <c r="C404" t="s">
        <v>1632</v>
      </c>
      <c r="D404" t="s">
        <v>1636</v>
      </c>
      <c r="E404">
        <v>2023</v>
      </c>
      <c r="F404" t="s">
        <v>1641</v>
      </c>
      <c r="G404">
        <v>2529</v>
      </c>
      <c r="H404">
        <v>14525</v>
      </c>
      <c r="I404">
        <v>4271</v>
      </c>
      <c r="J404">
        <v>166923</v>
      </c>
      <c r="K404">
        <v>5.84</v>
      </c>
      <c r="L404">
        <v>15</v>
      </c>
      <c r="M404">
        <v>3.46</v>
      </c>
      <c r="N404">
        <v>10.72</v>
      </c>
      <c r="O404">
        <v>89.86</v>
      </c>
      <c r="P404">
        <v>4.0999999999999996</v>
      </c>
      <c r="Q404">
        <v>15085</v>
      </c>
      <c r="R404">
        <v>3024</v>
      </c>
      <c r="S404">
        <v>7</v>
      </c>
      <c r="T404" s="30">
        <v>36733725</v>
      </c>
      <c r="U404" s="30">
        <v>10968282</v>
      </c>
      <c r="V404" s="30">
        <v>25765443</v>
      </c>
      <c r="W404" s="27">
        <f t="shared" si="6"/>
        <v>0.70141111471815065</v>
      </c>
    </row>
    <row r="405" spans="1:23" x14ac:dyDescent="0.3">
      <c r="A405" t="s">
        <v>422</v>
      </c>
      <c r="B405" t="s">
        <v>1350</v>
      </c>
      <c r="C405" t="s">
        <v>1634</v>
      </c>
      <c r="D405" t="s">
        <v>1637</v>
      </c>
      <c r="E405">
        <v>2024</v>
      </c>
      <c r="F405" t="s">
        <v>1639</v>
      </c>
      <c r="G405">
        <v>4696</v>
      </c>
      <c r="H405">
        <v>4856</v>
      </c>
      <c r="I405">
        <v>9828</v>
      </c>
      <c r="J405">
        <v>450511</v>
      </c>
      <c r="K405">
        <v>8.1300000000000008</v>
      </c>
      <c r="L405">
        <v>6</v>
      </c>
      <c r="M405">
        <v>6.54</v>
      </c>
      <c r="N405">
        <v>4.72</v>
      </c>
      <c r="O405">
        <v>89.69</v>
      </c>
      <c r="P405">
        <v>2.5</v>
      </c>
      <c r="Q405">
        <v>15517</v>
      </c>
      <c r="R405">
        <v>7898</v>
      </c>
      <c r="S405">
        <v>13</v>
      </c>
      <c r="T405" s="30">
        <v>22803776</v>
      </c>
      <c r="U405" s="30">
        <v>46602799</v>
      </c>
      <c r="V405" s="30">
        <v>-23799023</v>
      </c>
      <c r="W405" s="27">
        <f t="shared" si="6"/>
        <v>-1.0436439561588398</v>
      </c>
    </row>
    <row r="406" spans="1:23" x14ac:dyDescent="0.3">
      <c r="A406" t="s">
        <v>423</v>
      </c>
      <c r="B406" t="s">
        <v>1351</v>
      </c>
      <c r="C406" t="s">
        <v>1633</v>
      </c>
      <c r="D406" t="s">
        <v>1636</v>
      </c>
      <c r="E406">
        <v>2024</v>
      </c>
      <c r="F406" t="s">
        <v>1642</v>
      </c>
      <c r="G406">
        <v>1685</v>
      </c>
      <c r="H406">
        <v>15788</v>
      </c>
      <c r="I406">
        <v>6424</v>
      </c>
      <c r="J406">
        <v>484376</v>
      </c>
      <c r="K406">
        <v>14.52</v>
      </c>
      <c r="L406">
        <v>18</v>
      </c>
      <c r="M406">
        <v>3.5</v>
      </c>
      <c r="N406">
        <v>7.04</v>
      </c>
      <c r="O406">
        <v>25.3</v>
      </c>
      <c r="P406">
        <v>4.8</v>
      </c>
      <c r="Q406">
        <v>18055</v>
      </c>
      <c r="R406">
        <v>1065</v>
      </c>
      <c r="S406">
        <v>5</v>
      </c>
      <c r="T406" s="30">
        <v>26602780</v>
      </c>
      <c r="U406" s="30">
        <v>11308816</v>
      </c>
      <c r="V406" s="30">
        <v>15293964</v>
      </c>
      <c r="W406" s="27">
        <f t="shared" si="6"/>
        <v>0.57490096899647325</v>
      </c>
    </row>
    <row r="407" spans="1:23" x14ac:dyDescent="0.3">
      <c r="A407" t="s">
        <v>424</v>
      </c>
      <c r="B407" t="s">
        <v>1352</v>
      </c>
      <c r="C407" t="s">
        <v>1632</v>
      </c>
      <c r="D407" t="s">
        <v>1638</v>
      </c>
      <c r="E407">
        <v>2024</v>
      </c>
      <c r="F407" t="s">
        <v>1642</v>
      </c>
      <c r="G407">
        <v>1807</v>
      </c>
      <c r="H407">
        <v>8040</v>
      </c>
      <c r="I407">
        <v>9491</v>
      </c>
      <c r="J407">
        <v>61390</v>
      </c>
      <c r="K407">
        <v>1</v>
      </c>
      <c r="L407">
        <v>11</v>
      </c>
      <c r="M407">
        <v>6.17</v>
      </c>
      <c r="N407">
        <v>6.69</v>
      </c>
      <c r="O407">
        <v>35.020000000000003</v>
      </c>
      <c r="P407">
        <v>4.5999999999999996</v>
      </c>
      <c r="Q407">
        <v>14052</v>
      </c>
      <c r="R407">
        <v>5064</v>
      </c>
      <c r="S407">
        <v>5</v>
      </c>
      <c r="T407" s="30">
        <v>14528280</v>
      </c>
      <c r="U407" s="30">
        <v>17211627</v>
      </c>
      <c r="V407" s="30">
        <v>-2683347</v>
      </c>
      <c r="W407" s="27">
        <f t="shared" si="6"/>
        <v>-0.18469818863623222</v>
      </c>
    </row>
    <row r="408" spans="1:23" x14ac:dyDescent="0.3">
      <c r="A408" t="s">
        <v>425</v>
      </c>
      <c r="B408" t="s">
        <v>1075</v>
      </c>
      <c r="C408" t="s">
        <v>1632</v>
      </c>
      <c r="D408" t="s">
        <v>1638</v>
      </c>
      <c r="E408">
        <v>2024</v>
      </c>
      <c r="F408" t="s">
        <v>1641</v>
      </c>
      <c r="G408">
        <v>4502</v>
      </c>
      <c r="H408">
        <v>17922</v>
      </c>
      <c r="I408">
        <v>14684</v>
      </c>
      <c r="J408">
        <v>156752</v>
      </c>
      <c r="K408">
        <v>9.7200000000000006</v>
      </c>
      <c r="L408">
        <v>14</v>
      </c>
      <c r="M408">
        <v>8.85</v>
      </c>
      <c r="N408">
        <v>12.98</v>
      </c>
      <c r="O408">
        <v>48.88</v>
      </c>
      <c r="P408">
        <v>4.8</v>
      </c>
      <c r="Q408">
        <v>14837</v>
      </c>
      <c r="R408">
        <v>1628</v>
      </c>
      <c r="S408">
        <v>3</v>
      </c>
      <c r="T408" s="30">
        <v>80684844</v>
      </c>
      <c r="U408" s="30">
        <v>66264120</v>
      </c>
      <c r="V408" s="30">
        <v>14420724</v>
      </c>
      <c r="W408" s="27">
        <f t="shared" si="6"/>
        <v>0.17872903119202907</v>
      </c>
    </row>
    <row r="409" spans="1:23" x14ac:dyDescent="0.3">
      <c r="A409" t="s">
        <v>426</v>
      </c>
      <c r="B409" t="s">
        <v>1234</v>
      </c>
      <c r="C409" t="s">
        <v>1632</v>
      </c>
      <c r="D409" t="s">
        <v>1635</v>
      </c>
      <c r="E409">
        <v>2024</v>
      </c>
      <c r="F409" t="s">
        <v>1640</v>
      </c>
      <c r="G409">
        <v>2120</v>
      </c>
      <c r="H409">
        <v>4842</v>
      </c>
      <c r="I409">
        <v>9129</v>
      </c>
      <c r="J409">
        <v>463347</v>
      </c>
      <c r="K409">
        <v>1.1100000000000001</v>
      </c>
      <c r="L409">
        <v>13</v>
      </c>
      <c r="M409">
        <v>2.31</v>
      </c>
      <c r="N409">
        <v>5.86</v>
      </c>
      <c r="O409">
        <v>63.13</v>
      </c>
      <c r="P409">
        <v>2.7</v>
      </c>
      <c r="Q409">
        <v>3385</v>
      </c>
      <c r="R409">
        <v>3076</v>
      </c>
      <c r="S409">
        <v>11</v>
      </c>
      <c r="T409" s="30">
        <v>10265040</v>
      </c>
      <c r="U409" s="30">
        <v>19816827</v>
      </c>
      <c r="V409" s="30">
        <v>-9551787</v>
      </c>
      <c r="W409" s="27">
        <f t="shared" si="6"/>
        <v>-0.9305162960884712</v>
      </c>
    </row>
    <row r="410" spans="1:23" x14ac:dyDescent="0.3">
      <c r="A410" t="s">
        <v>427</v>
      </c>
      <c r="B410" t="s">
        <v>1353</v>
      </c>
      <c r="C410" t="s">
        <v>1634</v>
      </c>
      <c r="D410" t="s">
        <v>1637</v>
      </c>
      <c r="E410">
        <v>2024</v>
      </c>
      <c r="F410" t="s">
        <v>1641</v>
      </c>
      <c r="G410">
        <v>2899</v>
      </c>
      <c r="H410">
        <v>10578</v>
      </c>
      <c r="I410">
        <v>2897</v>
      </c>
      <c r="J410">
        <v>406898</v>
      </c>
      <c r="K410">
        <v>5.63</v>
      </c>
      <c r="L410">
        <v>10</v>
      </c>
      <c r="M410">
        <v>4.04</v>
      </c>
      <c r="N410">
        <v>3.09</v>
      </c>
      <c r="O410">
        <v>52.24</v>
      </c>
      <c r="P410">
        <v>1.8</v>
      </c>
      <c r="Q410">
        <v>2549</v>
      </c>
      <c r="R410">
        <v>3171</v>
      </c>
      <c r="S410">
        <v>5</v>
      </c>
      <c r="T410" s="30">
        <v>30665622</v>
      </c>
      <c r="U410" s="30">
        <v>8805301</v>
      </c>
      <c r="V410" s="30">
        <v>21860321</v>
      </c>
      <c r="W410" s="27">
        <f t="shared" si="6"/>
        <v>0.71286083810724599</v>
      </c>
    </row>
    <row r="411" spans="1:23" x14ac:dyDescent="0.3">
      <c r="A411" t="s">
        <v>428</v>
      </c>
      <c r="B411" t="s">
        <v>1354</v>
      </c>
      <c r="C411" t="s">
        <v>1634</v>
      </c>
      <c r="D411" t="s">
        <v>1636</v>
      </c>
      <c r="E411">
        <v>2023</v>
      </c>
      <c r="F411" t="s">
        <v>1639</v>
      </c>
      <c r="G411">
        <v>3301</v>
      </c>
      <c r="H411">
        <v>4344</v>
      </c>
      <c r="I411">
        <v>14882</v>
      </c>
      <c r="J411">
        <v>388113</v>
      </c>
      <c r="K411">
        <v>12.06</v>
      </c>
      <c r="L411">
        <v>9</v>
      </c>
      <c r="M411">
        <v>9.93</v>
      </c>
      <c r="N411">
        <v>3.09</v>
      </c>
      <c r="O411">
        <v>87.56</v>
      </c>
      <c r="P411">
        <v>3.5</v>
      </c>
      <c r="Q411">
        <v>12003</v>
      </c>
      <c r="R411">
        <v>4969</v>
      </c>
      <c r="S411">
        <v>9</v>
      </c>
      <c r="T411" s="30">
        <v>14339544</v>
      </c>
      <c r="U411" s="30">
        <v>49513595</v>
      </c>
      <c r="V411" s="30">
        <v>-35174051</v>
      </c>
      <c r="W411" s="27">
        <f t="shared" si="6"/>
        <v>-2.4529406932326441</v>
      </c>
    </row>
    <row r="412" spans="1:23" x14ac:dyDescent="0.3">
      <c r="A412" t="s">
        <v>429</v>
      </c>
      <c r="B412" t="s">
        <v>1355</v>
      </c>
      <c r="C412" t="s">
        <v>1634</v>
      </c>
      <c r="D412" t="s">
        <v>1638</v>
      </c>
      <c r="E412">
        <v>2023</v>
      </c>
      <c r="F412" t="s">
        <v>1639</v>
      </c>
      <c r="G412">
        <v>3780</v>
      </c>
      <c r="H412">
        <v>11896</v>
      </c>
      <c r="I412">
        <v>5868</v>
      </c>
      <c r="J412">
        <v>196110</v>
      </c>
      <c r="K412">
        <v>6.5</v>
      </c>
      <c r="L412">
        <v>10</v>
      </c>
      <c r="M412">
        <v>8.69</v>
      </c>
      <c r="N412">
        <v>14.58</v>
      </c>
      <c r="O412">
        <v>67.92</v>
      </c>
      <c r="P412">
        <v>3.7</v>
      </c>
      <c r="Q412">
        <v>2661</v>
      </c>
      <c r="R412">
        <v>6487</v>
      </c>
      <c r="S412">
        <v>14</v>
      </c>
      <c r="T412" s="30">
        <v>44966880</v>
      </c>
      <c r="U412" s="30">
        <v>22377150</v>
      </c>
      <c r="V412" s="30">
        <v>22589730</v>
      </c>
      <c r="W412" s="27">
        <f t="shared" si="6"/>
        <v>0.50236373971242831</v>
      </c>
    </row>
    <row r="413" spans="1:23" x14ac:dyDescent="0.3">
      <c r="A413" t="s">
        <v>430</v>
      </c>
      <c r="B413" t="s">
        <v>1356</v>
      </c>
      <c r="C413" t="s">
        <v>1632</v>
      </c>
      <c r="D413" t="s">
        <v>1637</v>
      </c>
      <c r="E413">
        <v>2023</v>
      </c>
      <c r="F413" t="s">
        <v>1639</v>
      </c>
      <c r="G413">
        <v>2539</v>
      </c>
      <c r="H413">
        <v>18982</v>
      </c>
      <c r="I413">
        <v>14730</v>
      </c>
      <c r="J413">
        <v>495543</v>
      </c>
      <c r="K413">
        <v>14.96</v>
      </c>
      <c r="L413">
        <v>5</v>
      </c>
      <c r="M413">
        <v>5.65</v>
      </c>
      <c r="N413">
        <v>18.37</v>
      </c>
      <c r="O413">
        <v>26.96</v>
      </c>
      <c r="P413">
        <v>1.5</v>
      </c>
      <c r="Q413">
        <v>2315</v>
      </c>
      <c r="R413">
        <v>2621</v>
      </c>
      <c r="S413">
        <v>11</v>
      </c>
      <c r="T413" s="30">
        <v>48195298</v>
      </c>
      <c r="U413" s="30">
        <v>37895013</v>
      </c>
      <c r="V413" s="30">
        <v>10300285</v>
      </c>
      <c r="W413" s="27">
        <f t="shared" si="6"/>
        <v>0.21371970767770748</v>
      </c>
    </row>
    <row r="414" spans="1:23" x14ac:dyDescent="0.3">
      <c r="A414" t="s">
        <v>431</v>
      </c>
      <c r="B414" t="s">
        <v>1311</v>
      </c>
      <c r="C414" t="s">
        <v>1633</v>
      </c>
      <c r="D414" t="s">
        <v>1636</v>
      </c>
      <c r="E414">
        <v>2023</v>
      </c>
      <c r="F414" t="s">
        <v>1640</v>
      </c>
      <c r="G414">
        <v>1681</v>
      </c>
      <c r="H414">
        <v>19707</v>
      </c>
      <c r="I414">
        <v>12688</v>
      </c>
      <c r="J414">
        <v>274790</v>
      </c>
      <c r="K414">
        <v>8.39</v>
      </c>
      <c r="L414">
        <v>1</v>
      </c>
      <c r="M414">
        <v>5.17</v>
      </c>
      <c r="N414">
        <v>8.0399999999999991</v>
      </c>
      <c r="O414">
        <v>18.41</v>
      </c>
      <c r="P414">
        <v>4.0999999999999996</v>
      </c>
      <c r="Q414">
        <v>5266</v>
      </c>
      <c r="R414">
        <v>6625</v>
      </c>
      <c r="S414">
        <v>3</v>
      </c>
      <c r="T414" s="30">
        <v>33127467</v>
      </c>
      <c r="U414" s="30">
        <v>21603318</v>
      </c>
      <c r="V414" s="30">
        <v>11524149</v>
      </c>
      <c r="W414" s="27">
        <f t="shared" si="6"/>
        <v>0.34787292973531603</v>
      </c>
    </row>
    <row r="415" spans="1:23" x14ac:dyDescent="0.3">
      <c r="A415" t="s">
        <v>432</v>
      </c>
      <c r="B415" t="s">
        <v>1357</v>
      </c>
      <c r="C415" t="s">
        <v>1634</v>
      </c>
      <c r="D415" t="s">
        <v>1636</v>
      </c>
      <c r="E415">
        <v>2023</v>
      </c>
      <c r="F415" t="s">
        <v>1640</v>
      </c>
      <c r="G415">
        <v>2866</v>
      </c>
      <c r="H415">
        <v>15498</v>
      </c>
      <c r="I415">
        <v>10877</v>
      </c>
      <c r="J415">
        <v>389208</v>
      </c>
      <c r="K415">
        <v>4.82</v>
      </c>
      <c r="L415">
        <v>10</v>
      </c>
      <c r="M415">
        <v>2.85</v>
      </c>
      <c r="N415">
        <v>0.87</v>
      </c>
      <c r="O415">
        <v>65.069999999999993</v>
      </c>
      <c r="P415">
        <v>1.1000000000000001</v>
      </c>
      <c r="Q415">
        <v>4739</v>
      </c>
      <c r="R415">
        <v>1226</v>
      </c>
      <c r="S415">
        <v>10</v>
      </c>
      <c r="T415" s="30">
        <v>44417268</v>
      </c>
      <c r="U415" s="30">
        <v>31562690</v>
      </c>
      <c r="V415" s="30">
        <v>12854578</v>
      </c>
      <c r="W415" s="27">
        <f t="shared" si="6"/>
        <v>0.28940496745544997</v>
      </c>
    </row>
    <row r="416" spans="1:23" x14ac:dyDescent="0.3">
      <c r="A416" t="s">
        <v>433</v>
      </c>
      <c r="B416" t="s">
        <v>1098</v>
      </c>
      <c r="C416" t="s">
        <v>1633</v>
      </c>
      <c r="D416" t="s">
        <v>1635</v>
      </c>
      <c r="E416">
        <v>2023</v>
      </c>
      <c r="F416" t="s">
        <v>1641</v>
      </c>
      <c r="G416">
        <v>1065</v>
      </c>
      <c r="H416">
        <v>14761</v>
      </c>
      <c r="I416">
        <v>7197</v>
      </c>
      <c r="J416">
        <v>71281</v>
      </c>
      <c r="K416">
        <v>3.3</v>
      </c>
      <c r="L416">
        <v>18</v>
      </c>
      <c r="M416">
        <v>5.17</v>
      </c>
      <c r="N416">
        <v>3.18</v>
      </c>
      <c r="O416">
        <v>22.68</v>
      </c>
      <c r="P416">
        <v>2.9</v>
      </c>
      <c r="Q416">
        <v>15442</v>
      </c>
      <c r="R416">
        <v>6732</v>
      </c>
      <c r="S416">
        <v>2</v>
      </c>
      <c r="T416" s="30">
        <v>15720465</v>
      </c>
      <c r="U416" s="30">
        <v>7736086</v>
      </c>
      <c r="V416" s="30">
        <v>7984379</v>
      </c>
      <c r="W416" s="27">
        <f t="shared" si="6"/>
        <v>0.50789712645268448</v>
      </c>
    </row>
    <row r="417" spans="1:23" x14ac:dyDescent="0.3">
      <c r="A417" t="s">
        <v>434</v>
      </c>
      <c r="B417" t="s">
        <v>1194</v>
      </c>
      <c r="C417" t="s">
        <v>1633</v>
      </c>
      <c r="D417" t="s">
        <v>1636</v>
      </c>
      <c r="E417">
        <v>2023</v>
      </c>
      <c r="F417" t="s">
        <v>1642</v>
      </c>
      <c r="G417">
        <v>1398</v>
      </c>
      <c r="H417">
        <v>4593</v>
      </c>
      <c r="I417">
        <v>3557</v>
      </c>
      <c r="J417">
        <v>104189</v>
      </c>
      <c r="K417">
        <v>5.26</v>
      </c>
      <c r="L417">
        <v>5</v>
      </c>
      <c r="M417">
        <v>8.48</v>
      </c>
      <c r="N417">
        <v>22.87</v>
      </c>
      <c r="O417">
        <v>73.010000000000005</v>
      </c>
      <c r="P417">
        <v>2.2999999999999998</v>
      </c>
      <c r="Q417">
        <v>9772</v>
      </c>
      <c r="R417">
        <v>5873</v>
      </c>
      <c r="S417">
        <v>14</v>
      </c>
      <c r="T417" s="30">
        <v>6421014</v>
      </c>
      <c r="U417" s="30">
        <v>5076875</v>
      </c>
      <c r="V417" s="30">
        <v>1344139</v>
      </c>
      <c r="W417" s="27">
        <f t="shared" si="6"/>
        <v>0.20933438238882518</v>
      </c>
    </row>
    <row r="418" spans="1:23" x14ac:dyDescent="0.3">
      <c r="A418" t="s">
        <v>435</v>
      </c>
      <c r="B418" t="s">
        <v>1290</v>
      </c>
      <c r="C418" t="s">
        <v>1634</v>
      </c>
      <c r="D418" t="s">
        <v>1638</v>
      </c>
      <c r="E418">
        <v>2024</v>
      </c>
      <c r="F418" t="s">
        <v>1639</v>
      </c>
      <c r="G418">
        <v>4661</v>
      </c>
      <c r="H418">
        <v>13222</v>
      </c>
      <c r="I418">
        <v>4720</v>
      </c>
      <c r="J418">
        <v>312093</v>
      </c>
      <c r="K418">
        <v>5.59</v>
      </c>
      <c r="L418">
        <v>13</v>
      </c>
      <c r="M418">
        <v>6.85</v>
      </c>
      <c r="N418">
        <v>12.34</v>
      </c>
      <c r="O418">
        <v>34.880000000000003</v>
      </c>
      <c r="P418">
        <v>4</v>
      </c>
      <c r="Q418">
        <v>20688</v>
      </c>
      <c r="R418">
        <v>7816</v>
      </c>
      <c r="S418">
        <v>3</v>
      </c>
      <c r="T418" s="30">
        <v>61627742</v>
      </c>
      <c r="U418" s="30">
        <v>22312013</v>
      </c>
      <c r="V418" s="30">
        <v>39315729</v>
      </c>
      <c r="W418" s="27">
        <f t="shared" si="6"/>
        <v>0.63795504628418809</v>
      </c>
    </row>
    <row r="419" spans="1:23" x14ac:dyDescent="0.3">
      <c r="A419" t="s">
        <v>436</v>
      </c>
      <c r="B419" t="s">
        <v>1093</v>
      </c>
      <c r="C419" t="s">
        <v>1633</v>
      </c>
      <c r="D419" t="s">
        <v>1636</v>
      </c>
      <c r="E419">
        <v>2023</v>
      </c>
      <c r="F419" t="s">
        <v>1641</v>
      </c>
      <c r="G419">
        <v>3137</v>
      </c>
      <c r="H419">
        <v>13145</v>
      </c>
      <c r="I419">
        <v>8986</v>
      </c>
      <c r="J419">
        <v>360655</v>
      </c>
      <c r="K419">
        <v>1.03</v>
      </c>
      <c r="L419">
        <v>19</v>
      </c>
      <c r="M419">
        <v>2.9</v>
      </c>
      <c r="N419">
        <v>11.34</v>
      </c>
      <c r="O419">
        <v>36.15</v>
      </c>
      <c r="P419">
        <v>2.2999999999999998</v>
      </c>
      <c r="Q419">
        <v>2369</v>
      </c>
      <c r="R419">
        <v>3504</v>
      </c>
      <c r="S419">
        <v>3</v>
      </c>
      <c r="T419" s="30">
        <v>41235865</v>
      </c>
      <c r="U419" s="30">
        <v>28549737</v>
      </c>
      <c r="V419" s="30">
        <v>12686128</v>
      </c>
      <c r="W419" s="27">
        <f t="shared" si="6"/>
        <v>0.30764791765614713</v>
      </c>
    </row>
    <row r="420" spans="1:23" x14ac:dyDescent="0.3">
      <c r="A420" t="s">
        <v>437</v>
      </c>
      <c r="B420" t="s">
        <v>1358</v>
      </c>
      <c r="C420" t="s">
        <v>1633</v>
      </c>
      <c r="D420" t="s">
        <v>1638</v>
      </c>
      <c r="E420">
        <v>2024</v>
      </c>
      <c r="F420" t="s">
        <v>1639</v>
      </c>
      <c r="G420">
        <v>2889</v>
      </c>
      <c r="H420">
        <v>16583</v>
      </c>
      <c r="I420">
        <v>2700</v>
      </c>
      <c r="J420">
        <v>172115</v>
      </c>
      <c r="K420">
        <v>5.54</v>
      </c>
      <c r="L420">
        <v>5</v>
      </c>
      <c r="M420">
        <v>2.0099999999999998</v>
      </c>
      <c r="N420">
        <v>0.95</v>
      </c>
      <c r="O420">
        <v>10.86</v>
      </c>
      <c r="P420">
        <v>4.3</v>
      </c>
      <c r="Q420">
        <v>7026</v>
      </c>
      <c r="R420">
        <v>4592</v>
      </c>
      <c r="S420">
        <v>12</v>
      </c>
      <c r="T420" s="30">
        <v>47908287</v>
      </c>
      <c r="U420" s="30">
        <v>7972415</v>
      </c>
      <c r="V420" s="30">
        <v>39935872</v>
      </c>
      <c r="W420" s="27">
        <f t="shared" si="6"/>
        <v>0.83359006344768705</v>
      </c>
    </row>
    <row r="421" spans="1:23" x14ac:dyDescent="0.3">
      <c r="A421" t="s">
        <v>438</v>
      </c>
      <c r="B421" t="s">
        <v>1359</v>
      </c>
      <c r="C421" t="s">
        <v>1633</v>
      </c>
      <c r="D421" t="s">
        <v>1637</v>
      </c>
      <c r="E421">
        <v>2023</v>
      </c>
      <c r="F421" t="s">
        <v>1640</v>
      </c>
      <c r="G421">
        <v>385</v>
      </c>
      <c r="H421">
        <v>2488</v>
      </c>
      <c r="I421">
        <v>3410</v>
      </c>
      <c r="J421">
        <v>58605</v>
      </c>
      <c r="K421">
        <v>6.96</v>
      </c>
      <c r="L421">
        <v>16</v>
      </c>
      <c r="M421">
        <v>2.65</v>
      </c>
      <c r="N421">
        <v>18.22</v>
      </c>
      <c r="O421">
        <v>66.08</v>
      </c>
      <c r="P421">
        <v>3.4</v>
      </c>
      <c r="Q421">
        <v>9241</v>
      </c>
      <c r="R421">
        <v>2443</v>
      </c>
      <c r="S421">
        <v>14</v>
      </c>
      <c r="T421" s="30">
        <v>957880</v>
      </c>
      <c r="U421" s="30">
        <v>1371455</v>
      </c>
      <c r="V421" s="30">
        <v>-413575</v>
      </c>
      <c r="W421" s="27">
        <f t="shared" si="6"/>
        <v>-0.43176076335240321</v>
      </c>
    </row>
    <row r="422" spans="1:23" x14ac:dyDescent="0.3">
      <c r="A422" t="s">
        <v>439</v>
      </c>
      <c r="B422" t="s">
        <v>1148</v>
      </c>
      <c r="C422" t="s">
        <v>1634</v>
      </c>
      <c r="D422" t="s">
        <v>1635</v>
      </c>
      <c r="E422">
        <v>2023</v>
      </c>
      <c r="F422" t="s">
        <v>1640</v>
      </c>
      <c r="G422">
        <v>4642</v>
      </c>
      <c r="H422">
        <v>7946</v>
      </c>
      <c r="I422">
        <v>7700</v>
      </c>
      <c r="J422">
        <v>412462</v>
      </c>
      <c r="K422">
        <v>10.84</v>
      </c>
      <c r="L422">
        <v>9</v>
      </c>
      <c r="M422">
        <v>1.7</v>
      </c>
      <c r="N422">
        <v>13.2</v>
      </c>
      <c r="O422">
        <v>19.059999999999999</v>
      </c>
      <c r="P422">
        <v>4.2</v>
      </c>
      <c r="Q422">
        <v>6194</v>
      </c>
      <c r="R422">
        <v>206</v>
      </c>
      <c r="S422">
        <v>7</v>
      </c>
      <c r="T422" s="30">
        <v>36885332</v>
      </c>
      <c r="U422" s="30">
        <v>36155862</v>
      </c>
      <c r="V422" s="30">
        <v>729470</v>
      </c>
      <c r="W422" s="27">
        <f t="shared" si="6"/>
        <v>1.97766960590188E-2</v>
      </c>
    </row>
    <row r="423" spans="1:23" x14ac:dyDescent="0.3">
      <c r="A423" t="s">
        <v>440</v>
      </c>
      <c r="B423" t="s">
        <v>1360</v>
      </c>
      <c r="C423" t="s">
        <v>1632</v>
      </c>
      <c r="D423" t="s">
        <v>1635</v>
      </c>
      <c r="E423">
        <v>2024</v>
      </c>
      <c r="F423" t="s">
        <v>1640</v>
      </c>
      <c r="G423">
        <v>945</v>
      </c>
      <c r="H423">
        <v>17835</v>
      </c>
      <c r="I423">
        <v>12978</v>
      </c>
      <c r="J423">
        <v>444597</v>
      </c>
      <c r="K423">
        <v>9.85</v>
      </c>
      <c r="L423">
        <v>0</v>
      </c>
      <c r="M423">
        <v>0.96</v>
      </c>
      <c r="N423">
        <v>5.05</v>
      </c>
      <c r="O423">
        <v>71.83</v>
      </c>
      <c r="P423">
        <v>5</v>
      </c>
      <c r="Q423">
        <v>3434</v>
      </c>
      <c r="R423">
        <v>3254</v>
      </c>
      <c r="S423">
        <v>8</v>
      </c>
      <c r="T423" s="30">
        <v>16854075</v>
      </c>
      <c r="U423" s="30">
        <v>12708807</v>
      </c>
      <c r="V423" s="30">
        <v>4145268</v>
      </c>
      <c r="W423" s="27">
        <f t="shared" si="6"/>
        <v>0.24595048971836189</v>
      </c>
    </row>
    <row r="424" spans="1:23" x14ac:dyDescent="0.3">
      <c r="A424" t="s">
        <v>441</v>
      </c>
      <c r="B424" t="s">
        <v>1361</v>
      </c>
      <c r="C424" t="s">
        <v>1634</v>
      </c>
      <c r="D424" t="s">
        <v>1635</v>
      </c>
      <c r="E424">
        <v>2024</v>
      </c>
      <c r="F424" t="s">
        <v>1639</v>
      </c>
      <c r="G424">
        <v>3596</v>
      </c>
      <c r="H424">
        <v>17633</v>
      </c>
      <c r="I424">
        <v>2249</v>
      </c>
      <c r="J424">
        <v>331954</v>
      </c>
      <c r="K424">
        <v>10.63</v>
      </c>
      <c r="L424">
        <v>2</v>
      </c>
      <c r="M424">
        <v>4.1900000000000004</v>
      </c>
      <c r="N424">
        <v>2.75</v>
      </c>
      <c r="O424">
        <v>49.35</v>
      </c>
      <c r="P424">
        <v>3.7</v>
      </c>
      <c r="Q424">
        <v>18587</v>
      </c>
      <c r="R424">
        <v>4153</v>
      </c>
      <c r="S424">
        <v>14</v>
      </c>
      <c r="T424" s="30">
        <v>63408268</v>
      </c>
      <c r="U424" s="30">
        <v>8419358</v>
      </c>
      <c r="V424" s="30">
        <v>54988910</v>
      </c>
      <c r="W424" s="27">
        <f t="shared" si="6"/>
        <v>0.86721987107422649</v>
      </c>
    </row>
    <row r="425" spans="1:23" x14ac:dyDescent="0.3">
      <c r="A425" t="s">
        <v>442</v>
      </c>
      <c r="B425" t="s">
        <v>1362</v>
      </c>
      <c r="C425" t="s">
        <v>1634</v>
      </c>
      <c r="D425" t="s">
        <v>1635</v>
      </c>
      <c r="E425">
        <v>2024</v>
      </c>
      <c r="F425" t="s">
        <v>1639</v>
      </c>
      <c r="G425">
        <v>901</v>
      </c>
      <c r="H425">
        <v>3182</v>
      </c>
      <c r="I425">
        <v>9538</v>
      </c>
      <c r="J425">
        <v>299415</v>
      </c>
      <c r="K425">
        <v>0.13</v>
      </c>
      <c r="L425">
        <v>7</v>
      </c>
      <c r="M425">
        <v>1.1299999999999999</v>
      </c>
      <c r="N425">
        <v>9.58</v>
      </c>
      <c r="O425">
        <v>72.739999999999995</v>
      </c>
      <c r="P425">
        <v>4.9000000000000004</v>
      </c>
      <c r="Q425">
        <v>17818</v>
      </c>
      <c r="R425">
        <v>4901</v>
      </c>
      <c r="S425">
        <v>4</v>
      </c>
      <c r="T425" s="30">
        <v>2866982</v>
      </c>
      <c r="U425" s="30">
        <v>8893153</v>
      </c>
      <c r="V425" s="30">
        <v>-6026171</v>
      </c>
      <c r="W425" s="27">
        <f t="shared" si="6"/>
        <v>-2.1019214630576681</v>
      </c>
    </row>
    <row r="426" spans="1:23" x14ac:dyDescent="0.3">
      <c r="A426" t="s">
        <v>443</v>
      </c>
      <c r="B426" t="s">
        <v>1118</v>
      </c>
      <c r="C426" t="s">
        <v>1633</v>
      </c>
      <c r="D426" t="s">
        <v>1636</v>
      </c>
      <c r="E426">
        <v>2023</v>
      </c>
      <c r="F426" t="s">
        <v>1640</v>
      </c>
      <c r="G426">
        <v>1737</v>
      </c>
      <c r="H426">
        <v>7126</v>
      </c>
      <c r="I426">
        <v>5817</v>
      </c>
      <c r="J426">
        <v>205394</v>
      </c>
      <c r="K426">
        <v>3.27</v>
      </c>
      <c r="L426">
        <v>7</v>
      </c>
      <c r="M426">
        <v>1.72</v>
      </c>
      <c r="N426">
        <v>20.93</v>
      </c>
      <c r="O426">
        <v>56.71</v>
      </c>
      <c r="P426">
        <v>1.1000000000000001</v>
      </c>
      <c r="Q426">
        <v>20407</v>
      </c>
      <c r="R426">
        <v>6239</v>
      </c>
      <c r="S426">
        <v>12</v>
      </c>
      <c r="T426" s="30">
        <v>12377862</v>
      </c>
      <c r="U426" s="30">
        <v>10309523</v>
      </c>
      <c r="V426" s="30">
        <v>2068339</v>
      </c>
      <c r="W426" s="27">
        <f t="shared" si="6"/>
        <v>0.16709985941029235</v>
      </c>
    </row>
    <row r="427" spans="1:23" x14ac:dyDescent="0.3">
      <c r="A427" t="s">
        <v>444</v>
      </c>
      <c r="B427" t="s">
        <v>1363</v>
      </c>
      <c r="C427" t="s">
        <v>1634</v>
      </c>
      <c r="D427" t="s">
        <v>1637</v>
      </c>
      <c r="E427">
        <v>2024</v>
      </c>
      <c r="F427" t="s">
        <v>1642</v>
      </c>
      <c r="G427">
        <v>1981</v>
      </c>
      <c r="H427">
        <v>8924</v>
      </c>
      <c r="I427">
        <v>13668</v>
      </c>
      <c r="J427">
        <v>91869</v>
      </c>
      <c r="K427">
        <v>9.93</v>
      </c>
      <c r="L427">
        <v>19</v>
      </c>
      <c r="M427">
        <v>5.47</v>
      </c>
      <c r="N427">
        <v>21.63</v>
      </c>
      <c r="O427">
        <v>16.59</v>
      </c>
      <c r="P427">
        <v>2.4</v>
      </c>
      <c r="Q427">
        <v>20523</v>
      </c>
      <c r="R427">
        <v>5680</v>
      </c>
      <c r="S427">
        <v>10</v>
      </c>
      <c r="T427" s="30">
        <v>17678444</v>
      </c>
      <c r="U427" s="30">
        <v>27168177</v>
      </c>
      <c r="V427" s="30">
        <v>-9489733</v>
      </c>
      <c r="W427" s="27">
        <f t="shared" si="6"/>
        <v>-0.53679684705282882</v>
      </c>
    </row>
    <row r="428" spans="1:23" x14ac:dyDescent="0.3">
      <c r="A428" t="s">
        <v>445</v>
      </c>
      <c r="B428" t="s">
        <v>1090</v>
      </c>
      <c r="C428" t="s">
        <v>1633</v>
      </c>
      <c r="D428" t="s">
        <v>1638</v>
      </c>
      <c r="E428">
        <v>2023</v>
      </c>
      <c r="F428" t="s">
        <v>1640</v>
      </c>
      <c r="G428">
        <v>3796</v>
      </c>
      <c r="H428">
        <v>14357</v>
      </c>
      <c r="I428">
        <v>14460</v>
      </c>
      <c r="J428">
        <v>82955</v>
      </c>
      <c r="K428">
        <v>7.26</v>
      </c>
      <c r="L428">
        <v>14</v>
      </c>
      <c r="M428">
        <v>1.65</v>
      </c>
      <c r="N428">
        <v>15.07</v>
      </c>
      <c r="O428">
        <v>71.25</v>
      </c>
      <c r="P428">
        <v>1.4</v>
      </c>
      <c r="Q428">
        <v>7659</v>
      </c>
      <c r="R428">
        <v>314</v>
      </c>
      <c r="S428">
        <v>6</v>
      </c>
      <c r="T428" s="30">
        <v>54499172</v>
      </c>
      <c r="U428" s="30">
        <v>54973115</v>
      </c>
      <c r="V428" s="30">
        <v>-473943</v>
      </c>
      <c r="W428" s="27">
        <f t="shared" si="6"/>
        <v>-8.6963339553122014E-3</v>
      </c>
    </row>
    <row r="429" spans="1:23" x14ac:dyDescent="0.3">
      <c r="A429" t="s">
        <v>446</v>
      </c>
      <c r="B429" t="s">
        <v>1213</v>
      </c>
      <c r="C429" t="s">
        <v>1633</v>
      </c>
      <c r="D429" t="s">
        <v>1638</v>
      </c>
      <c r="E429">
        <v>2024</v>
      </c>
      <c r="F429" t="s">
        <v>1639</v>
      </c>
      <c r="G429">
        <v>2477</v>
      </c>
      <c r="H429">
        <v>13655</v>
      </c>
      <c r="I429">
        <v>8799</v>
      </c>
      <c r="J429">
        <v>111388</v>
      </c>
      <c r="K429">
        <v>0.08</v>
      </c>
      <c r="L429">
        <v>6</v>
      </c>
      <c r="M429">
        <v>0.64</v>
      </c>
      <c r="N429">
        <v>18.190000000000001</v>
      </c>
      <c r="O429">
        <v>15.58</v>
      </c>
      <c r="P429">
        <v>2</v>
      </c>
      <c r="Q429">
        <v>17219</v>
      </c>
      <c r="R429">
        <v>5500</v>
      </c>
      <c r="S429">
        <v>6</v>
      </c>
      <c r="T429" s="30">
        <v>33823435</v>
      </c>
      <c r="U429" s="30">
        <v>21906511</v>
      </c>
      <c r="V429" s="30">
        <v>11916924</v>
      </c>
      <c r="W429" s="27">
        <f t="shared" si="6"/>
        <v>0.3523274321487454</v>
      </c>
    </row>
    <row r="430" spans="1:23" x14ac:dyDescent="0.3">
      <c r="A430" t="s">
        <v>447</v>
      </c>
      <c r="B430" t="s">
        <v>1150</v>
      </c>
      <c r="C430" t="s">
        <v>1632</v>
      </c>
      <c r="D430" t="s">
        <v>1637</v>
      </c>
      <c r="E430">
        <v>2024</v>
      </c>
      <c r="F430" t="s">
        <v>1641</v>
      </c>
      <c r="G430">
        <v>1618</v>
      </c>
      <c r="H430">
        <v>18817</v>
      </c>
      <c r="I430">
        <v>6852</v>
      </c>
      <c r="J430">
        <v>291324</v>
      </c>
      <c r="K430">
        <v>12.07</v>
      </c>
      <c r="L430">
        <v>10</v>
      </c>
      <c r="M430">
        <v>3.17</v>
      </c>
      <c r="N430">
        <v>2.88</v>
      </c>
      <c r="O430">
        <v>48.3</v>
      </c>
      <c r="P430">
        <v>4.4000000000000004</v>
      </c>
      <c r="Q430">
        <v>14493</v>
      </c>
      <c r="R430">
        <v>6975</v>
      </c>
      <c r="S430">
        <v>12</v>
      </c>
      <c r="T430" s="30">
        <v>30445906</v>
      </c>
      <c r="U430" s="30">
        <v>11377860</v>
      </c>
      <c r="V430" s="30">
        <v>19068046</v>
      </c>
      <c r="W430" s="27">
        <f t="shared" si="6"/>
        <v>0.62629261221525157</v>
      </c>
    </row>
    <row r="431" spans="1:23" x14ac:dyDescent="0.3">
      <c r="A431" t="s">
        <v>448</v>
      </c>
      <c r="B431" t="s">
        <v>1347</v>
      </c>
      <c r="C431" t="s">
        <v>1633</v>
      </c>
      <c r="D431" t="s">
        <v>1638</v>
      </c>
      <c r="E431">
        <v>2023</v>
      </c>
      <c r="F431" t="s">
        <v>1641</v>
      </c>
      <c r="G431">
        <v>4050</v>
      </c>
      <c r="H431">
        <v>12925</v>
      </c>
      <c r="I431">
        <v>10995</v>
      </c>
      <c r="J431">
        <v>60207</v>
      </c>
      <c r="K431">
        <v>11.59</v>
      </c>
      <c r="L431">
        <v>6</v>
      </c>
      <c r="M431">
        <v>2.2000000000000002</v>
      </c>
      <c r="N431">
        <v>14.7</v>
      </c>
      <c r="O431">
        <v>23.79</v>
      </c>
      <c r="P431">
        <v>1.1000000000000001</v>
      </c>
      <c r="Q431">
        <v>15313</v>
      </c>
      <c r="R431">
        <v>4389</v>
      </c>
      <c r="S431">
        <v>13</v>
      </c>
      <c r="T431" s="30">
        <v>52346250</v>
      </c>
      <c r="U431" s="30">
        <v>44589957</v>
      </c>
      <c r="V431" s="30">
        <v>7756293</v>
      </c>
      <c r="W431" s="27">
        <f t="shared" si="6"/>
        <v>0.14817284905795544</v>
      </c>
    </row>
    <row r="432" spans="1:23" x14ac:dyDescent="0.3">
      <c r="A432" t="s">
        <v>449</v>
      </c>
      <c r="B432" t="s">
        <v>1147</v>
      </c>
      <c r="C432" t="s">
        <v>1634</v>
      </c>
      <c r="D432" t="s">
        <v>1638</v>
      </c>
      <c r="E432">
        <v>2024</v>
      </c>
      <c r="F432" t="s">
        <v>1642</v>
      </c>
      <c r="G432">
        <v>2788</v>
      </c>
      <c r="H432">
        <v>3480</v>
      </c>
      <c r="I432">
        <v>2896</v>
      </c>
      <c r="J432">
        <v>268401</v>
      </c>
      <c r="K432">
        <v>8.23</v>
      </c>
      <c r="L432">
        <v>3</v>
      </c>
      <c r="M432">
        <v>5.15</v>
      </c>
      <c r="N432">
        <v>16.670000000000002</v>
      </c>
      <c r="O432">
        <v>70.19</v>
      </c>
      <c r="P432">
        <v>3.1</v>
      </c>
      <c r="Q432">
        <v>2664</v>
      </c>
      <c r="R432">
        <v>4353</v>
      </c>
      <c r="S432">
        <v>5</v>
      </c>
      <c r="T432" s="30">
        <v>9702240</v>
      </c>
      <c r="U432" s="30">
        <v>8342449</v>
      </c>
      <c r="V432" s="30">
        <v>1359791</v>
      </c>
      <c r="W432" s="27">
        <f t="shared" si="6"/>
        <v>0.14015227411401904</v>
      </c>
    </row>
    <row r="433" spans="1:23" x14ac:dyDescent="0.3">
      <c r="A433" t="s">
        <v>450</v>
      </c>
      <c r="B433" t="s">
        <v>1364</v>
      </c>
      <c r="C433" t="s">
        <v>1633</v>
      </c>
      <c r="D433" t="s">
        <v>1635</v>
      </c>
      <c r="E433">
        <v>2023</v>
      </c>
      <c r="F433" t="s">
        <v>1642</v>
      </c>
      <c r="G433">
        <v>3548</v>
      </c>
      <c r="H433">
        <v>17022</v>
      </c>
      <c r="I433">
        <v>9695</v>
      </c>
      <c r="J433">
        <v>209292</v>
      </c>
      <c r="K433">
        <v>1</v>
      </c>
      <c r="L433">
        <v>11</v>
      </c>
      <c r="M433">
        <v>1.02</v>
      </c>
      <c r="N433">
        <v>5.0199999999999996</v>
      </c>
      <c r="O433">
        <v>82.93</v>
      </c>
      <c r="P433">
        <v>3.3</v>
      </c>
      <c r="Q433">
        <v>2119</v>
      </c>
      <c r="R433">
        <v>8756</v>
      </c>
      <c r="S433">
        <v>10</v>
      </c>
      <c r="T433" s="30">
        <v>60394056</v>
      </c>
      <c r="U433" s="30">
        <v>34607152</v>
      </c>
      <c r="V433" s="30">
        <v>25786904</v>
      </c>
      <c r="W433" s="27">
        <f t="shared" si="6"/>
        <v>0.42697751580056159</v>
      </c>
    </row>
    <row r="434" spans="1:23" x14ac:dyDescent="0.3">
      <c r="A434" t="s">
        <v>451</v>
      </c>
      <c r="B434" t="s">
        <v>1365</v>
      </c>
      <c r="C434" t="s">
        <v>1633</v>
      </c>
      <c r="D434" t="s">
        <v>1636</v>
      </c>
      <c r="E434">
        <v>2024</v>
      </c>
      <c r="F434" t="s">
        <v>1639</v>
      </c>
      <c r="G434">
        <v>3963</v>
      </c>
      <c r="H434">
        <v>10484</v>
      </c>
      <c r="I434">
        <v>7204</v>
      </c>
      <c r="J434">
        <v>255157</v>
      </c>
      <c r="K434">
        <v>11.5</v>
      </c>
      <c r="L434">
        <v>5</v>
      </c>
      <c r="M434">
        <v>7.52</v>
      </c>
      <c r="N434">
        <v>22</v>
      </c>
      <c r="O434">
        <v>54.33</v>
      </c>
      <c r="P434">
        <v>3.2</v>
      </c>
      <c r="Q434">
        <v>9482</v>
      </c>
      <c r="R434">
        <v>6347</v>
      </c>
      <c r="S434">
        <v>9</v>
      </c>
      <c r="T434" s="30">
        <v>41548092</v>
      </c>
      <c r="U434" s="30">
        <v>28804609</v>
      </c>
      <c r="V434" s="30">
        <v>12743483</v>
      </c>
      <c r="W434" s="27">
        <f t="shared" si="6"/>
        <v>0.30671644320032793</v>
      </c>
    </row>
    <row r="435" spans="1:23" x14ac:dyDescent="0.3">
      <c r="A435" t="s">
        <v>452</v>
      </c>
      <c r="B435" t="s">
        <v>1366</v>
      </c>
      <c r="C435" t="s">
        <v>1632</v>
      </c>
      <c r="D435" t="s">
        <v>1635</v>
      </c>
      <c r="E435">
        <v>2023</v>
      </c>
      <c r="F435" t="s">
        <v>1641</v>
      </c>
      <c r="G435">
        <v>1116</v>
      </c>
      <c r="H435">
        <v>18675</v>
      </c>
      <c r="I435">
        <v>11395</v>
      </c>
      <c r="J435">
        <v>72031</v>
      </c>
      <c r="K435">
        <v>8.76</v>
      </c>
      <c r="L435">
        <v>13</v>
      </c>
      <c r="M435">
        <v>9.06</v>
      </c>
      <c r="N435">
        <v>4.87</v>
      </c>
      <c r="O435">
        <v>52.17</v>
      </c>
      <c r="P435">
        <v>2.9</v>
      </c>
      <c r="Q435">
        <v>4566</v>
      </c>
      <c r="R435">
        <v>6277</v>
      </c>
      <c r="S435">
        <v>13</v>
      </c>
      <c r="T435" s="30">
        <v>20841300</v>
      </c>
      <c r="U435" s="30">
        <v>12788851</v>
      </c>
      <c r="V435" s="30">
        <v>8052449</v>
      </c>
      <c r="W435" s="27">
        <f t="shared" si="6"/>
        <v>0.38636980418687894</v>
      </c>
    </row>
    <row r="436" spans="1:23" x14ac:dyDescent="0.3">
      <c r="A436" t="s">
        <v>453</v>
      </c>
      <c r="B436" t="s">
        <v>1367</v>
      </c>
      <c r="C436" t="s">
        <v>1632</v>
      </c>
      <c r="D436" t="s">
        <v>1638</v>
      </c>
      <c r="E436">
        <v>2024</v>
      </c>
      <c r="F436" t="s">
        <v>1642</v>
      </c>
      <c r="G436">
        <v>4430</v>
      </c>
      <c r="H436">
        <v>17383</v>
      </c>
      <c r="I436">
        <v>10617</v>
      </c>
      <c r="J436">
        <v>392951</v>
      </c>
      <c r="K436">
        <v>11.73</v>
      </c>
      <c r="L436">
        <v>11</v>
      </c>
      <c r="M436">
        <v>7.43</v>
      </c>
      <c r="N436">
        <v>7.84</v>
      </c>
      <c r="O436">
        <v>71.12</v>
      </c>
      <c r="P436">
        <v>4.2</v>
      </c>
      <c r="Q436">
        <v>10138</v>
      </c>
      <c r="R436">
        <v>7369</v>
      </c>
      <c r="S436">
        <v>5</v>
      </c>
      <c r="T436" s="30">
        <v>77006690</v>
      </c>
      <c r="U436" s="30">
        <v>47426261</v>
      </c>
      <c r="V436" s="30">
        <v>29580429</v>
      </c>
      <c r="W436" s="27">
        <f t="shared" si="6"/>
        <v>0.38412804134290152</v>
      </c>
    </row>
    <row r="437" spans="1:23" x14ac:dyDescent="0.3">
      <c r="A437" t="s">
        <v>454</v>
      </c>
      <c r="B437" t="s">
        <v>1368</v>
      </c>
      <c r="C437" t="s">
        <v>1634</v>
      </c>
      <c r="D437" t="s">
        <v>1636</v>
      </c>
      <c r="E437">
        <v>2024</v>
      </c>
      <c r="F437" t="s">
        <v>1642</v>
      </c>
      <c r="G437">
        <v>2494</v>
      </c>
      <c r="H437">
        <v>6890</v>
      </c>
      <c r="I437">
        <v>4131</v>
      </c>
      <c r="J437">
        <v>121312</v>
      </c>
      <c r="K437">
        <v>11.28</v>
      </c>
      <c r="L437">
        <v>10</v>
      </c>
      <c r="M437">
        <v>5.33</v>
      </c>
      <c r="N437">
        <v>15.51</v>
      </c>
      <c r="O437">
        <v>10.41</v>
      </c>
      <c r="P437">
        <v>1.5</v>
      </c>
      <c r="Q437">
        <v>3837</v>
      </c>
      <c r="R437">
        <v>2472</v>
      </c>
      <c r="S437">
        <v>5</v>
      </c>
      <c r="T437" s="30">
        <v>17183660</v>
      </c>
      <c r="U437" s="30">
        <v>10424026</v>
      </c>
      <c r="V437" s="30">
        <v>6759634</v>
      </c>
      <c r="W437" s="27">
        <f t="shared" si="6"/>
        <v>0.3933756836436475</v>
      </c>
    </row>
    <row r="438" spans="1:23" x14ac:dyDescent="0.3">
      <c r="A438" t="s">
        <v>455</v>
      </c>
      <c r="B438" t="s">
        <v>1052</v>
      </c>
      <c r="C438" t="s">
        <v>1632</v>
      </c>
      <c r="D438" t="s">
        <v>1636</v>
      </c>
      <c r="E438">
        <v>2023</v>
      </c>
      <c r="F438" t="s">
        <v>1641</v>
      </c>
      <c r="G438">
        <v>4157</v>
      </c>
      <c r="H438">
        <v>3107</v>
      </c>
      <c r="I438">
        <v>13725</v>
      </c>
      <c r="J438">
        <v>109766</v>
      </c>
      <c r="K438">
        <v>12.05</v>
      </c>
      <c r="L438">
        <v>18</v>
      </c>
      <c r="M438">
        <v>8.61</v>
      </c>
      <c r="N438">
        <v>15.96</v>
      </c>
      <c r="O438">
        <v>83.42</v>
      </c>
      <c r="P438">
        <v>2.2000000000000002</v>
      </c>
      <c r="Q438">
        <v>7094</v>
      </c>
      <c r="R438">
        <v>6934</v>
      </c>
      <c r="S438">
        <v>3</v>
      </c>
      <c r="T438" s="30">
        <v>12915799</v>
      </c>
      <c r="U438" s="30">
        <v>57164591</v>
      </c>
      <c r="V438" s="30">
        <v>-44248792</v>
      </c>
      <c r="W438" s="27">
        <f t="shared" si="6"/>
        <v>-3.4259430639947248</v>
      </c>
    </row>
    <row r="439" spans="1:23" x14ac:dyDescent="0.3">
      <c r="A439" t="s">
        <v>456</v>
      </c>
      <c r="B439" t="s">
        <v>1369</v>
      </c>
      <c r="C439" t="s">
        <v>1633</v>
      </c>
      <c r="D439" t="s">
        <v>1635</v>
      </c>
      <c r="E439">
        <v>2024</v>
      </c>
      <c r="F439" t="s">
        <v>1642</v>
      </c>
      <c r="G439">
        <v>3423</v>
      </c>
      <c r="H439">
        <v>8073</v>
      </c>
      <c r="I439">
        <v>8262</v>
      </c>
      <c r="J439">
        <v>193521</v>
      </c>
      <c r="K439">
        <v>7.77</v>
      </c>
      <c r="L439">
        <v>4</v>
      </c>
      <c r="M439">
        <v>6.95</v>
      </c>
      <c r="N439">
        <v>17.48</v>
      </c>
      <c r="O439">
        <v>25.8</v>
      </c>
      <c r="P439">
        <v>3.5</v>
      </c>
      <c r="Q439">
        <v>3960</v>
      </c>
      <c r="R439">
        <v>8883</v>
      </c>
      <c r="S439">
        <v>10</v>
      </c>
      <c r="T439" s="30">
        <v>27633879</v>
      </c>
      <c r="U439" s="30">
        <v>28474347</v>
      </c>
      <c r="V439" s="30">
        <v>-840468</v>
      </c>
      <c r="W439" s="27">
        <f t="shared" si="6"/>
        <v>-3.0414405447747671E-2</v>
      </c>
    </row>
    <row r="440" spans="1:23" x14ac:dyDescent="0.3">
      <c r="A440" t="s">
        <v>457</v>
      </c>
      <c r="B440" t="s">
        <v>1309</v>
      </c>
      <c r="C440" t="s">
        <v>1632</v>
      </c>
      <c r="D440" t="s">
        <v>1638</v>
      </c>
      <c r="E440">
        <v>2023</v>
      </c>
      <c r="F440" t="s">
        <v>1641</v>
      </c>
      <c r="G440">
        <v>4019</v>
      </c>
      <c r="H440">
        <v>18868</v>
      </c>
      <c r="I440">
        <v>5905</v>
      </c>
      <c r="J440">
        <v>401977</v>
      </c>
      <c r="K440">
        <v>2.1</v>
      </c>
      <c r="L440">
        <v>13</v>
      </c>
      <c r="M440">
        <v>0.11</v>
      </c>
      <c r="N440">
        <v>2.8</v>
      </c>
      <c r="O440">
        <v>88.73</v>
      </c>
      <c r="P440">
        <v>3.8</v>
      </c>
      <c r="Q440">
        <v>8320</v>
      </c>
      <c r="R440">
        <v>6717</v>
      </c>
      <c r="S440">
        <v>4</v>
      </c>
      <c r="T440" s="30">
        <v>75830492</v>
      </c>
      <c r="U440" s="30">
        <v>24134172</v>
      </c>
      <c r="V440" s="30">
        <v>51696320</v>
      </c>
      <c r="W440" s="27">
        <f t="shared" si="6"/>
        <v>0.68173525763224641</v>
      </c>
    </row>
    <row r="441" spans="1:23" x14ac:dyDescent="0.3">
      <c r="A441" t="s">
        <v>458</v>
      </c>
      <c r="B441" t="s">
        <v>1293</v>
      </c>
      <c r="C441" t="s">
        <v>1633</v>
      </c>
      <c r="D441" t="s">
        <v>1635</v>
      </c>
      <c r="E441">
        <v>2024</v>
      </c>
      <c r="F441" t="s">
        <v>1639</v>
      </c>
      <c r="G441">
        <v>2596</v>
      </c>
      <c r="H441">
        <v>7276</v>
      </c>
      <c r="I441">
        <v>3778</v>
      </c>
      <c r="J441">
        <v>237771</v>
      </c>
      <c r="K441">
        <v>10.07</v>
      </c>
      <c r="L441">
        <v>15</v>
      </c>
      <c r="M441">
        <v>3.94</v>
      </c>
      <c r="N441">
        <v>21.24</v>
      </c>
      <c r="O441">
        <v>68.900000000000006</v>
      </c>
      <c r="P441">
        <v>2.6</v>
      </c>
      <c r="Q441">
        <v>4942</v>
      </c>
      <c r="R441">
        <v>5250</v>
      </c>
      <c r="S441">
        <v>5</v>
      </c>
      <c r="T441" s="30">
        <v>18888496</v>
      </c>
      <c r="U441" s="30">
        <v>10045459</v>
      </c>
      <c r="V441" s="30">
        <v>8843037</v>
      </c>
      <c r="W441" s="27">
        <f t="shared" si="6"/>
        <v>0.46817052029976342</v>
      </c>
    </row>
    <row r="442" spans="1:23" x14ac:dyDescent="0.3">
      <c r="A442" t="s">
        <v>459</v>
      </c>
      <c r="B442" t="s">
        <v>1305</v>
      </c>
      <c r="C442" t="s">
        <v>1632</v>
      </c>
      <c r="D442" t="s">
        <v>1635</v>
      </c>
      <c r="E442">
        <v>2023</v>
      </c>
      <c r="F442" t="s">
        <v>1640</v>
      </c>
      <c r="G442">
        <v>803</v>
      </c>
      <c r="H442">
        <v>5176</v>
      </c>
      <c r="I442">
        <v>13728</v>
      </c>
      <c r="J442">
        <v>287199</v>
      </c>
      <c r="K442">
        <v>9.31</v>
      </c>
      <c r="L442">
        <v>12</v>
      </c>
      <c r="M442">
        <v>8.51</v>
      </c>
      <c r="N442">
        <v>13.32</v>
      </c>
      <c r="O442">
        <v>71.94</v>
      </c>
      <c r="P442">
        <v>4.5</v>
      </c>
      <c r="Q442">
        <v>17691</v>
      </c>
      <c r="R442">
        <v>9175</v>
      </c>
      <c r="S442">
        <v>8</v>
      </c>
      <c r="T442" s="30">
        <v>4156328</v>
      </c>
      <c r="U442" s="30">
        <v>11310783</v>
      </c>
      <c r="V442" s="30">
        <v>-7154455</v>
      </c>
      <c r="W442" s="27">
        <f t="shared" si="6"/>
        <v>-1.7213403273273908</v>
      </c>
    </row>
    <row r="443" spans="1:23" x14ac:dyDescent="0.3">
      <c r="A443" t="s">
        <v>460</v>
      </c>
      <c r="B443" t="s">
        <v>1370</v>
      </c>
      <c r="C443" t="s">
        <v>1632</v>
      </c>
      <c r="D443" t="s">
        <v>1637</v>
      </c>
      <c r="E443">
        <v>2023</v>
      </c>
      <c r="F443" t="s">
        <v>1639</v>
      </c>
      <c r="G443">
        <v>2132</v>
      </c>
      <c r="H443">
        <v>4880</v>
      </c>
      <c r="I443">
        <v>3639</v>
      </c>
      <c r="J443">
        <v>286731</v>
      </c>
      <c r="K443">
        <v>11.13</v>
      </c>
      <c r="L443">
        <v>19</v>
      </c>
      <c r="M443">
        <v>3.46</v>
      </c>
      <c r="N443">
        <v>11.78</v>
      </c>
      <c r="O443">
        <v>62.5</v>
      </c>
      <c r="P443">
        <v>2.7</v>
      </c>
      <c r="Q443">
        <v>20595</v>
      </c>
      <c r="R443">
        <v>8202</v>
      </c>
      <c r="S443">
        <v>11</v>
      </c>
      <c r="T443" s="30">
        <v>10404160</v>
      </c>
      <c r="U443" s="30">
        <v>8045079</v>
      </c>
      <c r="V443" s="30">
        <v>2359081</v>
      </c>
      <c r="W443" s="27">
        <f t="shared" si="6"/>
        <v>0.22674401393288837</v>
      </c>
    </row>
    <row r="444" spans="1:23" x14ac:dyDescent="0.3">
      <c r="A444" t="s">
        <v>461</v>
      </c>
      <c r="B444" t="s">
        <v>1371</v>
      </c>
      <c r="C444" t="s">
        <v>1634</v>
      </c>
      <c r="D444" t="s">
        <v>1637</v>
      </c>
      <c r="E444">
        <v>2024</v>
      </c>
      <c r="F444" t="s">
        <v>1641</v>
      </c>
      <c r="G444">
        <v>2824</v>
      </c>
      <c r="H444">
        <v>10211</v>
      </c>
      <c r="I444">
        <v>4184</v>
      </c>
      <c r="J444">
        <v>285841</v>
      </c>
      <c r="K444">
        <v>2.5499999999999998</v>
      </c>
      <c r="L444">
        <v>3</v>
      </c>
      <c r="M444">
        <v>0.35</v>
      </c>
      <c r="N444">
        <v>24.53</v>
      </c>
      <c r="O444">
        <v>47.73</v>
      </c>
      <c r="P444">
        <v>2.6</v>
      </c>
      <c r="Q444">
        <v>17826</v>
      </c>
      <c r="R444">
        <v>4258</v>
      </c>
      <c r="S444">
        <v>9</v>
      </c>
      <c r="T444" s="30">
        <v>28835864</v>
      </c>
      <c r="U444" s="30">
        <v>12101457</v>
      </c>
      <c r="V444" s="30">
        <v>16734407</v>
      </c>
      <c r="W444" s="27">
        <f t="shared" si="6"/>
        <v>0.58033312266974213</v>
      </c>
    </row>
    <row r="445" spans="1:23" x14ac:dyDescent="0.3">
      <c r="A445" t="s">
        <v>462</v>
      </c>
      <c r="B445" t="s">
        <v>1308</v>
      </c>
      <c r="C445" t="s">
        <v>1634</v>
      </c>
      <c r="D445" t="s">
        <v>1637</v>
      </c>
      <c r="E445">
        <v>2023</v>
      </c>
      <c r="F445" t="s">
        <v>1641</v>
      </c>
      <c r="G445">
        <v>2946</v>
      </c>
      <c r="H445">
        <v>10282</v>
      </c>
      <c r="I445">
        <v>11651</v>
      </c>
      <c r="J445">
        <v>161041</v>
      </c>
      <c r="K445">
        <v>2.92</v>
      </c>
      <c r="L445">
        <v>10</v>
      </c>
      <c r="M445">
        <v>7.46</v>
      </c>
      <c r="N445">
        <v>18.510000000000002</v>
      </c>
      <c r="O445">
        <v>55.73</v>
      </c>
      <c r="P445">
        <v>1.1000000000000001</v>
      </c>
      <c r="Q445">
        <v>12029</v>
      </c>
      <c r="R445">
        <v>7827</v>
      </c>
      <c r="S445">
        <v>9</v>
      </c>
      <c r="T445" s="30">
        <v>30290772</v>
      </c>
      <c r="U445" s="30">
        <v>34484887</v>
      </c>
      <c r="V445" s="30">
        <v>-4194115</v>
      </c>
      <c r="W445" s="27">
        <f t="shared" si="6"/>
        <v>-0.13846180612366038</v>
      </c>
    </row>
    <row r="446" spans="1:23" x14ac:dyDescent="0.3">
      <c r="A446" t="s">
        <v>463</v>
      </c>
      <c r="B446" t="s">
        <v>1372</v>
      </c>
      <c r="C446" t="s">
        <v>1633</v>
      </c>
      <c r="D446" t="s">
        <v>1636</v>
      </c>
      <c r="E446">
        <v>2024</v>
      </c>
      <c r="F446" t="s">
        <v>1639</v>
      </c>
      <c r="G446">
        <v>4235</v>
      </c>
      <c r="H446">
        <v>18934</v>
      </c>
      <c r="I446">
        <v>10853</v>
      </c>
      <c r="J446">
        <v>166185</v>
      </c>
      <c r="K446">
        <v>13.36</v>
      </c>
      <c r="L446">
        <v>16</v>
      </c>
      <c r="M446">
        <v>8.02</v>
      </c>
      <c r="N446">
        <v>2.95</v>
      </c>
      <c r="O446">
        <v>13.71</v>
      </c>
      <c r="P446">
        <v>3.2</v>
      </c>
      <c r="Q446">
        <v>19175</v>
      </c>
      <c r="R446">
        <v>5306</v>
      </c>
      <c r="S446">
        <v>5</v>
      </c>
      <c r="T446" s="30">
        <v>80185490</v>
      </c>
      <c r="U446" s="30">
        <v>46128640</v>
      </c>
      <c r="V446" s="30">
        <v>34056850</v>
      </c>
      <c r="W446" s="27">
        <f t="shared" si="6"/>
        <v>0.42472584503754979</v>
      </c>
    </row>
    <row r="447" spans="1:23" x14ac:dyDescent="0.3">
      <c r="A447" t="s">
        <v>464</v>
      </c>
      <c r="B447" t="s">
        <v>1373</v>
      </c>
      <c r="C447" t="s">
        <v>1634</v>
      </c>
      <c r="D447" t="s">
        <v>1638</v>
      </c>
      <c r="E447">
        <v>2023</v>
      </c>
      <c r="F447" t="s">
        <v>1642</v>
      </c>
      <c r="G447">
        <v>825</v>
      </c>
      <c r="H447">
        <v>15497</v>
      </c>
      <c r="I447">
        <v>11848</v>
      </c>
      <c r="J447">
        <v>227164</v>
      </c>
      <c r="K447">
        <v>11.25</v>
      </c>
      <c r="L447">
        <v>6</v>
      </c>
      <c r="M447">
        <v>1.61</v>
      </c>
      <c r="N447">
        <v>18.91</v>
      </c>
      <c r="O447">
        <v>59.92</v>
      </c>
      <c r="P447">
        <v>3.8</v>
      </c>
      <c r="Q447">
        <v>11890</v>
      </c>
      <c r="R447">
        <v>403</v>
      </c>
      <c r="S447">
        <v>8</v>
      </c>
      <c r="T447" s="30">
        <v>12785025</v>
      </c>
      <c r="U447" s="30">
        <v>10001764</v>
      </c>
      <c r="V447" s="30">
        <v>2783261</v>
      </c>
      <c r="W447" s="27">
        <f t="shared" si="6"/>
        <v>0.21769695405366826</v>
      </c>
    </row>
    <row r="448" spans="1:23" x14ac:dyDescent="0.3">
      <c r="A448" t="s">
        <v>465</v>
      </c>
      <c r="B448" t="s">
        <v>1312</v>
      </c>
      <c r="C448" t="s">
        <v>1632</v>
      </c>
      <c r="D448" t="s">
        <v>1638</v>
      </c>
      <c r="E448">
        <v>2024</v>
      </c>
      <c r="F448" t="s">
        <v>1642</v>
      </c>
      <c r="G448">
        <v>1675</v>
      </c>
      <c r="H448">
        <v>7842</v>
      </c>
      <c r="I448">
        <v>14293</v>
      </c>
      <c r="J448">
        <v>60350</v>
      </c>
      <c r="K448">
        <v>13.62</v>
      </c>
      <c r="L448">
        <v>13</v>
      </c>
      <c r="M448">
        <v>5.37</v>
      </c>
      <c r="N448">
        <v>2.38</v>
      </c>
      <c r="O448">
        <v>60.09</v>
      </c>
      <c r="P448">
        <v>1.5</v>
      </c>
      <c r="Q448">
        <v>15530</v>
      </c>
      <c r="R448">
        <v>433</v>
      </c>
      <c r="S448">
        <v>11</v>
      </c>
      <c r="T448" s="30">
        <v>13135350</v>
      </c>
      <c r="U448" s="30">
        <v>24001125</v>
      </c>
      <c r="V448" s="30">
        <v>-10865775</v>
      </c>
      <c r="W448" s="27">
        <f t="shared" si="6"/>
        <v>-0.82721625232673668</v>
      </c>
    </row>
    <row r="449" spans="1:23" x14ac:dyDescent="0.3">
      <c r="A449" t="s">
        <v>466</v>
      </c>
      <c r="B449" t="s">
        <v>1053</v>
      </c>
      <c r="C449" t="s">
        <v>1633</v>
      </c>
      <c r="D449" t="s">
        <v>1637</v>
      </c>
      <c r="E449">
        <v>2024</v>
      </c>
      <c r="F449" t="s">
        <v>1642</v>
      </c>
      <c r="G449">
        <v>3119</v>
      </c>
      <c r="H449">
        <v>18843</v>
      </c>
      <c r="I449">
        <v>1485</v>
      </c>
      <c r="J449">
        <v>277230</v>
      </c>
      <c r="K449">
        <v>11.38</v>
      </c>
      <c r="L449">
        <v>10</v>
      </c>
      <c r="M449">
        <v>1.92</v>
      </c>
      <c r="N449">
        <v>0.69</v>
      </c>
      <c r="O449">
        <v>81.3</v>
      </c>
      <c r="P449">
        <v>2.2000000000000002</v>
      </c>
      <c r="Q449">
        <v>6874</v>
      </c>
      <c r="R449">
        <v>4606</v>
      </c>
      <c r="S449">
        <v>2</v>
      </c>
      <c r="T449" s="30">
        <v>58771317</v>
      </c>
      <c r="U449" s="30">
        <v>4908945</v>
      </c>
      <c r="V449" s="30">
        <v>53862372</v>
      </c>
      <c r="W449" s="27">
        <f t="shared" si="6"/>
        <v>0.91647379622273906</v>
      </c>
    </row>
    <row r="450" spans="1:23" x14ac:dyDescent="0.3">
      <c r="A450" t="s">
        <v>467</v>
      </c>
      <c r="B450" t="s">
        <v>1374</v>
      </c>
      <c r="C450" t="s">
        <v>1633</v>
      </c>
      <c r="D450" t="s">
        <v>1638</v>
      </c>
      <c r="E450">
        <v>2023</v>
      </c>
      <c r="F450" t="s">
        <v>1642</v>
      </c>
      <c r="G450">
        <v>467</v>
      </c>
      <c r="H450">
        <v>7559</v>
      </c>
      <c r="I450">
        <v>14939</v>
      </c>
      <c r="J450">
        <v>413003</v>
      </c>
      <c r="K450">
        <v>8.9600000000000009</v>
      </c>
      <c r="L450">
        <v>8</v>
      </c>
      <c r="M450">
        <v>7.19</v>
      </c>
      <c r="N450">
        <v>10.09</v>
      </c>
      <c r="O450">
        <v>50.45</v>
      </c>
      <c r="P450">
        <v>4.0999999999999996</v>
      </c>
      <c r="Q450">
        <v>14642</v>
      </c>
      <c r="R450">
        <v>2431</v>
      </c>
      <c r="S450">
        <v>7</v>
      </c>
      <c r="T450" s="30">
        <v>3530053</v>
      </c>
      <c r="U450" s="30">
        <v>7389516</v>
      </c>
      <c r="V450" s="30">
        <v>-3859463</v>
      </c>
      <c r="W450" s="27">
        <f t="shared" si="6"/>
        <v>-1.0933158793933122</v>
      </c>
    </row>
    <row r="451" spans="1:23" x14ac:dyDescent="0.3">
      <c r="A451" t="s">
        <v>468</v>
      </c>
      <c r="B451" t="s">
        <v>1375</v>
      </c>
      <c r="C451" t="s">
        <v>1632</v>
      </c>
      <c r="D451" t="s">
        <v>1635</v>
      </c>
      <c r="E451">
        <v>2024</v>
      </c>
      <c r="F451" t="s">
        <v>1641</v>
      </c>
      <c r="G451">
        <v>164</v>
      </c>
      <c r="H451">
        <v>10384</v>
      </c>
      <c r="I451">
        <v>8331</v>
      </c>
      <c r="J451">
        <v>311570</v>
      </c>
      <c r="K451">
        <v>9.81</v>
      </c>
      <c r="L451">
        <v>12</v>
      </c>
      <c r="M451">
        <v>2.72</v>
      </c>
      <c r="N451">
        <v>24.84</v>
      </c>
      <c r="O451">
        <v>16.170000000000002</v>
      </c>
      <c r="P451">
        <v>2.5</v>
      </c>
      <c r="Q451">
        <v>20539</v>
      </c>
      <c r="R451">
        <v>4661</v>
      </c>
      <c r="S451">
        <v>7</v>
      </c>
      <c r="T451" s="30">
        <v>1702976</v>
      </c>
      <c r="U451" s="30">
        <v>1677854</v>
      </c>
      <c r="V451" s="30">
        <v>25122</v>
      </c>
      <c r="W451" s="27">
        <f t="shared" ref="W451:W514" si="7">(V451/T451)</f>
        <v>1.4751822691570521E-2</v>
      </c>
    </row>
    <row r="452" spans="1:23" x14ac:dyDescent="0.3">
      <c r="A452" t="s">
        <v>469</v>
      </c>
      <c r="B452" t="s">
        <v>1376</v>
      </c>
      <c r="C452" t="s">
        <v>1632</v>
      </c>
      <c r="D452" t="s">
        <v>1635</v>
      </c>
      <c r="E452">
        <v>2024</v>
      </c>
      <c r="F452" t="s">
        <v>1641</v>
      </c>
      <c r="G452">
        <v>666</v>
      </c>
      <c r="H452">
        <v>7155</v>
      </c>
      <c r="I452">
        <v>5083</v>
      </c>
      <c r="J452">
        <v>118487</v>
      </c>
      <c r="K452">
        <v>13.34</v>
      </c>
      <c r="L452">
        <v>17</v>
      </c>
      <c r="M452">
        <v>3.16</v>
      </c>
      <c r="N452">
        <v>4.37</v>
      </c>
      <c r="O452">
        <v>34.5</v>
      </c>
      <c r="P452">
        <v>2</v>
      </c>
      <c r="Q452">
        <v>13704</v>
      </c>
      <c r="R452">
        <v>179</v>
      </c>
      <c r="S452">
        <v>7</v>
      </c>
      <c r="T452" s="30">
        <v>4765230</v>
      </c>
      <c r="U452" s="30">
        <v>3503765</v>
      </c>
      <c r="V452" s="30">
        <v>1261465</v>
      </c>
      <c r="W452" s="27">
        <f t="shared" si="7"/>
        <v>0.26472279407289889</v>
      </c>
    </row>
    <row r="453" spans="1:23" x14ac:dyDescent="0.3">
      <c r="A453" t="s">
        <v>470</v>
      </c>
      <c r="B453" t="s">
        <v>1145</v>
      </c>
      <c r="C453" t="s">
        <v>1633</v>
      </c>
      <c r="D453" t="s">
        <v>1638</v>
      </c>
      <c r="E453">
        <v>2024</v>
      </c>
      <c r="F453" t="s">
        <v>1639</v>
      </c>
      <c r="G453">
        <v>4024</v>
      </c>
      <c r="H453">
        <v>13591</v>
      </c>
      <c r="I453">
        <v>8536</v>
      </c>
      <c r="J453">
        <v>198694</v>
      </c>
      <c r="K453">
        <v>8.68</v>
      </c>
      <c r="L453">
        <v>10</v>
      </c>
      <c r="M453">
        <v>8.4499999999999993</v>
      </c>
      <c r="N453">
        <v>16.82</v>
      </c>
      <c r="O453">
        <v>62.45</v>
      </c>
      <c r="P453">
        <v>3.7</v>
      </c>
      <c r="Q453">
        <v>8894</v>
      </c>
      <c r="R453">
        <v>3863</v>
      </c>
      <c r="S453">
        <v>13</v>
      </c>
      <c r="T453" s="30">
        <v>54690184</v>
      </c>
      <c r="U453" s="30">
        <v>34547558</v>
      </c>
      <c r="V453" s="30">
        <v>20142626</v>
      </c>
      <c r="W453" s="27">
        <f t="shared" si="7"/>
        <v>0.36830422804940643</v>
      </c>
    </row>
    <row r="454" spans="1:23" x14ac:dyDescent="0.3">
      <c r="A454" t="s">
        <v>471</v>
      </c>
      <c r="B454" t="s">
        <v>1377</v>
      </c>
      <c r="C454" t="s">
        <v>1633</v>
      </c>
      <c r="D454" t="s">
        <v>1637</v>
      </c>
      <c r="E454">
        <v>2023</v>
      </c>
      <c r="F454" t="s">
        <v>1641</v>
      </c>
      <c r="G454">
        <v>3317</v>
      </c>
      <c r="H454">
        <v>16751</v>
      </c>
      <c r="I454">
        <v>8510</v>
      </c>
      <c r="J454">
        <v>173853</v>
      </c>
      <c r="K454">
        <v>9.49</v>
      </c>
      <c r="L454">
        <v>14</v>
      </c>
      <c r="M454">
        <v>4.76</v>
      </c>
      <c r="N454">
        <v>4.33</v>
      </c>
      <c r="O454">
        <v>29.14</v>
      </c>
      <c r="P454">
        <v>1.8</v>
      </c>
      <c r="Q454">
        <v>18588</v>
      </c>
      <c r="R454">
        <v>5296</v>
      </c>
      <c r="S454">
        <v>3</v>
      </c>
      <c r="T454" s="30">
        <v>55563067</v>
      </c>
      <c r="U454" s="30">
        <v>28401523</v>
      </c>
      <c r="V454" s="30">
        <v>27161544</v>
      </c>
      <c r="W454" s="27">
        <f t="shared" si="7"/>
        <v>0.48884169766942492</v>
      </c>
    </row>
    <row r="455" spans="1:23" x14ac:dyDescent="0.3">
      <c r="A455" t="s">
        <v>472</v>
      </c>
      <c r="B455" t="s">
        <v>1378</v>
      </c>
      <c r="C455" t="s">
        <v>1634</v>
      </c>
      <c r="D455" t="s">
        <v>1635</v>
      </c>
      <c r="E455">
        <v>2023</v>
      </c>
      <c r="F455" t="s">
        <v>1639</v>
      </c>
      <c r="G455">
        <v>875</v>
      </c>
      <c r="H455">
        <v>2026</v>
      </c>
      <c r="I455">
        <v>2419</v>
      </c>
      <c r="J455">
        <v>365261</v>
      </c>
      <c r="K455">
        <v>2.35</v>
      </c>
      <c r="L455">
        <v>18</v>
      </c>
      <c r="M455">
        <v>6.7</v>
      </c>
      <c r="N455">
        <v>18.12</v>
      </c>
      <c r="O455">
        <v>32.44</v>
      </c>
      <c r="P455">
        <v>4.5999999999999996</v>
      </c>
      <c r="Q455">
        <v>2325</v>
      </c>
      <c r="R455">
        <v>832</v>
      </c>
      <c r="S455">
        <v>9</v>
      </c>
      <c r="T455" s="30">
        <v>1772750</v>
      </c>
      <c r="U455" s="30">
        <v>2481886</v>
      </c>
      <c r="V455" s="30">
        <v>-709136</v>
      </c>
      <c r="W455" s="27">
        <f t="shared" si="7"/>
        <v>-0.40002030743195599</v>
      </c>
    </row>
    <row r="456" spans="1:23" x14ac:dyDescent="0.3">
      <c r="A456" t="s">
        <v>473</v>
      </c>
      <c r="B456" t="s">
        <v>1379</v>
      </c>
      <c r="C456" t="s">
        <v>1634</v>
      </c>
      <c r="D456" t="s">
        <v>1638</v>
      </c>
      <c r="E456">
        <v>2024</v>
      </c>
      <c r="F456" t="s">
        <v>1640</v>
      </c>
      <c r="G456">
        <v>1566</v>
      </c>
      <c r="H456">
        <v>4724</v>
      </c>
      <c r="I456">
        <v>14775</v>
      </c>
      <c r="J456">
        <v>285062</v>
      </c>
      <c r="K456">
        <v>7.11</v>
      </c>
      <c r="L456">
        <v>0</v>
      </c>
      <c r="M456">
        <v>4.0199999999999996</v>
      </c>
      <c r="N456">
        <v>12.63</v>
      </c>
      <c r="O456">
        <v>75.64</v>
      </c>
      <c r="P456">
        <v>1.4</v>
      </c>
      <c r="Q456">
        <v>10696</v>
      </c>
      <c r="R456">
        <v>4076</v>
      </c>
      <c r="S456">
        <v>6</v>
      </c>
      <c r="T456" s="30">
        <v>7397784</v>
      </c>
      <c r="U456" s="30">
        <v>23422712</v>
      </c>
      <c r="V456" s="30">
        <v>-16024928</v>
      </c>
      <c r="W456" s="27">
        <f t="shared" si="7"/>
        <v>-2.1661794937511019</v>
      </c>
    </row>
    <row r="457" spans="1:23" x14ac:dyDescent="0.3">
      <c r="A457" t="s">
        <v>474</v>
      </c>
      <c r="B457" t="s">
        <v>1256</v>
      </c>
      <c r="C457" t="s">
        <v>1633</v>
      </c>
      <c r="D457" t="s">
        <v>1635</v>
      </c>
      <c r="E457">
        <v>2024</v>
      </c>
      <c r="F457" t="s">
        <v>1639</v>
      </c>
      <c r="G457">
        <v>3196</v>
      </c>
      <c r="H457">
        <v>16569</v>
      </c>
      <c r="I457">
        <v>14072</v>
      </c>
      <c r="J457">
        <v>283077</v>
      </c>
      <c r="K457">
        <v>10.75</v>
      </c>
      <c r="L457">
        <v>3</v>
      </c>
      <c r="M457">
        <v>2.98</v>
      </c>
      <c r="N457">
        <v>17</v>
      </c>
      <c r="O457">
        <v>56.75</v>
      </c>
      <c r="P457">
        <v>3.8</v>
      </c>
      <c r="Q457">
        <v>13152</v>
      </c>
      <c r="R457">
        <v>5759</v>
      </c>
      <c r="S457">
        <v>6</v>
      </c>
      <c r="T457" s="30">
        <v>52954524</v>
      </c>
      <c r="U457" s="30">
        <v>45257189</v>
      </c>
      <c r="V457" s="30">
        <v>7697335</v>
      </c>
      <c r="W457" s="27">
        <f t="shared" si="7"/>
        <v>0.14535745803323621</v>
      </c>
    </row>
    <row r="458" spans="1:23" x14ac:dyDescent="0.3">
      <c r="A458" t="s">
        <v>475</v>
      </c>
      <c r="B458" t="s">
        <v>1190</v>
      </c>
      <c r="C458" t="s">
        <v>1632</v>
      </c>
      <c r="D458" t="s">
        <v>1638</v>
      </c>
      <c r="E458">
        <v>2023</v>
      </c>
      <c r="F458" t="s">
        <v>1641</v>
      </c>
      <c r="G458">
        <v>462</v>
      </c>
      <c r="H458">
        <v>13036</v>
      </c>
      <c r="I458">
        <v>13635</v>
      </c>
      <c r="J458">
        <v>413228</v>
      </c>
      <c r="K458">
        <v>4.0599999999999996</v>
      </c>
      <c r="L458">
        <v>13</v>
      </c>
      <c r="M458">
        <v>6.25</v>
      </c>
      <c r="N458">
        <v>5.07</v>
      </c>
      <c r="O458">
        <v>50.68</v>
      </c>
      <c r="P458">
        <v>3</v>
      </c>
      <c r="Q458">
        <v>18260</v>
      </c>
      <c r="R458">
        <v>1484</v>
      </c>
      <c r="S458">
        <v>3</v>
      </c>
      <c r="T458" s="30">
        <v>6022632</v>
      </c>
      <c r="U458" s="30">
        <v>6712598</v>
      </c>
      <c r="V458" s="30">
        <v>-689966</v>
      </c>
      <c r="W458" s="27">
        <f t="shared" si="7"/>
        <v>-0.11456220469721544</v>
      </c>
    </row>
    <row r="459" spans="1:23" x14ac:dyDescent="0.3">
      <c r="A459" t="s">
        <v>476</v>
      </c>
      <c r="B459" t="s">
        <v>1380</v>
      </c>
      <c r="C459" t="s">
        <v>1633</v>
      </c>
      <c r="D459" t="s">
        <v>1635</v>
      </c>
      <c r="E459">
        <v>2024</v>
      </c>
      <c r="F459" t="s">
        <v>1639</v>
      </c>
      <c r="G459">
        <v>778</v>
      </c>
      <c r="H459">
        <v>15047</v>
      </c>
      <c r="I459">
        <v>7668</v>
      </c>
      <c r="J459">
        <v>73782</v>
      </c>
      <c r="K459">
        <v>3.03</v>
      </c>
      <c r="L459">
        <v>13</v>
      </c>
      <c r="M459">
        <v>1.55</v>
      </c>
      <c r="N459">
        <v>18.64</v>
      </c>
      <c r="O459">
        <v>35.479999999999997</v>
      </c>
      <c r="P459">
        <v>4.5</v>
      </c>
      <c r="Q459">
        <v>2472</v>
      </c>
      <c r="R459">
        <v>2224</v>
      </c>
      <c r="S459">
        <v>5</v>
      </c>
      <c r="T459" s="30">
        <v>11706566</v>
      </c>
      <c r="U459" s="30">
        <v>6039486</v>
      </c>
      <c r="V459" s="30">
        <v>5667080</v>
      </c>
      <c r="W459" s="27">
        <f t="shared" si="7"/>
        <v>0.48409413998947259</v>
      </c>
    </row>
    <row r="460" spans="1:23" x14ac:dyDescent="0.3">
      <c r="A460" t="s">
        <v>477</v>
      </c>
      <c r="B460" t="s">
        <v>1186</v>
      </c>
      <c r="C460" t="s">
        <v>1632</v>
      </c>
      <c r="D460" t="s">
        <v>1637</v>
      </c>
      <c r="E460">
        <v>2023</v>
      </c>
      <c r="F460" t="s">
        <v>1641</v>
      </c>
      <c r="G460">
        <v>3398</v>
      </c>
      <c r="H460">
        <v>19759</v>
      </c>
      <c r="I460">
        <v>2231</v>
      </c>
      <c r="J460">
        <v>340598</v>
      </c>
      <c r="K460">
        <v>4.71</v>
      </c>
      <c r="L460">
        <v>2</v>
      </c>
      <c r="M460">
        <v>3.73</v>
      </c>
      <c r="N460">
        <v>24.89</v>
      </c>
      <c r="O460">
        <v>68.47</v>
      </c>
      <c r="P460">
        <v>1.5</v>
      </c>
      <c r="Q460">
        <v>12768</v>
      </c>
      <c r="R460">
        <v>6752</v>
      </c>
      <c r="S460">
        <v>13</v>
      </c>
      <c r="T460" s="30">
        <v>67141082</v>
      </c>
      <c r="U460" s="30">
        <v>7921536</v>
      </c>
      <c r="V460" s="30">
        <v>59219546</v>
      </c>
      <c r="W460" s="27">
        <f t="shared" si="7"/>
        <v>0.88201655731434292</v>
      </c>
    </row>
    <row r="461" spans="1:23" x14ac:dyDescent="0.3">
      <c r="A461" t="s">
        <v>478</v>
      </c>
      <c r="B461" t="s">
        <v>1381</v>
      </c>
      <c r="C461" t="s">
        <v>1634</v>
      </c>
      <c r="D461" t="s">
        <v>1638</v>
      </c>
      <c r="E461">
        <v>2023</v>
      </c>
      <c r="F461" t="s">
        <v>1640</v>
      </c>
      <c r="G461">
        <v>2858</v>
      </c>
      <c r="H461">
        <v>3263</v>
      </c>
      <c r="I461">
        <v>9867</v>
      </c>
      <c r="J461">
        <v>380048</v>
      </c>
      <c r="K461">
        <v>3.62</v>
      </c>
      <c r="L461">
        <v>16</v>
      </c>
      <c r="M461">
        <v>2.09</v>
      </c>
      <c r="N461">
        <v>16.64</v>
      </c>
      <c r="O461">
        <v>33.020000000000003</v>
      </c>
      <c r="P461">
        <v>3.7</v>
      </c>
      <c r="Q461">
        <v>1943</v>
      </c>
      <c r="R461">
        <v>5383</v>
      </c>
      <c r="S461">
        <v>10</v>
      </c>
      <c r="T461" s="30">
        <v>9325654</v>
      </c>
      <c r="U461" s="30">
        <v>28579934</v>
      </c>
      <c r="V461" s="30">
        <v>-19254280</v>
      </c>
      <c r="W461" s="27">
        <f t="shared" si="7"/>
        <v>-2.0646573419944594</v>
      </c>
    </row>
    <row r="462" spans="1:23" x14ac:dyDescent="0.3">
      <c r="A462" t="s">
        <v>479</v>
      </c>
      <c r="B462" t="s">
        <v>1382</v>
      </c>
      <c r="C462" t="s">
        <v>1634</v>
      </c>
      <c r="D462" t="s">
        <v>1636</v>
      </c>
      <c r="E462">
        <v>2023</v>
      </c>
      <c r="F462" t="s">
        <v>1641</v>
      </c>
      <c r="G462">
        <v>725</v>
      </c>
      <c r="H462">
        <v>10212</v>
      </c>
      <c r="I462">
        <v>5513</v>
      </c>
      <c r="J462">
        <v>179936</v>
      </c>
      <c r="K462">
        <v>3.22</v>
      </c>
      <c r="L462">
        <v>2</v>
      </c>
      <c r="M462">
        <v>6.96</v>
      </c>
      <c r="N462">
        <v>12.34</v>
      </c>
      <c r="O462">
        <v>68.97</v>
      </c>
      <c r="P462">
        <v>3.3</v>
      </c>
      <c r="Q462">
        <v>2254</v>
      </c>
      <c r="R462">
        <v>7276</v>
      </c>
      <c r="S462">
        <v>10</v>
      </c>
      <c r="T462" s="30">
        <v>7403700</v>
      </c>
      <c r="U462" s="30">
        <v>4176861</v>
      </c>
      <c r="V462" s="30">
        <v>3226839</v>
      </c>
      <c r="W462" s="27">
        <f t="shared" si="7"/>
        <v>0.43584140362251306</v>
      </c>
    </row>
    <row r="463" spans="1:23" x14ac:dyDescent="0.3">
      <c r="A463" t="s">
        <v>480</v>
      </c>
      <c r="B463" t="s">
        <v>1383</v>
      </c>
      <c r="C463" t="s">
        <v>1632</v>
      </c>
      <c r="D463" t="s">
        <v>1635</v>
      </c>
      <c r="E463">
        <v>2023</v>
      </c>
      <c r="F463" t="s">
        <v>1642</v>
      </c>
      <c r="G463">
        <v>3515</v>
      </c>
      <c r="H463">
        <v>7297</v>
      </c>
      <c r="I463">
        <v>11453</v>
      </c>
      <c r="J463">
        <v>458808</v>
      </c>
      <c r="K463">
        <v>6.37</v>
      </c>
      <c r="L463">
        <v>15</v>
      </c>
      <c r="M463">
        <v>9.44</v>
      </c>
      <c r="N463">
        <v>23.08</v>
      </c>
      <c r="O463">
        <v>15.61</v>
      </c>
      <c r="P463">
        <v>2.9</v>
      </c>
      <c r="Q463">
        <v>17523</v>
      </c>
      <c r="R463">
        <v>9490</v>
      </c>
      <c r="S463">
        <v>7</v>
      </c>
      <c r="T463" s="30">
        <v>25648955</v>
      </c>
      <c r="U463" s="30">
        <v>40716103</v>
      </c>
      <c r="V463" s="30">
        <v>-15067148</v>
      </c>
      <c r="W463" s="27">
        <f t="shared" si="7"/>
        <v>-0.5874371100109147</v>
      </c>
    </row>
    <row r="464" spans="1:23" x14ac:dyDescent="0.3">
      <c r="A464" t="s">
        <v>481</v>
      </c>
      <c r="B464" t="s">
        <v>1384</v>
      </c>
      <c r="C464" t="s">
        <v>1632</v>
      </c>
      <c r="D464" t="s">
        <v>1637</v>
      </c>
      <c r="E464">
        <v>2024</v>
      </c>
      <c r="F464" t="s">
        <v>1641</v>
      </c>
      <c r="G464">
        <v>2554</v>
      </c>
      <c r="H464">
        <v>10708</v>
      </c>
      <c r="I464">
        <v>10357</v>
      </c>
      <c r="J464">
        <v>203245</v>
      </c>
      <c r="K464">
        <v>13.62</v>
      </c>
      <c r="L464">
        <v>13</v>
      </c>
      <c r="M464">
        <v>9.9600000000000009</v>
      </c>
      <c r="N464">
        <v>0.4</v>
      </c>
      <c r="O464">
        <v>79.16</v>
      </c>
      <c r="P464">
        <v>3</v>
      </c>
      <c r="Q464">
        <v>11863</v>
      </c>
      <c r="R464">
        <v>6705</v>
      </c>
      <c r="S464">
        <v>12</v>
      </c>
      <c r="T464" s="30">
        <v>27348232</v>
      </c>
      <c r="U464" s="30">
        <v>26655023</v>
      </c>
      <c r="V464" s="30">
        <v>693209</v>
      </c>
      <c r="W464" s="27">
        <f t="shared" si="7"/>
        <v>2.5347488642044575E-2</v>
      </c>
    </row>
    <row r="465" spans="1:23" x14ac:dyDescent="0.3">
      <c r="A465" t="s">
        <v>482</v>
      </c>
      <c r="B465" t="s">
        <v>1385</v>
      </c>
      <c r="C465" t="s">
        <v>1633</v>
      </c>
      <c r="D465" t="s">
        <v>1636</v>
      </c>
      <c r="E465">
        <v>2024</v>
      </c>
      <c r="F465" t="s">
        <v>1640</v>
      </c>
      <c r="G465">
        <v>3017</v>
      </c>
      <c r="H465">
        <v>6609</v>
      </c>
      <c r="I465">
        <v>10235</v>
      </c>
      <c r="J465">
        <v>476420</v>
      </c>
      <c r="K465">
        <v>7.61</v>
      </c>
      <c r="L465">
        <v>19</v>
      </c>
      <c r="M465">
        <v>4.5</v>
      </c>
      <c r="N465">
        <v>18.25</v>
      </c>
      <c r="O465">
        <v>49.97</v>
      </c>
      <c r="P465">
        <v>3.9</v>
      </c>
      <c r="Q465">
        <v>12397</v>
      </c>
      <c r="R465">
        <v>5807</v>
      </c>
      <c r="S465">
        <v>10</v>
      </c>
      <c r="T465" s="30">
        <v>19939353</v>
      </c>
      <c r="U465" s="30">
        <v>31355415</v>
      </c>
      <c r="V465" s="30">
        <v>-11416062</v>
      </c>
      <c r="W465" s="27">
        <f t="shared" si="7"/>
        <v>-0.57253923936248086</v>
      </c>
    </row>
    <row r="466" spans="1:23" x14ac:dyDescent="0.3">
      <c r="A466" t="s">
        <v>483</v>
      </c>
      <c r="B466" t="s">
        <v>1386</v>
      </c>
      <c r="C466" t="s">
        <v>1634</v>
      </c>
      <c r="D466" t="s">
        <v>1638</v>
      </c>
      <c r="E466">
        <v>2024</v>
      </c>
      <c r="F466" t="s">
        <v>1641</v>
      </c>
      <c r="G466">
        <v>2836</v>
      </c>
      <c r="H466">
        <v>18000</v>
      </c>
      <c r="I466">
        <v>5798</v>
      </c>
      <c r="J466">
        <v>478812</v>
      </c>
      <c r="K466">
        <v>2.82</v>
      </c>
      <c r="L466">
        <v>12</v>
      </c>
      <c r="M466">
        <v>2.5299999999999998</v>
      </c>
      <c r="N466">
        <v>22.22</v>
      </c>
      <c r="O466">
        <v>45.08</v>
      </c>
      <c r="P466">
        <v>4.8</v>
      </c>
      <c r="Q466">
        <v>6896</v>
      </c>
      <c r="R466">
        <v>2392</v>
      </c>
      <c r="S466">
        <v>5</v>
      </c>
      <c r="T466" s="30">
        <v>51048000</v>
      </c>
      <c r="U466" s="30">
        <v>16921940</v>
      </c>
      <c r="V466" s="30">
        <v>34126060</v>
      </c>
      <c r="W466" s="27">
        <f t="shared" si="7"/>
        <v>0.66850924619965524</v>
      </c>
    </row>
    <row r="467" spans="1:23" x14ac:dyDescent="0.3">
      <c r="A467" t="s">
        <v>484</v>
      </c>
      <c r="B467" t="s">
        <v>1269</v>
      </c>
      <c r="C467" t="s">
        <v>1634</v>
      </c>
      <c r="D467" t="s">
        <v>1636</v>
      </c>
      <c r="E467">
        <v>2023</v>
      </c>
      <c r="F467" t="s">
        <v>1639</v>
      </c>
      <c r="G467">
        <v>1172</v>
      </c>
      <c r="H467">
        <v>3933</v>
      </c>
      <c r="I467">
        <v>962</v>
      </c>
      <c r="J467">
        <v>477540</v>
      </c>
      <c r="K467">
        <v>1.1499999999999999</v>
      </c>
      <c r="L467">
        <v>14</v>
      </c>
      <c r="M467">
        <v>4.43</v>
      </c>
      <c r="N467">
        <v>1.54</v>
      </c>
      <c r="O467">
        <v>58.88</v>
      </c>
      <c r="P467">
        <v>1.4</v>
      </c>
      <c r="Q467">
        <v>4965</v>
      </c>
      <c r="R467">
        <v>8476</v>
      </c>
      <c r="S467">
        <v>12</v>
      </c>
      <c r="T467" s="30">
        <v>4609476</v>
      </c>
      <c r="U467" s="30">
        <v>1605004</v>
      </c>
      <c r="V467" s="30">
        <v>3004472</v>
      </c>
      <c r="W467" s="27">
        <f t="shared" si="7"/>
        <v>0.65180337201018079</v>
      </c>
    </row>
    <row r="468" spans="1:23" x14ac:dyDescent="0.3">
      <c r="A468" t="s">
        <v>485</v>
      </c>
      <c r="B468" t="s">
        <v>1153</v>
      </c>
      <c r="C468" t="s">
        <v>1633</v>
      </c>
      <c r="D468" t="s">
        <v>1637</v>
      </c>
      <c r="E468">
        <v>2024</v>
      </c>
      <c r="F468" t="s">
        <v>1642</v>
      </c>
      <c r="G468">
        <v>4129</v>
      </c>
      <c r="H468">
        <v>18467</v>
      </c>
      <c r="I468">
        <v>2774</v>
      </c>
      <c r="J468">
        <v>172258</v>
      </c>
      <c r="K468">
        <v>10.44</v>
      </c>
      <c r="L468">
        <v>13</v>
      </c>
      <c r="M468">
        <v>8.4700000000000006</v>
      </c>
      <c r="N468">
        <v>11.25</v>
      </c>
      <c r="O468">
        <v>59.94</v>
      </c>
      <c r="P468">
        <v>1.1000000000000001</v>
      </c>
      <c r="Q468">
        <v>4211</v>
      </c>
      <c r="R468">
        <v>1097</v>
      </c>
      <c r="S468">
        <v>2</v>
      </c>
      <c r="T468" s="30">
        <v>76250243</v>
      </c>
      <c r="U468" s="30">
        <v>11626104</v>
      </c>
      <c r="V468" s="30">
        <v>64624139</v>
      </c>
      <c r="W468" s="27">
        <f t="shared" si="7"/>
        <v>0.8475269908320161</v>
      </c>
    </row>
    <row r="469" spans="1:23" x14ac:dyDescent="0.3">
      <c r="A469" t="s">
        <v>486</v>
      </c>
      <c r="B469" t="s">
        <v>1322</v>
      </c>
      <c r="C469" t="s">
        <v>1633</v>
      </c>
      <c r="D469" t="s">
        <v>1635</v>
      </c>
      <c r="E469">
        <v>2024</v>
      </c>
      <c r="F469" t="s">
        <v>1640</v>
      </c>
      <c r="G469">
        <v>1621</v>
      </c>
      <c r="H469">
        <v>5667</v>
      </c>
      <c r="I469">
        <v>4091</v>
      </c>
      <c r="J469">
        <v>161668</v>
      </c>
      <c r="K469">
        <v>5.74</v>
      </c>
      <c r="L469">
        <v>18</v>
      </c>
      <c r="M469">
        <v>2.06</v>
      </c>
      <c r="N469">
        <v>5.12</v>
      </c>
      <c r="O469">
        <v>20.56</v>
      </c>
      <c r="P469">
        <v>4.2</v>
      </c>
      <c r="Q469">
        <v>20291</v>
      </c>
      <c r="R469">
        <v>4764</v>
      </c>
      <c r="S469">
        <v>3</v>
      </c>
      <c r="T469" s="30">
        <v>9186207</v>
      </c>
      <c r="U469" s="30">
        <v>6793179</v>
      </c>
      <c r="V469" s="30">
        <v>2393028</v>
      </c>
      <c r="W469" s="27">
        <f t="shared" si="7"/>
        <v>0.26050229436371292</v>
      </c>
    </row>
    <row r="470" spans="1:23" x14ac:dyDescent="0.3">
      <c r="A470" t="s">
        <v>487</v>
      </c>
      <c r="B470" t="s">
        <v>1105</v>
      </c>
      <c r="C470" t="s">
        <v>1634</v>
      </c>
      <c r="D470" t="s">
        <v>1636</v>
      </c>
      <c r="E470">
        <v>2024</v>
      </c>
      <c r="F470" t="s">
        <v>1639</v>
      </c>
      <c r="G470">
        <v>2193</v>
      </c>
      <c r="H470">
        <v>19273</v>
      </c>
      <c r="I470">
        <v>9261</v>
      </c>
      <c r="J470">
        <v>436328</v>
      </c>
      <c r="K470">
        <v>12.33</v>
      </c>
      <c r="L470">
        <v>5</v>
      </c>
      <c r="M470">
        <v>9.52</v>
      </c>
      <c r="N470">
        <v>14.16</v>
      </c>
      <c r="O470">
        <v>70.5</v>
      </c>
      <c r="P470">
        <v>1.4</v>
      </c>
      <c r="Q470">
        <v>7247</v>
      </c>
      <c r="R470">
        <v>2457</v>
      </c>
      <c r="S470">
        <v>14</v>
      </c>
      <c r="T470" s="30">
        <v>42265689</v>
      </c>
      <c r="U470" s="30">
        <v>20745701</v>
      </c>
      <c r="V470" s="30">
        <v>21519988</v>
      </c>
      <c r="W470" s="27">
        <f t="shared" si="7"/>
        <v>0.50915975840355987</v>
      </c>
    </row>
    <row r="471" spans="1:23" x14ac:dyDescent="0.3">
      <c r="A471" t="s">
        <v>488</v>
      </c>
      <c r="B471" t="s">
        <v>1387</v>
      </c>
      <c r="C471" t="s">
        <v>1634</v>
      </c>
      <c r="D471" t="s">
        <v>1636</v>
      </c>
      <c r="E471">
        <v>2024</v>
      </c>
      <c r="F471" t="s">
        <v>1641</v>
      </c>
      <c r="G471">
        <v>1737</v>
      </c>
      <c r="H471">
        <v>9857</v>
      </c>
      <c r="I471">
        <v>1431</v>
      </c>
      <c r="J471">
        <v>473966</v>
      </c>
      <c r="K471">
        <v>9.89</v>
      </c>
      <c r="L471">
        <v>9</v>
      </c>
      <c r="M471">
        <v>3.42</v>
      </c>
      <c r="N471">
        <v>16.239999999999998</v>
      </c>
      <c r="O471">
        <v>32.07</v>
      </c>
      <c r="P471">
        <v>4.9000000000000004</v>
      </c>
      <c r="Q471">
        <v>19607</v>
      </c>
      <c r="R471">
        <v>5591</v>
      </c>
      <c r="S471">
        <v>2</v>
      </c>
      <c r="T471" s="30">
        <v>17121609</v>
      </c>
      <c r="U471" s="30">
        <v>2959613</v>
      </c>
      <c r="V471" s="30">
        <v>14161996</v>
      </c>
      <c r="W471" s="27">
        <f t="shared" si="7"/>
        <v>0.82714165473583701</v>
      </c>
    </row>
    <row r="472" spans="1:23" x14ac:dyDescent="0.3">
      <c r="A472" t="s">
        <v>489</v>
      </c>
      <c r="B472" t="s">
        <v>1388</v>
      </c>
      <c r="C472" t="s">
        <v>1634</v>
      </c>
      <c r="D472" t="s">
        <v>1637</v>
      </c>
      <c r="E472">
        <v>2024</v>
      </c>
      <c r="F472" t="s">
        <v>1639</v>
      </c>
      <c r="G472">
        <v>4182</v>
      </c>
      <c r="H472">
        <v>7654</v>
      </c>
      <c r="I472">
        <v>1705</v>
      </c>
      <c r="J472">
        <v>328710</v>
      </c>
      <c r="K472">
        <v>11.94</v>
      </c>
      <c r="L472">
        <v>14</v>
      </c>
      <c r="M472">
        <v>9.86</v>
      </c>
      <c r="N472">
        <v>7.57</v>
      </c>
      <c r="O472">
        <v>82.4</v>
      </c>
      <c r="P472">
        <v>3.5</v>
      </c>
      <c r="Q472">
        <v>3419</v>
      </c>
      <c r="R472">
        <v>1779</v>
      </c>
      <c r="S472">
        <v>9</v>
      </c>
      <c r="T472" s="30">
        <v>32009028</v>
      </c>
      <c r="U472" s="30">
        <v>7459020</v>
      </c>
      <c r="V472" s="30">
        <v>24550008</v>
      </c>
      <c r="W472" s="27">
        <f t="shared" si="7"/>
        <v>0.76697136820274581</v>
      </c>
    </row>
    <row r="473" spans="1:23" x14ac:dyDescent="0.3">
      <c r="A473" t="s">
        <v>490</v>
      </c>
      <c r="B473" t="s">
        <v>1165</v>
      </c>
      <c r="C473" t="s">
        <v>1634</v>
      </c>
      <c r="D473" t="s">
        <v>1637</v>
      </c>
      <c r="E473">
        <v>2024</v>
      </c>
      <c r="F473" t="s">
        <v>1639</v>
      </c>
      <c r="G473">
        <v>3901</v>
      </c>
      <c r="H473">
        <v>10420</v>
      </c>
      <c r="I473">
        <v>12463</v>
      </c>
      <c r="J473">
        <v>188262</v>
      </c>
      <c r="K473">
        <v>4.08</v>
      </c>
      <c r="L473">
        <v>19</v>
      </c>
      <c r="M473">
        <v>8.39</v>
      </c>
      <c r="N473">
        <v>11.5</v>
      </c>
      <c r="O473">
        <v>75.430000000000007</v>
      </c>
      <c r="P473">
        <v>3.6</v>
      </c>
      <c r="Q473">
        <v>18802</v>
      </c>
      <c r="R473">
        <v>5815</v>
      </c>
      <c r="S473">
        <v>10</v>
      </c>
      <c r="T473" s="30">
        <v>40648420</v>
      </c>
      <c r="U473" s="30">
        <v>48806425</v>
      </c>
      <c r="V473" s="30">
        <v>-8158005</v>
      </c>
      <c r="W473" s="27">
        <f t="shared" si="7"/>
        <v>-0.2006967306478333</v>
      </c>
    </row>
    <row r="474" spans="1:23" x14ac:dyDescent="0.3">
      <c r="A474" t="s">
        <v>491</v>
      </c>
      <c r="B474" t="s">
        <v>1350</v>
      </c>
      <c r="C474" t="s">
        <v>1633</v>
      </c>
      <c r="D474" t="s">
        <v>1636</v>
      </c>
      <c r="E474">
        <v>2024</v>
      </c>
      <c r="F474" t="s">
        <v>1640</v>
      </c>
      <c r="G474">
        <v>3490</v>
      </c>
      <c r="H474">
        <v>19927</v>
      </c>
      <c r="I474">
        <v>12245</v>
      </c>
      <c r="J474">
        <v>88333</v>
      </c>
      <c r="K474">
        <v>10.39</v>
      </c>
      <c r="L474">
        <v>5</v>
      </c>
      <c r="M474">
        <v>8.09</v>
      </c>
      <c r="N474">
        <v>6.98</v>
      </c>
      <c r="O474">
        <v>37.700000000000003</v>
      </c>
      <c r="P474">
        <v>1.8</v>
      </c>
      <c r="Q474">
        <v>14973</v>
      </c>
      <c r="R474">
        <v>4986</v>
      </c>
      <c r="S474">
        <v>11</v>
      </c>
      <c r="T474" s="30">
        <v>69545230</v>
      </c>
      <c r="U474" s="30">
        <v>42823383</v>
      </c>
      <c r="V474" s="30">
        <v>26721847</v>
      </c>
      <c r="W474" s="27">
        <f t="shared" si="7"/>
        <v>0.38423694910492062</v>
      </c>
    </row>
    <row r="475" spans="1:23" x14ac:dyDescent="0.3">
      <c r="A475" t="s">
        <v>492</v>
      </c>
      <c r="B475" t="s">
        <v>1389</v>
      </c>
      <c r="C475" t="s">
        <v>1632</v>
      </c>
      <c r="D475" t="s">
        <v>1638</v>
      </c>
      <c r="E475">
        <v>2024</v>
      </c>
      <c r="F475" t="s">
        <v>1641</v>
      </c>
      <c r="G475">
        <v>3816</v>
      </c>
      <c r="H475">
        <v>18662</v>
      </c>
      <c r="I475">
        <v>2814</v>
      </c>
      <c r="J475">
        <v>434073</v>
      </c>
      <c r="K475">
        <v>3.96</v>
      </c>
      <c r="L475">
        <v>9</v>
      </c>
      <c r="M475">
        <v>3.18</v>
      </c>
      <c r="N475">
        <v>9.23</v>
      </c>
      <c r="O475">
        <v>74.62</v>
      </c>
      <c r="P475">
        <v>2</v>
      </c>
      <c r="Q475">
        <v>18465</v>
      </c>
      <c r="R475">
        <v>7540</v>
      </c>
      <c r="S475">
        <v>13</v>
      </c>
      <c r="T475" s="30">
        <v>71214192</v>
      </c>
      <c r="U475" s="30">
        <v>11172297</v>
      </c>
      <c r="V475" s="30">
        <v>60041895</v>
      </c>
      <c r="W475" s="27">
        <f t="shared" si="7"/>
        <v>0.84311698713087979</v>
      </c>
    </row>
    <row r="476" spans="1:23" x14ac:dyDescent="0.3">
      <c r="A476" t="s">
        <v>493</v>
      </c>
      <c r="B476" t="s">
        <v>1390</v>
      </c>
      <c r="C476" t="s">
        <v>1632</v>
      </c>
      <c r="D476" t="s">
        <v>1638</v>
      </c>
      <c r="E476">
        <v>2023</v>
      </c>
      <c r="F476" t="s">
        <v>1641</v>
      </c>
      <c r="G476">
        <v>2376</v>
      </c>
      <c r="H476">
        <v>1713</v>
      </c>
      <c r="I476">
        <v>10633</v>
      </c>
      <c r="J476">
        <v>261977</v>
      </c>
      <c r="K476">
        <v>14.09</v>
      </c>
      <c r="L476">
        <v>6</v>
      </c>
      <c r="M476">
        <v>0.09</v>
      </c>
      <c r="N476">
        <v>3.99</v>
      </c>
      <c r="O476">
        <v>38.51</v>
      </c>
      <c r="P476">
        <v>3.6</v>
      </c>
      <c r="Q476">
        <v>15735</v>
      </c>
      <c r="R476">
        <v>6921</v>
      </c>
      <c r="S476">
        <v>7</v>
      </c>
      <c r="T476" s="30">
        <v>4070088</v>
      </c>
      <c r="U476" s="30">
        <v>25525985</v>
      </c>
      <c r="V476" s="30">
        <v>-21455897</v>
      </c>
      <c r="W476" s="27">
        <f t="shared" si="7"/>
        <v>-5.2716051839665381</v>
      </c>
    </row>
    <row r="477" spans="1:23" x14ac:dyDescent="0.3">
      <c r="A477" t="s">
        <v>494</v>
      </c>
      <c r="B477" t="s">
        <v>1095</v>
      </c>
      <c r="C477" t="s">
        <v>1632</v>
      </c>
      <c r="D477" t="s">
        <v>1636</v>
      </c>
      <c r="E477">
        <v>2023</v>
      </c>
      <c r="F477" t="s">
        <v>1642</v>
      </c>
      <c r="G477">
        <v>2964</v>
      </c>
      <c r="H477">
        <v>5262</v>
      </c>
      <c r="I477">
        <v>8696</v>
      </c>
      <c r="J477">
        <v>139571</v>
      </c>
      <c r="K477">
        <v>9.5500000000000007</v>
      </c>
      <c r="L477">
        <v>16</v>
      </c>
      <c r="M477">
        <v>3.82</v>
      </c>
      <c r="N477">
        <v>22.14</v>
      </c>
      <c r="O477">
        <v>18.079999999999998</v>
      </c>
      <c r="P477">
        <v>4.5999999999999996</v>
      </c>
      <c r="Q477">
        <v>17210</v>
      </c>
      <c r="R477">
        <v>3627</v>
      </c>
      <c r="S477">
        <v>3</v>
      </c>
      <c r="T477" s="30">
        <v>15596568</v>
      </c>
      <c r="U477" s="30">
        <v>25914515</v>
      </c>
      <c r="V477" s="30">
        <v>-10317947</v>
      </c>
      <c r="W477" s="27">
        <f t="shared" si="7"/>
        <v>-0.66155240050246955</v>
      </c>
    </row>
    <row r="478" spans="1:23" x14ac:dyDescent="0.3">
      <c r="A478" t="s">
        <v>495</v>
      </c>
      <c r="B478" t="s">
        <v>1272</v>
      </c>
      <c r="C478" t="s">
        <v>1634</v>
      </c>
      <c r="D478" t="s">
        <v>1638</v>
      </c>
      <c r="E478">
        <v>2024</v>
      </c>
      <c r="F478" t="s">
        <v>1642</v>
      </c>
      <c r="G478">
        <v>4002</v>
      </c>
      <c r="H478">
        <v>14899</v>
      </c>
      <c r="I478">
        <v>1004</v>
      </c>
      <c r="J478">
        <v>170263</v>
      </c>
      <c r="K478">
        <v>4.87</v>
      </c>
      <c r="L478">
        <v>17</v>
      </c>
      <c r="M478">
        <v>3.02</v>
      </c>
      <c r="N478">
        <v>0.25</v>
      </c>
      <c r="O478">
        <v>86.95</v>
      </c>
      <c r="P478">
        <v>4.9000000000000004</v>
      </c>
      <c r="Q478">
        <v>15934</v>
      </c>
      <c r="R478">
        <v>6913</v>
      </c>
      <c r="S478">
        <v>7</v>
      </c>
      <c r="T478" s="30">
        <v>59625798</v>
      </c>
      <c r="U478" s="30">
        <v>4188271</v>
      </c>
      <c r="V478" s="30">
        <v>55437527</v>
      </c>
      <c r="W478" s="27">
        <f t="shared" si="7"/>
        <v>0.92975740131813411</v>
      </c>
    </row>
    <row r="479" spans="1:23" x14ac:dyDescent="0.3">
      <c r="A479" t="s">
        <v>496</v>
      </c>
      <c r="B479" t="s">
        <v>1391</v>
      </c>
      <c r="C479" t="s">
        <v>1632</v>
      </c>
      <c r="D479" t="s">
        <v>1635</v>
      </c>
      <c r="E479">
        <v>2024</v>
      </c>
      <c r="F479" t="s">
        <v>1639</v>
      </c>
      <c r="G479">
        <v>645</v>
      </c>
      <c r="H479">
        <v>11268</v>
      </c>
      <c r="I479">
        <v>1381</v>
      </c>
      <c r="J479">
        <v>444805</v>
      </c>
      <c r="K479">
        <v>4.04</v>
      </c>
      <c r="L479">
        <v>16</v>
      </c>
      <c r="M479">
        <v>0.37</v>
      </c>
      <c r="N479">
        <v>22.06</v>
      </c>
      <c r="O479">
        <v>62.21</v>
      </c>
      <c r="P479">
        <v>1.8</v>
      </c>
      <c r="Q479">
        <v>14978</v>
      </c>
      <c r="R479">
        <v>2845</v>
      </c>
      <c r="S479">
        <v>10</v>
      </c>
      <c r="T479" s="30">
        <v>7267860</v>
      </c>
      <c r="U479" s="30">
        <v>1335550</v>
      </c>
      <c r="V479" s="30">
        <v>5932310</v>
      </c>
      <c r="W479" s="27">
        <f t="shared" si="7"/>
        <v>0.81623889287905926</v>
      </c>
    </row>
    <row r="480" spans="1:23" x14ac:dyDescent="0.3">
      <c r="A480" t="s">
        <v>497</v>
      </c>
      <c r="B480" t="s">
        <v>1236</v>
      </c>
      <c r="C480" t="s">
        <v>1634</v>
      </c>
      <c r="D480" t="s">
        <v>1635</v>
      </c>
      <c r="E480">
        <v>2024</v>
      </c>
      <c r="F480" t="s">
        <v>1641</v>
      </c>
      <c r="G480">
        <v>778</v>
      </c>
      <c r="H480">
        <v>12140</v>
      </c>
      <c r="I480">
        <v>6475</v>
      </c>
      <c r="J480">
        <v>75235</v>
      </c>
      <c r="K480">
        <v>2.86</v>
      </c>
      <c r="L480">
        <v>8</v>
      </c>
      <c r="M480">
        <v>5.05</v>
      </c>
      <c r="N480">
        <v>14.29</v>
      </c>
      <c r="O480">
        <v>46.49</v>
      </c>
      <c r="P480">
        <v>1.5</v>
      </c>
      <c r="Q480">
        <v>5381</v>
      </c>
      <c r="R480">
        <v>4190</v>
      </c>
      <c r="S480">
        <v>13</v>
      </c>
      <c r="T480" s="30">
        <v>9444920</v>
      </c>
      <c r="U480" s="30">
        <v>5112785</v>
      </c>
      <c r="V480" s="30">
        <v>4332135</v>
      </c>
      <c r="W480" s="27">
        <f t="shared" si="7"/>
        <v>0.45867355149646583</v>
      </c>
    </row>
    <row r="481" spans="1:23" x14ac:dyDescent="0.3">
      <c r="A481" t="s">
        <v>498</v>
      </c>
      <c r="B481" t="s">
        <v>1392</v>
      </c>
      <c r="C481" t="s">
        <v>1634</v>
      </c>
      <c r="D481" t="s">
        <v>1638</v>
      </c>
      <c r="E481">
        <v>2023</v>
      </c>
      <c r="F481" t="s">
        <v>1640</v>
      </c>
      <c r="G481">
        <v>1415</v>
      </c>
      <c r="H481">
        <v>8231</v>
      </c>
      <c r="I481">
        <v>9832</v>
      </c>
      <c r="J481">
        <v>50159</v>
      </c>
      <c r="K481">
        <v>10.42</v>
      </c>
      <c r="L481">
        <v>9</v>
      </c>
      <c r="M481">
        <v>4.03</v>
      </c>
      <c r="N481">
        <v>8.2899999999999991</v>
      </c>
      <c r="O481">
        <v>41.82</v>
      </c>
      <c r="P481">
        <v>1.2</v>
      </c>
      <c r="Q481">
        <v>3499</v>
      </c>
      <c r="R481">
        <v>6258</v>
      </c>
      <c r="S481">
        <v>4</v>
      </c>
      <c r="T481" s="30">
        <v>11646865</v>
      </c>
      <c r="U481" s="30">
        <v>13962439</v>
      </c>
      <c r="V481" s="30">
        <v>-2315574</v>
      </c>
      <c r="W481" s="27">
        <f t="shared" si="7"/>
        <v>-0.19881521765728374</v>
      </c>
    </row>
    <row r="482" spans="1:23" x14ac:dyDescent="0.3">
      <c r="A482" t="s">
        <v>499</v>
      </c>
      <c r="B482" t="s">
        <v>1388</v>
      </c>
      <c r="C482" t="s">
        <v>1633</v>
      </c>
      <c r="D482" t="s">
        <v>1635</v>
      </c>
      <c r="E482">
        <v>2023</v>
      </c>
      <c r="F482" t="s">
        <v>1640</v>
      </c>
      <c r="G482">
        <v>4542</v>
      </c>
      <c r="H482">
        <v>7291</v>
      </c>
      <c r="I482">
        <v>14924</v>
      </c>
      <c r="J482">
        <v>193217</v>
      </c>
      <c r="K482">
        <v>3.28</v>
      </c>
      <c r="L482">
        <v>9</v>
      </c>
      <c r="M482">
        <v>6.35</v>
      </c>
      <c r="N482">
        <v>18.079999999999998</v>
      </c>
      <c r="O482">
        <v>35.979999999999997</v>
      </c>
      <c r="P482">
        <v>4.5</v>
      </c>
      <c r="Q482">
        <v>16349</v>
      </c>
      <c r="R482">
        <v>8661</v>
      </c>
      <c r="S482">
        <v>10</v>
      </c>
      <c r="T482" s="30">
        <v>33115722</v>
      </c>
      <c r="U482" s="30">
        <v>67978025</v>
      </c>
      <c r="V482" s="30">
        <v>-34862303</v>
      </c>
      <c r="W482" s="27">
        <f t="shared" si="7"/>
        <v>-1.0527417460504107</v>
      </c>
    </row>
    <row r="483" spans="1:23" x14ac:dyDescent="0.3">
      <c r="A483" t="s">
        <v>500</v>
      </c>
      <c r="B483" t="s">
        <v>1393</v>
      </c>
      <c r="C483" t="s">
        <v>1632</v>
      </c>
      <c r="D483" t="s">
        <v>1636</v>
      </c>
      <c r="E483">
        <v>2023</v>
      </c>
      <c r="F483" t="s">
        <v>1641</v>
      </c>
      <c r="G483">
        <v>748</v>
      </c>
      <c r="H483">
        <v>17322</v>
      </c>
      <c r="I483">
        <v>6147</v>
      </c>
      <c r="J483">
        <v>212993</v>
      </c>
      <c r="K483">
        <v>8.93</v>
      </c>
      <c r="L483">
        <v>6</v>
      </c>
      <c r="M483">
        <v>6.21</v>
      </c>
      <c r="N483">
        <v>12.69</v>
      </c>
      <c r="O483">
        <v>88.52</v>
      </c>
      <c r="P483">
        <v>2.2000000000000002</v>
      </c>
      <c r="Q483">
        <v>12403</v>
      </c>
      <c r="R483">
        <v>7571</v>
      </c>
      <c r="S483">
        <v>3</v>
      </c>
      <c r="T483" s="30">
        <v>12956856</v>
      </c>
      <c r="U483" s="30">
        <v>4810949</v>
      </c>
      <c r="V483" s="30">
        <v>8145907</v>
      </c>
      <c r="W483" s="27">
        <f t="shared" si="7"/>
        <v>0.62869472347304012</v>
      </c>
    </row>
    <row r="484" spans="1:23" x14ac:dyDescent="0.3">
      <c r="A484" t="s">
        <v>501</v>
      </c>
      <c r="B484" t="s">
        <v>1021</v>
      </c>
      <c r="C484" t="s">
        <v>1633</v>
      </c>
      <c r="D484" t="s">
        <v>1638</v>
      </c>
      <c r="E484">
        <v>2023</v>
      </c>
      <c r="F484" t="s">
        <v>1639</v>
      </c>
      <c r="G484">
        <v>445</v>
      </c>
      <c r="H484">
        <v>10283</v>
      </c>
      <c r="I484">
        <v>10711</v>
      </c>
      <c r="J484">
        <v>417003</v>
      </c>
      <c r="K484">
        <v>3.97</v>
      </c>
      <c r="L484">
        <v>15</v>
      </c>
      <c r="M484">
        <v>1.21</v>
      </c>
      <c r="N484">
        <v>12.48</v>
      </c>
      <c r="O484">
        <v>20.78</v>
      </c>
      <c r="P484">
        <v>1</v>
      </c>
      <c r="Q484">
        <v>18284</v>
      </c>
      <c r="R484">
        <v>3843</v>
      </c>
      <c r="S484">
        <v>12</v>
      </c>
      <c r="T484" s="30">
        <v>4575935</v>
      </c>
      <c r="U484" s="30">
        <v>5183398</v>
      </c>
      <c r="V484" s="30">
        <v>-607463</v>
      </c>
      <c r="W484" s="27">
        <f t="shared" si="7"/>
        <v>-0.13275166714562162</v>
      </c>
    </row>
    <row r="485" spans="1:23" x14ac:dyDescent="0.3">
      <c r="A485" t="s">
        <v>502</v>
      </c>
      <c r="B485" t="s">
        <v>1394</v>
      </c>
      <c r="C485" t="s">
        <v>1633</v>
      </c>
      <c r="D485" t="s">
        <v>1636</v>
      </c>
      <c r="E485">
        <v>2023</v>
      </c>
      <c r="F485" t="s">
        <v>1642</v>
      </c>
      <c r="G485">
        <v>4221</v>
      </c>
      <c r="H485">
        <v>15121</v>
      </c>
      <c r="I485">
        <v>14730</v>
      </c>
      <c r="J485">
        <v>197309</v>
      </c>
      <c r="K485">
        <v>9.93</v>
      </c>
      <c r="L485">
        <v>17</v>
      </c>
      <c r="M485">
        <v>9.77</v>
      </c>
      <c r="N485">
        <v>2.75</v>
      </c>
      <c r="O485">
        <v>35.18</v>
      </c>
      <c r="P485">
        <v>1.9</v>
      </c>
      <c r="Q485">
        <v>16200</v>
      </c>
      <c r="R485">
        <v>9995</v>
      </c>
      <c r="S485">
        <v>6</v>
      </c>
      <c r="T485" s="30">
        <v>63825741</v>
      </c>
      <c r="U485" s="30">
        <v>62372639</v>
      </c>
      <c r="V485" s="30">
        <v>1453102</v>
      </c>
      <c r="W485" s="27">
        <f t="shared" si="7"/>
        <v>2.276670787104532E-2</v>
      </c>
    </row>
    <row r="486" spans="1:23" x14ac:dyDescent="0.3">
      <c r="A486" t="s">
        <v>503</v>
      </c>
      <c r="B486" t="s">
        <v>1069</v>
      </c>
      <c r="C486" t="s">
        <v>1633</v>
      </c>
      <c r="D486" t="s">
        <v>1635</v>
      </c>
      <c r="E486">
        <v>2024</v>
      </c>
      <c r="F486" t="s">
        <v>1642</v>
      </c>
      <c r="G486">
        <v>4410</v>
      </c>
      <c r="H486">
        <v>17519</v>
      </c>
      <c r="I486">
        <v>3443</v>
      </c>
      <c r="J486">
        <v>157507</v>
      </c>
      <c r="K486">
        <v>12.22</v>
      </c>
      <c r="L486">
        <v>5</v>
      </c>
      <c r="M486">
        <v>1.87</v>
      </c>
      <c r="N486">
        <v>9.74</v>
      </c>
      <c r="O486">
        <v>48.84</v>
      </c>
      <c r="P486">
        <v>2.4</v>
      </c>
      <c r="Q486">
        <v>6945</v>
      </c>
      <c r="R486">
        <v>7108</v>
      </c>
      <c r="S486">
        <v>12</v>
      </c>
      <c r="T486" s="30">
        <v>77258790</v>
      </c>
      <c r="U486" s="30">
        <v>15341137</v>
      </c>
      <c r="V486" s="30">
        <v>61917653</v>
      </c>
      <c r="W486" s="27">
        <f t="shared" si="7"/>
        <v>0.80143182413289149</v>
      </c>
    </row>
    <row r="487" spans="1:23" x14ac:dyDescent="0.3">
      <c r="A487" t="s">
        <v>504</v>
      </c>
      <c r="B487" t="s">
        <v>1206</v>
      </c>
      <c r="C487" t="s">
        <v>1634</v>
      </c>
      <c r="D487" t="s">
        <v>1638</v>
      </c>
      <c r="E487">
        <v>2023</v>
      </c>
      <c r="F487" t="s">
        <v>1640</v>
      </c>
      <c r="G487">
        <v>2552</v>
      </c>
      <c r="H487">
        <v>4220</v>
      </c>
      <c r="I487">
        <v>8817</v>
      </c>
      <c r="J487">
        <v>451460</v>
      </c>
      <c r="K487">
        <v>11.67</v>
      </c>
      <c r="L487">
        <v>19</v>
      </c>
      <c r="M487">
        <v>4.45</v>
      </c>
      <c r="N487">
        <v>6.03</v>
      </c>
      <c r="O487">
        <v>48.24</v>
      </c>
      <c r="P487">
        <v>5</v>
      </c>
      <c r="Q487">
        <v>4128</v>
      </c>
      <c r="R487">
        <v>3424</v>
      </c>
      <c r="S487">
        <v>3</v>
      </c>
      <c r="T487" s="30">
        <v>10769440</v>
      </c>
      <c r="U487" s="30">
        <v>22952444</v>
      </c>
      <c r="V487" s="30">
        <v>-12183004</v>
      </c>
      <c r="W487" s="27">
        <f t="shared" si="7"/>
        <v>-1.1312569641504109</v>
      </c>
    </row>
    <row r="488" spans="1:23" x14ac:dyDescent="0.3">
      <c r="A488" t="s">
        <v>505</v>
      </c>
      <c r="B488" t="s">
        <v>1395</v>
      </c>
      <c r="C488" t="s">
        <v>1632</v>
      </c>
      <c r="D488" t="s">
        <v>1636</v>
      </c>
      <c r="E488">
        <v>2023</v>
      </c>
      <c r="F488" t="s">
        <v>1642</v>
      </c>
      <c r="G488">
        <v>1869</v>
      </c>
      <c r="H488">
        <v>10405</v>
      </c>
      <c r="I488">
        <v>3097</v>
      </c>
      <c r="J488">
        <v>64743</v>
      </c>
      <c r="K488">
        <v>11.41</v>
      </c>
      <c r="L488">
        <v>0</v>
      </c>
      <c r="M488">
        <v>4.88</v>
      </c>
      <c r="N488">
        <v>0.39</v>
      </c>
      <c r="O488">
        <v>47.71</v>
      </c>
      <c r="P488">
        <v>3.1</v>
      </c>
      <c r="Q488">
        <v>19540</v>
      </c>
      <c r="R488">
        <v>8732</v>
      </c>
      <c r="S488">
        <v>8</v>
      </c>
      <c r="T488" s="30">
        <v>19446945</v>
      </c>
      <c r="U488" s="30">
        <v>5853036</v>
      </c>
      <c r="V488" s="30">
        <v>13593909</v>
      </c>
      <c r="W488" s="27">
        <f t="shared" si="7"/>
        <v>0.69902542533030254</v>
      </c>
    </row>
    <row r="489" spans="1:23" x14ac:dyDescent="0.3">
      <c r="A489" t="s">
        <v>506</v>
      </c>
      <c r="B489" t="s">
        <v>1034</v>
      </c>
      <c r="C489" t="s">
        <v>1633</v>
      </c>
      <c r="D489" t="s">
        <v>1635</v>
      </c>
      <c r="E489">
        <v>2024</v>
      </c>
      <c r="F489" t="s">
        <v>1641</v>
      </c>
      <c r="G489">
        <v>767</v>
      </c>
      <c r="H489">
        <v>10627</v>
      </c>
      <c r="I489">
        <v>1674</v>
      </c>
      <c r="J489">
        <v>278174</v>
      </c>
      <c r="K489">
        <v>2.82</v>
      </c>
      <c r="L489">
        <v>0</v>
      </c>
      <c r="M489">
        <v>8.1300000000000008</v>
      </c>
      <c r="N489">
        <v>9</v>
      </c>
      <c r="O489">
        <v>24.06</v>
      </c>
      <c r="P489">
        <v>1.8</v>
      </c>
      <c r="Q489">
        <v>18504</v>
      </c>
      <c r="R489">
        <v>3357</v>
      </c>
      <c r="S489">
        <v>12</v>
      </c>
      <c r="T489" s="30">
        <v>8150909</v>
      </c>
      <c r="U489" s="30">
        <v>1562132</v>
      </c>
      <c r="V489" s="30">
        <v>6588777</v>
      </c>
      <c r="W489" s="27">
        <f t="shared" si="7"/>
        <v>0.80834873754571424</v>
      </c>
    </row>
    <row r="490" spans="1:23" x14ac:dyDescent="0.3">
      <c r="A490" t="s">
        <v>507</v>
      </c>
      <c r="B490" t="s">
        <v>1396</v>
      </c>
      <c r="C490" t="s">
        <v>1634</v>
      </c>
      <c r="D490" t="s">
        <v>1638</v>
      </c>
      <c r="E490">
        <v>2024</v>
      </c>
      <c r="F490" t="s">
        <v>1641</v>
      </c>
      <c r="G490">
        <v>2832</v>
      </c>
      <c r="H490">
        <v>17885</v>
      </c>
      <c r="I490">
        <v>6360</v>
      </c>
      <c r="J490">
        <v>96101</v>
      </c>
      <c r="K490">
        <v>1.33</v>
      </c>
      <c r="L490">
        <v>11</v>
      </c>
      <c r="M490">
        <v>0.99</v>
      </c>
      <c r="N490">
        <v>2.25</v>
      </c>
      <c r="O490">
        <v>21.59</v>
      </c>
      <c r="P490">
        <v>2.2999999999999998</v>
      </c>
      <c r="Q490">
        <v>1746</v>
      </c>
      <c r="R490">
        <v>326</v>
      </c>
      <c r="S490">
        <v>11</v>
      </c>
      <c r="T490" s="30">
        <v>50650320</v>
      </c>
      <c r="U490" s="30">
        <v>18107621</v>
      </c>
      <c r="V490" s="30">
        <v>32542699</v>
      </c>
      <c r="W490" s="27">
        <f t="shared" si="7"/>
        <v>0.64249740179331538</v>
      </c>
    </row>
    <row r="491" spans="1:23" x14ac:dyDescent="0.3">
      <c r="A491" t="s">
        <v>508</v>
      </c>
      <c r="B491" t="s">
        <v>1299</v>
      </c>
      <c r="C491" t="s">
        <v>1634</v>
      </c>
      <c r="D491" t="s">
        <v>1637</v>
      </c>
      <c r="E491">
        <v>2024</v>
      </c>
      <c r="F491" t="s">
        <v>1640</v>
      </c>
      <c r="G491">
        <v>4996</v>
      </c>
      <c r="H491">
        <v>7868</v>
      </c>
      <c r="I491">
        <v>1489</v>
      </c>
      <c r="J491">
        <v>292717</v>
      </c>
      <c r="K491">
        <v>10.48</v>
      </c>
      <c r="L491">
        <v>1</v>
      </c>
      <c r="M491">
        <v>4.29</v>
      </c>
      <c r="N491">
        <v>6.42</v>
      </c>
      <c r="O491">
        <v>30.38</v>
      </c>
      <c r="P491">
        <v>2.2999999999999998</v>
      </c>
      <c r="Q491">
        <v>6712</v>
      </c>
      <c r="R491">
        <v>2501</v>
      </c>
      <c r="S491">
        <v>10</v>
      </c>
      <c r="T491" s="30">
        <v>39308528</v>
      </c>
      <c r="U491" s="30">
        <v>7731761</v>
      </c>
      <c r="V491" s="30">
        <v>31576767</v>
      </c>
      <c r="W491" s="27">
        <f t="shared" si="7"/>
        <v>0.80330576102976947</v>
      </c>
    </row>
    <row r="492" spans="1:23" x14ac:dyDescent="0.3">
      <c r="A492" t="s">
        <v>509</v>
      </c>
      <c r="B492" t="s">
        <v>1397</v>
      </c>
      <c r="C492" t="s">
        <v>1632</v>
      </c>
      <c r="D492" t="s">
        <v>1636</v>
      </c>
      <c r="E492">
        <v>2024</v>
      </c>
      <c r="F492" t="s">
        <v>1641</v>
      </c>
      <c r="G492">
        <v>3627</v>
      </c>
      <c r="H492">
        <v>15556</v>
      </c>
      <c r="I492">
        <v>4800</v>
      </c>
      <c r="J492">
        <v>171534</v>
      </c>
      <c r="K492">
        <v>5.53</v>
      </c>
      <c r="L492">
        <v>3</v>
      </c>
      <c r="M492">
        <v>6.29</v>
      </c>
      <c r="N492">
        <v>2.31</v>
      </c>
      <c r="O492">
        <v>83.16</v>
      </c>
      <c r="P492">
        <v>1.1000000000000001</v>
      </c>
      <c r="Q492">
        <v>4839</v>
      </c>
      <c r="R492">
        <v>4818</v>
      </c>
      <c r="S492">
        <v>8</v>
      </c>
      <c r="T492" s="30">
        <v>56421612</v>
      </c>
      <c r="U492" s="30">
        <v>17581134</v>
      </c>
      <c r="V492" s="30">
        <v>38840478</v>
      </c>
      <c r="W492" s="27">
        <f t="shared" si="7"/>
        <v>0.68839716951015151</v>
      </c>
    </row>
    <row r="493" spans="1:23" x14ac:dyDescent="0.3">
      <c r="A493" t="s">
        <v>510</v>
      </c>
      <c r="B493" t="s">
        <v>1398</v>
      </c>
      <c r="C493" t="s">
        <v>1634</v>
      </c>
      <c r="D493" t="s">
        <v>1636</v>
      </c>
      <c r="E493">
        <v>2024</v>
      </c>
      <c r="F493" t="s">
        <v>1641</v>
      </c>
      <c r="G493">
        <v>193</v>
      </c>
      <c r="H493">
        <v>13736</v>
      </c>
      <c r="I493">
        <v>12133</v>
      </c>
      <c r="J493">
        <v>396371</v>
      </c>
      <c r="K493">
        <v>6.49</v>
      </c>
      <c r="L493">
        <v>16</v>
      </c>
      <c r="M493">
        <v>2.15</v>
      </c>
      <c r="N493">
        <v>2.52</v>
      </c>
      <c r="O493">
        <v>19.04</v>
      </c>
      <c r="P493">
        <v>1.5</v>
      </c>
      <c r="Q493">
        <v>20894</v>
      </c>
      <c r="R493">
        <v>1124</v>
      </c>
      <c r="S493">
        <v>13</v>
      </c>
      <c r="T493" s="30">
        <v>2651048</v>
      </c>
      <c r="U493" s="30">
        <v>2738040</v>
      </c>
      <c r="V493" s="30">
        <v>-86992</v>
      </c>
      <c r="W493" s="27">
        <f t="shared" si="7"/>
        <v>-3.2814192726800875E-2</v>
      </c>
    </row>
    <row r="494" spans="1:23" x14ac:dyDescent="0.3">
      <c r="A494" t="s">
        <v>511</v>
      </c>
      <c r="B494" t="s">
        <v>1083</v>
      </c>
      <c r="C494" t="s">
        <v>1634</v>
      </c>
      <c r="D494" t="s">
        <v>1636</v>
      </c>
      <c r="E494">
        <v>2024</v>
      </c>
      <c r="F494" t="s">
        <v>1639</v>
      </c>
      <c r="G494">
        <v>3190</v>
      </c>
      <c r="H494">
        <v>19833</v>
      </c>
      <c r="I494">
        <v>10414</v>
      </c>
      <c r="J494">
        <v>280604</v>
      </c>
      <c r="K494">
        <v>0.47</v>
      </c>
      <c r="L494">
        <v>3</v>
      </c>
      <c r="M494">
        <v>6.27</v>
      </c>
      <c r="N494">
        <v>4.9800000000000004</v>
      </c>
      <c r="O494">
        <v>70.59</v>
      </c>
      <c r="P494">
        <v>3.8</v>
      </c>
      <c r="Q494">
        <v>3868</v>
      </c>
      <c r="R494">
        <v>5772</v>
      </c>
      <c r="S494">
        <v>6</v>
      </c>
      <c r="T494" s="30">
        <v>63267270</v>
      </c>
      <c r="U494" s="30">
        <v>33501264</v>
      </c>
      <c r="V494" s="30">
        <v>29766006</v>
      </c>
      <c r="W494" s="27">
        <f t="shared" si="7"/>
        <v>0.47048032892837005</v>
      </c>
    </row>
    <row r="495" spans="1:23" x14ac:dyDescent="0.3">
      <c r="A495" t="s">
        <v>512</v>
      </c>
      <c r="B495" t="s">
        <v>1399</v>
      </c>
      <c r="C495" t="s">
        <v>1632</v>
      </c>
      <c r="D495" t="s">
        <v>1638</v>
      </c>
      <c r="E495">
        <v>2023</v>
      </c>
      <c r="F495" t="s">
        <v>1640</v>
      </c>
      <c r="G495">
        <v>4541</v>
      </c>
      <c r="H495">
        <v>15951</v>
      </c>
      <c r="I495">
        <v>1471</v>
      </c>
      <c r="J495">
        <v>237450</v>
      </c>
      <c r="K495">
        <v>3.89</v>
      </c>
      <c r="L495">
        <v>10</v>
      </c>
      <c r="M495">
        <v>9.24</v>
      </c>
      <c r="N495">
        <v>25</v>
      </c>
      <c r="O495">
        <v>70.599999999999994</v>
      </c>
      <c r="P495">
        <v>1.5</v>
      </c>
      <c r="Q495">
        <v>13686</v>
      </c>
      <c r="R495">
        <v>7827</v>
      </c>
      <c r="S495">
        <v>5</v>
      </c>
      <c r="T495" s="30">
        <v>72433491</v>
      </c>
      <c r="U495" s="30">
        <v>6917261</v>
      </c>
      <c r="V495" s="30">
        <v>65516230</v>
      </c>
      <c r="W495" s="27">
        <f t="shared" si="7"/>
        <v>0.90450189678142123</v>
      </c>
    </row>
    <row r="496" spans="1:23" x14ac:dyDescent="0.3">
      <c r="A496" t="s">
        <v>513</v>
      </c>
      <c r="B496" t="s">
        <v>1158</v>
      </c>
      <c r="C496" t="s">
        <v>1634</v>
      </c>
      <c r="D496" t="s">
        <v>1635</v>
      </c>
      <c r="E496">
        <v>2024</v>
      </c>
      <c r="F496" t="s">
        <v>1641</v>
      </c>
      <c r="G496">
        <v>2988</v>
      </c>
      <c r="H496">
        <v>18801</v>
      </c>
      <c r="I496">
        <v>8727</v>
      </c>
      <c r="J496">
        <v>383270</v>
      </c>
      <c r="K496">
        <v>0.51</v>
      </c>
      <c r="L496">
        <v>3</v>
      </c>
      <c r="M496">
        <v>9.98</v>
      </c>
      <c r="N496">
        <v>0.05</v>
      </c>
      <c r="O496">
        <v>74.78</v>
      </c>
      <c r="P496">
        <v>1.9</v>
      </c>
      <c r="Q496">
        <v>3339</v>
      </c>
      <c r="R496">
        <v>5380</v>
      </c>
      <c r="S496">
        <v>13</v>
      </c>
      <c r="T496" s="30">
        <v>56177388</v>
      </c>
      <c r="U496" s="30">
        <v>26459546</v>
      </c>
      <c r="V496" s="30">
        <v>29717842</v>
      </c>
      <c r="W496" s="27">
        <f t="shared" si="7"/>
        <v>0.5290000667172351</v>
      </c>
    </row>
    <row r="497" spans="1:23" x14ac:dyDescent="0.3">
      <c r="A497" t="s">
        <v>514</v>
      </c>
      <c r="B497" t="s">
        <v>1283</v>
      </c>
      <c r="C497" t="s">
        <v>1633</v>
      </c>
      <c r="D497" t="s">
        <v>1636</v>
      </c>
      <c r="E497">
        <v>2024</v>
      </c>
      <c r="F497" t="s">
        <v>1641</v>
      </c>
      <c r="G497">
        <v>3686</v>
      </c>
      <c r="H497">
        <v>11933</v>
      </c>
      <c r="I497">
        <v>1971</v>
      </c>
      <c r="J497">
        <v>368215</v>
      </c>
      <c r="K497">
        <v>13.19</v>
      </c>
      <c r="L497">
        <v>0</v>
      </c>
      <c r="M497">
        <v>0.32</v>
      </c>
      <c r="N497">
        <v>15.97</v>
      </c>
      <c r="O497">
        <v>80.930000000000007</v>
      </c>
      <c r="P497">
        <v>2.4</v>
      </c>
      <c r="Q497">
        <v>20787</v>
      </c>
      <c r="R497">
        <v>970</v>
      </c>
      <c r="S497">
        <v>5</v>
      </c>
      <c r="T497" s="30">
        <v>43985038</v>
      </c>
      <c r="U497" s="30">
        <v>7633321</v>
      </c>
      <c r="V497" s="30">
        <v>36351717</v>
      </c>
      <c r="W497" s="27">
        <f t="shared" si="7"/>
        <v>0.82645641911233547</v>
      </c>
    </row>
    <row r="498" spans="1:23" x14ac:dyDescent="0.3">
      <c r="A498" t="s">
        <v>515</v>
      </c>
      <c r="B498" t="s">
        <v>1400</v>
      </c>
      <c r="C498" t="s">
        <v>1633</v>
      </c>
      <c r="D498" t="s">
        <v>1637</v>
      </c>
      <c r="E498">
        <v>2023</v>
      </c>
      <c r="F498" t="s">
        <v>1642</v>
      </c>
      <c r="G498">
        <v>3272</v>
      </c>
      <c r="H498">
        <v>17025</v>
      </c>
      <c r="I498">
        <v>6391</v>
      </c>
      <c r="J498">
        <v>252193</v>
      </c>
      <c r="K498">
        <v>3.65</v>
      </c>
      <c r="L498">
        <v>6</v>
      </c>
      <c r="M498">
        <v>2.36</v>
      </c>
      <c r="N498">
        <v>3.53</v>
      </c>
      <c r="O498">
        <v>31.04</v>
      </c>
      <c r="P498">
        <v>4</v>
      </c>
      <c r="Q498">
        <v>7705</v>
      </c>
      <c r="R498">
        <v>3299</v>
      </c>
      <c r="S498">
        <v>11</v>
      </c>
      <c r="T498" s="30">
        <v>55705800</v>
      </c>
      <c r="U498" s="30">
        <v>21163545</v>
      </c>
      <c r="V498" s="30">
        <v>34542255</v>
      </c>
      <c r="W498" s="27">
        <f t="shared" si="7"/>
        <v>0.62008363581530113</v>
      </c>
    </row>
    <row r="499" spans="1:23" x14ac:dyDescent="0.3">
      <c r="A499" t="s">
        <v>516</v>
      </c>
      <c r="B499" t="s">
        <v>1401</v>
      </c>
      <c r="C499" t="s">
        <v>1633</v>
      </c>
      <c r="D499" t="s">
        <v>1635</v>
      </c>
      <c r="E499">
        <v>2023</v>
      </c>
      <c r="F499" t="s">
        <v>1642</v>
      </c>
      <c r="G499">
        <v>1217</v>
      </c>
      <c r="H499">
        <v>1589</v>
      </c>
      <c r="I499">
        <v>12718</v>
      </c>
      <c r="J499">
        <v>386907</v>
      </c>
      <c r="K499">
        <v>8.36</v>
      </c>
      <c r="L499">
        <v>17</v>
      </c>
      <c r="M499">
        <v>3.1</v>
      </c>
      <c r="N499">
        <v>23.02</v>
      </c>
      <c r="O499">
        <v>27.96</v>
      </c>
      <c r="P499">
        <v>3.3</v>
      </c>
      <c r="Q499">
        <v>5895</v>
      </c>
      <c r="R499">
        <v>1845</v>
      </c>
      <c r="S499">
        <v>9</v>
      </c>
      <c r="T499" s="30">
        <v>1933813</v>
      </c>
      <c r="U499" s="30">
        <v>15864713</v>
      </c>
      <c r="V499" s="30">
        <v>-13930900</v>
      </c>
      <c r="W499" s="27">
        <f t="shared" si="7"/>
        <v>-7.203850630852104</v>
      </c>
    </row>
    <row r="500" spans="1:23" x14ac:dyDescent="0.3">
      <c r="A500" t="s">
        <v>517</v>
      </c>
      <c r="B500" t="s">
        <v>1246</v>
      </c>
      <c r="C500" t="s">
        <v>1633</v>
      </c>
      <c r="D500" t="s">
        <v>1635</v>
      </c>
      <c r="E500">
        <v>2023</v>
      </c>
      <c r="F500" t="s">
        <v>1639</v>
      </c>
      <c r="G500">
        <v>2666</v>
      </c>
      <c r="H500">
        <v>19593</v>
      </c>
      <c r="I500">
        <v>9935</v>
      </c>
      <c r="J500">
        <v>285422</v>
      </c>
      <c r="K500">
        <v>0.57999999999999996</v>
      </c>
      <c r="L500">
        <v>8</v>
      </c>
      <c r="M500">
        <v>3.99</v>
      </c>
      <c r="N500">
        <v>2.34</v>
      </c>
      <c r="O500">
        <v>47.24</v>
      </c>
      <c r="P500">
        <v>3.8</v>
      </c>
      <c r="Q500">
        <v>16790</v>
      </c>
      <c r="R500">
        <v>5370</v>
      </c>
      <c r="S500">
        <v>11</v>
      </c>
      <c r="T500" s="30">
        <v>52234938</v>
      </c>
      <c r="U500" s="30">
        <v>26772132</v>
      </c>
      <c r="V500" s="30">
        <v>25462806</v>
      </c>
      <c r="W500" s="27">
        <f t="shared" si="7"/>
        <v>0.48746695171725868</v>
      </c>
    </row>
    <row r="501" spans="1:23" x14ac:dyDescent="0.3">
      <c r="A501" t="s">
        <v>518</v>
      </c>
      <c r="B501" t="s">
        <v>1402</v>
      </c>
      <c r="C501" t="s">
        <v>1633</v>
      </c>
      <c r="D501" t="s">
        <v>1636</v>
      </c>
      <c r="E501">
        <v>2024</v>
      </c>
      <c r="F501" t="s">
        <v>1640</v>
      </c>
      <c r="G501">
        <v>1112</v>
      </c>
      <c r="H501">
        <v>11861</v>
      </c>
      <c r="I501">
        <v>7142</v>
      </c>
      <c r="J501">
        <v>455453</v>
      </c>
      <c r="K501">
        <v>10</v>
      </c>
      <c r="L501">
        <v>2</v>
      </c>
      <c r="M501">
        <v>2.42</v>
      </c>
      <c r="N501">
        <v>23.88</v>
      </c>
      <c r="O501">
        <v>31.21</v>
      </c>
      <c r="P501">
        <v>3.3</v>
      </c>
      <c r="Q501">
        <v>5191</v>
      </c>
      <c r="R501">
        <v>8735</v>
      </c>
      <c r="S501">
        <v>14</v>
      </c>
      <c r="T501" s="30">
        <v>13189432</v>
      </c>
      <c r="U501" s="30">
        <v>8397357</v>
      </c>
      <c r="V501" s="30">
        <v>4792075</v>
      </c>
      <c r="W501" s="27">
        <f t="shared" si="7"/>
        <v>0.36332686653981766</v>
      </c>
    </row>
    <row r="502" spans="1:23" x14ac:dyDescent="0.3">
      <c r="A502" t="s">
        <v>519</v>
      </c>
      <c r="B502" t="s">
        <v>1265</v>
      </c>
      <c r="C502" t="s">
        <v>1634</v>
      </c>
      <c r="D502" t="s">
        <v>1638</v>
      </c>
      <c r="E502">
        <v>2023</v>
      </c>
      <c r="F502" t="s">
        <v>1639</v>
      </c>
      <c r="G502">
        <v>2206</v>
      </c>
      <c r="H502">
        <v>17869</v>
      </c>
      <c r="I502">
        <v>2249</v>
      </c>
      <c r="J502">
        <v>196721</v>
      </c>
      <c r="K502">
        <v>4.8499999999999996</v>
      </c>
      <c r="L502">
        <v>7</v>
      </c>
      <c r="M502">
        <v>2.0299999999999998</v>
      </c>
      <c r="N502">
        <v>15.27</v>
      </c>
      <c r="O502">
        <v>68.739999999999995</v>
      </c>
      <c r="P502">
        <v>3.7</v>
      </c>
      <c r="Q502">
        <v>8970</v>
      </c>
      <c r="R502">
        <v>5986</v>
      </c>
      <c r="S502">
        <v>11</v>
      </c>
      <c r="T502" s="30">
        <v>39419014</v>
      </c>
      <c r="U502" s="30">
        <v>5158015</v>
      </c>
      <c r="V502" s="30">
        <v>34260999</v>
      </c>
      <c r="W502" s="27">
        <f t="shared" si="7"/>
        <v>0.86914906090751032</v>
      </c>
    </row>
    <row r="503" spans="1:23" x14ac:dyDescent="0.3">
      <c r="A503" t="s">
        <v>520</v>
      </c>
      <c r="B503" t="s">
        <v>1403</v>
      </c>
      <c r="C503" t="s">
        <v>1634</v>
      </c>
      <c r="D503" t="s">
        <v>1635</v>
      </c>
      <c r="E503">
        <v>2024</v>
      </c>
      <c r="F503" t="s">
        <v>1642</v>
      </c>
      <c r="G503">
        <v>3032</v>
      </c>
      <c r="H503">
        <v>4541</v>
      </c>
      <c r="I503">
        <v>12729</v>
      </c>
      <c r="J503">
        <v>218785</v>
      </c>
      <c r="K503">
        <v>13.47</v>
      </c>
      <c r="L503">
        <v>18</v>
      </c>
      <c r="M503">
        <v>9.5500000000000007</v>
      </c>
      <c r="N503">
        <v>0.03</v>
      </c>
      <c r="O503">
        <v>60.88</v>
      </c>
      <c r="P503">
        <v>1</v>
      </c>
      <c r="Q503">
        <v>5341</v>
      </c>
      <c r="R503">
        <v>5690</v>
      </c>
      <c r="S503">
        <v>11</v>
      </c>
      <c r="T503" s="30">
        <v>13768312</v>
      </c>
      <c r="U503" s="30">
        <v>38813113</v>
      </c>
      <c r="V503" s="30">
        <v>-25044801</v>
      </c>
      <c r="W503" s="27">
        <f t="shared" si="7"/>
        <v>-1.819017538242887</v>
      </c>
    </row>
    <row r="504" spans="1:23" x14ac:dyDescent="0.3">
      <c r="A504" t="s">
        <v>521</v>
      </c>
      <c r="B504" t="s">
        <v>1404</v>
      </c>
      <c r="C504" t="s">
        <v>1633</v>
      </c>
      <c r="D504" t="s">
        <v>1635</v>
      </c>
      <c r="E504">
        <v>2024</v>
      </c>
      <c r="F504" t="s">
        <v>1642</v>
      </c>
      <c r="G504">
        <v>3344</v>
      </c>
      <c r="H504">
        <v>1605</v>
      </c>
      <c r="I504">
        <v>3339</v>
      </c>
      <c r="J504">
        <v>254535</v>
      </c>
      <c r="K504">
        <v>13.32</v>
      </c>
      <c r="L504">
        <v>3</v>
      </c>
      <c r="M504">
        <v>9.19</v>
      </c>
      <c r="N504">
        <v>22.35</v>
      </c>
      <c r="O504">
        <v>80</v>
      </c>
      <c r="P504">
        <v>4.7</v>
      </c>
      <c r="Q504">
        <v>5848</v>
      </c>
      <c r="R504">
        <v>7997</v>
      </c>
      <c r="S504">
        <v>11</v>
      </c>
      <c r="T504" s="30">
        <v>5367120</v>
      </c>
      <c r="U504" s="30">
        <v>11420151</v>
      </c>
      <c r="V504" s="30">
        <v>-6053031</v>
      </c>
      <c r="W504" s="27">
        <f t="shared" si="7"/>
        <v>-1.1277987076868041</v>
      </c>
    </row>
    <row r="505" spans="1:23" x14ac:dyDescent="0.3">
      <c r="A505" t="s">
        <v>522</v>
      </c>
      <c r="B505" t="s">
        <v>1405</v>
      </c>
      <c r="C505" t="s">
        <v>1632</v>
      </c>
      <c r="D505" t="s">
        <v>1635</v>
      </c>
      <c r="E505">
        <v>2024</v>
      </c>
      <c r="F505" t="s">
        <v>1639</v>
      </c>
      <c r="G505">
        <v>4779</v>
      </c>
      <c r="H505">
        <v>10578</v>
      </c>
      <c r="I505">
        <v>4759</v>
      </c>
      <c r="J505">
        <v>226481</v>
      </c>
      <c r="K505">
        <v>4.88</v>
      </c>
      <c r="L505">
        <v>17</v>
      </c>
      <c r="M505">
        <v>0.47</v>
      </c>
      <c r="N505">
        <v>13.04</v>
      </c>
      <c r="O505">
        <v>16.62</v>
      </c>
      <c r="P505">
        <v>1.4</v>
      </c>
      <c r="Q505">
        <v>19276</v>
      </c>
      <c r="R505">
        <v>8764</v>
      </c>
      <c r="S505">
        <v>11</v>
      </c>
      <c r="T505" s="30">
        <v>50552262</v>
      </c>
      <c r="U505" s="30">
        <v>22969742</v>
      </c>
      <c r="V505" s="30">
        <v>27582520</v>
      </c>
      <c r="W505" s="27">
        <f t="shared" si="7"/>
        <v>0.54562385358740229</v>
      </c>
    </row>
    <row r="506" spans="1:23" x14ac:dyDescent="0.3">
      <c r="A506" t="s">
        <v>523</v>
      </c>
      <c r="B506" t="s">
        <v>1105</v>
      </c>
      <c r="C506" t="s">
        <v>1633</v>
      </c>
      <c r="D506" t="s">
        <v>1638</v>
      </c>
      <c r="E506">
        <v>2024</v>
      </c>
      <c r="F506" t="s">
        <v>1640</v>
      </c>
      <c r="G506">
        <v>1206</v>
      </c>
      <c r="H506">
        <v>19779</v>
      </c>
      <c r="I506">
        <v>13983</v>
      </c>
      <c r="J506">
        <v>229838</v>
      </c>
      <c r="K506">
        <v>13.51</v>
      </c>
      <c r="L506">
        <v>19</v>
      </c>
      <c r="M506">
        <v>3.39</v>
      </c>
      <c r="N506">
        <v>6.57</v>
      </c>
      <c r="O506">
        <v>83.21</v>
      </c>
      <c r="P506">
        <v>2.6</v>
      </c>
      <c r="Q506">
        <v>7560</v>
      </c>
      <c r="R506">
        <v>8371</v>
      </c>
      <c r="S506">
        <v>2</v>
      </c>
      <c r="T506" s="30">
        <v>23853474</v>
      </c>
      <c r="U506" s="30">
        <v>17093336</v>
      </c>
      <c r="V506" s="30">
        <v>6760138</v>
      </c>
      <c r="W506" s="27">
        <f t="shared" si="7"/>
        <v>0.28340266076127946</v>
      </c>
    </row>
    <row r="507" spans="1:23" x14ac:dyDescent="0.3">
      <c r="A507" t="s">
        <v>524</v>
      </c>
      <c r="B507" t="s">
        <v>1406</v>
      </c>
      <c r="C507" t="s">
        <v>1634</v>
      </c>
      <c r="D507" t="s">
        <v>1637</v>
      </c>
      <c r="E507">
        <v>2024</v>
      </c>
      <c r="F507" t="s">
        <v>1642</v>
      </c>
      <c r="G507">
        <v>782</v>
      </c>
      <c r="H507">
        <v>7590</v>
      </c>
      <c r="I507">
        <v>7085</v>
      </c>
      <c r="J507">
        <v>96154</v>
      </c>
      <c r="K507">
        <v>14.94</v>
      </c>
      <c r="L507">
        <v>10</v>
      </c>
      <c r="M507">
        <v>4.05</v>
      </c>
      <c r="N507">
        <v>19.18</v>
      </c>
      <c r="O507">
        <v>33.47</v>
      </c>
      <c r="P507">
        <v>4.0999999999999996</v>
      </c>
      <c r="Q507">
        <v>17025</v>
      </c>
      <c r="R507">
        <v>5258</v>
      </c>
      <c r="S507">
        <v>6</v>
      </c>
      <c r="T507" s="30">
        <v>5935380</v>
      </c>
      <c r="U507" s="30">
        <v>5636624</v>
      </c>
      <c r="V507" s="30">
        <v>298756</v>
      </c>
      <c r="W507" s="27">
        <f t="shared" si="7"/>
        <v>5.0334772162860676E-2</v>
      </c>
    </row>
    <row r="508" spans="1:23" x14ac:dyDescent="0.3">
      <c r="A508" t="s">
        <v>525</v>
      </c>
      <c r="B508" t="s">
        <v>1407</v>
      </c>
      <c r="C508" t="s">
        <v>1634</v>
      </c>
      <c r="D508" t="s">
        <v>1635</v>
      </c>
      <c r="E508">
        <v>2024</v>
      </c>
      <c r="F508" t="s">
        <v>1641</v>
      </c>
      <c r="G508">
        <v>4380</v>
      </c>
      <c r="H508">
        <v>7582</v>
      </c>
      <c r="I508">
        <v>6232</v>
      </c>
      <c r="J508">
        <v>319160</v>
      </c>
      <c r="K508">
        <v>12.38</v>
      </c>
      <c r="L508">
        <v>13</v>
      </c>
      <c r="M508">
        <v>2.39</v>
      </c>
      <c r="N508">
        <v>23.17</v>
      </c>
      <c r="O508">
        <v>49.26</v>
      </c>
      <c r="P508">
        <v>2.7</v>
      </c>
      <c r="Q508">
        <v>5800</v>
      </c>
      <c r="R508">
        <v>8531</v>
      </c>
      <c r="S508">
        <v>3</v>
      </c>
      <c r="T508" s="30">
        <v>33209160</v>
      </c>
      <c r="U508" s="30">
        <v>27615320</v>
      </c>
      <c r="V508" s="30">
        <v>5593840</v>
      </c>
      <c r="W508" s="27">
        <f t="shared" si="7"/>
        <v>0.16844268268152521</v>
      </c>
    </row>
    <row r="509" spans="1:23" x14ac:dyDescent="0.3">
      <c r="A509" t="s">
        <v>526</v>
      </c>
      <c r="B509" t="s">
        <v>1408</v>
      </c>
      <c r="C509" t="s">
        <v>1634</v>
      </c>
      <c r="D509" t="s">
        <v>1638</v>
      </c>
      <c r="E509">
        <v>2023</v>
      </c>
      <c r="F509" t="s">
        <v>1641</v>
      </c>
      <c r="G509">
        <v>4896</v>
      </c>
      <c r="H509">
        <v>18518</v>
      </c>
      <c r="I509">
        <v>5060</v>
      </c>
      <c r="J509">
        <v>491904</v>
      </c>
      <c r="K509">
        <v>12.67</v>
      </c>
      <c r="L509">
        <v>17</v>
      </c>
      <c r="M509">
        <v>6.29</v>
      </c>
      <c r="N509">
        <v>12.09</v>
      </c>
      <c r="O509">
        <v>45.09</v>
      </c>
      <c r="P509">
        <v>4.8</v>
      </c>
      <c r="Q509">
        <v>4838</v>
      </c>
      <c r="R509">
        <v>689</v>
      </c>
      <c r="S509">
        <v>14</v>
      </c>
      <c r="T509" s="30">
        <v>90664128</v>
      </c>
      <c r="U509" s="30">
        <v>25265664</v>
      </c>
      <c r="V509" s="30">
        <v>65398464</v>
      </c>
      <c r="W509" s="27">
        <f t="shared" si="7"/>
        <v>0.72132678538528494</v>
      </c>
    </row>
    <row r="510" spans="1:23" x14ac:dyDescent="0.3">
      <c r="A510" t="s">
        <v>527</v>
      </c>
      <c r="B510" t="s">
        <v>1362</v>
      </c>
      <c r="C510" t="s">
        <v>1632</v>
      </c>
      <c r="D510" t="s">
        <v>1636</v>
      </c>
      <c r="E510">
        <v>2023</v>
      </c>
      <c r="F510" t="s">
        <v>1640</v>
      </c>
      <c r="G510">
        <v>1003</v>
      </c>
      <c r="H510">
        <v>3425</v>
      </c>
      <c r="I510">
        <v>3161</v>
      </c>
      <c r="J510">
        <v>401822</v>
      </c>
      <c r="K510">
        <v>3.74</v>
      </c>
      <c r="L510">
        <v>15</v>
      </c>
      <c r="M510">
        <v>6.4</v>
      </c>
      <c r="N510">
        <v>7.89</v>
      </c>
      <c r="O510">
        <v>70.819999999999993</v>
      </c>
      <c r="P510">
        <v>2.9</v>
      </c>
      <c r="Q510">
        <v>6987</v>
      </c>
      <c r="R510">
        <v>9652</v>
      </c>
      <c r="S510">
        <v>12</v>
      </c>
      <c r="T510" s="30">
        <v>3435275</v>
      </c>
      <c r="U510" s="30">
        <v>3572305</v>
      </c>
      <c r="V510" s="30">
        <v>-137030</v>
      </c>
      <c r="W510" s="27">
        <f t="shared" si="7"/>
        <v>-3.9889091848541967E-2</v>
      </c>
    </row>
    <row r="511" spans="1:23" x14ac:dyDescent="0.3">
      <c r="A511" t="s">
        <v>528</v>
      </c>
      <c r="B511" t="s">
        <v>1409</v>
      </c>
      <c r="C511" t="s">
        <v>1634</v>
      </c>
      <c r="D511" t="s">
        <v>1637</v>
      </c>
      <c r="E511">
        <v>2024</v>
      </c>
      <c r="F511" t="s">
        <v>1642</v>
      </c>
      <c r="G511">
        <v>2589</v>
      </c>
      <c r="H511">
        <v>19940</v>
      </c>
      <c r="I511">
        <v>6964</v>
      </c>
      <c r="J511">
        <v>424200</v>
      </c>
      <c r="K511">
        <v>8.65</v>
      </c>
      <c r="L511">
        <v>2</v>
      </c>
      <c r="M511">
        <v>8.51</v>
      </c>
      <c r="N511">
        <v>19.72</v>
      </c>
      <c r="O511">
        <v>43.63</v>
      </c>
      <c r="P511">
        <v>4.5</v>
      </c>
      <c r="Q511">
        <v>5014</v>
      </c>
      <c r="R511">
        <v>1984</v>
      </c>
      <c r="S511">
        <v>10</v>
      </c>
      <c r="T511" s="30">
        <v>51624660</v>
      </c>
      <c r="U511" s="30">
        <v>18453996</v>
      </c>
      <c r="V511" s="30">
        <v>33170664</v>
      </c>
      <c r="W511" s="27">
        <f t="shared" si="7"/>
        <v>0.6425352535009432</v>
      </c>
    </row>
    <row r="512" spans="1:23" x14ac:dyDescent="0.3">
      <c r="A512" t="s">
        <v>529</v>
      </c>
      <c r="B512" t="s">
        <v>1153</v>
      </c>
      <c r="C512" t="s">
        <v>1632</v>
      </c>
      <c r="D512" t="s">
        <v>1637</v>
      </c>
      <c r="E512">
        <v>2023</v>
      </c>
      <c r="F512" t="s">
        <v>1642</v>
      </c>
      <c r="G512">
        <v>3374</v>
      </c>
      <c r="H512">
        <v>8417</v>
      </c>
      <c r="I512">
        <v>14193</v>
      </c>
      <c r="J512">
        <v>104238</v>
      </c>
      <c r="K512">
        <v>1.01</v>
      </c>
      <c r="L512">
        <v>14</v>
      </c>
      <c r="M512">
        <v>7.41</v>
      </c>
      <c r="N512">
        <v>17.04</v>
      </c>
      <c r="O512">
        <v>85.48</v>
      </c>
      <c r="P512">
        <v>4.2</v>
      </c>
      <c r="Q512">
        <v>18643</v>
      </c>
      <c r="R512">
        <v>5499</v>
      </c>
      <c r="S512">
        <v>8</v>
      </c>
      <c r="T512" s="30">
        <v>28398958</v>
      </c>
      <c r="U512" s="30">
        <v>47991420</v>
      </c>
      <c r="V512" s="30">
        <v>-19592462</v>
      </c>
      <c r="W512" s="27">
        <f t="shared" si="7"/>
        <v>-0.68990073509035088</v>
      </c>
    </row>
    <row r="513" spans="1:23" x14ac:dyDescent="0.3">
      <c r="A513" t="s">
        <v>530</v>
      </c>
      <c r="B513" t="s">
        <v>1410</v>
      </c>
      <c r="C513" t="s">
        <v>1633</v>
      </c>
      <c r="D513" t="s">
        <v>1635</v>
      </c>
      <c r="E513">
        <v>2023</v>
      </c>
      <c r="F513" t="s">
        <v>1640</v>
      </c>
      <c r="G513">
        <v>3351</v>
      </c>
      <c r="H513">
        <v>2052</v>
      </c>
      <c r="I513">
        <v>12644</v>
      </c>
      <c r="J513">
        <v>370752</v>
      </c>
      <c r="K513">
        <v>1.42</v>
      </c>
      <c r="L513">
        <v>3</v>
      </c>
      <c r="M513">
        <v>5.43</v>
      </c>
      <c r="N513">
        <v>22.22</v>
      </c>
      <c r="O513">
        <v>82.2</v>
      </c>
      <c r="P513">
        <v>4.9000000000000004</v>
      </c>
      <c r="Q513">
        <v>12780</v>
      </c>
      <c r="R513">
        <v>8603</v>
      </c>
      <c r="S513">
        <v>11</v>
      </c>
      <c r="T513" s="30">
        <v>6876252</v>
      </c>
      <c r="U513" s="30">
        <v>42740796</v>
      </c>
      <c r="V513" s="30">
        <v>-35864544</v>
      </c>
      <c r="W513" s="27">
        <f t="shared" si="7"/>
        <v>-5.2157111170445765</v>
      </c>
    </row>
    <row r="514" spans="1:23" x14ac:dyDescent="0.3">
      <c r="A514" t="s">
        <v>531</v>
      </c>
      <c r="B514" t="s">
        <v>1319</v>
      </c>
      <c r="C514" t="s">
        <v>1634</v>
      </c>
      <c r="D514" t="s">
        <v>1638</v>
      </c>
      <c r="E514">
        <v>2024</v>
      </c>
      <c r="F514" t="s">
        <v>1639</v>
      </c>
      <c r="G514">
        <v>1592</v>
      </c>
      <c r="H514">
        <v>5411</v>
      </c>
      <c r="I514">
        <v>4470</v>
      </c>
      <c r="J514">
        <v>139081</v>
      </c>
      <c r="K514">
        <v>14.98</v>
      </c>
      <c r="L514">
        <v>4</v>
      </c>
      <c r="M514">
        <v>6.54</v>
      </c>
      <c r="N514">
        <v>17.309999999999999</v>
      </c>
      <c r="O514">
        <v>79.77</v>
      </c>
      <c r="P514">
        <v>4.7</v>
      </c>
      <c r="Q514">
        <v>11807</v>
      </c>
      <c r="R514">
        <v>1176</v>
      </c>
      <c r="S514">
        <v>9</v>
      </c>
      <c r="T514" s="30">
        <v>8614312</v>
      </c>
      <c r="U514" s="30">
        <v>7255321</v>
      </c>
      <c r="V514" s="30">
        <v>1358991</v>
      </c>
      <c r="W514" s="27">
        <f t="shared" si="7"/>
        <v>0.15775966786436341</v>
      </c>
    </row>
    <row r="515" spans="1:23" x14ac:dyDescent="0.3">
      <c r="A515" t="s">
        <v>532</v>
      </c>
      <c r="B515" t="s">
        <v>1411</v>
      </c>
      <c r="C515" t="s">
        <v>1634</v>
      </c>
      <c r="D515" t="s">
        <v>1637</v>
      </c>
      <c r="E515">
        <v>2024</v>
      </c>
      <c r="F515" t="s">
        <v>1639</v>
      </c>
      <c r="G515">
        <v>1241</v>
      </c>
      <c r="H515">
        <v>4889</v>
      </c>
      <c r="I515">
        <v>2553</v>
      </c>
      <c r="J515">
        <v>297644</v>
      </c>
      <c r="K515">
        <v>4.9000000000000004</v>
      </c>
      <c r="L515">
        <v>16</v>
      </c>
      <c r="M515">
        <v>2.74</v>
      </c>
      <c r="N515">
        <v>6.09</v>
      </c>
      <c r="O515">
        <v>15.7</v>
      </c>
      <c r="P515">
        <v>4.5999999999999996</v>
      </c>
      <c r="Q515">
        <v>11415</v>
      </c>
      <c r="R515">
        <v>7335</v>
      </c>
      <c r="S515">
        <v>7</v>
      </c>
      <c r="T515" s="30">
        <v>6067249</v>
      </c>
      <c r="U515" s="30">
        <v>3465917</v>
      </c>
      <c r="V515" s="30">
        <v>2601332</v>
      </c>
      <c r="W515" s="27">
        <f t="shared" ref="W515:W578" si="8">(V515/T515)</f>
        <v>0.42874983373848674</v>
      </c>
    </row>
    <row r="516" spans="1:23" x14ac:dyDescent="0.3">
      <c r="A516" t="s">
        <v>533</v>
      </c>
      <c r="B516" t="s">
        <v>1412</v>
      </c>
      <c r="C516" t="s">
        <v>1634</v>
      </c>
      <c r="D516" t="s">
        <v>1637</v>
      </c>
      <c r="E516">
        <v>2023</v>
      </c>
      <c r="F516" t="s">
        <v>1639</v>
      </c>
      <c r="G516">
        <v>3043</v>
      </c>
      <c r="H516">
        <v>15129</v>
      </c>
      <c r="I516">
        <v>8900</v>
      </c>
      <c r="J516">
        <v>475113</v>
      </c>
      <c r="K516">
        <v>11.22</v>
      </c>
      <c r="L516">
        <v>6</v>
      </c>
      <c r="M516">
        <v>5.93</v>
      </c>
      <c r="N516">
        <v>23.29</v>
      </c>
      <c r="O516">
        <v>78.34</v>
      </c>
      <c r="P516">
        <v>3.9</v>
      </c>
      <c r="Q516">
        <v>12658</v>
      </c>
      <c r="R516">
        <v>6937</v>
      </c>
      <c r="S516">
        <v>10</v>
      </c>
      <c r="T516" s="30">
        <v>46037547</v>
      </c>
      <c r="U516" s="30">
        <v>27557813</v>
      </c>
      <c r="V516" s="30">
        <v>18479734</v>
      </c>
      <c r="W516" s="27">
        <f t="shared" si="8"/>
        <v>0.40140570478266357</v>
      </c>
    </row>
    <row r="517" spans="1:23" x14ac:dyDescent="0.3">
      <c r="A517" t="s">
        <v>534</v>
      </c>
      <c r="B517" t="s">
        <v>1155</v>
      </c>
      <c r="C517" t="s">
        <v>1632</v>
      </c>
      <c r="D517" t="s">
        <v>1638</v>
      </c>
      <c r="E517">
        <v>2024</v>
      </c>
      <c r="F517" t="s">
        <v>1640</v>
      </c>
      <c r="G517">
        <v>2731</v>
      </c>
      <c r="H517">
        <v>3930</v>
      </c>
      <c r="I517">
        <v>11344</v>
      </c>
      <c r="J517">
        <v>363105</v>
      </c>
      <c r="K517">
        <v>12.1</v>
      </c>
      <c r="L517">
        <v>15</v>
      </c>
      <c r="M517">
        <v>4.8899999999999997</v>
      </c>
      <c r="N517">
        <v>2.62</v>
      </c>
      <c r="O517">
        <v>72.53</v>
      </c>
      <c r="P517">
        <v>2.5</v>
      </c>
      <c r="Q517">
        <v>10121</v>
      </c>
      <c r="R517">
        <v>133</v>
      </c>
      <c r="S517">
        <v>7</v>
      </c>
      <c r="T517" s="30">
        <v>10732830</v>
      </c>
      <c r="U517" s="30">
        <v>31343569</v>
      </c>
      <c r="V517" s="30">
        <v>-20610739</v>
      </c>
      <c r="W517" s="27">
        <f t="shared" si="8"/>
        <v>-1.9203452397923009</v>
      </c>
    </row>
    <row r="518" spans="1:23" x14ac:dyDescent="0.3">
      <c r="A518" t="s">
        <v>535</v>
      </c>
      <c r="B518" t="s">
        <v>1413</v>
      </c>
      <c r="C518" t="s">
        <v>1633</v>
      </c>
      <c r="D518" t="s">
        <v>1635</v>
      </c>
      <c r="E518">
        <v>2024</v>
      </c>
      <c r="F518" t="s">
        <v>1642</v>
      </c>
      <c r="G518">
        <v>1267</v>
      </c>
      <c r="H518">
        <v>1958</v>
      </c>
      <c r="I518">
        <v>2738</v>
      </c>
      <c r="J518">
        <v>249775</v>
      </c>
      <c r="K518">
        <v>12.87</v>
      </c>
      <c r="L518">
        <v>13</v>
      </c>
      <c r="M518">
        <v>1.33</v>
      </c>
      <c r="N518">
        <v>6.7</v>
      </c>
      <c r="O518">
        <v>18.28</v>
      </c>
      <c r="P518">
        <v>1.4</v>
      </c>
      <c r="Q518">
        <v>12047</v>
      </c>
      <c r="R518">
        <v>1941</v>
      </c>
      <c r="S518">
        <v>8</v>
      </c>
      <c r="T518" s="30">
        <v>2480786</v>
      </c>
      <c r="U518" s="30">
        <v>3718821</v>
      </c>
      <c r="V518" s="30">
        <v>-1238035</v>
      </c>
      <c r="W518" s="27">
        <f t="shared" si="8"/>
        <v>-0.49904949479721344</v>
      </c>
    </row>
    <row r="519" spans="1:23" x14ac:dyDescent="0.3">
      <c r="A519" t="s">
        <v>536</v>
      </c>
      <c r="B519" t="s">
        <v>1343</v>
      </c>
      <c r="C519" t="s">
        <v>1633</v>
      </c>
      <c r="D519" t="s">
        <v>1635</v>
      </c>
      <c r="E519">
        <v>2024</v>
      </c>
      <c r="F519" t="s">
        <v>1640</v>
      </c>
      <c r="G519">
        <v>1590</v>
      </c>
      <c r="H519">
        <v>14895</v>
      </c>
      <c r="I519">
        <v>9362</v>
      </c>
      <c r="J519">
        <v>487973</v>
      </c>
      <c r="K519">
        <v>14.96</v>
      </c>
      <c r="L519">
        <v>15</v>
      </c>
      <c r="M519">
        <v>2.4300000000000002</v>
      </c>
      <c r="N519">
        <v>13</v>
      </c>
      <c r="O519">
        <v>18.59</v>
      </c>
      <c r="P519">
        <v>3.8</v>
      </c>
      <c r="Q519">
        <v>14985</v>
      </c>
      <c r="R519">
        <v>4581</v>
      </c>
      <c r="S519">
        <v>8</v>
      </c>
      <c r="T519" s="30">
        <v>23683050</v>
      </c>
      <c r="U519" s="30">
        <v>15373553</v>
      </c>
      <c r="V519" s="30">
        <v>8309497</v>
      </c>
      <c r="W519" s="27">
        <f t="shared" si="8"/>
        <v>0.35086262115732558</v>
      </c>
    </row>
    <row r="520" spans="1:23" x14ac:dyDescent="0.3">
      <c r="A520" t="s">
        <v>537</v>
      </c>
      <c r="B520" t="s">
        <v>1103</v>
      </c>
      <c r="C520" t="s">
        <v>1632</v>
      </c>
      <c r="D520" t="s">
        <v>1635</v>
      </c>
      <c r="E520">
        <v>2024</v>
      </c>
      <c r="F520" t="s">
        <v>1642</v>
      </c>
      <c r="G520">
        <v>3286</v>
      </c>
      <c r="H520">
        <v>1707</v>
      </c>
      <c r="I520">
        <v>6776</v>
      </c>
      <c r="J520">
        <v>339061</v>
      </c>
      <c r="K520">
        <v>3.62</v>
      </c>
      <c r="L520">
        <v>6</v>
      </c>
      <c r="M520">
        <v>2.92</v>
      </c>
      <c r="N520">
        <v>14.14</v>
      </c>
      <c r="O520">
        <v>18.09</v>
      </c>
      <c r="P520">
        <v>4.9000000000000004</v>
      </c>
      <c r="Q520">
        <v>3959</v>
      </c>
      <c r="R520">
        <v>8540</v>
      </c>
      <c r="S520">
        <v>10</v>
      </c>
      <c r="T520" s="30">
        <v>5609202</v>
      </c>
      <c r="U520" s="30">
        <v>22604997</v>
      </c>
      <c r="V520" s="30">
        <v>-16995795</v>
      </c>
      <c r="W520" s="27">
        <f t="shared" si="8"/>
        <v>-3.0299844790756332</v>
      </c>
    </row>
    <row r="521" spans="1:23" x14ac:dyDescent="0.3">
      <c r="A521" t="s">
        <v>538</v>
      </c>
      <c r="B521" t="s">
        <v>1414</v>
      </c>
      <c r="C521" t="s">
        <v>1632</v>
      </c>
      <c r="D521" t="s">
        <v>1637</v>
      </c>
      <c r="E521">
        <v>2024</v>
      </c>
      <c r="F521" t="s">
        <v>1642</v>
      </c>
      <c r="G521">
        <v>2436</v>
      </c>
      <c r="H521">
        <v>2399</v>
      </c>
      <c r="I521">
        <v>13940</v>
      </c>
      <c r="J521">
        <v>465952</v>
      </c>
      <c r="K521">
        <v>0.61</v>
      </c>
      <c r="L521">
        <v>8</v>
      </c>
      <c r="M521">
        <v>9.24</v>
      </c>
      <c r="N521">
        <v>0.38</v>
      </c>
      <c r="O521">
        <v>10.91</v>
      </c>
      <c r="P521">
        <v>3.9</v>
      </c>
      <c r="Q521">
        <v>6773</v>
      </c>
      <c r="R521">
        <v>1234</v>
      </c>
      <c r="S521">
        <v>12</v>
      </c>
      <c r="T521" s="30">
        <v>5843964</v>
      </c>
      <c r="U521" s="30">
        <v>34423792</v>
      </c>
      <c r="V521" s="30">
        <v>-28579828</v>
      </c>
      <c r="W521" s="27">
        <f t="shared" si="8"/>
        <v>-4.8904866628199626</v>
      </c>
    </row>
    <row r="522" spans="1:23" x14ac:dyDescent="0.3">
      <c r="A522" t="s">
        <v>539</v>
      </c>
      <c r="B522" t="s">
        <v>1415</v>
      </c>
      <c r="C522" t="s">
        <v>1634</v>
      </c>
      <c r="D522" t="s">
        <v>1638</v>
      </c>
      <c r="E522">
        <v>2024</v>
      </c>
      <c r="F522" t="s">
        <v>1642</v>
      </c>
      <c r="G522">
        <v>3769</v>
      </c>
      <c r="H522">
        <v>13153</v>
      </c>
      <c r="I522">
        <v>13471</v>
      </c>
      <c r="J522">
        <v>340134</v>
      </c>
      <c r="K522">
        <v>6.17</v>
      </c>
      <c r="L522">
        <v>3</v>
      </c>
      <c r="M522">
        <v>2.2999999999999998</v>
      </c>
      <c r="N522">
        <v>19.510000000000002</v>
      </c>
      <c r="O522">
        <v>53.89</v>
      </c>
      <c r="P522">
        <v>4.7</v>
      </c>
      <c r="Q522">
        <v>19602</v>
      </c>
      <c r="R522">
        <v>7361</v>
      </c>
      <c r="S522">
        <v>9</v>
      </c>
      <c r="T522" s="30">
        <v>49573657</v>
      </c>
      <c r="U522" s="30">
        <v>51112333</v>
      </c>
      <c r="V522" s="30">
        <v>-1538676</v>
      </c>
      <c r="W522" s="27">
        <f t="shared" si="8"/>
        <v>-3.1038178200167882E-2</v>
      </c>
    </row>
    <row r="523" spans="1:23" x14ac:dyDescent="0.3">
      <c r="A523" t="s">
        <v>540</v>
      </c>
      <c r="B523" t="s">
        <v>1290</v>
      </c>
      <c r="C523" t="s">
        <v>1633</v>
      </c>
      <c r="D523" t="s">
        <v>1637</v>
      </c>
      <c r="E523">
        <v>2024</v>
      </c>
      <c r="F523" t="s">
        <v>1640</v>
      </c>
      <c r="G523">
        <v>1438</v>
      </c>
      <c r="H523">
        <v>17905</v>
      </c>
      <c r="I523">
        <v>10923</v>
      </c>
      <c r="J523">
        <v>112551</v>
      </c>
      <c r="K523">
        <v>1.95</v>
      </c>
      <c r="L523">
        <v>10</v>
      </c>
      <c r="M523">
        <v>2.89</v>
      </c>
      <c r="N523">
        <v>9.0399999999999991</v>
      </c>
      <c r="O523">
        <v>87.87</v>
      </c>
      <c r="P523">
        <v>4.2</v>
      </c>
      <c r="Q523">
        <v>10957</v>
      </c>
      <c r="R523">
        <v>5398</v>
      </c>
      <c r="S523">
        <v>14</v>
      </c>
      <c r="T523" s="30">
        <v>25747390</v>
      </c>
      <c r="U523" s="30">
        <v>15819825</v>
      </c>
      <c r="V523" s="30">
        <v>9927565</v>
      </c>
      <c r="W523" s="27">
        <f t="shared" si="8"/>
        <v>0.38557558649633999</v>
      </c>
    </row>
    <row r="524" spans="1:23" x14ac:dyDescent="0.3">
      <c r="A524" t="s">
        <v>541</v>
      </c>
      <c r="B524" t="s">
        <v>1145</v>
      </c>
      <c r="C524" t="s">
        <v>1633</v>
      </c>
      <c r="D524" t="s">
        <v>1636</v>
      </c>
      <c r="E524">
        <v>2024</v>
      </c>
      <c r="F524" t="s">
        <v>1642</v>
      </c>
      <c r="G524">
        <v>1906</v>
      </c>
      <c r="H524">
        <v>10101</v>
      </c>
      <c r="I524">
        <v>7388</v>
      </c>
      <c r="J524">
        <v>260695</v>
      </c>
      <c r="K524">
        <v>0.34</v>
      </c>
      <c r="L524">
        <v>1</v>
      </c>
      <c r="M524">
        <v>3.69</v>
      </c>
      <c r="N524">
        <v>10.16</v>
      </c>
      <c r="O524">
        <v>45.09</v>
      </c>
      <c r="P524">
        <v>1.7</v>
      </c>
      <c r="Q524">
        <v>6923</v>
      </c>
      <c r="R524">
        <v>7117</v>
      </c>
      <c r="S524">
        <v>2</v>
      </c>
      <c r="T524" s="30">
        <v>19252506</v>
      </c>
      <c r="U524" s="30">
        <v>14342223</v>
      </c>
      <c r="V524" s="30">
        <v>4910283</v>
      </c>
      <c r="W524" s="27">
        <f t="shared" si="8"/>
        <v>0.25504643395514331</v>
      </c>
    </row>
    <row r="525" spans="1:23" x14ac:dyDescent="0.3">
      <c r="A525" t="s">
        <v>542</v>
      </c>
      <c r="B525" t="s">
        <v>1414</v>
      </c>
      <c r="C525" t="s">
        <v>1633</v>
      </c>
      <c r="D525" t="s">
        <v>1636</v>
      </c>
      <c r="E525">
        <v>2024</v>
      </c>
      <c r="F525" t="s">
        <v>1642</v>
      </c>
      <c r="G525">
        <v>1415</v>
      </c>
      <c r="H525">
        <v>2394</v>
      </c>
      <c r="I525">
        <v>9416</v>
      </c>
      <c r="J525">
        <v>203512</v>
      </c>
      <c r="K525">
        <v>5.41</v>
      </c>
      <c r="L525">
        <v>11</v>
      </c>
      <c r="M525">
        <v>6.64</v>
      </c>
      <c r="N525">
        <v>20.23</v>
      </c>
      <c r="O525">
        <v>53.26</v>
      </c>
      <c r="P525">
        <v>2</v>
      </c>
      <c r="Q525">
        <v>19192</v>
      </c>
      <c r="R525">
        <v>7871</v>
      </c>
      <c r="S525">
        <v>5</v>
      </c>
      <c r="T525" s="30">
        <v>3387510</v>
      </c>
      <c r="U525" s="30">
        <v>13527152</v>
      </c>
      <c r="V525" s="30">
        <v>-10139642</v>
      </c>
      <c r="W525" s="27">
        <f t="shared" si="8"/>
        <v>-2.9932434147795872</v>
      </c>
    </row>
    <row r="526" spans="1:23" x14ac:dyDescent="0.3">
      <c r="A526" t="s">
        <v>543</v>
      </c>
      <c r="B526" t="s">
        <v>1286</v>
      </c>
      <c r="C526" t="s">
        <v>1634</v>
      </c>
      <c r="D526" t="s">
        <v>1637</v>
      </c>
      <c r="E526">
        <v>2024</v>
      </c>
      <c r="F526" t="s">
        <v>1642</v>
      </c>
      <c r="G526">
        <v>549</v>
      </c>
      <c r="H526">
        <v>2014</v>
      </c>
      <c r="I526">
        <v>7104</v>
      </c>
      <c r="J526">
        <v>216277</v>
      </c>
      <c r="K526">
        <v>11.76</v>
      </c>
      <c r="L526">
        <v>11</v>
      </c>
      <c r="M526">
        <v>1.18</v>
      </c>
      <c r="N526">
        <v>9.48</v>
      </c>
      <c r="O526">
        <v>87.44</v>
      </c>
      <c r="P526">
        <v>2.4</v>
      </c>
      <c r="Q526">
        <v>18934</v>
      </c>
      <c r="R526">
        <v>8667</v>
      </c>
      <c r="S526">
        <v>8</v>
      </c>
      <c r="T526" s="30">
        <v>1105686</v>
      </c>
      <c r="U526" s="30">
        <v>4116373</v>
      </c>
      <c r="V526" s="30">
        <v>-3010687</v>
      </c>
      <c r="W526" s="27">
        <f t="shared" si="8"/>
        <v>-2.7229131959706461</v>
      </c>
    </row>
    <row r="527" spans="1:23" x14ac:dyDescent="0.3">
      <c r="A527" t="s">
        <v>544</v>
      </c>
      <c r="B527" t="s">
        <v>1416</v>
      </c>
      <c r="C527" t="s">
        <v>1633</v>
      </c>
      <c r="D527" t="s">
        <v>1637</v>
      </c>
      <c r="E527">
        <v>2024</v>
      </c>
      <c r="F527" t="s">
        <v>1640</v>
      </c>
      <c r="G527">
        <v>1730</v>
      </c>
      <c r="H527">
        <v>5609</v>
      </c>
      <c r="I527">
        <v>8145</v>
      </c>
      <c r="J527">
        <v>130811</v>
      </c>
      <c r="K527">
        <v>8.49</v>
      </c>
      <c r="L527">
        <v>3</v>
      </c>
      <c r="M527">
        <v>9.5399999999999991</v>
      </c>
      <c r="N527">
        <v>1.18</v>
      </c>
      <c r="O527">
        <v>30.41</v>
      </c>
      <c r="P527">
        <v>1.7</v>
      </c>
      <c r="Q527">
        <v>6979</v>
      </c>
      <c r="R527">
        <v>9015</v>
      </c>
      <c r="S527">
        <v>12</v>
      </c>
      <c r="T527" s="30">
        <v>9703570</v>
      </c>
      <c r="U527" s="30">
        <v>14221661</v>
      </c>
      <c r="V527" s="30">
        <v>-4518091</v>
      </c>
      <c r="W527" s="27">
        <f t="shared" si="8"/>
        <v>-0.46561121319267035</v>
      </c>
    </row>
    <row r="528" spans="1:23" x14ac:dyDescent="0.3">
      <c r="A528" t="s">
        <v>545</v>
      </c>
      <c r="B528" t="s">
        <v>1153</v>
      </c>
      <c r="C528" t="s">
        <v>1633</v>
      </c>
      <c r="D528" t="s">
        <v>1637</v>
      </c>
      <c r="E528">
        <v>2024</v>
      </c>
      <c r="F528" t="s">
        <v>1642</v>
      </c>
      <c r="G528">
        <v>560</v>
      </c>
      <c r="H528">
        <v>14758</v>
      </c>
      <c r="I528">
        <v>13716</v>
      </c>
      <c r="J528">
        <v>304840</v>
      </c>
      <c r="K528">
        <v>4.6900000000000004</v>
      </c>
      <c r="L528">
        <v>17</v>
      </c>
      <c r="M528">
        <v>8.66</v>
      </c>
      <c r="N528">
        <v>4.41</v>
      </c>
      <c r="O528">
        <v>78.680000000000007</v>
      </c>
      <c r="P528">
        <v>3.3</v>
      </c>
      <c r="Q528">
        <v>16919</v>
      </c>
      <c r="R528">
        <v>2013</v>
      </c>
      <c r="S528">
        <v>9</v>
      </c>
      <c r="T528" s="30">
        <v>8264480</v>
      </c>
      <c r="U528" s="30">
        <v>7985800</v>
      </c>
      <c r="V528" s="30">
        <v>278680</v>
      </c>
      <c r="W528" s="27">
        <f t="shared" si="8"/>
        <v>3.3720209861963488E-2</v>
      </c>
    </row>
    <row r="529" spans="1:23" x14ac:dyDescent="0.3">
      <c r="A529" t="s">
        <v>546</v>
      </c>
      <c r="B529" t="s">
        <v>1417</v>
      </c>
      <c r="C529" t="s">
        <v>1632</v>
      </c>
      <c r="D529" t="s">
        <v>1635</v>
      </c>
      <c r="E529">
        <v>2023</v>
      </c>
      <c r="F529" t="s">
        <v>1640</v>
      </c>
      <c r="G529">
        <v>4362</v>
      </c>
      <c r="H529">
        <v>16813</v>
      </c>
      <c r="I529">
        <v>8675</v>
      </c>
      <c r="J529">
        <v>367247</v>
      </c>
      <c r="K529">
        <v>9.82</v>
      </c>
      <c r="L529">
        <v>6</v>
      </c>
      <c r="M529">
        <v>5.77</v>
      </c>
      <c r="N529">
        <v>23.9</v>
      </c>
      <c r="O529">
        <v>53.71</v>
      </c>
      <c r="P529">
        <v>4.9000000000000004</v>
      </c>
      <c r="Q529">
        <v>3749</v>
      </c>
      <c r="R529">
        <v>4397</v>
      </c>
      <c r="S529">
        <v>8</v>
      </c>
      <c r="T529" s="30">
        <v>73338306</v>
      </c>
      <c r="U529" s="30">
        <v>38207597</v>
      </c>
      <c r="V529" s="30">
        <v>35130709</v>
      </c>
      <c r="W529" s="27">
        <f t="shared" si="8"/>
        <v>0.47902264063748623</v>
      </c>
    </row>
    <row r="530" spans="1:23" x14ac:dyDescent="0.3">
      <c r="A530" t="s">
        <v>547</v>
      </c>
      <c r="B530" t="s">
        <v>1418</v>
      </c>
      <c r="C530" t="s">
        <v>1632</v>
      </c>
      <c r="D530" t="s">
        <v>1638</v>
      </c>
      <c r="E530">
        <v>2023</v>
      </c>
      <c r="F530" t="s">
        <v>1642</v>
      </c>
      <c r="G530">
        <v>1374</v>
      </c>
      <c r="H530">
        <v>16849</v>
      </c>
      <c r="I530">
        <v>9886</v>
      </c>
      <c r="J530">
        <v>484843</v>
      </c>
      <c r="K530">
        <v>3.48</v>
      </c>
      <c r="L530">
        <v>0</v>
      </c>
      <c r="M530">
        <v>6.74</v>
      </c>
      <c r="N530">
        <v>1.76</v>
      </c>
      <c r="O530">
        <v>55.56</v>
      </c>
      <c r="P530">
        <v>4</v>
      </c>
      <c r="Q530">
        <v>4309</v>
      </c>
      <c r="R530">
        <v>2042</v>
      </c>
      <c r="S530">
        <v>13</v>
      </c>
      <c r="T530" s="30">
        <v>23150526</v>
      </c>
      <c r="U530" s="30">
        <v>14068207</v>
      </c>
      <c r="V530" s="30">
        <v>9082319</v>
      </c>
      <c r="W530" s="27">
        <f t="shared" si="8"/>
        <v>0.39231588085730751</v>
      </c>
    </row>
    <row r="531" spans="1:23" x14ac:dyDescent="0.3">
      <c r="A531" t="s">
        <v>548</v>
      </c>
      <c r="B531" t="s">
        <v>1419</v>
      </c>
      <c r="C531" t="s">
        <v>1634</v>
      </c>
      <c r="D531" t="s">
        <v>1637</v>
      </c>
      <c r="E531">
        <v>2024</v>
      </c>
      <c r="F531" t="s">
        <v>1641</v>
      </c>
      <c r="G531">
        <v>1205</v>
      </c>
      <c r="H531">
        <v>8679</v>
      </c>
      <c r="I531">
        <v>7433</v>
      </c>
      <c r="J531">
        <v>418266</v>
      </c>
      <c r="K531">
        <v>0.22</v>
      </c>
      <c r="L531">
        <v>12</v>
      </c>
      <c r="M531">
        <v>0.17</v>
      </c>
      <c r="N531">
        <v>8.8699999999999992</v>
      </c>
      <c r="O531">
        <v>37.450000000000003</v>
      </c>
      <c r="P531">
        <v>2.7</v>
      </c>
      <c r="Q531">
        <v>4421</v>
      </c>
      <c r="R531">
        <v>4104</v>
      </c>
      <c r="S531">
        <v>4</v>
      </c>
      <c r="T531" s="30">
        <v>10458195</v>
      </c>
      <c r="U531" s="30">
        <v>9375031</v>
      </c>
      <c r="V531" s="30">
        <v>1083164</v>
      </c>
      <c r="W531" s="27">
        <f t="shared" si="8"/>
        <v>0.1035708360763975</v>
      </c>
    </row>
    <row r="532" spans="1:23" x14ac:dyDescent="0.3">
      <c r="A532" t="s">
        <v>549</v>
      </c>
      <c r="B532" t="s">
        <v>1238</v>
      </c>
      <c r="C532" t="s">
        <v>1632</v>
      </c>
      <c r="D532" t="s">
        <v>1638</v>
      </c>
      <c r="E532">
        <v>2023</v>
      </c>
      <c r="F532" t="s">
        <v>1641</v>
      </c>
      <c r="G532">
        <v>1877</v>
      </c>
      <c r="H532">
        <v>11826</v>
      </c>
      <c r="I532">
        <v>1397</v>
      </c>
      <c r="J532">
        <v>284104</v>
      </c>
      <c r="K532">
        <v>11.47</v>
      </c>
      <c r="L532">
        <v>5</v>
      </c>
      <c r="M532">
        <v>3.39</v>
      </c>
      <c r="N532">
        <v>12.58</v>
      </c>
      <c r="O532">
        <v>54.93</v>
      </c>
      <c r="P532">
        <v>1</v>
      </c>
      <c r="Q532">
        <v>6176</v>
      </c>
      <c r="R532">
        <v>1431</v>
      </c>
      <c r="S532">
        <v>5</v>
      </c>
      <c r="T532" s="30">
        <v>22197402</v>
      </c>
      <c r="U532" s="30">
        <v>2906273</v>
      </c>
      <c r="V532" s="30">
        <v>19291129</v>
      </c>
      <c r="W532" s="27">
        <f t="shared" si="8"/>
        <v>0.86907147962630937</v>
      </c>
    </row>
    <row r="533" spans="1:23" x14ac:dyDescent="0.3">
      <c r="A533" t="s">
        <v>550</v>
      </c>
      <c r="B533" t="s">
        <v>1413</v>
      </c>
      <c r="C533" t="s">
        <v>1632</v>
      </c>
      <c r="D533" t="s">
        <v>1637</v>
      </c>
      <c r="E533">
        <v>2023</v>
      </c>
      <c r="F533" t="s">
        <v>1640</v>
      </c>
      <c r="G533">
        <v>3191</v>
      </c>
      <c r="H533">
        <v>13287</v>
      </c>
      <c r="I533">
        <v>3862</v>
      </c>
      <c r="J533">
        <v>69008</v>
      </c>
      <c r="K533">
        <v>9.36</v>
      </c>
      <c r="L533">
        <v>5</v>
      </c>
      <c r="M533">
        <v>7.96</v>
      </c>
      <c r="N533">
        <v>12.33</v>
      </c>
      <c r="O533">
        <v>15.85</v>
      </c>
      <c r="P533">
        <v>2.2999999999999998</v>
      </c>
      <c r="Q533">
        <v>3917</v>
      </c>
      <c r="R533">
        <v>7990</v>
      </c>
      <c r="S533">
        <v>13</v>
      </c>
      <c r="T533" s="30">
        <v>42398817</v>
      </c>
      <c r="U533" s="30">
        <v>12392650</v>
      </c>
      <c r="V533" s="30">
        <v>30006167</v>
      </c>
      <c r="W533" s="27">
        <f t="shared" si="8"/>
        <v>0.70771236376713054</v>
      </c>
    </row>
    <row r="534" spans="1:23" x14ac:dyDescent="0.3">
      <c r="A534" t="s">
        <v>551</v>
      </c>
      <c r="B534" t="s">
        <v>1171</v>
      </c>
      <c r="C534" t="s">
        <v>1632</v>
      </c>
      <c r="D534" t="s">
        <v>1638</v>
      </c>
      <c r="E534">
        <v>2024</v>
      </c>
      <c r="F534" t="s">
        <v>1642</v>
      </c>
      <c r="G534">
        <v>3536</v>
      </c>
      <c r="H534">
        <v>3060</v>
      </c>
      <c r="I534">
        <v>3136</v>
      </c>
      <c r="J534">
        <v>252346</v>
      </c>
      <c r="K534">
        <v>11.43</v>
      </c>
      <c r="L534">
        <v>11</v>
      </c>
      <c r="M534">
        <v>0.77</v>
      </c>
      <c r="N534">
        <v>0.1</v>
      </c>
      <c r="O534">
        <v>71.17</v>
      </c>
      <c r="P534">
        <v>3.1</v>
      </c>
      <c r="Q534">
        <v>18416</v>
      </c>
      <c r="R534">
        <v>4688</v>
      </c>
      <c r="S534">
        <v>8</v>
      </c>
      <c r="T534" s="30">
        <v>10820160</v>
      </c>
      <c r="U534" s="30">
        <v>11341242</v>
      </c>
      <c r="V534" s="30">
        <v>-521082</v>
      </c>
      <c r="W534" s="27">
        <f t="shared" si="8"/>
        <v>-4.8158437583178067E-2</v>
      </c>
    </row>
    <row r="535" spans="1:23" x14ac:dyDescent="0.3">
      <c r="A535" t="s">
        <v>552</v>
      </c>
      <c r="B535" t="s">
        <v>1187</v>
      </c>
      <c r="C535" t="s">
        <v>1633</v>
      </c>
      <c r="D535" t="s">
        <v>1635</v>
      </c>
      <c r="E535">
        <v>2023</v>
      </c>
      <c r="F535" t="s">
        <v>1642</v>
      </c>
      <c r="G535">
        <v>1860</v>
      </c>
      <c r="H535">
        <v>15112</v>
      </c>
      <c r="I535">
        <v>13680</v>
      </c>
      <c r="J535">
        <v>82402</v>
      </c>
      <c r="K535">
        <v>0.57999999999999996</v>
      </c>
      <c r="L535">
        <v>7</v>
      </c>
      <c r="M535">
        <v>2.82</v>
      </c>
      <c r="N535">
        <v>12.53</v>
      </c>
      <c r="O535">
        <v>32.78</v>
      </c>
      <c r="P535">
        <v>2.2999999999999998</v>
      </c>
      <c r="Q535">
        <v>14963</v>
      </c>
      <c r="R535">
        <v>437</v>
      </c>
      <c r="S535">
        <v>9</v>
      </c>
      <c r="T535" s="30">
        <v>28108320</v>
      </c>
      <c r="U535" s="30">
        <v>25527202</v>
      </c>
      <c r="V535" s="30">
        <v>2581118</v>
      </c>
      <c r="W535" s="27">
        <f t="shared" si="8"/>
        <v>9.1827544300050662E-2</v>
      </c>
    </row>
    <row r="536" spans="1:23" x14ac:dyDescent="0.3">
      <c r="A536" t="s">
        <v>553</v>
      </c>
      <c r="B536" t="s">
        <v>1420</v>
      </c>
      <c r="C536" t="s">
        <v>1632</v>
      </c>
      <c r="D536" t="s">
        <v>1638</v>
      </c>
      <c r="E536">
        <v>2024</v>
      </c>
      <c r="F536" t="s">
        <v>1642</v>
      </c>
      <c r="G536">
        <v>2973</v>
      </c>
      <c r="H536">
        <v>19150</v>
      </c>
      <c r="I536">
        <v>10679</v>
      </c>
      <c r="J536">
        <v>234456</v>
      </c>
      <c r="K536">
        <v>12.56</v>
      </c>
      <c r="L536">
        <v>18</v>
      </c>
      <c r="M536">
        <v>5.85</v>
      </c>
      <c r="N536">
        <v>9.59</v>
      </c>
      <c r="O536">
        <v>81.010000000000005</v>
      </c>
      <c r="P536">
        <v>1.4</v>
      </c>
      <c r="Q536">
        <v>9667</v>
      </c>
      <c r="R536">
        <v>7166</v>
      </c>
      <c r="S536">
        <v>8</v>
      </c>
      <c r="T536" s="30">
        <v>56932950</v>
      </c>
      <c r="U536" s="30">
        <v>31983123</v>
      </c>
      <c r="V536" s="30">
        <v>24949827</v>
      </c>
      <c r="W536" s="27">
        <f t="shared" si="8"/>
        <v>0.43823176209910081</v>
      </c>
    </row>
    <row r="537" spans="1:23" x14ac:dyDescent="0.3">
      <c r="A537" t="s">
        <v>554</v>
      </c>
      <c r="B537" t="s">
        <v>1321</v>
      </c>
      <c r="C537" t="s">
        <v>1632</v>
      </c>
      <c r="D537" t="s">
        <v>1635</v>
      </c>
      <c r="E537">
        <v>2023</v>
      </c>
      <c r="F537" t="s">
        <v>1642</v>
      </c>
      <c r="G537">
        <v>2264</v>
      </c>
      <c r="H537">
        <v>6280</v>
      </c>
      <c r="I537">
        <v>1372</v>
      </c>
      <c r="J537">
        <v>309994</v>
      </c>
      <c r="K537">
        <v>9.2899999999999991</v>
      </c>
      <c r="L537">
        <v>4</v>
      </c>
      <c r="M537">
        <v>2.56</v>
      </c>
      <c r="N537">
        <v>24.3</v>
      </c>
      <c r="O537">
        <v>39.43</v>
      </c>
      <c r="P537">
        <v>2.8</v>
      </c>
      <c r="Q537">
        <v>2969</v>
      </c>
      <c r="R537">
        <v>7913</v>
      </c>
      <c r="S537">
        <v>7</v>
      </c>
      <c r="T537" s="30">
        <v>14217920</v>
      </c>
      <c r="U537" s="30">
        <v>3416202</v>
      </c>
      <c r="V537" s="30">
        <v>10801718</v>
      </c>
      <c r="W537" s="27">
        <f t="shared" si="8"/>
        <v>0.75972561387319659</v>
      </c>
    </row>
    <row r="538" spans="1:23" x14ac:dyDescent="0.3">
      <c r="A538" t="s">
        <v>555</v>
      </c>
      <c r="B538" t="s">
        <v>1421</v>
      </c>
      <c r="C538" t="s">
        <v>1632</v>
      </c>
      <c r="D538" t="s">
        <v>1637</v>
      </c>
      <c r="E538">
        <v>2023</v>
      </c>
      <c r="F538" t="s">
        <v>1639</v>
      </c>
      <c r="G538">
        <v>4236</v>
      </c>
      <c r="H538">
        <v>19811</v>
      </c>
      <c r="I538">
        <v>8321</v>
      </c>
      <c r="J538">
        <v>449009</v>
      </c>
      <c r="K538">
        <v>8.4499999999999993</v>
      </c>
      <c r="L538">
        <v>17</v>
      </c>
      <c r="M538">
        <v>9.34</v>
      </c>
      <c r="N538">
        <v>3.98</v>
      </c>
      <c r="O538">
        <v>21.43</v>
      </c>
      <c r="P538">
        <v>2</v>
      </c>
      <c r="Q538">
        <v>8792</v>
      </c>
      <c r="R538">
        <v>9083</v>
      </c>
      <c r="S538">
        <v>10</v>
      </c>
      <c r="T538" s="30">
        <v>83919396</v>
      </c>
      <c r="U538" s="30">
        <v>35696765</v>
      </c>
      <c r="V538" s="30">
        <v>48222631</v>
      </c>
      <c r="W538" s="27">
        <f t="shared" si="8"/>
        <v>0.57463033933180363</v>
      </c>
    </row>
    <row r="539" spans="1:23" x14ac:dyDescent="0.3">
      <c r="A539" t="s">
        <v>556</v>
      </c>
      <c r="B539" t="s">
        <v>1422</v>
      </c>
      <c r="C539" t="s">
        <v>1634</v>
      </c>
      <c r="D539" t="s">
        <v>1638</v>
      </c>
      <c r="E539">
        <v>2023</v>
      </c>
      <c r="F539" t="s">
        <v>1640</v>
      </c>
      <c r="G539">
        <v>763</v>
      </c>
      <c r="H539">
        <v>13394</v>
      </c>
      <c r="I539">
        <v>6971</v>
      </c>
      <c r="J539">
        <v>186643</v>
      </c>
      <c r="K539">
        <v>9.3699999999999992</v>
      </c>
      <c r="L539">
        <v>4</v>
      </c>
      <c r="M539">
        <v>1.31</v>
      </c>
      <c r="N539">
        <v>8.85</v>
      </c>
      <c r="O539">
        <v>65.67</v>
      </c>
      <c r="P539">
        <v>4.5999999999999996</v>
      </c>
      <c r="Q539">
        <v>8431</v>
      </c>
      <c r="R539">
        <v>3711</v>
      </c>
      <c r="S539">
        <v>10</v>
      </c>
      <c r="T539" s="30">
        <v>10219622</v>
      </c>
      <c r="U539" s="30">
        <v>5505516</v>
      </c>
      <c r="V539" s="30">
        <v>4714106</v>
      </c>
      <c r="W539" s="27">
        <f t="shared" si="8"/>
        <v>0.46127987904053597</v>
      </c>
    </row>
    <row r="540" spans="1:23" x14ac:dyDescent="0.3">
      <c r="A540" t="s">
        <v>557</v>
      </c>
      <c r="B540" t="s">
        <v>1053</v>
      </c>
      <c r="C540" t="s">
        <v>1633</v>
      </c>
      <c r="D540" t="s">
        <v>1635</v>
      </c>
      <c r="E540">
        <v>2024</v>
      </c>
      <c r="F540" t="s">
        <v>1640</v>
      </c>
      <c r="G540">
        <v>3652</v>
      </c>
      <c r="H540">
        <v>3856</v>
      </c>
      <c r="I540">
        <v>7897</v>
      </c>
      <c r="J540">
        <v>459425</v>
      </c>
      <c r="K540">
        <v>12.97</v>
      </c>
      <c r="L540">
        <v>9</v>
      </c>
      <c r="M540">
        <v>7.97</v>
      </c>
      <c r="N540">
        <v>10.49</v>
      </c>
      <c r="O540">
        <v>23.17</v>
      </c>
      <c r="P540">
        <v>1.4</v>
      </c>
      <c r="Q540">
        <v>2591</v>
      </c>
      <c r="R540">
        <v>3800</v>
      </c>
      <c r="S540">
        <v>12</v>
      </c>
      <c r="T540" s="30">
        <v>14082112</v>
      </c>
      <c r="U540" s="30">
        <v>29299269</v>
      </c>
      <c r="V540" s="30">
        <v>-15217157</v>
      </c>
      <c r="W540" s="27">
        <f t="shared" si="8"/>
        <v>-1.080601901192094</v>
      </c>
    </row>
    <row r="541" spans="1:23" x14ac:dyDescent="0.3">
      <c r="A541" t="s">
        <v>558</v>
      </c>
      <c r="B541" t="s">
        <v>1061</v>
      </c>
      <c r="C541" t="s">
        <v>1634</v>
      </c>
      <c r="D541" t="s">
        <v>1637</v>
      </c>
      <c r="E541">
        <v>2023</v>
      </c>
      <c r="F541" t="s">
        <v>1639</v>
      </c>
      <c r="G541">
        <v>4184</v>
      </c>
      <c r="H541">
        <v>6290</v>
      </c>
      <c r="I541">
        <v>2890</v>
      </c>
      <c r="J541">
        <v>163550</v>
      </c>
      <c r="K541">
        <v>8.8000000000000007</v>
      </c>
      <c r="L541">
        <v>0</v>
      </c>
      <c r="M541">
        <v>5.08</v>
      </c>
      <c r="N541">
        <v>9.77</v>
      </c>
      <c r="O541">
        <v>70.290000000000006</v>
      </c>
      <c r="P541">
        <v>1.2</v>
      </c>
      <c r="Q541">
        <v>17863</v>
      </c>
      <c r="R541">
        <v>9808</v>
      </c>
      <c r="S541">
        <v>14</v>
      </c>
      <c r="T541" s="30">
        <v>26317360</v>
      </c>
      <c r="U541" s="30">
        <v>12255310</v>
      </c>
      <c r="V541" s="30">
        <v>14062050</v>
      </c>
      <c r="W541" s="27">
        <f t="shared" si="8"/>
        <v>0.53432601142363823</v>
      </c>
    </row>
    <row r="542" spans="1:23" x14ac:dyDescent="0.3">
      <c r="A542" t="s">
        <v>559</v>
      </c>
      <c r="B542" t="s">
        <v>1423</v>
      </c>
      <c r="C542" t="s">
        <v>1634</v>
      </c>
      <c r="D542" t="s">
        <v>1637</v>
      </c>
      <c r="E542">
        <v>2023</v>
      </c>
      <c r="F542" t="s">
        <v>1641</v>
      </c>
      <c r="G542">
        <v>3572</v>
      </c>
      <c r="H542">
        <v>18190</v>
      </c>
      <c r="I542">
        <v>14792</v>
      </c>
      <c r="J542">
        <v>486364</v>
      </c>
      <c r="K542">
        <v>8.7100000000000009</v>
      </c>
      <c r="L542">
        <v>9</v>
      </c>
      <c r="M542">
        <v>7.5</v>
      </c>
      <c r="N542">
        <v>16.649999999999999</v>
      </c>
      <c r="O542">
        <v>87.45</v>
      </c>
      <c r="P542">
        <v>1</v>
      </c>
      <c r="Q542">
        <v>1760</v>
      </c>
      <c r="R542">
        <v>6218</v>
      </c>
      <c r="S542">
        <v>8</v>
      </c>
      <c r="T542" s="30">
        <v>64974680</v>
      </c>
      <c r="U542" s="30">
        <v>53323388</v>
      </c>
      <c r="V542" s="30">
        <v>11651292</v>
      </c>
      <c r="W542" s="27">
        <f t="shared" si="8"/>
        <v>0.17932049838490932</v>
      </c>
    </row>
    <row r="543" spans="1:23" x14ac:dyDescent="0.3">
      <c r="A543" t="s">
        <v>560</v>
      </c>
      <c r="B543" t="s">
        <v>1424</v>
      </c>
      <c r="C543" t="s">
        <v>1634</v>
      </c>
      <c r="D543" t="s">
        <v>1638</v>
      </c>
      <c r="E543">
        <v>2023</v>
      </c>
      <c r="F543" t="s">
        <v>1641</v>
      </c>
      <c r="G543">
        <v>4318</v>
      </c>
      <c r="H543">
        <v>11681</v>
      </c>
      <c r="I543">
        <v>7366</v>
      </c>
      <c r="J543">
        <v>141218</v>
      </c>
      <c r="K543">
        <v>14.86</v>
      </c>
      <c r="L543">
        <v>4</v>
      </c>
      <c r="M543">
        <v>3.11</v>
      </c>
      <c r="N543">
        <v>5.39</v>
      </c>
      <c r="O543">
        <v>72.36</v>
      </c>
      <c r="P543">
        <v>2.2999999999999998</v>
      </c>
      <c r="Q543">
        <v>11956</v>
      </c>
      <c r="R543">
        <v>7205</v>
      </c>
      <c r="S543">
        <v>9</v>
      </c>
      <c r="T543" s="30">
        <v>50438558</v>
      </c>
      <c r="U543" s="30">
        <v>31947606</v>
      </c>
      <c r="V543" s="30">
        <v>18490952</v>
      </c>
      <c r="W543" s="27">
        <f t="shared" si="8"/>
        <v>0.36660350202715947</v>
      </c>
    </row>
    <row r="544" spans="1:23" x14ac:dyDescent="0.3">
      <c r="A544" t="s">
        <v>561</v>
      </c>
      <c r="B544" t="s">
        <v>1078</v>
      </c>
      <c r="C544" t="s">
        <v>1634</v>
      </c>
      <c r="D544" t="s">
        <v>1635</v>
      </c>
      <c r="E544">
        <v>2024</v>
      </c>
      <c r="F544" t="s">
        <v>1642</v>
      </c>
      <c r="G544">
        <v>4798</v>
      </c>
      <c r="H544">
        <v>8557</v>
      </c>
      <c r="I544">
        <v>12661</v>
      </c>
      <c r="J544">
        <v>183296</v>
      </c>
      <c r="K544">
        <v>11.35</v>
      </c>
      <c r="L544">
        <v>11</v>
      </c>
      <c r="M544">
        <v>5.14</v>
      </c>
      <c r="N544">
        <v>5.53</v>
      </c>
      <c r="O544">
        <v>11.8</v>
      </c>
      <c r="P544">
        <v>3.6</v>
      </c>
      <c r="Q544">
        <v>14935</v>
      </c>
      <c r="R544">
        <v>2773</v>
      </c>
      <c r="S544">
        <v>7</v>
      </c>
      <c r="T544" s="30">
        <v>41056486</v>
      </c>
      <c r="U544" s="30">
        <v>60930774</v>
      </c>
      <c r="V544" s="30">
        <v>-19874288</v>
      </c>
      <c r="W544" s="27">
        <f t="shared" si="8"/>
        <v>-0.48407182241558616</v>
      </c>
    </row>
    <row r="545" spans="1:23" x14ac:dyDescent="0.3">
      <c r="A545" t="s">
        <v>562</v>
      </c>
      <c r="B545" t="s">
        <v>1141</v>
      </c>
      <c r="C545" t="s">
        <v>1632</v>
      </c>
      <c r="D545" t="s">
        <v>1635</v>
      </c>
      <c r="E545">
        <v>2023</v>
      </c>
      <c r="F545" t="s">
        <v>1641</v>
      </c>
      <c r="G545">
        <v>4899</v>
      </c>
      <c r="H545">
        <v>17582</v>
      </c>
      <c r="I545">
        <v>13264</v>
      </c>
      <c r="J545">
        <v>229767</v>
      </c>
      <c r="K545">
        <v>6.63</v>
      </c>
      <c r="L545">
        <v>6</v>
      </c>
      <c r="M545">
        <v>8.57</v>
      </c>
      <c r="N545">
        <v>18.23</v>
      </c>
      <c r="O545">
        <v>57.99</v>
      </c>
      <c r="P545">
        <v>3.9</v>
      </c>
      <c r="Q545">
        <v>10877</v>
      </c>
      <c r="R545">
        <v>2222</v>
      </c>
      <c r="S545">
        <v>2</v>
      </c>
      <c r="T545" s="30">
        <v>86134218</v>
      </c>
      <c r="U545" s="30">
        <v>65210103</v>
      </c>
      <c r="V545" s="30">
        <v>20924115</v>
      </c>
      <c r="W545" s="27">
        <f t="shared" si="8"/>
        <v>0.24292453668064881</v>
      </c>
    </row>
    <row r="546" spans="1:23" x14ac:dyDescent="0.3">
      <c r="A546" t="s">
        <v>563</v>
      </c>
      <c r="B546" t="s">
        <v>1406</v>
      </c>
      <c r="C546" t="s">
        <v>1634</v>
      </c>
      <c r="D546" t="s">
        <v>1638</v>
      </c>
      <c r="E546">
        <v>2023</v>
      </c>
      <c r="F546" t="s">
        <v>1640</v>
      </c>
      <c r="G546">
        <v>1293</v>
      </c>
      <c r="H546">
        <v>2161</v>
      </c>
      <c r="I546">
        <v>5424</v>
      </c>
      <c r="J546">
        <v>432923</v>
      </c>
      <c r="K546">
        <v>10.61</v>
      </c>
      <c r="L546">
        <v>8</v>
      </c>
      <c r="M546">
        <v>4.67</v>
      </c>
      <c r="N546">
        <v>12.51</v>
      </c>
      <c r="O546">
        <v>65.63</v>
      </c>
      <c r="P546">
        <v>2.8</v>
      </c>
      <c r="Q546">
        <v>17313</v>
      </c>
      <c r="R546">
        <v>7182</v>
      </c>
      <c r="S546">
        <v>2</v>
      </c>
      <c r="T546" s="30">
        <v>2794173</v>
      </c>
      <c r="U546" s="30">
        <v>7446155</v>
      </c>
      <c r="V546" s="30">
        <v>-4651982</v>
      </c>
      <c r="W546" s="27">
        <f t="shared" si="8"/>
        <v>-1.6648868913986357</v>
      </c>
    </row>
    <row r="547" spans="1:23" x14ac:dyDescent="0.3">
      <c r="A547" t="s">
        <v>564</v>
      </c>
      <c r="B547" t="s">
        <v>1079</v>
      </c>
      <c r="C547" t="s">
        <v>1632</v>
      </c>
      <c r="D547" t="s">
        <v>1637</v>
      </c>
      <c r="E547">
        <v>2023</v>
      </c>
      <c r="F547" t="s">
        <v>1642</v>
      </c>
      <c r="G547">
        <v>3759</v>
      </c>
      <c r="H547">
        <v>6144</v>
      </c>
      <c r="I547">
        <v>2433</v>
      </c>
      <c r="J547">
        <v>441858</v>
      </c>
      <c r="K547">
        <v>5.84</v>
      </c>
      <c r="L547">
        <v>11</v>
      </c>
      <c r="M547">
        <v>3.6</v>
      </c>
      <c r="N547">
        <v>10.38</v>
      </c>
      <c r="O547">
        <v>76.040000000000006</v>
      </c>
      <c r="P547">
        <v>3.7</v>
      </c>
      <c r="Q547">
        <v>5801</v>
      </c>
      <c r="R547">
        <v>8350</v>
      </c>
      <c r="S547">
        <v>7</v>
      </c>
      <c r="T547" s="30">
        <v>23095296</v>
      </c>
      <c r="U547" s="30">
        <v>9587505</v>
      </c>
      <c r="V547" s="30">
        <v>13507791</v>
      </c>
      <c r="W547" s="27">
        <f t="shared" si="8"/>
        <v>0.58487195834164674</v>
      </c>
    </row>
    <row r="548" spans="1:23" x14ac:dyDescent="0.3">
      <c r="A548" t="s">
        <v>565</v>
      </c>
      <c r="B548" t="s">
        <v>1063</v>
      </c>
      <c r="C548" t="s">
        <v>1633</v>
      </c>
      <c r="D548" t="s">
        <v>1635</v>
      </c>
      <c r="E548">
        <v>2023</v>
      </c>
      <c r="F548" t="s">
        <v>1641</v>
      </c>
      <c r="G548">
        <v>1131</v>
      </c>
      <c r="H548">
        <v>17211</v>
      </c>
      <c r="I548">
        <v>14053</v>
      </c>
      <c r="J548">
        <v>291060</v>
      </c>
      <c r="K548">
        <v>3.43</v>
      </c>
      <c r="L548">
        <v>0</v>
      </c>
      <c r="M548">
        <v>5.36</v>
      </c>
      <c r="N548">
        <v>4.2300000000000004</v>
      </c>
      <c r="O548">
        <v>14.48</v>
      </c>
      <c r="P548">
        <v>2.4</v>
      </c>
      <c r="Q548">
        <v>8707</v>
      </c>
      <c r="R548">
        <v>2162</v>
      </c>
      <c r="S548">
        <v>3</v>
      </c>
      <c r="T548" s="30">
        <v>19465641</v>
      </c>
      <c r="U548" s="30">
        <v>16185003</v>
      </c>
      <c r="V548" s="30">
        <v>3280638</v>
      </c>
      <c r="W548" s="27">
        <f t="shared" si="8"/>
        <v>0.16853480447933875</v>
      </c>
    </row>
    <row r="549" spans="1:23" x14ac:dyDescent="0.3">
      <c r="A549" t="s">
        <v>566</v>
      </c>
      <c r="B549" t="s">
        <v>1302</v>
      </c>
      <c r="C549" t="s">
        <v>1634</v>
      </c>
      <c r="D549" t="s">
        <v>1636</v>
      </c>
      <c r="E549">
        <v>2023</v>
      </c>
      <c r="F549" t="s">
        <v>1641</v>
      </c>
      <c r="G549">
        <v>505</v>
      </c>
      <c r="H549">
        <v>4420</v>
      </c>
      <c r="I549">
        <v>2317</v>
      </c>
      <c r="J549">
        <v>290016</v>
      </c>
      <c r="K549">
        <v>8.9499999999999993</v>
      </c>
      <c r="L549">
        <v>10</v>
      </c>
      <c r="M549">
        <v>7.17</v>
      </c>
      <c r="N549">
        <v>4.6900000000000004</v>
      </c>
      <c r="O549">
        <v>48.41</v>
      </c>
      <c r="P549">
        <v>3.7</v>
      </c>
      <c r="Q549">
        <v>17976</v>
      </c>
      <c r="R549">
        <v>1354</v>
      </c>
      <c r="S549">
        <v>9</v>
      </c>
      <c r="T549" s="30">
        <v>2232100</v>
      </c>
      <c r="U549" s="30">
        <v>1460101</v>
      </c>
      <c r="V549" s="30">
        <v>771999</v>
      </c>
      <c r="W549" s="27">
        <f t="shared" si="8"/>
        <v>0.34586219255409706</v>
      </c>
    </row>
    <row r="550" spans="1:23" x14ac:dyDescent="0.3">
      <c r="A550" t="s">
        <v>567</v>
      </c>
      <c r="B550" t="s">
        <v>1119</v>
      </c>
      <c r="C550" t="s">
        <v>1634</v>
      </c>
      <c r="D550" t="s">
        <v>1635</v>
      </c>
      <c r="E550">
        <v>2023</v>
      </c>
      <c r="F550" t="s">
        <v>1641</v>
      </c>
      <c r="G550">
        <v>4974</v>
      </c>
      <c r="H550">
        <v>17502</v>
      </c>
      <c r="I550">
        <v>13285</v>
      </c>
      <c r="J550">
        <v>82441</v>
      </c>
      <c r="K550">
        <v>13.92</v>
      </c>
      <c r="L550">
        <v>14</v>
      </c>
      <c r="M550">
        <v>4.4400000000000004</v>
      </c>
      <c r="N550">
        <v>0.26</v>
      </c>
      <c r="O550">
        <v>52.83</v>
      </c>
      <c r="P550">
        <v>1.2</v>
      </c>
      <c r="Q550">
        <v>10056</v>
      </c>
      <c r="R550">
        <v>3788</v>
      </c>
      <c r="S550">
        <v>2</v>
      </c>
      <c r="T550" s="30">
        <v>87054948</v>
      </c>
      <c r="U550" s="30">
        <v>66162031</v>
      </c>
      <c r="V550" s="30">
        <v>20892917</v>
      </c>
      <c r="W550" s="27">
        <f t="shared" si="8"/>
        <v>0.23999689253734319</v>
      </c>
    </row>
    <row r="551" spans="1:23" x14ac:dyDescent="0.3">
      <c r="A551" t="s">
        <v>568</v>
      </c>
      <c r="B551" t="s">
        <v>1425</v>
      </c>
      <c r="C551" t="s">
        <v>1634</v>
      </c>
      <c r="D551" t="s">
        <v>1636</v>
      </c>
      <c r="E551">
        <v>2024</v>
      </c>
      <c r="F551" t="s">
        <v>1639</v>
      </c>
      <c r="G551">
        <v>944</v>
      </c>
      <c r="H551">
        <v>15525</v>
      </c>
      <c r="I551">
        <v>11649</v>
      </c>
      <c r="J551">
        <v>288038</v>
      </c>
      <c r="K551">
        <v>13.94</v>
      </c>
      <c r="L551">
        <v>1</v>
      </c>
      <c r="M551">
        <v>9.39</v>
      </c>
      <c r="N551">
        <v>2.29</v>
      </c>
      <c r="O551">
        <v>23.53</v>
      </c>
      <c r="P551">
        <v>2.6</v>
      </c>
      <c r="Q551">
        <v>15295</v>
      </c>
      <c r="R551">
        <v>3848</v>
      </c>
      <c r="S551">
        <v>14</v>
      </c>
      <c r="T551" s="30">
        <v>14655600</v>
      </c>
      <c r="U551" s="30">
        <v>11284694</v>
      </c>
      <c r="V551" s="30">
        <v>3370906</v>
      </c>
      <c r="W551" s="27">
        <f t="shared" si="8"/>
        <v>0.23000805152979065</v>
      </c>
    </row>
    <row r="552" spans="1:23" x14ac:dyDescent="0.3">
      <c r="A552" t="s">
        <v>569</v>
      </c>
      <c r="B552" t="s">
        <v>1411</v>
      </c>
      <c r="C552" t="s">
        <v>1634</v>
      </c>
      <c r="D552" t="s">
        <v>1635</v>
      </c>
      <c r="E552">
        <v>2023</v>
      </c>
      <c r="F552" t="s">
        <v>1641</v>
      </c>
      <c r="G552">
        <v>1434</v>
      </c>
      <c r="H552">
        <v>10446</v>
      </c>
      <c r="I552">
        <v>4448</v>
      </c>
      <c r="J552">
        <v>220201</v>
      </c>
      <c r="K552">
        <v>5.13</v>
      </c>
      <c r="L552">
        <v>19</v>
      </c>
      <c r="M552">
        <v>2.95</v>
      </c>
      <c r="N552">
        <v>13.92</v>
      </c>
      <c r="O552">
        <v>35.799999999999997</v>
      </c>
      <c r="P552">
        <v>4.2</v>
      </c>
      <c r="Q552">
        <v>7625</v>
      </c>
      <c r="R552">
        <v>6442</v>
      </c>
      <c r="S552">
        <v>3</v>
      </c>
      <c r="T552" s="30">
        <v>14979564</v>
      </c>
      <c r="U552" s="30">
        <v>6598633</v>
      </c>
      <c r="V552" s="30">
        <v>8380931</v>
      </c>
      <c r="W552" s="27">
        <f t="shared" si="8"/>
        <v>0.55949098384973017</v>
      </c>
    </row>
    <row r="553" spans="1:23" x14ac:dyDescent="0.3">
      <c r="A553" t="s">
        <v>570</v>
      </c>
      <c r="B553" t="s">
        <v>1426</v>
      </c>
      <c r="C553" t="s">
        <v>1632</v>
      </c>
      <c r="D553" t="s">
        <v>1636</v>
      </c>
      <c r="E553">
        <v>2023</v>
      </c>
      <c r="F553" t="s">
        <v>1642</v>
      </c>
      <c r="G553">
        <v>2008</v>
      </c>
      <c r="H553">
        <v>14232</v>
      </c>
      <c r="I553">
        <v>13940</v>
      </c>
      <c r="J553">
        <v>281324</v>
      </c>
      <c r="K553">
        <v>7.92</v>
      </c>
      <c r="L553">
        <v>6</v>
      </c>
      <c r="M553">
        <v>4.75</v>
      </c>
      <c r="N553">
        <v>22.3</v>
      </c>
      <c r="O553">
        <v>45.22</v>
      </c>
      <c r="P553">
        <v>4.2</v>
      </c>
      <c r="Q553">
        <v>3424</v>
      </c>
      <c r="R553">
        <v>4230</v>
      </c>
      <c r="S553">
        <v>9</v>
      </c>
      <c r="T553" s="30">
        <v>28577856</v>
      </c>
      <c r="U553" s="30">
        <v>28272844</v>
      </c>
      <c r="V553" s="30">
        <v>305012</v>
      </c>
      <c r="W553" s="27">
        <f t="shared" si="8"/>
        <v>1.067301899764629E-2</v>
      </c>
    </row>
    <row r="554" spans="1:23" x14ac:dyDescent="0.3">
      <c r="A554" t="s">
        <v>571</v>
      </c>
      <c r="B554" t="s">
        <v>1274</v>
      </c>
      <c r="C554" t="s">
        <v>1633</v>
      </c>
      <c r="D554" t="s">
        <v>1638</v>
      </c>
      <c r="E554">
        <v>2024</v>
      </c>
      <c r="F554" t="s">
        <v>1639</v>
      </c>
      <c r="G554">
        <v>3122</v>
      </c>
      <c r="H554">
        <v>7736</v>
      </c>
      <c r="I554">
        <v>12580</v>
      </c>
      <c r="J554">
        <v>374512</v>
      </c>
      <c r="K554">
        <v>3.17</v>
      </c>
      <c r="L554">
        <v>11</v>
      </c>
      <c r="M554">
        <v>7.57</v>
      </c>
      <c r="N554">
        <v>7.18</v>
      </c>
      <c r="O554">
        <v>76.66</v>
      </c>
      <c r="P554">
        <v>3.9</v>
      </c>
      <c r="Q554">
        <v>20979</v>
      </c>
      <c r="R554">
        <v>4357</v>
      </c>
      <c r="S554">
        <v>13</v>
      </c>
      <c r="T554" s="30">
        <v>24151792</v>
      </c>
      <c r="U554" s="30">
        <v>39649272</v>
      </c>
      <c r="V554" s="30">
        <v>-15497480</v>
      </c>
      <c r="W554" s="27">
        <f t="shared" si="8"/>
        <v>-0.64166998457091717</v>
      </c>
    </row>
    <row r="555" spans="1:23" x14ac:dyDescent="0.3">
      <c r="A555" t="s">
        <v>572</v>
      </c>
      <c r="B555" t="s">
        <v>1427</v>
      </c>
      <c r="C555" t="s">
        <v>1632</v>
      </c>
      <c r="D555" t="s">
        <v>1636</v>
      </c>
      <c r="E555">
        <v>2023</v>
      </c>
      <c r="F555" t="s">
        <v>1642</v>
      </c>
      <c r="G555">
        <v>2046</v>
      </c>
      <c r="H555">
        <v>17809</v>
      </c>
      <c r="I555">
        <v>2337</v>
      </c>
      <c r="J555">
        <v>142122</v>
      </c>
      <c r="K555">
        <v>14.93</v>
      </c>
      <c r="L555">
        <v>17</v>
      </c>
      <c r="M555">
        <v>6.89</v>
      </c>
      <c r="N555">
        <v>8.19</v>
      </c>
      <c r="O555">
        <v>84.35</v>
      </c>
      <c r="P555">
        <v>1.8</v>
      </c>
      <c r="Q555">
        <v>8183</v>
      </c>
      <c r="R555">
        <v>3129</v>
      </c>
      <c r="S555">
        <v>7</v>
      </c>
      <c r="T555" s="30">
        <v>36437214</v>
      </c>
      <c r="U555" s="30">
        <v>4923624</v>
      </c>
      <c r="V555" s="30">
        <v>31513590</v>
      </c>
      <c r="W555" s="27">
        <f t="shared" si="8"/>
        <v>0.86487375242245468</v>
      </c>
    </row>
    <row r="556" spans="1:23" x14ac:dyDescent="0.3">
      <c r="A556" t="s">
        <v>573</v>
      </c>
      <c r="B556" t="s">
        <v>1428</v>
      </c>
      <c r="C556" t="s">
        <v>1632</v>
      </c>
      <c r="D556" t="s">
        <v>1638</v>
      </c>
      <c r="E556">
        <v>2024</v>
      </c>
      <c r="F556" t="s">
        <v>1641</v>
      </c>
      <c r="G556">
        <v>4335</v>
      </c>
      <c r="H556">
        <v>15018</v>
      </c>
      <c r="I556">
        <v>14168</v>
      </c>
      <c r="J556">
        <v>94760</v>
      </c>
      <c r="K556">
        <v>14.72</v>
      </c>
      <c r="L556">
        <v>2</v>
      </c>
      <c r="M556">
        <v>8.64</v>
      </c>
      <c r="N556">
        <v>2.89</v>
      </c>
      <c r="O556">
        <v>60.27</v>
      </c>
      <c r="P556">
        <v>2</v>
      </c>
      <c r="Q556">
        <v>20422</v>
      </c>
      <c r="R556">
        <v>2946</v>
      </c>
      <c r="S556">
        <v>13</v>
      </c>
      <c r="T556" s="30">
        <v>65103030</v>
      </c>
      <c r="U556" s="30">
        <v>61513040</v>
      </c>
      <c r="V556" s="30">
        <v>3589990</v>
      </c>
      <c r="W556" s="27">
        <f t="shared" si="8"/>
        <v>5.5143209156317305E-2</v>
      </c>
    </row>
    <row r="557" spans="1:23" x14ac:dyDescent="0.3">
      <c r="A557" t="s">
        <v>574</v>
      </c>
      <c r="B557" t="s">
        <v>1429</v>
      </c>
      <c r="C557" t="s">
        <v>1634</v>
      </c>
      <c r="D557" t="s">
        <v>1636</v>
      </c>
      <c r="E557">
        <v>2024</v>
      </c>
      <c r="F557" t="s">
        <v>1640</v>
      </c>
      <c r="G557">
        <v>554</v>
      </c>
      <c r="H557">
        <v>1852</v>
      </c>
      <c r="I557">
        <v>3937</v>
      </c>
      <c r="J557">
        <v>335622</v>
      </c>
      <c r="K557">
        <v>9.74</v>
      </c>
      <c r="L557">
        <v>6</v>
      </c>
      <c r="M557">
        <v>9.9700000000000006</v>
      </c>
      <c r="N557">
        <v>9.7200000000000006</v>
      </c>
      <c r="O557">
        <v>41.6</v>
      </c>
      <c r="P557">
        <v>5</v>
      </c>
      <c r="Q557">
        <v>20160</v>
      </c>
      <c r="R557">
        <v>8762</v>
      </c>
      <c r="S557">
        <v>11</v>
      </c>
      <c r="T557" s="30">
        <v>1026008</v>
      </c>
      <c r="U557" s="30">
        <v>2516720</v>
      </c>
      <c r="V557" s="30">
        <v>-1490712</v>
      </c>
      <c r="W557" s="27">
        <f t="shared" si="8"/>
        <v>-1.4529243436698349</v>
      </c>
    </row>
    <row r="558" spans="1:23" x14ac:dyDescent="0.3">
      <c r="A558" t="s">
        <v>575</v>
      </c>
      <c r="B558" t="s">
        <v>1038</v>
      </c>
      <c r="C558" t="s">
        <v>1632</v>
      </c>
      <c r="D558" t="s">
        <v>1635</v>
      </c>
      <c r="E558">
        <v>2023</v>
      </c>
      <c r="F558" t="s">
        <v>1641</v>
      </c>
      <c r="G558">
        <v>1264</v>
      </c>
      <c r="H558">
        <v>8505</v>
      </c>
      <c r="I558">
        <v>7785</v>
      </c>
      <c r="J558">
        <v>440025</v>
      </c>
      <c r="K558">
        <v>12.07</v>
      </c>
      <c r="L558">
        <v>10</v>
      </c>
      <c r="M558">
        <v>4.2699999999999996</v>
      </c>
      <c r="N558">
        <v>0.93</v>
      </c>
      <c r="O558">
        <v>30.32</v>
      </c>
      <c r="P558">
        <v>1.4</v>
      </c>
      <c r="Q558">
        <v>14831</v>
      </c>
      <c r="R558">
        <v>4135</v>
      </c>
      <c r="S558">
        <v>3</v>
      </c>
      <c r="T558" s="30">
        <v>10750320</v>
      </c>
      <c r="U558" s="30">
        <v>10280265</v>
      </c>
      <c r="V558" s="30">
        <v>470055</v>
      </c>
      <c r="W558" s="27">
        <f t="shared" si="8"/>
        <v>4.3724744937825105E-2</v>
      </c>
    </row>
    <row r="559" spans="1:23" x14ac:dyDescent="0.3">
      <c r="A559" t="s">
        <v>576</v>
      </c>
      <c r="B559" t="s">
        <v>1087</v>
      </c>
      <c r="C559" t="s">
        <v>1633</v>
      </c>
      <c r="D559" t="s">
        <v>1637</v>
      </c>
      <c r="E559">
        <v>2023</v>
      </c>
      <c r="F559" t="s">
        <v>1640</v>
      </c>
      <c r="G559">
        <v>1581</v>
      </c>
      <c r="H559">
        <v>15536</v>
      </c>
      <c r="I559">
        <v>897</v>
      </c>
      <c r="J559">
        <v>383998</v>
      </c>
      <c r="K559">
        <v>10.73</v>
      </c>
      <c r="L559">
        <v>17</v>
      </c>
      <c r="M559">
        <v>1.1100000000000001</v>
      </c>
      <c r="N559">
        <v>22.94</v>
      </c>
      <c r="O559">
        <v>88.57</v>
      </c>
      <c r="P559">
        <v>1.7</v>
      </c>
      <c r="Q559">
        <v>11445</v>
      </c>
      <c r="R559">
        <v>2999</v>
      </c>
      <c r="S559">
        <v>3</v>
      </c>
      <c r="T559" s="30">
        <v>24562416</v>
      </c>
      <c r="U559" s="30">
        <v>1802155</v>
      </c>
      <c r="V559" s="30">
        <v>22760261</v>
      </c>
      <c r="W559" s="27">
        <f t="shared" si="8"/>
        <v>0.92662957096728593</v>
      </c>
    </row>
    <row r="560" spans="1:23" x14ac:dyDescent="0.3">
      <c r="A560" t="s">
        <v>577</v>
      </c>
      <c r="B560" t="s">
        <v>1430</v>
      </c>
      <c r="C560" t="s">
        <v>1633</v>
      </c>
      <c r="D560" t="s">
        <v>1635</v>
      </c>
      <c r="E560">
        <v>2023</v>
      </c>
      <c r="F560" t="s">
        <v>1641</v>
      </c>
      <c r="G560">
        <v>3490</v>
      </c>
      <c r="H560">
        <v>18042</v>
      </c>
      <c r="I560">
        <v>12207</v>
      </c>
      <c r="J560">
        <v>406374</v>
      </c>
      <c r="K560">
        <v>8.9</v>
      </c>
      <c r="L560">
        <v>11</v>
      </c>
      <c r="M560">
        <v>0.3</v>
      </c>
      <c r="N560">
        <v>16.829999999999998</v>
      </c>
      <c r="O560">
        <v>88.64</v>
      </c>
      <c r="P560">
        <v>1.5</v>
      </c>
      <c r="Q560">
        <v>18794</v>
      </c>
      <c r="R560">
        <v>9738</v>
      </c>
      <c r="S560">
        <v>12</v>
      </c>
      <c r="T560" s="30">
        <v>62966580</v>
      </c>
      <c r="U560" s="30">
        <v>43008804</v>
      </c>
      <c r="V560" s="30">
        <v>19957776</v>
      </c>
      <c r="W560" s="27">
        <f t="shared" si="8"/>
        <v>0.31695823403462597</v>
      </c>
    </row>
    <row r="561" spans="1:23" x14ac:dyDescent="0.3">
      <c r="A561" t="s">
        <v>578</v>
      </c>
      <c r="B561" t="s">
        <v>1431</v>
      </c>
      <c r="C561" t="s">
        <v>1633</v>
      </c>
      <c r="D561" t="s">
        <v>1636</v>
      </c>
      <c r="E561">
        <v>2023</v>
      </c>
      <c r="F561" t="s">
        <v>1639</v>
      </c>
      <c r="G561">
        <v>873</v>
      </c>
      <c r="H561">
        <v>2456</v>
      </c>
      <c r="I561">
        <v>14991</v>
      </c>
      <c r="J561">
        <v>397860</v>
      </c>
      <c r="K561">
        <v>0.8</v>
      </c>
      <c r="L561">
        <v>5</v>
      </c>
      <c r="M561">
        <v>7.27</v>
      </c>
      <c r="N561">
        <v>24.77</v>
      </c>
      <c r="O561">
        <v>84</v>
      </c>
      <c r="P561">
        <v>2.2999999999999998</v>
      </c>
      <c r="Q561">
        <v>1806</v>
      </c>
      <c r="R561">
        <v>4543</v>
      </c>
      <c r="S561">
        <v>8</v>
      </c>
      <c r="T561" s="30">
        <v>2144088</v>
      </c>
      <c r="U561" s="30">
        <v>13485003</v>
      </c>
      <c r="V561" s="30">
        <v>-11340915</v>
      </c>
      <c r="W561" s="27">
        <f t="shared" si="8"/>
        <v>-5.2893887750875894</v>
      </c>
    </row>
    <row r="562" spans="1:23" x14ac:dyDescent="0.3">
      <c r="A562" t="s">
        <v>579</v>
      </c>
      <c r="B562" t="s">
        <v>1252</v>
      </c>
      <c r="C562" t="s">
        <v>1632</v>
      </c>
      <c r="D562" t="s">
        <v>1638</v>
      </c>
      <c r="E562">
        <v>2023</v>
      </c>
      <c r="F562" t="s">
        <v>1639</v>
      </c>
      <c r="G562">
        <v>978</v>
      </c>
      <c r="H562">
        <v>3571</v>
      </c>
      <c r="I562">
        <v>13522</v>
      </c>
      <c r="J562">
        <v>193252</v>
      </c>
      <c r="K562">
        <v>6.82</v>
      </c>
      <c r="L562">
        <v>4</v>
      </c>
      <c r="M562">
        <v>8.74</v>
      </c>
      <c r="N562">
        <v>22.07</v>
      </c>
      <c r="O562">
        <v>72.849999999999994</v>
      </c>
      <c r="P562">
        <v>1.8</v>
      </c>
      <c r="Q562">
        <v>5731</v>
      </c>
      <c r="R562">
        <v>4889</v>
      </c>
      <c r="S562">
        <v>6</v>
      </c>
      <c r="T562" s="30">
        <v>3492438</v>
      </c>
      <c r="U562" s="30">
        <v>13417768</v>
      </c>
      <c r="V562" s="30">
        <v>-9925330</v>
      </c>
      <c r="W562" s="27">
        <f t="shared" si="8"/>
        <v>-2.8419488048177235</v>
      </c>
    </row>
    <row r="563" spans="1:23" x14ac:dyDescent="0.3">
      <c r="A563" t="s">
        <v>580</v>
      </c>
      <c r="B563" t="s">
        <v>1432</v>
      </c>
      <c r="C563" t="s">
        <v>1634</v>
      </c>
      <c r="D563" t="s">
        <v>1636</v>
      </c>
      <c r="E563">
        <v>2024</v>
      </c>
      <c r="F563" t="s">
        <v>1642</v>
      </c>
      <c r="G563">
        <v>183</v>
      </c>
      <c r="H563">
        <v>10095</v>
      </c>
      <c r="I563">
        <v>13724</v>
      </c>
      <c r="J563">
        <v>148538</v>
      </c>
      <c r="K563">
        <v>10.119999999999999</v>
      </c>
      <c r="L563">
        <v>0</v>
      </c>
      <c r="M563">
        <v>2.21</v>
      </c>
      <c r="N563">
        <v>11.82</v>
      </c>
      <c r="O563">
        <v>36.06</v>
      </c>
      <c r="P563">
        <v>3</v>
      </c>
      <c r="Q563">
        <v>7528</v>
      </c>
      <c r="R563">
        <v>1012</v>
      </c>
      <c r="S563">
        <v>6</v>
      </c>
      <c r="T563" s="30">
        <v>1847385</v>
      </c>
      <c r="U563" s="30">
        <v>2660030</v>
      </c>
      <c r="V563" s="30">
        <v>-812645</v>
      </c>
      <c r="W563" s="27">
        <f t="shared" si="8"/>
        <v>-0.43988935711830507</v>
      </c>
    </row>
    <row r="564" spans="1:23" x14ac:dyDescent="0.3">
      <c r="A564" t="s">
        <v>581</v>
      </c>
      <c r="B564" t="s">
        <v>1433</v>
      </c>
      <c r="C564" t="s">
        <v>1634</v>
      </c>
      <c r="D564" t="s">
        <v>1636</v>
      </c>
      <c r="E564">
        <v>2024</v>
      </c>
      <c r="F564" t="s">
        <v>1642</v>
      </c>
      <c r="G564">
        <v>2155</v>
      </c>
      <c r="H564">
        <v>16640</v>
      </c>
      <c r="I564">
        <v>4550</v>
      </c>
      <c r="J564">
        <v>65372</v>
      </c>
      <c r="K564">
        <v>10.16</v>
      </c>
      <c r="L564">
        <v>11</v>
      </c>
      <c r="M564">
        <v>1.58</v>
      </c>
      <c r="N564">
        <v>12.99</v>
      </c>
      <c r="O564">
        <v>75.36</v>
      </c>
      <c r="P564">
        <v>2.9</v>
      </c>
      <c r="Q564">
        <v>13707</v>
      </c>
      <c r="R564">
        <v>4342</v>
      </c>
      <c r="S564">
        <v>9</v>
      </c>
      <c r="T564" s="30">
        <v>35859200</v>
      </c>
      <c r="U564" s="30">
        <v>9870622</v>
      </c>
      <c r="V564" s="30">
        <v>25988578</v>
      </c>
      <c r="W564" s="27">
        <f t="shared" si="8"/>
        <v>0.7247394810815635</v>
      </c>
    </row>
    <row r="565" spans="1:23" x14ac:dyDescent="0.3">
      <c r="A565" t="s">
        <v>582</v>
      </c>
      <c r="B565" t="s">
        <v>1434</v>
      </c>
      <c r="C565" t="s">
        <v>1634</v>
      </c>
      <c r="D565" t="s">
        <v>1635</v>
      </c>
      <c r="E565">
        <v>2024</v>
      </c>
      <c r="F565" t="s">
        <v>1640</v>
      </c>
      <c r="G565">
        <v>3677</v>
      </c>
      <c r="H565">
        <v>14303</v>
      </c>
      <c r="I565">
        <v>12149</v>
      </c>
      <c r="J565">
        <v>341940</v>
      </c>
      <c r="K565">
        <v>5.6</v>
      </c>
      <c r="L565">
        <v>10</v>
      </c>
      <c r="M565">
        <v>0.62</v>
      </c>
      <c r="N565">
        <v>4.76</v>
      </c>
      <c r="O565">
        <v>42.7</v>
      </c>
      <c r="P565">
        <v>4.5999999999999996</v>
      </c>
      <c r="Q565">
        <v>8158</v>
      </c>
      <c r="R565">
        <v>7641</v>
      </c>
      <c r="S565">
        <v>13</v>
      </c>
      <c r="T565" s="30">
        <v>52592131</v>
      </c>
      <c r="U565" s="30">
        <v>45013813</v>
      </c>
      <c r="V565" s="30">
        <v>7578318</v>
      </c>
      <c r="W565" s="27">
        <f t="shared" si="8"/>
        <v>0.14409604356971198</v>
      </c>
    </row>
    <row r="566" spans="1:23" x14ac:dyDescent="0.3">
      <c r="A566" t="s">
        <v>583</v>
      </c>
      <c r="B566" t="s">
        <v>1435</v>
      </c>
      <c r="C566" t="s">
        <v>1632</v>
      </c>
      <c r="D566" t="s">
        <v>1636</v>
      </c>
      <c r="E566">
        <v>2024</v>
      </c>
      <c r="F566" t="s">
        <v>1640</v>
      </c>
      <c r="G566">
        <v>4830</v>
      </c>
      <c r="H566">
        <v>4953</v>
      </c>
      <c r="I566">
        <v>13675</v>
      </c>
      <c r="J566">
        <v>271035</v>
      </c>
      <c r="K566">
        <v>14.13</v>
      </c>
      <c r="L566">
        <v>3</v>
      </c>
      <c r="M566">
        <v>8.23</v>
      </c>
      <c r="N566">
        <v>11.55</v>
      </c>
      <c r="O566">
        <v>36.14</v>
      </c>
      <c r="P566">
        <v>1.1000000000000001</v>
      </c>
      <c r="Q566">
        <v>7836</v>
      </c>
      <c r="R566">
        <v>1811</v>
      </c>
      <c r="S566">
        <v>13</v>
      </c>
      <c r="T566" s="30">
        <v>23922990</v>
      </c>
      <c r="U566" s="30">
        <v>66321285</v>
      </c>
      <c r="V566" s="30">
        <v>-42398295</v>
      </c>
      <c r="W566" s="27">
        <f t="shared" si="8"/>
        <v>-1.772282436267373</v>
      </c>
    </row>
    <row r="567" spans="1:23" x14ac:dyDescent="0.3">
      <c r="A567" t="s">
        <v>584</v>
      </c>
      <c r="B567" t="s">
        <v>1435</v>
      </c>
      <c r="C567" t="s">
        <v>1634</v>
      </c>
      <c r="D567" t="s">
        <v>1637</v>
      </c>
      <c r="E567">
        <v>2023</v>
      </c>
      <c r="F567" t="s">
        <v>1641</v>
      </c>
      <c r="G567">
        <v>1902</v>
      </c>
      <c r="H567">
        <v>8175</v>
      </c>
      <c r="I567">
        <v>9335</v>
      </c>
      <c r="J567">
        <v>410970</v>
      </c>
      <c r="K567">
        <v>2.5099999999999998</v>
      </c>
      <c r="L567">
        <v>17</v>
      </c>
      <c r="M567">
        <v>3.11</v>
      </c>
      <c r="N567">
        <v>22.58</v>
      </c>
      <c r="O567">
        <v>69.59</v>
      </c>
      <c r="P567">
        <v>2.2999999999999998</v>
      </c>
      <c r="Q567">
        <v>15396</v>
      </c>
      <c r="R567">
        <v>8966</v>
      </c>
      <c r="S567">
        <v>8</v>
      </c>
      <c r="T567" s="30">
        <v>15548850</v>
      </c>
      <c r="U567" s="30">
        <v>18166140</v>
      </c>
      <c r="V567" s="30">
        <v>-2617290</v>
      </c>
      <c r="W567" s="27">
        <f t="shared" si="8"/>
        <v>-0.16832691806789571</v>
      </c>
    </row>
    <row r="568" spans="1:23" x14ac:dyDescent="0.3">
      <c r="A568" t="s">
        <v>585</v>
      </c>
      <c r="B568" t="s">
        <v>1291</v>
      </c>
      <c r="C568" t="s">
        <v>1632</v>
      </c>
      <c r="D568" t="s">
        <v>1637</v>
      </c>
      <c r="E568">
        <v>2023</v>
      </c>
      <c r="F568" t="s">
        <v>1640</v>
      </c>
      <c r="G568">
        <v>4960</v>
      </c>
      <c r="H568">
        <v>2455</v>
      </c>
      <c r="I568">
        <v>8974</v>
      </c>
      <c r="J568">
        <v>432736</v>
      </c>
      <c r="K568">
        <v>7.51</v>
      </c>
      <c r="L568">
        <v>3</v>
      </c>
      <c r="M568">
        <v>4.0199999999999996</v>
      </c>
      <c r="N568">
        <v>1.27</v>
      </c>
      <c r="O568">
        <v>16.37</v>
      </c>
      <c r="P568">
        <v>3.4</v>
      </c>
      <c r="Q568">
        <v>11130</v>
      </c>
      <c r="R568">
        <v>1539</v>
      </c>
      <c r="S568">
        <v>13</v>
      </c>
      <c r="T568" s="30">
        <v>12176800</v>
      </c>
      <c r="U568" s="30">
        <v>44943776</v>
      </c>
      <c r="V568" s="30">
        <v>-32766976</v>
      </c>
      <c r="W568" s="27">
        <f t="shared" si="8"/>
        <v>-2.6909348925826162</v>
      </c>
    </row>
    <row r="569" spans="1:23" x14ac:dyDescent="0.3">
      <c r="A569" t="s">
        <v>586</v>
      </c>
      <c r="B569" t="s">
        <v>1436</v>
      </c>
      <c r="C569" t="s">
        <v>1633</v>
      </c>
      <c r="D569" t="s">
        <v>1638</v>
      </c>
      <c r="E569">
        <v>2023</v>
      </c>
      <c r="F569" t="s">
        <v>1641</v>
      </c>
      <c r="G569">
        <v>4225</v>
      </c>
      <c r="H569">
        <v>7795</v>
      </c>
      <c r="I569">
        <v>8903</v>
      </c>
      <c r="J569">
        <v>405779</v>
      </c>
      <c r="K569">
        <v>10.36</v>
      </c>
      <c r="L569">
        <v>16</v>
      </c>
      <c r="M569">
        <v>5.03</v>
      </c>
      <c r="N569">
        <v>21.59</v>
      </c>
      <c r="O569">
        <v>13.89</v>
      </c>
      <c r="P569">
        <v>3.4</v>
      </c>
      <c r="Q569">
        <v>18756</v>
      </c>
      <c r="R569">
        <v>5713</v>
      </c>
      <c r="S569">
        <v>10</v>
      </c>
      <c r="T569" s="30">
        <v>32933875</v>
      </c>
      <c r="U569" s="30">
        <v>38020954</v>
      </c>
      <c r="V569" s="30">
        <v>-5087079</v>
      </c>
      <c r="W569" s="27">
        <f t="shared" si="8"/>
        <v>-0.15446342102166841</v>
      </c>
    </row>
    <row r="570" spans="1:23" x14ac:dyDescent="0.3">
      <c r="A570" t="s">
        <v>587</v>
      </c>
      <c r="B570" t="s">
        <v>1252</v>
      </c>
      <c r="C570" t="s">
        <v>1632</v>
      </c>
      <c r="D570" t="s">
        <v>1638</v>
      </c>
      <c r="E570">
        <v>2024</v>
      </c>
      <c r="F570" t="s">
        <v>1642</v>
      </c>
      <c r="G570">
        <v>2983</v>
      </c>
      <c r="H570">
        <v>17421</v>
      </c>
      <c r="I570">
        <v>6213</v>
      </c>
      <c r="J570">
        <v>161022</v>
      </c>
      <c r="K570">
        <v>10.46</v>
      </c>
      <c r="L570">
        <v>1</v>
      </c>
      <c r="M570">
        <v>8.39</v>
      </c>
      <c r="N570">
        <v>8.52</v>
      </c>
      <c r="O570">
        <v>45.84</v>
      </c>
      <c r="P570">
        <v>2.9</v>
      </c>
      <c r="Q570">
        <v>2641</v>
      </c>
      <c r="R570">
        <v>3730</v>
      </c>
      <c r="S570">
        <v>5</v>
      </c>
      <c r="T570" s="30">
        <v>51966843</v>
      </c>
      <c r="U570" s="30">
        <v>18694401</v>
      </c>
      <c r="V570" s="30">
        <v>33272442</v>
      </c>
      <c r="W570" s="27">
        <f t="shared" si="8"/>
        <v>0.64026290763901128</v>
      </c>
    </row>
    <row r="571" spans="1:23" x14ac:dyDescent="0.3">
      <c r="A571" t="s">
        <v>588</v>
      </c>
      <c r="B571" t="s">
        <v>1437</v>
      </c>
      <c r="C571" t="s">
        <v>1633</v>
      </c>
      <c r="D571" t="s">
        <v>1636</v>
      </c>
      <c r="E571">
        <v>2024</v>
      </c>
      <c r="F571" t="s">
        <v>1640</v>
      </c>
      <c r="G571">
        <v>3334</v>
      </c>
      <c r="H571">
        <v>19596</v>
      </c>
      <c r="I571">
        <v>5466</v>
      </c>
      <c r="J571">
        <v>104040</v>
      </c>
      <c r="K571">
        <v>9.73</v>
      </c>
      <c r="L571">
        <v>1</v>
      </c>
      <c r="M571">
        <v>6.51</v>
      </c>
      <c r="N571">
        <v>22.49</v>
      </c>
      <c r="O571">
        <v>45.65</v>
      </c>
      <c r="P571">
        <v>4.3</v>
      </c>
      <c r="Q571">
        <v>18549</v>
      </c>
      <c r="R571">
        <v>5475</v>
      </c>
      <c r="S571">
        <v>11</v>
      </c>
      <c r="T571" s="30">
        <v>65333064</v>
      </c>
      <c r="U571" s="30">
        <v>18327684</v>
      </c>
      <c r="V571" s="30">
        <v>47005380</v>
      </c>
      <c r="W571" s="27">
        <f t="shared" si="8"/>
        <v>0.71947306803183153</v>
      </c>
    </row>
    <row r="572" spans="1:23" x14ac:dyDescent="0.3">
      <c r="A572" t="s">
        <v>589</v>
      </c>
      <c r="B572" t="s">
        <v>1438</v>
      </c>
      <c r="C572" t="s">
        <v>1634</v>
      </c>
      <c r="D572" t="s">
        <v>1637</v>
      </c>
      <c r="E572">
        <v>2023</v>
      </c>
      <c r="F572" t="s">
        <v>1639</v>
      </c>
      <c r="G572">
        <v>4348</v>
      </c>
      <c r="H572">
        <v>16782</v>
      </c>
      <c r="I572">
        <v>1410</v>
      </c>
      <c r="J572">
        <v>387501</v>
      </c>
      <c r="K572">
        <v>4.13</v>
      </c>
      <c r="L572">
        <v>11</v>
      </c>
      <c r="M572">
        <v>6.15</v>
      </c>
      <c r="N572">
        <v>23.52</v>
      </c>
      <c r="O572">
        <v>81.650000000000006</v>
      </c>
      <c r="P572">
        <v>1.3</v>
      </c>
      <c r="Q572">
        <v>9900</v>
      </c>
      <c r="R572">
        <v>7203</v>
      </c>
      <c r="S572">
        <v>5</v>
      </c>
      <c r="T572" s="30">
        <v>72968136</v>
      </c>
      <c r="U572" s="30">
        <v>6518181</v>
      </c>
      <c r="V572" s="30">
        <v>66449955</v>
      </c>
      <c r="W572" s="27">
        <f t="shared" si="8"/>
        <v>0.91067085775632262</v>
      </c>
    </row>
    <row r="573" spans="1:23" x14ac:dyDescent="0.3">
      <c r="A573" t="s">
        <v>590</v>
      </c>
      <c r="B573" t="s">
        <v>1439</v>
      </c>
      <c r="C573" t="s">
        <v>1632</v>
      </c>
      <c r="D573" t="s">
        <v>1638</v>
      </c>
      <c r="E573">
        <v>2023</v>
      </c>
      <c r="F573" t="s">
        <v>1642</v>
      </c>
      <c r="G573">
        <v>2861</v>
      </c>
      <c r="H573">
        <v>6203</v>
      </c>
      <c r="I573">
        <v>2527</v>
      </c>
      <c r="J573">
        <v>252440</v>
      </c>
      <c r="K573">
        <v>2.34</v>
      </c>
      <c r="L573">
        <v>5</v>
      </c>
      <c r="M573">
        <v>1.76</v>
      </c>
      <c r="N573">
        <v>16.77</v>
      </c>
      <c r="O573">
        <v>20.09</v>
      </c>
      <c r="P573">
        <v>4.3</v>
      </c>
      <c r="Q573">
        <v>2451</v>
      </c>
      <c r="R573">
        <v>8977</v>
      </c>
      <c r="S573">
        <v>3</v>
      </c>
      <c r="T573" s="30">
        <v>17746783</v>
      </c>
      <c r="U573" s="30">
        <v>7482187</v>
      </c>
      <c r="V573" s="30">
        <v>10264596</v>
      </c>
      <c r="W573" s="27">
        <f t="shared" si="8"/>
        <v>0.57839192601836631</v>
      </c>
    </row>
    <row r="574" spans="1:23" x14ac:dyDescent="0.3">
      <c r="A574" t="s">
        <v>591</v>
      </c>
      <c r="B574" t="s">
        <v>1069</v>
      </c>
      <c r="C574" t="s">
        <v>1634</v>
      </c>
      <c r="D574" t="s">
        <v>1635</v>
      </c>
      <c r="E574">
        <v>2023</v>
      </c>
      <c r="F574" t="s">
        <v>1639</v>
      </c>
      <c r="G574">
        <v>1300</v>
      </c>
      <c r="H574">
        <v>8063</v>
      </c>
      <c r="I574">
        <v>11282</v>
      </c>
      <c r="J574">
        <v>128356</v>
      </c>
      <c r="K574">
        <v>9.5399999999999991</v>
      </c>
      <c r="L574">
        <v>9</v>
      </c>
      <c r="M574">
        <v>5.13</v>
      </c>
      <c r="N574">
        <v>16.61</v>
      </c>
      <c r="O574">
        <v>19.86</v>
      </c>
      <c r="P574">
        <v>3</v>
      </c>
      <c r="Q574">
        <v>10749</v>
      </c>
      <c r="R574">
        <v>9418</v>
      </c>
      <c r="S574">
        <v>4</v>
      </c>
      <c r="T574" s="30">
        <v>10481900</v>
      </c>
      <c r="U574" s="30">
        <v>14794956</v>
      </c>
      <c r="V574" s="30">
        <v>-4313056</v>
      </c>
      <c r="W574" s="27">
        <f t="shared" si="8"/>
        <v>-0.41147654528282085</v>
      </c>
    </row>
    <row r="575" spans="1:23" x14ac:dyDescent="0.3">
      <c r="A575" t="s">
        <v>592</v>
      </c>
      <c r="B575" t="s">
        <v>1335</v>
      </c>
      <c r="C575" t="s">
        <v>1632</v>
      </c>
      <c r="D575" t="s">
        <v>1638</v>
      </c>
      <c r="E575">
        <v>2023</v>
      </c>
      <c r="F575" t="s">
        <v>1640</v>
      </c>
      <c r="G575">
        <v>3562</v>
      </c>
      <c r="H575">
        <v>13503</v>
      </c>
      <c r="I575">
        <v>2654</v>
      </c>
      <c r="J575">
        <v>328355</v>
      </c>
      <c r="K575">
        <v>8.99</v>
      </c>
      <c r="L575">
        <v>15</v>
      </c>
      <c r="M575">
        <v>7.15</v>
      </c>
      <c r="N575">
        <v>11.32</v>
      </c>
      <c r="O575">
        <v>21.8</v>
      </c>
      <c r="P575">
        <v>1.5</v>
      </c>
      <c r="Q575">
        <v>14436</v>
      </c>
      <c r="R575">
        <v>4316</v>
      </c>
      <c r="S575">
        <v>2</v>
      </c>
      <c r="T575" s="30">
        <v>48097686</v>
      </c>
      <c r="U575" s="30">
        <v>9781903</v>
      </c>
      <c r="V575" s="30">
        <v>38315783</v>
      </c>
      <c r="W575" s="27">
        <f t="shared" si="8"/>
        <v>0.79662424924142916</v>
      </c>
    </row>
    <row r="576" spans="1:23" x14ac:dyDescent="0.3">
      <c r="A576" t="s">
        <v>593</v>
      </c>
      <c r="B576" t="s">
        <v>1440</v>
      </c>
      <c r="C576" t="s">
        <v>1632</v>
      </c>
      <c r="D576" t="s">
        <v>1635</v>
      </c>
      <c r="E576">
        <v>2024</v>
      </c>
      <c r="F576" t="s">
        <v>1642</v>
      </c>
      <c r="G576">
        <v>1306</v>
      </c>
      <c r="H576">
        <v>12317</v>
      </c>
      <c r="I576">
        <v>11600</v>
      </c>
      <c r="J576">
        <v>417570</v>
      </c>
      <c r="K576">
        <v>2.69</v>
      </c>
      <c r="L576">
        <v>13</v>
      </c>
      <c r="M576">
        <v>9.73</v>
      </c>
      <c r="N576">
        <v>20.89</v>
      </c>
      <c r="O576">
        <v>12.38</v>
      </c>
      <c r="P576">
        <v>4.5</v>
      </c>
      <c r="Q576">
        <v>15955</v>
      </c>
      <c r="R576">
        <v>2566</v>
      </c>
      <c r="S576">
        <v>2</v>
      </c>
      <c r="T576" s="30">
        <v>16086002</v>
      </c>
      <c r="U576" s="30">
        <v>15567170</v>
      </c>
      <c r="V576" s="30">
        <v>518832</v>
      </c>
      <c r="W576" s="27">
        <f t="shared" si="8"/>
        <v>3.2253632692573329E-2</v>
      </c>
    </row>
    <row r="577" spans="1:23" x14ac:dyDescent="0.3">
      <c r="A577" t="s">
        <v>594</v>
      </c>
      <c r="B577" t="s">
        <v>1441</v>
      </c>
      <c r="C577" t="s">
        <v>1634</v>
      </c>
      <c r="D577" t="s">
        <v>1638</v>
      </c>
      <c r="E577">
        <v>2024</v>
      </c>
      <c r="F577" t="s">
        <v>1640</v>
      </c>
      <c r="G577">
        <v>3426</v>
      </c>
      <c r="H577">
        <v>12671</v>
      </c>
      <c r="I577">
        <v>5855</v>
      </c>
      <c r="J577">
        <v>317986</v>
      </c>
      <c r="K577">
        <v>10.58</v>
      </c>
      <c r="L577">
        <v>6</v>
      </c>
      <c r="M577">
        <v>2.0099999999999998</v>
      </c>
      <c r="N577">
        <v>24.04</v>
      </c>
      <c r="O577">
        <v>15.74</v>
      </c>
      <c r="P577">
        <v>3.6</v>
      </c>
      <c r="Q577">
        <v>6222</v>
      </c>
      <c r="R577">
        <v>7924</v>
      </c>
      <c r="S577">
        <v>8</v>
      </c>
      <c r="T577" s="30">
        <v>43410846</v>
      </c>
      <c r="U577" s="30">
        <v>20377216</v>
      </c>
      <c r="V577" s="30">
        <v>23033630</v>
      </c>
      <c r="W577" s="27">
        <f t="shared" si="8"/>
        <v>0.53059620169576971</v>
      </c>
    </row>
    <row r="578" spans="1:23" x14ac:dyDescent="0.3">
      <c r="A578" t="s">
        <v>595</v>
      </c>
      <c r="B578" t="s">
        <v>1151</v>
      </c>
      <c r="C578" t="s">
        <v>1632</v>
      </c>
      <c r="D578" t="s">
        <v>1637</v>
      </c>
      <c r="E578">
        <v>2023</v>
      </c>
      <c r="F578" t="s">
        <v>1642</v>
      </c>
      <c r="G578">
        <v>3536</v>
      </c>
      <c r="H578">
        <v>14082</v>
      </c>
      <c r="I578">
        <v>11071</v>
      </c>
      <c r="J578">
        <v>378996</v>
      </c>
      <c r="K578">
        <v>6.83</v>
      </c>
      <c r="L578">
        <v>18</v>
      </c>
      <c r="M578">
        <v>0.1</v>
      </c>
      <c r="N578">
        <v>19.38</v>
      </c>
      <c r="O578">
        <v>62.79</v>
      </c>
      <c r="P578">
        <v>1.7</v>
      </c>
      <c r="Q578">
        <v>14312</v>
      </c>
      <c r="R578">
        <v>4224</v>
      </c>
      <c r="S578">
        <v>6</v>
      </c>
      <c r="T578" s="30">
        <v>49793952</v>
      </c>
      <c r="U578" s="30">
        <v>39526052</v>
      </c>
      <c r="V578" s="30">
        <v>10267900</v>
      </c>
      <c r="W578" s="27">
        <f t="shared" si="8"/>
        <v>0.20620777398829479</v>
      </c>
    </row>
    <row r="579" spans="1:23" x14ac:dyDescent="0.3">
      <c r="A579" t="s">
        <v>596</v>
      </c>
      <c r="B579" t="s">
        <v>1073</v>
      </c>
      <c r="C579" t="s">
        <v>1632</v>
      </c>
      <c r="D579" t="s">
        <v>1637</v>
      </c>
      <c r="E579">
        <v>2024</v>
      </c>
      <c r="F579" t="s">
        <v>1640</v>
      </c>
      <c r="G579">
        <v>3634</v>
      </c>
      <c r="H579">
        <v>13701</v>
      </c>
      <c r="I579">
        <v>3124</v>
      </c>
      <c r="J579">
        <v>437881</v>
      </c>
      <c r="K579">
        <v>10.02</v>
      </c>
      <c r="L579">
        <v>16</v>
      </c>
      <c r="M579">
        <v>0.75</v>
      </c>
      <c r="N579">
        <v>15.55</v>
      </c>
      <c r="O579">
        <v>44.53</v>
      </c>
      <c r="P579">
        <v>1.1000000000000001</v>
      </c>
      <c r="Q579">
        <v>5508</v>
      </c>
      <c r="R579">
        <v>1065</v>
      </c>
      <c r="S579">
        <v>4</v>
      </c>
      <c r="T579" s="30">
        <v>49789434</v>
      </c>
      <c r="U579" s="30">
        <v>11790497</v>
      </c>
      <c r="V579" s="30">
        <v>37998937</v>
      </c>
      <c r="W579" s="27">
        <f t="shared" ref="W579:W642" si="9">(V579/T579)</f>
        <v>0.76319278905640908</v>
      </c>
    </row>
    <row r="580" spans="1:23" x14ac:dyDescent="0.3">
      <c r="A580" t="s">
        <v>597</v>
      </c>
      <c r="B580" t="s">
        <v>1433</v>
      </c>
      <c r="C580" t="s">
        <v>1633</v>
      </c>
      <c r="D580" t="s">
        <v>1635</v>
      </c>
      <c r="E580">
        <v>2023</v>
      </c>
      <c r="F580" t="s">
        <v>1639</v>
      </c>
      <c r="G580">
        <v>1446</v>
      </c>
      <c r="H580">
        <v>19278</v>
      </c>
      <c r="I580">
        <v>13619</v>
      </c>
      <c r="J580">
        <v>358112</v>
      </c>
      <c r="K580">
        <v>12.56</v>
      </c>
      <c r="L580">
        <v>8</v>
      </c>
      <c r="M580">
        <v>3.76</v>
      </c>
      <c r="N580">
        <v>15.17</v>
      </c>
      <c r="O580">
        <v>71.09</v>
      </c>
      <c r="P580">
        <v>1.6</v>
      </c>
      <c r="Q580">
        <v>11560</v>
      </c>
      <c r="R580">
        <v>7028</v>
      </c>
      <c r="S580">
        <v>8</v>
      </c>
      <c r="T580" s="30">
        <v>27875988</v>
      </c>
      <c r="U580" s="30">
        <v>20051186</v>
      </c>
      <c r="V580" s="30">
        <v>7824802</v>
      </c>
      <c r="W580" s="27">
        <f t="shared" si="9"/>
        <v>0.28070043651905718</v>
      </c>
    </row>
    <row r="581" spans="1:23" x14ac:dyDescent="0.3">
      <c r="A581" t="s">
        <v>598</v>
      </c>
      <c r="B581" t="s">
        <v>1442</v>
      </c>
      <c r="C581" t="s">
        <v>1633</v>
      </c>
      <c r="D581" t="s">
        <v>1636</v>
      </c>
      <c r="E581">
        <v>2023</v>
      </c>
      <c r="F581" t="s">
        <v>1640</v>
      </c>
      <c r="G581">
        <v>3687</v>
      </c>
      <c r="H581">
        <v>13973</v>
      </c>
      <c r="I581">
        <v>10169</v>
      </c>
      <c r="J581">
        <v>329652</v>
      </c>
      <c r="K581">
        <v>2.5499999999999998</v>
      </c>
      <c r="L581">
        <v>12</v>
      </c>
      <c r="M581">
        <v>8.2100000000000009</v>
      </c>
      <c r="N581">
        <v>21.24</v>
      </c>
      <c r="O581">
        <v>89.41</v>
      </c>
      <c r="P581">
        <v>3.4</v>
      </c>
      <c r="Q581">
        <v>14556</v>
      </c>
      <c r="R581">
        <v>6196</v>
      </c>
      <c r="S581">
        <v>3</v>
      </c>
      <c r="T581" s="30">
        <v>51518451</v>
      </c>
      <c r="U581" s="30">
        <v>37822755</v>
      </c>
      <c r="V581" s="30">
        <v>13695696</v>
      </c>
      <c r="W581" s="27">
        <f t="shared" si="9"/>
        <v>0.26584060145752442</v>
      </c>
    </row>
    <row r="582" spans="1:23" x14ac:dyDescent="0.3">
      <c r="A582" t="s">
        <v>599</v>
      </c>
      <c r="B582" t="s">
        <v>1143</v>
      </c>
      <c r="C582" t="s">
        <v>1632</v>
      </c>
      <c r="D582" t="s">
        <v>1638</v>
      </c>
      <c r="E582">
        <v>2024</v>
      </c>
      <c r="F582" t="s">
        <v>1639</v>
      </c>
      <c r="G582">
        <v>3380</v>
      </c>
      <c r="H582">
        <v>10961</v>
      </c>
      <c r="I582">
        <v>10083</v>
      </c>
      <c r="J582">
        <v>203077</v>
      </c>
      <c r="K582">
        <v>0.28999999999999998</v>
      </c>
      <c r="L582">
        <v>4</v>
      </c>
      <c r="M582">
        <v>7.0000000000000007E-2</v>
      </c>
      <c r="N582">
        <v>13.53</v>
      </c>
      <c r="O582">
        <v>62.72</v>
      </c>
      <c r="P582">
        <v>1.7</v>
      </c>
      <c r="Q582">
        <v>8155</v>
      </c>
      <c r="R582">
        <v>6257</v>
      </c>
      <c r="S582">
        <v>4</v>
      </c>
      <c r="T582" s="30">
        <v>37048180</v>
      </c>
      <c r="U582" s="30">
        <v>34283617</v>
      </c>
      <c r="V582" s="30">
        <v>2764563</v>
      </c>
      <c r="W582" s="27">
        <f t="shared" si="9"/>
        <v>7.4620750600974187E-2</v>
      </c>
    </row>
    <row r="583" spans="1:23" x14ac:dyDescent="0.3">
      <c r="A583" t="s">
        <v>600</v>
      </c>
      <c r="B583" t="s">
        <v>1443</v>
      </c>
      <c r="C583" t="s">
        <v>1633</v>
      </c>
      <c r="D583" t="s">
        <v>1638</v>
      </c>
      <c r="E583">
        <v>2024</v>
      </c>
      <c r="F583" t="s">
        <v>1642</v>
      </c>
      <c r="G583">
        <v>2753</v>
      </c>
      <c r="H583">
        <v>17096</v>
      </c>
      <c r="I583">
        <v>14989</v>
      </c>
      <c r="J583">
        <v>104575</v>
      </c>
      <c r="K583">
        <v>11.69</v>
      </c>
      <c r="L583">
        <v>4</v>
      </c>
      <c r="M583">
        <v>4.57</v>
      </c>
      <c r="N583">
        <v>20.100000000000001</v>
      </c>
      <c r="O583">
        <v>14.04</v>
      </c>
      <c r="P583">
        <v>1.9</v>
      </c>
      <c r="Q583">
        <v>18655</v>
      </c>
      <c r="R583">
        <v>9211</v>
      </c>
      <c r="S583">
        <v>2</v>
      </c>
      <c r="T583" s="30">
        <v>47065288</v>
      </c>
      <c r="U583" s="30">
        <v>41369292</v>
      </c>
      <c r="V583" s="30">
        <v>5695996</v>
      </c>
      <c r="W583" s="27">
        <f t="shared" si="9"/>
        <v>0.12102329003064849</v>
      </c>
    </row>
    <row r="584" spans="1:23" x14ac:dyDescent="0.3">
      <c r="A584" t="s">
        <v>601</v>
      </c>
      <c r="B584" t="s">
        <v>1444</v>
      </c>
      <c r="C584" t="s">
        <v>1634</v>
      </c>
      <c r="D584" t="s">
        <v>1636</v>
      </c>
      <c r="E584">
        <v>2023</v>
      </c>
      <c r="F584" t="s">
        <v>1642</v>
      </c>
      <c r="G584">
        <v>520</v>
      </c>
      <c r="H584">
        <v>2029</v>
      </c>
      <c r="I584">
        <v>13971</v>
      </c>
      <c r="J584">
        <v>200043</v>
      </c>
      <c r="K584">
        <v>9.15</v>
      </c>
      <c r="L584">
        <v>9</v>
      </c>
      <c r="M584">
        <v>3.29</v>
      </c>
      <c r="N584">
        <v>12.72</v>
      </c>
      <c r="O584">
        <v>18.37</v>
      </c>
      <c r="P584">
        <v>1.1000000000000001</v>
      </c>
      <c r="Q584">
        <v>14527</v>
      </c>
      <c r="R584">
        <v>8220</v>
      </c>
      <c r="S584">
        <v>9</v>
      </c>
      <c r="T584" s="30">
        <v>1055080</v>
      </c>
      <c r="U584" s="30">
        <v>7464963</v>
      </c>
      <c r="V584" s="30">
        <v>-6409883</v>
      </c>
      <c r="W584" s="27">
        <f t="shared" si="9"/>
        <v>-6.0752578003563711</v>
      </c>
    </row>
    <row r="585" spans="1:23" x14ac:dyDescent="0.3">
      <c r="A585" t="s">
        <v>602</v>
      </c>
      <c r="B585" t="s">
        <v>1238</v>
      </c>
      <c r="C585" t="s">
        <v>1633</v>
      </c>
      <c r="D585" t="s">
        <v>1635</v>
      </c>
      <c r="E585">
        <v>2023</v>
      </c>
      <c r="F585" t="s">
        <v>1639</v>
      </c>
      <c r="G585">
        <v>1403</v>
      </c>
      <c r="H585">
        <v>14265</v>
      </c>
      <c r="I585">
        <v>6574</v>
      </c>
      <c r="J585">
        <v>468815</v>
      </c>
      <c r="K585">
        <v>10.49</v>
      </c>
      <c r="L585">
        <v>9</v>
      </c>
      <c r="M585">
        <v>0.52</v>
      </c>
      <c r="N585">
        <v>1.56</v>
      </c>
      <c r="O585">
        <v>80.48</v>
      </c>
      <c r="P585">
        <v>3.9</v>
      </c>
      <c r="Q585">
        <v>5530</v>
      </c>
      <c r="R585">
        <v>1608</v>
      </c>
      <c r="S585">
        <v>3</v>
      </c>
      <c r="T585" s="30">
        <v>20013795</v>
      </c>
      <c r="U585" s="30">
        <v>9692137</v>
      </c>
      <c r="V585" s="30">
        <v>10321658</v>
      </c>
      <c r="W585" s="27">
        <f t="shared" si="9"/>
        <v>0.51572717717954042</v>
      </c>
    </row>
    <row r="586" spans="1:23" x14ac:dyDescent="0.3">
      <c r="A586" t="s">
        <v>603</v>
      </c>
      <c r="B586" t="s">
        <v>1239</v>
      </c>
      <c r="C586" t="s">
        <v>1632</v>
      </c>
      <c r="D586" t="s">
        <v>1637</v>
      </c>
      <c r="E586">
        <v>2024</v>
      </c>
      <c r="F586" t="s">
        <v>1639</v>
      </c>
      <c r="G586">
        <v>2833</v>
      </c>
      <c r="H586">
        <v>15410</v>
      </c>
      <c r="I586">
        <v>7319</v>
      </c>
      <c r="J586">
        <v>116914</v>
      </c>
      <c r="K586">
        <v>12.57</v>
      </c>
      <c r="L586">
        <v>6</v>
      </c>
      <c r="M586">
        <v>4.5</v>
      </c>
      <c r="N586">
        <v>9.6</v>
      </c>
      <c r="O586">
        <v>52.2</v>
      </c>
      <c r="P586">
        <v>4.2</v>
      </c>
      <c r="Q586">
        <v>2021</v>
      </c>
      <c r="R586">
        <v>9504</v>
      </c>
      <c r="S586">
        <v>8</v>
      </c>
      <c r="T586" s="30">
        <v>43656530</v>
      </c>
      <c r="U586" s="30">
        <v>20851641</v>
      </c>
      <c r="V586" s="30">
        <v>22804889</v>
      </c>
      <c r="W586" s="27">
        <f t="shared" si="9"/>
        <v>0.52237062817406699</v>
      </c>
    </row>
    <row r="587" spans="1:23" x14ac:dyDescent="0.3">
      <c r="A587" t="s">
        <v>604</v>
      </c>
      <c r="B587" t="s">
        <v>1223</v>
      </c>
      <c r="C587" t="s">
        <v>1634</v>
      </c>
      <c r="D587" t="s">
        <v>1638</v>
      </c>
      <c r="E587">
        <v>2023</v>
      </c>
      <c r="F587" t="s">
        <v>1640</v>
      </c>
      <c r="G587">
        <v>2881</v>
      </c>
      <c r="H587">
        <v>13061</v>
      </c>
      <c r="I587">
        <v>11783</v>
      </c>
      <c r="J587">
        <v>299134</v>
      </c>
      <c r="K587">
        <v>12.04</v>
      </c>
      <c r="L587">
        <v>14</v>
      </c>
      <c r="M587">
        <v>2.5499999999999998</v>
      </c>
      <c r="N587">
        <v>11.11</v>
      </c>
      <c r="O587">
        <v>75.989999999999995</v>
      </c>
      <c r="P587">
        <v>4.2</v>
      </c>
      <c r="Q587">
        <v>2900</v>
      </c>
      <c r="R587">
        <v>971</v>
      </c>
      <c r="S587">
        <v>12</v>
      </c>
      <c r="T587" s="30">
        <v>37628741</v>
      </c>
      <c r="U587" s="30">
        <v>34245957</v>
      </c>
      <c r="V587" s="30">
        <v>3382784</v>
      </c>
      <c r="W587" s="27">
        <f t="shared" si="9"/>
        <v>8.9898941875307489E-2</v>
      </c>
    </row>
    <row r="588" spans="1:23" x14ac:dyDescent="0.3">
      <c r="A588" t="s">
        <v>605</v>
      </c>
      <c r="B588" t="s">
        <v>1445</v>
      </c>
      <c r="C588" t="s">
        <v>1633</v>
      </c>
      <c r="D588" t="s">
        <v>1635</v>
      </c>
      <c r="E588">
        <v>2024</v>
      </c>
      <c r="F588" t="s">
        <v>1639</v>
      </c>
      <c r="G588">
        <v>407</v>
      </c>
      <c r="H588">
        <v>10631</v>
      </c>
      <c r="I588">
        <v>2549</v>
      </c>
      <c r="J588">
        <v>117055</v>
      </c>
      <c r="K588">
        <v>14.41</v>
      </c>
      <c r="L588">
        <v>6</v>
      </c>
      <c r="M588">
        <v>3.52</v>
      </c>
      <c r="N588">
        <v>3.54</v>
      </c>
      <c r="O588">
        <v>78.53</v>
      </c>
      <c r="P588">
        <v>1.5</v>
      </c>
      <c r="Q588">
        <v>13430</v>
      </c>
      <c r="R588">
        <v>963</v>
      </c>
      <c r="S588">
        <v>10</v>
      </c>
      <c r="T588" s="30">
        <v>4326817</v>
      </c>
      <c r="U588" s="30">
        <v>1154498</v>
      </c>
      <c r="V588" s="30">
        <v>3172319</v>
      </c>
      <c r="W588" s="27">
        <f t="shared" si="9"/>
        <v>0.7331761431093573</v>
      </c>
    </row>
    <row r="589" spans="1:23" x14ac:dyDescent="0.3">
      <c r="A589" t="s">
        <v>606</v>
      </c>
      <c r="B589" t="s">
        <v>1446</v>
      </c>
      <c r="C589" t="s">
        <v>1632</v>
      </c>
      <c r="D589" t="s">
        <v>1635</v>
      </c>
      <c r="E589">
        <v>2024</v>
      </c>
      <c r="F589" t="s">
        <v>1642</v>
      </c>
      <c r="G589">
        <v>3069</v>
      </c>
      <c r="H589">
        <v>2025</v>
      </c>
      <c r="I589">
        <v>11667</v>
      </c>
      <c r="J589">
        <v>137697</v>
      </c>
      <c r="K589">
        <v>8.0399999999999991</v>
      </c>
      <c r="L589">
        <v>14</v>
      </c>
      <c r="M589">
        <v>7.06</v>
      </c>
      <c r="N589">
        <v>2.56</v>
      </c>
      <c r="O589">
        <v>84.21</v>
      </c>
      <c r="P589">
        <v>4.5999999999999996</v>
      </c>
      <c r="Q589">
        <v>5223</v>
      </c>
      <c r="R589">
        <v>3155</v>
      </c>
      <c r="S589">
        <v>7</v>
      </c>
      <c r="T589" s="30">
        <v>6214725</v>
      </c>
      <c r="U589" s="30">
        <v>35943720</v>
      </c>
      <c r="V589" s="30">
        <v>-29728995</v>
      </c>
      <c r="W589" s="27">
        <f t="shared" si="9"/>
        <v>-4.783638053172103</v>
      </c>
    </row>
    <row r="590" spans="1:23" x14ac:dyDescent="0.3">
      <c r="A590" t="s">
        <v>607</v>
      </c>
      <c r="B590" t="s">
        <v>1037</v>
      </c>
      <c r="C590" t="s">
        <v>1632</v>
      </c>
      <c r="D590" t="s">
        <v>1638</v>
      </c>
      <c r="E590">
        <v>2024</v>
      </c>
      <c r="F590" t="s">
        <v>1642</v>
      </c>
      <c r="G590">
        <v>717</v>
      </c>
      <c r="H590">
        <v>17885</v>
      </c>
      <c r="I590">
        <v>1581</v>
      </c>
      <c r="J590">
        <v>156239</v>
      </c>
      <c r="K590">
        <v>7.33</v>
      </c>
      <c r="L590">
        <v>2</v>
      </c>
      <c r="M590">
        <v>5.22</v>
      </c>
      <c r="N590">
        <v>13.39</v>
      </c>
      <c r="O590">
        <v>85.99</v>
      </c>
      <c r="P590">
        <v>3.7</v>
      </c>
      <c r="Q590">
        <v>8079</v>
      </c>
      <c r="R590">
        <v>5233</v>
      </c>
      <c r="S590">
        <v>3</v>
      </c>
      <c r="T590" s="30">
        <v>12823545</v>
      </c>
      <c r="U590" s="30">
        <v>1289816</v>
      </c>
      <c r="V590" s="30">
        <v>11533729</v>
      </c>
      <c r="W590" s="27">
        <f t="shared" si="9"/>
        <v>0.89941814061556302</v>
      </c>
    </row>
    <row r="591" spans="1:23" x14ac:dyDescent="0.3">
      <c r="A591" t="s">
        <v>608</v>
      </c>
      <c r="B591" t="s">
        <v>1447</v>
      </c>
      <c r="C591" t="s">
        <v>1634</v>
      </c>
      <c r="D591" t="s">
        <v>1638</v>
      </c>
      <c r="E591">
        <v>2023</v>
      </c>
      <c r="F591" t="s">
        <v>1639</v>
      </c>
      <c r="G591">
        <v>4518</v>
      </c>
      <c r="H591">
        <v>1874</v>
      </c>
      <c r="I591">
        <v>8348</v>
      </c>
      <c r="J591">
        <v>285469</v>
      </c>
      <c r="K591">
        <v>6.03</v>
      </c>
      <c r="L591">
        <v>18</v>
      </c>
      <c r="M591">
        <v>1.25</v>
      </c>
      <c r="N591">
        <v>2.13</v>
      </c>
      <c r="O591">
        <v>54.39</v>
      </c>
      <c r="P591">
        <v>4.5999999999999996</v>
      </c>
      <c r="Q591">
        <v>19742</v>
      </c>
      <c r="R591">
        <v>2782</v>
      </c>
      <c r="S591">
        <v>3</v>
      </c>
      <c r="T591" s="30">
        <v>8466732</v>
      </c>
      <c r="U591" s="30">
        <v>38001733</v>
      </c>
      <c r="V591" s="30">
        <v>-29535001</v>
      </c>
      <c r="W591" s="27">
        <f t="shared" si="9"/>
        <v>-3.4883590268358557</v>
      </c>
    </row>
    <row r="592" spans="1:23" x14ac:dyDescent="0.3">
      <c r="A592" t="s">
        <v>609</v>
      </c>
      <c r="B592" t="s">
        <v>1431</v>
      </c>
      <c r="C592" t="s">
        <v>1633</v>
      </c>
      <c r="D592" t="s">
        <v>1635</v>
      </c>
      <c r="E592">
        <v>2023</v>
      </c>
      <c r="F592" t="s">
        <v>1640</v>
      </c>
      <c r="G592">
        <v>1195</v>
      </c>
      <c r="H592">
        <v>13697</v>
      </c>
      <c r="I592">
        <v>12040</v>
      </c>
      <c r="J592">
        <v>173106</v>
      </c>
      <c r="K592">
        <v>2.31</v>
      </c>
      <c r="L592">
        <v>9</v>
      </c>
      <c r="M592">
        <v>9.61</v>
      </c>
      <c r="N592">
        <v>7.57</v>
      </c>
      <c r="O592">
        <v>37.28</v>
      </c>
      <c r="P592">
        <v>2.8</v>
      </c>
      <c r="Q592">
        <v>6281</v>
      </c>
      <c r="R592">
        <v>5378</v>
      </c>
      <c r="S592">
        <v>10</v>
      </c>
      <c r="T592" s="30">
        <v>16367915</v>
      </c>
      <c r="U592" s="30">
        <v>14560906</v>
      </c>
      <c r="V592" s="30">
        <v>1807009</v>
      </c>
      <c r="W592" s="27">
        <f t="shared" si="9"/>
        <v>0.11039946138527723</v>
      </c>
    </row>
    <row r="593" spans="1:23" x14ac:dyDescent="0.3">
      <c r="A593" t="s">
        <v>610</v>
      </c>
      <c r="B593" t="s">
        <v>1111</v>
      </c>
      <c r="C593" t="s">
        <v>1632</v>
      </c>
      <c r="D593" t="s">
        <v>1638</v>
      </c>
      <c r="E593">
        <v>2024</v>
      </c>
      <c r="F593" t="s">
        <v>1642</v>
      </c>
      <c r="G593">
        <v>4235</v>
      </c>
      <c r="H593">
        <v>6148</v>
      </c>
      <c r="I593">
        <v>7623</v>
      </c>
      <c r="J593">
        <v>317499</v>
      </c>
      <c r="K593">
        <v>8.59</v>
      </c>
      <c r="L593">
        <v>14</v>
      </c>
      <c r="M593">
        <v>6.36</v>
      </c>
      <c r="N593">
        <v>18.61</v>
      </c>
      <c r="O593">
        <v>86.95</v>
      </c>
      <c r="P593">
        <v>2.7</v>
      </c>
      <c r="Q593">
        <v>14373</v>
      </c>
      <c r="R593">
        <v>5548</v>
      </c>
      <c r="S593">
        <v>11</v>
      </c>
      <c r="T593" s="30">
        <v>26036780</v>
      </c>
      <c r="U593" s="30">
        <v>32600904</v>
      </c>
      <c r="V593" s="30">
        <v>-6564124</v>
      </c>
      <c r="W593" s="27">
        <f t="shared" si="9"/>
        <v>-0.2521096694752577</v>
      </c>
    </row>
    <row r="594" spans="1:23" x14ac:dyDescent="0.3">
      <c r="A594" t="s">
        <v>611</v>
      </c>
      <c r="B594" t="s">
        <v>1448</v>
      </c>
      <c r="C594" t="s">
        <v>1634</v>
      </c>
      <c r="D594" t="s">
        <v>1637</v>
      </c>
      <c r="E594">
        <v>2023</v>
      </c>
      <c r="F594" t="s">
        <v>1641</v>
      </c>
      <c r="G594">
        <v>3769</v>
      </c>
      <c r="H594">
        <v>3865</v>
      </c>
      <c r="I594">
        <v>2905</v>
      </c>
      <c r="J594">
        <v>366264</v>
      </c>
      <c r="K594">
        <v>4.16</v>
      </c>
      <c r="L594">
        <v>2</v>
      </c>
      <c r="M594">
        <v>7.66</v>
      </c>
      <c r="N594">
        <v>24.11</v>
      </c>
      <c r="O594">
        <v>53.79</v>
      </c>
      <c r="P594">
        <v>4.0999999999999996</v>
      </c>
      <c r="Q594">
        <v>20282</v>
      </c>
      <c r="R594">
        <v>713</v>
      </c>
      <c r="S594">
        <v>9</v>
      </c>
      <c r="T594" s="30">
        <v>14567185</v>
      </c>
      <c r="U594" s="30">
        <v>11315209</v>
      </c>
      <c r="V594" s="30">
        <v>3251976</v>
      </c>
      <c r="W594" s="27">
        <f t="shared" si="9"/>
        <v>0.22323983666027444</v>
      </c>
    </row>
    <row r="595" spans="1:23" x14ac:dyDescent="0.3">
      <c r="A595" t="s">
        <v>612</v>
      </c>
      <c r="B595" t="s">
        <v>1291</v>
      </c>
      <c r="C595" t="s">
        <v>1632</v>
      </c>
      <c r="D595" t="s">
        <v>1635</v>
      </c>
      <c r="E595">
        <v>2023</v>
      </c>
      <c r="F595" t="s">
        <v>1642</v>
      </c>
      <c r="G595">
        <v>2795</v>
      </c>
      <c r="H595">
        <v>19409</v>
      </c>
      <c r="I595">
        <v>4667</v>
      </c>
      <c r="J595">
        <v>350486</v>
      </c>
      <c r="K595">
        <v>13.82</v>
      </c>
      <c r="L595">
        <v>5</v>
      </c>
      <c r="M595">
        <v>0.79</v>
      </c>
      <c r="N595">
        <v>17.95</v>
      </c>
      <c r="O595">
        <v>15.14</v>
      </c>
      <c r="P595">
        <v>1.4</v>
      </c>
      <c r="Q595">
        <v>18026</v>
      </c>
      <c r="R595">
        <v>1972</v>
      </c>
      <c r="S595">
        <v>10</v>
      </c>
      <c r="T595" s="30">
        <v>54248155</v>
      </c>
      <c r="U595" s="30">
        <v>13394751</v>
      </c>
      <c r="V595" s="30">
        <v>40853404</v>
      </c>
      <c r="W595" s="27">
        <f t="shared" si="9"/>
        <v>0.75308375003721328</v>
      </c>
    </row>
    <row r="596" spans="1:23" x14ac:dyDescent="0.3">
      <c r="A596" t="s">
        <v>613</v>
      </c>
      <c r="B596" t="s">
        <v>1449</v>
      </c>
      <c r="C596" t="s">
        <v>1634</v>
      </c>
      <c r="D596" t="s">
        <v>1638</v>
      </c>
      <c r="E596">
        <v>2024</v>
      </c>
      <c r="F596" t="s">
        <v>1640</v>
      </c>
      <c r="G596">
        <v>589</v>
      </c>
      <c r="H596">
        <v>3146</v>
      </c>
      <c r="I596">
        <v>7993</v>
      </c>
      <c r="J596">
        <v>52257</v>
      </c>
      <c r="K596">
        <v>8.75</v>
      </c>
      <c r="L596">
        <v>11</v>
      </c>
      <c r="M596">
        <v>0.47</v>
      </c>
      <c r="N596">
        <v>24.82</v>
      </c>
      <c r="O596">
        <v>61.42</v>
      </c>
      <c r="P596">
        <v>3.1</v>
      </c>
      <c r="Q596">
        <v>12543</v>
      </c>
      <c r="R596">
        <v>7823</v>
      </c>
      <c r="S596">
        <v>5</v>
      </c>
      <c r="T596" s="30">
        <v>1852994</v>
      </c>
      <c r="U596" s="30">
        <v>4760134</v>
      </c>
      <c r="V596" s="30">
        <v>-2907140</v>
      </c>
      <c r="W596" s="27">
        <f t="shared" si="9"/>
        <v>-1.5688879726539859</v>
      </c>
    </row>
    <row r="597" spans="1:23" x14ac:dyDescent="0.3">
      <c r="A597" t="s">
        <v>614</v>
      </c>
      <c r="B597" t="s">
        <v>1450</v>
      </c>
      <c r="C597" t="s">
        <v>1633</v>
      </c>
      <c r="D597" t="s">
        <v>1638</v>
      </c>
      <c r="E597">
        <v>2023</v>
      </c>
      <c r="F597" t="s">
        <v>1641</v>
      </c>
      <c r="G597">
        <v>2829</v>
      </c>
      <c r="H597">
        <v>1513</v>
      </c>
      <c r="I597">
        <v>5776</v>
      </c>
      <c r="J597">
        <v>339508</v>
      </c>
      <c r="K597">
        <v>8.89</v>
      </c>
      <c r="L597">
        <v>14</v>
      </c>
      <c r="M597">
        <v>0.19</v>
      </c>
      <c r="N597">
        <v>17.46</v>
      </c>
      <c r="O597">
        <v>57.01</v>
      </c>
      <c r="P597">
        <v>4.3</v>
      </c>
      <c r="Q597">
        <v>17875</v>
      </c>
      <c r="R597">
        <v>7289</v>
      </c>
      <c r="S597">
        <v>5</v>
      </c>
      <c r="T597" s="30">
        <v>4280277</v>
      </c>
      <c r="U597" s="30">
        <v>16679812</v>
      </c>
      <c r="V597" s="30">
        <v>-12399535</v>
      </c>
      <c r="W597" s="27">
        <f t="shared" si="9"/>
        <v>-2.8969001305289352</v>
      </c>
    </row>
    <row r="598" spans="1:23" x14ac:dyDescent="0.3">
      <c r="A598" t="s">
        <v>615</v>
      </c>
      <c r="B598" t="s">
        <v>1404</v>
      </c>
      <c r="C598" t="s">
        <v>1634</v>
      </c>
      <c r="D598" t="s">
        <v>1637</v>
      </c>
      <c r="E598">
        <v>2023</v>
      </c>
      <c r="F598" t="s">
        <v>1642</v>
      </c>
      <c r="G598">
        <v>4186</v>
      </c>
      <c r="H598">
        <v>6099</v>
      </c>
      <c r="I598">
        <v>13534</v>
      </c>
      <c r="J598">
        <v>206044</v>
      </c>
      <c r="K598">
        <v>5.32</v>
      </c>
      <c r="L598">
        <v>5</v>
      </c>
      <c r="M598">
        <v>1.89</v>
      </c>
      <c r="N598">
        <v>7.34</v>
      </c>
      <c r="O598">
        <v>81.66</v>
      </c>
      <c r="P598">
        <v>4.3</v>
      </c>
      <c r="Q598">
        <v>18601</v>
      </c>
      <c r="R598">
        <v>5486</v>
      </c>
      <c r="S598">
        <v>3</v>
      </c>
      <c r="T598" s="30">
        <v>25530414</v>
      </c>
      <c r="U598" s="30">
        <v>56859368</v>
      </c>
      <c r="V598" s="30">
        <v>-31328954</v>
      </c>
      <c r="W598" s="27">
        <f t="shared" si="9"/>
        <v>-1.2271228347491741</v>
      </c>
    </row>
    <row r="599" spans="1:23" x14ac:dyDescent="0.3">
      <c r="A599" t="s">
        <v>616</v>
      </c>
      <c r="B599" t="s">
        <v>1451</v>
      </c>
      <c r="C599" t="s">
        <v>1634</v>
      </c>
      <c r="D599" t="s">
        <v>1637</v>
      </c>
      <c r="E599">
        <v>2024</v>
      </c>
      <c r="F599" t="s">
        <v>1639</v>
      </c>
      <c r="G599">
        <v>4885</v>
      </c>
      <c r="H599">
        <v>3778</v>
      </c>
      <c r="I599">
        <v>2913</v>
      </c>
      <c r="J599">
        <v>161715</v>
      </c>
      <c r="K599">
        <v>0.78</v>
      </c>
      <c r="L599">
        <v>12</v>
      </c>
      <c r="M599">
        <v>4.1399999999999997</v>
      </c>
      <c r="N599">
        <v>16.8</v>
      </c>
      <c r="O599">
        <v>62.25</v>
      </c>
      <c r="P599">
        <v>4.8</v>
      </c>
      <c r="Q599">
        <v>2142</v>
      </c>
      <c r="R599">
        <v>7042</v>
      </c>
      <c r="S599">
        <v>11</v>
      </c>
      <c r="T599" s="30">
        <v>18455530</v>
      </c>
      <c r="U599" s="30">
        <v>14391720</v>
      </c>
      <c r="V599" s="30">
        <v>4063810</v>
      </c>
      <c r="W599" s="27">
        <f t="shared" si="9"/>
        <v>0.22019470586864751</v>
      </c>
    </row>
    <row r="600" spans="1:23" x14ac:dyDescent="0.3">
      <c r="A600" t="s">
        <v>617</v>
      </c>
      <c r="B600" t="s">
        <v>1411</v>
      </c>
      <c r="C600" t="s">
        <v>1633</v>
      </c>
      <c r="D600" t="s">
        <v>1637</v>
      </c>
      <c r="E600">
        <v>2024</v>
      </c>
      <c r="F600" t="s">
        <v>1642</v>
      </c>
      <c r="G600">
        <v>3825</v>
      </c>
      <c r="H600">
        <v>15796</v>
      </c>
      <c r="I600">
        <v>6679</v>
      </c>
      <c r="J600">
        <v>76654</v>
      </c>
      <c r="K600">
        <v>0.48</v>
      </c>
      <c r="L600">
        <v>18</v>
      </c>
      <c r="M600">
        <v>9.36</v>
      </c>
      <c r="N600">
        <v>17.55</v>
      </c>
      <c r="O600">
        <v>37.92</v>
      </c>
      <c r="P600">
        <v>3.8</v>
      </c>
      <c r="Q600">
        <v>20432</v>
      </c>
      <c r="R600">
        <v>8859</v>
      </c>
      <c r="S600">
        <v>2</v>
      </c>
      <c r="T600" s="30">
        <v>60419700</v>
      </c>
      <c r="U600" s="30">
        <v>25623829</v>
      </c>
      <c r="V600" s="30">
        <v>34795871</v>
      </c>
      <c r="W600" s="27">
        <f t="shared" si="9"/>
        <v>0.57590274364156058</v>
      </c>
    </row>
    <row r="601" spans="1:23" x14ac:dyDescent="0.3">
      <c r="A601" t="s">
        <v>618</v>
      </c>
      <c r="B601" t="s">
        <v>1452</v>
      </c>
      <c r="C601" t="s">
        <v>1632</v>
      </c>
      <c r="D601" t="s">
        <v>1636</v>
      </c>
      <c r="E601">
        <v>2023</v>
      </c>
      <c r="F601" t="s">
        <v>1641</v>
      </c>
      <c r="G601">
        <v>2558</v>
      </c>
      <c r="H601">
        <v>4655</v>
      </c>
      <c r="I601">
        <v>14365</v>
      </c>
      <c r="J601">
        <v>261841</v>
      </c>
      <c r="K601">
        <v>6.35</v>
      </c>
      <c r="L601">
        <v>2</v>
      </c>
      <c r="M601">
        <v>4.57</v>
      </c>
      <c r="N601">
        <v>9.2899999999999991</v>
      </c>
      <c r="O601">
        <v>87.3</v>
      </c>
      <c r="P601">
        <v>1.8</v>
      </c>
      <c r="Q601">
        <v>13385</v>
      </c>
      <c r="R601">
        <v>344</v>
      </c>
      <c r="S601">
        <v>11</v>
      </c>
      <c r="T601" s="30">
        <v>11907490</v>
      </c>
      <c r="U601" s="30">
        <v>37007511</v>
      </c>
      <c r="V601" s="30">
        <v>-25100021</v>
      </c>
      <c r="W601" s="27">
        <f t="shared" si="9"/>
        <v>-2.1079187133476491</v>
      </c>
    </row>
    <row r="602" spans="1:23" x14ac:dyDescent="0.3">
      <c r="A602" t="s">
        <v>619</v>
      </c>
      <c r="B602" t="s">
        <v>1453</v>
      </c>
      <c r="C602" t="s">
        <v>1634</v>
      </c>
      <c r="D602" t="s">
        <v>1637</v>
      </c>
      <c r="E602">
        <v>2024</v>
      </c>
      <c r="F602" t="s">
        <v>1642</v>
      </c>
      <c r="G602">
        <v>2829</v>
      </c>
      <c r="H602">
        <v>9821</v>
      </c>
      <c r="I602">
        <v>4770</v>
      </c>
      <c r="J602">
        <v>393567</v>
      </c>
      <c r="K602">
        <v>1.27</v>
      </c>
      <c r="L602">
        <v>7</v>
      </c>
      <c r="M602">
        <v>2.9</v>
      </c>
      <c r="N602">
        <v>0.44</v>
      </c>
      <c r="O602">
        <v>74.13</v>
      </c>
      <c r="P602">
        <v>1.1000000000000001</v>
      </c>
      <c r="Q602">
        <v>9049</v>
      </c>
      <c r="R602">
        <v>120</v>
      </c>
      <c r="S602">
        <v>14</v>
      </c>
      <c r="T602" s="30">
        <v>27783609</v>
      </c>
      <c r="U602" s="30">
        <v>13887897</v>
      </c>
      <c r="V602" s="30">
        <v>13895712</v>
      </c>
      <c r="W602" s="27">
        <f t="shared" si="9"/>
        <v>0.50014064047618867</v>
      </c>
    </row>
    <row r="603" spans="1:23" x14ac:dyDescent="0.3">
      <c r="A603" t="s">
        <v>620</v>
      </c>
      <c r="B603" t="s">
        <v>1454</v>
      </c>
      <c r="C603" t="s">
        <v>1634</v>
      </c>
      <c r="D603" t="s">
        <v>1636</v>
      </c>
      <c r="E603">
        <v>2023</v>
      </c>
      <c r="F603" t="s">
        <v>1641</v>
      </c>
      <c r="G603">
        <v>974</v>
      </c>
      <c r="H603">
        <v>5314</v>
      </c>
      <c r="I603">
        <v>10983</v>
      </c>
      <c r="J603">
        <v>341464</v>
      </c>
      <c r="K603">
        <v>9.1</v>
      </c>
      <c r="L603">
        <v>7</v>
      </c>
      <c r="M603">
        <v>5.62</v>
      </c>
      <c r="N603">
        <v>17.579999999999998</v>
      </c>
      <c r="O603">
        <v>60.43</v>
      </c>
      <c r="P603">
        <v>2.9</v>
      </c>
      <c r="Q603">
        <v>14897</v>
      </c>
      <c r="R603">
        <v>8685</v>
      </c>
      <c r="S603">
        <v>5</v>
      </c>
      <c r="T603" s="30">
        <v>5175836</v>
      </c>
      <c r="U603" s="30">
        <v>11038906</v>
      </c>
      <c r="V603" s="30">
        <v>-5863070</v>
      </c>
      <c r="W603" s="27">
        <f t="shared" si="9"/>
        <v>-1.1327773909374255</v>
      </c>
    </row>
    <row r="604" spans="1:23" x14ac:dyDescent="0.3">
      <c r="A604" t="s">
        <v>621</v>
      </c>
      <c r="B604" t="s">
        <v>1455</v>
      </c>
      <c r="C604" t="s">
        <v>1632</v>
      </c>
      <c r="D604" t="s">
        <v>1638</v>
      </c>
      <c r="E604">
        <v>2024</v>
      </c>
      <c r="F604" t="s">
        <v>1642</v>
      </c>
      <c r="G604">
        <v>3006</v>
      </c>
      <c r="H604">
        <v>14625</v>
      </c>
      <c r="I604">
        <v>10059</v>
      </c>
      <c r="J604">
        <v>70808</v>
      </c>
      <c r="K604">
        <v>13.21</v>
      </c>
      <c r="L604">
        <v>19</v>
      </c>
      <c r="M604">
        <v>1.1200000000000001</v>
      </c>
      <c r="N604">
        <v>0.54</v>
      </c>
      <c r="O604">
        <v>33.43</v>
      </c>
      <c r="P604">
        <v>3.1</v>
      </c>
      <c r="Q604">
        <v>16574</v>
      </c>
      <c r="R604">
        <v>5867</v>
      </c>
      <c r="S604">
        <v>11</v>
      </c>
      <c r="T604" s="30">
        <v>43962750</v>
      </c>
      <c r="U604" s="30">
        <v>30308162</v>
      </c>
      <c r="V604" s="30">
        <v>13654588</v>
      </c>
      <c r="W604" s="27">
        <f t="shared" si="9"/>
        <v>0.31059449192782523</v>
      </c>
    </row>
    <row r="605" spans="1:23" x14ac:dyDescent="0.3">
      <c r="A605" t="s">
        <v>622</v>
      </c>
      <c r="B605" t="s">
        <v>1251</v>
      </c>
      <c r="C605" t="s">
        <v>1634</v>
      </c>
      <c r="D605" t="s">
        <v>1635</v>
      </c>
      <c r="E605">
        <v>2023</v>
      </c>
      <c r="F605" t="s">
        <v>1641</v>
      </c>
      <c r="G605">
        <v>1631</v>
      </c>
      <c r="H605">
        <v>4716</v>
      </c>
      <c r="I605">
        <v>8064</v>
      </c>
      <c r="J605">
        <v>102389</v>
      </c>
      <c r="K605">
        <v>13.24</v>
      </c>
      <c r="L605">
        <v>14</v>
      </c>
      <c r="M605">
        <v>6.1</v>
      </c>
      <c r="N605">
        <v>15.78</v>
      </c>
      <c r="O605">
        <v>39.880000000000003</v>
      </c>
      <c r="P605">
        <v>2</v>
      </c>
      <c r="Q605">
        <v>15271</v>
      </c>
      <c r="R605">
        <v>3615</v>
      </c>
      <c r="S605">
        <v>11</v>
      </c>
      <c r="T605" s="30">
        <v>7691796</v>
      </c>
      <c r="U605" s="30">
        <v>13254773</v>
      </c>
      <c r="V605" s="30">
        <v>-5562977</v>
      </c>
      <c r="W605" s="27">
        <f t="shared" si="9"/>
        <v>-0.72323511960015585</v>
      </c>
    </row>
    <row r="606" spans="1:23" x14ac:dyDescent="0.3">
      <c r="A606" t="s">
        <v>623</v>
      </c>
      <c r="B606" t="s">
        <v>1456</v>
      </c>
      <c r="C606" t="s">
        <v>1633</v>
      </c>
      <c r="D606" t="s">
        <v>1637</v>
      </c>
      <c r="E606">
        <v>2024</v>
      </c>
      <c r="F606" t="s">
        <v>1641</v>
      </c>
      <c r="G606">
        <v>3374</v>
      </c>
      <c r="H606">
        <v>3613</v>
      </c>
      <c r="I606">
        <v>2377</v>
      </c>
      <c r="J606">
        <v>168581</v>
      </c>
      <c r="K606">
        <v>9.89</v>
      </c>
      <c r="L606">
        <v>3</v>
      </c>
      <c r="M606">
        <v>5.68</v>
      </c>
      <c r="N606">
        <v>4.09</v>
      </c>
      <c r="O606">
        <v>63.6</v>
      </c>
      <c r="P606">
        <v>1.5</v>
      </c>
      <c r="Q606">
        <v>2449</v>
      </c>
      <c r="R606">
        <v>2010</v>
      </c>
      <c r="S606">
        <v>12</v>
      </c>
      <c r="T606" s="30">
        <v>12190262</v>
      </c>
      <c r="U606" s="30">
        <v>8188579</v>
      </c>
      <c r="V606" s="30">
        <v>4001683</v>
      </c>
      <c r="W606" s="27">
        <f t="shared" si="9"/>
        <v>0.32826882637961352</v>
      </c>
    </row>
    <row r="607" spans="1:23" x14ac:dyDescent="0.3">
      <c r="A607" t="s">
        <v>624</v>
      </c>
      <c r="B607" t="s">
        <v>1219</v>
      </c>
      <c r="C607" t="s">
        <v>1632</v>
      </c>
      <c r="D607" t="s">
        <v>1636</v>
      </c>
      <c r="E607">
        <v>2023</v>
      </c>
      <c r="F607" t="s">
        <v>1642</v>
      </c>
      <c r="G607">
        <v>4535</v>
      </c>
      <c r="H607">
        <v>11738</v>
      </c>
      <c r="I607">
        <v>10003</v>
      </c>
      <c r="J607">
        <v>177927</v>
      </c>
      <c r="K607">
        <v>3.17</v>
      </c>
      <c r="L607">
        <v>18</v>
      </c>
      <c r="M607">
        <v>7.92</v>
      </c>
      <c r="N607">
        <v>14.14</v>
      </c>
      <c r="O607">
        <v>15.76</v>
      </c>
      <c r="P607">
        <v>3.3</v>
      </c>
      <c r="Q607">
        <v>18405</v>
      </c>
      <c r="R607">
        <v>8581</v>
      </c>
      <c r="S607">
        <v>9</v>
      </c>
      <c r="T607" s="30">
        <v>53231830</v>
      </c>
      <c r="U607" s="30">
        <v>45541532</v>
      </c>
      <c r="V607" s="30">
        <v>7690298</v>
      </c>
      <c r="W607" s="27">
        <f t="shared" si="9"/>
        <v>0.14446803726266785</v>
      </c>
    </row>
    <row r="608" spans="1:23" x14ac:dyDescent="0.3">
      <c r="A608" t="s">
        <v>625</v>
      </c>
      <c r="B608" t="s">
        <v>1457</v>
      </c>
      <c r="C608" t="s">
        <v>1634</v>
      </c>
      <c r="D608" t="s">
        <v>1638</v>
      </c>
      <c r="E608">
        <v>2024</v>
      </c>
      <c r="F608" t="s">
        <v>1641</v>
      </c>
      <c r="G608">
        <v>305</v>
      </c>
      <c r="H608">
        <v>15260</v>
      </c>
      <c r="I608">
        <v>3074</v>
      </c>
      <c r="J608">
        <v>84773</v>
      </c>
      <c r="K608">
        <v>12.94</v>
      </c>
      <c r="L608">
        <v>2</v>
      </c>
      <c r="M608">
        <v>9.8699999999999992</v>
      </c>
      <c r="N608">
        <v>12.6</v>
      </c>
      <c r="O608">
        <v>30.53</v>
      </c>
      <c r="P608">
        <v>4.0999999999999996</v>
      </c>
      <c r="Q608">
        <v>16232</v>
      </c>
      <c r="R608">
        <v>5982</v>
      </c>
      <c r="S608">
        <v>3</v>
      </c>
      <c r="T608" s="30">
        <v>4654300</v>
      </c>
      <c r="U608" s="30">
        <v>1022343</v>
      </c>
      <c r="V608" s="30">
        <v>3631957</v>
      </c>
      <c r="W608" s="27">
        <f t="shared" si="9"/>
        <v>0.78034441269363819</v>
      </c>
    </row>
    <row r="609" spans="1:23" x14ac:dyDescent="0.3">
      <c r="A609" t="s">
        <v>626</v>
      </c>
      <c r="B609" t="s">
        <v>1032</v>
      </c>
      <c r="C609" t="s">
        <v>1634</v>
      </c>
      <c r="D609" t="s">
        <v>1635</v>
      </c>
      <c r="E609">
        <v>2024</v>
      </c>
      <c r="F609" t="s">
        <v>1642</v>
      </c>
      <c r="G609">
        <v>4854</v>
      </c>
      <c r="H609">
        <v>14088</v>
      </c>
      <c r="I609">
        <v>5669</v>
      </c>
      <c r="J609">
        <v>232240</v>
      </c>
      <c r="K609">
        <v>13.29</v>
      </c>
      <c r="L609">
        <v>12</v>
      </c>
      <c r="M609">
        <v>2.5099999999999998</v>
      </c>
      <c r="N609">
        <v>0.34</v>
      </c>
      <c r="O609">
        <v>67.11</v>
      </c>
      <c r="P609">
        <v>5</v>
      </c>
      <c r="Q609">
        <v>18238</v>
      </c>
      <c r="R609">
        <v>8652</v>
      </c>
      <c r="S609">
        <v>14</v>
      </c>
      <c r="T609" s="30">
        <v>68383152</v>
      </c>
      <c r="U609" s="30">
        <v>27749566</v>
      </c>
      <c r="V609" s="30">
        <v>40633586</v>
      </c>
      <c r="W609" s="27">
        <f t="shared" si="9"/>
        <v>0.59420463683803282</v>
      </c>
    </row>
    <row r="610" spans="1:23" x14ac:dyDescent="0.3">
      <c r="A610" t="s">
        <v>627</v>
      </c>
      <c r="B610" t="s">
        <v>1458</v>
      </c>
      <c r="C610" t="s">
        <v>1634</v>
      </c>
      <c r="D610" t="s">
        <v>1635</v>
      </c>
      <c r="E610">
        <v>2023</v>
      </c>
      <c r="F610" t="s">
        <v>1640</v>
      </c>
      <c r="G610">
        <v>1888</v>
      </c>
      <c r="H610">
        <v>4874</v>
      </c>
      <c r="I610">
        <v>10806</v>
      </c>
      <c r="J610">
        <v>470963</v>
      </c>
      <c r="K610">
        <v>2.95</v>
      </c>
      <c r="L610">
        <v>7</v>
      </c>
      <c r="M610">
        <v>5.0999999999999996</v>
      </c>
      <c r="N610">
        <v>9.07</v>
      </c>
      <c r="O610">
        <v>48.4</v>
      </c>
      <c r="P610">
        <v>4</v>
      </c>
      <c r="Q610">
        <v>19366</v>
      </c>
      <c r="R610">
        <v>8176</v>
      </c>
      <c r="S610">
        <v>13</v>
      </c>
      <c r="T610" s="30">
        <v>9202112</v>
      </c>
      <c r="U610" s="30">
        <v>20872691</v>
      </c>
      <c r="V610" s="30">
        <v>-11670579</v>
      </c>
      <c r="W610" s="27">
        <f t="shared" si="9"/>
        <v>-1.2682500495538416</v>
      </c>
    </row>
    <row r="611" spans="1:23" x14ac:dyDescent="0.3">
      <c r="A611" t="s">
        <v>628</v>
      </c>
      <c r="B611" t="s">
        <v>1172</v>
      </c>
      <c r="C611" t="s">
        <v>1632</v>
      </c>
      <c r="D611" t="s">
        <v>1637</v>
      </c>
      <c r="E611">
        <v>2024</v>
      </c>
      <c r="F611" t="s">
        <v>1640</v>
      </c>
      <c r="G611">
        <v>1994</v>
      </c>
      <c r="H611">
        <v>7930</v>
      </c>
      <c r="I611">
        <v>7544</v>
      </c>
      <c r="J611">
        <v>388540</v>
      </c>
      <c r="K611">
        <v>11.06</v>
      </c>
      <c r="L611">
        <v>15</v>
      </c>
      <c r="M611">
        <v>9.09</v>
      </c>
      <c r="N611">
        <v>15.03</v>
      </c>
      <c r="O611">
        <v>42.19</v>
      </c>
      <c r="P611">
        <v>4.2</v>
      </c>
      <c r="Q611">
        <v>11339</v>
      </c>
      <c r="R611">
        <v>1722</v>
      </c>
      <c r="S611">
        <v>12</v>
      </c>
      <c r="T611" s="30">
        <v>15812420</v>
      </c>
      <c r="U611" s="30">
        <v>15431276</v>
      </c>
      <c r="V611" s="30">
        <v>381144</v>
      </c>
      <c r="W611" s="27">
        <f t="shared" si="9"/>
        <v>2.4104090328994549E-2</v>
      </c>
    </row>
    <row r="612" spans="1:23" x14ac:dyDescent="0.3">
      <c r="A612" t="s">
        <v>629</v>
      </c>
      <c r="B612" t="s">
        <v>1386</v>
      </c>
      <c r="C612" t="s">
        <v>1633</v>
      </c>
      <c r="D612" t="s">
        <v>1635</v>
      </c>
      <c r="E612">
        <v>2023</v>
      </c>
      <c r="F612" t="s">
        <v>1641</v>
      </c>
      <c r="G612">
        <v>59</v>
      </c>
      <c r="H612">
        <v>13470</v>
      </c>
      <c r="I612">
        <v>3226</v>
      </c>
      <c r="J612">
        <v>419836</v>
      </c>
      <c r="K612">
        <v>4.3</v>
      </c>
      <c r="L612">
        <v>12</v>
      </c>
      <c r="M612">
        <v>7.85</v>
      </c>
      <c r="N612">
        <v>21.22</v>
      </c>
      <c r="O612">
        <v>22.12</v>
      </c>
      <c r="P612">
        <v>3.5</v>
      </c>
      <c r="Q612">
        <v>14323</v>
      </c>
      <c r="R612">
        <v>4414</v>
      </c>
      <c r="S612">
        <v>9</v>
      </c>
      <c r="T612" s="30">
        <v>794730</v>
      </c>
      <c r="U612" s="30">
        <v>610170</v>
      </c>
      <c r="V612" s="30">
        <v>184560</v>
      </c>
      <c r="W612" s="27">
        <f t="shared" si="9"/>
        <v>0.23222981389906006</v>
      </c>
    </row>
    <row r="613" spans="1:23" x14ac:dyDescent="0.3">
      <c r="A613" t="s">
        <v>630</v>
      </c>
      <c r="B613" t="s">
        <v>1459</v>
      </c>
      <c r="C613" t="s">
        <v>1633</v>
      </c>
      <c r="D613" t="s">
        <v>1635</v>
      </c>
      <c r="E613">
        <v>2023</v>
      </c>
      <c r="F613" t="s">
        <v>1641</v>
      </c>
      <c r="G613">
        <v>2921</v>
      </c>
      <c r="H613">
        <v>2129</v>
      </c>
      <c r="I613">
        <v>14289</v>
      </c>
      <c r="J613">
        <v>264764</v>
      </c>
      <c r="K613">
        <v>12.04</v>
      </c>
      <c r="L613">
        <v>2</v>
      </c>
      <c r="M613">
        <v>4.87</v>
      </c>
      <c r="N613">
        <v>22.22</v>
      </c>
      <c r="O613">
        <v>45.35</v>
      </c>
      <c r="P613">
        <v>4.9000000000000004</v>
      </c>
      <c r="Q613">
        <v>20099</v>
      </c>
      <c r="R613">
        <v>2553</v>
      </c>
      <c r="S613">
        <v>2</v>
      </c>
      <c r="T613" s="30">
        <v>6218809</v>
      </c>
      <c r="U613" s="30">
        <v>42002933</v>
      </c>
      <c r="V613" s="30">
        <v>-35784124</v>
      </c>
      <c r="W613" s="27">
        <f t="shared" si="9"/>
        <v>-5.7541764025876985</v>
      </c>
    </row>
    <row r="614" spans="1:23" x14ac:dyDescent="0.3">
      <c r="A614" t="s">
        <v>631</v>
      </c>
      <c r="B614" t="s">
        <v>1025</v>
      </c>
      <c r="C614" t="s">
        <v>1634</v>
      </c>
      <c r="D614" t="s">
        <v>1635</v>
      </c>
      <c r="E614">
        <v>2024</v>
      </c>
      <c r="F614" t="s">
        <v>1642</v>
      </c>
      <c r="G614">
        <v>847</v>
      </c>
      <c r="H614">
        <v>18153</v>
      </c>
      <c r="I614">
        <v>6346</v>
      </c>
      <c r="J614">
        <v>107505</v>
      </c>
      <c r="K614">
        <v>14.96</v>
      </c>
      <c r="L614">
        <v>15</v>
      </c>
      <c r="M614">
        <v>9.4499999999999993</v>
      </c>
      <c r="N614">
        <v>12.1</v>
      </c>
      <c r="O614">
        <v>71.66</v>
      </c>
      <c r="P614">
        <v>3.6</v>
      </c>
      <c r="Q614">
        <v>20421</v>
      </c>
      <c r="R614">
        <v>2115</v>
      </c>
      <c r="S614">
        <v>2</v>
      </c>
      <c r="T614" s="30">
        <v>15375591</v>
      </c>
      <c r="U614" s="30">
        <v>5482567</v>
      </c>
      <c r="V614" s="30">
        <v>9893024</v>
      </c>
      <c r="W614" s="27">
        <f t="shared" si="9"/>
        <v>0.64342398285698421</v>
      </c>
    </row>
    <row r="615" spans="1:23" x14ac:dyDescent="0.3">
      <c r="A615" t="s">
        <v>632</v>
      </c>
      <c r="B615" t="s">
        <v>1286</v>
      </c>
      <c r="C615" t="s">
        <v>1633</v>
      </c>
      <c r="D615" t="s">
        <v>1635</v>
      </c>
      <c r="E615">
        <v>2023</v>
      </c>
      <c r="F615" t="s">
        <v>1642</v>
      </c>
      <c r="G615">
        <v>1065</v>
      </c>
      <c r="H615">
        <v>12331</v>
      </c>
      <c r="I615">
        <v>7652</v>
      </c>
      <c r="J615">
        <v>398040</v>
      </c>
      <c r="K615">
        <v>0.45</v>
      </c>
      <c r="L615">
        <v>8</v>
      </c>
      <c r="M615">
        <v>0.56999999999999995</v>
      </c>
      <c r="N615">
        <v>18.21</v>
      </c>
      <c r="O615">
        <v>31.12</v>
      </c>
      <c r="P615">
        <v>4.4000000000000004</v>
      </c>
      <c r="Q615">
        <v>16190</v>
      </c>
      <c r="R615">
        <v>2900</v>
      </c>
      <c r="S615">
        <v>5</v>
      </c>
      <c r="T615" s="30">
        <v>13132515</v>
      </c>
      <c r="U615" s="30">
        <v>8547420</v>
      </c>
      <c r="V615" s="30">
        <v>4585095</v>
      </c>
      <c r="W615" s="27">
        <f t="shared" si="9"/>
        <v>0.34914066346012168</v>
      </c>
    </row>
    <row r="616" spans="1:23" x14ac:dyDescent="0.3">
      <c r="A616" t="s">
        <v>633</v>
      </c>
      <c r="B616" t="s">
        <v>1460</v>
      </c>
      <c r="C616" t="s">
        <v>1634</v>
      </c>
      <c r="D616" t="s">
        <v>1635</v>
      </c>
      <c r="E616">
        <v>2023</v>
      </c>
      <c r="F616" t="s">
        <v>1641</v>
      </c>
      <c r="G616">
        <v>1874</v>
      </c>
      <c r="H616">
        <v>7224</v>
      </c>
      <c r="I616">
        <v>13394</v>
      </c>
      <c r="J616">
        <v>68135</v>
      </c>
      <c r="K616">
        <v>13.46</v>
      </c>
      <c r="L616">
        <v>13</v>
      </c>
      <c r="M616">
        <v>9.31</v>
      </c>
      <c r="N616">
        <v>7.91</v>
      </c>
      <c r="O616">
        <v>10.43</v>
      </c>
      <c r="P616">
        <v>4.8</v>
      </c>
      <c r="Q616">
        <v>7839</v>
      </c>
      <c r="R616">
        <v>9123</v>
      </c>
      <c r="S616">
        <v>8</v>
      </c>
      <c r="T616" s="30">
        <v>13537776</v>
      </c>
      <c r="U616" s="30">
        <v>25168491</v>
      </c>
      <c r="V616" s="30">
        <v>-11630715</v>
      </c>
      <c r="W616" s="27">
        <f t="shared" si="9"/>
        <v>-0.85913040664877305</v>
      </c>
    </row>
    <row r="617" spans="1:23" x14ac:dyDescent="0.3">
      <c r="A617" t="s">
        <v>634</v>
      </c>
      <c r="B617" t="s">
        <v>1402</v>
      </c>
      <c r="C617" t="s">
        <v>1633</v>
      </c>
      <c r="D617" t="s">
        <v>1637</v>
      </c>
      <c r="E617">
        <v>2024</v>
      </c>
      <c r="F617" t="s">
        <v>1640</v>
      </c>
      <c r="G617">
        <v>4519</v>
      </c>
      <c r="H617">
        <v>12583</v>
      </c>
      <c r="I617">
        <v>13866</v>
      </c>
      <c r="J617">
        <v>140887</v>
      </c>
      <c r="K617">
        <v>9.34</v>
      </c>
      <c r="L617">
        <v>12</v>
      </c>
      <c r="M617">
        <v>0.51</v>
      </c>
      <c r="N617">
        <v>8.5500000000000007</v>
      </c>
      <c r="O617">
        <v>63.48</v>
      </c>
      <c r="P617">
        <v>4.7</v>
      </c>
      <c r="Q617">
        <v>12456</v>
      </c>
      <c r="R617">
        <v>8872</v>
      </c>
      <c r="S617">
        <v>10</v>
      </c>
      <c r="T617" s="30">
        <v>56862577</v>
      </c>
      <c r="U617" s="30">
        <v>62801341</v>
      </c>
      <c r="V617" s="30">
        <v>-5938764</v>
      </c>
      <c r="W617" s="27">
        <f t="shared" si="9"/>
        <v>-0.10444064116193678</v>
      </c>
    </row>
    <row r="618" spans="1:23" x14ac:dyDescent="0.3">
      <c r="A618" t="s">
        <v>635</v>
      </c>
      <c r="B618" t="s">
        <v>1136</v>
      </c>
      <c r="C618" t="s">
        <v>1634</v>
      </c>
      <c r="D618" t="s">
        <v>1637</v>
      </c>
      <c r="E618">
        <v>2024</v>
      </c>
      <c r="F618" t="s">
        <v>1642</v>
      </c>
      <c r="G618">
        <v>3186</v>
      </c>
      <c r="H618">
        <v>14649</v>
      </c>
      <c r="I618">
        <v>3351</v>
      </c>
      <c r="J618">
        <v>172118</v>
      </c>
      <c r="K618">
        <v>14.6</v>
      </c>
      <c r="L618">
        <v>6</v>
      </c>
      <c r="M618">
        <v>5.47</v>
      </c>
      <c r="N618">
        <v>4.8600000000000003</v>
      </c>
      <c r="O618">
        <v>87.81</v>
      </c>
      <c r="P618">
        <v>2.5</v>
      </c>
      <c r="Q618">
        <v>5265</v>
      </c>
      <c r="R618">
        <v>6852</v>
      </c>
      <c r="S618">
        <v>6</v>
      </c>
      <c r="T618" s="30">
        <v>46671714</v>
      </c>
      <c r="U618" s="30">
        <v>10848404</v>
      </c>
      <c r="V618" s="30">
        <v>35823310</v>
      </c>
      <c r="W618" s="27">
        <f t="shared" si="9"/>
        <v>0.7675593401176567</v>
      </c>
    </row>
    <row r="619" spans="1:23" x14ac:dyDescent="0.3">
      <c r="A619" t="s">
        <v>636</v>
      </c>
      <c r="B619" t="s">
        <v>1455</v>
      </c>
      <c r="C619" t="s">
        <v>1634</v>
      </c>
      <c r="D619" t="s">
        <v>1635</v>
      </c>
      <c r="E619">
        <v>2024</v>
      </c>
      <c r="F619" t="s">
        <v>1642</v>
      </c>
      <c r="G619">
        <v>2243</v>
      </c>
      <c r="H619">
        <v>10972</v>
      </c>
      <c r="I619">
        <v>7211</v>
      </c>
      <c r="J619">
        <v>359521</v>
      </c>
      <c r="K619">
        <v>6.98</v>
      </c>
      <c r="L619">
        <v>14</v>
      </c>
      <c r="M619">
        <v>8.9</v>
      </c>
      <c r="N619">
        <v>14.05</v>
      </c>
      <c r="O619">
        <v>58.55</v>
      </c>
      <c r="P619">
        <v>1.3</v>
      </c>
      <c r="Q619">
        <v>4327</v>
      </c>
      <c r="R619">
        <v>7553</v>
      </c>
      <c r="S619">
        <v>3</v>
      </c>
      <c r="T619" s="30">
        <v>24610196</v>
      </c>
      <c r="U619" s="30">
        <v>16533794</v>
      </c>
      <c r="V619" s="30">
        <v>8076402</v>
      </c>
      <c r="W619" s="27">
        <f t="shared" si="9"/>
        <v>0.32817300601750593</v>
      </c>
    </row>
    <row r="620" spans="1:23" x14ac:dyDescent="0.3">
      <c r="A620" t="s">
        <v>637</v>
      </c>
      <c r="B620" t="s">
        <v>1461</v>
      </c>
      <c r="C620" t="s">
        <v>1634</v>
      </c>
      <c r="D620" t="s">
        <v>1637</v>
      </c>
      <c r="E620">
        <v>2024</v>
      </c>
      <c r="F620" t="s">
        <v>1641</v>
      </c>
      <c r="G620">
        <v>273</v>
      </c>
      <c r="H620">
        <v>7776</v>
      </c>
      <c r="I620">
        <v>12649</v>
      </c>
      <c r="J620">
        <v>204626</v>
      </c>
      <c r="K620">
        <v>12.71</v>
      </c>
      <c r="L620">
        <v>6</v>
      </c>
      <c r="M620">
        <v>2.63</v>
      </c>
      <c r="N620">
        <v>7.86</v>
      </c>
      <c r="O620">
        <v>19.59</v>
      </c>
      <c r="P620">
        <v>1.7</v>
      </c>
      <c r="Q620">
        <v>3558</v>
      </c>
      <c r="R620">
        <v>2953</v>
      </c>
      <c r="S620">
        <v>13</v>
      </c>
      <c r="T620" s="30">
        <v>2122848</v>
      </c>
      <c r="U620" s="30">
        <v>3657803</v>
      </c>
      <c r="V620" s="30">
        <v>-1534955</v>
      </c>
      <c r="W620" s="27">
        <f t="shared" si="9"/>
        <v>-0.72306401588808999</v>
      </c>
    </row>
    <row r="621" spans="1:23" x14ac:dyDescent="0.3">
      <c r="A621" t="s">
        <v>638</v>
      </c>
      <c r="B621" t="s">
        <v>1462</v>
      </c>
      <c r="C621" t="s">
        <v>1632</v>
      </c>
      <c r="D621" t="s">
        <v>1636</v>
      </c>
      <c r="E621">
        <v>2023</v>
      </c>
      <c r="F621" t="s">
        <v>1639</v>
      </c>
      <c r="G621">
        <v>4998</v>
      </c>
      <c r="H621">
        <v>17135</v>
      </c>
      <c r="I621">
        <v>807</v>
      </c>
      <c r="J621">
        <v>374635</v>
      </c>
      <c r="K621">
        <v>0.94</v>
      </c>
      <c r="L621">
        <v>5</v>
      </c>
      <c r="M621">
        <v>4.72</v>
      </c>
      <c r="N621">
        <v>2.11</v>
      </c>
      <c r="O621">
        <v>35.659999999999997</v>
      </c>
      <c r="P621">
        <v>1.2</v>
      </c>
      <c r="Q621">
        <v>13019</v>
      </c>
      <c r="R621">
        <v>2336</v>
      </c>
      <c r="S621">
        <v>8</v>
      </c>
      <c r="T621" s="30">
        <v>85640730</v>
      </c>
      <c r="U621" s="30">
        <v>4408021</v>
      </c>
      <c r="V621" s="30">
        <v>81232709</v>
      </c>
      <c r="W621" s="27">
        <f t="shared" si="9"/>
        <v>0.94852891842467946</v>
      </c>
    </row>
    <row r="622" spans="1:23" x14ac:dyDescent="0.3">
      <c r="A622" t="s">
        <v>639</v>
      </c>
      <c r="B622" t="s">
        <v>1463</v>
      </c>
      <c r="C622" t="s">
        <v>1632</v>
      </c>
      <c r="D622" t="s">
        <v>1638</v>
      </c>
      <c r="E622">
        <v>2023</v>
      </c>
      <c r="F622" t="s">
        <v>1642</v>
      </c>
      <c r="G622">
        <v>4208</v>
      </c>
      <c r="H622">
        <v>7395</v>
      </c>
      <c r="I622">
        <v>8887</v>
      </c>
      <c r="J622">
        <v>498837</v>
      </c>
      <c r="K622">
        <v>5.03</v>
      </c>
      <c r="L622">
        <v>1</v>
      </c>
      <c r="M622">
        <v>3.24</v>
      </c>
      <c r="N622">
        <v>17.13</v>
      </c>
      <c r="O622">
        <v>79.41</v>
      </c>
      <c r="P622">
        <v>1.4</v>
      </c>
      <c r="Q622">
        <v>2230</v>
      </c>
      <c r="R622">
        <v>4276</v>
      </c>
      <c r="S622">
        <v>12</v>
      </c>
      <c r="T622" s="30">
        <v>31118160</v>
      </c>
      <c r="U622" s="30">
        <v>37895333</v>
      </c>
      <c r="V622" s="30">
        <v>-6777173</v>
      </c>
      <c r="W622" s="27">
        <f t="shared" si="9"/>
        <v>-0.21778835895181464</v>
      </c>
    </row>
    <row r="623" spans="1:23" x14ac:dyDescent="0.3">
      <c r="A623" t="s">
        <v>640</v>
      </c>
      <c r="B623" t="s">
        <v>1302</v>
      </c>
      <c r="C623" t="s">
        <v>1632</v>
      </c>
      <c r="D623" t="s">
        <v>1635</v>
      </c>
      <c r="E623">
        <v>2023</v>
      </c>
      <c r="F623" t="s">
        <v>1639</v>
      </c>
      <c r="G623">
        <v>3975</v>
      </c>
      <c r="H623">
        <v>15494</v>
      </c>
      <c r="I623">
        <v>3355</v>
      </c>
      <c r="J623">
        <v>295739</v>
      </c>
      <c r="K623">
        <v>1.01</v>
      </c>
      <c r="L623">
        <v>8</v>
      </c>
      <c r="M623">
        <v>9.52</v>
      </c>
      <c r="N623">
        <v>17.690000000000001</v>
      </c>
      <c r="O623">
        <v>28.61</v>
      </c>
      <c r="P623">
        <v>1.7</v>
      </c>
      <c r="Q623">
        <v>3332</v>
      </c>
      <c r="R623">
        <v>2255</v>
      </c>
      <c r="S623">
        <v>3</v>
      </c>
      <c r="T623" s="30">
        <v>61588650</v>
      </c>
      <c r="U623" s="30">
        <v>13631864</v>
      </c>
      <c r="V623" s="30">
        <v>47956786</v>
      </c>
      <c r="W623" s="27">
        <f t="shared" si="9"/>
        <v>0.77866272438184636</v>
      </c>
    </row>
    <row r="624" spans="1:23" x14ac:dyDescent="0.3">
      <c r="A624" t="s">
        <v>641</v>
      </c>
      <c r="B624" t="s">
        <v>1426</v>
      </c>
      <c r="C624" t="s">
        <v>1634</v>
      </c>
      <c r="D624" t="s">
        <v>1637</v>
      </c>
      <c r="E624">
        <v>2024</v>
      </c>
      <c r="F624" t="s">
        <v>1639</v>
      </c>
      <c r="G624">
        <v>4834</v>
      </c>
      <c r="H624">
        <v>12052</v>
      </c>
      <c r="I624">
        <v>1275</v>
      </c>
      <c r="J624">
        <v>370427</v>
      </c>
      <c r="K624">
        <v>14.63</v>
      </c>
      <c r="L624">
        <v>16</v>
      </c>
      <c r="M624">
        <v>8.24</v>
      </c>
      <c r="N624">
        <v>9</v>
      </c>
      <c r="O624">
        <v>58.62</v>
      </c>
      <c r="P624">
        <v>2.4</v>
      </c>
      <c r="Q624">
        <v>10100</v>
      </c>
      <c r="R624">
        <v>9636</v>
      </c>
      <c r="S624">
        <v>10</v>
      </c>
      <c r="T624" s="30">
        <v>58259368</v>
      </c>
      <c r="U624" s="30">
        <v>6533777</v>
      </c>
      <c r="V624" s="30">
        <v>51725591</v>
      </c>
      <c r="W624" s="27">
        <f t="shared" si="9"/>
        <v>0.88785019089118855</v>
      </c>
    </row>
    <row r="625" spans="1:23" x14ac:dyDescent="0.3">
      <c r="A625" t="s">
        <v>642</v>
      </c>
      <c r="B625" t="s">
        <v>1464</v>
      </c>
      <c r="C625" t="s">
        <v>1632</v>
      </c>
      <c r="D625" t="s">
        <v>1636</v>
      </c>
      <c r="E625">
        <v>2024</v>
      </c>
      <c r="F625" t="s">
        <v>1642</v>
      </c>
      <c r="G625">
        <v>4050</v>
      </c>
      <c r="H625">
        <v>18459</v>
      </c>
      <c r="I625">
        <v>6216</v>
      </c>
      <c r="J625">
        <v>329067</v>
      </c>
      <c r="K625">
        <v>12.25</v>
      </c>
      <c r="L625">
        <v>4</v>
      </c>
      <c r="M625">
        <v>7.09</v>
      </c>
      <c r="N625">
        <v>1.92</v>
      </c>
      <c r="O625">
        <v>42.21</v>
      </c>
      <c r="P625">
        <v>3.2</v>
      </c>
      <c r="Q625">
        <v>17118</v>
      </c>
      <c r="R625">
        <v>5798</v>
      </c>
      <c r="S625">
        <v>10</v>
      </c>
      <c r="T625" s="30">
        <v>74758950</v>
      </c>
      <c r="U625" s="30">
        <v>25503867</v>
      </c>
      <c r="V625" s="30">
        <v>49255083</v>
      </c>
      <c r="W625" s="27">
        <f t="shared" si="9"/>
        <v>0.65885199029681396</v>
      </c>
    </row>
    <row r="626" spans="1:23" x14ac:dyDescent="0.3">
      <c r="A626" t="s">
        <v>643</v>
      </c>
      <c r="B626" t="s">
        <v>1348</v>
      </c>
      <c r="C626" t="s">
        <v>1634</v>
      </c>
      <c r="D626" t="s">
        <v>1638</v>
      </c>
      <c r="E626">
        <v>2024</v>
      </c>
      <c r="F626" t="s">
        <v>1640</v>
      </c>
      <c r="G626">
        <v>1683</v>
      </c>
      <c r="H626">
        <v>7599</v>
      </c>
      <c r="I626">
        <v>11203</v>
      </c>
      <c r="J626">
        <v>359735</v>
      </c>
      <c r="K626">
        <v>12.79</v>
      </c>
      <c r="L626">
        <v>11</v>
      </c>
      <c r="M626">
        <v>5.88</v>
      </c>
      <c r="N626">
        <v>10.66</v>
      </c>
      <c r="O626">
        <v>26.63</v>
      </c>
      <c r="P626">
        <v>3.8</v>
      </c>
      <c r="Q626">
        <v>8670</v>
      </c>
      <c r="R626">
        <v>6929</v>
      </c>
      <c r="S626">
        <v>4</v>
      </c>
      <c r="T626" s="30">
        <v>12789117</v>
      </c>
      <c r="U626" s="30">
        <v>19214384</v>
      </c>
      <c r="V626" s="30">
        <v>-6425267</v>
      </c>
      <c r="W626" s="27">
        <f t="shared" si="9"/>
        <v>-0.50240114309690032</v>
      </c>
    </row>
    <row r="627" spans="1:23" x14ac:dyDescent="0.3">
      <c r="A627" t="s">
        <v>644</v>
      </c>
      <c r="B627" t="s">
        <v>1465</v>
      </c>
      <c r="C627" t="s">
        <v>1633</v>
      </c>
      <c r="D627" t="s">
        <v>1636</v>
      </c>
      <c r="E627">
        <v>2023</v>
      </c>
      <c r="F627" t="s">
        <v>1640</v>
      </c>
      <c r="G627">
        <v>2202</v>
      </c>
      <c r="H627">
        <v>10999</v>
      </c>
      <c r="I627">
        <v>9476</v>
      </c>
      <c r="J627">
        <v>112261</v>
      </c>
      <c r="K627">
        <v>14.07</v>
      </c>
      <c r="L627">
        <v>0</v>
      </c>
      <c r="M627">
        <v>8.2100000000000009</v>
      </c>
      <c r="N627">
        <v>11.06</v>
      </c>
      <c r="O627">
        <v>75.069999999999993</v>
      </c>
      <c r="P627">
        <v>1.8</v>
      </c>
      <c r="Q627">
        <v>5679</v>
      </c>
      <c r="R627">
        <v>8637</v>
      </c>
      <c r="S627">
        <v>14</v>
      </c>
      <c r="T627" s="30">
        <v>24219798</v>
      </c>
      <c r="U627" s="30">
        <v>20978413</v>
      </c>
      <c r="V627" s="30">
        <v>3241385</v>
      </c>
      <c r="W627" s="27">
        <f t="shared" si="9"/>
        <v>0.13383204104344718</v>
      </c>
    </row>
    <row r="628" spans="1:23" x14ac:dyDescent="0.3">
      <c r="A628" t="s">
        <v>645</v>
      </c>
      <c r="B628" t="s">
        <v>1307</v>
      </c>
      <c r="C628" t="s">
        <v>1634</v>
      </c>
      <c r="D628" t="s">
        <v>1635</v>
      </c>
      <c r="E628">
        <v>2024</v>
      </c>
      <c r="F628" t="s">
        <v>1639</v>
      </c>
      <c r="G628">
        <v>560</v>
      </c>
      <c r="H628">
        <v>4678</v>
      </c>
      <c r="I628">
        <v>8039</v>
      </c>
      <c r="J628">
        <v>366480</v>
      </c>
      <c r="K628">
        <v>1.28</v>
      </c>
      <c r="L628">
        <v>9</v>
      </c>
      <c r="M628">
        <v>3.92</v>
      </c>
      <c r="N628">
        <v>16.72</v>
      </c>
      <c r="O628">
        <v>69.430000000000007</v>
      </c>
      <c r="P628">
        <v>3.7</v>
      </c>
      <c r="Q628">
        <v>7799</v>
      </c>
      <c r="R628">
        <v>1986</v>
      </c>
      <c r="S628">
        <v>9</v>
      </c>
      <c r="T628" s="30">
        <v>2619680</v>
      </c>
      <c r="U628" s="30">
        <v>4868320</v>
      </c>
      <c r="V628" s="30">
        <v>-2248640</v>
      </c>
      <c r="W628" s="27">
        <f t="shared" si="9"/>
        <v>-0.85836438038233676</v>
      </c>
    </row>
    <row r="629" spans="1:23" x14ac:dyDescent="0.3">
      <c r="A629" t="s">
        <v>646</v>
      </c>
      <c r="B629" t="s">
        <v>1161</v>
      </c>
      <c r="C629" t="s">
        <v>1632</v>
      </c>
      <c r="D629" t="s">
        <v>1638</v>
      </c>
      <c r="E629">
        <v>2024</v>
      </c>
      <c r="F629" t="s">
        <v>1640</v>
      </c>
      <c r="G629">
        <v>434</v>
      </c>
      <c r="H629">
        <v>7616</v>
      </c>
      <c r="I629">
        <v>7510</v>
      </c>
      <c r="J629">
        <v>386227</v>
      </c>
      <c r="K629">
        <v>5.78</v>
      </c>
      <c r="L629">
        <v>10</v>
      </c>
      <c r="M629">
        <v>4.4800000000000004</v>
      </c>
      <c r="N629">
        <v>7.89</v>
      </c>
      <c r="O629">
        <v>62.93</v>
      </c>
      <c r="P629">
        <v>3.8</v>
      </c>
      <c r="Q629">
        <v>9330</v>
      </c>
      <c r="R629">
        <v>6571</v>
      </c>
      <c r="S629">
        <v>12</v>
      </c>
      <c r="T629" s="30">
        <v>3305344</v>
      </c>
      <c r="U629" s="30">
        <v>3645567</v>
      </c>
      <c r="V629" s="30">
        <v>-340223</v>
      </c>
      <c r="W629" s="27">
        <f t="shared" si="9"/>
        <v>-0.10293119263834566</v>
      </c>
    </row>
    <row r="630" spans="1:23" x14ac:dyDescent="0.3">
      <c r="A630" t="s">
        <v>647</v>
      </c>
      <c r="B630" t="s">
        <v>1466</v>
      </c>
      <c r="C630" t="s">
        <v>1634</v>
      </c>
      <c r="D630" t="s">
        <v>1638</v>
      </c>
      <c r="E630">
        <v>2023</v>
      </c>
      <c r="F630" t="s">
        <v>1642</v>
      </c>
      <c r="G630">
        <v>454</v>
      </c>
      <c r="H630">
        <v>17063</v>
      </c>
      <c r="I630">
        <v>5800</v>
      </c>
      <c r="J630">
        <v>110948</v>
      </c>
      <c r="K630">
        <v>1.07</v>
      </c>
      <c r="L630">
        <v>15</v>
      </c>
      <c r="M630">
        <v>7.3</v>
      </c>
      <c r="N630">
        <v>17.059999999999999</v>
      </c>
      <c r="O630">
        <v>28.91</v>
      </c>
      <c r="P630">
        <v>3.2</v>
      </c>
      <c r="Q630">
        <v>12939</v>
      </c>
      <c r="R630">
        <v>8846</v>
      </c>
      <c r="S630">
        <v>5</v>
      </c>
      <c r="T630" s="30">
        <v>7746602</v>
      </c>
      <c r="U630" s="30">
        <v>2744148</v>
      </c>
      <c r="V630" s="30">
        <v>5002454</v>
      </c>
      <c r="W630" s="27">
        <f t="shared" si="9"/>
        <v>0.64576107046676723</v>
      </c>
    </row>
    <row r="631" spans="1:23" x14ac:dyDescent="0.3">
      <c r="A631" t="s">
        <v>648</v>
      </c>
      <c r="B631" t="s">
        <v>1110</v>
      </c>
      <c r="C631" t="s">
        <v>1633</v>
      </c>
      <c r="D631" t="s">
        <v>1638</v>
      </c>
      <c r="E631">
        <v>2024</v>
      </c>
      <c r="F631" t="s">
        <v>1641</v>
      </c>
      <c r="G631">
        <v>4663</v>
      </c>
      <c r="H631">
        <v>5068</v>
      </c>
      <c r="I631">
        <v>5454</v>
      </c>
      <c r="J631">
        <v>290891</v>
      </c>
      <c r="K631">
        <v>3.16</v>
      </c>
      <c r="L631">
        <v>13</v>
      </c>
      <c r="M631">
        <v>3.58</v>
      </c>
      <c r="N631">
        <v>21.79</v>
      </c>
      <c r="O631">
        <v>17.829999999999998</v>
      </c>
      <c r="P631">
        <v>4.5999999999999996</v>
      </c>
      <c r="Q631">
        <v>6302</v>
      </c>
      <c r="R631">
        <v>3870</v>
      </c>
      <c r="S631">
        <v>4</v>
      </c>
      <c r="T631" s="30">
        <v>23632084</v>
      </c>
      <c r="U631" s="30">
        <v>25722893</v>
      </c>
      <c r="V631" s="30">
        <v>-2090809</v>
      </c>
      <c r="W631" s="27">
        <f t="shared" si="9"/>
        <v>-8.8473322962122167E-2</v>
      </c>
    </row>
    <row r="632" spans="1:23" x14ac:dyDescent="0.3">
      <c r="A632" t="s">
        <v>649</v>
      </c>
      <c r="B632" t="s">
        <v>1467</v>
      </c>
      <c r="C632" t="s">
        <v>1633</v>
      </c>
      <c r="D632" t="s">
        <v>1638</v>
      </c>
      <c r="E632">
        <v>2024</v>
      </c>
      <c r="F632" t="s">
        <v>1641</v>
      </c>
      <c r="G632">
        <v>4621</v>
      </c>
      <c r="H632">
        <v>11347</v>
      </c>
      <c r="I632">
        <v>8878</v>
      </c>
      <c r="J632">
        <v>214074</v>
      </c>
      <c r="K632">
        <v>3.44</v>
      </c>
      <c r="L632">
        <v>7</v>
      </c>
      <c r="M632">
        <v>0.64</v>
      </c>
      <c r="N632">
        <v>5.94</v>
      </c>
      <c r="O632">
        <v>56.09</v>
      </c>
      <c r="P632">
        <v>1.4</v>
      </c>
      <c r="Q632">
        <v>8115</v>
      </c>
      <c r="R632">
        <v>8491</v>
      </c>
      <c r="S632">
        <v>2</v>
      </c>
      <c r="T632" s="30">
        <v>52434487</v>
      </c>
      <c r="U632" s="30">
        <v>41239312</v>
      </c>
      <c r="V632" s="30">
        <v>11195175</v>
      </c>
      <c r="W632" s="27">
        <f t="shared" si="9"/>
        <v>0.21350785791038634</v>
      </c>
    </row>
    <row r="633" spans="1:23" x14ac:dyDescent="0.3">
      <c r="A633" t="s">
        <v>650</v>
      </c>
      <c r="B633" t="s">
        <v>1468</v>
      </c>
      <c r="C633" t="s">
        <v>1632</v>
      </c>
      <c r="D633" t="s">
        <v>1636</v>
      </c>
      <c r="E633">
        <v>2024</v>
      </c>
      <c r="F633" t="s">
        <v>1639</v>
      </c>
      <c r="G633">
        <v>2050</v>
      </c>
      <c r="H633">
        <v>15635</v>
      </c>
      <c r="I633">
        <v>6863</v>
      </c>
      <c r="J633">
        <v>338816</v>
      </c>
      <c r="K633">
        <v>7.04</v>
      </c>
      <c r="L633">
        <v>16</v>
      </c>
      <c r="M633">
        <v>0.74</v>
      </c>
      <c r="N633">
        <v>24.47</v>
      </c>
      <c r="O633">
        <v>54.29</v>
      </c>
      <c r="P633">
        <v>1.7</v>
      </c>
      <c r="Q633">
        <v>8262</v>
      </c>
      <c r="R633">
        <v>3040</v>
      </c>
      <c r="S633">
        <v>6</v>
      </c>
      <c r="T633" s="30">
        <v>32051750</v>
      </c>
      <c r="U633" s="30">
        <v>14407966</v>
      </c>
      <c r="V633" s="30">
        <v>17643784</v>
      </c>
      <c r="W633" s="27">
        <f t="shared" si="9"/>
        <v>0.5504780238208522</v>
      </c>
    </row>
    <row r="634" spans="1:23" x14ac:dyDescent="0.3">
      <c r="A634" t="s">
        <v>651</v>
      </c>
      <c r="B634" t="s">
        <v>1469</v>
      </c>
      <c r="C634" t="s">
        <v>1633</v>
      </c>
      <c r="D634" t="s">
        <v>1638</v>
      </c>
      <c r="E634">
        <v>2023</v>
      </c>
      <c r="F634" t="s">
        <v>1641</v>
      </c>
      <c r="G634">
        <v>2806</v>
      </c>
      <c r="H634">
        <v>19274</v>
      </c>
      <c r="I634">
        <v>3085</v>
      </c>
      <c r="J634">
        <v>316357</v>
      </c>
      <c r="K634">
        <v>4.03</v>
      </c>
      <c r="L634">
        <v>17</v>
      </c>
      <c r="M634">
        <v>1.1499999999999999</v>
      </c>
      <c r="N634">
        <v>9.66</v>
      </c>
      <c r="O634">
        <v>25.07</v>
      </c>
      <c r="P634">
        <v>2.7</v>
      </c>
      <c r="Q634">
        <v>7043</v>
      </c>
      <c r="R634">
        <v>3590</v>
      </c>
      <c r="S634">
        <v>14</v>
      </c>
      <c r="T634" s="30">
        <v>54082844</v>
      </c>
      <c r="U634" s="30">
        <v>8972867</v>
      </c>
      <c r="V634" s="30">
        <v>45109977</v>
      </c>
      <c r="W634" s="27">
        <f t="shared" si="9"/>
        <v>0.83409032631494007</v>
      </c>
    </row>
    <row r="635" spans="1:23" x14ac:dyDescent="0.3">
      <c r="A635" t="s">
        <v>652</v>
      </c>
      <c r="B635" t="s">
        <v>1470</v>
      </c>
      <c r="C635" t="s">
        <v>1632</v>
      </c>
      <c r="D635" t="s">
        <v>1638</v>
      </c>
      <c r="E635">
        <v>2023</v>
      </c>
      <c r="F635" t="s">
        <v>1641</v>
      </c>
      <c r="G635">
        <v>1718</v>
      </c>
      <c r="H635">
        <v>3242</v>
      </c>
      <c r="I635">
        <v>6023</v>
      </c>
      <c r="J635">
        <v>191365</v>
      </c>
      <c r="K635">
        <v>1.51</v>
      </c>
      <c r="L635">
        <v>11</v>
      </c>
      <c r="M635">
        <v>8.6999999999999993</v>
      </c>
      <c r="N635">
        <v>6.68</v>
      </c>
      <c r="O635">
        <v>14.5</v>
      </c>
      <c r="P635">
        <v>1.5</v>
      </c>
      <c r="Q635">
        <v>6383</v>
      </c>
      <c r="R635">
        <v>7999</v>
      </c>
      <c r="S635">
        <v>12</v>
      </c>
      <c r="T635" s="30">
        <v>5569756</v>
      </c>
      <c r="U635" s="30">
        <v>10538879</v>
      </c>
      <c r="V635" s="30">
        <v>-4969123</v>
      </c>
      <c r="W635" s="27">
        <f t="shared" si="9"/>
        <v>-0.89216170331339473</v>
      </c>
    </row>
    <row r="636" spans="1:23" x14ac:dyDescent="0.3">
      <c r="A636" t="s">
        <v>653</v>
      </c>
      <c r="B636" t="s">
        <v>1471</v>
      </c>
      <c r="C636" t="s">
        <v>1633</v>
      </c>
      <c r="D636" t="s">
        <v>1635</v>
      </c>
      <c r="E636">
        <v>2023</v>
      </c>
      <c r="F636" t="s">
        <v>1642</v>
      </c>
      <c r="G636">
        <v>1510</v>
      </c>
      <c r="H636">
        <v>19809</v>
      </c>
      <c r="I636">
        <v>14321</v>
      </c>
      <c r="J636">
        <v>499076</v>
      </c>
      <c r="K636">
        <v>2.5099999999999998</v>
      </c>
      <c r="L636">
        <v>16</v>
      </c>
      <c r="M636">
        <v>4.72</v>
      </c>
      <c r="N636">
        <v>10.54</v>
      </c>
      <c r="O636">
        <v>16.46</v>
      </c>
      <c r="P636">
        <v>3.3</v>
      </c>
      <c r="Q636">
        <v>17239</v>
      </c>
      <c r="R636">
        <v>406</v>
      </c>
      <c r="S636">
        <v>5</v>
      </c>
      <c r="T636" s="30">
        <v>29911590</v>
      </c>
      <c r="U636" s="30">
        <v>22123786</v>
      </c>
      <c r="V636" s="30">
        <v>7787804</v>
      </c>
      <c r="W636" s="27">
        <f t="shared" si="9"/>
        <v>0.2603607497963164</v>
      </c>
    </row>
    <row r="637" spans="1:23" x14ac:dyDescent="0.3">
      <c r="A637" t="s">
        <v>654</v>
      </c>
      <c r="B637" t="s">
        <v>1472</v>
      </c>
      <c r="C637" t="s">
        <v>1632</v>
      </c>
      <c r="D637" t="s">
        <v>1637</v>
      </c>
      <c r="E637">
        <v>2023</v>
      </c>
      <c r="F637" t="s">
        <v>1639</v>
      </c>
      <c r="G637">
        <v>3686</v>
      </c>
      <c r="H637">
        <v>2119</v>
      </c>
      <c r="I637">
        <v>7771</v>
      </c>
      <c r="J637">
        <v>112507</v>
      </c>
      <c r="K637">
        <v>2.21</v>
      </c>
      <c r="L637">
        <v>13</v>
      </c>
      <c r="M637">
        <v>7.13</v>
      </c>
      <c r="N637">
        <v>2.36</v>
      </c>
      <c r="O637">
        <v>89.42</v>
      </c>
      <c r="P637">
        <v>2.6</v>
      </c>
      <c r="Q637">
        <v>2166</v>
      </c>
      <c r="R637">
        <v>3175</v>
      </c>
      <c r="S637">
        <v>2</v>
      </c>
      <c r="T637" s="30">
        <v>7810634</v>
      </c>
      <c r="U637" s="30">
        <v>28756413</v>
      </c>
      <c r="V637" s="30">
        <v>-20945779</v>
      </c>
      <c r="W637" s="27">
        <f t="shared" si="9"/>
        <v>-2.6817002307367108</v>
      </c>
    </row>
    <row r="638" spans="1:23" x14ac:dyDescent="0.3">
      <c r="A638" t="s">
        <v>655</v>
      </c>
      <c r="B638" t="s">
        <v>1322</v>
      </c>
      <c r="C638" t="s">
        <v>1634</v>
      </c>
      <c r="D638" t="s">
        <v>1637</v>
      </c>
      <c r="E638">
        <v>2024</v>
      </c>
      <c r="F638" t="s">
        <v>1639</v>
      </c>
      <c r="G638">
        <v>2774</v>
      </c>
      <c r="H638">
        <v>19158</v>
      </c>
      <c r="I638">
        <v>13555</v>
      </c>
      <c r="J638">
        <v>107134</v>
      </c>
      <c r="K638">
        <v>14.6</v>
      </c>
      <c r="L638">
        <v>15</v>
      </c>
      <c r="M638">
        <v>3.93</v>
      </c>
      <c r="N638">
        <v>3.14</v>
      </c>
      <c r="O638">
        <v>72.69</v>
      </c>
      <c r="P638">
        <v>2.1</v>
      </c>
      <c r="Q638">
        <v>1776</v>
      </c>
      <c r="R638">
        <v>1756</v>
      </c>
      <c r="S638">
        <v>11</v>
      </c>
      <c r="T638" s="30">
        <v>53144292</v>
      </c>
      <c r="U638" s="30">
        <v>37708704</v>
      </c>
      <c r="V638" s="30">
        <v>15435588</v>
      </c>
      <c r="W638" s="27">
        <f t="shared" si="9"/>
        <v>0.29044677084041309</v>
      </c>
    </row>
    <row r="639" spans="1:23" x14ac:dyDescent="0.3">
      <c r="A639" t="s">
        <v>656</v>
      </c>
      <c r="B639" t="s">
        <v>1473</v>
      </c>
      <c r="C639" t="s">
        <v>1634</v>
      </c>
      <c r="D639" t="s">
        <v>1636</v>
      </c>
      <c r="E639">
        <v>2023</v>
      </c>
      <c r="F639" t="s">
        <v>1639</v>
      </c>
      <c r="G639">
        <v>4859</v>
      </c>
      <c r="H639">
        <v>18840</v>
      </c>
      <c r="I639">
        <v>4325</v>
      </c>
      <c r="J639">
        <v>183172</v>
      </c>
      <c r="K639">
        <v>11.39</v>
      </c>
      <c r="L639">
        <v>13</v>
      </c>
      <c r="M639">
        <v>2.59</v>
      </c>
      <c r="N639">
        <v>10.36</v>
      </c>
      <c r="O639">
        <v>83.76</v>
      </c>
      <c r="P639">
        <v>1.7</v>
      </c>
      <c r="Q639">
        <v>15563</v>
      </c>
      <c r="R639">
        <v>7344</v>
      </c>
      <c r="S639">
        <v>9</v>
      </c>
      <c r="T639" s="30">
        <v>91543560</v>
      </c>
      <c r="U639" s="30">
        <v>21198347</v>
      </c>
      <c r="V639" s="30">
        <v>70345213</v>
      </c>
      <c r="W639" s="27">
        <f t="shared" si="9"/>
        <v>0.76843431695249775</v>
      </c>
    </row>
    <row r="640" spans="1:23" x14ac:dyDescent="0.3">
      <c r="A640" t="s">
        <v>657</v>
      </c>
      <c r="B640" t="s">
        <v>1474</v>
      </c>
      <c r="C640" t="s">
        <v>1633</v>
      </c>
      <c r="D640" t="s">
        <v>1637</v>
      </c>
      <c r="E640">
        <v>2023</v>
      </c>
      <c r="F640" t="s">
        <v>1640</v>
      </c>
      <c r="G640">
        <v>4228</v>
      </c>
      <c r="H640">
        <v>3439</v>
      </c>
      <c r="I640">
        <v>12331</v>
      </c>
      <c r="J640">
        <v>291225</v>
      </c>
      <c r="K640">
        <v>14.52</v>
      </c>
      <c r="L640">
        <v>8</v>
      </c>
      <c r="M640">
        <v>3.47</v>
      </c>
      <c r="N640">
        <v>19.059999999999999</v>
      </c>
      <c r="O640">
        <v>25.6</v>
      </c>
      <c r="P640">
        <v>2.2999999999999998</v>
      </c>
      <c r="Q640">
        <v>2381</v>
      </c>
      <c r="R640">
        <v>6711</v>
      </c>
      <c r="S640">
        <v>9</v>
      </c>
      <c r="T640" s="30">
        <v>14540092</v>
      </c>
      <c r="U640" s="30">
        <v>52426693</v>
      </c>
      <c r="V640" s="30">
        <v>-37886601</v>
      </c>
      <c r="W640" s="27">
        <f t="shared" si="9"/>
        <v>-2.6056644620955631</v>
      </c>
    </row>
    <row r="641" spans="1:23" x14ac:dyDescent="0.3">
      <c r="A641" t="s">
        <v>658</v>
      </c>
      <c r="B641" t="s">
        <v>1475</v>
      </c>
      <c r="C641" t="s">
        <v>1633</v>
      </c>
      <c r="D641" t="s">
        <v>1638</v>
      </c>
      <c r="E641">
        <v>2023</v>
      </c>
      <c r="F641" t="s">
        <v>1641</v>
      </c>
      <c r="G641">
        <v>2098</v>
      </c>
      <c r="H641">
        <v>17501</v>
      </c>
      <c r="I641">
        <v>3622</v>
      </c>
      <c r="J641">
        <v>243069</v>
      </c>
      <c r="K641">
        <v>6.6</v>
      </c>
      <c r="L641">
        <v>3</v>
      </c>
      <c r="M641">
        <v>7.94</v>
      </c>
      <c r="N641">
        <v>22.51</v>
      </c>
      <c r="O641">
        <v>86.85</v>
      </c>
      <c r="P641">
        <v>3.4</v>
      </c>
      <c r="Q641">
        <v>3560</v>
      </c>
      <c r="R641">
        <v>6422</v>
      </c>
      <c r="S641">
        <v>14</v>
      </c>
      <c r="T641" s="30">
        <v>36717098</v>
      </c>
      <c r="U641" s="30">
        <v>7842025</v>
      </c>
      <c r="V641" s="30">
        <v>28875073</v>
      </c>
      <c r="W641" s="27">
        <f t="shared" si="9"/>
        <v>0.78642034836195385</v>
      </c>
    </row>
    <row r="642" spans="1:23" x14ac:dyDescent="0.3">
      <c r="A642" t="s">
        <v>659</v>
      </c>
      <c r="B642" t="s">
        <v>1074</v>
      </c>
      <c r="C642" t="s">
        <v>1632</v>
      </c>
      <c r="D642" t="s">
        <v>1637</v>
      </c>
      <c r="E642">
        <v>2024</v>
      </c>
      <c r="F642" t="s">
        <v>1641</v>
      </c>
      <c r="G642">
        <v>4196</v>
      </c>
      <c r="H642">
        <v>2468</v>
      </c>
      <c r="I642">
        <v>5743</v>
      </c>
      <c r="J642">
        <v>340316</v>
      </c>
      <c r="K642">
        <v>4.18</v>
      </c>
      <c r="L642">
        <v>10</v>
      </c>
      <c r="M642">
        <v>6.25</v>
      </c>
      <c r="N642">
        <v>16.62</v>
      </c>
      <c r="O642">
        <v>21.41</v>
      </c>
      <c r="P642">
        <v>3.3</v>
      </c>
      <c r="Q642">
        <v>16177</v>
      </c>
      <c r="R642">
        <v>2792</v>
      </c>
      <c r="S642">
        <v>9</v>
      </c>
      <c r="T642" s="30">
        <v>10355728</v>
      </c>
      <c r="U642" s="30">
        <v>24437944</v>
      </c>
      <c r="V642" s="30">
        <v>-14082216</v>
      </c>
      <c r="W642" s="27">
        <f t="shared" si="9"/>
        <v>-1.3598479990976975</v>
      </c>
    </row>
    <row r="643" spans="1:23" x14ac:dyDescent="0.3">
      <c r="A643" t="s">
        <v>660</v>
      </c>
      <c r="B643" t="s">
        <v>1224</v>
      </c>
      <c r="C643" t="s">
        <v>1632</v>
      </c>
      <c r="D643" t="s">
        <v>1637</v>
      </c>
      <c r="E643">
        <v>2023</v>
      </c>
      <c r="F643" t="s">
        <v>1640</v>
      </c>
      <c r="G643">
        <v>4830</v>
      </c>
      <c r="H643">
        <v>16346</v>
      </c>
      <c r="I643">
        <v>7330</v>
      </c>
      <c r="J643">
        <v>332276</v>
      </c>
      <c r="K643">
        <v>11.97</v>
      </c>
      <c r="L643">
        <v>5</v>
      </c>
      <c r="M643">
        <v>9.3800000000000008</v>
      </c>
      <c r="N643">
        <v>2.63</v>
      </c>
      <c r="O643">
        <v>50.73</v>
      </c>
      <c r="P643">
        <v>1.7</v>
      </c>
      <c r="Q643">
        <v>19966</v>
      </c>
      <c r="R643">
        <v>1864</v>
      </c>
      <c r="S643">
        <v>4</v>
      </c>
      <c r="T643" s="30">
        <v>78951180</v>
      </c>
      <c r="U643" s="30">
        <v>35736176</v>
      </c>
      <c r="V643" s="30">
        <v>43215004</v>
      </c>
      <c r="W643" s="27">
        <f t="shared" ref="W643:W706" si="10">(V643/T643)</f>
        <v>0.54736362395090232</v>
      </c>
    </row>
    <row r="644" spans="1:23" x14ac:dyDescent="0.3">
      <c r="A644" t="s">
        <v>661</v>
      </c>
      <c r="B644" t="s">
        <v>1191</v>
      </c>
      <c r="C644" t="s">
        <v>1634</v>
      </c>
      <c r="D644" t="s">
        <v>1637</v>
      </c>
      <c r="E644">
        <v>2023</v>
      </c>
      <c r="F644" t="s">
        <v>1640</v>
      </c>
      <c r="G644">
        <v>766</v>
      </c>
      <c r="H644">
        <v>1781</v>
      </c>
      <c r="I644">
        <v>11916</v>
      </c>
      <c r="J644">
        <v>298933</v>
      </c>
      <c r="K644">
        <v>4.8899999999999997</v>
      </c>
      <c r="L644">
        <v>14</v>
      </c>
      <c r="M644">
        <v>6.8</v>
      </c>
      <c r="N644">
        <v>16.8</v>
      </c>
      <c r="O644">
        <v>76.38</v>
      </c>
      <c r="P644">
        <v>1.5</v>
      </c>
      <c r="Q644">
        <v>8202</v>
      </c>
      <c r="R644">
        <v>375</v>
      </c>
      <c r="S644">
        <v>7</v>
      </c>
      <c r="T644" s="30">
        <v>1364246</v>
      </c>
      <c r="U644" s="30">
        <v>9426589</v>
      </c>
      <c r="V644" s="30">
        <v>-8062343</v>
      </c>
      <c r="W644" s="27">
        <f t="shared" si="10"/>
        <v>-5.9097428176443252</v>
      </c>
    </row>
    <row r="645" spans="1:23" x14ac:dyDescent="0.3">
      <c r="A645" t="s">
        <v>662</v>
      </c>
      <c r="B645" t="s">
        <v>1476</v>
      </c>
      <c r="C645" t="s">
        <v>1633</v>
      </c>
      <c r="D645" t="s">
        <v>1636</v>
      </c>
      <c r="E645">
        <v>2024</v>
      </c>
      <c r="F645" t="s">
        <v>1642</v>
      </c>
      <c r="G645">
        <v>4594</v>
      </c>
      <c r="H645">
        <v>16860</v>
      </c>
      <c r="I645">
        <v>1058</v>
      </c>
      <c r="J645">
        <v>330343</v>
      </c>
      <c r="K645">
        <v>4.49</v>
      </c>
      <c r="L645">
        <v>4</v>
      </c>
      <c r="M645">
        <v>5.7</v>
      </c>
      <c r="N645">
        <v>15.89</v>
      </c>
      <c r="O645">
        <v>37.979999999999997</v>
      </c>
      <c r="P645">
        <v>1.1000000000000001</v>
      </c>
      <c r="Q645">
        <v>10929</v>
      </c>
      <c r="R645">
        <v>5371</v>
      </c>
      <c r="S645">
        <v>13</v>
      </c>
      <c r="T645" s="30">
        <v>77454840</v>
      </c>
      <c r="U645" s="30">
        <v>5190795</v>
      </c>
      <c r="V645" s="30">
        <v>72264045</v>
      </c>
      <c r="W645" s="27">
        <f t="shared" si="10"/>
        <v>0.93298294851554786</v>
      </c>
    </row>
    <row r="646" spans="1:23" x14ac:dyDescent="0.3">
      <c r="A646" t="s">
        <v>663</v>
      </c>
      <c r="B646" t="s">
        <v>1467</v>
      </c>
      <c r="C646" t="s">
        <v>1634</v>
      </c>
      <c r="D646" t="s">
        <v>1636</v>
      </c>
      <c r="E646">
        <v>2023</v>
      </c>
      <c r="F646" t="s">
        <v>1640</v>
      </c>
      <c r="G646">
        <v>4633</v>
      </c>
      <c r="H646">
        <v>7762</v>
      </c>
      <c r="I646">
        <v>1082</v>
      </c>
      <c r="J646">
        <v>86609</v>
      </c>
      <c r="K646">
        <v>3.49</v>
      </c>
      <c r="L646">
        <v>10</v>
      </c>
      <c r="M646">
        <v>6.1</v>
      </c>
      <c r="N646">
        <v>20.14</v>
      </c>
      <c r="O646">
        <v>43.99</v>
      </c>
      <c r="P646">
        <v>1</v>
      </c>
      <c r="Q646">
        <v>17353</v>
      </c>
      <c r="R646">
        <v>7431</v>
      </c>
      <c r="S646">
        <v>13</v>
      </c>
      <c r="T646" s="30">
        <v>35961346</v>
      </c>
      <c r="U646" s="30">
        <v>5099515</v>
      </c>
      <c r="V646" s="30">
        <v>30861831</v>
      </c>
      <c r="W646" s="27">
        <f t="shared" si="10"/>
        <v>0.8581945458882434</v>
      </c>
    </row>
    <row r="647" spans="1:23" x14ac:dyDescent="0.3">
      <c r="A647" t="s">
        <v>664</v>
      </c>
      <c r="B647" t="s">
        <v>1477</v>
      </c>
      <c r="C647" t="s">
        <v>1633</v>
      </c>
      <c r="D647" t="s">
        <v>1638</v>
      </c>
      <c r="E647">
        <v>2023</v>
      </c>
      <c r="F647" t="s">
        <v>1642</v>
      </c>
      <c r="G647">
        <v>1873</v>
      </c>
      <c r="H647">
        <v>2558</v>
      </c>
      <c r="I647">
        <v>14737</v>
      </c>
      <c r="J647">
        <v>224037</v>
      </c>
      <c r="K647">
        <v>1.95</v>
      </c>
      <c r="L647">
        <v>17</v>
      </c>
      <c r="M647">
        <v>9.42</v>
      </c>
      <c r="N647">
        <v>20.63</v>
      </c>
      <c r="O647">
        <v>20.25</v>
      </c>
      <c r="P647">
        <v>4.5</v>
      </c>
      <c r="Q647">
        <v>1658</v>
      </c>
      <c r="R647">
        <v>9693</v>
      </c>
      <c r="S647">
        <v>8</v>
      </c>
      <c r="T647" s="30">
        <v>4791134</v>
      </c>
      <c r="U647" s="30">
        <v>27826438</v>
      </c>
      <c r="V647" s="30">
        <v>-23035304</v>
      </c>
      <c r="W647" s="27">
        <f t="shared" si="10"/>
        <v>-4.8079022628045882</v>
      </c>
    </row>
    <row r="648" spans="1:23" x14ac:dyDescent="0.3">
      <c r="A648" t="s">
        <v>665</v>
      </c>
      <c r="B648" t="s">
        <v>1478</v>
      </c>
      <c r="C648" t="s">
        <v>1634</v>
      </c>
      <c r="D648" t="s">
        <v>1638</v>
      </c>
      <c r="E648">
        <v>2023</v>
      </c>
      <c r="F648" t="s">
        <v>1641</v>
      </c>
      <c r="G648">
        <v>2131</v>
      </c>
      <c r="H648">
        <v>12224</v>
      </c>
      <c r="I648">
        <v>2698</v>
      </c>
      <c r="J648">
        <v>189088</v>
      </c>
      <c r="K648">
        <v>3.85</v>
      </c>
      <c r="L648">
        <v>12</v>
      </c>
      <c r="M648">
        <v>7.88</v>
      </c>
      <c r="N648">
        <v>21.71</v>
      </c>
      <c r="O648">
        <v>19.829999999999998</v>
      </c>
      <c r="P648">
        <v>1.2</v>
      </c>
      <c r="Q648">
        <v>17496</v>
      </c>
      <c r="R648">
        <v>5125</v>
      </c>
      <c r="S648">
        <v>10</v>
      </c>
      <c r="T648" s="30">
        <v>26049344</v>
      </c>
      <c r="U648" s="30">
        <v>5938526</v>
      </c>
      <c r="V648" s="30">
        <v>20110818</v>
      </c>
      <c r="W648" s="27">
        <f t="shared" si="10"/>
        <v>0.77202780999014797</v>
      </c>
    </row>
    <row r="649" spans="1:23" x14ac:dyDescent="0.3">
      <c r="A649" t="s">
        <v>666</v>
      </c>
      <c r="B649" t="s">
        <v>1407</v>
      </c>
      <c r="C649" t="s">
        <v>1634</v>
      </c>
      <c r="D649" t="s">
        <v>1635</v>
      </c>
      <c r="E649">
        <v>2023</v>
      </c>
      <c r="F649" t="s">
        <v>1640</v>
      </c>
      <c r="G649">
        <v>3469</v>
      </c>
      <c r="H649">
        <v>6678</v>
      </c>
      <c r="I649">
        <v>4935</v>
      </c>
      <c r="J649">
        <v>482995</v>
      </c>
      <c r="K649">
        <v>5.33</v>
      </c>
      <c r="L649">
        <v>10</v>
      </c>
      <c r="M649">
        <v>0.24</v>
      </c>
      <c r="N649">
        <v>10.35</v>
      </c>
      <c r="O649">
        <v>59.57</v>
      </c>
      <c r="P649">
        <v>3.9</v>
      </c>
      <c r="Q649">
        <v>6729</v>
      </c>
      <c r="R649">
        <v>4150</v>
      </c>
      <c r="S649">
        <v>6</v>
      </c>
      <c r="T649" s="30">
        <v>23165982</v>
      </c>
      <c r="U649" s="30">
        <v>17602510</v>
      </c>
      <c r="V649" s="30">
        <v>5563472</v>
      </c>
      <c r="W649" s="27">
        <f t="shared" si="10"/>
        <v>0.24015696809226564</v>
      </c>
    </row>
    <row r="650" spans="1:23" x14ac:dyDescent="0.3">
      <c r="A650" t="s">
        <v>667</v>
      </c>
      <c r="B650" t="s">
        <v>1479</v>
      </c>
      <c r="C650" t="s">
        <v>1632</v>
      </c>
      <c r="D650" t="s">
        <v>1636</v>
      </c>
      <c r="E650">
        <v>2023</v>
      </c>
      <c r="F650" t="s">
        <v>1641</v>
      </c>
      <c r="G650">
        <v>1624</v>
      </c>
      <c r="H650">
        <v>8480</v>
      </c>
      <c r="I650">
        <v>7429</v>
      </c>
      <c r="J650">
        <v>344025</v>
      </c>
      <c r="K650">
        <v>10.11</v>
      </c>
      <c r="L650">
        <v>13</v>
      </c>
      <c r="M650">
        <v>5.34</v>
      </c>
      <c r="N650">
        <v>17.45</v>
      </c>
      <c r="O650">
        <v>64.040000000000006</v>
      </c>
      <c r="P650">
        <v>4.5</v>
      </c>
      <c r="Q650">
        <v>9456</v>
      </c>
      <c r="R650">
        <v>8180</v>
      </c>
      <c r="S650">
        <v>10</v>
      </c>
      <c r="T650" s="30">
        <v>13771520</v>
      </c>
      <c r="U650" s="30">
        <v>12408721</v>
      </c>
      <c r="V650" s="30">
        <v>1362799</v>
      </c>
      <c r="W650" s="27">
        <f t="shared" si="10"/>
        <v>9.8957776628868857E-2</v>
      </c>
    </row>
    <row r="651" spans="1:23" x14ac:dyDescent="0.3">
      <c r="A651" t="s">
        <v>668</v>
      </c>
      <c r="B651" t="s">
        <v>1480</v>
      </c>
      <c r="C651" t="s">
        <v>1632</v>
      </c>
      <c r="D651" t="s">
        <v>1637</v>
      </c>
      <c r="E651">
        <v>2024</v>
      </c>
      <c r="F651" t="s">
        <v>1641</v>
      </c>
      <c r="G651">
        <v>299</v>
      </c>
      <c r="H651">
        <v>10700</v>
      </c>
      <c r="I651">
        <v>11968</v>
      </c>
      <c r="J651">
        <v>263666</v>
      </c>
      <c r="K651">
        <v>0.94</v>
      </c>
      <c r="L651">
        <v>17</v>
      </c>
      <c r="M651">
        <v>6.88</v>
      </c>
      <c r="N651">
        <v>6.71</v>
      </c>
      <c r="O651">
        <v>72.19</v>
      </c>
      <c r="P651">
        <v>1.4</v>
      </c>
      <c r="Q651">
        <v>14066</v>
      </c>
      <c r="R651">
        <v>3560</v>
      </c>
      <c r="S651">
        <v>7</v>
      </c>
      <c r="T651" s="30">
        <v>3199300</v>
      </c>
      <c r="U651" s="30">
        <v>3842098</v>
      </c>
      <c r="V651" s="30">
        <v>-642798</v>
      </c>
      <c r="W651" s="27">
        <f t="shared" si="10"/>
        <v>-0.20091832588378708</v>
      </c>
    </row>
    <row r="652" spans="1:23" x14ac:dyDescent="0.3">
      <c r="A652" t="s">
        <v>669</v>
      </c>
      <c r="B652" t="s">
        <v>1481</v>
      </c>
      <c r="C652" t="s">
        <v>1632</v>
      </c>
      <c r="D652" t="s">
        <v>1635</v>
      </c>
      <c r="E652">
        <v>2024</v>
      </c>
      <c r="F652" t="s">
        <v>1639</v>
      </c>
      <c r="G652">
        <v>723</v>
      </c>
      <c r="H652">
        <v>2729</v>
      </c>
      <c r="I652">
        <v>11259</v>
      </c>
      <c r="J652">
        <v>336616</v>
      </c>
      <c r="K652">
        <v>3.16</v>
      </c>
      <c r="L652">
        <v>18</v>
      </c>
      <c r="M652">
        <v>7.49</v>
      </c>
      <c r="N652">
        <v>24.98</v>
      </c>
      <c r="O652">
        <v>54.53</v>
      </c>
      <c r="P652">
        <v>2.7</v>
      </c>
      <c r="Q652">
        <v>4026</v>
      </c>
      <c r="R652">
        <v>3935</v>
      </c>
      <c r="S652">
        <v>11</v>
      </c>
      <c r="T652" s="30">
        <v>1973067</v>
      </c>
      <c r="U652" s="30">
        <v>8476873</v>
      </c>
      <c r="V652" s="30">
        <v>-6503806</v>
      </c>
      <c r="W652" s="27">
        <f t="shared" si="10"/>
        <v>-3.2962925232645421</v>
      </c>
    </row>
    <row r="653" spans="1:23" x14ac:dyDescent="0.3">
      <c r="A653" t="s">
        <v>670</v>
      </c>
      <c r="B653" t="s">
        <v>1166</v>
      </c>
      <c r="C653" t="s">
        <v>1633</v>
      </c>
      <c r="D653" t="s">
        <v>1637</v>
      </c>
      <c r="E653">
        <v>2023</v>
      </c>
      <c r="F653" t="s">
        <v>1642</v>
      </c>
      <c r="G653">
        <v>4583</v>
      </c>
      <c r="H653">
        <v>9967</v>
      </c>
      <c r="I653">
        <v>4000</v>
      </c>
      <c r="J653">
        <v>232885</v>
      </c>
      <c r="K653">
        <v>12.14</v>
      </c>
      <c r="L653">
        <v>14</v>
      </c>
      <c r="M653">
        <v>2.13</v>
      </c>
      <c r="N653">
        <v>4.38</v>
      </c>
      <c r="O653">
        <v>61.66</v>
      </c>
      <c r="P653">
        <v>4.8</v>
      </c>
      <c r="Q653">
        <v>9303</v>
      </c>
      <c r="R653">
        <v>4378</v>
      </c>
      <c r="S653">
        <v>11</v>
      </c>
      <c r="T653" s="30">
        <v>45678761</v>
      </c>
      <c r="U653" s="30">
        <v>18564885</v>
      </c>
      <c r="V653" s="30">
        <v>27113876</v>
      </c>
      <c r="W653" s="27">
        <f t="shared" si="10"/>
        <v>0.59357730828119437</v>
      </c>
    </row>
    <row r="654" spans="1:23" x14ac:dyDescent="0.3">
      <c r="A654" t="s">
        <v>671</v>
      </c>
      <c r="B654" t="s">
        <v>1482</v>
      </c>
      <c r="C654" t="s">
        <v>1634</v>
      </c>
      <c r="D654" t="s">
        <v>1635</v>
      </c>
      <c r="E654">
        <v>2024</v>
      </c>
      <c r="F654" t="s">
        <v>1639</v>
      </c>
      <c r="G654">
        <v>2215</v>
      </c>
      <c r="H654">
        <v>3789</v>
      </c>
      <c r="I654">
        <v>5910</v>
      </c>
      <c r="J654">
        <v>281440</v>
      </c>
      <c r="K654">
        <v>2.2000000000000002</v>
      </c>
      <c r="L654">
        <v>8</v>
      </c>
      <c r="M654">
        <v>8.67</v>
      </c>
      <c r="N654">
        <v>0.25</v>
      </c>
      <c r="O654">
        <v>11.08</v>
      </c>
      <c r="P654">
        <v>4.3</v>
      </c>
      <c r="Q654">
        <v>8074</v>
      </c>
      <c r="R654">
        <v>1944</v>
      </c>
      <c r="S654">
        <v>11</v>
      </c>
      <c r="T654" s="30">
        <v>8392635</v>
      </c>
      <c r="U654" s="30">
        <v>13372090</v>
      </c>
      <c r="V654" s="30">
        <v>-4979455</v>
      </c>
      <c r="W654" s="27">
        <f t="shared" si="10"/>
        <v>-0.59331246980239216</v>
      </c>
    </row>
    <row r="655" spans="1:23" x14ac:dyDescent="0.3">
      <c r="A655" t="s">
        <v>672</v>
      </c>
      <c r="B655" t="s">
        <v>1070</v>
      </c>
      <c r="C655" t="s">
        <v>1633</v>
      </c>
      <c r="D655" t="s">
        <v>1636</v>
      </c>
      <c r="E655">
        <v>2023</v>
      </c>
      <c r="F655" t="s">
        <v>1639</v>
      </c>
      <c r="G655">
        <v>820</v>
      </c>
      <c r="H655">
        <v>2739</v>
      </c>
      <c r="I655">
        <v>7967</v>
      </c>
      <c r="J655">
        <v>307803</v>
      </c>
      <c r="K655">
        <v>5.14</v>
      </c>
      <c r="L655">
        <v>7</v>
      </c>
      <c r="M655">
        <v>9.56</v>
      </c>
      <c r="N655">
        <v>3.72</v>
      </c>
      <c r="O655">
        <v>22.97</v>
      </c>
      <c r="P655">
        <v>3</v>
      </c>
      <c r="Q655">
        <v>10233</v>
      </c>
      <c r="R655">
        <v>171</v>
      </c>
      <c r="S655">
        <v>5</v>
      </c>
      <c r="T655" s="30">
        <v>2245980</v>
      </c>
      <c r="U655" s="30">
        <v>6840743</v>
      </c>
      <c r="V655" s="30">
        <v>-4594763</v>
      </c>
      <c r="W655" s="27">
        <f t="shared" si="10"/>
        <v>-2.0457720015316254</v>
      </c>
    </row>
    <row r="656" spans="1:23" x14ac:dyDescent="0.3">
      <c r="A656" t="s">
        <v>673</v>
      </c>
      <c r="B656" t="s">
        <v>1309</v>
      </c>
      <c r="C656" t="s">
        <v>1634</v>
      </c>
      <c r="D656" t="s">
        <v>1635</v>
      </c>
      <c r="E656">
        <v>2023</v>
      </c>
      <c r="F656" t="s">
        <v>1640</v>
      </c>
      <c r="G656">
        <v>4012</v>
      </c>
      <c r="H656">
        <v>6870</v>
      </c>
      <c r="I656">
        <v>1412</v>
      </c>
      <c r="J656">
        <v>217093</v>
      </c>
      <c r="K656">
        <v>12.97</v>
      </c>
      <c r="L656">
        <v>19</v>
      </c>
      <c r="M656">
        <v>2.37</v>
      </c>
      <c r="N656">
        <v>19.399999999999999</v>
      </c>
      <c r="O656">
        <v>88.79</v>
      </c>
      <c r="P656">
        <v>4.0999999999999996</v>
      </c>
      <c r="Q656">
        <v>19022</v>
      </c>
      <c r="R656">
        <v>7486</v>
      </c>
      <c r="S656">
        <v>14</v>
      </c>
      <c r="T656" s="30">
        <v>27562440</v>
      </c>
      <c r="U656" s="30">
        <v>5882037</v>
      </c>
      <c r="V656" s="30">
        <v>21680403</v>
      </c>
      <c r="W656" s="27">
        <f t="shared" si="10"/>
        <v>0.78659229734377656</v>
      </c>
    </row>
    <row r="657" spans="1:23" x14ac:dyDescent="0.3">
      <c r="A657" t="s">
        <v>674</v>
      </c>
      <c r="B657" t="s">
        <v>1483</v>
      </c>
      <c r="C657" t="s">
        <v>1633</v>
      </c>
      <c r="D657" t="s">
        <v>1637</v>
      </c>
      <c r="E657">
        <v>2024</v>
      </c>
      <c r="F657" t="s">
        <v>1642</v>
      </c>
      <c r="G657">
        <v>4413</v>
      </c>
      <c r="H657">
        <v>17670</v>
      </c>
      <c r="I657">
        <v>1487</v>
      </c>
      <c r="J657">
        <v>366275</v>
      </c>
      <c r="K657">
        <v>2.3199999999999998</v>
      </c>
      <c r="L657">
        <v>0</v>
      </c>
      <c r="M657">
        <v>8.83</v>
      </c>
      <c r="N657">
        <v>11.17</v>
      </c>
      <c r="O657">
        <v>16.079999999999998</v>
      </c>
      <c r="P657">
        <v>4.3</v>
      </c>
      <c r="Q657">
        <v>8757</v>
      </c>
      <c r="R657">
        <v>6962</v>
      </c>
      <c r="S657">
        <v>2</v>
      </c>
      <c r="T657" s="30">
        <v>77977710</v>
      </c>
      <c r="U657" s="30">
        <v>6928406</v>
      </c>
      <c r="V657" s="30">
        <v>71049304</v>
      </c>
      <c r="W657" s="27">
        <f t="shared" si="10"/>
        <v>0.91114889113824959</v>
      </c>
    </row>
    <row r="658" spans="1:23" x14ac:dyDescent="0.3">
      <c r="A658" t="s">
        <v>675</v>
      </c>
      <c r="B658" t="s">
        <v>1052</v>
      </c>
      <c r="C658" t="s">
        <v>1633</v>
      </c>
      <c r="D658" t="s">
        <v>1638</v>
      </c>
      <c r="E658">
        <v>2024</v>
      </c>
      <c r="F658" t="s">
        <v>1639</v>
      </c>
      <c r="G658">
        <v>2034</v>
      </c>
      <c r="H658">
        <v>1625</v>
      </c>
      <c r="I658">
        <v>4490</v>
      </c>
      <c r="J658">
        <v>205159</v>
      </c>
      <c r="K658">
        <v>1.24</v>
      </c>
      <c r="L658">
        <v>3</v>
      </c>
      <c r="M658">
        <v>0.97</v>
      </c>
      <c r="N658">
        <v>11.19</v>
      </c>
      <c r="O658">
        <v>64.3</v>
      </c>
      <c r="P658">
        <v>2.4</v>
      </c>
      <c r="Q658">
        <v>4783</v>
      </c>
      <c r="R658">
        <v>7440</v>
      </c>
      <c r="S658">
        <v>2</v>
      </c>
      <c r="T658" s="30">
        <v>3305250</v>
      </c>
      <c r="U658" s="30">
        <v>9337819</v>
      </c>
      <c r="V658" s="30">
        <v>-6032569</v>
      </c>
      <c r="W658" s="27">
        <f t="shared" si="10"/>
        <v>-1.8251475682626126</v>
      </c>
    </row>
    <row r="659" spans="1:23" x14ac:dyDescent="0.3">
      <c r="A659" t="s">
        <v>676</v>
      </c>
      <c r="B659" t="s">
        <v>1433</v>
      </c>
      <c r="C659" t="s">
        <v>1633</v>
      </c>
      <c r="D659" t="s">
        <v>1635</v>
      </c>
      <c r="E659">
        <v>2024</v>
      </c>
      <c r="F659" t="s">
        <v>1639</v>
      </c>
      <c r="G659">
        <v>1127</v>
      </c>
      <c r="H659">
        <v>14004</v>
      </c>
      <c r="I659">
        <v>9604</v>
      </c>
      <c r="J659">
        <v>62828</v>
      </c>
      <c r="K659">
        <v>7.27</v>
      </c>
      <c r="L659">
        <v>13</v>
      </c>
      <c r="M659">
        <v>0.56000000000000005</v>
      </c>
      <c r="N659">
        <v>23.88</v>
      </c>
      <c r="O659">
        <v>24.09</v>
      </c>
      <c r="P659">
        <v>4.5999999999999996</v>
      </c>
      <c r="Q659">
        <v>17409</v>
      </c>
      <c r="R659">
        <v>9968</v>
      </c>
      <c r="S659">
        <v>11</v>
      </c>
      <c r="T659" s="30">
        <v>15782508</v>
      </c>
      <c r="U659" s="30">
        <v>10886536</v>
      </c>
      <c r="V659" s="30">
        <v>4895972</v>
      </c>
      <c r="W659" s="27">
        <f t="shared" si="10"/>
        <v>0.31021508115186763</v>
      </c>
    </row>
    <row r="660" spans="1:23" x14ac:dyDescent="0.3">
      <c r="A660" t="s">
        <v>677</v>
      </c>
      <c r="B660" t="s">
        <v>1484</v>
      </c>
      <c r="C660" t="s">
        <v>1634</v>
      </c>
      <c r="D660" t="s">
        <v>1638</v>
      </c>
      <c r="E660">
        <v>2023</v>
      </c>
      <c r="F660" t="s">
        <v>1642</v>
      </c>
      <c r="G660">
        <v>285</v>
      </c>
      <c r="H660">
        <v>16898</v>
      </c>
      <c r="I660">
        <v>3107</v>
      </c>
      <c r="J660">
        <v>408808</v>
      </c>
      <c r="K660">
        <v>4.54</v>
      </c>
      <c r="L660">
        <v>1</v>
      </c>
      <c r="M660">
        <v>1.29</v>
      </c>
      <c r="N660">
        <v>22.99</v>
      </c>
      <c r="O660">
        <v>67.34</v>
      </c>
      <c r="P660">
        <v>2.9</v>
      </c>
      <c r="Q660">
        <v>13302</v>
      </c>
      <c r="R660">
        <v>9587</v>
      </c>
      <c r="S660">
        <v>6</v>
      </c>
      <c r="T660" s="30">
        <v>4815930</v>
      </c>
      <c r="U660" s="30">
        <v>1294303</v>
      </c>
      <c r="V660" s="30">
        <v>3521627</v>
      </c>
      <c r="W660" s="27">
        <f t="shared" si="10"/>
        <v>0.73124547076058</v>
      </c>
    </row>
    <row r="661" spans="1:23" x14ac:dyDescent="0.3">
      <c r="A661" t="s">
        <v>678</v>
      </c>
      <c r="B661" t="s">
        <v>1249</v>
      </c>
      <c r="C661" t="s">
        <v>1633</v>
      </c>
      <c r="D661" t="s">
        <v>1638</v>
      </c>
      <c r="E661">
        <v>2024</v>
      </c>
      <c r="F661" t="s">
        <v>1639</v>
      </c>
      <c r="G661">
        <v>438</v>
      </c>
      <c r="H661">
        <v>8138</v>
      </c>
      <c r="I661">
        <v>7933</v>
      </c>
      <c r="J661">
        <v>182473</v>
      </c>
      <c r="K661">
        <v>8.4499999999999993</v>
      </c>
      <c r="L661">
        <v>15</v>
      </c>
      <c r="M661">
        <v>0.57999999999999996</v>
      </c>
      <c r="N661">
        <v>7.78</v>
      </c>
      <c r="O661">
        <v>66.48</v>
      </c>
      <c r="P661">
        <v>3.1</v>
      </c>
      <c r="Q661">
        <v>9396</v>
      </c>
      <c r="R661">
        <v>7735</v>
      </c>
      <c r="S661">
        <v>14</v>
      </c>
      <c r="T661" s="30">
        <v>3564444</v>
      </c>
      <c r="U661" s="30">
        <v>3657127</v>
      </c>
      <c r="V661" s="30">
        <v>-92683</v>
      </c>
      <c r="W661" s="27">
        <f t="shared" si="10"/>
        <v>-2.6002091770834384E-2</v>
      </c>
    </row>
    <row r="662" spans="1:23" x14ac:dyDescent="0.3">
      <c r="A662" t="s">
        <v>679</v>
      </c>
      <c r="B662" t="s">
        <v>1485</v>
      </c>
      <c r="C662" t="s">
        <v>1633</v>
      </c>
      <c r="D662" t="s">
        <v>1638</v>
      </c>
      <c r="E662">
        <v>2024</v>
      </c>
      <c r="F662" t="s">
        <v>1641</v>
      </c>
      <c r="G662">
        <v>3087</v>
      </c>
      <c r="H662">
        <v>8070</v>
      </c>
      <c r="I662">
        <v>12005</v>
      </c>
      <c r="J662">
        <v>327337</v>
      </c>
      <c r="K662">
        <v>12.06</v>
      </c>
      <c r="L662">
        <v>2</v>
      </c>
      <c r="M662">
        <v>8.4499999999999993</v>
      </c>
      <c r="N662">
        <v>5.23</v>
      </c>
      <c r="O662">
        <v>28.74</v>
      </c>
      <c r="P662">
        <v>5</v>
      </c>
      <c r="Q662">
        <v>20303</v>
      </c>
      <c r="R662">
        <v>1143</v>
      </c>
      <c r="S662">
        <v>4</v>
      </c>
      <c r="T662" s="30">
        <v>24912090</v>
      </c>
      <c r="U662" s="30">
        <v>37386772</v>
      </c>
      <c r="V662" s="30">
        <v>-12474682</v>
      </c>
      <c r="W662" s="27">
        <f t="shared" si="10"/>
        <v>-0.50074811065631186</v>
      </c>
    </row>
    <row r="663" spans="1:23" x14ac:dyDescent="0.3">
      <c r="A663" t="s">
        <v>680</v>
      </c>
      <c r="B663" t="s">
        <v>1486</v>
      </c>
      <c r="C663" t="s">
        <v>1634</v>
      </c>
      <c r="D663" t="s">
        <v>1638</v>
      </c>
      <c r="E663">
        <v>2024</v>
      </c>
      <c r="F663" t="s">
        <v>1640</v>
      </c>
      <c r="G663">
        <v>4908</v>
      </c>
      <c r="H663">
        <v>4749</v>
      </c>
      <c r="I663">
        <v>7309</v>
      </c>
      <c r="J663">
        <v>273461</v>
      </c>
      <c r="K663">
        <v>2.06</v>
      </c>
      <c r="L663">
        <v>7</v>
      </c>
      <c r="M663">
        <v>0.59</v>
      </c>
      <c r="N663">
        <v>21.21</v>
      </c>
      <c r="O663">
        <v>31.57</v>
      </c>
      <c r="P663">
        <v>4.4000000000000004</v>
      </c>
      <c r="Q663">
        <v>15026</v>
      </c>
      <c r="R663">
        <v>3142</v>
      </c>
      <c r="S663">
        <v>6</v>
      </c>
      <c r="T663" s="30">
        <v>23308092</v>
      </c>
      <c r="U663" s="30">
        <v>36146033</v>
      </c>
      <c r="V663" s="30">
        <v>-12837941</v>
      </c>
      <c r="W663" s="27">
        <f t="shared" si="10"/>
        <v>-0.55079330388776571</v>
      </c>
    </row>
    <row r="664" spans="1:23" x14ac:dyDescent="0.3">
      <c r="A664" t="s">
        <v>681</v>
      </c>
      <c r="B664" t="s">
        <v>1487</v>
      </c>
      <c r="C664" t="s">
        <v>1634</v>
      </c>
      <c r="D664" t="s">
        <v>1638</v>
      </c>
      <c r="E664">
        <v>2024</v>
      </c>
      <c r="F664" t="s">
        <v>1641</v>
      </c>
      <c r="G664">
        <v>1898</v>
      </c>
      <c r="H664">
        <v>10610</v>
      </c>
      <c r="I664">
        <v>10773</v>
      </c>
      <c r="J664">
        <v>488080</v>
      </c>
      <c r="K664">
        <v>8.7100000000000009</v>
      </c>
      <c r="L664">
        <v>5</v>
      </c>
      <c r="M664">
        <v>2.72</v>
      </c>
      <c r="N664">
        <v>22.65</v>
      </c>
      <c r="O664">
        <v>62.38</v>
      </c>
      <c r="P664">
        <v>2.4</v>
      </c>
      <c r="Q664">
        <v>19640</v>
      </c>
      <c r="R664">
        <v>914</v>
      </c>
      <c r="S664">
        <v>6</v>
      </c>
      <c r="T664" s="30">
        <v>20137780</v>
      </c>
      <c r="U664" s="30">
        <v>20935234</v>
      </c>
      <c r="V664" s="30">
        <v>-797454</v>
      </c>
      <c r="W664" s="27">
        <f t="shared" si="10"/>
        <v>-3.9599896314290853E-2</v>
      </c>
    </row>
    <row r="665" spans="1:23" x14ac:dyDescent="0.3">
      <c r="A665" t="s">
        <v>682</v>
      </c>
      <c r="B665" t="s">
        <v>1488</v>
      </c>
      <c r="C665" t="s">
        <v>1633</v>
      </c>
      <c r="D665" t="s">
        <v>1635</v>
      </c>
      <c r="E665">
        <v>2023</v>
      </c>
      <c r="F665" t="s">
        <v>1642</v>
      </c>
      <c r="G665">
        <v>4769</v>
      </c>
      <c r="H665">
        <v>9095</v>
      </c>
      <c r="I665">
        <v>6706</v>
      </c>
      <c r="J665">
        <v>463523</v>
      </c>
      <c r="K665">
        <v>7.58</v>
      </c>
      <c r="L665">
        <v>15</v>
      </c>
      <c r="M665">
        <v>1.04</v>
      </c>
      <c r="N665">
        <v>13.54</v>
      </c>
      <c r="O665">
        <v>41.21</v>
      </c>
      <c r="P665">
        <v>1</v>
      </c>
      <c r="Q665">
        <v>12778</v>
      </c>
      <c r="R665">
        <v>5722</v>
      </c>
      <c r="S665">
        <v>2</v>
      </c>
      <c r="T665" s="30">
        <v>43374055</v>
      </c>
      <c r="U665" s="30">
        <v>32444437</v>
      </c>
      <c r="V665" s="30">
        <v>10929618</v>
      </c>
      <c r="W665" s="27">
        <f t="shared" si="10"/>
        <v>0.25198515564200763</v>
      </c>
    </row>
    <row r="666" spans="1:23" x14ac:dyDescent="0.3">
      <c r="A666" t="s">
        <v>683</v>
      </c>
      <c r="B666" t="s">
        <v>1118</v>
      </c>
      <c r="C666" t="s">
        <v>1633</v>
      </c>
      <c r="D666" t="s">
        <v>1635</v>
      </c>
      <c r="E666">
        <v>2024</v>
      </c>
      <c r="F666" t="s">
        <v>1639</v>
      </c>
      <c r="G666">
        <v>2864</v>
      </c>
      <c r="H666">
        <v>15105</v>
      </c>
      <c r="I666">
        <v>3391</v>
      </c>
      <c r="J666">
        <v>414662</v>
      </c>
      <c r="K666">
        <v>2.16</v>
      </c>
      <c r="L666">
        <v>15</v>
      </c>
      <c r="M666">
        <v>2.95</v>
      </c>
      <c r="N666">
        <v>15.74</v>
      </c>
      <c r="O666">
        <v>25.56</v>
      </c>
      <c r="P666">
        <v>3.5</v>
      </c>
      <c r="Q666">
        <v>14742</v>
      </c>
      <c r="R666">
        <v>7432</v>
      </c>
      <c r="S666">
        <v>9</v>
      </c>
      <c r="T666" s="30">
        <v>43260720</v>
      </c>
      <c r="U666" s="30">
        <v>10126486</v>
      </c>
      <c r="V666" s="30">
        <v>33134234</v>
      </c>
      <c r="W666" s="27">
        <f t="shared" si="10"/>
        <v>0.76591961483766335</v>
      </c>
    </row>
    <row r="667" spans="1:23" x14ac:dyDescent="0.3">
      <c r="A667" t="s">
        <v>684</v>
      </c>
      <c r="B667" t="s">
        <v>1489</v>
      </c>
      <c r="C667" t="s">
        <v>1634</v>
      </c>
      <c r="D667" t="s">
        <v>1638</v>
      </c>
      <c r="E667">
        <v>2024</v>
      </c>
      <c r="F667" t="s">
        <v>1641</v>
      </c>
      <c r="G667">
        <v>3424</v>
      </c>
      <c r="H667">
        <v>13615</v>
      </c>
      <c r="I667">
        <v>11688</v>
      </c>
      <c r="J667">
        <v>331755</v>
      </c>
      <c r="K667">
        <v>9.36</v>
      </c>
      <c r="L667">
        <v>6</v>
      </c>
      <c r="M667">
        <v>0.91</v>
      </c>
      <c r="N667">
        <v>6.42</v>
      </c>
      <c r="O667">
        <v>68.53</v>
      </c>
      <c r="P667">
        <v>3.8</v>
      </c>
      <c r="Q667">
        <v>20190</v>
      </c>
      <c r="R667">
        <v>409</v>
      </c>
      <c r="S667">
        <v>6</v>
      </c>
      <c r="T667" s="30">
        <v>46617760</v>
      </c>
      <c r="U667" s="30">
        <v>40351467</v>
      </c>
      <c r="V667" s="30">
        <v>6266293</v>
      </c>
      <c r="W667" s="27">
        <f t="shared" si="10"/>
        <v>0.13441857781240454</v>
      </c>
    </row>
    <row r="668" spans="1:23" x14ac:dyDescent="0.3">
      <c r="A668" t="s">
        <v>685</v>
      </c>
      <c r="B668" t="s">
        <v>1259</v>
      </c>
      <c r="C668" t="s">
        <v>1634</v>
      </c>
      <c r="D668" t="s">
        <v>1636</v>
      </c>
      <c r="E668">
        <v>2024</v>
      </c>
      <c r="F668" t="s">
        <v>1641</v>
      </c>
      <c r="G668">
        <v>3328</v>
      </c>
      <c r="H668">
        <v>7794</v>
      </c>
      <c r="I668">
        <v>14635</v>
      </c>
      <c r="J668">
        <v>224863</v>
      </c>
      <c r="K668">
        <v>4.0999999999999996</v>
      </c>
      <c r="L668">
        <v>12</v>
      </c>
      <c r="M668">
        <v>6.68</v>
      </c>
      <c r="N668">
        <v>20.02</v>
      </c>
      <c r="O668">
        <v>22.33</v>
      </c>
      <c r="P668">
        <v>3.6</v>
      </c>
      <c r="Q668">
        <v>4070</v>
      </c>
      <c r="R668">
        <v>6761</v>
      </c>
      <c r="S668">
        <v>6</v>
      </c>
      <c r="T668" s="30">
        <v>25938432</v>
      </c>
      <c r="U668" s="30">
        <v>48930143</v>
      </c>
      <c r="V668" s="30">
        <v>-22991711</v>
      </c>
      <c r="W668" s="27">
        <f t="shared" si="10"/>
        <v>-0.8863955616129765</v>
      </c>
    </row>
    <row r="669" spans="1:23" x14ac:dyDescent="0.3">
      <c r="A669" t="s">
        <v>686</v>
      </c>
      <c r="B669" t="s">
        <v>1490</v>
      </c>
      <c r="C669" t="s">
        <v>1632</v>
      </c>
      <c r="D669" t="s">
        <v>1637</v>
      </c>
      <c r="E669">
        <v>2023</v>
      </c>
      <c r="F669" t="s">
        <v>1641</v>
      </c>
      <c r="G669">
        <v>1302</v>
      </c>
      <c r="H669">
        <v>7257</v>
      </c>
      <c r="I669">
        <v>12950</v>
      </c>
      <c r="J669">
        <v>455166</v>
      </c>
      <c r="K669">
        <v>7.32</v>
      </c>
      <c r="L669">
        <v>12</v>
      </c>
      <c r="M669">
        <v>1.33</v>
      </c>
      <c r="N669">
        <v>15.8</v>
      </c>
      <c r="O669">
        <v>78.45</v>
      </c>
      <c r="P669">
        <v>4.9000000000000004</v>
      </c>
      <c r="Q669">
        <v>1824</v>
      </c>
      <c r="R669">
        <v>4327</v>
      </c>
      <c r="S669">
        <v>10</v>
      </c>
      <c r="T669" s="30">
        <v>9448614</v>
      </c>
      <c r="U669" s="30">
        <v>17316066</v>
      </c>
      <c r="V669" s="30">
        <v>-7867452</v>
      </c>
      <c r="W669" s="27">
        <f t="shared" si="10"/>
        <v>-0.83265672616110675</v>
      </c>
    </row>
    <row r="670" spans="1:23" x14ac:dyDescent="0.3">
      <c r="A670" t="s">
        <v>687</v>
      </c>
      <c r="B670" t="s">
        <v>1491</v>
      </c>
      <c r="C670" t="s">
        <v>1634</v>
      </c>
      <c r="D670" t="s">
        <v>1638</v>
      </c>
      <c r="E670">
        <v>2024</v>
      </c>
      <c r="F670" t="s">
        <v>1642</v>
      </c>
      <c r="G670">
        <v>4031</v>
      </c>
      <c r="H670">
        <v>14095</v>
      </c>
      <c r="I670">
        <v>7983</v>
      </c>
      <c r="J670">
        <v>388384</v>
      </c>
      <c r="K670">
        <v>1.23</v>
      </c>
      <c r="L670">
        <v>4</v>
      </c>
      <c r="M670">
        <v>8.52</v>
      </c>
      <c r="N670">
        <v>12.59</v>
      </c>
      <c r="O670">
        <v>51.17</v>
      </c>
      <c r="P670">
        <v>4.5</v>
      </c>
      <c r="Q670">
        <v>11221</v>
      </c>
      <c r="R670">
        <v>1977</v>
      </c>
      <c r="S670">
        <v>9</v>
      </c>
      <c r="T670" s="30">
        <v>56816945</v>
      </c>
      <c r="U670" s="30">
        <v>32567857</v>
      </c>
      <c r="V670" s="30">
        <v>24249088</v>
      </c>
      <c r="W670" s="27">
        <f t="shared" si="10"/>
        <v>0.42679323923523166</v>
      </c>
    </row>
    <row r="671" spans="1:23" x14ac:dyDescent="0.3">
      <c r="A671" t="s">
        <v>688</v>
      </c>
      <c r="B671" t="s">
        <v>1043</v>
      </c>
      <c r="C671" t="s">
        <v>1632</v>
      </c>
      <c r="D671" t="s">
        <v>1635</v>
      </c>
      <c r="E671">
        <v>2023</v>
      </c>
      <c r="F671" t="s">
        <v>1641</v>
      </c>
      <c r="G671">
        <v>4723</v>
      </c>
      <c r="H671">
        <v>3469</v>
      </c>
      <c r="I671">
        <v>6048</v>
      </c>
      <c r="J671">
        <v>289719</v>
      </c>
      <c r="K671">
        <v>6.89</v>
      </c>
      <c r="L671">
        <v>19</v>
      </c>
      <c r="M671">
        <v>8.17</v>
      </c>
      <c r="N671">
        <v>1.5</v>
      </c>
      <c r="O671">
        <v>18.46</v>
      </c>
      <c r="P671">
        <v>2.8</v>
      </c>
      <c r="Q671">
        <v>7145</v>
      </c>
      <c r="R671">
        <v>2586</v>
      </c>
      <c r="S671">
        <v>14</v>
      </c>
      <c r="T671" s="30">
        <v>16384087</v>
      </c>
      <c r="U671" s="30">
        <v>28854423</v>
      </c>
      <c r="V671" s="30">
        <v>-12470336</v>
      </c>
      <c r="W671" s="27">
        <f t="shared" si="10"/>
        <v>-0.76112486463237161</v>
      </c>
    </row>
    <row r="672" spans="1:23" x14ac:dyDescent="0.3">
      <c r="A672" t="s">
        <v>689</v>
      </c>
      <c r="B672" t="s">
        <v>1492</v>
      </c>
      <c r="C672" t="s">
        <v>1633</v>
      </c>
      <c r="D672" t="s">
        <v>1635</v>
      </c>
      <c r="E672">
        <v>2023</v>
      </c>
      <c r="F672" t="s">
        <v>1639</v>
      </c>
      <c r="G672">
        <v>2172</v>
      </c>
      <c r="H672">
        <v>12485</v>
      </c>
      <c r="I672">
        <v>9566</v>
      </c>
      <c r="J672">
        <v>258475</v>
      </c>
      <c r="K672">
        <v>4.5999999999999996</v>
      </c>
      <c r="L672">
        <v>17</v>
      </c>
      <c r="M672">
        <v>0.14000000000000001</v>
      </c>
      <c r="N672">
        <v>22.9</v>
      </c>
      <c r="O672">
        <v>65.53</v>
      </c>
      <c r="P672">
        <v>1.3</v>
      </c>
      <c r="Q672">
        <v>19829</v>
      </c>
      <c r="R672">
        <v>6986</v>
      </c>
      <c r="S672">
        <v>2</v>
      </c>
      <c r="T672" s="30">
        <v>27117420</v>
      </c>
      <c r="U672" s="30">
        <v>21035827</v>
      </c>
      <c r="V672" s="30">
        <v>6081593</v>
      </c>
      <c r="W672" s="27">
        <f t="shared" si="10"/>
        <v>0.2242688648108854</v>
      </c>
    </row>
    <row r="673" spans="1:23" x14ac:dyDescent="0.3">
      <c r="A673" t="s">
        <v>690</v>
      </c>
      <c r="B673" t="s">
        <v>1481</v>
      </c>
      <c r="C673" t="s">
        <v>1632</v>
      </c>
      <c r="D673" t="s">
        <v>1635</v>
      </c>
      <c r="E673">
        <v>2024</v>
      </c>
      <c r="F673" t="s">
        <v>1639</v>
      </c>
      <c r="G673">
        <v>4580</v>
      </c>
      <c r="H673">
        <v>18775</v>
      </c>
      <c r="I673">
        <v>10902</v>
      </c>
      <c r="J673">
        <v>314889</v>
      </c>
      <c r="K673">
        <v>12.34</v>
      </c>
      <c r="L673">
        <v>14</v>
      </c>
      <c r="M673">
        <v>8.9600000000000009</v>
      </c>
      <c r="N673">
        <v>15.39</v>
      </c>
      <c r="O673">
        <v>51.53</v>
      </c>
      <c r="P673">
        <v>2.9</v>
      </c>
      <c r="Q673">
        <v>15904</v>
      </c>
      <c r="R673">
        <v>4935</v>
      </c>
      <c r="S673">
        <v>4</v>
      </c>
      <c r="T673" s="30">
        <v>85989500</v>
      </c>
      <c r="U673" s="30">
        <v>50246049</v>
      </c>
      <c r="V673" s="30">
        <v>35743451</v>
      </c>
      <c r="W673" s="27">
        <f t="shared" si="10"/>
        <v>0.41567227394042294</v>
      </c>
    </row>
    <row r="674" spans="1:23" x14ac:dyDescent="0.3">
      <c r="A674" t="s">
        <v>691</v>
      </c>
      <c r="B674" t="s">
        <v>1493</v>
      </c>
      <c r="C674" t="s">
        <v>1632</v>
      </c>
      <c r="D674" t="s">
        <v>1635</v>
      </c>
      <c r="E674">
        <v>2023</v>
      </c>
      <c r="F674" t="s">
        <v>1641</v>
      </c>
      <c r="G674">
        <v>2200</v>
      </c>
      <c r="H674">
        <v>5970</v>
      </c>
      <c r="I674">
        <v>5908</v>
      </c>
      <c r="J674">
        <v>367387</v>
      </c>
      <c r="K674">
        <v>0.85</v>
      </c>
      <c r="L674">
        <v>17</v>
      </c>
      <c r="M674">
        <v>0.28999999999999998</v>
      </c>
      <c r="N674">
        <v>4.82</v>
      </c>
      <c r="O674">
        <v>33.840000000000003</v>
      </c>
      <c r="P674">
        <v>3.8</v>
      </c>
      <c r="Q674">
        <v>5986</v>
      </c>
      <c r="R674">
        <v>894</v>
      </c>
      <c r="S674">
        <v>13</v>
      </c>
      <c r="T674" s="30">
        <v>13134000</v>
      </c>
      <c r="U674" s="30">
        <v>13364987</v>
      </c>
      <c r="V674" s="30">
        <v>-230987</v>
      </c>
      <c r="W674" s="27">
        <f t="shared" si="10"/>
        <v>-1.7586949901020252E-2</v>
      </c>
    </row>
    <row r="675" spans="1:23" x14ac:dyDescent="0.3">
      <c r="A675" t="s">
        <v>692</v>
      </c>
      <c r="B675" t="s">
        <v>1494</v>
      </c>
      <c r="C675" t="s">
        <v>1633</v>
      </c>
      <c r="D675" t="s">
        <v>1638</v>
      </c>
      <c r="E675">
        <v>2024</v>
      </c>
      <c r="F675" t="s">
        <v>1640</v>
      </c>
      <c r="G675">
        <v>4909</v>
      </c>
      <c r="H675">
        <v>11725</v>
      </c>
      <c r="I675">
        <v>4404</v>
      </c>
      <c r="J675">
        <v>316010</v>
      </c>
      <c r="K675">
        <v>6.28</v>
      </c>
      <c r="L675">
        <v>1</v>
      </c>
      <c r="M675">
        <v>2.4</v>
      </c>
      <c r="N675">
        <v>15.16</v>
      </c>
      <c r="O675">
        <v>43.8</v>
      </c>
      <c r="P675">
        <v>3.4</v>
      </c>
      <c r="Q675">
        <v>3930</v>
      </c>
      <c r="R675">
        <v>6886</v>
      </c>
      <c r="S675">
        <v>8</v>
      </c>
      <c r="T675" s="30">
        <v>57558025</v>
      </c>
      <c r="U675" s="30">
        <v>21935246</v>
      </c>
      <c r="V675" s="30">
        <v>35622779</v>
      </c>
      <c r="W675" s="27">
        <f t="shared" si="10"/>
        <v>0.61890203842122793</v>
      </c>
    </row>
    <row r="676" spans="1:23" x14ac:dyDescent="0.3">
      <c r="A676" t="s">
        <v>693</v>
      </c>
      <c r="B676" t="s">
        <v>1332</v>
      </c>
      <c r="C676" t="s">
        <v>1632</v>
      </c>
      <c r="D676" t="s">
        <v>1635</v>
      </c>
      <c r="E676">
        <v>2023</v>
      </c>
      <c r="F676" t="s">
        <v>1641</v>
      </c>
      <c r="G676">
        <v>1379</v>
      </c>
      <c r="H676">
        <v>11056</v>
      </c>
      <c r="I676">
        <v>1469</v>
      </c>
      <c r="J676">
        <v>213317</v>
      </c>
      <c r="K676">
        <v>6.88</v>
      </c>
      <c r="L676">
        <v>9</v>
      </c>
      <c r="M676">
        <v>0.32</v>
      </c>
      <c r="N676">
        <v>16.940000000000001</v>
      </c>
      <c r="O676">
        <v>33.869999999999997</v>
      </c>
      <c r="P676">
        <v>3.2</v>
      </c>
      <c r="Q676">
        <v>18729</v>
      </c>
      <c r="R676">
        <v>4114</v>
      </c>
      <c r="S676">
        <v>2</v>
      </c>
      <c r="T676" s="30">
        <v>15246224</v>
      </c>
      <c r="U676" s="30">
        <v>2239068</v>
      </c>
      <c r="V676" s="30">
        <v>13007156</v>
      </c>
      <c r="W676" s="27">
        <f t="shared" si="10"/>
        <v>0.85313950523093451</v>
      </c>
    </row>
    <row r="677" spans="1:23" x14ac:dyDescent="0.3">
      <c r="A677" t="s">
        <v>694</v>
      </c>
      <c r="B677" t="s">
        <v>1323</v>
      </c>
      <c r="C677" t="s">
        <v>1633</v>
      </c>
      <c r="D677" t="s">
        <v>1635</v>
      </c>
      <c r="E677">
        <v>2023</v>
      </c>
      <c r="F677" t="s">
        <v>1642</v>
      </c>
      <c r="G677">
        <v>1408</v>
      </c>
      <c r="H677">
        <v>10706</v>
      </c>
      <c r="I677">
        <v>5164</v>
      </c>
      <c r="J677">
        <v>487940</v>
      </c>
      <c r="K677">
        <v>10.88</v>
      </c>
      <c r="L677">
        <v>12</v>
      </c>
      <c r="M677">
        <v>3.36</v>
      </c>
      <c r="N677">
        <v>13.14</v>
      </c>
      <c r="O677">
        <v>31.04</v>
      </c>
      <c r="P677">
        <v>2.9</v>
      </c>
      <c r="Q677">
        <v>14656</v>
      </c>
      <c r="R677">
        <v>7492</v>
      </c>
      <c r="S677">
        <v>2</v>
      </c>
      <c r="T677" s="30">
        <v>15074048</v>
      </c>
      <c r="U677" s="30">
        <v>7758852</v>
      </c>
      <c r="V677" s="30">
        <v>7315196</v>
      </c>
      <c r="W677" s="27">
        <f t="shared" si="10"/>
        <v>0.48528411213762884</v>
      </c>
    </row>
    <row r="678" spans="1:23" x14ac:dyDescent="0.3">
      <c r="A678" t="s">
        <v>695</v>
      </c>
      <c r="B678" t="s">
        <v>1425</v>
      </c>
      <c r="C678" t="s">
        <v>1634</v>
      </c>
      <c r="D678" t="s">
        <v>1637</v>
      </c>
      <c r="E678">
        <v>2024</v>
      </c>
      <c r="F678" t="s">
        <v>1640</v>
      </c>
      <c r="G678">
        <v>2532</v>
      </c>
      <c r="H678">
        <v>11491</v>
      </c>
      <c r="I678">
        <v>8129</v>
      </c>
      <c r="J678">
        <v>440825</v>
      </c>
      <c r="K678">
        <v>8.61</v>
      </c>
      <c r="L678">
        <v>17</v>
      </c>
      <c r="M678">
        <v>5.14</v>
      </c>
      <c r="N678">
        <v>17.95</v>
      </c>
      <c r="O678">
        <v>23.09</v>
      </c>
      <c r="P678">
        <v>2.2000000000000002</v>
      </c>
      <c r="Q678">
        <v>2067</v>
      </c>
      <c r="R678">
        <v>5453</v>
      </c>
      <c r="S678">
        <v>6</v>
      </c>
      <c r="T678" s="30">
        <v>29095212</v>
      </c>
      <c r="U678" s="30">
        <v>21023453</v>
      </c>
      <c r="V678" s="30">
        <v>8071759</v>
      </c>
      <c r="W678" s="27">
        <f t="shared" si="10"/>
        <v>0.27742568089897401</v>
      </c>
    </row>
    <row r="679" spans="1:23" x14ac:dyDescent="0.3">
      <c r="A679" t="s">
        <v>696</v>
      </c>
      <c r="B679" t="s">
        <v>1197</v>
      </c>
      <c r="C679" t="s">
        <v>1634</v>
      </c>
      <c r="D679" t="s">
        <v>1637</v>
      </c>
      <c r="E679">
        <v>2024</v>
      </c>
      <c r="F679" t="s">
        <v>1642</v>
      </c>
      <c r="G679">
        <v>4592</v>
      </c>
      <c r="H679">
        <v>9019</v>
      </c>
      <c r="I679">
        <v>2083</v>
      </c>
      <c r="J679">
        <v>121354</v>
      </c>
      <c r="K679">
        <v>10.01</v>
      </c>
      <c r="L679">
        <v>14</v>
      </c>
      <c r="M679">
        <v>7.97</v>
      </c>
      <c r="N679">
        <v>14.54</v>
      </c>
      <c r="O679">
        <v>39.020000000000003</v>
      </c>
      <c r="P679">
        <v>2.1</v>
      </c>
      <c r="Q679">
        <v>3679</v>
      </c>
      <c r="R679">
        <v>3507</v>
      </c>
      <c r="S679">
        <v>10</v>
      </c>
      <c r="T679" s="30">
        <v>41415248</v>
      </c>
      <c r="U679" s="30">
        <v>9686490</v>
      </c>
      <c r="V679" s="30">
        <v>31728758</v>
      </c>
      <c r="W679" s="27">
        <f t="shared" si="10"/>
        <v>0.76611295433990878</v>
      </c>
    </row>
    <row r="680" spans="1:23" x14ac:dyDescent="0.3">
      <c r="A680" t="s">
        <v>697</v>
      </c>
      <c r="B680" t="s">
        <v>1495</v>
      </c>
      <c r="C680" t="s">
        <v>1634</v>
      </c>
      <c r="D680" t="s">
        <v>1637</v>
      </c>
      <c r="E680">
        <v>2023</v>
      </c>
      <c r="F680" t="s">
        <v>1642</v>
      </c>
      <c r="G680">
        <v>2067</v>
      </c>
      <c r="H680">
        <v>15169</v>
      </c>
      <c r="I680">
        <v>1723</v>
      </c>
      <c r="J680">
        <v>101374</v>
      </c>
      <c r="K680">
        <v>11.66</v>
      </c>
      <c r="L680">
        <v>11</v>
      </c>
      <c r="M680">
        <v>3.38</v>
      </c>
      <c r="N680">
        <v>23.69</v>
      </c>
      <c r="O680">
        <v>30.08</v>
      </c>
      <c r="P680">
        <v>3</v>
      </c>
      <c r="Q680">
        <v>3519</v>
      </c>
      <c r="R680">
        <v>1074</v>
      </c>
      <c r="S680">
        <v>7</v>
      </c>
      <c r="T680" s="30">
        <v>31354323</v>
      </c>
      <c r="U680" s="30">
        <v>3662815</v>
      </c>
      <c r="V680" s="30">
        <v>27691508</v>
      </c>
      <c r="W680" s="27">
        <f t="shared" si="10"/>
        <v>0.88317990472956476</v>
      </c>
    </row>
    <row r="681" spans="1:23" x14ac:dyDescent="0.3">
      <c r="A681" t="s">
        <v>698</v>
      </c>
      <c r="B681" t="s">
        <v>1496</v>
      </c>
      <c r="C681" t="s">
        <v>1634</v>
      </c>
      <c r="D681" t="s">
        <v>1636</v>
      </c>
      <c r="E681">
        <v>2024</v>
      </c>
      <c r="F681" t="s">
        <v>1639</v>
      </c>
      <c r="G681">
        <v>1381</v>
      </c>
      <c r="H681">
        <v>6112</v>
      </c>
      <c r="I681">
        <v>1925</v>
      </c>
      <c r="J681">
        <v>164397</v>
      </c>
      <c r="K681">
        <v>12.93</v>
      </c>
      <c r="L681">
        <v>14</v>
      </c>
      <c r="M681">
        <v>7.05</v>
      </c>
      <c r="N681">
        <v>1.34</v>
      </c>
      <c r="O681">
        <v>64.67</v>
      </c>
      <c r="P681">
        <v>1.6</v>
      </c>
      <c r="Q681">
        <v>17419</v>
      </c>
      <c r="R681">
        <v>9339</v>
      </c>
      <c r="S681">
        <v>11</v>
      </c>
      <c r="T681" s="30">
        <v>8440672</v>
      </c>
      <c r="U681" s="30">
        <v>2822822</v>
      </c>
      <c r="V681" s="30">
        <v>5617850</v>
      </c>
      <c r="W681" s="27">
        <f t="shared" si="10"/>
        <v>0.6655690447395658</v>
      </c>
    </row>
    <row r="682" spans="1:23" x14ac:dyDescent="0.3">
      <c r="A682" t="s">
        <v>699</v>
      </c>
      <c r="B682" t="s">
        <v>1497</v>
      </c>
      <c r="C682" t="s">
        <v>1633</v>
      </c>
      <c r="D682" t="s">
        <v>1636</v>
      </c>
      <c r="E682">
        <v>2024</v>
      </c>
      <c r="F682" t="s">
        <v>1642</v>
      </c>
      <c r="G682">
        <v>4394</v>
      </c>
      <c r="H682">
        <v>13873</v>
      </c>
      <c r="I682">
        <v>2329</v>
      </c>
      <c r="J682">
        <v>298552</v>
      </c>
      <c r="K682">
        <v>4.71</v>
      </c>
      <c r="L682">
        <v>12</v>
      </c>
      <c r="M682">
        <v>1.88</v>
      </c>
      <c r="N682">
        <v>2.66</v>
      </c>
      <c r="O682">
        <v>64.709999999999994</v>
      </c>
      <c r="P682">
        <v>2.4</v>
      </c>
      <c r="Q682">
        <v>20204</v>
      </c>
      <c r="R682">
        <v>4337</v>
      </c>
      <c r="S682">
        <v>3</v>
      </c>
      <c r="T682" s="30">
        <v>60957962</v>
      </c>
      <c r="U682" s="30">
        <v>10532178</v>
      </c>
      <c r="V682" s="30">
        <v>50425784</v>
      </c>
      <c r="W682" s="27">
        <f t="shared" si="10"/>
        <v>0.827222274917918</v>
      </c>
    </row>
    <row r="683" spans="1:23" x14ac:dyDescent="0.3">
      <c r="A683" t="s">
        <v>700</v>
      </c>
      <c r="B683" t="s">
        <v>1277</v>
      </c>
      <c r="C683" t="s">
        <v>1633</v>
      </c>
      <c r="D683" t="s">
        <v>1635</v>
      </c>
      <c r="E683">
        <v>2023</v>
      </c>
      <c r="F683" t="s">
        <v>1641</v>
      </c>
      <c r="G683">
        <v>4311</v>
      </c>
      <c r="H683">
        <v>19082</v>
      </c>
      <c r="I683">
        <v>14846</v>
      </c>
      <c r="J683">
        <v>436721</v>
      </c>
      <c r="K683">
        <v>8.07</v>
      </c>
      <c r="L683">
        <v>17</v>
      </c>
      <c r="M683">
        <v>7.51</v>
      </c>
      <c r="N683">
        <v>4.34</v>
      </c>
      <c r="O683">
        <v>50.15</v>
      </c>
      <c r="P683">
        <v>2.2999999999999998</v>
      </c>
      <c r="Q683">
        <v>19530</v>
      </c>
      <c r="R683">
        <v>7348</v>
      </c>
      <c r="S683">
        <v>12</v>
      </c>
      <c r="T683" s="30">
        <v>82262502</v>
      </c>
      <c r="U683" s="30">
        <v>64437827</v>
      </c>
      <c r="V683" s="30">
        <v>17824675</v>
      </c>
      <c r="W683" s="27">
        <f t="shared" si="10"/>
        <v>0.21668043843354048</v>
      </c>
    </row>
    <row r="684" spans="1:23" x14ac:dyDescent="0.3">
      <c r="A684" t="s">
        <v>701</v>
      </c>
      <c r="B684" t="s">
        <v>1493</v>
      </c>
      <c r="C684" t="s">
        <v>1633</v>
      </c>
      <c r="D684" t="s">
        <v>1636</v>
      </c>
      <c r="E684">
        <v>2024</v>
      </c>
      <c r="F684" t="s">
        <v>1640</v>
      </c>
      <c r="G684">
        <v>1408</v>
      </c>
      <c r="H684">
        <v>17052</v>
      </c>
      <c r="I684">
        <v>10586</v>
      </c>
      <c r="J684">
        <v>473332</v>
      </c>
      <c r="K684">
        <v>12.6</v>
      </c>
      <c r="L684">
        <v>14</v>
      </c>
      <c r="M684">
        <v>2.36</v>
      </c>
      <c r="N684">
        <v>17.25</v>
      </c>
      <c r="O684">
        <v>72.239999999999995</v>
      </c>
      <c r="P684">
        <v>3.3</v>
      </c>
      <c r="Q684">
        <v>5409</v>
      </c>
      <c r="R684">
        <v>4469</v>
      </c>
      <c r="S684">
        <v>10</v>
      </c>
      <c r="T684" s="30">
        <v>24009216</v>
      </c>
      <c r="U684" s="30">
        <v>15378420</v>
      </c>
      <c r="V684" s="30">
        <v>8630796</v>
      </c>
      <c r="W684" s="27">
        <f t="shared" si="10"/>
        <v>0.35947846027125585</v>
      </c>
    </row>
    <row r="685" spans="1:23" x14ac:dyDescent="0.3">
      <c r="A685" t="s">
        <v>702</v>
      </c>
      <c r="B685" t="s">
        <v>1071</v>
      </c>
      <c r="C685" t="s">
        <v>1633</v>
      </c>
      <c r="D685" t="s">
        <v>1636</v>
      </c>
      <c r="E685">
        <v>2024</v>
      </c>
      <c r="F685" t="s">
        <v>1639</v>
      </c>
      <c r="G685">
        <v>4687</v>
      </c>
      <c r="H685">
        <v>16146</v>
      </c>
      <c r="I685">
        <v>9238</v>
      </c>
      <c r="J685">
        <v>393173</v>
      </c>
      <c r="K685">
        <v>14.84</v>
      </c>
      <c r="L685">
        <v>10</v>
      </c>
      <c r="M685">
        <v>1.44</v>
      </c>
      <c r="N685">
        <v>16.14</v>
      </c>
      <c r="O685">
        <v>77.31</v>
      </c>
      <c r="P685">
        <v>1.3</v>
      </c>
      <c r="Q685">
        <v>9515</v>
      </c>
      <c r="R685">
        <v>8150</v>
      </c>
      <c r="S685">
        <v>7</v>
      </c>
      <c r="T685" s="30">
        <v>75676302</v>
      </c>
      <c r="U685" s="30">
        <v>43691679</v>
      </c>
      <c r="V685" s="30">
        <v>31984623</v>
      </c>
      <c r="W685" s="27">
        <f t="shared" si="10"/>
        <v>0.4226504487494645</v>
      </c>
    </row>
    <row r="686" spans="1:23" x14ac:dyDescent="0.3">
      <c r="A686" t="s">
        <v>703</v>
      </c>
      <c r="B686" t="s">
        <v>1498</v>
      </c>
      <c r="C686" t="s">
        <v>1632</v>
      </c>
      <c r="D686" t="s">
        <v>1638</v>
      </c>
      <c r="E686">
        <v>2023</v>
      </c>
      <c r="F686" t="s">
        <v>1641</v>
      </c>
      <c r="G686">
        <v>4904</v>
      </c>
      <c r="H686">
        <v>6738</v>
      </c>
      <c r="I686">
        <v>4511</v>
      </c>
      <c r="J686">
        <v>405718</v>
      </c>
      <c r="K686">
        <v>13.34</v>
      </c>
      <c r="L686">
        <v>18</v>
      </c>
      <c r="M686">
        <v>1.85</v>
      </c>
      <c r="N686">
        <v>22.3</v>
      </c>
      <c r="O686">
        <v>56.38</v>
      </c>
      <c r="P686">
        <v>4.3</v>
      </c>
      <c r="Q686">
        <v>4920</v>
      </c>
      <c r="R686">
        <v>564</v>
      </c>
      <c r="S686">
        <v>6</v>
      </c>
      <c r="T686" s="30">
        <v>33043152</v>
      </c>
      <c r="U686" s="30">
        <v>22527662</v>
      </c>
      <c r="V686" s="30">
        <v>10515490</v>
      </c>
      <c r="W686" s="27">
        <f t="shared" si="10"/>
        <v>0.31823507636317505</v>
      </c>
    </row>
    <row r="687" spans="1:23" x14ac:dyDescent="0.3">
      <c r="A687" t="s">
        <v>704</v>
      </c>
      <c r="B687" t="s">
        <v>1499</v>
      </c>
      <c r="C687" t="s">
        <v>1634</v>
      </c>
      <c r="D687" t="s">
        <v>1636</v>
      </c>
      <c r="E687">
        <v>2023</v>
      </c>
      <c r="F687" t="s">
        <v>1641</v>
      </c>
      <c r="G687">
        <v>3227</v>
      </c>
      <c r="H687">
        <v>17077</v>
      </c>
      <c r="I687">
        <v>8804</v>
      </c>
      <c r="J687">
        <v>463663</v>
      </c>
      <c r="K687">
        <v>5.57</v>
      </c>
      <c r="L687">
        <v>2</v>
      </c>
      <c r="M687">
        <v>1.82</v>
      </c>
      <c r="N687">
        <v>18.32</v>
      </c>
      <c r="O687">
        <v>59.51</v>
      </c>
      <c r="P687">
        <v>3.2</v>
      </c>
      <c r="Q687">
        <v>16385</v>
      </c>
      <c r="R687">
        <v>5427</v>
      </c>
      <c r="S687">
        <v>6</v>
      </c>
      <c r="T687" s="30">
        <v>55107479</v>
      </c>
      <c r="U687" s="30">
        <v>28874171</v>
      </c>
      <c r="V687" s="30">
        <v>26233308</v>
      </c>
      <c r="W687" s="27">
        <f t="shared" si="10"/>
        <v>0.47603897830274544</v>
      </c>
    </row>
    <row r="688" spans="1:23" x14ac:dyDescent="0.3">
      <c r="A688" t="s">
        <v>705</v>
      </c>
      <c r="B688" t="s">
        <v>1500</v>
      </c>
      <c r="C688" t="s">
        <v>1634</v>
      </c>
      <c r="D688" t="s">
        <v>1638</v>
      </c>
      <c r="E688">
        <v>2024</v>
      </c>
      <c r="F688" t="s">
        <v>1640</v>
      </c>
      <c r="G688">
        <v>2178</v>
      </c>
      <c r="H688">
        <v>17004</v>
      </c>
      <c r="I688">
        <v>10552</v>
      </c>
      <c r="J688">
        <v>342575</v>
      </c>
      <c r="K688">
        <v>2.93</v>
      </c>
      <c r="L688">
        <v>6</v>
      </c>
      <c r="M688">
        <v>5.13</v>
      </c>
      <c r="N688">
        <v>12.71</v>
      </c>
      <c r="O688">
        <v>32.630000000000003</v>
      </c>
      <c r="P688">
        <v>3.7</v>
      </c>
      <c r="Q688">
        <v>18240</v>
      </c>
      <c r="R688">
        <v>5515</v>
      </c>
      <c r="S688">
        <v>13</v>
      </c>
      <c r="T688" s="30">
        <v>37034712</v>
      </c>
      <c r="U688" s="30">
        <v>23324831</v>
      </c>
      <c r="V688" s="30">
        <v>13709881</v>
      </c>
      <c r="W688" s="27">
        <f t="shared" si="10"/>
        <v>0.37019002604907525</v>
      </c>
    </row>
    <row r="689" spans="1:23" x14ac:dyDescent="0.3">
      <c r="A689" t="s">
        <v>706</v>
      </c>
      <c r="B689" t="s">
        <v>1313</v>
      </c>
      <c r="C689" t="s">
        <v>1634</v>
      </c>
      <c r="D689" t="s">
        <v>1637</v>
      </c>
      <c r="E689">
        <v>2023</v>
      </c>
      <c r="F689" t="s">
        <v>1639</v>
      </c>
      <c r="G689">
        <v>2230</v>
      </c>
      <c r="H689">
        <v>5219</v>
      </c>
      <c r="I689">
        <v>7074</v>
      </c>
      <c r="J689">
        <v>461124</v>
      </c>
      <c r="K689">
        <v>7.34</v>
      </c>
      <c r="L689">
        <v>13</v>
      </c>
      <c r="M689">
        <v>8.4499999999999993</v>
      </c>
      <c r="N689">
        <v>24.8</v>
      </c>
      <c r="O689">
        <v>81.59</v>
      </c>
      <c r="P689">
        <v>3.8</v>
      </c>
      <c r="Q689">
        <v>8985</v>
      </c>
      <c r="R689">
        <v>8215</v>
      </c>
      <c r="S689">
        <v>4</v>
      </c>
      <c r="T689" s="30">
        <v>11638370</v>
      </c>
      <c r="U689" s="30">
        <v>16236144</v>
      </c>
      <c r="V689" s="30">
        <v>-4597774</v>
      </c>
      <c r="W689" s="27">
        <f t="shared" si="10"/>
        <v>-0.39505308733095784</v>
      </c>
    </row>
    <row r="690" spans="1:23" x14ac:dyDescent="0.3">
      <c r="A690" t="s">
        <v>707</v>
      </c>
      <c r="B690" t="s">
        <v>1170</v>
      </c>
      <c r="C690" t="s">
        <v>1634</v>
      </c>
      <c r="D690" t="s">
        <v>1635</v>
      </c>
      <c r="E690">
        <v>2024</v>
      </c>
      <c r="F690" t="s">
        <v>1640</v>
      </c>
      <c r="G690">
        <v>4942</v>
      </c>
      <c r="H690">
        <v>1802</v>
      </c>
      <c r="I690">
        <v>11392</v>
      </c>
      <c r="J690">
        <v>79336</v>
      </c>
      <c r="K690">
        <v>11.12</v>
      </c>
      <c r="L690">
        <v>13</v>
      </c>
      <c r="M690">
        <v>0.8</v>
      </c>
      <c r="N690">
        <v>6.65</v>
      </c>
      <c r="O690">
        <v>11.94</v>
      </c>
      <c r="P690">
        <v>2.2000000000000002</v>
      </c>
      <c r="Q690">
        <v>20965</v>
      </c>
      <c r="R690">
        <v>387</v>
      </c>
      <c r="S690">
        <v>7</v>
      </c>
      <c r="T690" s="30">
        <v>8905484</v>
      </c>
      <c r="U690" s="30">
        <v>56378600</v>
      </c>
      <c r="V690" s="30">
        <v>-47473116</v>
      </c>
      <c r="W690" s="27">
        <f t="shared" si="10"/>
        <v>-5.3307732628569093</v>
      </c>
    </row>
    <row r="691" spans="1:23" x14ac:dyDescent="0.3">
      <c r="A691" t="s">
        <v>708</v>
      </c>
      <c r="B691" t="s">
        <v>1501</v>
      </c>
      <c r="C691" t="s">
        <v>1632</v>
      </c>
      <c r="D691" t="s">
        <v>1636</v>
      </c>
      <c r="E691">
        <v>2024</v>
      </c>
      <c r="F691" t="s">
        <v>1639</v>
      </c>
      <c r="G691">
        <v>187</v>
      </c>
      <c r="H691">
        <v>13644</v>
      </c>
      <c r="I691">
        <v>11235</v>
      </c>
      <c r="J691">
        <v>353136</v>
      </c>
      <c r="K691">
        <v>7.39</v>
      </c>
      <c r="L691">
        <v>12</v>
      </c>
      <c r="M691">
        <v>7.07</v>
      </c>
      <c r="N691">
        <v>20.83</v>
      </c>
      <c r="O691">
        <v>37.89</v>
      </c>
      <c r="P691">
        <v>2.9</v>
      </c>
      <c r="Q691">
        <v>20164</v>
      </c>
      <c r="R691">
        <v>3295</v>
      </c>
      <c r="S691">
        <v>14</v>
      </c>
      <c r="T691" s="30">
        <v>2551428</v>
      </c>
      <c r="U691" s="30">
        <v>2454081</v>
      </c>
      <c r="V691" s="30">
        <v>97347</v>
      </c>
      <c r="W691" s="27">
        <f t="shared" si="10"/>
        <v>3.8153927918012968E-2</v>
      </c>
    </row>
    <row r="692" spans="1:23" x14ac:dyDescent="0.3">
      <c r="A692" t="s">
        <v>709</v>
      </c>
      <c r="B692" t="s">
        <v>1502</v>
      </c>
      <c r="C692" t="s">
        <v>1632</v>
      </c>
      <c r="D692" t="s">
        <v>1635</v>
      </c>
      <c r="E692">
        <v>2024</v>
      </c>
      <c r="F692" t="s">
        <v>1640</v>
      </c>
      <c r="G692">
        <v>3522</v>
      </c>
      <c r="H692">
        <v>18870</v>
      </c>
      <c r="I692">
        <v>4664</v>
      </c>
      <c r="J692">
        <v>105350</v>
      </c>
      <c r="K692">
        <v>7.25</v>
      </c>
      <c r="L692">
        <v>11</v>
      </c>
      <c r="M692">
        <v>6.54</v>
      </c>
      <c r="N692">
        <v>10.67</v>
      </c>
      <c r="O692">
        <v>67.739999999999995</v>
      </c>
      <c r="P692">
        <v>4.8</v>
      </c>
      <c r="Q692">
        <v>5631</v>
      </c>
      <c r="R692">
        <v>9167</v>
      </c>
      <c r="S692">
        <v>5</v>
      </c>
      <c r="T692" s="30">
        <v>66460140</v>
      </c>
      <c r="U692" s="30">
        <v>16531958</v>
      </c>
      <c r="V692" s="30">
        <v>49928182</v>
      </c>
      <c r="W692" s="27">
        <f t="shared" si="10"/>
        <v>0.75125002746006853</v>
      </c>
    </row>
    <row r="693" spans="1:23" x14ac:dyDescent="0.3">
      <c r="A693" t="s">
        <v>710</v>
      </c>
      <c r="B693" t="s">
        <v>1196</v>
      </c>
      <c r="C693" t="s">
        <v>1634</v>
      </c>
      <c r="D693" t="s">
        <v>1635</v>
      </c>
      <c r="E693">
        <v>2023</v>
      </c>
      <c r="F693" t="s">
        <v>1641</v>
      </c>
      <c r="G693">
        <v>2882</v>
      </c>
      <c r="H693">
        <v>11555</v>
      </c>
      <c r="I693">
        <v>10931</v>
      </c>
      <c r="J693">
        <v>119561</v>
      </c>
      <c r="K693">
        <v>12.57</v>
      </c>
      <c r="L693">
        <v>8</v>
      </c>
      <c r="M693">
        <v>8.73</v>
      </c>
      <c r="N693">
        <v>16.22</v>
      </c>
      <c r="O693">
        <v>16.41</v>
      </c>
      <c r="P693">
        <v>4.0999999999999996</v>
      </c>
      <c r="Q693">
        <v>12152</v>
      </c>
      <c r="R693">
        <v>2092</v>
      </c>
      <c r="S693">
        <v>14</v>
      </c>
      <c r="T693" s="30">
        <v>33301510</v>
      </c>
      <c r="U693" s="30">
        <v>31622703</v>
      </c>
      <c r="V693" s="30">
        <v>1678807</v>
      </c>
      <c r="W693" s="27">
        <f t="shared" si="10"/>
        <v>5.0412338659718434E-2</v>
      </c>
    </row>
    <row r="694" spans="1:23" x14ac:dyDescent="0.3">
      <c r="A694" t="s">
        <v>711</v>
      </c>
      <c r="B694" t="s">
        <v>1328</v>
      </c>
      <c r="C694" t="s">
        <v>1633</v>
      </c>
      <c r="D694" t="s">
        <v>1638</v>
      </c>
      <c r="E694">
        <v>2024</v>
      </c>
      <c r="F694" t="s">
        <v>1639</v>
      </c>
      <c r="G694">
        <v>3629</v>
      </c>
      <c r="H694">
        <v>5940</v>
      </c>
      <c r="I694">
        <v>14017</v>
      </c>
      <c r="J694">
        <v>364099</v>
      </c>
      <c r="K694">
        <v>5.42</v>
      </c>
      <c r="L694">
        <v>0</v>
      </c>
      <c r="M694">
        <v>2.44</v>
      </c>
      <c r="N694">
        <v>18.18</v>
      </c>
      <c r="O694">
        <v>24.65</v>
      </c>
      <c r="P694">
        <v>4.9000000000000004</v>
      </c>
      <c r="Q694">
        <v>15879</v>
      </c>
      <c r="R694">
        <v>7550</v>
      </c>
      <c r="S694">
        <v>13</v>
      </c>
      <c r="T694" s="30">
        <v>21556260</v>
      </c>
      <c r="U694" s="30">
        <v>51231792</v>
      </c>
      <c r="V694" s="30">
        <v>-29675532</v>
      </c>
      <c r="W694" s="27">
        <f t="shared" si="10"/>
        <v>-1.3766549484929205</v>
      </c>
    </row>
    <row r="695" spans="1:23" x14ac:dyDescent="0.3">
      <c r="A695" t="s">
        <v>712</v>
      </c>
      <c r="B695" t="s">
        <v>1216</v>
      </c>
      <c r="C695" t="s">
        <v>1632</v>
      </c>
      <c r="D695" t="s">
        <v>1635</v>
      </c>
      <c r="E695">
        <v>2024</v>
      </c>
      <c r="F695" t="s">
        <v>1642</v>
      </c>
      <c r="G695">
        <v>3081</v>
      </c>
      <c r="H695">
        <v>4572</v>
      </c>
      <c r="I695">
        <v>8633</v>
      </c>
      <c r="J695">
        <v>111240</v>
      </c>
      <c r="K695">
        <v>12.9</v>
      </c>
      <c r="L695">
        <v>18</v>
      </c>
      <c r="M695">
        <v>4.5</v>
      </c>
      <c r="N695">
        <v>15.84</v>
      </c>
      <c r="O695">
        <v>57.14</v>
      </c>
      <c r="P695">
        <v>4</v>
      </c>
      <c r="Q695">
        <v>16403</v>
      </c>
      <c r="R695">
        <v>3025</v>
      </c>
      <c r="S695">
        <v>11</v>
      </c>
      <c r="T695" s="30">
        <v>14086332</v>
      </c>
      <c r="U695" s="30">
        <v>26709513</v>
      </c>
      <c r="V695" s="30">
        <v>-12623181</v>
      </c>
      <c r="W695" s="27">
        <f t="shared" si="10"/>
        <v>-0.8961297376776296</v>
      </c>
    </row>
    <row r="696" spans="1:23" x14ac:dyDescent="0.3">
      <c r="A696" t="s">
        <v>713</v>
      </c>
      <c r="B696" t="s">
        <v>1503</v>
      </c>
      <c r="C696" t="s">
        <v>1633</v>
      </c>
      <c r="D696" t="s">
        <v>1637</v>
      </c>
      <c r="E696">
        <v>2024</v>
      </c>
      <c r="F696" t="s">
        <v>1641</v>
      </c>
      <c r="G696">
        <v>4214</v>
      </c>
      <c r="H696">
        <v>15098</v>
      </c>
      <c r="I696">
        <v>12061</v>
      </c>
      <c r="J696">
        <v>201165</v>
      </c>
      <c r="K696">
        <v>6.1</v>
      </c>
      <c r="L696">
        <v>10</v>
      </c>
      <c r="M696">
        <v>9.26</v>
      </c>
      <c r="N696">
        <v>3.51</v>
      </c>
      <c r="O696">
        <v>54.8</v>
      </c>
      <c r="P696">
        <v>1.7</v>
      </c>
      <c r="Q696">
        <v>17413</v>
      </c>
      <c r="R696">
        <v>1220</v>
      </c>
      <c r="S696">
        <v>3</v>
      </c>
      <c r="T696" s="30">
        <v>63622972</v>
      </c>
      <c r="U696" s="30">
        <v>51026219</v>
      </c>
      <c r="V696" s="30">
        <v>12596753</v>
      </c>
      <c r="W696" s="27">
        <f t="shared" si="10"/>
        <v>0.1979906408647493</v>
      </c>
    </row>
    <row r="697" spans="1:23" x14ac:dyDescent="0.3">
      <c r="A697" t="s">
        <v>714</v>
      </c>
      <c r="B697" t="s">
        <v>1252</v>
      </c>
      <c r="C697" t="s">
        <v>1632</v>
      </c>
      <c r="D697" t="s">
        <v>1638</v>
      </c>
      <c r="E697">
        <v>2024</v>
      </c>
      <c r="F697" t="s">
        <v>1642</v>
      </c>
      <c r="G697">
        <v>2643</v>
      </c>
      <c r="H697">
        <v>15787</v>
      </c>
      <c r="I697">
        <v>7588</v>
      </c>
      <c r="J697">
        <v>449371</v>
      </c>
      <c r="K697">
        <v>4.92</v>
      </c>
      <c r="L697">
        <v>18</v>
      </c>
      <c r="M697">
        <v>6.6</v>
      </c>
      <c r="N697">
        <v>11.07</v>
      </c>
      <c r="O697">
        <v>69.11</v>
      </c>
      <c r="P697">
        <v>1.3</v>
      </c>
      <c r="Q697">
        <v>20671</v>
      </c>
      <c r="R697">
        <v>5410</v>
      </c>
      <c r="S697">
        <v>14</v>
      </c>
      <c r="T697" s="30">
        <v>41725041</v>
      </c>
      <c r="U697" s="30">
        <v>20504455</v>
      </c>
      <c r="V697" s="30">
        <v>21220586</v>
      </c>
      <c r="W697" s="27">
        <f t="shared" si="10"/>
        <v>0.50858154938661415</v>
      </c>
    </row>
    <row r="698" spans="1:23" x14ac:dyDescent="0.3">
      <c r="A698" t="s">
        <v>715</v>
      </c>
      <c r="B698" t="s">
        <v>1274</v>
      </c>
      <c r="C698" t="s">
        <v>1634</v>
      </c>
      <c r="D698" t="s">
        <v>1637</v>
      </c>
      <c r="E698">
        <v>2024</v>
      </c>
      <c r="F698" t="s">
        <v>1641</v>
      </c>
      <c r="G698">
        <v>4350</v>
      </c>
      <c r="H698">
        <v>15465</v>
      </c>
      <c r="I698">
        <v>1026</v>
      </c>
      <c r="J698">
        <v>96607</v>
      </c>
      <c r="K698">
        <v>6.81</v>
      </c>
      <c r="L698">
        <v>17</v>
      </c>
      <c r="M698">
        <v>3.89</v>
      </c>
      <c r="N698">
        <v>14.04</v>
      </c>
      <c r="O698">
        <v>75.010000000000005</v>
      </c>
      <c r="P698">
        <v>3.3</v>
      </c>
      <c r="Q698">
        <v>10970</v>
      </c>
      <c r="R698">
        <v>546</v>
      </c>
      <c r="S698">
        <v>4</v>
      </c>
      <c r="T698" s="30">
        <v>67272750</v>
      </c>
      <c r="U698" s="30">
        <v>4559707</v>
      </c>
      <c r="V698" s="30">
        <v>62713043</v>
      </c>
      <c r="W698" s="27">
        <f t="shared" si="10"/>
        <v>0.93222059452006945</v>
      </c>
    </row>
    <row r="699" spans="1:23" x14ac:dyDescent="0.3">
      <c r="A699" t="s">
        <v>716</v>
      </c>
      <c r="B699" t="s">
        <v>1504</v>
      </c>
      <c r="C699" t="s">
        <v>1632</v>
      </c>
      <c r="D699" t="s">
        <v>1636</v>
      </c>
      <c r="E699">
        <v>2024</v>
      </c>
      <c r="F699" t="s">
        <v>1639</v>
      </c>
      <c r="G699">
        <v>3868</v>
      </c>
      <c r="H699">
        <v>11019</v>
      </c>
      <c r="I699">
        <v>12539</v>
      </c>
      <c r="J699">
        <v>476703</v>
      </c>
      <c r="K699">
        <v>11.44</v>
      </c>
      <c r="L699">
        <v>11</v>
      </c>
      <c r="M699">
        <v>1.31</v>
      </c>
      <c r="N699">
        <v>21.23</v>
      </c>
      <c r="O699">
        <v>20.29</v>
      </c>
      <c r="P699">
        <v>2.4</v>
      </c>
      <c r="Q699">
        <v>18349</v>
      </c>
      <c r="R699">
        <v>6727</v>
      </c>
      <c r="S699">
        <v>10</v>
      </c>
      <c r="T699" s="30">
        <v>42621492</v>
      </c>
      <c r="U699" s="30">
        <v>48977555</v>
      </c>
      <c r="V699" s="30">
        <v>-6356063</v>
      </c>
      <c r="W699" s="27">
        <f t="shared" si="10"/>
        <v>-0.14912812062046069</v>
      </c>
    </row>
    <row r="700" spans="1:23" x14ac:dyDescent="0.3">
      <c r="A700" t="s">
        <v>717</v>
      </c>
      <c r="B700" t="s">
        <v>1105</v>
      </c>
      <c r="C700" t="s">
        <v>1633</v>
      </c>
      <c r="D700" t="s">
        <v>1638</v>
      </c>
      <c r="E700">
        <v>2023</v>
      </c>
      <c r="F700" t="s">
        <v>1639</v>
      </c>
      <c r="G700">
        <v>4188</v>
      </c>
      <c r="H700">
        <v>14880</v>
      </c>
      <c r="I700">
        <v>1064</v>
      </c>
      <c r="J700">
        <v>236740</v>
      </c>
      <c r="K700">
        <v>1.89</v>
      </c>
      <c r="L700">
        <v>0</v>
      </c>
      <c r="M700">
        <v>2.62</v>
      </c>
      <c r="N700">
        <v>11.09</v>
      </c>
      <c r="O700">
        <v>11.47</v>
      </c>
      <c r="P700">
        <v>2.1</v>
      </c>
      <c r="Q700">
        <v>13040</v>
      </c>
      <c r="R700">
        <v>2996</v>
      </c>
      <c r="S700">
        <v>12</v>
      </c>
      <c r="T700" s="30">
        <v>62317440</v>
      </c>
      <c r="U700" s="30">
        <v>4692772</v>
      </c>
      <c r="V700" s="30">
        <v>57624668</v>
      </c>
      <c r="W700" s="27">
        <f t="shared" si="10"/>
        <v>0.92469568711423322</v>
      </c>
    </row>
    <row r="701" spans="1:23" x14ac:dyDescent="0.3">
      <c r="A701" t="s">
        <v>718</v>
      </c>
      <c r="B701" t="s">
        <v>1505</v>
      </c>
      <c r="C701" t="s">
        <v>1633</v>
      </c>
      <c r="D701" t="s">
        <v>1637</v>
      </c>
      <c r="E701">
        <v>2024</v>
      </c>
      <c r="F701" t="s">
        <v>1639</v>
      </c>
      <c r="G701">
        <v>3873</v>
      </c>
      <c r="H701">
        <v>13365</v>
      </c>
      <c r="I701">
        <v>10387</v>
      </c>
      <c r="J701">
        <v>464179</v>
      </c>
      <c r="K701">
        <v>2.95</v>
      </c>
      <c r="L701">
        <v>18</v>
      </c>
      <c r="M701">
        <v>5.81</v>
      </c>
      <c r="N701">
        <v>22.97</v>
      </c>
      <c r="O701">
        <v>65.17</v>
      </c>
      <c r="P701">
        <v>4.2</v>
      </c>
      <c r="Q701">
        <v>19371</v>
      </c>
      <c r="R701">
        <v>821</v>
      </c>
      <c r="S701">
        <v>12</v>
      </c>
      <c r="T701" s="30">
        <v>51762645</v>
      </c>
      <c r="U701" s="30">
        <v>40693030</v>
      </c>
      <c r="V701" s="30">
        <v>11069615</v>
      </c>
      <c r="W701" s="27">
        <f t="shared" si="10"/>
        <v>0.21385334926374028</v>
      </c>
    </row>
    <row r="702" spans="1:23" x14ac:dyDescent="0.3">
      <c r="A702" t="s">
        <v>719</v>
      </c>
      <c r="B702" t="s">
        <v>1316</v>
      </c>
      <c r="C702" t="s">
        <v>1632</v>
      </c>
      <c r="D702" t="s">
        <v>1637</v>
      </c>
      <c r="E702">
        <v>2023</v>
      </c>
      <c r="F702" t="s">
        <v>1639</v>
      </c>
      <c r="G702">
        <v>4092</v>
      </c>
      <c r="H702">
        <v>9625</v>
      </c>
      <c r="I702">
        <v>12549</v>
      </c>
      <c r="J702">
        <v>231196</v>
      </c>
      <c r="K702">
        <v>14.27</v>
      </c>
      <c r="L702">
        <v>19</v>
      </c>
      <c r="M702">
        <v>7.18</v>
      </c>
      <c r="N702">
        <v>11.01</v>
      </c>
      <c r="O702">
        <v>34.11</v>
      </c>
      <c r="P702">
        <v>2.5</v>
      </c>
      <c r="Q702">
        <v>6097</v>
      </c>
      <c r="R702">
        <v>2263</v>
      </c>
      <c r="S702">
        <v>10</v>
      </c>
      <c r="T702" s="30">
        <v>39385500</v>
      </c>
      <c r="U702" s="30">
        <v>51581704</v>
      </c>
      <c r="V702" s="30">
        <v>-12196204</v>
      </c>
      <c r="W702" s="27">
        <f t="shared" si="10"/>
        <v>-0.30966228688222824</v>
      </c>
    </row>
    <row r="703" spans="1:23" x14ac:dyDescent="0.3">
      <c r="A703" t="s">
        <v>720</v>
      </c>
      <c r="B703" t="s">
        <v>1506</v>
      </c>
      <c r="C703" t="s">
        <v>1632</v>
      </c>
      <c r="D703" t="s">
        <v>1638</v>
      </c>
      <c r="E703">
        <v>2024</v>
      </c>
      <c r="F703" t="s">
        <v>1642</v>
      </c>
      <c r="G703">
        <v>1956</v>
      </c>
      <c r="H703">
        <v>4791</v>
      </c>
      <c r="I703">
        <v>14545</v>
      </c>
      <c r="J703">
        <v>365014</v>
      </c>
      <c r="K703">
        <v>2.63</v>
      </c>
      <c r="L703">
        <v>16</v>
      </c>
      <c r="M703">
        <v>1.24</v>
      </c>
      <c r="N703">
        <v>13.72</v>
      </c>
      <c r="O703">
        <v>60.08</v>
      </c>
      <c r="P703">
        <v>2.2999999999999998</v>
      </c>
      <c r="Q703">
        <v>6036</v>
      </c>
      <c r="R703">
        <v>9643</v>
      </c>
      <c r="S703">
        <v>7</v>
      </c>
      <c r="T703" s="30">
        <v>9371196</v>
      </c>
      <c r="U703" s="30">
        <v>28815034</v>
      </c>
      <c r="V703" s="30">
        <v>-19443838</v>
      </c>
      <c r="W703" s="27">
        <f t="shared" si="10"/>
        <v>-2.0748512783213582</v>
      </c>
    </row>
    <row r="704" spans="1:23" x14ac:dyDescent="0.3">
      <c r="A704" t="s">
        <v>721</v>
      </c>
      <c r="B704" t="s">
        <v>1032</v>
      </c>
      <c r="C704" t="s">
        <v>1633</v>
      </c>
      <c r="D704" t="s">
        <v>1638</v>
      </c>
      <c r="E704">
        <v>2024</v>
      </c>
      <c r="F704" t="s">
        <v>1641</v>
      </c>
      <c r="G704">
        <v>810</v>
      </c>
      <c r="H704">
        <v>5533</v>
      </c>
      <c r="I704">
        <v>1445</v>
      </c>
      <c r="J704">
        <v>499763</v>
      </c>
      <c r="K704">
        <v>8.52</v>
      </c>
      <c r="L704">
        <v>4</v>
      </c>
      <c r="M704">
        <v>6</v>
      </c>
      <c r="N704">
        <v>19.91</v>
      </c>
      <c r="O704">
        <v>22.04</v>
      </c>
      <c r="P704">
        <v>4.4000000000000004</v>
      </c>
      <c r="Q704">
        <v>18209</v>
      </c>
      <c r="R704">
        <v>4080</v>
      </c>
      <c r="S704">
        <v>11</v>
      </c>
      <c r="T704" s="30">
        <v>4481730</v>
      </c>
      <c r="U704" s="30">
        <v>1670213</v>
      </c>
      <c r="V704" s="30">
        <v>2811517</v>
      </c>
      <c r="W704" s="27">
        <f t="shared" si="10"/>
        <v>0.62732850930332706</v>
      </c>
    </row>
    <row r="705" spans="1:23" x14ac:dyDescent="0.3">
      <c r="A705" t="s">
        <v>722</v>
      </c>
      <c r="B705" t="s">
        <v>1507</v>
      </c>
      <c r="C705" t="s">
        <v>1632</v>
      </c>
      <c r="D705" t="s">
        <v>1637</v>
      </c>
      <c r="E705">
        <v>2024</v>
      </c>
      <c r="F705" t="s">
        <v>1639</v>
      </c>
      <c r="G705">
        <v>3495</v>
      </c>
      <c r="H705">
        <v>6605</v>
      </c>
      <c r="I705">
        <v>8344</v>
      </c>
      <c r="J705">
        <v>114110</v>
      </c>
      <c r="K705">
        <v>8.69</v>
      </c>
      <c r="L705">
        <v>2</v>
      </c>
      <c r="M705">
        <v>5.5</v>
      </c>
      <c r="N705">
        <v>14.58</v>
      </c>
      <c r="O705">
        <v>47.52</v>
      </c>
      <c r="P705">
        <v>4.4000000000000004</v>
      </c>
      <c r="Q705">
        <v>11457</v>
      </c>
      <c r="R705">
        <v>4602</v>
      </c>
      <c r="S705">
        <v>11</v>
      </c>
      <c r="T705" s="30">
        <v>23084475</v>
      </c>
      <c r="U705" s="30">
        <v>29276390</v>
      </c>
      <c r="V705" s="30">
        <v>-6191915</v>
      </c>
      <c r="W705" s="27">
        <f t="shared" si="10"/>
        <v>-0.26822853887731907</v>
      </c>
    </row>
    <row r="706" spans="1:23" x14ac:dyDescent="0.3">
      <c r="A706" t="s">
        <v>723</v>
      </c>
      <c r="B706" t="s">
        <v>1262</v>
      </c>
      <c r="C706" t="s">
        <v>1632</v>
      </c>
      <c r="D706" t="s">
        <v>1637</v>
      </c>
      <c r="E706">
        <v>2024</v>
      </c>
      <c r="F706" t="s">
        <v>1639</v>
      </c>
      <c r="G706">
        <v>949</v>
      </c>
      <c r="H706">
        <v>18587</v>
      </c>
      <c r="I706">
        <v>14506</v>
      </c>
      <c r="J706">
        <v>234626</v>
      </c>
      <c r="K706">
        <v>7.34</v>
      </c>
      <c r="L706">
        <v>1</v>
      </c>
      <c r="M706">
        <v>5.14</v>
      </c>
      <c r="N706">
        <v>24.01</v>
      </c>
      <c r="O706">
        <v>50.35</v>
      </c>
      <c r="P706">
        <v>2.4</v>
      </c>
      <c r="Q706">
        <v>5662</v>
      </c>
      <c r="R706">
        <v>1825</v>
      </c>
      <c r="S706">
        <v>10</v>
      </c>
      <c r="T706" s="30">
        <v>17639063</v>
      </c>
      <c r="U706" s="30">
        <v>14000820</v>
      </c>
      <c r="V706" s="30">
        <v>3638243</v>
      </c>
      <c r="W706" s="27">
        <f t="shared" si="10"/>
        <v>0.20626055930521933</v>
      </c>
    </row>
    <row r="707" spans="1:23" x14ac:dyDescent="0.3">
      <c r="A707" t="s">
        <v>724</v>
      </c>
      <c r="B707" t="s">
        <v>1508</v>
      </c>
      <c r="C707" t="s">
        <v>1632</v>
      </c>
      <c r="D707" t="s">
        <v>1637</v>
      </c>
      <c r="E707">
        <v>2024</v>
      </c>
      <c r="F707" t="s">
        <v>1641</v>
      </c>
      <c r="G707">
        <v>4505</v>
      </c>
      <c r="H707">
        <v>9633</v>
      </c>
      <c r="I707">
        <v>6369</v>
      </c>
      <c r="J707">
        <v>202008</v>
      </c>
      <c r="K707">
        <v>9.67</v>
      </c>
      <c r="L707">
        <v>2</v>
      </c>
      <c r="M707">
        <v>6.9</v>
      </c>
      <c r="N707">
        <v>16.510000000000002</v>
      </c>
      <c r="O707">
        <v>56.81</v>
      </c>
      <c r="P707">
        <v>4.3</v>
      </c>
      <c r="Q707">
        <v>1803</v>
      </c>
      <c r="R707">
        <v>8985</v>
      </c>
      <c r="S707">
        <v>5</v>
      </c>
      <c r="T707" s="30">
        <v>43396665</v>
      </c>
      <c r="U707" s="30">
        <v>28894353</v>
      </c>
      <c r="V707" s="30">
        <v>14502312</v>
      </c>
      <c r="W707" s="27">
        <f t="shared" ref="W707:W770" si="11">(V707/T707)</f>
        <v>0.33418033390353846</v>
      </c>
    </row>
    <row r="708" spans="1:23" x14ac:dyDescent="0.3">
      <c r="A708" t="s">
        <v>725</v>
      </c>
      <c r="B708" t="s">
        <v>1327</v>
      </c>
      <c r="C708" t="s">
        <v>1633</v>
      </c>
      <c r="D708" t="s">
        <v>1635</v>
      </c>
      <c r="E708">
        <v>2023</v>
      </c>
      <c r="F708" t="s">
        <v>1641</v>
      </c>
      <c r="G708">
        <v>2997</v>
      </c>
      <c r="H708">
        <v>18458</v>
      </c>
      <c r="I708">
        <v>3790</v>
      </c>
      <c r="J708">
        <v>429039</v>
      </c>
      <c r="K708">
        <v>3.45</v>
      </c>
      <c r="L708">
        <v>7</v>
      </c>
      <c r="M708">
        <v>8.3699999999999992</v>
      </c>
      <c r="N708">
        <v>13.07</v>
      </c>
      <c r="O708">
        <v>51.05</v>
      </c>
      <c r="P708">
        <v>4.4000000000000004</v>
      </c>
      <c r="Q708">
        <v>6567</v>
      </c>
      <c r="R708">
        <v>3513</v>
      </c>
      <c r="S708">
        <v>12</v>
      </c>
      <c r="T708" s="30">
        <v>55318626</v>
      </c>
      <c r="U708" s="30">
        <v>11787669</v>
      </c>
      <c r="V708" s="30">
        <v>43530957</v>
      </c>
      <c r="W708" s="27">
        <f t="shared" si="11"/>
        <v>0.78691319990485664</v>
      </c>
    </row>
    <row r="709" spans="1:23" x14ac:dyDescent="0.3">
      <c r="A709" t="s">
        <v>726</v>
      </c>
      <c r="B709" t="s">
        <v>1248</v>
      </c>
      <c r="C709" t="s">
        <v>1633</v>
      </c>
      <c r="D709" t="s">
        <v>1636</v>
      </c>
      <c r="E709">
        <v>2023</v>
      </c>
      <c r="F709" t="s">
        <v>1642</v>
      </c>
      <c r="G709">
        <v>1769</v>
      </c>
      <c r="H709">
        <v>7204</v>
      </c>
      <c r="I709">
        <v>14475</v>
      </c>
      <c r="J709">
        <v>54426</v>
      </c>
      <c r="K709">
        <v>8.2899999999999991</v>
      </c>
      <c r="L709">
        <v>15</v>
      </c>
      <c r="M709">
        <v>3.23</v>
      </c>
      <c r="N709">
        <v>0.59</v>
      </c>
      <c r="O709">
        <v>49.66</v>
      </c>
      <c r="P709">
        <v>2.7</v>
      </c>
      <c r="Q709">
        <v>6524</v>
      </c>
      <c r="R709">
        <v>594</v>
      </c>
      <c r="S709">
        <v>6</v>
      </c>
      <c r="T709" s="30">
        <v>12743876</v>
      </c>
      <c r="U709" s="30">
        <v>25660701</v>
      </c>
      <c r="V709" s="30">
        <v>-12916825</v>
      </c>
      <c r="W709" s="27">
        <f t="shared" si="11"/>
        <v>-1.013571145858607</v>
      </c>
    </row>
    <row r="710" spans="1:23" x14ac:dyDescent="0.3">
      <c r="A710" t="s">
        <v>727</v>
      </c>
      <c r="B710" t="s">
        <v>1509</v>
      </c>
      <c r="C710" t="s">
        <v>1633</v>
      </c>
      <c r="D710" t="s">
        <v>1635</v>
      </c>
      <c r="E710">
        <v>2023</v>
      </c>
      <c r="F710" t="s">
        <v>1642</v>
      </c>
      <c r="G710">
        <v>330</v>
      </c>
      <c r="H710">
        <v>9348</v>
      </c>
      <c r="I710">
        <v>10891</v>
      </c>
      <c r="J710">
        <v>269911</v>
      </c>
      <c r="K710">
        <v>5.58</v>
      </c>
      <c r="L710">
        <v>5</v>
      </c>
      <c r="M710">
        <v>8.89</v>
      </c>
      <c r="N710">
        <v>10.34</v>
      </c>
      <c r="O710">
        <v>36.619999999999997</v>
      </c>
      <c r="P710">
        <v>1.3</v>
      </c>
      <c r="Q710">
        <v>9215</v>
      </c>
      <c r="R710">
        <v>1047</v>
      </c>
      <c r="S710">
        <v>11</v>
      </c>
      <c r="T710" s="30">
        <v>3084840</v>
      </c>
      <c r="U710" s="30">
        <v>3863941</v>
      </c>
      <c r="V710" s="30">
        <v>-779101</v>
      </c>
      <c r="W710" s="27">
        <f t="shared" si="11"/>
        <v>-0.2525579932832821</v>
      </c>
    </row>
    <row r="711" spans="1:23" x14ac:dyDescent="0.3">
      <c r="A711" t="s">
        <v>728</v>
      </c>
      <c r="B711" t="s">
        <v>1026</v>
      </c>
      <c r="C711" t="s">
        <v>1633</v>
      </c>
      <c r="D711" t="s">
        <v>1637</v>
      </c>
      <c r="E711">
        <v>2024</v>
      </c>
      <c r="F711" t="s">
        <v>1642</v>
      </c>
      <c r="G711">
        <v>3316</v>
      </c>
      <c r="H711">
        <v>14475</v>
      </c>
      <c r="I711">
        <v>3304</v>
      </c>
      <c r="J711">
        <v>339750</v>
      </c>
      <c r="K711">
        <v>9.93</v>
      </c>
      <c r="L711">
        <v>12</v>
      </c>
      <c r="M711">
        <v>1.61</v>
      </c>
      <c r="N711">
        <v>7.48</v>
      </c>
      <c r="O711">
        <v>15.69</v>
      </c>
      <c r="P711">
        <v>1</v>
      </c>
      <c r="Q711">
        <v>12726</v>
      </c>
      <c r="R711">
        <v>122</v>
      </c>
      <c r="S711">
        <v>7</v>
      </c>
      <c r="T711" s="30">
        <v>47999100</v>
      </c>
      <c r="U711" s="30">
        <v>11295814</v>
      </c>
      <c r="V711" s="30">
        <v>36703286</v>
      </c>
      <c r="W711" s="27">
        <f t="shared" si="11"/>
        <v>0.76466612915658838</v>
      </c>
    </row>
    <row r="712" spans="1:23" x14ac:dyDescent="0.3">
      <c r="A712" t="s">
        <v>729</v>
      </c>
      <c r="B712" t="s">
        <v>1510</v>
      </c>
      <c r="C712" t="s">
        <v>1634</v>
      </c>
      <c r="D712" t="s">
        <v>1637</v>
      </c>
      <c r="E712">
        <v>2023</v>
      </c>
      <c r="F712" t="s">
        <v>1639</v>
      </c>
      <c r="G712">
        <v>1937</v>
      </c>
      <c r="H712">
        <v>8424</v>
      </c>
      <c r="I712">
        <v>11764</v>
      </c>
      <c r="J712">
        <v>491048</v>
      </c>
      <c r="K712">
        <v>2.12</v>
      </c>
      <c r="L712">
        <v>15</v>
      </c>
      <c r="M712">
        <v>1.73</v>
      </c>
      <c r="N712">
        <v>18.7</v>
      </c>
      <c r="O712">
        <v>17.16</v>
      </c>
      <c r="P712">
        <v>3.1</v>
      </c>
      <c r="Q712">
        <v>4131</v>
      </c>
      <c r="R712">
        <v>1228</v>
      </c>
      <c r="S712">
        <v>14</v>
      </c>
      <c r="T712" s="30">
        <v>16317288</v>
      </c>
      <c r="U712" s="30">
        <v>23277916</v>
      </c>
      <c r="V712" s="30">
        <v>-6960628</v>
      </c>
      <c r="W712" s="27">
        <f t="shared" si="11"/>
        <v>-0.42657995617899247</v>
      </c>
    </row>
    <row r="713" spans="1:23" x14ac:dyDescent="0.3">
      <c r="A713" t="s">
        <v>730</v>
      </c>
      <c r="B713" t="s">
        <v>1461</v>
      </c>
      <c r="C713" t="s">
        <v>1633</v>
      </c>
      <c r="D713" t="s">
        <v>1635</v>
      </c>
      <c r="E713">
        <v>2023</v>
      </c>
      <c r="F713" t="s">
        <v>1642</v>
      </c>
      <c r="G713">
        <v>3316</v>
      </c>
      <c r="H713">
        <v>1988</v>
      </c>
      <c r="I713">
        <v>14337</v>
      </c>
      <c r="J713">
        <v>78151</v>
      </c>
      <c r="K713">
        <v>8.56</v>
      </c>
      <c r="L713">
        <v>15</v>
      </c>
      <c r="M713">
        <v>2.67</v>
      </c>
      <c r="N713">
        <v>5.21</v>
      </c>
      <c r="O713">
        <v>44.7</v>
      </c>
      <c r="P713">
        <v>2.4</v>
      </c>
      <c r="Q713">
        <v>14912</v>
      </c>
      <c r="R713">
        <v>657</v>
      </c>
      <c r="S713">
        <v>10</v>
      </c>
      <c r="T713" s="30">
        <v>6592208</v>
      </c>
      <c r="U713" s="30">
        <v>47619643</v>
      </c>
      <c r="V713" s="30">
        <v>-41027435</v>
      </c>
      <c r="W713" s="27">
        <f t="shared" si="11"/>
        <v>-6.2236256805003727</v>
      </c>
    </row>
    <row r="714" spans="1:23" x14ac:dyDescent="0.3">
      <c r="A714" t="s">
        <v>731</v>
      </c>
      <c r="B714" t="s">
        <v>1511</v>
      </c>
      <c r="C714" t="s">
        <v>1632</v>
      </c>
      <c r="D714" t="s">
        <v>1638</v>
      </c>
      <c r="E714">
        <v>2024</v>
      </c>
      <c r="F714" t="s">
        <v>1639</v>
      </c>
      <c r="G714">
        <v>716</v>
      </c>
      <c r="H714">
        <v>8614</v>
      </c>
      <c r="I714">
        <v>14069</v>
      </c>
      <c r="J714">
        <v>323452</v>
      </c>
      <c r="K714">
        <v>2.78</v>
      </c>
      <c r="L714">
        <v>2</v>
      </c>
      <c r="M714">
        <v>1.2</v>
      </c>
      <c r="N714">
        <v>5.13</v>
      </c>
      <c r="O714">
        <v>38.46</v>
      </c>
      <c r="P714">
        <v>5</v>
      </c>
      <c r="Q714">
        <v>16537</v>
      </c>
      <c r="R714">
        <v>9908</v>
      </c>
      <c r="S714">
        <v>14</v>
      </c>
      <c r="T714" s="30">
        <v>6167624</v>
      </c>
      <c r="U714" s="30">
        <v>10396856</v>
      </c>
      <c r="V714" s="30">
        <v>-4229232</v>
      </c>
      <c r="W714" s="27">
        <f t="shared" si="11"/>
        <v>-0.68571495279219352</v>
      </c>
    </row>
    <row r="715" spans="1:23" x14ac:dyDescent="0.3">
      <c r="A715" t="s">
        <v>732</v>
      </c>
      <c r="B715" t="s">
        <v>1444</v>
      </c>
      <c r="C715" t="s">
        <v>1634</v>
      </c>
      <c r="D715" t="s">
        <v>1637</v>
      </c>
      <c r="E715">
        <v>2024</v>
      </c>
      <c r="F715" t="s">
        <v>1642</v>
      </c>
      <c r="G715">
        <v>4238</v>
      </c>
      <c r="H715">
        <v>17240</v>
      </c>
      <c r="I715">
        <v>10146</v>
      </c>
      <c r="J715">
        <v>290853</v>
      </c>
      <c r="K715">
        <v>4.18</v>
      </c>
      <c r="L715">
        <v>12</v>
      </c>
      <c r="M715">
        <v>2.2999999999999998</v>
      </c>
      <c r="N715">
        <v>4.74</v>
      </c>
      <c r="O715">
        <v>51.29</v>
      </c>
      <c r="P715">
        <v>4.0999999999999996</v>
      </c>
      <c r="Q715">
        <v>13147</v>
      </c>
      <c r="R715">
        <v>3830</v>
      </c>
      <c r="S715">
        <v>6</v>
      </c>
      <c r="T715" s="30">
        <v>73063120</v>
      </c>
      <c r="U715" s="30">
        <v>43289601</v>
      </c>
      <c r="V715" s="30">
        <v>29773519</v>
      </c>
      <c r="W715" s="27">
        <f t="shared" si="11"/>
        <v>0.40750407319041398</v>
      </c>
    </row>
    <row r="716" spans="1:23" x14ac:dyDescent="0.3">
      <c r="A716" t="s">
        <v>733</v>
      </c>
      <c r="B716" t="s">
        <v>1211</v>
      </c>
      <c r="C716" t="s">
        <v>1632</v>
      </c>
      <c r="D716" t="s">
        <v>1637</v>
      </c>
      <c r="E716">
        <v>2023</v>
      </c>
      <c r="F716" t="s">
        <v>1639</v>
      </c>
      <c r="G716">
        <v>721</v>
      </c>
      <c r="H716">
        <v>4673</v>
      </c>
      <c r="I716">
        <v>1387</v>
      </c>
      <c r="J716">
        <v>304595</v>
      </c>
      <c r="K716">
        <v>3.28</v>
      </c>
      <c r="L716">
        <v>13</v>
      </c>
      <c r="M716">
        <v>1.06</v>
      </c>
      <c r="N716">
        <v>3.14</v>
      </c>
      <c r="O716">
        <v>34.39</v>
      </c>
      <c r="P716">
        <v>4</v>
      </c>
      <c r="Q716">
        <v>14069</v>
      </c>
      <c r="R716">
        <v>5441</v>
      </c>
      <c r="S716">
        <v>9</v>
      </c>
      <c r="T716" s="30">
        <v>3369233</v>
      </c>
      <c r="U716" s="30">
        <v>1304622</v>
      </c>
      <c r="V716" s="30">
        <v>2064611</v>
      </c>
      <c r="W716" s="27">
        <f t="shared" si="11"/>
        <v>0.6127836810336359</v>
      </c>
    </row>
    <row r="717" spans="1:23" x14ac:dyDescent="0.3">
      <c r="A717" t="s">
        <v>734</v>
      </c>
      <c r="B717" t="s">
        <v>1189</v>
      </c>
      <c r="C717" t="s">
        <v>1632</v>
      </c>
      <c r="D717" t="s">
        <v>1638</v>
      </c>
      <c r="E717">
        <v>2024</v>
      </c>
      <c r="F717" t="s">
        <v>1642</v>
      </c>
      <c r="G717">
        <v>2019</v>
      </c>
      <c r="H717">
        <v>3167</v>
      </c>
      <c r="I717">
        <v>13563</v>
      </c>
      <c r="J717">
        <v>226743</v>
      </c>
      <c r="K717">
        <v>2.74</v>
      </c>
      <c r="L717">
        <v>7</v>
      </c>
      <c r="M717">
        <v>8.2200000000000006</v>
      </c>
      <c r="N717">
        <v>7.78</v>
      </c>
      <c r="O717">
        <v>65.03</v>
      </c>
      <c r="P717">
        <v>4.8</v>
      </c>
      <c r="Q717">
        <v>3869</v>
      </c>
      <c r="R717">
        <v>7098</v>
      </c>
      <c r="S717">
        <v>12</v>
      </c>
      <c r="T717" s="30">
        <v>6394173</v>
      </c>
      <c r="U717" s="30">
        <v>27610440</v>
      </c>
      <c r="V717" s="30">
        <v>-21216267</v>
      </c>
      <c r="W717" s="27">
        <f t="shared" si="11"/>
        <v>-3.3180627111590506</v>
      </c>
    </row>
    <row r="718" spans="1:23" x14ac:dyDescent="0.3">
      <c r="A718" t="s">
        <v>735</v>
      </c>
      <c r="B718" t="s">
        <v>1512</v>
      </c>
      <c r="C718" t="s">
        <v>1632</v>
      </c>
      <c r="D718" t="s">
        <v>1635</v>
      </c>
      <c r="E718">
        <v>2024</v>
      </c>
      <c r="F718" t="s">
        <v>1639</v>
      </c>
      <c r="G718">
        <v>4206</v>
      </c>
      <c r="H718">
        <v>5614</v>
      </c>
      <c r="I718">
        <v>10813</v>
      </c>
      <c r="J718">
        <v>140306</v>
      </c>
      <c r="K718">
        <v>12.39</v>
      </c>
      <c r="L718">
        <v>11</v>
      </c>
      <c r="M718">
        <v>1.39</v>
      </c>
      <c r="N718">
        <v>22.15</v>
      </c>
      <c r="O718">
        <v>79.12</v>
      </c>
      <c r="P718">
        <v>4.5999999999999996</v>
      </c>
      <c r="Q718">
        <v>13159</v>
      </c>
      <c r="R718">
        <v>7282</v>
      </c>
      <c r="S718">
        <v>2</v>
      </c>
      <c r="T718" s="30">
        <v>23612484</v>
      </c>
      <c r="U718" s="30">
        <v>45619784</v>
      </c>
      <c r="V718" s="30">
        <v>-22007300</v>
      </c>
      <c r="W718" s="27">
        <f t="shared" si="11"/>
        <v>-0.93201968924573964</v>
      </c>
    </row>
    <row r="719" spans="1:23" x14ac:dyDescent="0.3">
      <c r="A719" t="s">
        <v>736</v>
      </c>
      <c r="B719" t="s">
        <v>1513</v>
      </c>
      <c r="C719" t="s">
        <v>1634</v>
      </c>
      <c r="D719" t="s">
        <v>1635</v>
      </c>
      <c r="E719">
        <v>2024</v>
      </c>
      <c r="F719" t="s">
        <v>1642</v>
      </c>
      <c r="G719">
        <v>3172</v>
      </c>
      <c r="H719">
        <v>5053</v>
      </c>
      <c r="I719">
        <v>9977</v>
      </c>
      <c r="J719">
        <v>275180</v>
      </c>
      <c r="K719">
        <v>4.29</v>
      </c>
      <c r="L719">
        <v>7</v>
      </c>
      <c r="M719">
        <v>7.47</v>
      </c>
      <c r="N719">
        <v>19.37</v>
      </c>
      <c r="O719">
        <v>33.909999999999997</v>
      </c>
      <c r="P719">
        <v>2.2999999999999998</v>
      </c>
      <c r="Q719">
        <v>2028</v>
      </c>
      <c r="R719">
        <v>7134</v>
      </c>
      <c r="S719">
        <v>6</v>
      </c>
      <c r="T719" s="30">
        <v>16028116</v>
      </c>
      <c r="U719" s="30">
        <v>31922224</v>
      </c>
      <c r="V719" s="30">
        <v>-15894108</v>
      </c>
      <c r="W719" s="27">
        <f t="shared" si="11"/>
        <v>-0.99163919202980566</v>
      </c>
    </row>
    <row r="720" spans="1:23" x14ac:dyDescent="0.3">
      <c r="A720" t="s">
        <v>737</v>
      </c>
      <c r="B720" t="s">
        <v>1036</v>
      </c>
      <c r="C720" t="s">
        <v>1632</v>
      </c>
      <c r="D720" t="s">
        <v>1635</v>
      </c>
      <c r="E720">
        <v>2024</v>
      </c>
      <c r="F720" t="s">
        <v>1641</v>
      </c>
      <c r="G720">
        <v>4749</v>
      </c>
      <c r="H720">
        <v>9261</v>
      </c>
      <c r="I720">
        <v>4879</v>
      </c>
      <c r="J720">
        <v>419128</v>
      </c>
      <c r="K720">
        <v>13.91</v>
      </c>
      <c r="L720">
        <v>8</v>
      </c>
      <c r="M720">
        <v>0.48</v>
      </c>
      <c r="N720">
        <v>18.38</v>
      </c>
      <c r="O720">
        <v>25.44</v>
      </c>
      <c r="P720">
        <v>1.7</v>
      </c>
      <c r="Q720">
        <v>12002</v>
      </c>
      <c r="R720">
        <v>1756</v>
      </c>
      <c r="S720">
        <v>11</v>
      </c>
      <c r="T720" s="30">
        <v>43980489</v>
      </c>
      <c r="U720" s="30">
        <v>23589499</v>
      </c>
      <c r="V720" s="30">
        <v>20390990</v>
      </c>
      <c r="W720" s="27">
        <f t="shared" si="11"/>
        <v>0.46363718238785384</v>
      </c>
    </row>
    <row r="721" spans="1:23" x14ac:dyDescent="0.3">
      <c r="A721" t="s">
        <v>738</v>
      </c>
      <c r="B721" t="s">
        <v>1514</v>
      </c>
      <c r="C721" t="s">
        <v>1633</v>
      </c>
      <c r="D721" t="s">
        <v>1635</v>
      </c>
      <c r="E721">
        <v>2024</v>
      </c>
      <c r="F721" t="s">
        <v>1640</v>
      </c>
      <c r="G721">
        <v>4827</v>
      </c>
      <c r="H721">
        <v>2500</v>
      </c>
      <c r="I721">
        <v>4148</v>
      </c>
      <c r="J721">
        <v>52204</v>
      </c>
      <c r="K721">
        <v>14.55</v>
      </c>
      <c r="L721">
        <v>0</v>
      </c>
      <c r="M721">
        <v>9.49</v>
      </c>
      <c r="N721">
        <v>19.93</v>
      </c>
      <c r="O721">
        <v>19.29</v>
      </c>
      <c r="P721">
        <v>4</v>
      </c>
      <c r="Q721">
        <v>6175</v>
      </c>
      <c r="R721">
        <v>4273</v>
      </c>
      <c r="S721">
        <v>2</v>
      </c>
      <c r="T721" s="30">
        <v>12067500</v>
      </c>
      <c r="U721" s="30">
        <v>20074600</v>
      </c>
      <c r="V721" s="30">
        <v>-8007100</v>
      </c>
      <c r="W721" s="27">
        <f t="shared" si="11"/>
        <v>-0.66352599958566394</v>
      </c>
    </row>
    <row r="722" spans="1:23" x14ac:dyDescent="0.3">
      <c r="A722" t="s">
        <v>739</v>
      </c>
      <c r="B722" t="s">
        <v>1186</v>
      </c>
      <c r="C722" t="s">
        <v>1632</v>
      </c>
      <c r="D722" t="s">
        <v>1635</v>
      </c>
      <c r="E722">
        <v>2024</v>
      </c>
      <c r="F722" t="s">
        <v>1641</v>
      </c>
      <c r="G722">
        <v>3950</v>
      </c>
      <c r="H722">
        <v>17138</v>
      </c>
      <c r="I722">
        <v>7099</v>
      </c>
      <c r="J722">
        <v>142769</v>
      </c>
      <c r="K722">
        <v>8.57</v>
      </c>
      <c r="L722">
        <v>5</v>
      </c>
      <c r="M722">
        <v>7.11</v>
      </c>
      <c r="N722">
        <v>6.74</v>
      </c>
      <c r="O722">
        <v>59.3</v>
      </c>
      <c r="P722">
        <v>2.5</v>
      </c>
      <c r="Q722">
        <v>19547</v>
      </c>
      <c r="R722">
        <v>5541</v>
      </c>
      <c r="S722">
        <v>11</v>
      </c>
      <c r="T722" s="30">
        <v>67695100</v>
      </c>
      <c r="U722" s="30">
        <v>28183819</v>
      </c>
      <c r="V722" s="30">
        <v>39511281</v>
      </c>
      <c r="W722" s="27">
        <f t="shared" si="11"/>
        <v>0.58366530221537449</v>
      </c>
    </row>
    <row r="723" spans="1:23" x14ac:dyDescent="0.3">
      <c r="A723" t="s">
        <v>740</v>
      </c>
      <c r="B723" t="s">
        <v>1515</v>
      </c>
      <c r="C723" t="s">
        <v>1632</v>
      </c>
      <c r="D723" t="s">
        <v>1638</v>
      </c>
      <c r="E723">
        <v>2024</v>
      </c>
      <c r="F723" t="s">
        <v>1642</v>
      </c>
      <c r="G723">
        <v>573</v>
      </c>
      <c r="H723">
        <v>19272</v>
      </c>
      <c r="I723">
        <v>4631</v>
      </c>
      <c r="J723">
        <v>137265</v>
      </c>
      <c r="K723">
        <v>2.15</v>
      </c>
      <c r="L723">
        <v>18</v>
      </c>
      <c r="M723">
        <v>7.0000000000000007E-2</v>
      </c>
      <c r="N723">
        <v>22.19</v>
      </c>
      <c r="O723">
        <v>45.51</v>
      </c>
      <c r="P723">
        <v>2.9</v>
      </c>
      <c r="Q723">
        <v>3841</v>
      </c>
      <c r="R723">
        <v>9098</v>
      </c>
      <c r="S723">
        <v>7</v>
      </c>
      <c r="T723" s="30">
        <v>11042856</v>
      </c>
      <c r="U723" s="30">
        <v>2790828</v>
      </c>
      <c r="V723" s="30">
        <v>8252028</v>
      </c>
      <c r="W723" s="27">
        <f t="shared" si="11"/>
        <v>0.74727298807482412</v>
      </c>
    </row>
    <row r="724" spans="1:23" x14ac:dyDescent="0.3">
      <c r="A724" t="s">
        <v>741</v>
      </c>
      <c r="B724" t="s">
        <v>1312</v>
      </c>
      <c r="C724" t="s">
        <v>1632</v>
      </c>
      <c r="D724" t="s">
        <v>1636</v>
      </c>
      <c r="E724">
        <v>2023</v>
      </c>
      <c r="F724" t="s">
        <v>1640</v>
      </c>
      <c r="G724">
        <v>2443</v>
      </c>
      <c r="H724">
        <v>6950</v>
      </c>
      <c r="I724">
        <v>10233</v>
      </c>
      <c r="J724">
        <v>343275</v>
      </c>
      <c r="K724">
        <v>5.62</v>
      </c>
      <c r="L724">
        <v>10</v>
      </c>
      <c r="M724">
        <v>7.64</v>
      </c>
      <c r="N724">
        <v>3.43</v>
      </c>
      <c r="O724">
        <v>25.04</v>
      </c>
      <c r="P724">
        <v>3.5</v>
      </c>
      <c r="Q724">
        <v>15419</v>
      </c>
      <c r="R724">
        <v>3412</v>
      </c>
      <c r="S724">
        <v>8</v>
      </c>
      <c r="T724" s="30">
        <v>16978850</v>
      </c>
      <c r="U724" s="30">
        <v>25342494</v>
      </c>
      <c r="V724" s="30">
        <v>-8363644</v>
      </c>
      <c r="W724" s="27">
        <f t="shared" si="11"/>
        <v>-0.49259190110048678</v>
      </c>
    </row>
    <row r="725" spans="1:23" x14ac:dyDescent="0.3">
      <c r="A725" t="s">
        <v>742</v>
      </c>
      <c r="B725" t="s">
        <v>1382</v>
      </c>
      <c r="C725" t="s">
        <v>1633</v>
      </c>
      <c r="D725" t="s">
        <v>1635</v>
      </c>
      <c r="E725">
        <v>2023</v>
      </c>
      <c r="F725" t="s">
        <v>1642</v>
      </c>
      <c r="G725">
        <v>3167</v>
      </c>
      <c r="H725">
        <v>5212</v>
      </c>
      <c r="I725">
        <v>9181</v>
      </c>
      <c r="J725">
        <v>102428</v>
      </c>
      <c r="K725">
        <v>11.97</v>
      </c>
      <c r="L725">
        <v>10</v>
      </c>
      <c r="M725">
        <v>5.14</v>
      </c>
      <c r="N725">
        <v>8.41</v>
      </c>
      <c r="O725">
        <v>62.25</v>
      </c>
      <c r="P725">
        <v>4.5999999999999996</v>
      </c>
      <c r="Q725">
        <v>16230</v>
      </c>
      <c r="R725">
        <v>8745</v>
      </c>
      <c r="S725">
        <v>13</v>
      </c>
      <c r="T725" s="30">
        <v>16506404</v>
      </c>
      <c r="U725" s="30">
        <v>29178655</v>
      </c>
      <c r="V725" s="30">
        <v>-12672251</v>
      </c>
      <c r="W725" s="27">
        <f t="shared" si="11"/>
        <v>-0.76771724477360426</v>
      </c>
    </row>
    <row r="726" spans="1:23" x14ac:dyDescent="0.3">
      <c r="A726" t="s">
        <v>743</v>
      </c>
      <c r="B726" t="s">
        <v>1045</v>
      </c>
      <c r="C726" t="s">
        <v>1634</v>
      </c>
      <c r="D726" t="s">
        <v>1636</v>
      </c>
      <c r="E726">
        <v>2023</v>
      </c>
      <c r="F726" t="s">
        <v>1640</v>
      </c>
      <c r="G726">
        <v>2643</v>
      </c>
      <c r="H726">
        <v>2867</v>
      </c>
      <c r="I726">
        <v>14528</v>
      </c>
      <c r="J726">
        <v>83870</v>
      </c>
      <c r="K726">
        <v>5.51</v>
      </c>
      <c r="L726">
        <v>12</v>
      </c>
      <c r="M726">
        <v>7.79</v>
      </c>
      <c r="N726">
        <v>14.67</v>
      </c>
      <c r="O726">
        <v>21.88</v>
      </c>
      <c r="P726">
        <v>2.7</v>
      </c>
      <c r="Q726">
        <v>16756</v>
      </c>
      <c r="R726">
        <v>2424</v>
      </c>
      <c r="S726">
        <v>6</v>
      </c>
      <c r="T726" s="30">
        <v>7577481</v>
      </c>
      <c r="U726" s="30">
        <v>38481374</v>
      </c>
      <c r="V726" s="30">
        <v>-30903893</v>
      </c>
      <c r="W726" s="27">
        <f t="shared" si="11"/>
        <v>-4.0783860757948451</v>
      </c>
    </row>
    <row r="727" spans="1:23" x14ac:dyDescent="0.3">
      <c r="A727" t="s">
        <v>744</v>
      </c>
      <c r="B727" t="s">
        <v>1516</v>
      </c>
      <c r="C727" t="s">
        <v>1632</v>
      </c>
      <c r="D727" t="s">
        <v>1637</v>
      </c>
      <c r="E727">
        <v>2024</v>
      </c>
      <c r="F727" t="s">
        <v>1640</v>
      </c>
      <c r="G727">
        <v>2018</v>
      </c>
      <c r="H727">
        <v>9689</v>
      </c>
      <c r="I727">
        <v>9972</v>
      </c>
      <c r="J727">
        <v>153547</v>
      </c>
      <c r="K727">
        <v>1.31</v>
      </c>
      <c r="L727">
        <v>10</v>
      </c>
      <c r="M727">
        <v>5.22</v>
      </c>
      <c r="N727">
        <v>2.57</v>
      </c>
      <c r="O727">
        <v>54.34</v>
      </c>
      <c r="P727">
        <v>4.0999999999999996</v>
      </c>
      <c r="Q727">
        <v>6405</v>
      </c>
      <c r="R727">
        <v>9739</v>
      </c>
      <c r="S727">
        <v>2</v>
      </c>
      <c r="T727" s="30">
        <v>19552402</v>
      </c>
      <c r="U727" s="30">
        <v>20277043</v>
      </c>
      <c r="V727" s="30">
        <v>-724641</v>
      </c>
      <c r="W727" s="27">
        <f t="shared" si="11"/>
        <v>-3.7061482266986939E-2</v>
      </c>
    </row>
    <row r="728" spans="1:23" x14ac:dyDescent="0.3">
      <c r="A728" t="s">
        <v>745</v>
      </c>
      <c r="B728" t="s">
        <v>1517</v>
      </c>
      <c r="C728" t="s">
        <v>1634</v>
      </c>
      <c r="D728" t="s">
        <v>1636</v>
      </c>
      <c r="E728">
        <v>2023</v>
      </c>
      <c r="F728" t="s">
        <v>1639</v>
      </c>
      <c r="G728">
        <v>1803</v>
      </c>
      <c r="H728">
        <v>10513</v>
      </c>
      <c r="I728">
        <v>10690</v>
      </c>
      <c r="J728">
        <v>285990</v>
      </c>
      <c r="K728">
        <v>8.35</v>
      </c>
      <c r="L728">
        <v>17</v>
      </c>
      <c r="M728">
        <v>6.41</v>
      </c>
      <c r="N728">
        <v>18.25</v>
      </c>
      <c r="O728">
        <v>52.17</v>
      </c>
      <c r="P728">
        <v>2.1</v>
      </c>
      <c r="Q728">
        <v>17039</v>
      </c>
      <c r="R728">
        <v>5695</v>
      </c>
      <c r="S728">
        <v>7</v>
      </c>
      <c r="T728" s="30">
        <v>18954939</v>
      </c>
      <c r="U728" s="30">
        <v>19560060</v>
      </c>
      <c r="V728" s="30">
        <v>-605121</v>
      </c>
      <c r="W728" s="27">
        <f t="shared" si="11"/>
        <v>-3.1924186092078692E-2</v>
      </c>
    </row>
    <row r="729" spans="1:23" x14ac:dyDescent="0.3">
      <c r="A729" t="s">
        <v>746</v>
      </c>
      <c r="B729" t="s">
        <v>1518</v>
      </c>
      <c r="C729" t="s">
        <v>1632</v>
      </c>
      <c r="D729" t="s">
        <v>1637</v>
      </c>
      <c r="E729">
        <v>2023</v>
      </c>
      <c r="F729" t="s">
        <v>1640</v>
      </c>
      <c r="G729">
        <v>2346</v>
      </c>
      <c r="H729">
        <v>18338</v>
      </c>
      <c r="I729">
        <v>2515</v>
      </c>
      <c r="J729">
        <v>99067</v>
      </c>
      <c r="K729">
        <v>12.68</v>
      </c>
      <c r="L729">
        <v>14</v>
      </c>
      <c r="M729">
        <v>7.86</v>
      </c>
      <c r="N729">
        <v>9.68</v>
      </c>
      <c r="O729">
        <v>68.739999999999995</v>
      </c>
      <c r="P729">
        <v>3.8</v>
      </c>
      <c r="Q729">
        <v>16755</v>
      </c>
      <c r="R729">
        <v>6084</v>
      </c>
      <c r="S729">
        <v>11</v>
      </c>
      <c r="T729" s="30">
        <v>43020948</v>
      </c>
      <c r="U729" s="30">
        <v>5999257</v>
      </c>
      <c r="V729" s="30">
        <v>37021691</v>
      </c>
      <c r="W729" s="27">
        <f t="shared" si="11"/>
        <v>0.86055033003921722</v>
      </c>
    </row>
    <row r="730" spans="1:23" x14ac:dyDescent="0.3">
      <c r="A730" t="s">
        <v>747</v>
      </c>
      <c r="B730" t="s">
        <v>1371</v>
      </c>
      <c r="C730" t="s">
        <v>1633</v>
      </c>
      <c r="D730" t="s">
        <v>1637</v>
      </c>
      <c r="E730">
        <v>2023</v>
      </c>
      <c r="F730" t="s">
        <v>1641</v>
      </c>
      <c r="G730">
        <v>2311</v>
      </c>
      <c r="H730">
        <v>5226</v>
      </c>
      <c r="I730">
        <v>11585</v>
      </c>
      <c r="J730">
        <v>288083</v>
      </c>
      <c r="K730">
        <v>11.94</v>
      </c>
      <c r="L730">
        <v>0</v>
      </c>
      <c r="M730">
        <v>4.05</v>
      </c>
      <c r="N730">
        <v>19.61</v>
      </c>
      <c r="O730">
        <v>14.41</v>
      </c>
      <c r="P730">
        <v>1</v>
      </c>
      <c r="Q730">
        <v>10384</v>
      </c>
      <c r="R730">
        <v>2611</v>
      </c>
      <c r="S730">
        <v>6</v>
      </c>
      <c r="T730" s="30">
        <v>12077286</v>
      </c>
      <c r="U730" s="30">
        <v>27061018</v>
      </c>
      <c r="V730" s="30">
        <v>-14983732</v>
      </c>
      <c r="W730" s="27">
        <f t="shared" si="11"/>
        <v>-1.2406539018782863</v>
      </c>
    </row>
    <row r="731" spans="1:23" x14ac:dyDescent="0.3">
      <c r="A731" t="s">
        <v>748</v>
      </c>
      <c r="B731" t="s">
        <v>1519</v>
      </c>
      <c r="C731" t="s">
        <v>1633</v>
      </c>
      <c r="D731" t="s">
        <v>1638</v>
      </c>
      <c r="E731">
        <v>2024</v>
      </c>
      <c r="F731" t="s">
        <v>1641</v>
      </c>
      <c r="G731">
        <v>2336</v>
      </c>
      <c r="H731">
        <v>6306</v>
      </c>
      <c r="I731">
        <v>13128</v>
      </c>
      <c r="J731">
        <v>162217</v>
      </c>
      <c r="K731">
        <v>2.63</v>
      </c>
      <c r="L731">
        <v>6</v>
      </c>
      <c r="M731">
        <v>0.03</v>
      </c>
      <c r="N731">
        <v>12.32</v>
      </c>
      <c r="O731">
        <v>81.03</v>
      </c>
      <c r="P731">
        <v>4.5</v>
      </c>
      <c r="Q731">
        <v>10643</v>
      </c>
      <c r="R731">
        <v>462</v>
      </c>
      <c r="S731">
        <v>7</v>
      </c>
      <c r="T731" s="30">
        <v>14730816</v>
      </c>
      <c r="U731" s="30">
        <v>30829225</v>
      </c>
      <c r="V731" s="30">
        <v>-16098409</v>
      </c>
      <c r="W731" s="27">
        <f t="shared" si="11"/>
        <v>-1.09283891673075</v>
      </c>
    </row>
    <row r="732" spans="1:23" x14ac:dyDescent="0.3">
      <c r="A732" t="s">
        <v>749</v>
      </c>
      <c r="B732" t="s">
        <v>1520</v>
      </c>
      <c r="C732" t="s">
        <v>1633</v>
      </c>
      <c r="D732" t="s">
        <v>1637</v>
      </c>
      <c r="E732">
        <v>2023</v>
      </c>
      <c r="F732" t="s">
        <v>1641</v>
      </c>
      <c r="G732">
        <v>4252</v>
      </c>
      <c r="H732">
        <v>3690</v>
      </c>
      <c r="I732">
        <v>7250</v>
      </c>
      <c r="J732">
        <v>464823</v>
      </c>
      <c r="K732">
        <v>10.09</v>
      </c>
      <c r="L732">
        <v>12</v>
      </c>
      <c r="M732">
        <v>8.5</v>
      </c>
      <c r="N732">
        <v>4.5199999999999996</v>
      </c>
      <c r="O732">
        <v>66.239999999999995</v>
      </c>
      <c r="P732">
        <v>1.1000000000000001</v>
      </c>
      <c r="Q732">
        <v>7450</v>
      </c>
      <c r="R732">
        <v>3554</v>
      </c>
      <c r="S732">
        <v>12</v>
      </c>
      <c r="T732" s="30">
        <v>15689880</v>
      </c>
      <c r="U732" s="30">
        <v>31291823</v>
      </c>
      <c r="V732" s="30">
        <v>-15601943</v>
      </c>
      <c r="W732" s="27">
        <f t="shared" si="11"/>
        <v>-0.99439530448926317</v>
      </c>
    </row>
    <row r="733" spans="1:23" x14ac:dyDescent="0.3">
      <c r="A733" t="s">
        <v>750</v>
      </c>
      <c r="B733" t="s">
        <v>1521</v>
      </c>
      <c r="C733" t="s">
        <v>1633</v>
      </c>
      <c r="D733" t="s">
        <v>1635</v>
      </c>
      <c r="E733">
        <v>2023</v>
      </c>
      <c r="F733" t="s">
        <v>1639</v>
      </c>
      <c r="G733">
        <v>2928</v>
      </c>
      <c r="H733">
        <v>10608</v>
      </c>
      <c r="I733">
        <v>14030</v>
      </c>
      <c r="J733">
        <v>468184</v>
      </c>
      <c r="K733">
        <v>3.31</v>
      </c>
      <c r="L733">
        <v>11</v>
      </c>
      <c r="M733">
        <v>3.81</v>
      </c>
      <c r="N733">
        <v>18.37</v>
      </c>
      <c r="O733">
        <v>27.29</v>
      </c>
      <c r="P733">
        <v>3.9</v>
      </c>
      <c r="Q733">
        <v>2860</v>
      </c>
      <c r="R733">
        <v>2898</v>
      </c>
      <c r="S733">
        <v>11</v>
      </c>
      <c r="T733" s="30">
        <v>31060224</v>
      </c>
      <c r="U733" s="30">
        <v>41548024</v>
      </c>
      <c r="V733" s="30">
        <v>-10487800</v>
      </c>
      <c r="W733" s="27">
        <f t="shared" si="11"/>
        <v>-0.33766015338459893</v>
      </c>
    </row>
    <row r="734" spans="1:23" x14ac:dyDescent="0.3">
      <c r="A734" t="s">
        <v>751</v>
      </c>
      <c r="B734" t="s">
        <v>1373</v>
      </c>
      <c r="C734" t="s">
        <v>1633</v>
      </c>
      <c r="D734" t="s">
        <v>1637</v>
      </c>
      <c r="E734">
        <v>2023</v>
      </c>
      <c r="F734" t="s">
        <v>1639</v>
      </c>
      <c r="G734">
        <v>4193</v>
      </c>
      <c r="H734">
        <v>13678</v>
      </c>
      <c r="I734">
        <v>13425</v>
      </c>
      <c r="J734">
        <v>148934</v>
      </c>
      <c r="K734">
        <v>3.27</v>
      </c>
      <c r="L734">
        <v>17</v>
      </c>
      <c r="M734">
        <v>4.96</v>
      </c>
      <c r="N734">
        <v>6.3</v>
      </c>
      <c r="O734">
        <v>24.67</v>
      </c>
      <c r="P734">
        <v>1.2</v>
      </c>
      <c r="Q734">
        <v>6627</v>
      </c>
      <c r="R734">
        <v>4720</v>
      </c>
      <c r="S734">
        <v>8</v>
      </c>
      <c r="T734" s="30">
        <v>57351854</v>
      </c>
      <c r="U734" s="30">
        <v>56439959</v>
      </c>
      <c r="V734" s="30">
        <v>911895</v>
      </c>
      <c r="W734" s="27">
        <f t="shared" si="11"/>
        <v>1.5900009091249254E-2</v>
      </c>
    </row>
    <row r="735" spans="1:23" x14ac:dyDescent="0.3">
      <c r="A735" t="s">
        <v>752</v>
      </c>
      <c r="B735" t="s">
        <v>1522</v>
      </c>
      <c r="C735" t="s">
        <v>1633</v>
      </c>
      <c r="D735" t="s">
        <v>1637</v>
      </c>
      <c r="E735">
        <v>2024</v>
      </c>
      <c r="F735" t="s">
        <v>1642</v>
      </c>
      <c r="G735">
        <v>3694</v>
      </c>
      <c r="H735">
        <v>4375</v>
      </c>
      <c r="I735">
        <v>6233</v>
      </c>
      <c r="J735">
        <v>192980</v>
      </c>
      <c r="K735">
        <v>13.11</v>
      </c>
      <c r="L735">
        <v>18</v>
      </c>
      <c r="M735">
        <v>0.08</v>
      </c>
      <c r="N735">
        <v>12.27</v>
      </c>
      <c r="O735">
        <v>44.53</v>
      </c>
      <c r="P735">
        <v>2.1</v>
      </c>
      <c r="Q735">
        <v>15752</v>
      </c>
      <c r="R735">
        <v>3355</v>
      </c>
      <c r="S735">
        <v>8</v>
      </c>
      <c r="T735" s="30">
        <v>16161250</v>
      </c>
      <c r="U735" s="30">
        <v>23217682</v>
      </c>
      <c r="V735" s="30">
        <v>-7056432</v>
      </c>
      <c r="W735" s="27">
        <f t="shared" si="11"/>
        <v>-0.43662662232191196</v>
      </c>
    </row>
    <row r="736" spans="1:23" x14ac:dyDescent="0.3">
      <c r="A736" t="s">
        <v>753</v>
      </c>
      <c r="B736" t="s">
        <v>1079</v>
      </c>
      <c r="C736" t="s">
        <v>1634</v>
      </c>
      <c r="D736" t="s">
        <v>1637</v>
      </c>
      <c r="E736">
        <v>2023</v>
      </c>
      <c r="F736" t="s">
        <v>1642</v>
      </c>
      <c r="G736">
        <v>4482</v>
      </c>
      <c r="H736">
        <v>7092</v>
      </c>
      <c r="I736">
        <v>1898</v>
      </c>
      <c r="J736">
        <v>469639</v>
      </c>
      <c r="K736">
        <v>3.75</v>
      </c>
      <c r="L736">
        <v>14</v>
      </c>
      <c r="M736">
        <v>4.92</v>
      </c>
      <c r="N736">
        <v>1.89</v>
      </c>
      <c r="O736">
        <v>75.41</v>
      </c>
      <c r="P736">
        <v>3</v>
      </c>
      <c r="Q736">
        <v>10230</v>
      </c>
      <c r="R736">
        <v>1317</v>
      </c>
      <c r="S736">
        <v>3</v>
      </c>
      <c r="T736" s="30">
        <v>31786344</v>
      </c>
      <c r="U736" s="30">
        <v>8976475</v>
      </c>
      <c r="V736" s="30">
        <v>22809869</v>
      </c>
      <c r="W736" s="27">
        <f t="shared" si="11"/>
        <v>0.71759963964399298</v>
      </c>
    </row>
    <row r="737" spans="1:23" x14ac:dyDescent="0.3">
      <c r="A737" t="s">
        <v>754</v>
      </c>
      <c r="B737" t="s">
        <v>1167</v>
      </c>
      <c r="C737" t="s">
        <v>1634</v>
      </c>
      <c r="D737" t="s">
        <v>1635</v>
      </c>
      <c r="E737">
        <v>2023</v>
      </c>
      <c r="F737" t="s">
        <v>1639</v>
      </c>
      <c r="G737">
        <v>2105</v>
      </c>
      <c r="H737">
        <v>19324</v>
      </c>
      <c r="I737">
        <v>7896</v>
      </c>
      <c r="J737">
        <v>386851</v>
      </c>
      <c r="K737">
        <v>3.95</v>
      </c>
      <c r="L737">
        <v>7</v>
      </c>
      <c r="M737">
        <v>9.86</v>
      </c>
      <c r="N737">
        <v>15.45</v>
      </c>
      <c r="O737">
        <v>77.44</v>
      </c>
      <c r="P737">
        <v>2.7</v>
      </c>
      <c r="Q737">
        <v>5425</v>
      </c>
      <c r="R737">
        <v>1585</v>
      </c>
      <c r="S737">
        <v>13</v>
      </c>
      <c r="T737" s="30">
        <v>40677020</v>
      </c>
      <c r="U737" s="30">
        <v>17007931</v>
      </c>
      <c r="V737" s="30">
        <v>23669089</v>
      </c>
      <c r="W737" s="27">
        <f t="shared" si="11"/>
        <v>0.5818786381106581</v>
      </c>
    </row>
    <row r="738" spans="1:23" x14ac:dyDescent="0.3">
      <c r="A738" t="s">
        <v>755</v>
      </c>
      <c r="B738" t="s">
        <v>1523</v>
      </c>
      <c r="C738" t="s">
        <v>1632</v>
      </c>
      <c r="D738" t="s">
        <v>1635</v>
      </c>
      <c r="E738">
        <v>2024</v>
      </c>
      <c r="F738" t="s">
        <v>1639</v>
      </c>
      <c r="G738">
        <v>4770</v>
      </c>
      <c r="H738">
        <v>14092</v>
      </c>
      <c r="I738">
        <v>3126</v>
      </c>
      <c r="J738">
        <v>259329</v>
      </c>
      <c r="K738">
        <v>0.01</v>
      </c>
      <c r="L738">
        <v>18</v>
      </c>
      <c r="M738">
        <v>2.78</v>
      </c>
      <c r="N738">
        <v>16.649999999999999</v>
      </c>
      <c r="O738">
        <v>51.64</v>
      </c>
      <c r="P738">
        <v>1.8</v>
      </c>
      <c r="Q738">
        <v>9963</v>
      </c>
      <c r="R738">
        <v>5449</v>
      </c>
      <c r="S738">
        <v>4</v>
      </c>
      <c r="T738" s="30">
        <v>67218840</v>
      </c>
      <c r="U738" s="30">
        <v>15170349</v>
      </c>
      <c r="V738" s="30">
        <v>52048491</v>
      </c>
      <c r="W738" s="27">
        <f t="shared" si="11"/>
        <v>0.77431403160185452</v>
      </c>
    </row>
    <row r="739" spans="1:23" x14ac:dyDescent="0.3">
      <c r="A739" t="s">
        <v>756</v>
      </c>
      <c r="B739" t="s">
        <v>1361</v>
      </c>
      <c r="C739" t="s">
        <v>1632</v>
      </c>
      <c r="D739" t="s">
        <v>1636</v>
      </c>
      <c r="E739">
        <v>2024</v>
      </c>
      <c r="F739" t="s">
        <v>1639</v>
      </c>
      <c r="G739">
        <v>1326</v>
      </c>
      <c r="H739">
        <v>10427</v>
      </c>
      <c r="I739">
        <v>12239</v>
      </c>
      <c r="J739">
        <v>307354</v>
      </c>
      <c r="K739">
        <v>13.06</v>
      </c>
      <c r="L739">
        <v>9</v>
      </c>
      <c r="M739">
        <v>3.95</v>
      </c>
      <c r="N739">
        <v>9.4700000000000006</v>
      </c>
      <c r="O739">
        <v>78.86</v>
      </c>
      <c r="P739">
        <v>2.2999999999999998</v>
      </c>
      <c r="Q739">
        <v>18912</v>
      </c>
      <c r="R739">
        <v>7295</v>
      </c>
      <c r="S739">
        <v>13</v>
      </c>
      <c r="T739" s="30">
        <v>13826202</v>
      </c>
      <c r="U739" s="30">
        <v>16536268</v>
      </c>
      <c r="V739" s="30">
        <v>-2710066</v>
      </c>
      <c r="W739" s="27">
        <f t="shared" si="11"/>
        <v>-0.1960094319466763</v>
      </c>
    </row>
    <row r="740" spans="1:23" x14ac:dyDescent="0.3">
      <c r="A740" t="s">
        <v>757</v>
      </c>
      <c r="B740" t="s">
        <v>1281</v>
      </c>
      <c r="C740" t="s">
        <v>1632</v>
      </c>
      <c r="D740" t="s">
        <v>1636</v>
      </c>
      <c r="E740">
        <v>2023</v>
      </c>
      <c r="F740" t="s">
        <v>1640</v>
      </c>
      <c r="G740">
        <v>2816</v>
      </c>
      <c r="H740">
        <v>15937</v>
      </c>
      <c r="I740">
        <v>9887</v>
      </c>
      <c r="J740">
        <v>111215</v>
      </c>
      <c r="K740">
        <v>11.89</v>
      </c>
      <c r="L740">
        <v>6</v>
      </c>
      <c r="M740">
        <v>6.87</v>
      </c>
      <c r="N740">
        <v>23.86</v>
      </c>
      <c r="O740">
        <v>10.44</v>
      </c>
      <c r="P740">
        <v>3.9</v>
      </c>
      <c r="Q740">
        <v>2742</v>
      </c>
      <c r="R740">
        <v>7850</v>
      </c>
      <c r="S740">
        <v>7</v>
      </c>
      <c r="T740" s="30">
        <v>44878592</v>
      </c>
      <c r="U740" s="30">
        <v>27953007</v>
      </c>
      <c r="V740" s="30">
        <v>16925585</v>
      </c>
      <c r="W740" s="27">
        <f t="shared" si="11"/>
        <v>0.37714162244662219</v>
      </c>
    </row>
    <row r="741" spans="1:23" x14ac:dyDescent="0.3">
      <c r="A741" t="s">
        <v>758</v>
      </c>
      <c r="B741" t="s">
        <v>1223</v>
      </c>
      <c r="C741" t="s">
        <v>1633</v>
      </c>
      <c r="D741" t="s">
        <v>1637</v>
      </c>
      <c r="E741">
        <v>2024</v>
      </c>
      <c r="F741" t="s">
        <v>1640</v>
      </c>
      <c r="G741">
        <v>352</v>
      </c>
      <c r="H741">
        <v>13030</v>
      </c>
      <c r="I741">
        <v>7216</v>
      </c>
      <c r="J741">
        <v>236907</v>
      </c>
      <c r="K741">
        <v>9.41</v>
      </c>
      <c r="L741">
        <v>17</v>
      </c>
      <c r="M741">
        <v>8.15</v>
      </c>
      <c r="N741">
        <v>21.85</v>
      </c>
      <c r="O741">
        <v>12.81</v>
      </c>
      <c r="P741">
        <v>3.7</v>
      </c>
      <c r="Q741">
        <v>10284</v>
      </c>
      <c r="R741">
        <v>6179</v>
      </c>
      <c r="S741">
        <v>4</v>
      </c>
      <c r="T741" s="30">
        <v>4586560</v>
      </c>
      <c r="U741" s="30">
        <v>2776939</v>
      </c>
      <c r="V741" s="30">
        <v>1809621</v>
      </c>
      <c r="W741" s="27">
        <f t="shared" si="11"/>
        <v>0.39454863775901766</v>
      </c>
    </row>
    <row r="742" spans="1:23" x14ac:dyDescent="0.3">
      <c r="A742" t="s">
        <v>759</v>
      </c>
      <c r="B742" t="s">
        <v>1524</v>
      </c>
      <c r="C742" t="s">
        <v>1634</v>
      </c>
      <c r="D742" t="s">
        <v>1638</v>
      </c>
      <c r="E742">
        <v>2023</v>
      </c>
      <c r="F742" t="s">
        <v>1640</v>
      </c>
      <c r="G742">
        <v>688</v>
      </c>
      <c r="H742">
        <v>8510</v>
      </c>
      <c r="I742">
        <v>7780</v>
      </c>
      <c r="J742">
        <v>361573</v>
      </c>
      <c r="K742">
        <v>11.25</v>
      </c>
      <c r="L742">
        <v>15</v>
      </c>
      <c r="M742">
        <v>4.17</v>
      </c>
      <c r="N742">
        <v>17.7</v>
      </c>
      <c r="O742">
        <v>82.95</v>
      </c>
      <c r="P742">
        <v>1.3</v>
      </c>
      <c r="Q742">
        <v>11297</v>
      </c>
      <c r="R742">
        <v>9499</v>
      </c>
      <c r="S742">
        <v>3</v>
      </c>
      <c r="T742" s="30">
        <v>5854880</v>
      </c>
      <c r="U742" s="30">
        <v>5714213</v>
      </c>
      <c r="V742" s="30">
        <v>140667</v>
      </c>
      <c r="W742" s="27">
        <f t="shared" si="11"/>
        <v>2.4025599158308965E-2</v>
      </c>
    </row>
    <row r="743" spans="1:23" x14ac:dyDescent="0.3">
      <c r="A743" t="s">
        <v>760</v>
      </c>
      <c r="B743" t="s">
        <v>1434</v>
      </c>
      <c r="C743" t="s">
        <v>1633</v>
      </c>
      <c r="D743" t="s">
        <v>1637</v>
      </c>
      <c r="E743">
        <v>2024</v>
      </c>
      <c r="F743" t="s">
        <v>1641</v>
      </c>
      <c r="G743">
        <v>105</v>
      </c>
      <c r="H743">
        <v>12707</v>
      </c>
      <c r="I743">
        <v>7563</v>
      </c>
      <c r="J743">
        <v>394296</v>
      </c>
      <c r="K743">
        <v>2.2799999999999998</v>
      </c>
      <c r="L743">
        <v>19</v>
      </c>
      <c r="M743">
        <v>3.1</v>
      </c>
      <c r="N743">
        <v>17.84</v>
      </c>
      <c r="O743">
        <v>72.03</v>
      </c>
      <c r="P743">
        <v>4</v>
      </c>
      <c r="Q743">
        <v>7906</v>
      </c>
      <c r="R743">
        <v>9740</v>
      </c>
      <c r="S743">
        <v>5</v>
      </c>
      <c r="T743" s="30">
        <v>1334235</v>
      </c>
      <c r="U743" s="30">
        <v>1188411</v>
      </c>
      <c r="V743" s="30">
        <v>145824</v>
      </c>
      <c r="W743" s="27">
        <f t="shared" si="11"/>
        <v>0.10929408987172425</v>
      </c>
    </row>
    <row r="744" spans="1:23" x14ac:dyDescent="0.3">
      <c r="A744" t="s">
        <v>761</v>
      </c>
      <c r="B744" t="s">
        <v>1525</v>
      </c>
      <c r="C744" t="s">
        <v>1632</v>
      </c>
      <c r="D744" t="s">
        <v>1636</v>
      </c>
      <c r="E744">
        <v>2023</v>
      </c>
      <c r="F744" t="s">
        <v>1641</v>
      </c>
      <c r="G744">
        <v>4871</v>
      </c>
      <c r="H744">
        <v>4489</v>
      </c>
      <c r="I744">
        <v>2474</v>
      </c>
      <c r="J744">
        <v>158048</v>
      </c>
      <c r="K744">
        <v>6.87</v>
      </c>
      <c r="L744">
        <v>5</v>
      </c>
      <c r="M744">
        <v>9.3800000000000008</v>
      </c>
      <c r="N744">
        <v>6.31</v>
      </c>
      <c r="O744">
        <v>46.06</v>
      </c>
      <c r="P744">
        <v>1.2</v>
      </c>
      <c r="Q744">
        <v>15465</v>
      </c>
      <c r="R744">
        <v>8135</v>
      </c>
      <c r="S744">
        <v>6</v>
      </c>
      <c r="T744" s="30">
        <v>21865919</v>
      </c>
      <c r="U744" s="30">
        <v>12208902</v>
      </c>
      <c r="V744" s="30">
        <v>9657017</v>
      </c>
      <c r="W744" s="27">
        <f t="shared" si="11"/>
        <v>0.44164697582571305</v>
      </c>
    </row>
    <row r="745" spans="1:23" x14ac:dyDescent="0.3">
      <c r="A745" t="s">
        <v>762</v>
      </c>
      <c r="B745" t="s">
        <v>1526</v>
      </c>
      <c r="C745" t="s">
        <v>1634</v>
      </c>
      <c r="D745" t="s">
        <v>1635</v>
      </c>
      <c r="E745">
        <v>2024</v>
      </c>
      <c r="F745" t="s">
        <v>1642</v>
      </c>
      <c r="G745">
        <v>575</v>
      </c>
      <c r="H745">
        <v>13540</v>
      </c>
      <c r="I745">
        <v>11901</v>
      </c>
      <c r="J745">
        <v>219530</v>
      </c>
      <c r="K745">
        <v>5.27</v>
      </c>
      <c r="L745">
        <v>8</v>
      </c>
      <c r="M745">
        <v>6.77</v>
      </c>
      <c r="N745">
        <v>16.420000000000002</v>
      </c>
      <c r="O745">
        <v>70.290000000000006</v>
      </c>
      <c r="P745">
        <v>3.2</v>
      </c>
      <c r="Q745">
        <v>15233</v>
      </c>
      <c r="R745">
        <v>1607</v>
      </c>
      <c r="S745">
        <v>12</v>
      </c>
      <c r="T745" s="30">
        <v>7785500</v>
      </c>
      <c r="U745" s="30">
        <v>7062605</v>
      </c>
      <c r="V745" s="30">
        <v>722895</v>
      </c>
      <c r="W745" s="27">
        <f t="shared" si="11"/>
        <v>9.2851454627191576E-2</v>
      </c>
    </row>
    <row r="746" spans="1:23" x14ac:dyDescent="0.3">
      <c r="A746" t="s">
        <v>763</v>
      </c>
      <c r="B746" t="s">
        <v>1186</v>
      </c>
      <c r="C746" t="s">
        <v>1632</v>
      </c>
      <c r="D746" t="s">
        <v>1637</v>
      </c>
      <c r="E746">
        <v>2024</v>
      </c>
      <c r="F746" t="s">
        <v>1639</v>
      </c>
      <c r="G746">
        <v>4619</v>
      </c>
      <c r="H746">
        <v>10718</v>
      </c>
      <c r="I746">
        <v>8750</v>
      </c>
      <c r="J746">
        <v>227241</v>
      </c>
      <c r="K746">
        <v>1.41</v>
      </c>
      <c r="L746">
        <v>12</v>
      </c>
      <c r="M746">
        <v>1.19</v>
      </c>
      <c r="N746">
        <v>4.96</v>
      </c>
      <c r="O746">
        <v>86.45</v>
      </c>
      <c r="P746">
        <v>2</v>
      </c>
      <c r="Q746">
        <v>19324</v>
      </c>
      <c r="R746">
        <v>1103</v>
      </c>
      <c r="S746">
        <v>11</v>
      </c>
      <c r="T746" s="30">
        <v>49506442</v>
      </c>
      <c r="U746" s="30">
        <v>40643491</v>
      </c>
      <c r="V746" s="30">
        <v>8862951</v>
      </c>
      <c r="W746" s="27">
        <f t="shared" si="11"/>
        <v>0.17902621642654101</v>
      </c>
    </row>
    <row r="747" spans="1:23" x14ac:dyDescent="0.3">
      <c r="A747" t="s">
        <v>764</v>
      </c>
      <c r="B747" t="s">
        <v>1527</v>
      </c>
      <c r="C747" t="s">
        <v>1634</v>
      </c>
      <c r="D747" t="s">
        <v>1635</v>
      </c>
      <c r="E747">
        <v>2023</v>
      </c>
      <c r="F747" t="s">
        <v>1641</v>
      </c>
      <c r="G747">
        <v>4173</v>
      </c>
      <c r="H747">
        <v>7971</v>
      </c>
      <c r="I747">
        <v>9922</v>
      </c>
      <c r="J747">
        <v>188731</v>
      </c>
      <c r="K747">
        <v>7.29</v>
      </c>
      <c r="L747">
        <v>7</v>
      </c>
      <c r="M747">
        <v>0.69</v>
      </c>
      <c r="N747">
        <v>3.6</v>
      </c>
      <c r="O747">
        <v>71.77</v>
      </c>
      <c r="P747">
        <v>3.4</v>
      </c>
      <c r="Q747">
        <v>5126</v>
      </c>
      <c r="R747">
        <v>6503</v>
      </c>
      <c r="S747">
        <v>10</v>
      </c>
      <c r="T747" s="30">
        <v>33262983</v>
      </c>
      <c r="U747" s="30">
        <v>41593237</v>
      </c>
      <c r="V747" s="30">
        <v>-8330254</v>
      </c>
      <c r="W747" s="27">
        <f t="shared" si="11"/>
        <v>-0.2504361680370038</v>
      </c>
    </row>
    <row r="748" spans="1:23" x14ac:dyDescent="0.3">
      <c r="A748" t="s">
        <v>765</v>
      </c>
      <c r="B748" t="s">
        <v>1129</v>
      </c>
      <c r="C748" t="s">
        <v>1632</v>
      </c>
      <c r="D748" t="s">
        <v>1636</v>
      </c>
      <c r="E748">
        <v>2023</v>
      </c>
      <c r="F748" t="s">
        <v>1641</v>
      </c>
      <c r="G748">
        <v>2175</v>
      </c>
      <c r="H748">
        <v>4363</v>
      </c>
      <c r="I748">
        <v>13376</v>
      </c>
      <c r="J748">
        <v>289977</v>
      </c>
      <c r="K748">
        <v>13.81</v>
      </c>
      <c r="L748">
        <v>15</v>
      </c>
      <c r="M748">
        <v>4.84</v>
      </c>
      <c r="N748">
        <v>24.99</v>
      </c>
      <c r="O748">
        <v>77.39</v>
      </c>
      <c r="P748">
        <v>2</v>
      </c>
      <c r="Q748">
        <v>11574</v>
      </c>
      <c r="R748">
        <v>1025</v>
      </c>
      <c r="S748">
        <v>4</v>
      </c>
      <c r="T748" s="30">
        <v>9489525</v>
      </c>
      <c r="U748" s="30">
        <v>29382777</v>
      </c>
      <c r="V748" s="30">
        <v>-19893252</v>
      </c>
      <c r="W748" s="27">
        <f t="shared" si="11"/>
        <v>-2.0963380148110682</v>
      </c>
    </row>
    <row r="749" spans="1:23" x14ac:dyDescent="0.3">
      <c r="A749" t="s">
        <v>766</v>
      </c>
      <c r="B749" t="s">
        <v>1033</v>
      </c>
      <c r="C749" t="s">
        <v>1632</v>
      </c>
      <c r="D749" t="s">
        <v>1635</v>
      </c>
      <c r="E749">
        <v>2024</v>
      </c>
      <c r="F749" t="s">
        <v>1641</v>
      </c>
      <c r="G749">
        <v>3337</v>
      </c>
      <c r="H749">
        <v>12193</v>
      </c>
      <c r="I749">
        <v>9715</v>
      </c>
      <c r="J749">
        <v>389384</v>
      </c>
      <c r="K749">
        <v>0.6</v>
      </c>
      <c r="L749">
        <v>12</v>
      </c>
      <c r="M749">
        <v>2.2000000000000002</v>
      </c>
      <c r="N749">
        <v>15.56</v>
      </c>
      <c r="O749">
        <v>70.849999999999994</v>
      </c>
      <c r="P749">
        <v>4.9000000000000004</v>
      </c>
      <c r="Q749">
        <v>18068</v>
      </c>
      <c r="R749">
        <v>8375</v>
      </c>
      <c r="S749">
        <v>4</v>
      </c>
      <c r="T749" s="30">
        <v>40688041</v>
      </c>
      <c r="U749" s="30">
        <v>32808339</v>
      </c>
      <c r="V749" s="30">
        <v>7879702</v>
      </c>
      <c r="W749" s="27">
        <f t="shared" si="11"/>
        <v>0.19366137583276619</v>
      </c>
    </row>
    <row r="750" spans="1:23" x14ac:dyDescent="0.3">
      <c r="A750" t="s">
        <v>767</v>
      </c>
      <c r="B750" t="s">
        <v>1169</v>
      </c>
      <c r="C750" t="s">
        <v>1634</v>
      </c>
      <c r="D750" t="s">
        <v>1638</v>
      </c>
      <c r="E750">
        <v>2024</v>
      </c>
      <c r="F750" t="s">
        <v>1640</v>
      </c>
      <c r="G750">
        <v>414</v>
      </c>
      <c r="H750">
        <v>2677</v>
      </c>
      <c r="I750">
        <v>11932</v>
      </c>
      <c r="J750">
        <v>476009</v>
      </c>
      <c r="K750">
        <v>4.37</v>
      </c>
      <c r="L750">
        <v>12</v>
      </c>
      <c r="M750">
        <v>2.54</v>
      </c>
      <c r="N750">
        <v>10.77</v>
      </c>
      <c r="O750">
        <v>23.46</v>
      </c>
      <c r="P750">
        <v>2.2000000000000002</v>
      </c>
      <c r="Q750">
        <v>9531</v>
      </c>
      <c r="R750">
        <v>6683</v>
      </c>
      <c r="S750">
        <v>7</v>
      </c>
      <c r="T750" s="30">
        <v>1108278</v>
      </c>
      <c r="U750" s="30">
        <v>5415857</v>
      </c>
      <c r="V750" s="30">
        <v>-4307579</v>
      </c>
      <c r="W750" s="27">
        <f t="shared" si="11"/>
        <v>-3.8867314879479697</v>
      </c>
    </row>
    <row r="751" spans="1:23" x14ac:dyDescent="0.3">
      <c r="A751" t="s">
        <v>768</v>
      </c>
      <c r="B751" t="s">
        <v>1457</v>
      </c>
      <c r="C751" t="s">
        <v>1632</v>
      </c>
      <c r="D751" t="s">
        <v>1636</v>
      </c>
      <c r="E751">
        <v>2023</v>
      </c>
      <c r="F751" t="s">
        <v>1642</v>
      </c>
      <c r="G751">
        <v>4671</v>
      </c>
      <c r="H751">
        <v>6260</v>
      </c>
      <c r="I751">
        <v>6849</v>
      </c>
      <c r="J751">
        <v>163688</v>
      </c>
      <c r="K751">
        <v>3.11</v>
      </c>
      <c r="L751">
        <v>16</v>
      </c>
      <c r="M751">
        <v>8.7799999999999994</v>
      </c>
      <c r="N751">
        <v>7.2</v>
      </c>
      <c r="O751">
        <v>76.69</v>
      </c>
      <c r="P751">
        <v>2</v>
      </c>
      <c r="Q751">
        <v>4688</v>
      </c>
      <c r="R751">
        <v>4027</v>
      </c>
      <c r="S751">
        <v>6</v>
      </c>
      <c r="T751" s="30">
        <v>29240460</v>
      </c>
      <c r="U751" s="30">
        <v>32155367</v>
      </c>
      <c r="V751" s="30">
        <v>-2914907</v>
      </c>
      <c r="W751" s="27">
        <f t="shared" si="11"/>
        <v>-9.9687453617350749E-2</v>
      </c>
    </row>
    <row r="752" spans="1:23" x14ac:dyDescent="0.3">
      <c r="A752" t="s">
        <v>769</v>
      </c>
      <c r="B752" t="s">
        <v>1528</v>
      </c>
      <c r="C752" t="s">
        <v>1632</v>
      </c>
      <c r="D752" t="s">
        <v>1636</v>
      </c>
      <c r="E752">
        <v>2024</v>
      </c>
      <c r="F752" t="s">
        <v>1642</v>
      </c>
      <c r="G752">
        <v>1696</v>
      </c>
      <c r="H752">
        <v>1511</v>
      </c>
      <c r="I752">
        <v>1889</v>
      </c>
      <c r="J752">
        <v>358617</v>
      </c>
      <c r="K752">
        <v>3.57</v>
      </c>
      <c r="L752">
        <v>19</v>
      </c>
      <c r="M752">
        <v>0.9</v>
      </c>
      <c r="N752">
        <v>15.1</v>
      </c>
      <c r="O752">
        <v>25.61</v>
      </c>
      <c r="P752">
        <v>2.1</v>
      </c>
      <c r="Q752">
        <v>4445</v>
      </c>
      <c r="R752">
        <v>9834</v>
      </c>
      <c r="S752">
        <v>7</v>
      </c>
      <c r="T752" s="30">
        <v>2562656</v>
      </c>
      <c r="U752" s="30">
        <v>3562361</v>
      </c>
      <c r="V752" s="30">
        <v>-999705</v>
      </c>
      <c r="W752" s="27">
        <f t="shared" si="11"/>
        <v>-0.39010503165465832</v>
      </c>
    </row>
    <row r="753" spans="1:23" x14ac:dyDescent="0.3">
      <c r="A753" t="s">
        <v>770</v>
      </c>
      <c r="B753" t="s">
        <v>1529</v>
      </c>
      <c r="C753" t="s">
        <v>1633</v>
      </c>
      <c r="D753" t="s">
        <v>1637</v>
      </c>
      <c r="E753">
        <v>2023</v>
      </c>
      <c r="F753" t="s">
        <v>1641</v>
      </c>
      <c r="G753">
        <v>968</v>
      </c>
      <c r="H753">
        <v>17853</v>
      </c>
      <c r="I753">
        <v>5378</v>
      </c>
      <c r="J753">
        <v>408906</v>
      </c>
      <c r="K753">
        <v>13.63</v>
      </c>
      <c r="L753">
        <v>4</v>
      </c>
      <c r="M753">
        <v>7.15</v>
      </c>
      <c r="N753">
        <v>1.24</v>
      </c>
      <c r="O753">
        <v>81.41</v>
      </c>
      <c r="P753">
        <v>4.5999999999999996</v>
      </c>
      <c r="Q753">
        <v>8265</v>
      </c>
      <c r="R753">
        <v>1085</v>
      </c>
      <c r="S753">
        <v>8</v>
      </c>
      <c r="T753" s="30">
        <v>17281704</v>
      </c>
      <c r="U753" s="30">
        <v>5614810</v>
      </c>
      <c r="V753" s="30">
        <v>11666894</v>
      </c>
      <c r="W753" s="27">
        <f t="shared" si="11"/>
        <v>0.67510090440155668</v>
      </c>
    </row>
    <row r="754" spans="1:23" x14ac:dyDescent="0.3">
      <c r="A754" t="s">
        <v>771</v>
      </c>
      <c r="B754" t="s">
        <v>1530</v>
      </c>
      <c r="C754" t="s">
        <v>1634</v>
      </c>
      <c r="D754" t="s">
        <v>1635</v>
      </c>
      <c r="E754">
        <v>2023</v>
      </c>
      <c r="F754" t="s">
        <v>1640</v>
      </c>
      <c r="G754">
        <v>2847</v>
      </c>
      <c r="H754">
        <v>13056</v>
      </c>
      <c r="I754">
        <v>9927</v>
      </c>
      <c r="J754">
        <v>270460</v>
      </c>
      <c r="K754">
        <v>7.02</v>
      </c>
      <c r="L754">
        <v>16</v>
      </c>
      <c r="M754">
        <v>2.71</v>
      </c>
      <c r="N754">
        <v>2.37</v>
      </c>
      <c r="O754">
        <v>46.69</v>
      </c>
      <c r="P754">
        <v>3.5</v>
      </c>
      <c r="Q754">
        <v>20358</v>
      </c>
      <c r="R754">
        <v>4331</v>
      </c>
      <c r="S754">
        <v>12</v>
      </c>
      <c r="T754" s="30">
        <v>37170432</v>
      </c>
      <c r="U754" s="30">
        <v>28532629</v>
      </c>
      <c r="V754" s="30">
        <v>8637803</v>
      </c>
      <c r="W754" s="27">
        <f t="shared" si="11"/>
        <v>0.23238371294689283</v>
      </c>
    </row>
    <row r="755" spans="1:23" x14ac:dyDescent="0.3">
      <c r="A755" t="s">
        <v>772</v>
      </c>
      <c r="B755" t="s">
        <v>1531</v>
      </c>
      <c r="C755" t="s">
        <v>1634</v>
      </c>
      <c r="D755" t="s">
        <v>1637</v>
      </c>
      <c r="E755">
        <v>2023</v>
      </c>
      <c r="F755" t="s">
        <v>1641</v>
      </c>
      <c r="G755">
        <v>1581</v>
      </c>
      <c r="H755">
        <v>13063</v>
      </c>
      <c r="I755">
        <v>11287</v>
      </c>
      <c r="J755">
        <v>419100</v>
      </c>
      <c r="K755">
        <v>6.99</v>
      </c>
      <c r="L755">
        <v>8</v>
      </c>
      <c r="M755">
        <v>7.6</v>
      </c>
      <c r="N755">
        <v>0.82</v>
      </c>
      <c r="O755">
        <v>64.16</v>
      </c>
      <c r="P755">
        <v>3.9</v>
      </c>
      <c r="Q755">
        <v>12307</v>
      </c>
      <c r="R755">
        <v>5402</v>
      </c>
      <c r="S755">
        <v>4</v>
      </c>
      <c r="T755" s="30">
        <v>20652603</v>
      </c>
      <c r="U755" s="30">
        <v>18263847</v>
      </c>
      <c r="V755" s="30">
        <v>2388756</v>
      </c>
      <c r="W755" s="27">
        <f t="shared" si="11"/>
        <v>0.11566367687404827</v>
      </c>
    </row>
    <row r="756" spans="1:23" x14ac:dyDescent="0.3">
      <c r="A756" t="s">
        <v>773</v>
      </c>
      <c r="B756" t="s">
        <v>1377</v>
      </c>
      <c r="C756" t="s">
        <v>1634</v>
      </c>
      <c r="D756" t="s">
        <v>1637</v>
      </c>
      <c r="E756">
        <v>2024</v>
      </c>
      <c r="F756" t="s">
        <v>1641</v>
      </c>
      <c r="G756">
        <v>3395</v>
      </c>
      <c r="H756">
        <v>15551</v>
      </c>
      <c r="I756">
        <v>955</v>
      </c>
      <c r="J756">
        <v>430596</v>
      </c>
      <c r="K756">
        <v>11.41</v>
      </c>
      <c r="L756">
        <v>1</v>
      </c>
      <c r="M756">
        <v>7.22</v>
      </c>
      <c r="N756">
        <v>12.48</v>
      </c>
      <c r="O756">
        <v>49.78</v>
      </c>
      <c r="P756">
        <v>4.7</v>
      </c>
      <c r="Q756">
        <v>11704</v>
      </c>
      <c r="R756">
        <v>5391</v>
      </c>
      <c r="S756">
        <v>14</v>
      </c>
      <c r="T756" s="30">
        <v>52795645</v>
      </c>
      <c r="U756" s="30">
        <v>3672821</v>
      </c>
      <c r="V756" s="30">
        <v>49122824</v>
      </c>
      <c r="W756" s="27">
        <f t="shared" si="11"/>
        <v>0.93043325827348067</v>
      </c>
    </row>
    <row r="757" spans="1:23" x14ac:dyDescent="0.3">
      <c r="A757" t="s">
        <v>774</v>
      </c>
      <c r="B757" t="s">
        <v>1282</v>
      </c>
      <c r="C757" t="s">
        <v>1633</v>
      </c>
      <c r="D757" t="s">
        <v>1637</v>
      </c>
      <c r="E757">
        <v>2023</v>
      </c>
      <c r="F757" t="s">
        <v>1639</v>
      </c>
      <c r="G757">
        <v>1956</v>
      </c>
      <c r="H757">
        <v>12522</v>
      </c>
      <c r="I757">
        <v>10062</v>
      </c>
      <c r="J757">
        <v>236823</v>
      </c>
      <c r="K757">
        <v>2.3199999999999998</v>
      </c>
      <c r="L757">
        <v>17</v>
      </c>
      <c r="M757">
        <v>7.0000000000000007E-2</v>
      </c>
      <c r="N757">
        <v>15.02</v>
      </c>
      <c r="O757">
        <v>17.52</v>
      </c>
      <c r="P757">
        <v>4.5999999999999996</v>
      </c>
      <c r="Q757">
        <v>10852</v>
      </c>
      <c r="R757">
        <v>1008</v>
      </c>
      <c r="S757">
        <v>6</v>
      </c>
      <c r="T757" s="30">
        <v>24493032</v>
      </c>
      <c r="U757" s="30">
        <v>19918095</v>
      </c>
      <c r="V757" s="30">
        <v>4574937</v>
      </c>
      <c r="W757" s="27">
        <f t="shared" si="11"/>
        <v>0.18678524569763352</v>
      </c>
    </row>
    <row r="758" spans="1:23" x14ac:dyDescent="0.3">
      <c r="A758" t="s">
        <v>775</v>
      </c>
      <c r="B758" t="s">
        <v>1532</v>
      </c>
      <c r="C758" t="s">
        <v>1632</v>
      </c>
      <c r="D758" t="s">
        <v>1637</v>
      </c>
      <c r="E758">
        <v>2024</v>
      </c>
      <c r="F758" t="s">
        <v>1639</v>
      </c>
      <c r="G758">
        <v>3136</v>
      </c>
      <c r="H758">
        <v>9734</v>
      </c>
      <c r="I758">
        <v>2758</v>
      </c>
      <c r="J758">
        <v>438455</v>
      </c>
      <c r="K758">
        <v>7.31</v>
      </c>
      <c r="L758">
        <v>8</v>
      </c>
      <c r="M758">
        <v>5.09</v>
      </c>
      <c r="N758">
        <v>1.56</v>
      </c>
      <c r="O758">
        <v>33.26</v>
      </c>
      <c r="P758">
        <v>4</v>
      </c>
      <c r="Q758">
        <v>6099</v>
      </c>
      <c r="R758">
        <v>5151</v>
      </c>
      <c r="S758">
        <v>9</v>
      </c>
      <c r="T758" s="30">
        <v>30525824</v>
      </c>
      <c r="U758" s="30">
        <v>9087543</v>
      </c>
      <c r="V758" s="30">
        <v>21438281</v>
      </c>
      <c r="W758" s="27">
        <f t="shared" si="11"/>
        <v>0.70229982980967198</v>
      </c>
    </row>
    <row r="759" spans="1:23" x14ac:dyDescent="0.3">
      <c r="A759" t="s">
        <v>776</v>
      </c>
      <c r="B759" t="s">
        <v>1533</v>
      </c>
      <c r="C759" t="s">
        <v>1632</v>
      </c>
      <c r="D759" t="s">
        <v>1635</v>
      </c>
      <c r="E759">
        <v>2024</v>
      </c>
      <c r="F759" t="s">
        <v>1641</v>
      </c>
      <c r="G759">
        <v>4630</v>
      </c>
      <c r="H759">
        <v>17673</v>
      </c>
      <c r="I759">
        <v>11493</v>
      </c>
      <c r="J759">
        <v>259987</v>
      </c>
      <c r="K759">
        <v>6.45</v>
      </c>
      <c r="L759">
        <v>5</v>
      </c>
      <c r="M759">
        <v>1.39</v>
      </c>
      <c r="N759">
        <v>18.03</v>
      </c>
      <c r="O759">
        <v>88.7</v>
      </c>
      <c r="P759">
        <v>1.8</v>
      </c>
      <c r="Q759">
        <v>5813</v>
      </c>
      <c r="R759">
        <v>2686</v>
      </c>
      <c r="S759">
        <v>5</v>
      </c>
      <c r="T759" s="30">
        <v>81825990</v>
      </c>
      <c r="U759" s="30">
        <v>53472577</v>
      </c>
      <c r="V759" s="30">
        <v>28353413</v>
      </c>
      <c r="W759" s="27">
        <f t="shared" si="11"/>
        <v>0.34650864596933079</v>
      </c>
    </row>
    <row r="760" spans="1:23" x14ac:dyDescent="0.3">
      <c r="A760" t="s">
        <v>777</v>
      </c>
      <c r="B760" t="s">
        <v>1534</v>
      </c>
      <c r="C760" t="s">
        <v>1632</v>
      </c>
      <c r="D760" t="s">
        <v>1637</v>
      </c>
      <c r="E760">
        <v>2023</v>
      </c>
      <c r="F760" t="s">
        <v>1640</v>
      </c>
      <c r="G760">
        <v>2125</v>
      </c>
      <c r="H760">
        <v>14678</v>
      </c>
      <c r="I760">
        <v>7144</v>
      </c>
      <c r="J760">
        <v>497470</v>
      </c>
      <c r="K760">
        <v>8.9499999999999993</v>
      </c>
      <c r="L760">
        <v>10</v>
      </c>
      <c r="M760">
        <v>8.66</v>
      </c>
      <c r="N760">
        <v>5.76</v>
      </c>
      <c r="O760">
        <v>86.86</v>
      </c>
      <c r="P760">
        <v>4.4000000000000004</v>
      </c>
      <c r="Q760">
        <v>3718</v>
      </c>
      <c r="R760">
        <v>9435</v>
      </c>
      <c r="S760">
        <v>11</v>
      </c>
      <c r="T760" s="30">
        <v>31190750</v>
      </c>
      <c r="U760" s="30">
        <v>15678470</v>
      </c>
      <c r="V760" s="30">
        <v>15512280</v>
      </c>
      <c r="W760" s="27">
        <f t="shared" si="11"/>
        <v>0.49733590888324264</v>
      </c>
    </row>
    <row r="761" spans="1:23" x14ac:dyDescent="0.3">
      <c r="A761" t="s">
        <v>778</v>
      </c>
      <c r="B761" t="s">
        <v>1257</v>
      </c>
      <c r="C761" t="s">
        <v>1634</v>
      </c>
      <c r="D761" t="s">
        <v>1635</v>
      </c>
      <c r="E761">
        <v>2024</v>
      </c>
      <c r="F761" t="s">
        <v>1639</v>
      </c>
      <c r="G761">
        <v>763</v>
      </c>
      <c r="H761">
        <v>8070</v>
      </c>
      <c r="I761">
        <v>6579</v>
      </c>
      <c r="J761">
        <v>319150</v>
      </c>
      <c r="K761">
        <v>14.99</v>
      </c>
      <c r="L761">
        <v>5</v>
      </c>
      <c r="M761">
        <v>8.7200000000000006</v>
      </c>
      <c r="N761">
        <v>17.13</v>
      </c>
      <c r="O761">
        <v>35.64</v>
      </c>
      <c r="P761">
        <v>1.8</v>
      </c>
      <c r="Q761">
        <v>15286</v>
      </c>
      <c r="R761">
        <v>1431</v>
      </c>
      <c r="S761">
        <v>3</v>
      </c>
      <c r="T761" s="30">
        <v>6157410</v>
      </c>
      <c r="U761" s="30">
        <v>5338927</v>
      </c>
      <c r="V761" s="30">
        <v>818483</v>
      </c>
      <c r="W761" s="27">
        <f t="shared" si="11"/>
        <v>0.13292650643695969</v>
      </c>
    </row>
    <row r="762" spans="1:23" x14ac:dyDescent="0.3">
      <c r="A762" t="s">
        <v>779</v>
      </c>
      <c r="B762" t="s">
        <v>1353</v>
      </c>
      <c r="C762" t="s">
        <v>1632</v>
      </c>
      <c r="D762" t="s">
        <v>1637</v>
      </c>
      <c r="E762">
        <v>2023</v>
      </c>
      <c r="F762" t="s">
        <v>1641</v>
      </c>
      <c r="G762">
        <v>1112</v>
      </c>
      <c r="H762">
        <v>1906</v>
      </c>
      <c r="I762">
        <v>13211</v>
      </c>
      <c r="J762">
        <v>299243</v>
      </c>
      <c r="K762">
        <v>11.54</v>
      </c>
      <c r="L762">
        <v>5</v>
      </c>
      <c r="M762">
        <v>4.18</v>
      </c>
      <c r="N762">
        <v>24.55</v>
      </c>
      <c r="O762">
        <v>89.7</v>
      </c>
      <c r="P762">
        <v>4</v>
      </c>
      <c r="Q762">
        <v>19036</v>
      </c>
      <c r="R762">
        <v>6951</v>
      </c>
      <c r="S762">
        <v>5</v>
      </c>
      <c r="T762" s="30">
        <v>2119472</v>
      </c>
      <c r="U762" s="30">
        <v>14989875</v>
      </c>
      <c r="V762" s="30">
        <v>-12870403</v>
      </c>
      <c r="W762" s="27">
        <f t="shared" si="11"/>
        <v>-6.0724571968867718</v>
      </c>
    </row>
    <row r="763" spans="1:23" x14ac:dyDescent="0.3">
      <c r="A763" t="s">
        <v>780</v>
      </c>
      <c r="B763" t="s">
        <v>1386</v>
      </c>
      <c r="C763" t="s">
        <v>1632</v>
      </c>
      <c r="D763" t="s">
        <v>1636</v>
      </c>
      <c r="E763">
        <v>2023</v>
      </c>
      <c r="F763" t="s">
        <v>1641</v>
      </c>
      <c r="G763">
        <v>2026</v>
      </c>
      <c r="H763">
        <v>10706</v>
      </c>
      <c r="I763">
        <v>6944</v>
      </c>
      <c r="J763">
        <v>124218</v>
      </c>
      <c r="K763">
        <v>5.97</v>
      </c>
      <c r="L763">
        <v>12</v>
      </c>
      <c r="M763">
        <v>4.4400000000000004</v>
      </c>
      <c r="N763">
        <v>17.28</v>
      </c>
      <c r="O763">
        <v>77.64</v>
      </c>
      <c r="P763">
        <v>3.7</v>
      </c>
      <c r="Q763">
        <v>1556</v>
      </c>
      <c r="R763">
        <v>9845</v>
      </c>
      <c r="S763">
        <v>3</v>
      </c>
      <c r="T763" s="30">
        <v>21690356</v>
      </c>
      <c r="U763" s="30">
        <v>14192762</v>
      </c>
      <c r="V763" s="30">
        <v>7497594</v>
      </c>
      <c r="W763" s="27">
        <f t="shared" si="11"/>
        <v>0.34566486598929036</v>
      </c>
    </row>
    <row r="764" spans="1:23" x14ac:dyDescent="0.3">
      <c r="A764" t="s">
        <v>781</v>
      </c>
      <c r="B764" t="s">
        <v>1535</v>
      </c>
      <c r="C764" t="s">
        <v>1634</v>
      </c>
      <c r="D764" t="s">
        <v>1636</v>
      </c>
      <c r="E764">
        <v>2023</v>
      </c>
      <c r="F764" t="s">
        <v>1642</v>
      </c>
      <c r="G764">
        <v>1346</v>
      </c>
      <c r="H764">
        <v>5931</v>
      </c>
      <c r="I764">
        <v>5863</v>
      </c>
      <c r="J764">
        <v>246416</v>
      </c>
      <c r="K764">
        <v>12.41</v>
      </c>
      <c r="L764">
        <v>10</v>
      </c>
      <c r="M764">
        <v>3.03</v>
      </c>
      <c r="N764">
        <v>22.08</v>
      </c>
      <c r="O764">
        <v>58.88</v>
      </c>
      <c r="P764">
        <v>4</v>
      </c>
      <c r="Q764">
        <v>14033</v>
      </c>
      <c r="R764">
        <v>1906</v>
      </c>
      <c r="S764">
        <v>4</v>
      </c>
      <c r="T764" s="30">
        <v>7983126</v>
      </c>
      <c r="U764" s="30">
        <v>8138014</v>
      </c>
      <c r="V764" s="30">
        <v>-154888</v>
      </c>
      <c r="W764" s="27">
        <f t="shared" si="11"/>
        <v>-1.940192350715747E-2</v>
      </c>
    </row>
    <row r="765" spans="1:23" x14ac:dyDescent="0.3">
      <c r="A765" t="s">
        <v>782</v>
      </c>
      <c r="B765" t="s">
        <v>1299</v>
      </c>
      <c r="C765" t="s">
        <v>1632</v>
      </c>
      <c r="D765" t="s">
        <v>1636</v>
      </c>
      <c r="E765">
        <v>2023</v>
      </c>
      <c r="F765" t="s">
        <v>1641</v>
      </c>
      <c r="G765">
        <v>175</v>
      </c>
      <c r="H765">
        <v>8042</v>
      </c>
      <c r="I765">
        <v>4630</v>
      </c>
      <c r="J765">
        <v>477056</v>
      </c>
      <c r="K765">
        <v>2.56</v>
      </c>
      <c r="L765">
        <v>13</v>
      </c>
      <c r="M765">
        <v>7.17</v>
      </c>
      <c r="N765">
        <v>23.7</v>
      </c>
      <c r="O765">
        <v>13.21</v>
      </c>
      <c r="P765">
        <v>3.1</v>
      </c>
      <c r="Q765">
        <v>1643</v>
      </c>
      <c r="R765">
        <v>905</v>
      </c>
      <c r="S765">
        <v>5</v>
      </c>
      <c r="T765" s="30">
        <v>1407350</v>
      </c>
      <c r="U765" s="30">
        <v>1287306</v>
      </c>
      <c r="V765" s="30">
        <v>120044</v>
      </c>
      <c r="W765" s="27">
        <f t="shared" si="11"/>
        <v>8.5297900309091554E-2</v>
      </c>
    </row>
    <row r="766" spans="1:23" x14ac:dyDescent="0.3">
      <c r="A766" t="s">
        <v>783</v>
      </c>
      <c r="B766" t="s">
        <v>1536</v>
      </c>
      <c r="C766" t="s">
        <v>1633</v>
      </c>
      <c r="D766" t="s">
        <v>1638</v>
      </c>
      <c r="E766">
        <v>2023</v>
      </c>
      <c r="F766" t="s">
        <v>1639</v>
      </c>
      <c r="G766">
        <v>4682</v>
      </c>
      <c r="H766">
        <v>10406</v>
      </c>
      <c r="I766">
        <v>9846</v>
      </c>
      <c r="J766">
        <v>82430</v>
      </c>
      <c r="K766">
        <v>0.46</v>
      </c>
      <c r="L766">
        <v>1</v>
      </c>
      <c r="M766">
        <v>3.59</v>
      </c>
      <c r="N766">
        <v>12.17</v>
      </c>
      <c r="O766">
        <v>82.12</v>
      </c>
      <c r="P766">
        <v>3.6</v>
      </c>
      <c r="Q766">
        <v>8718</v>
      </c>
      <c r="R766">
        <v>4247</v>
      </c>
      <c r="S766">
        <v>5</v>
      </c>
      <c r="T766" s="30">
        <v>48720892</v>
      </c>
      <c r="U766" s="30">
        <v>46181402</v>
      </c>
      <c r="V766" s="30">
        <v>2539490</v>
      </c>
      <c r="W766" s="27">
        <f t="shared" si="11"/>
        <v>5.212322467330853E-2</v>
      </c>
    </row>
    <row r="767" spans="1:23" x14ac:dyDescent="0.3">
      <c r="A767" t="s">
        <v>784</v>
      </c>
      <c r="B767" t="s">
        <v>1537</v>
      </c>
      <c r="C767" t="s">
        <v>1633</v>
      </c>
      <c r="D767" t="s">
        <v>1637</v>
      </c>
      <c r="E767">
        <v>2023</v>
      </c>
      <c r="F767" t="s">
        <v>1641</v>
      </c>
      <c r="G767">
        <v>3646</v>
      </c>
      <c r="H767">
        <v>5646</v>
      </c>
      <c r="I767">
        <v>9631</v>
      </c>
      <c r="J767">
        <v>73091</v>
      </c>
      <c r="K767">
        <v>3.07</v>
      </c>
      <c r="L767">
        <v>7</v>
      </c>
      <c r="M767">
        <v>2.68</v>
      </c>
      <c r="N767">
        <v>17.559999999999999</v>
      </c>
      <c r="O767">
        <v>54.59</v>
      </c>
      <c r="P767">
        <v>4.8</v>
      </c>
      <c r="Q767">
        <v>10059</v>
      </c>
      <c r="R767">
        <v>171</v>
      </c>
      <c r="S767">
        <v>11</v>
      </c>
      <c r="T767" s="30">
        <v>20585316</v>
      </c>
      <c r="U767" s="30">
        <v>35187717</v>
      </c>
      <c r="V767" s="30">
        <v>-14602401</v>
      </c>
      <c r="W767" s="27">
        <f t="shared" si="11"/>
        <v>-0.70936006034592813</v>
      </c>
    </row>
    <row r="768" spans="1:23" x14ac:dyDescent="0.3">
      <c r="A768" t="s">
        <v>785</v>
      </c>
      <c r="B768" t="s">
        <v>1318</v>
      </c>
      <c r="C768" t="s">
        <v>1633</v>
      </c>
      <c r="D768" t="s">
        <v>1635</v>
      </c>
      <c r="E768">
        <v>2023</v>
      </c>
      <c r="F768" t="s">
        <v>1641</v>
      </c>
      <c r="G768">
        <v>3333</v>
      </c>
      <c r="H768">
        <v>13546</v>
      </c>
      <c r="I768">
        <v>11230</v>
      </c>
      <c r="J768">
        <v>307125</v>
      </c>
      <c r="K768">
        <v>5.1100000000000003</v>
      </c>
      <c r="L768">
        <v>2</v>
      </c>
      <c r="M768">
        <v>4.32</v>
      </c>
      <c r="N768">
        <v>21.3</v>
      </c>
      <c r="O768">
        <v>79.48</v>
      </c>
      <c r="P768">
        <v>1.4</v>
      </c>
      <c r="Q768">
        <v>2115</v>
      </c>
      <c r="R768">
        <v>127</v>
      </c>
      <c r="S768">
        <v>10</v>
      </c>
      <c r="T768" s="30">
        <v>45148818</v>
      </c>
      <c r="U768" s="30">
        <v>37736715</v>
      </c>
      <c r="V768" s="30">
        <v>7412103</v>
      </c>
      <c r="W768" s="27">
        <f t="shared" si="11"/>
        <v>0.1641704772869137</v>
      </c>
    </row>
    <row r="769" spans="1:23" x14ac:dyDescent="0.3">
      <c r="A769" t="s">
        <v>786</v>
      </c>
      <c r="B769" t="s">
        <v>1057</v>
      </c>
      <c r="C769" t="s">
        <v>1633</v>
      </c>
      <c r="D769" t="s">
        <v>1636</v>
      </c>
      <c r="E769">
        <v>2023</v>
      </c>
      <c r="F769" t="s">
        <v>1641</v>
      </c>
      <c r="G769">
        <v>1653</v>
      </c>
      <c r="H769">
        <v>14111</v>
      </c>
      <c r="I769">
        <v>10594</v>
      </c>
      <c r="J769">
        <v>476199</v>
      </c>
      <c r="K769">
        <v>7.66</v>
      </c>
      <c r="L769">
        <v>2</v>
      </c>
      <c r="M769">
        <v>0.91</v>
      </c>
      <c r="N769">
        <v>8.92</v>
      </c>
      <c r="O769">
        <v>76.75</v>
      </c>
      <c r="P769">
        <v>2.2000000000000002</v>
      </c>
      <c r="Q769">
        <v>9562</v>
      </c>
      <c r="R769">
        <v>8760</v>
      </c>
      <c r="S769">
        <v>11</v>
      </c>
      <c r="T769" s="30">
        <v>23325483</v>
      </c>
      <c r="U769" s="30">
        <v>17988081</v>
      </c>
      <c r="V769" s="30">
        <v>5337402</v>
      </c>
      <c r="W769" s="27">
        <f t="shared" si="11"/>
        <v>0.22882278579183118</v>
      </c>
    </row>
    <row r="770" spans="1:23" x14ac:dyDescent="0.3">
      <c r="A770" t="s">
        <v>787</v>
      </c>
      <c r="B770" t="s">
        <v>1252</v>
      </c>
      <c r="C770" t="s">
        <v>1634</v>
      </c>
      <c r="D770" t="s">
        <v>1637</v>
      </c>
      <c r="E770">
        <v>2023</v>
      </c>
      <c r="F770" t="s">
        <v>1642</v>
      </c>
      <c r="G770">
        <v>116</v>
      </c>
      <c r="H770">
        <v>14576</v>
      </c>
      <c r="I770">
        <v>7459</v>
      </c>
      <c r="J770">
        <v>73989</v>
      </c>
      <c r="K770">
        <v>9.23</v>
      </c>
      <c r="L770">
        <v>0</v>
      </c>
      <c r="M770">
        <v>7.47</v>
      </c>
      <c r="N770">
        <v>6.53</v>
      </c>
      <c r="O770">
        <v>76.64</v>
      </c>
      <c r="P770">
        <v>3.4</v>
      </c>
      <c r="Q770">
        <v>13020</v>
      </c>
      <c r="R770">
        <v>4083</v>
      </c>
      <c r="S770">
        <v>7</v>
      </c>
      <c r="T770" s="30">
        <v>1690816</v>
      </c>
      <c r="U770" s="30">
        <v>939233</v>
      </c>
      <c r="V770" s="30">
        <v>751583</v>
      </c>
      <c r="W770" s="27">
        <f t="shared" si="11"/>
        <v>0.44450904178810702</v>
      </c>
    </row>
    <row r="771" spans="1:23" x14ac:dyDescent="0.3">
      <c r="A771" t="s">
        <v>788</v>
      </c>
      <c r="B771" t="s">
        <v>1345</v>
      </c>
      <c r="C771" t="s">
        <v>1634</v>
      </c>
      <c r="D771" t="s">
        <v>1635</v>
      </c>
      <c r="E771">
        <v>2023</v>
      </c>
      <c r="F771" t="s">
        <v>1641</v>
      </c>
      <c r="G771">
        <v>282</v>
      </c>
      <c r="H771">
        <v>18024</v>
      </c>
      <c r="I771">
        <v>1241</v>
      </c>
      <c r="J771">
        <v>125451</v>
      </c>
      <c r="K771">
        <v>13.66</v>
      </c>
      <c r="L771">
        <v>18</v>
      </c>
      <c r="M771">
        <v>0.13</v>
      </c>
      <c r="N771">
        <v>23.66</v>
      </c>
      <c r="O771">
        <v>65.849999999999994</v>
      </c>
      <c r="P771">
        <v>4.9000000000000004</v>
      </c>
      <c r="Q771">
        <v>7477</v>
      </c>
      <c r="R771">
        <v>9055</v>
      </c>
      <c r="S771">
        <v>10</v>
      </c>
      <c r="T771" s="30">
        <v>5082768</v>
      </c>
      <c r="U771" s="30">
        <v>475413</v>
      </c>
      <c r="V771" s="30">
        <v>4607355</v>
      </c>
      <c r="W771" s="27">
        <f t="shared" ref="W771:W834" si="12">(V771/T771)</f>
        <v>0.90646572890991683</v>
      </c>
    </row>
    <row r="772" spans="1:23" x14ac:dyDescent="0.3">
      <c r="A772" t="s">
        <v>789</v>
      </c>
      <c r="B772" t="s">
        <v>1423</v>
      </c>
      <c r="C772" t="s">
        <v>1634</v>
      </c>
      <c r="D772" t="s">
        <v>1635</v>
      </c>
      <c r="E772">
        <v>2024</v>
      </c>
      <c r="F772" t="s">
        <v>1640</v>
      </c>
      <c r="G772">
        <v>2206</v>
      </c>
      <c r="H772">
        <v>6382</v>
      </c>
      <c r="I772">
        <v>6840</v>
      </c>
      <c r="J772">
        <v>68990</v>
      </c>
      <c r="K772">
        <v>7.65</v>
      </c>
      <c r="L772">
        <v>17</v>
      </c>
      <c r="M772">
        <v>6.44</v>
      </c>
      <c r="N772">
        <v>18.16</v>
      </c>
      <c r="O772">
        <v>33.31</v>
      </c>
      <c r="P772">
        <v>1.4</v>
      </c>
      <c r="Q772">
        <v>12919</v>
      </c>
      <c r="R772">
        <v>7155</v>
      </c>
      <c r="S772">
        <v>5</v>
      </c>
      <c r="T772" s="30">
        <v>14078692</v>
      </c>
      <c r="U772" s="30">
        <v>15158030</v>
      </c>
      <c r="V772" s="30">
        <v>-1079338</v>
      </c>
      <c r="W772" s="27">
        <f t="shared" si="12"/>
        <v>-7.6664650380873445E-2</v>
      </c>
    </row>
    <row r="773" spans="1:23" x14ac:dyDescent="0.3">
      <c r="A773" t="s">
        <v>790</v>
      </c>
      <c r="B773" t="s">
        <v>1538</v>
      </c>
      <c r="C773" t="s">
        <v>1632</v>
      </c>
      <c r="D773" t="s">
        <v>1636</v>
      </c>
      <c r="E773">
        <v>2024</v>
      </c>
      <c r="F773" t="s">
        <v>1641</v>
      </c>
      <c r="G773">
        <v>1219</v>
      </c>
      <c r="H773">
        <v>15613</v>
      </c>
      <c r="I773">
        <v>14926</v>
      </c>
      <c r="J773">
        <v>402414</v>
      </c>
      <c r="K773">
        <v>7.52</v>
      </c>
      <c r="L773">
        <v>16</v>
      </c>
      <c r="M773">
        <v>1.83</v>
      </c>
      <c r="N773">
        <v>5.49</v>
      </c>
      <c r="O773">
        <v>36.89</v>
      </c>
      <c r="P773">
        <v>1.1000000000000001</v>
      </c>
      <c r="Q773">
        <v>11280</v>
      </c>
      <c r="R773">
        <v>6790</v>
      </c>
      <c r="S773">
        <v>10</v>
      </c>
      <c r="T773" s="30">
        <v>19032247</v>
      </c>
      <c r="U773" s="30">
        <v>18597208</v>
      </c>
      <c r="V773" s="30">
        <v>435039</v>
      </c>
      <c r="W773" s="27">
        <f t="shared" si="12"/>
        <v>2.2857994644562989E-2</v>
      </c>
    </row>
    <row r="774" spans="1:23" x14ac:dyDescent="0.3">
      <c r="A774" t="s">
        <v>791</v>
      </c>
      <c r="B774" t="s">
        <v>1539</v>
      </c>
      <c r="C774" t="s">
        <v>1634</v>
      </c>
      <c r="D774" t="s">
        <v>1636</v>
      </c>
      <c r="E774">
        <v>2023</v>
      </c>
      <c r="F774" t="s">
        <v>1641</v>
      </c>
      <c r="G774">
        <v>2208</v>
      </c>
      <c r="H774">
        <v>15145</v>
      </c>
      <c r="I774">
        <v>6725</v>
      </c>
      <c r="J774">
        <v>392504</v>
      </c>
      <c r="K774">
        <v>0.75</v>
      </c>
      <c r="L774">
        <v>19</v>
      </c>
      <c r="M774">
        <v>2.3199999999999998</v>
      </c>
      <c r="N774">
        <v>11.23</v>
      </c>
      <c r="O774">
        <v>34.68</v>
      </c>
      <c r="P774">
        <v>1.2</v>
      </c>
      <c r="Q774">
        <v>12181</v>
      </c>
      <c r="R774">
        <v>9716</v>
      </c>
      <c r="S774">
        <v>12</v>
      </c>
      <c r="T774" s="30">
        <v>33440160</v>
      </c>
      <c r="U774" s="30">
        <v>15241304</v>
      </c>
      <c r="V774" s="30">
        <v>18198856</v>
      </c>
      <c r="W774" s="27">
        <f t="shared" si="12"/>
        <v>0.54422155874852274</v>
      </c>
    </row>
    <row r="775" spans="1:23" x14ac:dyDescent="0.3">
      <c r="A775" t="s">
        <v>792</v>
      </c>
      <c r="B775" t="s">
        <v>1540</v>
      </c>
      <c r="C775" t="s">
        <v>1632</v>
      </c>
      <c r="D775" t="s">
        <v>1635</v>
      </c>
      <c r="E775">
        <v>2023</v>
      </c>
      <c r="F775" t="s">
        <v>1639</v>
      </c>
      <c r="G775">
        <v>4256</v>
      </c>
      <c r="H775">
        <v>7512</v>
      </c>
      <c r="I775">
        <v>8158</v>
      </c>
      <c r="J775">
        <v>300541</v>
      </c>
      <c r="K775">
        <v>0.52</v>
      </c>
      <c r="L775">
        <v>12</v>
      </c>
      <c r="M775">
        <v>6.36</v>
      </c>
      <c r="N775">
        <v>19.91</v>
      </c>
      <c r="O775">
        <v>11.6</v>
      </c>
      <c r="P775">
        <v>1.2</v>
      </c>
      <c r="Q775">
        <v>8484</v>
      </c>
      <c r="R775">
        <v>3932</v>
      </c>
      <c r="S775">
        <v>14</v>
      </c>
      <c r="T775" s="30">
        <v>31971072</v>
      </c>
      <c r="U775" s="30">
        <v>35020989</v>
      </c>
      <c r="V775" s="30">
        <v>-3049917</v>
      </c>
      <c r="W775" s="27">
        <f t="shared" si="12"/>
        <v>-9.5396144364505511E-2</v>
      </c>
    </row>
    <row r="776" spans="1:23" x14ac:dyDescent="0.3">
      <c r="A776" t="s">
        <v>793</v>
      </c>
      <c r="B776" t="s">
        <v>1541</v>
      </c>
      <c r="C776" t="s">
        <v>1634</v>
      </c>
      <c r="D776" t="s">
        <v>1637</v>
      </c>
      <c r="E776">
        <v>2024</v>
      </c>
      <c r="F776" t="s">
        <v>1640</v>
      </c>
      <c r="G776">
        <v>1543</v>
      </c>
      <c r="H776">
        <v>18847</v>
      </c>
      <c r="I776">
        <v>5428</v>
      </c>
      <c r="J776">
        <v>348225</v>
      </c>
      <c r="K776">
        <v>8.27</v>
      </c>
      <c r="L776">
        <v>2</v>
      </c>
      <c r="M776">
        <v>9.93</v>
      </c>
      <c r="N776">
        <v>13.68</v>
      </c>
      <c r="O776">
        <v>56.61</v>
      </c>
      <c r="P776">
        <v>4.5999999999999996</v>
      </c>
      <c r="Q776">
        <v>6471</v>
      </c>
      <c r="R776">
        <v>9967</v>
      </c>
      <c r="S776">
        <v>10</v>
      </c>
      <c r="T776" s="30">
        <v>29080921</v>
      </c>
      <c r="U776" s="30">
        <v>8723629</v>
      </c>
      <c r="V776" s="30">
        <v>20357292</v>
      </c>
      <c r="W776" s="27">
        <f t="shared" si="12"/>
        <v>0.70002225857977474</v>
      </c>
    </row>
    <row r="777" spans="1:23" x14ac:dyDescent="0.3">
      <c r="A777" t="s">
        <v>794</v>
      </c>
      <c r="B777" t="s">
        <v>1136</v>
      </c>
      <c r="C777" t="s">
        <v>1633</v>
      </c>
      <c r="D777" t="s">
        <v>1635</v>
      </c>
      <c r="E777">
        <v>2024</v>
      </c>
      <c r="F777" t="s">
        <v>1642</v>
      </c>
      <c r="G777">
        <v>4768</v>
      </c>
      <c r="H777">
        <v>8651</v>
      </c>
      <c r="I777">
        <v>7170</v>
      </c>
      <c r="J777">
        <v>192105</v>
      </c>
      <c r="K777">
        <v>6.57</v>
      </c>
      <c r="L777">
        <v>0</v>
      </c>
      <c r="M777">
        <v>7.78</v>
      </c>
      <c r="N777">
        <v>16.25</v>
      </c>
      <c r="O777">
        <v>65.91</v>
      </c>
      <c r="P777">
        <v>3.9</v>
      </c>
      <c r="Q777">
        <v>2444</v>
      </c>
      <c r="R777">
        <v>659</v>
      </c>
      <c r="S777">
        <v>7</v>
      </c>
      <c r="T777" s="30">
        <v>41247968</v>
      </c>
      <c r="U777" s="30">
        <v>34378665</v>
      </c>
      <c r="V777" s="30">
        <v>6869303</v>
      </c>
      <c r="W777" s="27">
        <f t="shared" si="12"/>
        <v>0.16653676127754949</v>
      </c>
    </row>
    <row r="778" spans="1:23" x14ac:dyDescent="0.3">
      <c r="A778" t="s">
        <v>795</v>
      </c>
      <c r="B778" t="s">
        <v>1200</v>
      </c>
      <c r="C778" t="s">
        <v>1633</v>
      </c>
      <c r="D778" t="s">
        <v>1636</v>
      </c>
      <c r="E778">
        <v>2023</v>
      </c>
      <c r="F778" t="s">
        <v>1641</v>
      </c>
      <c r="G778">
        <v>4057</v>
      </c>
      <c r="H778">
        <v>5110</v>
      </c>
      <c r="I778">
        <v>10328</v>
      </c>
      <c r="J778">
        <v>420416</v>
      </c>
      <c r="K778">
        <v>12.59</v>
      </c>
      <c r="L778">
        <v>3</v>
      </c>
      <c r="M778">
        <v>2.2599999999999998</v>
      </c>
      <c r="N778">
        <v>18.84</v>
      </c>
      <c r="O778">
        <v>78.31</v>
      </c>
      <c r="P778">
        <v>3.7</v>
      </c>
      <c r="Q778">
        <v>10614</v>
      </c>
      <c r="R778">
        <v>8057</v>
      </c>
      <c r="S778">
        <v>6</v>
      </c>
      <c r="T778" s="30">
        <v>20731270</v>
      </c>
      <c r="U778" s="30">
        <v>42321112</v>
      </c>
      <c r="V778" s="30">
        <v>-21589842</v>
      </c>
      <c r="W778" s="27">
        <f t="shared" si="12"/>
        <v>-1.0414143465402748</v>
      </c>
    </row>
    <row r="779" spans="1:23" x14ac:dyDescent="0.3">
      <c r="A779" t="s">
        <v>796</v>
      </c>
      <c r="B779" t="s">
        <v>1542</v>
      </c>
      <c r="C779" t="s">
        <v>1634</v>
      </c>
      <c r="D779" t="s">
        <v>1636</v>
      </c>
      <c r="E779">
        <v>2024</v>
      </c>
      <c r="F779" t="s">
        <v>1639</v>
      </c>
      <c r="G779">
        <v>2522</v>
      </c>
      <c r="H779">
        <v>11384</v>
      </c>
      <c r="I779">
        <v>12692</v>
      </c>
      <c r="J779">
        <v>328385</v>
      </c>
      <c r="K779">
        <v>2.41</v>
      </c>
      <c r="L779">
        <v>12</v>
      </c>
      <c r="M779">
        <v>1.76</v>
      </c>
      <c r="N779">
        <v>15.55</v>
      </c>
      <c r="O779">
        <v>21.21</v>
      </c>
      <c r="P779">
        <v>3.1</v>
      </c>
      <c r="Q779">
        <v>8578</v>
      </c>
      <c r="R779">
        <v>3931</v>
      </c>
      <c r="S779">
        <v>4</v>
      </c>
      <c r="T779" s="30">
        <v>28710448</v>
      </c>
      <c r="U779" s="30">
        <v>32337609</v>
      </c>
      <c r="V779" s="30">
        <v>-3627161</v>
      </c>
      <c r="W779" s="27">
        <f t="shared" si="12"/>
        <v>-0.1263359248173348</v>
      </c>
    </row>
    <row r="780" spans="1:23" x14ac:dyDescent="0.3">
      <c r="A780" t="s">
        <v>797</v>
      </c>
      <c r="B780" t="s">
        <v>1082</v>
      </c>
      <c r="C780" t="s">
        <v>1634</v>
      </c>
      <c r="D780" t="s">
        <v>1638</v>
      </c>
      <c r="E780">
        <v>2024</v>
      </c>
      <c r="F780" t="s">
        <v>1640</v>
      </c>
      <c r="G780">
        <v>2710</v>
      </c>
      <c r="H780">
        <v>8394</v>
      </c>
      <c r="I780">
        <v>1748</v>
      </c>
      <c r="J780">
        <v>174932</v>
      </c>
      <c r="K780">
        <v>0.37</v>
      </c>
      <c r="L780">
        <v>16</v>
      </c>
      <c r="M780">
        <v>8.66</v>
      </c>
      <c r="N780">
        <v>13.5</v>
      </c>
      <c r="O780">
        <v>53.53</v>
      </c>
      <c r="P780">
        <v>4.0999999999999996</v>
      </c>
      <c r="Q780">
        <v>19630</v>
      </c>
      <c r="R780">
        <v>7444</v>
      </c>
      <c r="S780">
        <v>6</v>
      </c>
      <c r="T780" s="30">
        <v>22747740</v>
      </c>
      <c r="U780" s="30">
        <v>4912012</v>
      </c>
      <c r="V780" s="30">
        <v>17835728</v>
      </c>
      <c r="W780" s="27">
        <f t="shared" si="12"/>
        <v>0.78406593358285259</v>
      </c>
    </row>
    <row r="781" spans="1:23" x14ac:dyDescent="0.3">
      <c r="A781" t="s">
        <v>798</v>
      </c>
      <c r="B781" t="s">
        <v>1030</v>
      </c>
      <c r="C781" t="s">
        <v>1633</v>
      </c>
      <c r="D781" t="s">
        <v>1638</v>
      </c>
      <c r="E781">
        <v>2023</v>
      </c>
      <c r="F781" t="s">
        <v>1641</v>
      </c>
      <c r="G781">
        <v>2789</v>
      </c>
      <c r="H781">
        <v>14967</v>
      </c>
      <c r="I781">
        <v>12365</v>
      </c>
      <c r="J781">
        <v>318083</v>
      </c>
      <c r="K781">
        <v>6.74</v>
      </c>
      <c r="L781">
        <v>10</v>
      </c>
      <c r="M781">
        <v>4.4400000000000004</v>
      </c>
      <c r="N781">
        <v>18.739999999999998</v>
      </c>
      <c r="O781">
        <v>10.64</v>
      </c>
      <c r="P781">
        <v>1.6</v>
      </c>
      <c r="Q781">
        <v>13812</v>
      </c>
      <c r="R781">
        <v>5271</v>
      </c>
      <c r="S781">
        <v>4</v>
      </c>
      <c r="T781" s="30">
        <v>41742963</v>
      </c>
      <c r="U781" s="30">
        <v>34804068</v>
      </c>
      <c r="V781" s="30">
        <v>6938895</v>
      </c>
      <c r="W781" s="27">
        <f t="shared" si="12"/>
        <v>0.16622909590773419</v>
      </c>
    </row>
    <row r="782" spans="1:23" x14ac:dyDescent="0.3">
      <c r="A782" t="s">
        <v>799</v>
      </c>
      <c r="B782" t="s">
        <v>1426</v>
      </c>
      <c r="C782" t="s">
        <v>1634</v>
      </c>
      <c r="D782" t="s">
        <v>1638</v>
      </c>
      <c r="E782">
        <v>2023</v>
      </c>
      <c r="F782" t="s">
        <v>1640</v>
      </c>
      <c r="G782">
        <v>1811</v>
      </c>
      <c r="H782">
        <v>17989</v>
      </c>
      <c r="I782">
        <v>8979</v>
      </c>
      <c r="J782">
        <v>163000</v>
      </c>
      <c r="K782">
        <v>3.56</v>
      </c>
      <c r="L782">
        <v>1</v>
      </c>
      <c r="M782">
        <v>1.37</v>
      </c>
      <c r="N782">
        <v>18.190000000000001</v>
      </c>
      <c r="O782">
        <v>17.61</v>
      </c>
      <c r="P782">
        <v>2.6</v>
      </c>
      <c r="Q782">
        <v>7283</v>
      </c>
      <c r="R782">
        <v>178</v>
      </c>
      <c r="S782">
        <v>6</v>
      </c>
      <c r="T782" s="30">
        <v>32578079</v>
      </c>
      <c r="U782" s="30">
        <v>16423969</v>
      </c>
      <c r="V782" s="30">
        <v>16154110</v>
      </c>
      <c r="W782" s="27">
        <f t="shared" si="12"/>
        <v>0.49585827328861226</v>
      </c>
    </row>
    <row r="783" spans="1:23" x14ac:dyDescent="0.3">
      <c r="A783" t="s">
        <v>800</v>
      </c>
      <c r="B783" t="s">
        <v>1543</v>
      </c>
      <c r="C783" t="s">
        <v>1633</v>
      </c>
      <c r="D783" t="s">
        <v>1636</v>
      </c>
      <c r="E783">
        <v>2023</v>
      </c>
      <c r="F783" t="s">
        <v>1639</v>
      </c>
      <c r="G783">
        <v>3564</v>
      </c>
      <c r="H783">
        <v>11373</v>
      </c>
      <c r="I783">
        <v>6915</v>
      </c>
      <c r="J783">
        <v>228634</v>
      </c>
      <c r="K783">
        <v>0.74</v>
      </c>
      <c r="L783">
        <v>15</v>
      </c>
      <c r="M783">
        <v>8.6199999999999992</v>
      </c>
      <c r="N783">
        <v>15.75</v>
      </c>
      <c r="O783">
        <v>14.34</v>
      </c>
      <c r="P783">
        <v>3</v>
      </c>
      <c r="Q783">
        <v>11251</v>
      </c>
      <c r="R783">
        <v>5029</v>
      </c>
      <c r="S783">
        <v>6</v>
      </c>
      <c r="T783" s="30">
        <v>40533372</v>
      </c>
      <c r="U783" s="30">
        <v>24873694</v>
      </c>
      <c r="V783" s="30">
        <v>15659678</v>
      </c>
      <c r="W783" s="27">
        <f t="shared" si="12"/>
        <v>0.38634037158319817</v>
      </c>
    </row>
    <row r="784" spans="1:23" x14ac:dyDescent="0.3">
      <c r="A784" t="s">
        <v>801</v>
      </c>
      <c r="B784" t="s">
        <v>1544</v>
      </c>
      <c r="C784" t="s">
        <v>1634</v>
      </c>
      <c r="D784" t="s">
        <v>1636</v>
      </c>
      <c r="E784">
        <v>2023</v>
      </c>
      <c r="F784" t="s">
        <v>1639</v>
      </c>
      <c r="G784">
        <v>2025</v>
      </c>
      <c r="H784">
        <v>13789</v>
      </c>
      <c r="I784">
        <v>1259</v>
      </c>
      <c r="J784">
        <v>85063</v>
      </c>
      <c r="K784">
        <v>10.87</v>
      </c>
      <c r="L784">
        <v>1</v>
      </c>
      <c r="M784">
        <v>8.16</v>
      </c>
      <c r="N784">
        <v>8.99</v>
      </c>
      <c r="O784">
        <v>68.040000000000006</v>
      </c>
      <c r="P784">
        <v>1.4</v>
      </c>
      <c r="Q784">
        <v>8407</v>
      </c>
      <c r="R784">
        <v>3747</v>
      </c>
      <c r="S784">
        <v>3</v>
      </c>
      <c r="T784" s="30">
        <v>27922725</v>
      </c>
      <c r="U784" s="30">
        <v>2634538</v>
      </c>
      <c r="V784" s="30">
        <v>25288187</v>
      </c>
      <c r="W784" s="27">
        <f t="shared" si="12"/>
        <v>0.9056489651350289</v>
      </c>
    </row>
    <row r="785" spans="1:23" x14ac:dyDescent="0.3">
      <c r="A785" t="s">
        <v>802</v>
      </c>
      <c r="B785" t="s">
        <v>1294</v>
      </c>
      <c r="C785" t="s">
        <v>1632</v>
      </c>
      <c r="D785" t="s">
        <v>1638</v>
      </c>
      <c r="E785">
        <v>2024</v>
      </c>
      <c r="F785" t="s">
        <v>1642</v>
      </c>
      <c r="G785">
        <v>2412</v>
      </c>
      <c r="H785">
        <v>13708</v>
      </c>
      <c r="I785">
        <v>8368</v>
      </c>
      <c r="J785">
        <v>257793</v>
      </c>
      <c r="K785">
        <v>1.67</v>
      </c>
      <c r="L785">
        <v>18</v>
      </c>
      <c r="M785">
        <v>9.84</v>
      </c>
      <c r="N785">
        <v>10.15</v>
      </c>
      <c r="O785">
        <v>16.48</v>
      </c>
      <c r="P785">
        <v>2.7</v>
      </c>
      <c r="Q785">
        <v>20810</v>
      </c>
      <c r="R785">
        <v>1131</v>
      </c>
      <c r="S785">
        <v>10</v>
      </c>
      <c r="T785" s="30">
        <v>33063696</v>
      </c>
      <c r="U785" s="30">
        <v>20441409</v>
      </c>
      <c r="V785" s="30">
        <v>12622287</v>
      </c>
      <c r="W785" s="27">
        <f t="shared" si="12"/>
        <v>0.38175668564095194</v>
      </c>
    </row>
    <row r="786" spans="1:23" x14ac:dyDescent="0.3">
      <c r="A786" t="s">
        <v>803</v>
      </c>
      <c r="B786" t="s">
        <v>1061</v>
      </c>
      <c r="C786" t="s">
        <v>1632</v>
      </c>
      <c r="D786" t="s">
        <v>1635</v>
      </c>
      <c r="E786">
        <v>2024</v>
      </c>
      <c r="F786" t="s">
        <v>1642</v>
      </c>
      <c r="G786">
        <v>926</v>
      </c>
      <c r="H786">
        <v>12328</v>
      </c>
      <c r="I786">
        <v>5446</v>
      </c>
      <c r="J786">
        <v>208117</v>
      </c>
      <c r="K786">
        <v>9.1199999999999992</v>
      </c>
      <c r="L786">
        <v>18</v>
      </c>
      <c r="M786">
        <v>9.1</v>
      </c>
      <c r="N786">
        <v>24.26</v>
      </c>
      <c r="O786">
        <v>67.319999999999993</v>
      </c>
      <c r="P786">
        <v>2.2999999999999998</v>
      </c>
      <c r="Q786">
        <v>18973</v>
      </c>
      <c r="R786">
        <v>7481</v>
      </c>
      <c r="S786">
        <v>8</v>
      </c>
      <c r="T786" s="30">
        <v>11415728</v>
      </c>
      <c r="U786" s="30">
        <v>5251113</v>
      </c>
      <c r="V786" s="30">
        <v>6164615</v>
      </c>
      <c r="W786" s="27">
        <f t="shared" si="12"/>
        <v>0.54001067649824874</v>
      </c>
    </row>
    <row r="787" spans="1:23" x14ac:dyDescent="0.3">
      <c r="A787" t="s">
        <v>804</v>
      </c>
      <c r="B787" t="s">
        <v>1108</v>
      </c>
      <c r="C787" t="s">
        <v>1634</v>
      </c>
      <c r="D787" t="s">
        <v>1635</v>
      </c>
      <c r="E787">
        <v>2024</v>
      </c>
      <c r="F787" t="s">
        <v>1641</v>
      </c>
      <c r="G787">
        <v>3862</v>
      </c>
      <c r="H787">
        <v>3637</v>
      </c>
      <c r="I787">
        <v>1192</v>
      </c>
      <c r="J787">
        <v>487985</v>
      </c>
      <c r="K787">
        <v>4.22</v>
      </c>
      <c r="L787">
        <v>15</v>
      </c>
      <c r="M787">
        <v>8.52</v>
      </c>
      <c r="N787">
        <v>2.81</v>
      </c>
      <c r="O787">
        <v>29.97</v>
      </c>
      <c r="P787">
        <v>1.1000000000000001</v>
      </c>
      <c r="Q787">
        <v>4457</v>
      </c>
      <c r="R787">
        <v>2172</v>
      </c>
      <c r="S787">
        <v>7</v>
      </c>
      <c r="T787" s="30">
        <v>14046094</v>
      </c>
      <c r="U787" s="30">
        <v>5091489</v>
      </c>
      <c r="V787" s="30">
        <v>8954605</v>
      </c>
      <c r="W787" s="27">
        <f t="shared" si="12"/>
        <v>0.63751566805689897</v>
      </c>
    </row>
    <row r="788" spans="1:23" x14ac:dyDescent="0.3">
      <c r="A788" t="s">
        <v>805</v>
      </c>
      <c r="B788" t="s">
        <v>1545</v>
      </c>
      <c r="C788" t="s">
        <v>1633</v>
      </c>
      <c r="D788" t="s">
        <v>1638</v>
      </c>
      <c r="E788">
        <v>2024</v>
      </c>
      <c r="F788" t="s">
        <v>1639</v>
      </c>
      <c r="G788">
        <v>3498</v>
      </c>
      <c r="H788">
        <v>2786</v>
      </c>
      <c r="I788">
        <v>12930</v>
      </c>
      <c r="J788">
        <v>359262</v>
      </c>
      <c r="K788">
        <v>2.6</v>
      </c>
      <c r="L788">
        <v>18</v>
      </c>
      <c r="M788">
        <v>0.53</v>
      </c>
      <c r="N788">
        <v>6.71</v>
      </c>
      <c r="O788">
        <v>80.22</v>
      </c>
      <c r="P788">
        <v>1.5</v>
      </c>
      <c r="Q788">
        <v>20496</v>
      </c>
      <c r="R788">
        <v>7011</v>
      </c>
      <c r="S788">
        <v>6</v>
      </c>
      <c r="T788" s="30">
        <v>9745428</v>
      </c>
      <c r="U788" s="30">
        <v>45588402</v>
      </c>
      <c r="V788" s="30">
        <v>-35842974</v>
      </c>
      <c r="W788" s="27">
        <f t="shared" si="12"/>
        <v>-3.6779271264432922</v>
      </c>
    </row>
    <row r="789" spans="1:23" x14ac:dyDescent="0.3">
      <c r="A789" t="s">
        <v>806</v>
      </c>
      <c r="B789" t="s">
        <v>1037</v>
      </c>
      <c r="C789" t="s">
        <v>1632</v>
      </c>
      <c r="D789" t="s">
        <v>1635</v>
      </c>
      <c r="E789">
        <v>2024</v>
      </c>
      <c r="F789" t="s">
        <v>1639</v>
      </c>
      <c r="G789">
        <v>1362</v>
      </c>
      <c r="H789">
        <v>17210</v>
      </c>
      <c r="I789">
        <v>2587</v>
      </c>
      <c r="J789">
        <v>134703</v>
      </c>
      <c r="K789">
        <v>5.7</v>
      </c>
      <c r="L789">
        <v>8</v>
      </c>
      <c r="M789">
        <v>1.04</v>
      </c>
      <c r="N789">
        <v>12.31</v>
      </c>
      <c r="O789">
        <v>75.05</v>
      </c>
      <c r="P789">
        <v>4.0999999999999996</v>
      </c>
      <c r="Q789">
        <v>7547</v>
      </c>
      <c r="R789">
        <v>6188</v>
      </c>
      <c r="S789">
        <v>5</v>
      </c>
      <c r="T789" s="30">
        <v>23440020</v>
      </c>
      <c r="U789" s="30">
        <v>3658197</v>
      </c>
      <c r="V789" s="30">
        <v>19781823</v>
      </c>
      <c r="W789" s="27">
        <f t="shared" si="12"/>
        <v>0.84393370824768921</v>
      </c>
    </row>
    <row r="790" spans="1:23" x14ac:dyDescent="0.3">
      <c r="A790" t="s">
        <v>807</v>
      </c>
      <c r="B790" t="s">
        <v>1546</v>
      </c>
      <c r="C790" t="s">
        <v>1632</v>
      </c>
      <c r="D790" t="s">
        <v>1637</v>
      </c>
      <c r="E790">
        <v>2024</v>
      </c>
      <c r="F790" t="s">
        <v>1639</v>
      </c>
      <c r="G790">
        <v>1510</v>
      </c>
      <c r="H790">
        <v>12871</v>
      </c>
      <c r="I790">
        <v>13932</v>
      </c>
      <c r="J790">
        <v>464841</v>
      </c>
      <c r="K790">
        <v>12.02</v>
      </c>
      <c r="L790">
        <v>0</v>
      </c>
      <c r="M790">
        <v>5.69</v>
      </c>
      <c r="N790">
        <v>20.92</v>
      </c>
      <c r="O790">
        <v>86.63</v>
      </c>
      <c r="P790">
        <v>1.1000000000000001</v>
      </c>
      <c r="Q790">
        <v>7749</v>
      </c>
      <c r="R790">
        <v>1584</v>
      </c>
      <c r="S790">
        <v>9</v>
      </c>
      <c r="T790" s="30">
        <v>19435210</v>
      </c>
      <c r="U790" s="30">
        <v>21502161</v>
      </c>
      <c r="V790" s="30">
        <v>-2066951</v>
      </c>
      <c r="W790" s="27">
        <f t="shared" si="12"/>
        <v>-0.10635084467829264</v>
      </c>
    </row>
    <row r="791" spans="1:23" x14ac:dyDescent="0.3">
      <c r="A791" t="s">
        <v>808</v>
      </c>
      <c r="B791" t="s">
        <v>1523</v>
      </c>
      <c r="C791" t="s">
        <v>1632</v>
      </c>
      <c r="D791" t="s">
        <v>1636</v>
      </c>
      <c r="E791">
        <v>2023</v>
      </c>
      <c r="F791" t="s">
        <v>1641</v>
      </c>
      <c r="G791">
        <v>2759</v>
      </c>
      <c r="H791">
        <v>17445</v>
      </c>
      <c r="I791">
        <v>8174</v>
      </c>
      <c r="J791">
        <v>285796</v>
      </c>
      <c r="K791">
        <v>5.88</v>
      </c>
      <c r="L791">
        <v>9</v>
      </c>
      <c r="M791">
        <v>5.31</v>
      </c>
      <c r="N791">
        <v>4.09</v>
      </c>
      <c r="O791">
        <v>80.7</v>
      </c>
      <c r="P791">
        <v>4.7</v>
      </c>
      <c r="Q791">
        <v>17847</v>
      </c>
      <c r="R791">
        <v>5938</v>
      </c>
      <c r="S791">
        <v>3</v>
      </c>
      <c r="T791" s="30">
        <v>48130755</v>
      </c>
      <c r="U791" s="30">
        <v>22837862</v>
      </c>
      <c r="V791" s="30">
        <v>25292893</v>
      </c>
      <c r="W791" s="27">
        <f t="shared" si="12"/>
        <v>0.52550376573149538</v>
      </c>
    </row>
    <row r="792" spans="1:23" x14ac:dyDescent="0.3">
      <c r="A792" t="s">
        <v>809</v>
      </c>
      <c r="B792" t="s">
        <v>1547</v>
      </c>
      <c r="C792" t="s">
        <v>1634</v>
      </c>
      <c r="D792" t="s">
        <v>1638</v>
      </c>
      <c r="E792">
        <v>2024</v>
      </c>
      <c r="F792" t="s">
        <v>1642</v>
      </c>
      <c r="G792">
        <v>2374</v>
      </c>
      <c r="H792">
        <v>8552</v>
      </c>
      <c r="I792">
        <v>11249</v>
      </c>
      <c r="J792">
        <v>178557</v>
      </c>
      <c r="K792">
        <v>11.26</v>
      </c>
      <c r="L792">
        <v>18</v>
      </c>
      <c r="M792">
        <v>4.58</v>
      </c>
      <c r="N792">
        <v>6.92</v>
      </c>
      <c r="O792">
        <v>84.67</v>
      </c>
      <c r="P792">
        <v>1.3</v>
      </c>
      <c r="Q792">
        <v>5259</v>
      </c>
      <c r="R792">
        <v>1650</v>
      </c>
      <c r="S792">
        <v>9</v>
      </c>
      <c r="T792" s="30">
        <v>20302448</v>
      </c>
      <c r="U792" s="30">
        <v>26883683</v>
      </c>
      <c r="V792" s="30">
        <v>-6581235</v>
      </c>
      <c r="W792" s="27">
        <f t="shared" si="12"/>
        <v>-0.32415967769009923</v>
      </c>
    </row>
    <row r="793" spans="1:23" x14ac:dyDescent="0.3">
      <c r="A793" t="s">
        <v>810</v>
      </c>
      <c r="B793" t="s">
        <v>1356</v>
      </c>
      <c r="C793" t="s">
        <v>1634</v>
      </c>
      <c r="D793" t="s">
        <v>1635</v>
      </c>
      <c r="E793">
        <v>2024</v>
      </c>
      <c r="F793" t="s">
        <v>1639</v>
      </c>
      <c r="G793">
        <v>1783</v>
      </c>
      <c r="H793">
        <v>5154</v>
      </c>
      <c r="I793">
        <v>1938</v>
      </c>
      <c r="J793">
        <v>339220</v>
      </c>
      <c r="K793">
        <v>1.88</v>
      </c>
      <c r="L793">
        <v>0</v>
      </c>
      <c r="M793">
        <v>3.97</v>
      </c>
      <c r="N793">
        <v>1.64</v>
      </c>
      <c r="O793">
        <v>78.7</v>
      </c>
      <c r="P793">
        <v>4.2</v>
      </c>
      <c r="Q793">
        <v>5763</v>
      </c>
      <c r="R793">
        <v>5597</v>
      </c>
      <c r="S793">
        <v>2</v>
      </c>
      <c r="T793" s="30">
        <v>9189582</v>
      </c>
      <c r="U793" s="30">
        <v>3794674</v>
      </c>
      <c r="V793" s="30">
        <v>5394908</v>
      </c>
      <c r="W793" s="27">
        <f t="shared" si="12"/>
        <v>0.5870678339885318</v>
      </c>
    </row>
    <row r="794" spans="1:23" x14ac:dyDescent="0.3">
      <c r="A794" t="s">
        <v>811</v>
      </c>
      <c r="B794" t="s">
        <v>1548</v>
      </c>
      <c r="C794" t="s">
        <v>1633</v>
      </c>
      <c r="D794" t="s">
        <v>1636</v>
      </c>
      <c r="E794">
        <v>2024</v>
      </c>
      <c r="F794" t="s">
        <v>1641</v>
      </c>
      <c r="G794">
        <v>1655</v>
      </c>
      <c r="H794">
        <v>17100</v>
      </c>
      <c r="I794">
        <v>12800</v>
      </c>
      <c r="J794">
        <v>303317</v>
      </c>
      <c r="K794">
        <v>11.59</v>
      </c>
      <c r="L794">
        <v>1</v>
      </c>
      <c r="M794">
        <v>4.3099999999999996</v>
      </c>
      <c r="N794">
        <v>17.649999999999999</v>
      </c>
      <c r="O794">
        <v>65.47</v>
      </c>
      <c r="P794">
        <v>4.5999999999999996</v>
      </c>
      <c r="Q794">
        <v>11781</v>
      </c>
      <c r="R794">
        <v>4782</v>
      </c>
      <c r="S794">
        <v>11</v>
      </c>
      <c r="T794" s="30">
        <v>28300500</v>
      </c>
      <c r="U794" s="30">
        <v>21487317</v>
      </c>
      <c r="V794" s="30">
        <v>6813183</v>
      </c>
      <c r="W794" s="27">
        <f t="shared" si="12"/>
        <v>0.24074426246886096</v>
      </c>
    </row>
    <row r="795" spans="1:23" x14ac:dyDescent="0.3">
      <c r="A795" t="s">
        <v>812</v>
      </c>
      <c r="B795" t="s">
        <v>1549</v>
      </c>
      <c r="C795" t="s">
        <v>1634</v>
      </c>
      <c r="D795" t="s">
        <v>1635</v>
      </c>
      <c r="E795">
        <v>2024</v>
      </c>
      <c r="F795" t="s">
        <v>1642</v>
      </c>
      <c r="G795">
        <v>2613</v>
      </c>
      <c r="H795">
        <v>10136</v>
      </c>
      <c r="I795">
        <v>5541</v>
      </c>
      <c r="J795">
        <v>245877</v>
      </c>
      <c r="K795">
        <v>3.55</v>
      </c>
      <c r="L795">
        <v>15</v>
      </c>
      <c r="M795">
        <v>5.69</v>
      </c>
      <c r="N795">
        <v>5.96</v>
      </c>
      <c r="O795">
        <v>23.62</v>
      </c>
      <c r="P795">
        <v>4.8</v>
      </c>
      <c r="Q795">
        <v>3402</v>
      </c>
      <c r="R795">
        <v>1929</v>
      </c>
      <c r="S795">
        <v>2</v>
      </c>
      <c r="T795" s="30">
        <v>26485368</v>
      </c>
      <c r="U795" s="30">
        <v>14724510</v>
      </c>
      <c r="V795" s="30">
        <v>11760858</v>
      </c>
      <c r="W795" s="27">
        <f t="shared" si="12"/>
        <v>0.44405114552306768</v>
      </c>
    </row>
    <row r="796" spans="1:23" x14ac:dyDescent="0.3">
      <c r="A796" t="s">
        <v>813</v>
      </c>
      <c r="B796" t="s">
        <v>1288</v>
      </c>
      <c r="C796" t="s">
        <v>1632</v>
      </c>
      <c r="D796" t="s">
        <v>1636</v>
      </c>
      <c r="E796">
        <v>2023</v>
      </c>
      <c r="F796" t="s">
        <v>1640</v>
      </c>
      <c r="G796">
        <v>3471</v>
      </c>
      <c r="H796">
        <v>7941</v>
      </c>
      <c r="I796">
        <v>8218</v>
      </c>
      <c r="J796">
        <v>356749</v>
      </c>
      <c r="K796">
        <v>10.16</v>
      </c>
      <c r="L796">
        <v>11</v>
      </c>
      <c r="M796">
        <v>0.02</v>
      </c>
      <c r="N796">
        <v>9.7200000000000006</v>
      </c>
      <c r="O796">
        <v>31.74</v>
      </c>
      <c r="P796">
        <v>4.5</v>
      </c>
      <c r="Q796">
        <v>4067</v>
      </c>
      <c r="R796">
        <v>3851</v>
      </c>
      <c r="S796">
        <v>4</v>
      </c>
      <c r="T796" s="30">
        <v>27563211</v>
      </c>
      <c r="U796" s="30">
        <v>28881427</v>
      </c>
      <c r="V796" s="30">
        <v>-1318216</v>
      </c>
      <c r="W796" s="27">
        <f t="shared" si="12"/>
        <v>-4.7825197144120833E-2</v>
      </c>
    </row>
    <row r="797" spans="1:23" x14ac:dyDescent="0.3">
      <c r="A797" t="s">
        <v>814</v>
      </c>
      <c r="B797" t="s">
        <v>1550</v>
      </c>
      <c r="C797" t="s">
        <v>1634</v>
      </c>
      <c r="D797" t="s">
        <v>1638</v>
      </c>
      <c r="E797">
        <v>2024</v>
      </c>
      <c r="F797" t="s">
        <v>1642</v>
      </c>
      <c r="G797">
        <v>3567</v>
      </c>
      <c r="H797">
        <v>11167</v>
      </c>
      <c r="I797">
        <v>7162</v>
      </c>
      <c r="J797">
        <v>396709</v>
      </c>
      <c r="K797">
        <v>8.49</v>
      </c>
      <c r="L797">
        <v>7</v>
      </c>
      <c r="M797">
        <v>2.61</v>
      </c>
      <c r="N797">
        <v>11.09</v>
      </c>
      <c r="O797">
        <v>27.02</v>
      </c>
      <c r="P797">
        <v>2.2000000000000002</v>
      </c>
      <c r="Q797">
        <v>11690</v>
      </c>
      <c r="R797">
        <v>6181</v>
      </c>
      <c r="S797">
        <v>6</v>
      </c>
      <c r="T797" s="30">
        <v>39832689</v>
      </c>
      <c r="U797" s="30">
        <v>25943563</v>
      </c>
      <c r="V797" s="30">
        <v>13889126</v>
      </c>
      <c r="W797" s="27">
        <f t="shared" si="12"/>
        <v>0.34868662770921643</v>
      </c>
    </row>
    <row r="798" spans="1:23" x14ac:dyDescent="0.3">
      <c r="A798" t="s">
        <v>815</v>
      </c>
      <c r="B798" t="s">
        <v>1551</v>
      </c>
      <c r="C798" t="s">
        <v>1634</v>
      </c>
      <c r="D798" t="s">
        <v>1637</v>
      </c>
      <c r="E798">
        <v>2023</v>
      </c>
      <c r="F798" t="s">
        <v>1639</v>
      </c>
      <c r="G798">
        <v>2447</v>
      </c>
      <c r="H798">
        <v>13649</v>
      </c>
      <c r="I798">
        <v>3254</v>
      </c>
      <c r="J798">
        <v>351265</v>
      </c>
      <c r="K798">
        <v>13.94</v>
      </c>
      <c r="L798">
        <v>17</v>
      </c>
      <c r="M798">
        <v>5.18</v>
      </c>
      <c r="N798">
        <v>22.28</v>
      </c>
      <c r="O798">
        <v>58.29</v>
      </c>
      <c r="P798">
        <v>2.2999999999999998</v>
      </c>
      <c r="Q798">
        <v>9575</v>
      </c>
      <c r="R798">
        <v>6701</v>
      </c>
      <c r="S798">
        <v>7</v>
      </c>
      <c r="T798" s="30">
        <v>33399103</v>
      </c>
      <c r="U798" s="30">
        <v>8313803</v>
      </c>
      <c r="V798" s="30">
        <v>25085300</v>
      </c>
      <c r="W798" s="27">
        <f t="shared" si="12"/>
        <v>0.75107705736887609</v>
      </c>
    </row>
    <row r="799" spans="1:23" x14ac:dyDescent="0.3">
      <c r="A799" t="s">
        <v>816</v>
      </c>
      <c r="B799" t="s">
        <v>1344</v>
      </c>
      <c r="C799" t="s">
        <v>1632</v>
      </c>
      <c r="D799" t="s">
        <v>1638</v>
      </c>
      <c r="E799">
        <v>2024</v>
      </c>
      <c r="F799" t="s">
        <v>1639</v>
      </c>
      <c r="G799">
        <v>3785</v>
      </c>
      <c r="H799">
        <v>3298</v>
      </c>
      <c r="I799">
        <v>10458</v>
      </c>
      <c r="J799">
        <v>343577</v>
      </c>
      <c r="K799">
        <v>5.81</v>
      </c>
      <c r="L799">
        <v>1</v>
      </c>
      <c r="M799">
        <v>7.22</v>
      </c>
      <c r="N799">
        <v>10.28</v>
      </c>
      <c r="O799">
        <v>50.29</v>
      </c>
      <c r="P799">
        <v>2.7</v>
      </c>
      <c r="Q799">
        <v>4494</v>
      </c>
      <c r="R799">
        <v>4559</v>
      </c>
      <c r="S799">
        <v>5</v>
      </c>
      <c r="T799" s="30">
        <v>12482930</v>
      </c>
      <c r="U799" s="30">
        <v>39927107</v>
      </c>
      <c r="V799" s="30">
        <v>-27444177</v>
      </c>
      <c r="W799" s="27">
        <f t="shared" si="12"/>
        <v>-2.1985364814190258</v>
      </c>
    </row>
    <row r="800" spans="1:23" x14ac:dyDescent="0.3">
      <c r="A800" t="s">
        <v>817</v>
      </c>
      <c r="B800" t="s">
        <v>1458</v>
      </c>
      <c r="C800" t="s">
        <v>1632</v>
      </c>
      <c r="D800" t="s">
        <v>1637</v>
      </c>
      <c r="E800">
        <v>2023</v>
      </c>
      <c r="F800" t="s">
        <v>1640</v>
      </c>
      <c r="G800">
        <v>2920</v>
      </c>
      <c r="H800">
        <v>11100</v>
      </c>
      <c r="I800">
        <v>4474</v>
      </c>
      <c r="J800">
        <v>93309</v>
      </c>
      <c r="K800">
        <v>0.99</v>
      </c>
      <c r="L800">
        <v>12</v>
      </c>
      <c r="M800">
        <v>1.74</v>
      </c>
      <c r="N800">
        <v>3.63</v>
      </c>
      <c r="O800">
        <v>79.37</v>
      </c>
      <c r="P800">
        <v>1.6</v>
      </c>
      <c r="Q800">
        <v>6729</v>
      </c>
      <c r="R800">
        <v>3956</v>
      </c>
      <c r="S800">
        <v>8</v>
      </c>
      <c r="T800" s="30">
        <v>32412000</v>
      </c>
      <c r="U800" s="30">
        <v>13157389</v>
      </c>
      <c r="V800" s="30">
        <v>19254611</v>
      </c>
      <c r="W800" s="27">
        <f t="shared" si="12"/>
        <v>0.59405809576699986</v>
      </c>
    </row>
    <row r="801" spans="1:23" x14ac:dyDescent="0.3">
      <c r="A801" t="s">
        <v>818</v>
      </c>
      <c r="B801" t="s">
        <v>1474</v>
      </c>
      <c r="C801" t="s">
        <v>1632</v>
      </c>
      <c r="D801" t="s">
        <v>1635</v>
      </c>
      <c r="E801">
        <v>2023</v>
      </c>
      <c r="F801" t="s">
        <v>1639</v>
      </c>
      <c r="G801">
        <v>1210</v>
      </c>
      <c r="H801">
        <v>6995</v>
      </c>
      <c r="I801">
        <v>2177</v>
      </c>
      <c r="J801">
        <v>379612</v>
      </c>
      <c r="K801">
        <v>0.28999999999999998</v>
      </c>
      <c r="L801">
        <v>5</v>
      </c>
      <c r="M801">
        <v>5.47</v>
      </c>
      <c r="N801">
        <v>13.11</v>
      </c>
      <c r="O801">
        <v>86.21</v>
      </c>
      <c r="P801">
        <v>1.1000000000000001</v>
      </c>
      <c r="Q801">
        <v>3510</v>
      </c>
      <c r="R801">
        <v>6282</v>
      </c>
      <c r="S801">
        <v>8</v>
      </c>
      <c r="T801" s="30">
        <v>8463950</v>
      </c>
      <c r="U801" s="30">
        <v>3013782</v>
      </c>
      <c r="V801" s="30">
        <v>5450168</v>
      </c>
      <c r="W801" s="27">
        <f t="shared" si="12"/>
        <v>0.64392724437171767</v>
      </c>
    </row>
    <row r="802" spans="1:23" x14ac:dyDescent="0.3">
      <c r="A802" t="s">
        <v>819</v>
      </c>
      <c r="B802" t="s">
        <v>1435</v>
      </c>
      <c r="C802" t="s">
        <v>1632</v>
      </c>
      <c r="D802" t="s">
        <v>1637</v>
      </c>
      <c r="E802">
        <v>2024</v>
      </c>
      <c r="F802" t="s">
        <v>1640</v>
      </c>
      <c r="G802">
        <v>4904</v>
      </c>
      <c r="H802">
        <v>11400</v>
      </c>
      <c r="I802">
        <v>7501</v>
      </c>
      <c r="J802">
        <v>487470</v>
      </c>
      <c r="K802">
        <v>12.4</v>
      </c>
      <c r="L802">
        <v>5</v>
      </c>
      <c r="M802">
        <v>7.14</v>
      </c>
      <c r="N802">
        <v>24.07</v>
      </c>
      <c r="O802">
        <v>42.39</v>
      </c>
      <c r="P802">
        <v>4.5</v>
      </c>
      <c r="Q802">
        <v>8877</v>
      </c>
      <c r="R802">
        <v>6183</v>
      </c>
      <c r="S802">
        <v>3</v>
      </c>
      <c r="T802" s="30">
        <v>55905600</v>
      </c>
      <c r="U802" s="30">
        <v>37272374</v>
      </c>
      <c r="V802" s="30">
        <v>18633226</v>
      </c>
      <c r="W802" s="27">
        <f t="shared" si="12"/>
        <v>0.33329802381156809</v>
      </c>
    </row>
    <row r="803" spans="1:23" x14ac:dyDescent="0.3">
      <c r="A803" t="s">
        <v>820</v>
      </c>
      <c r="B803" t="s">
        <v>1534</v>
      </c>
      <c r="C803" t="s">
        <v>1633</v>
      </c>
      <c r="D803" t="s">
        <v>1637</v>
      </c>
      <c r="E803">
        <v>2023</v>
      </c>
      <c r="F803" t="s">
        <v>1639</v>
      </c>
      <c r="G803">
        <v>292</v>
      </c>
      <c r="H803">
        <v>15173</v>
      </c>
      <c r="I803">
        <v>3397</v>
      </c>
      <c r="J803">
        <v>379437</v>
      </c>
      <c r="K803">
        <v>7.87</v>
      </c>
      <c r="L803">
        <v>8</v>
      </c>
      <c r="M803">
        <v>4.45</v>
      </c>
      <c r="N803">
        <v>15.19</v>
      </c>
      <c r="O803">
        <v>50.51</v>
      </c>
      <c r="P803">
        <v>3.2</v>
      </c>
      <c r="Q803">
        <v>14536</v>
      </c>
      <c r="R803">
        <v>8070</v>
      </c>
      <c r="S803">
        <v>3</v>
      </c>
      <c r="T803" s="30">
        <v>4430516</v>
      </c>
      <c r="U803" s="30">
        <v>1371361</v>
      </c>
      <c r="V803" s="30">
        <v>3059155</v>
      </c>
      <c r="W803" s="27">
        <f t="shared" si="12"/>
        <v>0.6904737506872789</v>
      </c>
    </row>
    <row r="804" spans="1:23" x14ac:dyDescent="0.3">
      <c r="A804" t="s">
        <v>821</v>
      </c>
      <c r="B804" t="s">
        <v>1552</v>
      </c>
      <c r="C804" t="s">
        <v>1634</v>
      </c>
      <c r="D804" t="s">
        <v>1637</v>
      </c>
      <c r="E804">
        <v>2023</v>
      </c>
      <c r="F804" t="s">
        <v>1642</v>
      </c>
      <c r="G804">
        <v>2640</v>
      </c>
      <c r="H804">
        <v>12630</v>
      </c>
      <c r="I804">
        <v>941</v>
      </c>
      <c r="J804">
        <v>408402</v>
      </c>
      <c r="K804">
        <v>11.63</v>
      </c>
      <c r="L804">
        <v>15</v>
      </c>
      <c r="M804">
        <v>0.27</v>
      </c>
      <c r="N804">
        <v>24.58</v>
      </c>
      <c r="O804">
        <v>87.72</v>
      </c>
      <c r="P804">
        <v>3.4</v>
      </c>
      <c r="Q804">
        <v>18714</v>
      </c>
      <c r="R804">
        <v>2194</v>
      </c>
      <c r="S804">
        <v>3</v>
      </c>
      <c r="T804" s="30">
        <v>33343200</v>
      </c>
      <c r="U804" s="30">
        <v>2892642</v>
      </c>
      <c r="V804" s="30">
        <v>30450558</v>
      </c>
      <c r="W804" s="27">
        <f t="shared" si="12"/>
        <v>0.91324641905995829</v>
      </c>
    </row>
    <row r="805" spans="1:23" x14ac:dyDescent="0.3">
      <c r="A805" t="s">
        <v>822</v>
      </c>
      <c r="B805" t="s">
        <v>1553</v>
      </c>
      <c r="C805" t="s">
        <v>1633</v>
      </c>
      <c r="D805" t="s">
        <v>1637</v>
      </c>
      <c r="E805">
        <v>2023</v>
      </c>
      <c r="F805" t="s">
        <v>1641</v>
      </c>
      <c r="G805">
        <v>1113</v>
      </c>
      <c r="H805">
        <v>16722</v>
      </c>
      <c r="I805">
        <v>3459</v>
      </c>
      <c r="J805">
        <v>481069</v>
      </c>
      <c r="K805">
        <v>3.52</v>
      </c>
      <c r="L805">
        <v>10</v>
      </c>
      <c r="M805">
        <v>4.49</v>
      </c>
      <c r="N805">
        <v>21.03</v>
      </c>
      <c r="O805">
        <v>32.1</v>
      </c>
      <c r="P805">
        <v>4.7</v>
      </c>
      <c r="Q805">
        <v>1548</v>
      </c>
      <c r="R805">
        <v>6338</v>
      </c>
      <c r="S805">
        <v>3</v>
      </c>
      <c r="T805" s="30">
        <v>18611586</v>
      </c>
      <c r="U805" s="30">
        <v>4330936</v>
      </c>
      <c r="V805" s="30">
        <v>14280650</v>
      </c>
      <c r="W805" s="27">
        <f t="shared" si="12"/>
        <v>0.76729892874255856</v>
      </c>
    </row>
    <row r="806" spans="1:23" x14ac:dyDescent="0.3">
      <c r="A806" t="s">
        <v>823</v>
      </c>
      <c r="B806" t="s">
        <v>1421</v>
      </c>
      <c r="C806" t="s">
        <v>1633</v>
      </c>
      <c r="D806" t="s">
        <v>1635</v>
      </c>
      <c r="E806">
        <v>2023</v>
      </c>
      <c r="F806" t="s">
        <v>1641</v>
      </c>
      <c r="G806">
        <v>4374</v>
      </c>
      <c r="H806">
        <v>2800</v>
      </c>
      <c r="I806">
        <v>5396</v>
      </c>
      <c r="J806">
        <v>350549</v>
      </c>
      <c r="K806">
        <v>5.18</v>
      </c>
      <c r="L806">
        <v>6</v>
      </c>
      <c r="M806">
        <v>2.96</v>
      </c>
      <c r="N806">
        <v>0.9</v>
      </c>
      <c r="O806">
        <v>73.39</v>
      </c>
      <c r="P806">
        <v>3.7</v>
      </c>
      <c r="Q806">
        <v>5710</v>
      </c>
      <c r="R806">
        <v>3132</v>
      </c>
      <c r="S806">
        <v>14</v>
      </c>
      <c r="T806" s="30">
        <v>12247200</v>
      </c>
      <c r="U806" s="30">
        <v>23952653</v>
      </c>
      <c r="V806" s="30">
        <v>-11705453</v>
      </c>
      <c r="W806" s="27">
        <f t="shared" si="12"/>
        <v>-0.95576564439218759</v>
      </c>
    </row>
    <row r="807" spans="1:23" x14ac:dyDescent="0.3">
      <c r="A807" t="s">
        <v>824</v>
      </c>
      <c r="B807" t="s">
        <v>1097</v>
      </c>
      <c r="C807" t="s">
        <v>1632</v>
      </c>
      <c r="D807" t="s">
        <v>1635</v>
      </c>
      <c r="E807">
        <v>2023</v>
      </c>
      <c r="F807" t="s">
        <v>1642</v>
      </c>
      <c r="G807">
        <v>2645</v>
      </c>
      <c r="H807">
        <v>10935</v>
      </c>
      <c r="I807">
        <v>9831</v>
      </c>
      <c r="J807">
        <v>93527</v>
      </c>
      <c r="K807">
        <v>0.45</v>
      </c>
      <c r="L807">
        <v>9</v>
      </c>
      <c r="M807">
        <v>9.3000000000000007</v>
      </c>
      <c r="N807">
        <v>16.46</v>
      </c>
      <c r="O807">
        <v>28.02</v>
      </c>
      <c r="P807">
        <v>3.8</v>
      </c>
      <c r="Q807">
        <v>19062</v>
      </c>
      <c r="R807">
        <v>1648</v>
      </c>
      <c r="S807">
        <v>10</v>
      </c>
      <c r="T807" s="30">
        <v>28923075</v>
      </c>
      <c r="U807" s="30">
        <v>26096522</v>
      </c>
      <c r="V807" s="30">
        <v>2826553</v>
      </c>
      <c r="W807" s="27">
        <f t="shared" si="12"/>
        <v>9.772657298713916E-2</v>
      </c>
    </row>
    <row r="808" spans="1:23" x14ac:dyDescent="0.3">
      <c r="A808" t="s">
        <v>825</v>
      </c>
      <c r="B808" t="s">
        <v>1554</v>
      </c>
      <c r="C808" t="s">
        <v>1633</v>
      </c>
      <c r="D808" t="s">
        <v>1637</v>
      </c>
      <c r="E808">
        <v>2023</v>
      </c>
      <c r="F808" t="s">
        <v>1641</v>
      </c>
      <c r="G808">
        <v>969</v>
      </c>
      <c r="H808">
        <v>6116</v>
      </c>
      <c r="I808">
        <v>12610</v>
      </c>
      <c r="J808">
        <v>389371</v>
      </c>
      <c r="K808">
        <v>14.42</v>
      </c>
      <c r="L808">
        <v>9</v>
      </c>
      <c r="M808">
        <v>1.25</v>
      </c>
      <c r="N808">
        <v>7.17</v>
      </c>
      <c r="O808">
        <v>64.52</v>
      </c>
      <c r="P808">
        <v>4.0999999999999996</v>
      </c>
      <c r="Q808">
        <v>16338</v>
      </c>
      <c r="R808">
        <v>8659</v>
      </c>
      <c r="S808">
        <v>6</v>
      </c>
      <c r="T808" s="30">
        <v>5926404</v>
      </c>
      <c r="U808" s="30">
        <v>12608461</v>
      </c>
      <c r="V808" s="30">
        <v>-6682057</v>
      </c>
      <c r="W808" s="27">
        <f t="shared" si="12"/>
        <v>-1.1275061571907687</v>
      </c>
    </row>
    <row r="809" spans="1:23" x14ac:dyDescent="0.3">
      <c r="A809" t="s">
        <v>826</v>
      </c>
      <c r="B809" t="s">
        <v>1426</v>
      </c>
      <c r="C809" t="s">
        <v>1632</v>
      </c>
      <c r="D809" t="s">
        <v>1638</v>
      </c>
      <c r="E809">
        <v>2023</v>
      </c>
      <c r="F809" t="s">
        <v>1642</v>
      </c>
      <c r="G809">
        <v>55</v>
      </c>
      <c r="H809">
        <v>17893</v>
      </c>
      <c r="I809">
        <v>14770</v>
      </c>
      <c r="J809">
        <v>443708</v>
      </c>
      <c r="K809">
        <v>10.02</v>
      </c>
      <c r="L809">
        <v>19</v>
      </c>
      <c r="M809">
        <v>6.52</v>
      </c>
      <c r="N809">
        <v>13.99</v>
      </c>
      <c r="O809">
        <v>30.29</v>
      </c>
      <c r="P809">
        <v>1.5</v>
      </c>
      <c r="Q809">
        <v>17538</v>
      </c>
      <c r="R809">
        <v>164</v>
      </c>
      <c r="S809">
        <v>12</v>
      </c>
      <c r="T809" s="30">
        <v>984115</v>
      </c>
      <c r="U809" s="30">
        <v>1256058</v>
      </c>
      <c r="V809" s="30">
        <v>-271943</v>
      </c>
      <c r="W809" s="27">
        <f t="shared" si="12"/>
        <v>-0.27633254243660549</v>
      </c>
    </row>
    <row r="810" spans="1:23" x14ac:dyDescent="0.3">
      <c r="A810" t="s">
        <v>827</v>
      </c>
      <c r="B810" t="s">
        <v>1555</v>
      </c>
      <c r="C810" t="s">
        <v>1634</v>
      </c>
      <c r="D810" t="s">
        <v>1635</v>
      </c>
      <c r="E810">
        <v>2023</v>
      </c>
      <c r="F810" t="s">
        <v>1641</v>
      </c>
      <c r="G810">
        <v>517</v>
      </c>
      <c r="H810">
        <v>12117</v>
      </c>
      <c r="I810">
        <v>6461</v>
      </c>
      <c r="J810">
        <v>274490</v>
      </c>
      <c r="K810">
        <v>14</v>
      </c>
      <c r="L810">
        <v>17</v>
      </c>
      <c r="M810">
        <v>0.53</v>
      </c>
      <c r="N810">
        <v>6.98</v>
      </c>
      <c r="O810">
        <v>80.7</v>
      </c>
      <c r="P810">
        <v>2.4</v>
      </c>
      <c r="Q810">
        <v>9378</v>
      </c>
      <c r="R810">
        <v>3399</v>
      </c>
      <c r="S810">
        <v>9</v>
      </c>
      <c r="T810" s="30">
        <v>6264489</v>
      </c>
      <c r="U810" s="30">
        <v>3614827</v>
      </c>
      <c r="V810" s="30">
        <v>2649662</v>
      </c>
      <c r="W810" s="27">
        <f t="shared" si="12"/>
        <v>0.42296538472651163</v>
      </c>
    </row>
    <row r="811" spans="1:23" x14ac:dyDescent="0.3">
      <c r="A811" t="s">
        <v>828</v>
      </c>
      <c r="B811" t="s">
        <v>1556</v>
      </c>
      <c r="C811" t="s">
        <v>1632</v>
      </c>
      <c r="D811" t="s">
        <v>1636</v>
      </c>
      <c r="E811">
        <v>2023</v>
      </c>
      <c r="F811" t="s">
        <v>1639</v>
      </c>
      <c r="G811">
        <v>4220</v>
      </c>
      <c r="H811">
        <v>7252</v>
      </c>
      <c r="I811">
        <v>6942</v>
      </c>
      <c r="J811">
        <v>189883</v>
      </c>
      <c r="K811">
        <v>3.98</v>
      </c>
      <c r="L811">
        <v>19</v>
      </c>
      <c r="M811">
        <v>4.46</v>
      </c>
      <c r="N811">
        <v>8.7200000000000006</v>
      </c>
      <c r="O811">
        <v>54.92</v>
      </c>
      <c r="P811">
        <v>4.9000000000000004</v>
      </c>
      <c r="Q811">
        <v>17954</v>
      </c>
      <c r="R811">
        <v>4949</v>
      </c>
      <c r="S811">
        <v>6</v>
      </c>
      <c r="T811" s="30">
        <v>30603440</v>
      </c>
      <c r="U811" s="30">
        <v>29485123</v>
      </c>
      <c r="V811" s="30">
        <v>1118317</v>
      </c>
      <c r="W811" s="27">
        <f t="shared" si="12"/>
        <v>3.6542199177608793E-2</v>
      </c>
    </row>
    <row r="812" spans="1:23" x14ac:dyDescent="0.3">
      <c r="A812" t="s">
        <v>829</v>
      </c>
      <c r="B812" t="s">
        <v>1557</v>
      </c>
      <c r="C812" t="s">
        <v>1634</v>
      </c>
      <c r="D812" t="s">
        <v>1638</v>
      </c>
      <c r="E812">
        <v>2023</v>
      </c>
      <c r="F812" t="s">
        <v>1642</v>
      </c>
      <c r="G812">
        <v>53</v>
      </c>
      <c r="H812">
        <v>11352</v>
      </c>
      <c r="I812">
        <v>12909</v>
      </c>
      <c r="J812">
        <v>143344</v>
      </c>
      <c r="K812">
        <v>9.17</v>
      </c>
      <c r="L812">
        <v>8</v>
      </c>
      <c r="M812">
        <v>5.54</v>
      </c>
      <c r="N812">
        <v>23.08</v>
      </c>
      <c r="O812">
        <v>24.87</v>
      </c>
      <c r="P812">
        <v>4.7</v>
      </c>
      <c r="Q812">
        <v>16847</v>
      </c>
      <c r="R812">
        <v>5739</v>
      </c>
      <c r="S812">
        <v>14</v>
      </c>
      <c r="T812" s="30">
        <v>601656</v>
      </c>
      <c r="U812" s="30">
        <v>827521</v>
      </c>
      <c r="V812" s="30">
        <v>-225865</v>
      </c>
      <c r="W812" s="27">
        <f t="shared" si="12"/>
        <v>-0.37540554735596421</v>
      </c>
    </row>
    <row r="813" spans="1:23" x14ac:dyDescent="0.3">
      <c r="A813" t="s">
        <v>830</v>
      </c>
      <c r="B813" t="s">
        <v>1558</v>
      </c>
      <c r="C813" t="s">
        <v>1632</v>
      </c>
      <c r="D813" t="s">
        <v>1635</v>
      </c>
      <c r="E813">
        <v>2024</v>
      </c>
      <c r="F813" t="s">
        <v>1640</v>
      </c>
      <c r="G813">
        <v>695</v>
      </c>
      <c r="H813">
        <v>7795</v>
      </c>
      <c r="I813">
        <v>6426</v>
      </c>
      <c r="J813">
        <v>205344</v>
      </c>
      <c r="K813">
        <v>10.18</v>
      </c>
      <c r="L813">
        <v>14</v>
      </c>
      <c r="M813">
        <v>2.98</v>
      </c>
      <c r="N813">
        <v>5.17</v>
      </c>
      <c r="O813">
        <v>27.95</v>
      </c>
      <c r="P813">
        <v>4.5</v>
      </c>
      <c r="Q813">
        <v>9379</v>
      </c>
      <c r="R813">
        <v>2135</v>
      </c>
      <c r="S813">
        <v>12</v>
      </c>
      <c r="T813" s="30">
        <v>5417525</v>
      </c>
      <c r="U813" s="30">
        <v>4671414</v>
      </c>
      <c r="V813" s="30">
        <v>746111</v>
      </c>
      <c r="W813" s="27">
        <f t="shared" si="12"/>
        <v>0.13772174563107692</v>
      </c>
    </row>
    <row r="814" spans="1:23" x14ac:dyDescent="0.3">
      <c r="A814" t="s">
        <v>831</v>
      </c>
      <c r="B814" t="s">
        <v>1559</v>
      </c>
      <c r="C814" t="s">
        <v>1634</v>
      </c>
      <c r="D814" t="s">
        <v>1636</v>
      </c>
      <c r="E814">
        <v>2023</v>
      </c>
      <c r="F814" t="s">
        <v>1642</v>
      </c>
      <c r="G814">
        <v>167</v>
      </c>
      <c r="H814">
        <v>18956</v>
      </c>
      <c r="I814">
        <v>9587</v>
      </c>
      <c r="J814">
        <v>273564</v>
      </c>
      <c r="K814">
        <v>4.76</v>
      </c>
      <c r="L814">
        <v>3</v>
      </c>
      <c r="M814">
        <v>4.55</v>
      </c>
      <c r="N814">
        <v>21.85</v>
      </c>
      <c r="O814">
        <v>49.51</v>
      </c>
      <c r="P814">
        <v>2.8</v>
      </c>
      <c r="Q814">
        <v>19661</v>
      </c>
      <c r="R814">
        <v>5774</v>
      </c>
      <c r="S814">
        <v>6</v>
      </c>
      <c r="T814" s="30">
        <v>3165652</v>
      </c>
      <c r="U814" s="30">
        <v>1874593</v>
      </c>
      <c r="V814" s="30">
        <v>1291059</v>
      </c>
      <c r="W814" s="27">
        <f t="shared" si="12"/>
        <v>0.40783352055121663</v>
      </c>
    </row>
    <row r="815" spans="1:23" x14ac:dyDescent="0.3">
      <c r="A815" t="s">
        <v>832</v>
      </c>
      <c r="B815" t="s">
        <v>1161</v>
      </c>
      <c r="C815" t="s">
        <v>1632</v>
      </c>
      <c r="D815" t="s">
        <v>1637</v>
      </c>
      <c r="E815">
        <v>2023</v>
      </c>
      <c r="F815" t="s">
        <v>1639</v>
      </c>
      <c r="G815">
        <v>2978</v>
      </c>
      <c r="H815">
        <v>4725</v>
      </c>
      <c r="I815">
        <v>10896</v>
      </c>
      <c r="J815">
        <v>97153</v>
      </c>
      <c r="K815">
        <v>12.72</v>
      </c>
      <c r="L815">
        <v>7</v>
      </c>
      <c r="M815">
        <v>1.64</v>
      </c>
      <c r="N815">
        <v>0.76</v>
      </c>
      <c r="O815">
        <v>86.93</v>
      </c>
      <c r="P815">
        <v>4.4000000000000004</v>
      </c>
      <c r="Q815">
        <v>14754</v>
      </c>
      <c r="R815">
        <v>2328</v>
      </c>
      <c r="S815">
        <v>2</v>
      </c>
      <c r="T815" s="30">
        <v>14071050</v>
      </c>
      <c r="U815" s="30">
        <v>32545441</v>
      </c>
      <c r="V815" s="30">
        <v>-18474391</v>
      </c>
      <c r="W815" s="27">
        <f t="shared" si="12"/>
        <v>-1.3129362058979253</v>
      </c>
    </row>
    <row r="816" spans="1:23" x14ac:dyDescent="0.3">
      <c r="A816" t="s">
        <v>833</v>
      </c>
      <c r="B816" t="s">
        <v>1560</v>
      </c>
      <c r="C816" t="s">
        <v>1632</v>
      </c>
      <c r="D816" t="s">
        <v>1635</v>
      </c>
      <c r="E816">
        <v>2024</v>
      </c>
      <c r="F816" t="s">
        <v>1640</v>
      </c>
      <c r="G816">
        <v>2601</v>
      </c>
      <c r="H816">
        <v>2816</v>
      </c>
      <c r="I816">
        <v>9272</v>
      </c>
      <c r="J816">
        <v>158042</v>
      </c>
      <c r="K816">
        <v>14.21</v>
      </c>
      <c r="L816">
        <v>8</v>
      </c>
      <c r="M816">
        <v>3.04</v>
      </c>
      <c r="N816">
        <v>2.27</v>
      </c>
      <c r="O816">
        <v>71.569999999999993</v>
      </c>
      <c r="P816">
        <v>1.2</v>
      </c>
      <c r="Q816">
        <v>8880</v>
      </c>
      <c r="R816">
        <v>5720</v>
      </c>
      <c r="S816">
        <v>7</v>
      </c>
      <c r="T816" s="30">
        <v>7324416</v>
      </c>
      <c r="U816" s="30">
        <v>24274514</v>
      </c>
      <c r="V816" s="30">
        <v>-16950098</v>
      </c>
      <c r="W816" s="27">
        <f t="shared" si="12"/>
        <v>-2.3141910563244905</v>
      </c>
    </row>
    <row r="817" spans="1:23" x14ac:dyDescent="0.3">
      <c r="A817" t="s">
        <v>834</v>
      </c>
      <c r="B817" t="s">
        <v>1248</v>
      </c>
      <c r="C817" t="s">
        <v>1632</v>
      </c>
      <c r="D817" t="s">
        <v>1636</v>
      </c>
      <c r="E817">
        <v>2023</v>
      </c>
      <c r="F817" t="s">
        <v>1640</v>
      </c>
      <c r="G817">
        <v>4339</v>
      </c>
      <c r="H817">
        <v>13837</v>
      </c>
      <c r="I817">
        <v>1223</v>
      </c>
      <c r="J817">
        <v>104110</v>
      </c>
      <c r="K817">
        <v>13.27</v>
      </c>
      <c r="L817">
        <v>12</v>
      </c>
      <c r="M817">
        <v>6.21</v>
      </c>
      <c r="N817">
        <v>21.37</v>
      </c>
      <c r="O817">
        <v>49.06</v>
      </c>
      <c r="P817">
        <v>1.6</v>
      </c>
      <c r="Q817">
        <v>3728</v>
      </c>
      <c r="R817">
        <v>696</v>
      </c>
      <c r="S817">
        <v>5</v>
      </c>
      <c r="T817" s="30">
        <v>60038743</v>
      </c>
      <c r="U817" s="30">
        <v>5410707</v>
      </c>
      <c r="V817" s="30">
        <v>54628036</v>
      </c>
      <c r="W817" s="27">
        <f t="shared" si="12"/>
        <v>0.90987974215249645</v>
      </c>
    </row>
    <row r="818" spans="1:23" x14ac:dyDescent="0.3">
      <c r="A818" t="s">
        <v>835</v>
      </c>
      <c r="B818" t="s">
        <v>1344</v>
      </c>
      <c r="C818" t="s">
        <v>1633</v>
      </c>
      <c r="D818" t="s">
        <v>1635</v>
      </c>
      <c r="E818">
        <v>2024</v>
      </c>
      <c r="F818" t="s">
        <v>1642</v>
      </c>
      <c r="G818">
        <v>896</v>
      </c>
      <c r="H818">
        <v>8307</v>
      </c>
      <c r="I818">
        <v>7799</v>
      </c>
      <c r="J818">
        <v>195051</v>
      </c>
      <c r="K818">
        <v>11.09</v>
      </c>
      <c r="L818">
        <v>8</v>
      </c>
      <c r="M818">
        <v>3.02</v>
      </c>
      <c r="N818">
        <v>15.76</v>
      </c>
      <c r="O818">
        <v>37.020000000000003</v>
      </c>
      <c r="P818">
        <v>2.7</v>
      </c>
      <c r="Q818">
        <v>11314</v>
      </c>
      <c r="R818">
        <v>3706</v>
      </c>
      <c r="S818">
        <v>4</v>
      </c>
      <c r="T818" s="30">
        <v>7443072</v>
      </c>
      <c r="U818" s="30">
        <v>7182955</v>
      </c>
      <c r="V818" s="30">
        <v>260117</v>
      </c>
      <c r="W818" s="27">
        <f t="shared" si="12"/>
        <v>3.4947532416722556E-2</v>
      </c>
    </row>
    <row r="819" spans="1:23" x14ac:dyDescent="0.3">
      <c r="A819" t="s">
        <v>836</v>
      </c>
      <c r="B819" t="s">
        <v>1561</v>
      </c>
      <c r="C819" t="s">
        <v>1633</v>
      </c>
      <c r="D819" t="s">
        <v>1638</v>
      </c>
      <c r="E819">
        <v>2024</v>
      </c>
      <c r="F819" t="s">
        <v>1641</v>
      </c>
      <c r="G819">
        <v>2812</v>
      </c>
      <c r="H819">
        <v>5183</v>
      </c>
      <c r="I819">
        <v>13357</v>
      </c>
      <c r="J819">
        <v>291131</v>
      </c>
      <c r="K819">
        <v>4.16</v>
      </c>
      <c r="L819">
        <v>3</v>
      </c>
      <c r="M819">
        <v>9</v>
      </c>
      <c r="N819">
        <v>18.68</v>
      </c>
      <c r="O819">
        <v>53.94</v>
      </c>
      <c r="P819">
        <v>2.9</v>
      </c>
      <c r="Q819">
        <v>10388</v>
      </c>
      <c r="R819">
        <v>3989</v>
      </c>
      <c r="S819">
        <v>7</v>
      </c>
      <c r="T819" s="30">
        <v>14574596</v>
      </c>
      <c r="U819" s="30">
        <v>37851015</v>
      </c>
      <c r="V819" s="30">
        <v>-23276419</v>
      </c>
      <c r="W819" s="27">
        <f t="shared" si="12"/>
        <v>-1.5970541481904541</v>
      </c>
    </row>
    <row r="820" spans="1:23" x14ac:dyDescent="0.3">
      <c r="A820" t="s">
        <v>837</v>
      </c>
      <c r="B820" t="s">
        <v>1056</v>
      </c>
      <c r="C820" t="s">
        <v>1633</v>
      </c>
      <c r="D820" t="s">
        <v>1635</v>
      </c>
      <c r="E820">
        <v>2023</v>
      </c>
      <c r="F820" t="s">
        <v>1640</v>
      </c>
      <c r="G820">
        <v>1191</v>
      </c>
      <c r="H820">
        <v>8727</v>
      </c>
      <c r="I820">
        <v>5049</v>
      </c>
      <c r="J820">
        <v>289173</v>
      </c>
      <c r="K820">
        <v>4.22</v>
      </c>
      <c r="L820">
        <v>16</v>
      </c>
      <c r="M820">
        <v>6.28</v>
      </c>
      <c r="N820">
        <v>5.24</v>
      </c>
      <c r="O820">
        <v>69.87</v>
      </c>
      <c r="P820">
        <v>2.1</v>
      </c>
      <c r="Q820">
        <v>7891</v>
      </c>
      <c r="R820">
        <v>3606</v>
      </c>
      <c r="S820">
        <v>3</v>
      </c>
      <c r="T820" s="30">
        <v>10393857</v>
      </c>
      <c r="U820" s="30">
        <v>6302532</v>
      </c>
      <c r="V820" s="30">
        <v>4091325</v>
      </c>
      <c r="W820" s="27">
        <f t="shared" si="12"/>
        <v>0.39362914075111866</v>
      </c>
    </row>
    <row r="821" spans="1:23" x14ac:dyDescent="0.3">
      <c r="A821" t="s">
        <v>838</v>
      </c>
      <c r="B821" t="s">
        <v>1451</v>
      </c>
      <c r="C821" t="s">
        <v>1634</v>
      </c>
      <c r="D821" t="s">
        <v>1638</v>
      </c>
      <c r="E821">
        <v>2023</v>
      </c>
      <c r="F821" t="s">
        <v>1640</v>
      </c>
      <c r="G821">
        <v>1860</v>
      </c>
      <c r="H821">
        <v>4773</v>
      </c>
      <c r="I821">
        <v>2550</v>
      </c>
      <c r="J821">
        <v>78328</v>
      </c>
      <c r="K821">
        <v>14.45</v>
      </c>
      <c r="L821">
        <v>15</v>
      </c>
      <c r="M821">
        <v>4.3899999999999997</v>
      </c>
      <c r="N821">
        <v>13.43</v>
      </c>
      <c r="O821">
        <v>72.709999999999994</v>
      </c>
      <c r="P821">
        <v>2.4</v>
      </c>
      <c r="Q821">
        <v>10929</v>
      </c>
      <c r="R821">
        <v>1495</v>
      </c>
      <c r="S821">
        <v>9</v>
      </c>
      <c r="T821" s="30">
        <v>8877780</v>
      </c>
      <c r="U821" s="30">
        <v>4821328</v>
      </c>
      <c r="V821" s="30">
        <v>4056452</v>
      </c>
      <c r="W821" s="27">
        <f t="shared" si="12"/>
        <v>0.45692188812969009</v>
      </c>
    </row>
    <row r="822" spans="1:23" x14ac:dyDescent="0.3">
      <c r="A822" t="s">
        <v>839</v>
      </c>
      <c r="B822" t="s">
        <v>1369</v>
      </c>
      <c r="C822" t="s">
        <v>1632</v>
      </c>
      <c r="D822" t="s">
        <v>1637</v>
      </c>
      <c r="E822">
        <v>2023</v>
      </c>
      <c r="F822" t="s">
        <v>1642</v>
      </c>
      <c r="G822">
        <v>773</v>
      </c>
      <c r="H822">
        <v>1645</v>
      </c>
      <c r="I822">
        <v>5557</v>
      </c>
      <c r="J822">
        <v>162911</v>
      </c>
      <c r="K822">
        <v>0.15</v>
      </c>
      <c r="L822">
        <v>14</v>
      </c>
      <c r="M822">
        <v>0.39</v>
      </c>
      <c r="N822">
        <v>18.43</v>
      </c>
      <c r="O822">
        <v>35.97</v>
      </c>
      <c r="P822">
        <v>1.7</v>
      </c>
      <c r="Q822">
        <v>20290</v>
      </c>
      <c r="R822">
        <v>9878</v>
      </c>
      <c r="S822">
        <v>2</v>
      </c>
      <c r="T822" s="30">
        <v>1271585</v>
      </c>
      <c r="U822" s="30">
        <v>4458472</v>
      </c>
      <c r="V822" s="30">
        <v>-3186887</v>
      </c>
      <c r="W822" s="27">
        <f t="shared" si="12"/>
        <v>-2.5062319860646358</v>
      </c>
    </row>
    <row r="823" spans="1:23" x14ac:dyDescent="0.3">
      <c r="A823" t="s">
        <v>840</v>
      </c>
      <c r="B823" t="s">
        <v>1562</v>
      </c>
      <c r="C823" t="s">
        <v>1634</v>
      </c>
      <c r="D823" t="s">
        <v>1635</v>
      </c>
      <c r="E823">
        <v>2023</v>
      </c>
      <c r="F823" t="s">
        <v>1641</v>
      </c>
      <c r="G823">
        <v>274</v>
      </c>
      <c r="H823">
        <v>6510</v>
      </c>
      <c r="I823">
        <v>2767</v>
      </c>
      <c r="J823">
        <v>325011</v>
      </c>
      <c r="K823">
        <v>10.74</v>
      </c>
      <c r="L823">
        <v>2</v>
      </c>
      <c r="M823">
        <v>5</v>
      </c>
      <c r="N823">
        <v>15.68</v>
      </c>
      <c r="O823">
        <v>67.69</v>
      </c>
      <c r="P823">
        <v>3</v>
      </c>
      <c r="Q823">
        <v>2137</v>
      </c>
      <c r="R823">
        <v>7629</v>
      </c>
      <c r="S823">
        <v>13</v>
      </c>
      <c r="T823" s="30">
        <v>1783740</v>
      </c>
      <c r="U823" s="30">
        <v>1083169</v>
      </c>
      <c r="V823" s="30">
        <v>700571</v>
      </c>
      <c r="W823" s="27">
        <f t="shared" si="12"/>
        <v>0.39275398881002838</v>
      </c>
    </row>
    <row r="824" spans="1:23" x14ac:dyDescent="0.3">
      <c r="A824" t="s">
        <v>841</v>
      </c>
      <c r="B824" t="s">
        <v>1563</v>
      </c>
      <c r="C824" t="s">
        <v>1632</v>
      </c>
      <c r="D824" t="s">
        <v>1638</v>
      </c>
      <c r="E824">
        <v>2024</v>
      </c>
      <c r="F824" t="s">
        <v>1639</v>
      </c>
      <c r="G824">
        <v>4677</v>
      </c>
      <c r="H824">
        <v>17535</v>
      </c>
      <c r="I824">
        <v>4888</v>
      </c>
      <c r="J824">
        <v>109234</v>
      </c>
      <c r="K824">
        <v>10.59</v>
      </c>
      <c r="L824">
        <v>19</v>
      </c>
      <c r="M824">
        <v>7.65</v>
      </c>
      <c r="N824">
        <v>11.79</v>
      </c>
      <c r="O824">
        <v>62.62</v>
      </c>
      <c r="P824">
        <v>4.2</v>
      </c>
      <c r="Q824">
        <v>18833</v>
      </c>
      <c r="R824">
        <v>8403</v>
      </c>
      <c r="S824">
        <v>10</v>
      </c>
      <c r="T824" s="30">
        <v>82011195</v>
      </c>
      <c r="U824" s="30">
        <v>22970410</v>
      </c>
      <c r="V824" s="30">
        <v>59040785</v>
      </c>
      <c r="W824" s="27">
        <f t="shared" si="12"/>
        <v>0.71991128772114588</v>
      </c>
    </row>
    <row r="825" spans="1:23" x14ac:dyDescent="0.3">
      <c r="A825" t="s">
        <v>842</v>
      </c>
      <c r="B825" t="s">
        <v>1078</v>
      </c>
      <c r="C825" t="s">
        <v>1633</v>
      </c>
      <c r="D825" t="s">
        <v>1636</v>
      </c>
      <c r="E825">
        <v>2024</v>
      </c>
      <c r="F825" t="s">
        <v>1641</v>
      </c>
      <c r="G825">
        <v>4258</v>
      </c>
      <c r="H825">
        <v>4540</v>
      </c>
      <c r="I825">
        <v>4978</v>
      </c>
      <c r="J825">
        <v>337995</v>
      </c>
      <c r="K825">
        <v>9.34</v>
      </c>
      <c r="L825">
        <v>4</v>
      </c>
      <c r="M825">
        <v>2.66</v>
      </c>
      <c r="N825">
        <v>23.99</v>
      </c>
      <c r="O825">
        <v>86.73</v>
      </c>
      <c r="P825">
        <v>3.6</v>
      </c>
      <c r="Q825">
        <v>11596</v>
      </c>
      <c r="R825">
        <v>552</v>
      </c>
      <c r="S825">
        <v>9</v>
      </c>
      <c r="T825" s="30">
        <v>19331320</v>
      </c>
      <c r="U825" s="30">
        <v>21534319</v>
      </c>
      <c r="V825" s="30">
        <v>-2202999</v>
      </c>
      <c r="W825" s="27">
        <f t="shared" si="12"/>
        <v>-0.1139600917061018</v>
      </c>
    </row>
    <row r="826" spans="1:23" x14ac:dyDescent="0.3">
      <c r="A826" t="s">
        <v>843</v>
      </c>
      <c r="B826" t="s">
        <v>1564</v>
      </c>
      <c r="C826" t="s">
        <v>1633</v>
      </c>
      <c r="D826" t="s">
        <v>1635</v>
      </c>
      <c r="E826">
        <v>2024</v>
      </c>
      <c r="F826" t="s">
        <v>1640</v>
      </c>
      <c r="G826">
        <v>4704</v>
      </c>
      <c r="H826">
        <v>11154</v>
      </c>
      <c r="I826">
        <v>8589</v>
      </c>
      <c r="J826">
        <v>343423</v>
      </c>
      <c r="K826">
        <v>14.85</v>
      </c>
      <c r="L826">
        <v>4</v>
      </c>
      <c r="M826">
        <v>8.07</v>
      </c>
      <c r="N826">
        <v>16.899999999999999</v>
      </c>
      <c r="O826">
        <v>84.49</v>
      </c>
      <c r="P826">
        <v>1.4</v>
      </c>
      <c r="Q826">
        <v>5087</v>
      </c>
      <c r="R826">
        <v>7436</v>
      </c>
      <c r="S826">
        <v>2</v>
      </c>
      <c r="T826" s="30">
        <v>52468416</v>
      </c>
      <c r="U826" s="30">
        <v>40746079</v>
      </c>
      <c r="V826" s="30">
        <v>11722337</v>
      </c>
      <c r="W826" s="27">
        <f t="shared" si="12"/>
        <v>0.22341701720135787</v>
      </c>
    </row>
    <row r="827" spans="1:23" x14ac:dyDescent="0.3">
      <c r="A827" t="s">
        <v>844</v>
      </c>
      <c r="B827" t="s">
        <v>1154</v>
      </c>
      <c r="C827" t="s">
        <v>1634</v>
      </c>
      <c r="D827" t="s">
        <v>1638</v>
      </c>
      <c r="E827">
        <v>2023</v>
      </c>
      <c r="F827" t="s">
        <v>1642</v>
      </c>
      <c r="G827">
        <v>2098</v>
      </c>
      <c r="H827">
        <v>18366</v>
      </c>
      <c r="I827">
        <v>3746</v>
      </c>
      <c r="J827">
        <v>298503</v>
      </c>
      <c r="K827">
        <v>4.68</v>
      </c>
      <c r="L827">
        <v>19</v>
      </c>
      <c r="M827">
        <v>2.52</v>
      </c>
      <c r="N827">
        <v>22.69</v>
      </c>
      <c r="O827">
        <v>73.150000000000006</v>
      </c>
      <c r="P827">
        <v>3</v>
      </c>
      <c r="Q827">
        <v>2611</v>
      </c>
      <c r="R827">
        <v>2731</v>
      </c>
      <c r="S827">
        <v>11</v>
      </c>
      <c r="T827" s="30">
        <v>38531868</v>
      </c>
      <c r="U827" s="30">
        <v>8157611</v>
      </c>
      <c r="V827" s="30">
        <v>30374257</v>
      </c>
      <c r="W827" s="27">
        <f t="shared" si="12"/>
        <v>0.78828924151821556</v>
      </c>
    </row>
    <row r="828" spans="1:23" x14ac:dyDescent="0.3">
      <c r="A828" t="s">
        <v>845</v>
      </c>
      <c r="B828" t="s">
        <v>1341</v>
      </c>
      <c r="C828" t="s">
        <v>1634</v>
      </c>
      <c r="D828" t="s">
        <v>1636</v>
      </c>
      <c r="E828">
        <v>2023</v>
      </c>
      <c r="F828" t="s">
        <v>1639</v>
      </c>
      <c r="G828">
        <v>4799</v>
      </c>
      <c r="H828">
        <v>19133</v>
      </c>
      <c r="I828">
        <v>10441</v>
      </c>
      <c r="J828">
        <v>277135</v>
      </c>
      <c r="K828">
        <v>5.0999999999999996</v>
      </c>
      <c r="L828">
        <v>14</v>
      </c>
      <c r="M828">
        <v>8.24</v>
      </c>
      <c r="N828">
        <v>18.239999999999998</v>
      </c>
      <c r="O828">
        <v>67.87</v>
      </c>
      <c r="P828">
        <v>3.8</v>
      </c>
      <c r="Q828">
        <v>9867</v>
      </c>
      <c r="R828">
        <v>2286</v>
      </c>
      <c r="S828">
        <v>13</v>
      </c>
      <c r="T828" s="30">
        <v>91819267</v>
      </c>
      <c r="U828" s="30">
        <v>50383494</v>
      </c>
      <c r="V828" s="30">
        <v>41435773</v>
      </c>
      <c r="W828" s="27">
        <f t="shared" si="12"/>
        <v>0.45127536250098793</v>
      </c>
    </row>
    <row r="829" spans="1:23" x14ac:dyDescent="0.3">
      <c r="A829" t="s">
        <v>846</v>
      </c>
      <c r="B829" t="s">
        <v>1348</v>
      </c>
      <c r="C829" t="s">
        <v>1633</v>
      </c>
      <c r="D829" t="s">
        <v>1637</v>
      </c>
      <c r="E829">
        <v>2023</v>
      </c>
      <c r="F829" t="s">
        <v>1642</v>
      </c>
      <c r="G829">
        <v>4465</v>
      </c>
      <c r="H829">
        <v>18514</v>
      </c>
      <c r="I829">
        <v>6194</v>
      </c>
      <c r="J829">
        <v>123402</v>
      </c>
      <c r="K829">
        <v>1.18</v>
      </c>
      <c r="L829">
        <v>17</v>
      </c>
      <c r="M829">
        <v>0.85</v>
      </c>
      <c r="N829">
        <v>18.39</v>
      </c>
      <c r="O829">
        <v>31.92</v>
      </c>
      <c r="P829">
        <v>3.1</v>
      </c>
      <c r="Q829">
        <v>2222</v>
      </c>
      <c r="R829">
        <v>6067</v>
      </c>
      <c r="S829">
        <v>10</v>
      </c>
      <c r="T829" s="30">
        <v>82665010</v>
      </c>
      <c r="U829" s="30">
        <v>27779612</v>
      </c>
      <c r="V829" s="30">
        <v>54885398</v>
      </c>
      <c r="W829" s="27">
        <f t="shared" si="12"/>
        <v>0.66394957189263026</v>
      </c>
    </row>
    <row r="830" spans="1:23" x14ac:dyDescent="0.3">
      <c r="A830" t="s">
        <v>847</v>
      </c>
      <c r="B830" t="s">
        <v>1199</v>
      </c>
      <c r="C830" t="s">
        <v>1633</v>
      </c>
      <c r="D830" t="s">
        <v>1637</v>
      </c>
      <c r="E830">
        <v>2024</v>
      </c>
      <c r="F830" t="s">
        <v>1641</v>
      </c>
      <c r="G830">
        <v>1623</v>
      </c>
      <c r="H830">
        <v>16496</v>
      </c>
      <c r="I830">
        <v>8680</v>
      </c>
      <c r="J830">
        <v>327593</v>
      </c>
      <c r="K830">
        <v>6.64</v>
      </c>
      <c r="L830">
        <v>14</v>
      </c>
      <c r="M830">
        <v>8.66</v>
      </c>
      <c r="N830">
        <v>2</v>
      </c>
      <c r="O830">
        <v>77.680000000000007</v>
      </c>
      <c r="P830">
        <v>2.6</v>
      </c>
      <c r="Q830">
        <v>6366</v>
      </c>
      <c r="R830">
        <v>6474</v>
      </c>
      <c r="S830">
        <v>3</v>
      </c>
      <c r="T830" s="30">
        <v>26773008</v>
      </c>
      <c r="U830" s="30">
        <v>14415233</v>
      </c>
      <c r="V830" s="30">
        <v>12357775</v>
      </c>
      <c r="W830" s="27">
        <f t="shared" si="12"/>
        <v>0.46157589016519923</v>
      </c>
    </row>
    <row r="831" spans="1:23" x14ac:dyDescent="0.3">
      <c r="A831" t="s">
        <v>848</v>
      </c>
      <c r="B831" t="s">
        <v>1565</v>
      </c>
      <c r="C831" t="s">
        <v>1633</v>
      </c>
      <c r="D831" t="s">
        <v>1637</v>
      </c>
      <c r="E831">
        <v>2024</v>
      </c>
      <c r="F831" t="s">
        <v>1642</v>
      </c>
      <c r="G831">
        <v>1878</v>
      </c>
      <c r="H831">
        <v>17836</v>
      </c>
      <c r="I831">
        <v>11323</v>
      </c>
      <c r="J831">
        <v>388365</v>
      </c>
      <c r="K831">
        <v>3.92</v>
      </c>
      <c r="L831">
        <v>1</v>
      </c>
      <c r="M831">
        <v>4.99</v>
      </c>
      <c r="N831">
        <v>8.99</v>
      </c>
      <c r="O831">
        <v>44.2</v>
      </c>
      <c r="P831">
        <v>3.5</v>
      </c>
      <c r="Q831">
        <v>11639</v>
      </c>
      <c r="R831">
        <v>5458</v>
      </c>
      <c r="S831">
        <v>4</v>
      </c>
      <c r="T831" s="30">
        <v>33496008</v>
      </c>
      <c r="U831" s="30">
        <v>21652959</v>
      </c>
      <c r="V831" s="30">
        <v>11843049</v>
      </c>
      <c r="W831" s="27">
        <f t="shared" si="12"/>
        <v>0.35356598314640958</v>
      </c>
    </row>
    <row r="832" spans="1:23" x14ac:dyDescent="0.3">
      <c r="A832" t="s">
        <v>849</v>
      </c>
      <c r="B832" t="s">
        <v>1310</v>
      </c>
      <c r="C832" t="s">
        <v>1632</v>
      </c>
      <c r="D832" t="s">
        <v>1636</v>
      </c>
      <c r="E832">
        <v>2023</v>
      </c>
      <c r="F832" t="s">
        <v>1641</v>
      </c>
      <c r="G832">
        <v>1967</v>
      </c>
      <c r="H832">
        <v>10353</v>
      </c>
      <c r="I832">
        <v>5875</v>
      </c>
      <c r="J832">
        <v>401224</v>
      </c>
      <c r="K832">
        <v>5.15</v>
      </c>
      <c r="L832">
        <v>12</v>
      </c>
      <c r="M832">
        <v>2.97</v>
      </c>
      <c r="N832">
        <v>21.46</v>
      </c>
      <c r="O832">
        <v>31.78</v>
      </c>
      <c r="P832">
        <v>4.9000000000000004</v>
      </c>
      <c r="Q832">
        <v>18586</v>
      </c>
      <c r="R832">
        <v>4448</v>
      </c>
      <c r="S832">
        <v>3</v>
      </c>
      <c r="T832" s="30">
        <v>20364351</v>
      </c>
      <c r="U832" s="30">
        <v>11957349</v>
      </c>
      <c r="V832" s="30">
        <v>8407002</v>
      </c>
      <c r="W832" s="27">
        <f t="shared" si="12"/>
        <v>0.41282936048391622</v>
      </c>
    </row>
    <row r="833" spans="1:23" x14ac:dyDescent="0.3">
      <c r="A833" t="s">
        <v>850</v>
      </c>
      <c r="B833" t="s">
        <v>1517</v>
      </c>
      <c r="C833" t="s">
        <v>1633</v>
      </c>
      <c r="D833" t="s">
        <v>1637</v>
      </c>
      <c r="E833">
        <v>2024</v>
      </c>
      <c r="F833" t="s">
        <v>1642</v>
      </c>
      <c r="G833">
        <v>4284</v>
      </c>
      <c r="H833">
        <v>13195</v>
      </c>
      <c r="I833">
        <v>11212</v>
      </c>
      <c r="J833">
        <v>55451</v>
      </c>
      <c r="K833">
        <v>12.52</v>
      </c>
      <c r="L833">
        <v>3</v>
      </c>
      <c r="M833">
        <v>2.65</v>
      </c>
      <c r="N833">
        <v>5.82</v>
      </c>
      <c r="O833">
        <v>40.729999999999997</v>
      </c>
      <c r="P833">
        <v>1.4</v>
      </c>
      <c r="Q833">
        <v>3628</v>
      </c>
      <c r="R833">
        <v>1559</v>
      </c>
      <c r="S833">
        <v>14</v>
      </c>
      <c r="T833" s="30">
        <v>56527380</v>
      </c>
      <c r="U833" s="30">
        <v>48087659</v>
      </c>
      <c r="V833" s="30">
        <v>8439721</v>
      </c>
      <c r="W833" s="27">
        <f t="shared" si="12"/>
        <v>0.14930324030584824</v>
      </c>
    </row>
    <row r="834" spans="1:23" x14ac:dyDescent="0.3">
      <c r="A834" t="s">
        <v>851</v>
      </c>
      <c r="B834" t="s">
        <v>1566</v>
      </c>
      <c r="C834" t="s">
        <v>1634</v>
      </c>
      <c r="D834" t="s">
        <v>1636</v>
      </c>
      <c r="E834">
        <v>2024</v>
      </c>
      <c r="F834" t="s">
        <v>1642</v>
      </c>
      <c r="G834">
        <v>2076</v>
      </c>
      <c r="H834">
        <v>4352</v>
      </c>
      <c r="I834">
        <v>12781</v>
      </c>
      <c r="J834">
        <v>137178</v>
      </c>
      <c r="K834">
        <v>14.03</v>
      </c>
      <c r="L834">
        <v>9</v>
      </c>
      <c r="M834">
        <v>4.32</v>
      </c>
      <c r="N834">
        <v>2.89</v>
      </c>
      <c r="O834">
        <v>76.87</v>
      </c>
      <c r="P834">
        <v>2.6</v>
      </c>
      <c r="Q834">
        <v>10618</v>
      </c>
      <c r="R834">
        <v>2042</v>
      </c>
      <c r="S834">
        <v>9</v>
      </c>
      <c r="T834" s="30">
        <v>9034752</v>
      </c>
      <c r="U834" s="30">
        <v>26670534</v>
      </c>
      <c r="V834" s="30">
        <v>-17635782</v>
      </c>
      <c r="W834" s="27">
        <f t="shared" si="12"/>
        <v>-1.9519940337045223</v>
      </c>
    </row>
    <row r="835" spans="1:23" x14ac:dyDescent="0.3">
      <c r="A835" t="s">
        <v>852</v>
      </c>
      <c r="B835" t="s">
        <v>1321</v>
      </c>
      <c r="C835" t="s">
        <v>1632</v>
      </c>
      <c r="D835" t="s">
        <v>1637</v>
      </c>
      <c r="E835">
        <v>2024</v>
      </c>
      <c r="F835" t="s">
        <v>1641</v>
      </c>
      <c r="G835">
        <v>3794</v>
      </c>
      <c r="H835">
        <v>17514</v>
      </c>
      <c r="I835">
        <v>8030</v>
      </c>
      <c r="J835">
        <v>484532</v>
      </c>
      <c r="K835">
        <v>2.79</v>
      </c>
      <c r="L835">
        <v>12</v>
      </c>
      <c r="M835">
        <v>9.99</v>
      </c>
      <c r="N835">
        <v>8.15</v>
      </c>
      <c r="O835">
        <v>21.89</v>
      </c>
      <c r="P835">
        <v>2.6</v>
      </c>
      <c r="Q835">
        <v>4017</v>
      </c>
      <c r="R835">
        <v>5522</v>
      </c>
      <c r="S835">
        <v>3</v>
      </c>
      <c r="T835" s="30">
        <v>66448116</v>
      </c>
      <c r="U835" s="30">
        <v>30950352</v>
      </c>
      <c r="V835" s="30">
        <v>35497764</v>
      </c>
      <c r="W835" s="27">
        <f t="shared" ref="W835:W898" si="13">(V835/T835)</f>
        <v>0.53421776472940186</v>
      </c>
    </row>
    <row r="836" spans="1:23" x14ac:dyDescent="0.3">
      <c r="A836" t="s">
        <v>853</v>
      </c>
      <c r="B836" t="s">
        <v>1512</v>
      </c>
      <c r="C836" t="s">
        <v>1632</v>
      </c>
      <c r="D836" t="s">
        <v>1635</v>
      </c>
      <c r="E836">
        <v>2024</v>
      </c>
      <c r="F836" t="s">
        <v>1640</v>
      </c>
      <c r="G836">
        <v>951</v>
      </c>
      <c r="H836">
        <v>2487</v>
      </c>
      <c r="I836">
        <v>11802</v>
      </c>
      <c r="J836">
        <v>375905</v>
      </c>
      <c r="K836">
        <v>5.59</v>
      </c>
      <c r="L836">
        <v>9</v>
      </c>
      <c r="M836">
        <v>2.2000000000000002</v>
      </c>
      <c r="N836">
        <v>5.51</v>
      </c>
      <c r="O836">
        <v>46.49</v>
      </c>
      <c r="P836">
        <v>3.3</v>
      </c>
      <c r="Q836">
        <v>19033</v>
      </c>
      <c r="R836">
        <v>5296</v>
      </c>
      <c r="S836">
        <v>11</v>
      </c>
      <c r="T836" s="30">
        <v>2365137</v>
      </c>
      <c r="U836" s="30">
        <v>11599607</v>
      </c>
      <c r="V836" s="30">
        <v>-9234470</v>
      </c>
      <c r="W836" s="27">
        <f t="shared" si="13"/>
        <v>-3.9044123025431507</v>
      </c>
    </row>
    <row r="837" spans="1:23" x14ac:dyDescent="0.3">
      <c r="A837" t="s">
        <v>854</v>
      </c>
      <c r="B837" t="s">
        <v>1455</v>
      </c>
      <c r="C837" t="s">
        <v>1634</v>
      </c>
      <c r="D837" t="s">
        <v>1636</v>
      </c>
      <c r="E837">
        <v>2024</v>
      </c>
      <c r="F837" t="s">
        <v>1640</v>
      </c>
      <c r="G837">
        <v>4835</v>
      </c>
      <c r="H837">
        <v>9122</v>
      </c>
      <c r="I837">
        <v>14747</v>
      </c>
      <c r="J837">
        <v>286562</v>
      </c>
      <c r="K837">
        <v>13.93</v>
      </c>
      <c r="L837">
        <v>8</v>
      </c>
      <c r="M837">
        <v>1.03</v>
      </c>
      <c r="N837">
        <v>23.13</v>
      </c>
      <c r="O837">
        <v>49.39</v>
      </c>
      <c r="P837">
        <v>1.6</v>
      </c>
      <c r="Q837">
        <v>15728</v>
      </c>
      <c r="R837">
        <v>161</v>
      </c>
      <c r="S837">
        <v>3</v>
      </c>
      <c r="T837" s="30">
        <v>44104870</v>
      </c>
      <c r="U837" s="30">
        <v>71588307</v>
      </c>
      <c r="V837" s="30">
        <v>-27483437</v>
      </c>
      <c r="W837" s="27">
        <f t="shared" si="13"/>
        <v>-0.62313837451510456</v>
      </c>
    </row>
    <row r="838" spans="1:23" x14ac:dyDescent="0.3">
      <c r="A838" t="s">
        <v>855</v>
      </c>
      <c r="B838" t="s">
        <v>1567</v>
      </c>
      <c r="C838" t="s">
        <v>1632</v>
      </c>
      <c r="D838" t="s">
        <v>1635</v>
      </c>
      <c r="E838">
        <v>2024</v>
      </c>
      <c r="F838" t="s">
        <v>1642</v>
      </c>
      <c r="G838">
        <v>2089</v>
      </c>
      <c r="H838">
        <v>10660</v>
      </c>
      <c r="I838">
        <v>14486</v>
      </c>
      <c r="J838">
        <v>351014</v>
      </c>
      <c r="K838">
        <v>0.93</v>
      </c>
      <c r="L838">
        <v>7</v>
      </c>
      <c r="M838">
        <v>5.85</v>
      </c>
      <c r="N838">
        <v>21.7</v>
      </c>
      <c r="O838">
        <v>12.93</v>
      </c>
      <c r="P838">
        <v>1.7</v>
      </c>
      <c r="Q838">
        <v>15679</v>
      </c>
      <c r="R838">
        <v>1594</v>
      </c>
      <c r="S838">
        <v>2</v>
      </c>
      <c r="T838" s="30">
        <v>22268740</v>
      </c>
      <c r="U838" s="30">
        <v>30612268</v>
      </c>
      <c r="V838" s="30">
        <v>-8343528</v>
      </c>
      <c r="W838" s="27">
        <f t="shared" si="13"/>
        <v>-0.37467445396551396</v>
      </c>
    </row>
    <row r="839" spans="1:23" x14ac:dyDescent="0.3">
      <c r="A839" t="s">
        <v>856</v>
      </c>
      <c r="B839" t="s">
        <v>1568</v>
      </c>
      <c r="C839" t="s">
        <v>1634</v>
      </c>
      <c r="D839" t="s">
        <v>1637</v>
      </c>
      <c r="E839">
        <v>2024</v>
      </c>
      <c r="F839" t="s">
        <v>1641</v>
      </c>
      <c r="G839">
        <v>59</v>
      </c>
      <c r="H839">
        <v>18984</v>
      </c>
      <c r="I839">
        <v>13720</v>
      </c>
      <c r="J839">
        <v>408710</v>
      </c>
      <c r="K839">
        <v>1.39</v>
      </c>
      <c r="L839">
        <v>2</v>
      </c>
      <c r="M839">
        <v>4.8899999999999997</v>
      </c>
      <c r="N839">
        <v>12.49</v>
      </c>
      <c r="O839">
        <v>25.66</v>
      </c>
      <c r="P839">
        <v>2.1</v>
      </c>
      <c r="Q839">
        <v>19762</v>
      </c>
      <c r="R839">
        <v>1280</v>
      </c>
      <c r="S839">
        <v>8</v>
      </c>
      <c r="T839" s="30">
        <v>1120056</v>
      </c>
      <c r="U839" s="30">
        <v>1218190</v>
      </c>
      <c r="V839" s="30">
        <v>-98134</v>
      </c>
      <c r="W839" s="27">
        <f t="shared" si="13"/>
        <v>-8.7615262094038152E-2</v>
      </c>
    </row>
    <row r="840" spans="1:23" x14ac:dyDescent="0.3">
      <c r="A840" t="s">
        <v>857</v>
      </c>
      <c r="B840" t="s">
        <v>1230</v>
      </c>
      <c r="C840" t="s">
        <v>1632</v>
      </c>
      <c r="D840" t="s">
        <v>1636</v>
      </c>
      <c r="E840">
        <v>2023</v>
      </c>
      <c r="F840" t="s">
        <v>1641</v>
      </c>
      <c r="G840">
        <v>310</v>
      </c>
      <c r="H840">
        <v>8152</v>
      </c>
      <c r="I840">
        <v>2331</v>
      </c>
      <c r="J840">
        <v>435893</v>
      </c>
      <c r="K840">
        <v>2.44</v>
      </c>
      <c r="L840">
        <v>15</v>
      </c>
      <c r="M840">
        <v>5.24</v>
      </c>
      <c r="N840">
        <v>1.53</v>
      </c>
      <c r="O840">
        <v>76.14</v>
      </c>
      <c r="P840">
        <v>4.8</v>
      </c>
      <c r="Q840">
        <v>11175</v>
      </c>
      <c r="R840">
        <v>6368</v>
      </c>
      <c r="S840">
        <v>13</v>
      </c>
      <c r="T840" s="30">
        <v>2527120</v>
      </c>
      <c r="U840" s="30">
        <v>1158503</v>
      </c>
      <c r="V840" s="30">
        <v>1368617</v>
      </c>
      <c r="W840" s="27">
        <f t="shared" si="13"/>
        <v>0.54157182880116495</v>
      </c>
    </row>
    <row r="841" spans="1:23" x14ac:dyDescent="0.3">
      <c r="A841" t="s">
        <v>858</v>
      </c>
      <c r="B841" t="s">
        <v>1284</v>
      </c>
      <c r="C841" t="s">
        <v>1634</v>
      </c>
      <c r="D841" t="s">
        <v>1637</v>
      </c>
      <c r="E841">
        <v>2023</v>
      </c>
      <c r="F841" t="s">
        <v>1642</v>
      </c>
      <c r="G841">
        <v>1723</v>
      </c>
      <c r="H841">
        <v>8921</v>
      </c>
      <c r="I841">
        <v>13874</v>
      </c>
      <c r="J841">
        <v>173765</v>
      </c>
      <c r="K841">
        <v>8.93</v>
      </c>
      <c r="L841">
        <v>13</v>
      </c>
      <c r="M841">
        <v>6.67</v>
      </c>
      <c r="N841">
        <v>17.86</v>
      </c>
      <c r="O841">
        <v>76.459999999999994</v>
      </c>
      <c r="P841">
        <v>3.9</v>
      </c>
      <c r="Q841">
        <v>1809</v>
      </c>
      <c r="R841">
        <v>2888</v>
      </c>
      <c r="S841">
        <v>3</v>
      </c>
      <c r="T841" s="30">
        <v>15370883</v>
      </c>
      <c r="U841" s="30">
        <v>24078667</v>
      </c>
      <c r="V841" s="30">
        <v>-8707784</v>
      </c>
      <c r="W841" s="27">
        <f t="shared" si="13"/>
        <v>-0.56651163111449099</v>
      </c>
    </row>
    <row r="842" spans="1:23" x14ac:dyDescent="0.3">
      <c r="A842" t="s">
        <v>859</v>
      </c>
      <c r="B842" t="s">
        <v>1569</v>
      </c>
      <c r="C842" t="s">
        <v>1632</v>
      </c>
      <c r="D842" t="s">
        <v>1636</v>
      </c>
      <c r="E842">
        <v>2023</v>
      </c>
      <c r="F842" t="s">
        <v>1641</v>
      </c>
      <c r="G842">
        <v>2269</v>
      </c>
      <c r="H842">
        <v>2269</v>
      </c>
      <c r="I842">
        <v>3790</v>
      </c>
      <c r="J842">
        <v>437025</v>
      </c>
      <c r="K842">
        <v>2.2599999999999998</v>
      </c>
      <c r="L842">
        <v>8</v>
      </c>
      <c r="M842">
        <v>2.67</v>
      </c>
      <c r="N842">
        <v>15.59</v>
      </c>
      <c r="O842">
        <v>33.39</v>
      </c>
      <c r="P842">
        <v>3.6</v>
      </c>
      <c r="Q842">
        <v>5452</v>
      </c>
      <c r="R842">
        <v>4736</v>
      </c>
      <c r="S842">
        <v>11</v>
      </c>
      <c r="T842" s="30">
        <v>5148361</v>
      </c>
      <c r="U842" s="30">
        <v>9036535</v>
      </c>
      <c r="V842" s="30">
        <v>-3888174</v>
      </c>
      <c r="W842" s="27">
        <f t="shared" si="13"/>
        <v>-0.75522559509715814</v>
      </c>
    </row>
    <row r="843" spans="1:23" x14ac:dyDescent="0.3">
      <c r="A843" t="s">
        <v>860</v>
      </c>
      <c r="B843" t="s">
        <v>1442</v>
      </c>
      <c r="C843" t="s">
        <v>1632</v>
      </c>
      <c r="D843" t="s">
        <v>1635</v>
      </c>
      <c r="E843">
        <v>2023</v>
      </c>
      <c r="F843" t="s">
        <v>1641</v>
      </c>
      <c r="G843">
        <v>2110</v>
      </c>
      <c r="H843">
        <v>19227</v>
      </c>
      <c r="I843">
        <v>7955</v>
      </c>
      <c r="J843">
        <v>474089</v>
      </c>
      <c r="K843">
        <v>14.52</v>
      </c>
      <c r="L843">
        <v>10</v>
      </c>
      <c r="M843">
        <v>9.11</v>
      </c>
      <c r="N843">
        <v>24.26</v>
      </c>
      <c r="O843">
        <v>79.989999999999995</v>
      </c>
      <c r="P843">
        <v>4.3</v>
      </c>
      <c r="Q843">
        <v>20933</v>
      </c>
      <c r="R843">
        <v>4821</v>
      </c>
      <c r="S843">
        <v>6</v>
      </c>
      <c r="T843" s="30">
        <v>40568970</v>
      </c>
      <c r="U843" s="30">
        <v>17259139</v>
      </c>
      <c r="V843" s="30">
        <v>23309831</v>
      </c>
      <c r="W843" s="27">
        <f t="shared" si="13"/>
        <v>0.57457290633703539</v>
      </c>
    </row>
    <row r="844" spans="1:23" x14ac:dyDescent="0.3">
      <c r="A844" t="s">
        <v>861</v>
      </c>
      <c r="B844" t="s">
        <v>1462</v>
      </c>
      <c r="C844" t="s">
        <v>1632</v>
      </c>
      <c r="D844" t="s">
        <v>1636</v>
      </c>
      <c r="E844">
        <v>2024</v>
      </c>
      <c r="F844" t="s">
        <v>1642</v>
      </c>
      <c r="G844">
        <v>3763</v>
      </c>
      <c r="H844">
        <v>15614</v>
      </c>
      <c r="I844">
        <v>5293</v>
      </c>
      <c r="J844">
        <v>178389</v>
      </c>
      <c r="K844">
        <v>6.7</v>
      </c>
      <c r="L844">
        <v>2</v>
      </c>
      <c r="M844">
        <v>4.3600000000000003</v>
      </c>
      <c r="N844">
        <v>13.97</v>
      </c>
      <c r="O844">
        <v>71.739999999999995</v>
      </c>
      <c r="P844">
        <v>1.5</v>
      </c>
      <c r="Q844">
        <v>15371</v>
      </c>
      <c r="R844">
        <v>5810</v>
      </c>
      <c r="S844">
        <v>6</v>
      </c>
      <c r="T844" s="30">
        <v>58755482</v>
      </c>
      <c r="U844" s="30">
        <v>20095948</v>
      </c>
      <c r="V844" s="30">
        <v>38659534</v>
      </c>
      <c r="W844" s="27">
        <f t="shared" si="13"/>
        <v>0.65797322537495306</v>
      </c>
    </row>
    <row r="845" spans="1:23" x14ac:dyDescent="0.3">
      <c r="A845" t="s">
        <v>862</v>
      </c>
      <c r="B845" t="s">
        <v>1570</v>
      </c>
      <c r="C845" t="s">
        <v>1634</v>
      </c>
      <c r="D845" t="s">
        <v>1638</v>
      </c>
      <c r="E845">
        <v>2024</v>
      </c>
      <c r="F845" t="s">
        <v>1639</v>
      </c>
      <c r="G845">
        <v>1669</v>
      </c>
      <c r="H845">
        <v>5858</v>
      </c>
      <c r="I845">
        <v>10135</v>
      </c>
      <c r="J845">
        <v>239699</v>
      </c>
      <c r="K845">
        <v>7.52</v>
      </c>
      <c r="L845">
        <v>4</v>
      </c>
      <c r="M845">
        <v>1.29</v>
      </c>
      <c r="N845">
        <v>8.41</v>
      </c>
      <c r="O845">
        <v>43.43</v>
      </c>
      <c r="P845">
        <v>4.4000000000000004</v>
      </c>
      <c r="Q845">
        <v>11192</v>
      </c>
      <c r="R845">
        <v>7802</v>
      </c>
      <c r="S845">
        <v>4</v>
      </c>
      <c r="T845" s="30">
        <v>9777002</v>
      </c>
      <c r="U845" s="30">
        <v>17155014</v>
      </c>
      <c r="V845" s="30">
        <v>-7378012</v>
      </c>
      <c r="W845" s="27">
        <f t="shared" si="13"/>
        <v>-0.75462928206417468</v>
      </c>
    </row>
    <row r="846" spans="1:23" x14ac:dyDescent="0.3">
      <c r="A846" t="s">
        <v>863</v>
      </c>
      <c r="B846" t="s">
        <v>1174</v>
      </c>
      <c r="C846" t="s">
        <v>1633</v>
      </c>
      <c r="D846" t="s">
        <v>1636</v>
      </c>
      <c r="E846">
        <v>2023</v>
      </c>
      <c r="F846" t="s">
        <v>1641</v>
      </c>
      <c r="G846">
        <v>370</v>
      </c>
      <c r="H846">
        <v>13043</v>
      </c>
      <c r="I846">
        <v>1733</v>
      </c>
      <c r="J846">
        <v>247227</v>
      </c>
      <c r="K846">
        <v>3.7</v>
      </c>
      <c r="L846">
        <v>9</v>
      </c>
      <c r="M846">
        <v>7.42</v>
      </c>
      <c r="N846">
        <v>12.98</v>
      </c>
      <c r="O846">
        <v>69.87</v>
      </c>
      <c r="P846">
        <v>3.4</v>
      </c>
      <c r="Q846">
        <v>1515</v>
      </c>
      <c r="R846">
        <v>205</v>
      </c>
      <c r="S846">
        <v>4</v>
      </c>
      <c r="T846" s="30">
        <v>4825910</v>
      </c>
      <c r="U846" s="30">
        <v>888437</v>
      </c>
      <c r="V846" s="30">
        <v>3937473</v>
      </c>
      <c r="W846" s="27">
        <f t="shared" si="13"/>
        <v>0.81590270021612499</v>
      </c>
    </row>
    <row r="847" spans="1:23" x14ac:dyDescent="0.3">
      <c r="A847" t="s">
        <v>864</v>
      </c>
      <c r="B847" t="s">
        <v>1571</v>
      </c>
      <c r="C847" t="s">
        <v>1634</v>
      </c>
      <c r="D847" t="s">
        <v>1637</v>
      </c>
      <c r="E847">
        <v>2024</v>
      </c>
      <c r="F847" t="s">
        <v>1641</v>
      </c>
      <c r="G847">
        <v>1392</v>
      </c>
      <c r="H847">
        <v>7199</v>
      </c>
      <c r="I847">
        <v>2260</v>
      </c>
      <c r="J847">
        <v>337516</v>
      </c>
      <c r="K847">
        <v>7.06</v>
      </c>
      <c r="L847">
        <v>12</v>
      </c>
      <c r="M847">
        <v>6.43</v>
      </c>
      <c r="N847">
        <v>24.48</v>
      </c>
      <c r="O847">
        <v>86.91</v>
      </c>
      <c r="P847">
        <v>2.2999999999999998</v>
      </c>
      <c r="Q847">
        <v>18489</v>
      </c>
      <c r="R847">
        <v>9446</v>
      </c>
      <c r="S847">
        <v>14</v>
      </c>
      <c r="T847" s="30">
        <v>10021008</v>
      </c>
      <c r="U847" s="30">
        <v>3483436</v>
      </c>
      <c r="V847" s="30">
        <v>6537572</v>
      </c>
      <c r="W847" s="27">
        <f t="shared" si="13"/>
        <v>0.65238666609187423</v>
      </c>
    </row>
    <row r="848" spans="1:23" x14ac:dyDescent="0.3">
      <c r="A848" t="s">
        <v>865</v>
      </c>
      <c r="B848" t="s">
        <v>1473</v>
      </c>
      <c r="C848" t="s">
        <v>1632</v>
      </c>
      <c r="D848" t="s">
        <v>1638</v>
      </c>
      <c r="E848">
        <v>2023</v>
      </c>
      <c r="F848" t="s">
        <v>1640</v>
      </c>
      <c r="G848">
        <v>2426</v>
      </c>
      <c r="H848">
        <v>19125</v>
      </c>
      <c r="I848">
        <v>14940</v>
      </c>
      <c r="J848">
        <v>315786</v>
      </c>
      <c r="K848">
        <v>9.93</v>
      </c>
      <c r="L848">
        <v>3</v>
      </c>
      <c r="M848">
        <v>3.16</v>
      </c>
      <c r="N848">
        <v>17.41</v>
      </c>
      <c r="O848">
        <v>46.72</v>
      </c>
      <c r="P848">
        <v>4.3</v>
      </c>
      <c r="Q848">
        <v>17505</v>
      </c>
      <c r="R848">
        <v>4187</v>
      </c>
      <c r="S848">
        <v>13</v>
      </c>
      <c r="T848" s="30">
        <v>46397250</v>
      </c>
      <c r="U848" s="30">
        <v>36560226</v>
      </c>
      <c r="V848" s="30">
        <v>9837024</v>
      </c>
      <c r="W848" s="27">
        <f t="shared" si="13"/>
        <v>0.21201739327223057</v>
      </c>
    </row>
    <row r="849" spans="1:23" x14ac:dyDescent="0.3">
      <c r="A849" t="s">
        <v>866</v>
      </c>
      <c r="B849" t="s">
        <v>1572</v>
      </c>
      <c r="C849" t="s">
        <v>1634</v>
      </c>
      <c r="D849" t="s">
        <v>1635</v>
      </c>
      <c r="E849">
        <v>2024</v>
      </c>
      <c r="F849" t="s">
        <v>1639</v>
      </c>
      <c r="G849">
        <v>2882</v>
      </c>
      <c r="H849">
        <v>2625</v>
      </c>
      <c r="I849">
        <v>3523</v>
      </c>
      <c r="J849">
        <v>310220</v>
      </c>
      <c r="K849">
        <v>11.27</v>
      </c>
      <c r="L849">
        <v>12</v>
      </c>
      <c r="M849">
        <v>6.22</v>
      </c>
      <c r="N849">
        <v>16.8</v>
      </c>
      <c r="O849">
        <v>29.07</v>
      </c>
      <c r="P849">
        <v>4.2</v>
      </c>
      <c r="Q849">
        <v>15778</v>
      </c>
      <c r="R849">
        <v>4025</v>
      </c>
      <c r="S849">
        <v>4</v>
      </c>
      <c r="T849" s="30">
        <v>7565250</v>
      </c>
      <c r="U849" s="30">
        <v>10463506</v>
      </c>
      <c r="V849" s="30">
        <v>-2898256</v>
      </c>
      <c r="W849" s="27">
        <f t="shared" si="13"/>
        <v>-0.38310115329962657</v>
      </c>
    </row>
    <row r="850" spans="1:23" x14ac:dyDescent="0.3">
      <c r="A850" t="s">
        <v>867</v>
      </c>
      <c r="B850" t="s">
        <v>1573</v>
      </c>
      <c r="C850" t="s">
        <v>1633</v>
      </c>
      <c r="D850" t="s">
        <v>1636</v>
      </c>
      <c r="E850">
        <v>2024</v>
      </c>
      <c r="F850" t="s">
        <v>1640</v>
      </c>
      <c r="G850">
        <v>2874</v>
      </c>
      <c r="H850">
        <v>12293</v>
      </c>
      <c r="I850">
        <v>11504</v>
      </c>
      <c r="J850">
        <v>471217</v>
      </c>
      <c r="K850">
        <v>11.31</v>
      </c>
      <c r="L850">
        <v>11</v>
      </c>
      <c r="M850">
        <v>2.2000000000000002</v>
      </c>
      <c r="N850">
        <v>6.02</v>
      </c>
      <c r="O850">
        <v>85.35</v>
      </c>
      <c r="P850">
        <v>4.4000000000000004</v>
      </c>
      <c r="Q850">
        <v>16317</v>
      </c>
      <c r="R850">
        <v>2008</v>
      </c>
      <c r="S850">
        <v>7</v>
      </c>
      <c r="T850" s="30">
        <v>35330082</v>
      </c>
      <c r="U850" s="30">
        <v>33533713</v>
      </c>
      <c r="V850" s="30">
        <v>1796369</v>
      </c>
      <c r="W850" s="27">
        <f t="shared" si="13"/>
        <v>5.0845310803411099E-2</v>
      </c>
    </row>
    <row r="851" spans="1:23" x14ac:dyDescent="0.3">
      <c r="A851" t="s">
        <v>868</v>
      </c>
      <c r="B851" t="s">
        <v>1025</v>
      </c>
      <c r="C851" t="s">
        <v>1634</v>
      </c>
      <c r="D851" t="s">
        <v>1636</v>
      </c>
      <c r="E851">
        <v>2024</v>
      </c>
      <c r="F851" t="s">
        <v>1639</v>
      </c>
      <c r="G851">
        <v>2044</v>
      </c>
      <c r="H851">
        <v>8264</v>
      </c>
      <c r="I851">
        <v>1085</v>
      </c>
      <c r="J851">
        <v>346208</v>
      </c>
      <c r="K851">
        <v>8.67</v>
      </c>
      <c r="L851">
        <v>4</v>
      </c>
      <c r="M851">
        <v>4.45</v>
      </c>
      <c r="N851">
        <v>18.59</v>
      </c>
      <c r="O851">
        <v>58.3</v>
      </c>
      <c r="P851">
        <v>1.5</v>
      </c>
      <c r="Q851">
        <v>11259</v>
      </c>
      <c r="R851">
        <v>2149</v>
      </c>
      <c r="S851">
        <v>5</v>
      </c>
      <c r="T851" s="30">
        <v>16891616</v>
      </c>
      <c r="U851" s="30">
        <v>2563948</v>
      </c>
      <c r="V851" s="30">
        <v>14327668</v>
      </c>
      <c r="W851" s="27">
        <f t="shared" si="13"/>
        <v>0.84821179927367518</v>
      </c>
    </row>
    <row r="852" spans="1:23" x14ac:dyDescent="0.3">
      <c r="A852" t="s">
        <v>869</v>
      </c>
      <c r="B852" t="s">
        <v>1409</v>
      </c>
      <c r="C852" t="s">
        <v>1634</v>
      </c>
      <c r="D852" t="s">
        <v>1638</v>
      </c>
      <c r="E852">
        <v>2023</v>
      </c>
      <c r="F852" t="s">
        <v>1642</v>
      </c>
      <c r="G852">
        <v>3008</v>
      </c>
      <c r="H852">
        <v>13823</v>
      </c>
      <c r="I852">
        <v>1064</v>
      </c>
      <c r="J852">
        <v>275898</v>
      </c>
      <c r="K852">
        <v>13.57</v>
      </c>
      <c r="L852">
        <v>9</v>
      </c>
      <c r="M852">
        <v>8.99</v>
      </c>
      <c r="N852">
        <v>18.760000000000002</v>
      </c>
      <c r="O852">
        <v>18.420000000000002</v>
      </c>
      <c r="P852">
        <v>4.9000000000000004</v>
      </c>
      <c r="Q852">
        <v>17164</v>
      </c>
      <c r="R852">
        <v>9566</v>
      </c>
      <c r="S852">
        <v>14</v>
      </c>
      <c r="T852" s="30">
        <v>41579584</v>
      </c>
      <c r="U852" s="30">
        <v>3476410</v>
      </c>
      <c r="V852" s="30">
        <v>38103174</v>
      </c>
      <c r="W852" s="27">
        <f t="shared" si="13"/>
        <v>0.91639141940429225</v>
      </c>
    </row>
    <row r="853" spans="1:23" x14ac:dyDescent="0.3">
      <c r="A853" t="s">
        <v>870</v>
      </c>
      <c r="B853" t="s">
        <v>1043</v>
      </c>
      <c r="C853" t="s">
        <v>1633</v>
      </c>
      <c r="D853" t="s">
        <v>1638</v>
      </c>
      <c r="E853">
        <v>2023</v>
      </c>
      <c r="F853" t="s">
        <v>1642</v>
      </c>
      <c r="G853">
        <v>2088</v>
      </c>
      <c r="H853">
        <v>14531</v>
      </c>
      <c r="I853">
        <v>11359</v>
      </c>
      <c r="J853">
        <v>326266</v>
      </c>
      <c r="K853">
        <v>12.26</v>
      </c>
      <c r="L853">
        <v>8</v>
      </c>
      <c r="M853">
        <v>1.34</v>
      </c>
      <c r="N853">
        <v>7.93</v>
      </c>
      <c r="O853">
        <v>55.81</v>
      </c>
      <c r="P853">
        <v>4.8</v>
      </c>
      <c r="Q853">
        <v>7912</v>
      </c>
      <c r="R853">
        <v>9237</v>
      </c>
      <c r="S853">
        <v>4</v>
      </c>
      <c r="T853" s="30">
        <v>30340728</v>
      </c>
      <c r="U853" s="30">
        <v>24043858</v>
      </c>
      <c r="V853" s="30">
        <v>6296870</v>
      </c>
      <c r="W853" s="27">
        <f t="shared" si="13"/>
        <v>0.20753852709137369</v>
      </c>
    </row>
    <row r="854" spans="1:23" x14ac:dyDescent="0.3">
      <c r="A854" t="s">
        <v>871</v>
      </c>
      <c r="B854" t="s">
        <v>1574</v>
      </c>
      <c r="C854" t="s">
        <v>1632</v>
      </c>
      <c r="D854" t="s">
        <v>1636</v>
      </c>
      <c r="E854">
        <v>2024</v>
      </c>
      <c r="F854" t="s">
        <v>1642</v>
      </c>
      <c r="G854">
        <v>3540</v>
      </c>
      <c r="H854">
        <v>15552</v>
      </c>
      <c r="I854">
        <v>7616</v>
      </c>
      <c r="J854">
        <v>468036</v>
      </c>
      <c r="K854">
        <v>11.36</v>
      </c>
      <c r="L854">
        <v>19</v>
      </c>
      <c r="M854">
        <v>3.87</v>
      </c>
      <c r="N854">
        <v>12.09</v>
      </c>
      <c r="O854">
        <v>50.05</v>
      </c>
      <c r="P854">
        <v>2.4</v>
      </c>
      <c r="Q854">
        <v>11696</v>
      </c>
      <c r="R854">
        <v>8272</v>
      </c>
      <c r="S854">
        <v>3</v>
      </c>
      <c r="T854" s="30">
        <v>55054080</v>
      </c>
      <c r="U854" s="30">
        <v>27428676</v>
      </c>
      <c r="V854" s="30">
        <v>27625404</v>
      </c>
      <c r="W854" s="27">
        <f t="shared" si="13"/>
        <v>0.50178667957034251</v>
      </c>
    </row>
    <row r="855" spans="1:23" x14ac:dyDescent="0.3">
      <c r="A855" t="s">
        <v>872</v>
      </c>
      <c r="B855" t="s">
        <v>1575</v>
      </c>
      <c r="C855" t="s">
        <v>1633</v>
      </c>
      <c r="D855" t="s">
        <v>1637</v>
      </c>
      <c r="E855">
        <v>2023</v>
      </c>
      <c r="F855" t="s">
        <v>1642</v>
      </c>
      <c r="G855">
        <v>3727</v>
      </c>
      <c r="H855">
        <v>14140</v>
      </c>
      <c r="I855">
        <v>12439</v>
      </c>
      <c r="J855">
        <v>118431</v>
      </c>
      <c r="K855">
        <v>0.83</v>
      </c>
      <c r="L855">
        <v>6</v>
      </c>
      <c r="M855">
        <v>8.2100000000000009</v>
      </c>
      <c r="N855">
        <v>7.37</v>
      </c>
      <c r="O855">
        <v>78.45</v>
      </c>
      <c r="P855">
        <v>1.3</v>
      </c>
      <c r="Q855">
        <v>10007</v>
      </c>
      <c r="R855">
        <v>4004</v>
      </c>
      <c r="S855">
        <v>14</v>
      </c>
      <c r="T855" s="30">
        <v>52699780</v>
      </c>
      <c r="U855" s="30">
        <v>46478584</v>
      </c>
      <c r="V855" s="30">
        <v>6221196</v>
      </c>
      <c r="W855" s="27">
        <f t="shared" si="13"/>
        <v>0.1180497527693664</v>
      </c>
    </row>
    <row r="856" spans="1:23" x14ac:dyDescent="0.3">
      <c r="A856" t="s">
        <v>873</v>
      </c>
      <c r="B856" t="s">
        <v>1188</v>
      </c>
      <c r="C856" t="s">
        <v>1633</v>
      </c>
      <c r="D856" t="s">
        <v>1638</v>
      </c>
      <c r="E856">
        <v>2024</v>
      </c>
      <c r="F856" t="s">
        <v>1639</v>
      </c>
      <c r="G856">
        <v>1168</v>
      </c>
      <c r="H856">
        <v>9343</v>
      </c>
      <c r="I856">
        <v>14765</v>
      </c>
      <c r="J856">
        <v>105745</v>
      </c>
      <c r="K856">
        <v>0.1</v>
      </c>
      <c r="L856">
        <v>1</v>
      </c>
      <c r="M856">
        <v>9.69</v>
      </c>
      <c r="N856">
        <v>6.47</v>
      </c>
      <c r="O856">
        <v>52.46</v>
      </c>
      <c r="P856">
        <v>1.7</v>
      </c>
      <c r="Q856">
        <v>6320</v>
      </c>
      <c r="R856">
        <v>3896</v>
      </c>
      <c r="S856">
        <v>4</v>
      </c>
      <c r="T856" s="30">
        <v>10912624</v>
      </c>
      <c r="U856" s="30">
        <v>17351265</v>
      </c>
      <c r="V856" s="30">
        <v>-6438641</v>
      </c>
      <c r="W856" s="27">
        <f t="shared" si="13"/>
        <v>-0.59001767127686244</v>
      </c>
    </row>
    <row r="857" spans="1:23" x14ac:dyDescent="0.3">
      <c r="A857" t="s">
        <v>874</v>
      </c>
      <c r="B857" t="s">
        <v>1576</v>
      </c>
      <c r="C857" t="s">
        <v>1634</v>
      </c>
      <c r="D857" t="s">
        <v>1636</v>
      </c>
      <c r="E857">
        <v>2023</v>
      </c>
      <c r="F857" t="s">
        <v>1640</v>
      </c>
      <c r="G857">
        <v>1654</v>
      </c>
      <c r="H857">
        <v>15710</v>
      </c>
      <c r="I857">
        <v>14314</v>
      </c>
      <c r="J857">
        <v>100081</v>
      </c>
      <c r="K857">
        <v>3.19</v>
      </c>
      <c r="L857">
        <v>6</v>
      </c>
      <c r="M857">
        <v>4.54</v>
      </c>
      <c r="N857">
        <v>0.65</v>
      </c>
      <c r="O857">
        <v>30.42</v>
      </c>
      <c r="P857">
        <v>5</v>
      </c>
      <c r="Q857">
        <v>9335</v>
      </c>
      <c r="R857">
        <v>392</v>
      </c>
      <c r="S857">
        <v>5</v>
      </c>
      <c r="T857" s="30">
        <v>25984340</v>
      </c>
      <c r="U857" s="30">
        <v>23775437</v>
      </c>
      <c r="V857" s="30">
        <v>2208903</v>
      </c>
      <c r="W857" s="27">
        <f t="shared" si="13"/>
        <v>8.5009009272507985E-2</v>
      </c>
    </row>
    <row r="858" spans="1:23" x14ac:dyDescent="0.3">
      <c r="A858" t="s">
        <v>875</v>
      </c>
      <c r="B858" t="s">
        <v>1096</v>
      </c>
      <c r="C858" t="s">
        <v>1632</v>
      </c>
      <c r="D858" t="s">
        <v>1635</v>
      </c>
      <c r="E858">
        <v>2023</v>
      </c>
      <c r="F858" t="s">
        <v>1642</v>
      </c>
      <c r="G858">
        <v>4077</v>
      </c>
      <c r="H858">
        <v>17956</v>
      </c>
      <c r="I858">
        <v>13908</v>
      </c>
      <c r="J858">
        <v>451927</v>
      </c>
      <c r="K858">
        <v>9.9499999999999993</v>
      </c>
      <c r="L858">
        <v>7</v>
      </c>
      <c r="M858">
        <v>5.07</v>
      </c>
      <c r="N858">
        <v>7.13</v>
      </c>
      <c r="O858">
        <v>64.05</v>
      </c>
      <c r="P858">
        <v>3.3</v>
      </c>
      <c r="Q858">
        <v>3349</v>
      </c>
      <c r="R858">
        <v>6366</v>
      </c>
      <c r="S858">
        <v>7</v>
      </c>
      <c r="T858" s="30">
        <v>73206612</v>
      </c>
      <c r="U858" s="30">
        <v>57154843</v>
      </c>
      <c r="V858" s="30">
        <v>16051769</v>
      </c>
      <c r="W858" s="27">
        <f t="shared" si="13"/>
        <v>0.21926665585889973</v>
      </c>
    </row>
    <row r="859" spans="1:23" x14ac:dyDescent="0.3">
      <c r="A859" t="s">
        <v>876</v>
      </c>
      <c r="B859" t="s">
        <v>1577</v>
      </c>
      <c r="C859" t="s">
        <v>1632</v>
      </c>
      <c r="D859" t="s">
        <v>1635</v>
      </c>
      <c r="E859">
        <v>2023</v>
      </c>
      <c r="F859" t="s">
        <v>1640</v>
      </c>
      <c r="G859">
        <v>285</v>
      </c>
      <c r="H859">
        <v>11606</v>
      </c>
      <c r="I859">
        <v>2562</v>
      </c>
      <c r="J859">
        <v>266204</v>
      </c>
      <c r="K859">
        <v>6.17</v>
      </c>
      <c r="L859">
        <v>6</v>
      </c>
      <c r="M859">
        <v>5.72</v>
      </c>
      <c r="N859">
        <v>13.85</v>
      </c>
      <c r="O859">
        <v>53.41</v>
      </c>
      <c r="P859">
        <v>2.4</v>
      </c>
      <c r="Q859">
        <v>15087</v>
      </c>
      <c r="R859">
        <v>6470</v>
      </c>
      <c r="S859">
        <v>5</v>
      </c>
      <c r="T859" s="30">
        <v>3307710</v>
      </c>
      <c r="U859" s="30">
        <v>996374</v>
      </c>
      <c r="V859" s="30">
        <v>2311336</v>
      </c>
      <c r="W859" s="27">
        <f t="shared" si="13"/>
        <v>0.69877226238092216</v>
      </c>
    </row>
    <row r="860" spans="1:23" x14ac:dyDescent="0.3">
      <c r="A860" t="s">
        <v>877</v>
      </c>
      <c r="B860" t="s">
        <v>1578</v>
      </c>
      <c r="C860" t="s">
        <v>1633</v>
      </c>
      <c r="D860" t="s">
        <v>1636</v>
      </c>
      <c r="E860">
        <v>2024</v>
      </c>
      <c r="F860" t="s">
        <v>1642</v>
      </c>
      <c r="G860">
        <v>2019</v>
      </c>
      <c r="H860">
        <v>6689</v>
      </c>
      <c r="I860">
        <v>12040</v>
      </c>
      <c r="J860">
        <v>462009</v>
      </c>
      <c r="K860">
        <v>6.04</v>
      </c>
      <c r="L860">
        <v>13</v>
      </c>
      <c r="M860">
        <v>9.32</v>
      </c>
      <c r="N860">
        <v>0.04</v>
      </c>
      <c r="O860">
        <v>28.64</v>
      </c>
      <c r="P860">
        <v>2.2000000000000002</v>
      </c>
      <c r="Q860">
        <v>3453</v>
      </c>
      <c r="R860">
        <v>4960</v>
      </c>
      <c r="S860">
        <v>9</v>
      </c>
      <c r="T860" s="30">
        <v>13505091</v>
      </c>
      <c r="U860" s="30">
        <v>24770769</v>
      </c>
      <c r="V860" s="30">
        <v>-11265678</v>
      </c>
      <c r="W860" s="27">
        <f t="shared" si="13"/>
        <v>-0.83418008808678146</v>
      </c>
    </row>
    <row r="861" spans="1:23" x14ac:dyDescent="0.3">
      <c r="A861" t="s">
        <v>878</v>
      </c>
      <c r="B861" t="s">
        <v>1087</v>
      </c>
      <c r="C861" t="s">
        <v>1633</v>
      </c>
      <c r="D861" t="s">
        <v>1635</v>
      </c>
      <c r="E861">
        <v>2023</v>
      </c>
      <c r="F861" t="s">
        <v>1642</v>
      </c>
      <c r="G861">
        <v>4479</v>
      </c>
      <c r="H861">
        <v>3972</v>
      </c>
      <c r="I861">
        <v>11373</v>
      </c>
      <c r="J861">
        <v>451415</v>
      </c>
      <c r="K861">
        <v>13.27</v>
      </c>
      <c r="L861">
        <v>18</v>
      </c>
      <c r="M861">
        <v>8.58</v>
      </c>
      <c r="N861">
        <v>7.08</v>
      </c>
      <c r="O861">
        <v>55.89</v>
      </c>
      <c r="P861">
        <v>2</v>
      </c>
      <c r="Q861">
        <v>20653</v>
      </c>
      <c r="R861">
        <v>3829</v>
      </c>
      <c r="S861">
        <v>4</v>
      </c>
      <c r="T861" s="30">
        <v>17790588</v>
      </c>
      <c r="U861" s="30">
        <v>51391082</v>
      </c>
      <c r="V861" s="30">
        <v>-33600494</v>
      </c>
      <c r="W861" s="27">
        <f t="shared" si="13"/>
        <v>-1.8886668613763637</v>
      </c>
    </row>
    <row r="862" spans="1:23" x14ac:dyDescent="0.3">
      <c r="A862" t="s">
        <v>879</v>
      </c>
      <c r="B862" t="s">
        <v>1579</v>
      </c>
      <c r="C862" t="s">
        <v>1634</v>
      </c>
      <c r="D862" t="s">
        <v>1635</v>
      </c>
      <c r="E862">
        <v>2024</v>
      </c>
      <c r="F862" t="s">
        <v>1640</v>
      </c>
      <c r="G862">
        <v>1958</v>
      </c>
      <c r="H862">
        <v>18591</v>
      </c>
      <c r="I862">
        <v>11261</v>
      </c>
      <c r="J862">
        <v>126253</v>
      </c>
      <c r="K862">
        <v>13.43</v>
      </c>
      <c r="L862">
        <v>4</v>
      </c>
      <c r="M862">
        <v>1.71</v>
      </c>
      <c r="N862">
        <v>22.04</v>
      </c>
      <c r="O862">
        <v>75.72</v>
      </c>
      <c r="P862">
        <v>3.7</v>
      </c>
      <c r="Q862">
        <v>14231</v>
      </c>
      <c r="R862">
        <v>8062</v>
      </c>
      <c r="S862">
        <v>13</v>
      </c>
      <c r="T862" s="30">
        <v>36401178</v>
      </c>
      <c r="U862" s="30">
        <v>22175291</v>
      </c>
      <c r="V862" s="30">
        <v>14225887</v>
      </c>
      <c r="W862" s="27">
        <f t="shared" si="13"/>
        <v>0.39080842383727254</v>
      </c>
    </row>
    <row r="863" spans="1:23" x14ac:dyDescent="0.3">
      <c r="A863" t="s">
        <v>880</v>
      </c>
      <c r="B863" t="s">
        <v>1580</v>
      </c>
      <c r="C863" t="s">
        <v>1632</v>
      </c>
      <c r="D863" t="s">
        <v>1635</v>
      </c>
      <c r="E863">
        <v>2024</v>
      </c>
      <c r="F863" t="s">
        <v>1640</v>
      </c>
      <c r="G863">
        <v>425</v>
      </c>
      <c r="H863">
        <v>19688</v>
      </c>
      <c r="I863">
        <v>840</v>
      </c>
      <c r="J863">
        <v>348335</v>
      </c>
      <c r="K863">
        <v>13.64</v>
      </c>
      <c r="L863">
        <v>17</v>
      </c>
      <c r="M863">
        <v>4.37</v>
      </c>
      <c r="N863">
        <v>14.84</v>
      </c>
      <c r="O863">
        <v>12.29</v>
      </c>
      <c r="P863">
        <v>2.7</v>
      </c>
      <c r="Q863">
        <v>20930</v>
      </c>
      <c r="R863">
        <v>5610</v>
      </c>
      <c r="S863">
        <v>4</v>
      </c>
      <c r="T863" s="30">
        <v>8367400</v>
      </c>
      <c r="U863" s="30">
        <v>705335</v>
      </c>
      <c r="V863" s="30">
        <v>7662065</v>
      </c>
      <c r="W863" s="27">
        <f t="shared" si="13"/>
        <v>0.91570440041111933</v>
      </c>
    </row>
    <row r="864" spans="1:23" x14ac:dyDescent="0.3">
      <c r="A864" t="s">
        <v>881</v>
      </c>
      <c r="B864" t="s">
        <v>1284</v>
      </c>
      <c r="C864" t="s">
        <v>1633</v>
      </c>
      <c r="D864" t="s">
        <v>1638</v>
      </c>
      <c r="E864">
        <v>2023</v>
      </c>
      <c r="F864" t="s">
        <v>1641</v>
      </c>
      <c r="G864">
        <v>3580</v>
      </c>
      <c r="H864">
        <v>8204</v>
      </c>
      <c r="I864">
        <v>6627</v>
      </c>
      <c r="J864">
        <v>322355</v>
      </c>
      <c r="K864">
        <v>4.71</v>
      </c>
      <c r="L864">
        <v>19</v>
      </c>
      <c r="M864">
        <v>4.6399999999999997</v>
      </c>
      <c r="N864">
        <v>15.2</v>
      </c>
      <c r="O864">
        <v>60.47</v>
      </c>
      <c r="P864">
        <v>4.9000000000000004</v>
      </c>
      <c r="Q864">
        <v>8340</v>
      </c>
      <c r="R864">
        <v>8719</v>
      </c>
      <c r="S864">
        <v>4</v>
      </c>
      <c r="T864" s="30">
        <v>29370320</v>
      </c>
      <c r="U864" s="30">
        <v>24047015</v>
      </c>
      <c r="V864" s="30">
        <v>5323305</v>
      </c>
      <c r="W864" s="27">
        <f t="shared" si="13"/>
        <v>0.18124776985746155</v>
      </c>
    </row>
    <row r="865" spans="1:23" x14ac:dyDescent="0.3">
      <c r="A865" t="s">
        <v>882</v>
      </c>
      <c r="B865" t="s">
        <v>1165</v>
      </c>
      <c r="C865" t="s">
        <v>1633</v>
      </c>
      <c r="D865" t="s">
        <v>1637</v>
      </c>
      <c r="E865">
        <v>2024</v>
      </c>
      <c r="F865" t="s">
        <v>1641</v>
      </c>
      <c r="G865">
        <v>2685</v>
      </c>
      <c r="H865">
        <v>5213</v>
      </c>
      <c r="I865">
        <v>9059</v>
      </c>
      <c r="J865">
        <v>161086</v>
      </c>
      <c r="K865">
        <v>10.37</v>
      </c>
      <c r="L865">
        <v>11</v>
      </c>
      <c r="M865">
        <v>7.89</v>
      </c>
      <c r="N865">
        <v>10.08</v>
      </c>
      <c r="O865">
        <v>37.97</v>
      </c>
      <c r="P865">
        <v>3.7</v>
      </c>
      <c r="Q865">
        <v>6566</v>
      </c>
      <c r="R865">
        <v>6861</v>
      </c>
      <c r="S865">
        <v>9</v>
      </c>
      <c r="T865" s="30">
        <v>13996905</v>
      </c>
      <c r="U865" s="30">
        <v>24484501</v>
      </c>
      <c r="V865" s="30">
        <v>-10487596</v>
      </c>
      <c r="W865" s="27">
        <f t="shared" si="13"/>
        <v>-0.74927964432136962</v>
      </c>
    </row>
    <row r="866" spans="1:23" x14ac:dyDescent="0.3">
      <c r="A866" t="s">
        <v>883</v>
      </c>
      <c r="B866" t="s">
        <v>1579</v>
      </c>
      <c r="C866" t="s">
        <v>1633</v>
      </c>
      <c r="D866" t="s">
        <v>1636</v>
      </c>
      <c r="E866">
        <v>2024</v>
      </c>
      <c r="F866" t="s">
        <v>1642</v>
      </c>
      <c r="G866">
        <v>1620</v>
      </c>
      <c r="H866">
        <v>6551</v>
      </c>
      <c r="I866">
        <v>1787</v>
      </c>
      <c r="J866">
        <v>499962</v>
      </c>
      <c r="K866">
        <v>4.07</v>
      </c>
      <c r="L866">
        <v>16</v>
      </c>
      <c r="M866">
        <v>6.03</v>
      </c>
      <c r="N866">
        <v>16.91</v>
      </c>
      <c r="O866">
        <v>33.409999999999997</v>
      </c>
      <c r="P866">
        <v>4.2</v>
      </c>
      <c r="Q866">
        <v>3915</v>
      </c>
      <c r="R866">
        <v>6210</v>
      </c>
      <c r="S866">
        <v>5</v>
      </c>
      <c r="T866" s="30">
        <v>10612620</v>
      </c>
      <c r="U866" s="30">
        <v>3394902</v>
      </c>
      <c r="V866" s="30">
        <v>7217718</v>
      </c>
      <c r="W866" s="27">
        <f t="shared" si="13"/>
        <v>0.68010708006128551</v>
      </c>
    </row>
    <row r="867" spans="1:23" x14ac:dyDescent="0.3">
      <c r="A867" t="s">
        <v>884</v>
      </c>
      <c r="B867" t="s">
        <v>1581</v>
      </c>
      <c r="C867" t="s">
        <v>1632</v>
      </c>
      <c r="D867" t="s">
        <v>1636</v>
      </c>
      <c r="E867">
        <v>2023</v>
      </c>
      <c r="F867" t="s">
        <v>1640</v>
      </c>
      <c r="G867">
        <v>2610</v>
      </c>
      <c r="H867">
        <v>12256</v>
      </c>
      <c r="I867">
        <v>14887</v>
      </c>
      <c r="J867">
        <v>464758</v>
      </c>
      <c r="K867">
        <v>2.86</v>
      </c>
      <c r="L867">
        <v>12</v>
      </c>
      <c r="M867">
        <v>6.54</v>
      </c>
      <c r="N867">
        <v>4.75</v>
      </c>
      <c r="O867">
        <v>41.41</v>
      </c>
      <c r="P867">
        <v>2.2000000000000002</v>
      </c>
      <c r="Q867">
        <v>3889</v>
      </c>
      <c r="R867">
        <v>7055</v>
      </c>
      <c r="S867">
        <v>2</v>
      </c>
      <c r="T867" s="30">
        <v>31988160</v>
      </c>
      <c r="U867" s="30">
        <v>39319828</v>
      </c>
      <c r="V867" s="30">
        <v>-7331668</v>
      </c>
      <c r="W867" s="27">
        <f t="shared" si="13"/>
        <v>-0.22919942878865179</v>
      </c>
    </row>
    <row r="868" spans="1:23" x14ac:dyDescent="0.3">
      <c r="A868" t="s">
        <v>885</v>
      </c>
      <c r="B868" t="s">
        <v>1310</v>
      </c>
      <c r="C868" t="s">
        <v>1632</v>
      </c>
      <c r="D868" t="s">
        <v>1636</v>
      </c>
      <c r="E868">
        <v>2024</v>
      </c>
      <c r="F868" t="s">
        <v>1640</v>
      </c>
      <c r="G868">
        <v>3441</v>
      </c>
      <c r="H868">
        <v>3975</v>
      </c>
      <c r="I868">
        <v>8604</v>
      </c>
      <c r="J868">
        <v>474528</v>
      </c>
      <c r="K868">
        <v>2.77</v>
      </c>
      <c r="L868">
        <v>1</v>
      </c>
      <c r="M868">
        <v>9.98</v>
      </c>
      <c r="N868">
        <v>20.47</v>
      </c>
      <c r="O868">
        <v>37.36</v>
      </c>
      <c r="P868">
        <v>1.3</v>
      </c>
      <c r="Q868">
        <v>17711</v>
      </c>
      <c r="R868">
        <v>206</v>
      </c>
      <c r="S868">
        <v>3</v>
      </c>
      <c r="T868" s="30">
        <v>13677975</v>
      </c>
      <c r="U868" s="30">
        <v>30080892</v>
      </c>
      <c r="V868" s="30">
        <v>-16402917</v>
      </c>
      <c r="W868" s="27">
        <f t="shared" si="13"/>
        <v>-1.1992211566405115</v>
      </c>
    </row>
    <row r="869" spans="1:23" x14ac:dyDescent="0.3">
      <c r="A869" t="s">
        <v>886</v>
      </c>
      <c r="B869" t="s">
        <v>1582</v>
      </c>
      <c r="C869" t="s">
        <v>1633</v>
      </c>
      <c r="D869" t="s">
        <v>1637</v>
      </c>
      <c r="E869">
        <v>2024</v>
      </c>
      <c r="F869" t="s">
        <v>1639</v>
      </c>
      <c r="G869">
        <v>3015</v>
      </c>
      <c r="H869">
        <v>5110</v>
      </c>
      <c r="I869">
        <v>8589</v>
      </c>
      <c r="J869">
        <v>488458</v>
      </c>
      <c r="K869">
        <v>5.13</v>
      </c>
      <c r="L869">
        <v>12</v>
      </c>
      <c r="M869">
        <v>0.75</v>
      </c>
      <c r="N869">
        <v>2.92</v>
      </c>
      <c r="O869">
        <v>76.58</v>
      </c>
      <c r="P869">
        <v>3</v>
      </c>
      <c r="Q869">
        <v>2263</v>
      </c>
      <c r="R869">
        <v>4854</v>
      </c>
      <c r="S869">
        <v>14</v>
      </c>
      <c r="T869" s="30">
        <v>15406650</v>
      </c>
      <c r="U869" s="30">
        <v>26384293</v>
      </c>
      <c r="V869" s="30">
        <v>-10977643</v>
      </c>
      <c r="W869" s="27">
        <f t="shared" si="13"/>
        <v>-0.71252627923656342</v>
      </c>
    </row>
    <row r="870" spans="1:23" x14ac:dyDescent="0.3">
      <c r="A870" t="s">
        <v>887</v>
      </c>
      <c r="B870" t="s">
        <v>1490</v>
      </c>
      <c r="C870" t="s">
        <v>1633</v>
      </c>
      <c r="D870" t="s">
        <v>1637</v>
      </c>
      <c r="E870">
        <v>2024</v>
      </c>
      <c r="F870" t="s">
        <v>1639</v>
      </c>
      <c r="G870">
        <v>3693</v>
      </c>
      <c r="H870">
        <v>5755</v>
      </c>
      <c r="I870">
        <v>6517</v>
      </c>
      <c r="J870">
        <v>414115</v>
      </c>
      <c r="K870">
        <v>6.45</v>
      </c>
      <c r="L870">
        <v>6</v>
      </c>
      <c r="M870">
        <v>2.23</v>
      </c>
      <c r="N870">
        <v>16.399999999999999</v>
      </c>
      <c r="O870">
        <v>31.98</v>
      </c>
      <c r="P870">
        <v>2.2999999999999998</v>
      </c>
      <c r="Q870">
        <v>18699</v>
      </c>
      <c r="R870">
        <v>5378</v>
      </c>
      <c r="S870">
        <v>11</v>
      </c>
      <c r="T870" s="30">
        <v>21253215</v>
      </c>
      <c r="U870" s="30">
        <v>24481396</v>
      </c>
      <c r="V870" s="30">
        <v>-3228181</v>
      </c>
      <c r="W870" s="27">
        <f t="shared" si="13"/>
        <v>-0.15189141972167505</v>
      </c>
    </row>
    <row r="871" spans="1:23" x14ac:dyDescent="0.3">
      <c r="A871" t="s">
        <v>888</v>
      </c>
      <c r="B871" t="s">
        <v>1583</v>
      </c>
      <c r="C871" t="s">
        <v>1632</v>
      </c>
      <c r="D871" t="s">
        <v>1636</v>
      </c>
      <c r="E871">
        <v>2024</v>
      </c>
      <c r="F871" t="s">
        <v>1640</v>
      </c>
      <c r="G871">
        <v>3900</v>
      </c>
      <c r="H871">
        <v>15984</v>
      </c>
      <c r="I871">
        <v>13000</v>
      </c>
      <c r="J871">
        <v>143783</v>
      </c>
      <c r="K871">
        <v>12.46</v>
      </c>
      <c r="L871">
        <v>9</v>
      </c>
      <c r="M871">
        <v>4.08</v>
      </c>
      <c r="N871">
        <v>8.5299999999999994</v>
      </c>
      <c r="O871">
        <v>68.650000000000006</v>
      </c>
      <c r="P871">
        <v>1.8</v>
      </c>
      <c r="Q871">
        <v>7755</v>
      </c>
      <c r="R871">
        <v>6508</v>
      </c>
      <c r="S871">
        <v>14</v>
      </c>
      <c r="T871" s="30">
        <v>62337600</v>
      </c>
      <c r="U871" s="30">
        <v>50843783</v>
      </c>
      <c r="V871" s="30">
        <v>11493817</v>
      </c>
      <c r="W871" s="27">
        <f t="shared" si="13"/>
        <v>0.18438016542183208</v>
      </c>
    </row>
    <row r="872" spans="1:23" x14ac:dyDescent="0.3">
      <c r="A872" t="s">
        <v>889</v>
      </c>
      <c r="B872" t="s">
        <v>1584</v>
      </c>
      <c r="C872" t="s">
        <v>1633</v>
      </c>
      <c r="D872" t="s">
        <v>1638</v>
      </c>
      <c r="E872">
        <v>2024</v>
      </c>
      <c r="F872" t="s">
        <v>1639</v>
      </c>
      <c r="G872">
        <v>922</v>
      </c>
      <c r="H872">
        <v>3235</v>
      </c>
      <c r="I872">
        <v>14743</v>
      </c>
      <c r="J872">
        <v>175681</v>
      </c>
      <c r="K872">
        <v>1.8</v>
      </c>
      <c r="L872">
        <v>5</v>
      </c>
      <c r="M872">
        <v>3.48</v>
      </c>
      <c r="N872">
        <v>18.690000000000001</v>
      </c>
      <c r="O872">
        <v>17.52</v>
      </c>
      <c r="P872">
        <v>4.8</v>
      </c>
      <c r="Q872">
        <v>18761</v>
      </c>
      <c r="R872">
        <v>7735</v>
      </c>
      <c r="S872">
        <v>14</v>
      </c>
      <c r="T872" s="30">
        <v>2982670</v>
      </c>
      <c r="U872" s="30">
        <v>13768727</v>
      </c>
      <c r="V872" s="30">
        <v>-10786057</v>
      </c>
      <c r="W872" s="27">
        <f t="shared" si="13"/>
        <v>-3.6162421588710787</v>
      </c>
    </row>
    <row r="873" spans="1:23" x14ac:dyDescent="0.3">
      <c r="A873" t="s">
        <v>890</v>
      </c>
      <c r="B873" t="s">
        <v>1166</v>
      </c>
      <c r="C873" t="s">
        <v>1634</v>
      </c>
      <c r="D873" t="s">
        <v>1637</v>
      </c>
      <c r="E873">
        <v>2023</v>
      </c>
      <c r="F873" t="s">
        <v>1642</v>
      </c>
      <c r="G873">
        <v>1302</v>
      </c>
      <c r="H873">
        <v>9758</v>
      </c>
      <c r="I873">
        <v>3998</v>
      </c>
      <c r="J873">
        <v>137893</v>
      </c>
      <c r="K873">
        <v>11.02</v>
      </c>
      <c r="L873">
        <v>2</v>
      </c>
      <c r="M873">
        <v>0.22</v>
      </c>
      <c r="N873">
        <v>13.74</v>
      </c>
      <c r="O873">
        <v>86.11</v>
      </c>
      <c r="P873">
        <v>2.8</v>
      </c>
      <c r="Q873">
        <v>8673</v>
      </c>
      <c r="R873">
        <v>1325</v>
      </c>
      <c r="S873">
        <v>3</v>
      </c>
      <c r="T873" s="30">
        <v>12704916</v>
      </c>
      <c r="U873" s="30">
        <v>5343289</v>
      </c>
      <c r="V873" s="30">
        <v>7361627</v>
      </c>
      <c r="W873" s="27">
        <f t="shared" si="13"/>
        <v>0.57943137916063359</v>
      </c>
    </row>
    <row r="874" spans="1:23" x14ac:dyDescent="0.3">
      <c r="A874" t="s">
        <v>891</v>
      </c>
      <c r="B874" t="s">
        <v>1353</v>
      </c>
      <c r="C874" t="s">
        <v>1633</v>
      </c>
      <c r="D874" t="s">
        <v>1638</v>
      </c>
      <c r="E874">
        <v>2024</v>
      </c>
      <c r="F874" t="s">
        <v>1639</v>
      </c>
      <c r="G874">
        <v>1364</v>
      </c>
      <c r="H874">
        <v>9479</v>
      </c>
      <c r="I874">
        <v>6174</v>
      </c>
      <c r="J874">
        <v>498604</v>
      </c>
      <c r="K874">
        <v>7.97</v>
      </c>
      <c r="L874">
        <v>2</v>
      </c>
      <c r="M874">
        <v>0.92</v>
      </c>
      <c r="N874">
        <v>11.31</v>
      </c>
      <c r="O874">
        <v>59.79</v>
      </c>
      <c r="P874">
        <v>1.7</v>
      </c>
      <c r="Q874">
        <v>12018</v>
      </c>
      <c r="R874">
        <v>4350</v>
      </c>
      <c r="S874">
        <v>4</v>
      </c>
      <c r="T874" s="30">
        <v>12929356</v>
      </c>
      <c r="U874" s="30">
        <v>8919940</v>
      </c>
      <c r="V874" s="30">
        <v>4009416</v>
      </c>
      <c r="W874" s="27">
        <f t="shared" si="13"/>
        <v>0.31010175603487133</v>
      </c>
    </row>
    <row r="875" spans="1:23" x14ac:dyDescent="0.3">
      <c r="A875" t="s">
        <v>892</v>
      </c>
      <c r="B875" t="s">
        <v>1585</v>
      </c>
      <c r="C875" t="s">
        <v>1632</v>
      </c>
      <c r="D875" t="s">
        <v>1638</v>
      </c>
      <c r="E875">
        <v>2024</v>
      </c>
      <c r="F875" t="s">
        <v>1641</v>
      </c>
      <c r="G875">
        <v>4870</v>
      </c>
      <c r="H875">
        <v>3928</v>
      </c>
      <c r="I875">
        <v>5590</v>
      </c>
      <c r="J875">
        <v>208763</v>
      </c>
      <c r="K875">
        <v>4.32</v>
      </c>
      <c r="L875">
        <v>17</v>
      </c>
      <c r="M875">
        <v>6.81</v>
      </c>
      <c r="N875">
        <v>4.24</v>
      </c>
      <c r="O875">
        <v>66.540000000000006</v>
      </c>
      <c r="P875">
        <v>1.8</v>
      </c>
      <c r="Q875">
        <v>11752</v>
      </c>
      <c r="R875">
        <v>995</v>
      </c>
      <c r="S875">
        <v>7</v>
      </c>
      <c r="T875" s="30">
        <v>19129360</v>
      </c>
      <c r="U875" s="30">
        <v>27432063</v>
      </c>
      <c r="V875" s="30">
        <v>-8302703</v>
      </c>
      <c r="W875" s="27">
        <f t="shared" si="13"/>
        <v>-0.43402931410146495</v>
      </c>
    </row>
    <row r="876" spans="1:23" x14ac:dyDescent="0.3">
      <c r="A876" t="s">
        <v>893</v>
      </c>
      <c r="B876" t="s">
        <v>1526</v>
      </c>
      <c r="C876" t="s">
        <v>1634</v>
      </c>
      <c r="D876" t="s">
        <v>1636</v>
      </c>
      <c r="E876">
        <v>2024</v>
      </c>
      <c r="F876" t="s">
        <v>1640</v>
      </c>
      <c r="G876">
        <v>2948</v>
      </c>
      <c r="H876">
        <v>13845</v>
      </c>
      <c r="I876">
        <v>7983</v>
      </c>
      <c r="J876">
        <v>127960</v>
      </c>
      <c r="K876">
        <v>7.39</v>
      </c>
      <c r="L876">
        <v>10</v>
      </c>
      <c r="M876">
        <v>8.7899999999999991</v>
      </c>
      <c r="N876">
        <v>15.92</v>
      </c>
      <c r="O876">
        <v>33.840000000000003</v>
      </c>
      <c r="P876">
        <v>2.1</v>
      </c>
      <c r="Q876">
        <v>13947</v>
      </c>
      <c r="R876">
        <v>1720</v>
      </c>
      <c r="S876">
        <v>9</v>
      </c>
      <c r="T876" s="30">
        <v>40815060</v>
      </c>
      <c r="U876" s="30">
        <v>23661844</v>
      </c>
      <c r="V876" s="30">
        <v>17153216</v>
      </c>
      <c r="W876" s="27">
        <f t="shared" si="13"/>
        <v>0.42026683287982425</v>
      </c>
    </row>
    <row r="877" spans="1:23" x14ac:dyDescent="0.3">
      <c r="A877" t="s">
        <v>894</v>
      </c>
      <c r="B877" t="s">
        <v>1060</v>
      </c>
      <c r="C877" t="s">
        <v>1634</v>
      </c>
      <c r="D877" t="s">
        <v>1636</v>
      </c>
      <c r="E877">
        <v>2024</v>
      </c>
      <c r="F877" t="s">
        <v>1640</v>
      </c>
      <c r="G877">
        <v>127</v>
      </c>
      <c r="H877">
        <v>8926</v>
      </c>
      <c r="I877">
        <v>3324</v>
      </c>
      <c r="J877">
        <v>396532</v>
      </c>
      <c r="K877">
        <v>4.5</v>
      </c>
      <c r="L877">
        <v>19</v>
      </c>
      <c r="M877">
        <v>5.14</v>
      </c>
      <c r="N877">
        <v>24.37</v>
      </c>
      <c r="O877">
        <v>42.97</v>
      </c>
      <c r="P877">
        <v>5</v>
      </c>
      <c r="Q877">
        <v>16589</v>
      </c>
      <c r="R877">
        <v>5188</v>
      </c>
      <c r="S877">
        <v>13</v>
      </c>
      <c r="T877" s="30">
        <v>1133602</v>
      </c>
      <c r="U877" s="30">
        <v>818680</v>
      </c>
      <c r="V877" s="30">
        <v>314922</v>
      </c>
      <c r="W877" s="27">
        <f t="shared" si="13"/>
        <v>0.27780649645995686</v>
      </c>
    </row>
    <row r="878" spans="1:23" x14ac:dyDescent="0.3">
      <c r="A878" t="s">
        <v>895</v>
      </c>
      <c r="B878" t="s">
        <v>1137</v>
      </c>
      <c r="C878" t="s">
        <v>1634</v>
      </c>
      <c r="D878" t="s">
        <v>1638</v>
      </c>
      <c r="E878">
        <v>2023</v>
      </c>
      <c r="F878" t="s">
        <v>1641</v>
      </c>
      <c r="G878">
        <v>2671</v>
      </c>
      <c r="H878">
        <v>10033</v>
      </c>
      <c r="I878">
        <v>10077</v>
      </c>
      <c r="J878">
        <v>72601</v>
      </c>
      <c r="K878">
        <v>8.94</v>
      </c>
      <c r="L878">
        <v>4</v>
      </c>
      <c r="M878">
        <v>5.39</v>
      </c>
      <c r="N878">
        <v>20.64</v>
      </c>
      <c r="O878">
        <v>27.9</v>
      </c>
      <c r="P878">
        <v>2.1</v>
      </c>
      <c r="Q878">
        <v>10895</v>
      </c>
      <c r="R878">
        <v>5519</v>
      </c>
      <c r="S878">
        <v>2</v>
      </c>
      <c r="T878" s="30">
        <v>26798143</v>
      </c>
      <c r="U878" s="30">
        <v>26988268</v>
      </c>
      <c r="V878" s="30">
        <v>-190125</v>
      </c>
      <c r="W878" s="27">
        <f t="shared" si="13"/>
        <v>-7.0947080176413718E-3</v>
      </c>
    </row>
    <row r="879" spans="1:23" x14ac:dyDescent="0.3">
      <c r="A879" t="s">
        <v>896</v>
      </c>
      <c r="B879" t="s">
        <v>1502</v>
      </c>
      <c r="C879" t="s">
        <v>1633</v>
      </c>
      <c r="D879" t="s">
        <v>1635</v>
      </c>
      <c r="E879">
        <v>2024</v>
      </c>
      <c r="F879" t="s">
        <v>1639</v>
      </c>
      <c r="G879">
        <v>4277</v>
      </c>
      <c r="H879">
        <v>6749</v>
      </c>
      <c r="I879">
        <v>3279</v>
      </c>
      <c r="J879">
        <v>461236</v>
      </c>
      <c r="K879">
        <v>6.51</v>
      </c>
      <c r="L879">
        <v>18</v>
      </c>
      <c r="M879">
        <v>2.5499999999999998</v>
      </c>
      <c r="N879">
        <v>1.5</v>
      </c>
      <c r="O879">
        <v>84.6</v>
      </c>
      <c r="P879">
        <v>2.2999999999999998</v>
      </c>
      <c r="Q879">
        <v>13567</v>
      </c>
      <c r="R879">
        <v>1485</v>
      </c>
      <c r="S879">
        <v>10</v>
      </c>
      <c r="T879" s="30">
        <v>28865473</v>
      </c>
      <c r="U879" s="30">
        <v>14485519</v>
      </c>
      <c r="V879" s="30">
        <v>14379954</v>
      </c>
      <c r="W879" s="27">
        <f t="shared" si="13"/>
        <v>0.49817143131519098</v>
      </c>
    </row>
    <row r="880" spans="1:23" x14ac:dyDescent="0.3">
      <c r="A880" t="s">
        <v>897</v>
      </c>
      <c r="B880" t="s">
        <v>1270</v>
      </c>
      <c r="C880" t="s">
        <v>1633</v>
      </c>
      <c r="D880" t="s">
        <v>1637</v>
      </c>
      <c r="E880">
        <v>2023</v>
      </c>
      <c r="F880" t="s">
        <v>1641</v>
      </c>
      <c r="G880">
        <v>650</v>
      </c>
      <c r="H880">
        <v>11186</v>
      </c>
      <c r="I880">
        <v>10685</v>
      </c>
      <c r="J880">
        <v>189227</v>
      </c>
      <c r="K880">
        <v>2.4700000000000002</v>
      </c>
      <c r="L880">
        <v>18</v>
      </c>
      <c r="M880">
        <v>7.68</v>
      </c>
      <c r="N880">
        <v>9.41</v>
      </c>
      <c r="O880">
        <v>49.05</v>
      </c>
      <c r="P880">
        <v>3.6</v>
      </c>
      <c r="Q880">
        <v>20707</v>
      </c>
      <c r="R880">
        <v>2533</v>
      </c>
      <c r="S880">
        <v>2</v>
      </c>
      <c r="T880" s="30">
        <v>7270900</v>
      </c>
      <c r="U880" s="30">
        <v>7134477</v>
      </c>
      <c r="V880" s="30">
        <v>136423</v>
      </c>
      <c r="W880" s="27">
        <f t="shared" si="13"/>
        <v>1.8762876672764033E-2</v>
      </c>
    </row>
    <row r="881" spans="1:23" x14ac:dyDescent="0.3">
      <c r="A881" t="s">
        <v>898</v>
      </c>
      <c r="B881" t="s">
        <v>1477</v>
      </c>
      <c r="C881" t="s">
        <v>1634</v>
      </c>
      <c r="D881" t="s">
        <v>1636</v>
      </c>
      <c r="E881">
        <v>2024</v>
      </c>
      <c r="F881" t="s">
        <v>1641</v>
      </c>
      <c r="G881">
        <v>1115</v>
      </c>
      <c r="H881">
        <v>15609</v>
      </c>
      <c r="I881">
        <v>11307</v>
      </c>
      <c r="J881">
        <v>250191</v>
      </c>
      <c r="K881">
        <v>1.75</v>
      </c>
      <c r="L881">
        <v>14</v>
      </c>
      <c r="M881">
        <v>7.52</v>
      </c>
      <c r="N881">
        <v>23.14</v>
      </c>
      <c r="O881">
        <v>60.44</v>
      </c>
      <c r="P881">
        <v>2.2000000000000002</v>
      </c>
      <c r="Q881">
        <v>6787</v>
      </c>
      <c r="R881">
        <v>1401</v>
      </c>
      <c r="S881">
        <v>11</v>
      </c>
      <c r="T881" s="30">
        <v>17404035</v>
      </c>
      <c r="U881" s="30">
        <v>12857496</v>
      </c>
      <c r="V881" s="30">
        <v>4546539</v>
      </c>
      <c r="W881" s="27">
        <f t="shared" si="13"/>
        <v>0.26123476538630264</v>
      </c>
    </row>
    <row r="882" spans="1:23" x14ac:dyDescent="0.3">
      <c r="A882" t="s">
        <v>899</v>
      </c>
      <c r="B882" t="s">
        <v>1053</v>
      </c>
      <c r="C882" t="s">
        <v>1633</v>
      </c>
      <c r="D882" t="s">
        <v>1635</v>
      </c>
      <c r="E882">
        <v>2023</v>
      </c>
      <c r="F882" t="s">
        <v>1639</v>
      </c>
      <c r="G882">
        <v>2186</v>
      </c>
      <c r="H882">
        <v>2161</v>
      </c>
      <c r="I882">
        <v>5954</v>
      </c>
      <c r="J882">
        <v>217849</v>
      </c>
      <c r="K882">
        <v>8.1999999999999993</v>
      </c>
      <c r="L882">
        <v>15</v>
      </c>
      <c r="M882">
        <v>5.88</v>
      </c>
      <c r="N882">
        <v>12.58</v>
      </c>
      <c r="O882">
        <v>68.739999999999995</v>
      </c>
      <c r="P882">
        <v>1.9</v>
      </c>
      <c r="Q882">
        <v>14961</v>
      </c>
      <c r="R882">
        <v>6958</v>
      </c>
      <c r="S882">
        <v>3</v>
      </c>
      <c r="T882" s="30">
        <v>4723946</v>
      </c>
      <c r="U882" s="30">
        <v>13233293</v>
      </c>
      <c r="V882" s="30">
        <v>-8509347</v>
      </c>
      <c r="W882" s="27">
        <f t="shared" si="13"/>
        <v>-1.8013218186660052</v>
      </c>
    </row>
    <row r="883" spans="1:23" x14ac:dyDescent="0.3">
      <c r="A883" t="s">
        <v>900</v>
      </c>
      <c r="B883" t="s">
        <v>1349</v>
      </c>
      <c r="C883" t="s">
        <v>1633</v>
      </c>
      <c r="D883" t="s">
        <v>1635</v>
      </c>
      <c r="E883">
        <v>2023</v>
      </c>
      <c r="F883" t="s">
        <v>1640</v>
      </c>
      <c r="G883">
        <v>2499</v>
      </c>
      <c r="H883">
        <v>13575</v>
      </c>
      <c r="I883">
        <v>1578</v>
      </c>
      <c r="J883">
        <v>331854</v>
      </c>
      <c r="K883">
        <v>13.54</v>
      </c>
      <c r="L883">
        <v>8</v>
      </c>
      <c r="M883">
        <v>2.13</v>
      </c>
      <c r="N883">
        <v>16.55</v>
      </c>
      <c r="O883">
        <v>39.69</v>
      </c>
      <c r="P883">
        <v>1.6</v>
      </c>
      <c r="Q883">
        <v>14902</v>
      </c>
      <c r="R883">
        <v>9050</v>
      </c>
      <c r="S883">
        <v>4</v>
      </c>
      <c r="T883" s="30">
        <v>33923925</v>
      </c>
      <c r="U883" s="30">
        <v>4275276</v>
      </c>
      <c r="V883" s="30">
        <v>29648649</v>
      </c>
      <c r="W883" s="27">
        <f t="shared" si="13"/>
        <v>0.87397460641715252</v>
      </c>
    </row>
    <row r="884" spans="1:23" x14ac:dyDescent="0.3">
      <c r="A884" t="s">
        <v>901</v>
      </c>
      <c r="B884" t="s">
        <v>1093</v>
      </c>
      <c r="C884" t="s">
        <v>1634</v>
      </c>
      <c r="D884" t="s">
        <v>1637</v>
      </c>
      <c r="E884">
        <v>2024</v>
      </c>
      <c r="F884" t="s">
        <v>1641</v>
      </c>
      <c r="G884">
        <v>2393</v>
      </c>
      <c r="H884">
        <v>16288</v>
      </c>
      <c r="I884">
        <v>13581</v>
      </c>
      <c r="J884">
        <v>420858</v>
      </c>
      <c r="K884">
        <v>5.16</v>
      </c>
      <c r="L884">
        <v>3</v>
      </c>
      <c r="M884">
        <v>0.97</v>
      </c>
      <c r="N884">
        <v>22.81</v>
      </c>
      <c r="O884">
        <v>67.61</v>
      </c>
      <c r="P884">
        <v>2.2999999999999998</v>
      </c>
      <c r="Q884">
        <v>8933</v>
      </c>
      <c r="R884">
        <v>9038</v>
      </c>
      <c r="S884">
        <v>8</v>
      </c>
      <c r="T884" s="30">
        <v>38977184</v>
      </c>
      <c r="U884" s="30">
        <v>32920191</v>
      </c>
      <c r="V884" s="30">
        <v>6056993</v>
      </c>
      <c r="W884" s="27">
        <f t="shared" si="13"/>
        <v>0.15539842488364475</v>
      </c>
    </row>
    <row r="885" spans="1:23" x14ac:dyDescent="0.3">
      <c r="A885" t="s">
        <v>902</v>
      </c>
      <c r="B885" t="s">
        <v>1586</v>
      </c>
      <c r="C885" t="s">
        <v>1633</v>
      </c>
      <c r="D885" t="s">
        <v>1638</v>
      </c>
      <c r="E885">
        <v>2023</v>
      </c>
      <c r="F885" t="s">
        <v>1640</v>
      </c>
      <c r="G885">
        <v>1913</v>
      </c>
      <c r="H885">
        <v>11560</v>
      </c>
      <c r="I885">
        <v>10577</v>
      </c>
      <c r="J885">
        <v>205604</v>
      </c>
      <c r="K885">
        <v>11</v>
      </c>
      <c r="L885">
        <v>14</v>
      </c>
      <c r="M885">
        <v>0.64</v>
      </c>
      <c r="N885">
        <v>21.84</v>
      </c>
      <c r="O885">
        <v>64.08</v>
      </c>
      <c r="P885">
        <v>1.4</v>
      </c>
      <c r="Q885">
        <v>12784</v>
      </c>
      <c r="R885">
        <v>8884</v>
      </c>
      <c r="S885">
        <v>10</v>
      </c>
      <c r="T885" s="30">
        <v>22114280</v>
      </c>
      <c r="U885" s="30">
        <v>20439405</v>
      </c>
      <c r="V885" s="30">
        <v>1674875</v>
      </c>
      <c r="W885" s="27">
        <f t="shared" si="13"/>
        <v>7.5737261172418913E-2</v>
      </c>
    </row>
    <row r="886" spans="1:23" x14ac:dyDescent="0.3">
      <c r="A886" t="s">
        <v>903</v>
      </c>
      <c r="B886" t="s">
        <v>1587</v>
      </c>
      <c r="C886" t="s">
        <v>1634</v>
      </c>
      <c r="D886" t="s">
        <v>1636</v>
      </c>
      <c r="E886">
        <v>2024</v>
      </c>
      <c r="F886" t="s">
        <v>1642</v>
      </c>
      <c r="G886">
        <v>1368</v>
      </c>
      <c r="H886">
        <v>17336</v>
      </c>
      <c r="I886">
        <v>2292</v>
      </c>
      <c r="J886">
        <v>178727</v>
      </c>
      <c r="K886">
        <v>9.8800000000000008</v>
      </c>
      <c r="L886">
        <v>11</v>
      </c>
      <c r="M886">
        <v>5.93</v>
      </c>
      <c r="N886">
        <v>12.55</v>
      </c>
      <c r="O886">
        <v>66.45</v>
      </c>
      <c r="P886">
        <v>1.1000000000000001</v>
      </c>
      <c r="Q886">
        <v>6326</v>
      </c>
      <c r="R886">
        <v>5744</v>
      </c>
      <c r="S886">
        <v>4</v>
      </c>
      <c r="T886" s="30">
        <v>23715648</v>
      </c>
      <c r="U886" s="30">
        <v>3314183</v>
      </c>
      <c r="V886" s="30">
        <v>20401465</v>
      </c>
      <c r="W886" s="27">
        <f t="shared" si="13"/>
        <v>0.86025332303802116</v>
      </c>
    </row>
    <row r="887" spans="1:23" x14ac:dyDescent="0.3">
      <c r="A887" t="s">
        <v>904</v>
      </c>
      <c r="B887" t="s">
        <v>1395</v>
      </c>
      <c r="C887" t="s">
        <v>1632</v>
      </c>
      <c r="D887" t="s">
        <v>1636</v>
      </c>
      <c r="E887">
        <v>2023</v>
      </c>
      <c r="F887" t="s">
        <v>1641</v>
      </c>
      <c r="G887">
        <v>4761</v>
      </c>
      <c r="H887">
        <v>12026</v>
      </c>
      <c r="I887">
        <v>14878</v>
      </c>
      <c r="J887">
        <v>461817</v>
      </c>
      <c r="K887">
        <v>13.97</v>
      </c>
      <c r="L887">
        <v>2</v>
      </c>
      <c r="M887">
        <v>8.25</v>
      </c>
      <c r="N887">
        <v>10.94</v>
      </c>
      <c r="O887">
        <v>49.14</v>
      </c>
      <c r="P887">
        <v>4.2</v>
      </c>
      <c r="Q887">
        <v>5164</v>
      </c>
      <c r="R887">
        <v>5188</v>
      </c>
      <c r="S887">
        <v>9</v>
      </c>
      <c r="T887" s="30">
        <v>57255786</v>
      </c>
      <c r="U887" s="30">
        <v>71295975</v>
      </c>
      <c r="V887" s="30">
        <v>-14040189</v>
      </c>
      <c r="W887" s="27">
        <f t="shared" si="13"/>
        <v>-0.24521869283219691</v>
      </c>
    </row>
    <row r="888" spans="1:23" x14ac:dyDescent="0.3">
      <c r="A888" t="s">
        <v>905</v>
      </c>
      <c r="B888" t="s">
        <v>1406</v>
      </c>
      <c r="C888" t="s">
        <v>1633</v>
      </c>
      <c r="D888" t="s">
        <v>1637</v>
      </c>
      <c r="E888">
        <v>2023</v>
      </c>
      <c r="F888" t="s">
        <v>1640</v>
      </c>
      <c r="G888">
        <v>3647</v>
      </c>
      <c r="H888">
        <v>4874</v>
      </c>
      <c r="I888">
        <v>1460</v>
      </c>
      <c r="J888">
        <v>113227</v>
      </c>
      <c r="K888">
        <v>12.31</v>
      </c>
      <c r="L888">
        <v>13</v>
      </c>
      <c r="M888">
        <v>8.58</v>
      </c>
      <c r="N888">
        <v>8.49</v>
      </c>
      <c r="O888">
        <v>40.630000000000003</v>
      </c>
      <c r="P888">
        <v>1.6</v>
      </c>
      <c r="Q888">
        <v>12028</v>
      </c>
      <c r="R888">
        <v>9360</v>
      </c>
      <c r="S888">
        <v>10</v>
      </c>
      <c r="T888" s="30">
        <v>17775478</v>
      </c>
      <c r="U888" s="30">
        <v>5437847</v>
      </c>
      <c r="V888" s="30">
        <v>12337631</v>
      </c>
      <c r="W888" s="27">
        <f t="shared" si="13"/>
        <v>0.69408153187216681</v>
      </c>
    </row>
    <row r="889" spans="1:23" x14ac:dyDescent="0.3">
      <c r="A889" t="s">
        <v>906</v>
      </c>
      <c r="B889" t="s">
        <v>1352</v>
      </c>
      <c r="C889" t="s">
        <v>1634</v>
      </c>
      <c r="D889" t="s">
        <v>1635</v>
      </c>
      <c r="E889">
        <v>2023</v>
      </c>
      <c r="F889" t="s">
        <v>1639</v>
      </c>
      <c r="G889">
        <v>3812</v>
      </c>
      <c r="H889">
        <v>1707</v>
      </c>
      <c r="I889">
        <v>2148</v>
      </c>
      <c r="J889">
        <v>186039</v>
      </c>
      <c r="K889">
        <v>8.5</v>
      </c>
      <c r="L889">
        <v>16</v>
      </c>
      <c r="M889">
        <v>4.6399999999999997</v>
      </c>
      <c r="N889">
        <v>17.98</v>
      </c>
      <c r="O889">
        <v>27.77</v>
      </c>
      <c r="P889">
        <v>4.0999999999999996</v>
      </c>
      <c r="Q889">
        <v>1997</v>
      </c>
      <c r="R889">
        <v>5540</v>
      </c>
      <c r="S889">
        <v>11</v>
      </c>
      <c r="T889" s="30">
        <v>6507084</v>
      </c>
      <c r="U889" s="30">
        <v>8374215</v>
      </c>
      <c r="V889" s="30">
        <v>-1867131</v>
      </c>
      <c r="W889" s="27">
        <f t="shared" si="13"/>
        <v>-0.2869382045782719</v>
      </c>
    </row>
    <row r="890" spans="1:23" x14ac:dyDescent="0.3">
      <c r="A890" t="s">
        <v>907</v>
      </c>
      <c r="B890" t="s">
        <v>1569</v>
      </c>
      <c r="C890" t="s">
        <v>1632</v>
      </c>
      <c r="D890" t="s">
        <v>1637</v>
      </c>
      <c r="E890">
        <v>2024</v>
      </c>
      <c r="F890" t="s">
        <v>1641</v>
      </c>
      <c r="G890">
        <v>4720</v>
      </c>
      <c r="H890">
        <v>4165</v>
      </c>
      <c r="I890">
        <v>14415</v>
      </c>
      <c r="J890">
        <v>134289</v>
      </c>
      <c r="K890">
        <v>9.86</v>
      </c>
      <c r="L890">
        <v>18</v>
      </c>
      <c r="M890">
        <v>7.84</v>
      </c>
      <c r="N890">
        <v>7.17</v>
      </c>
      <c r="O890">
        <v>75.97</v>
      </c>
      <c r="P890">
        <v>4.2</v>
      </c>
      <c r="Q890">
        <v>9141</v>
      </c>
      <c r="R890">
        <v>7593</v>
      </c>
      <c r="S890">
        <v>8</v>
      </c>
      <c r="T890" s="30">
        <v>19658800</v>
      </c>
      <c r="U890" s="30">
        <v>68173089</v>
      </c>
      <c r="V890" s="30">
        <v>-48514289</v>
      </c>
      <c r="W890" s="27">
        <f t="shared" si="13"/>
        <v>-2.4678153803894438</v>
      </c>
    </row>
    <row r="891" spans="1:23" x14ac:dyDescent="0.3">
      <c r="A891" t="s">
        <v>908</v>
      </c>
      <c r="B891" t="s">
        <v>1295</v>
      </c>
      <c r="C891" t="s">
        <v>1634</v>
      </c>
      <c r="D891" t="s">
        <v>1635</v>
      </c>
      <c r="E891">
        <v>2024</v>
      </c>
      <c r="F891" t="s">
        <v>1640</v>
      </c>
      <c r="G891">
        <v>2240</v>
      </c>
      <c r="H891">
        <v>2132</v>
      </c>
      <c r="I891">
        <v>10291</v>
      </c>
      <c r="J891">
        <v>201094</v>
      </c>
      <c r="K891">
        <v>13.48</v>
      </c>
      <c r="L891">
        <v>5</v>
      </c>
      <c r="M891">
        <v>9.4700000000000006</v>
      </c>
      <c r="N891">
        <v>6.25</v>
      </c>
      <c r="O891">
        <v>58.67</v>
      </c>
      <c r="P891">
        <v>3.2</v>
      </c>
      <c r="Q891">
        <v>6143</v>
      </c>
      <c r="R891">
        <v>6391</v>
      </c>
      <c r="S891">
        <v>5</v>
      </c>
      <c r="T891" s="30">
        <v>4775680</v>
      </c>
      <c r="U891" s="30">
        <v>23252934</v>
      </c>
      <c r="V891" s="30">
        <v>-18477254</v>
      </c>
      <c r="W891" s="27">
        <f t="shared" si="13"/>
        <v>-3.8690310071026532</v>
      </c>
    </row>
    <row r="892" spans="1:23" x14ac:dyDescent="0.3">
      <c r="A892" t="s">
        <v>909</v>
      </c>
      <c r="B892" t="s">
        <v>1588</v>
      </c>
      <c r="C892" t="s">
        <v>1632</v>
      </c>
      <c r="D892" t="s">
        <v>1636</v>
      </c>
      <c r="E892">
        <v>2023</v>
      </c>
      <c r="F892" t="s">
        <v>1639</v>
      </c>
      <c r="G892">
        <v>1042</v>
      </c>
      <c r="H892">
        <v>4583</v>
      </c>
      <c r="I892">
        <v>12932</v>
      </c>
      <c r="J892">
        <v>486679</v>
      </c>
      <c r="K892">
        <v>5.99</v>
      </c>
      <c r="L892">
        <v>3</v>
      </c>
      <c r="M892">
        <v>2.75</v>
      </c>
      <c r="N892">
        <v>8.91</v>
      </c>
      <c r="O892">
        <v>45.55</v>
      </c>
      <c r="P892">
        <v>2.2000000000000002</v>
      </c>
      <c r="Q892">
        <v>6556</v>
      </c>
      <c r="R892">
        <v>3407</v>
      </c>
      <c r="S892">
        <v>5</v>
      </c>
      <c r="T892" s="30">
        <v>4775486</v>
      </c>
      <c r="U892" s="30">
        <v>13961823</v>
      </c>
      <c r="V892" s="30">
        <v>-9186337</v>
      </c>
      <c r="W892" s="27">
        <f t="shared" si="13"/>
        <v>-1.9236444206935168</v>
      </c>
    </row>
    <row r="893" spans="1:23" x14ac:dyDescent="0.3">
      <c r="A893" t="s">
        <v>910</v>
      </c>
      <c r="B893" t="s">
        <v>1141</v>
      </c>
      <c r="C893" t="s">
        <v>1634</v>
      </c>
      <c r="D893" t="s">
        <v>1638</v>
      </c>
      <c r="E893">
        <v>2024</v>
      </c>
      <c r="F893" t="s">
        <v>1640</v>
      </c>
      <c r="G893">
        <v>2762</v>
      </c>
      <c r="H893">
        <v>15211</v>
      </c>
      <c r="I893">
        <v>10978</v>
      </c>
      <c r="J893">
        <v>255743</v>
      </c>
      <c r="K893">
        <v>4.9000000000000004</v>
      </c>
      <c r="L893">
        <v>6</v>
      </c>
      <c r="M893">
        <v>3.98</v>
      </c>
      <c r="N893">
        <v>4.43</v>
      </c>
      <c r="O893">
        <v>85.52</v>
      </c>
      <c r="P893">
        <v>1.6</v>
      </c>
      <c r="Q893">
        <v>1631</v>
      </c>
      <c r="R893">
        <v>8994</v>
      </c>
      <c r="S893">
        <v>5</v>
      </c>
      <c r="T893" s="30">
        <v>42012782</v>
      </c>
      <c r="U893" s="30">
        <v>30576979</v>
      </c>
      <c r="V893" s="30">
        <v>11435803</v>
      </c>
      <c r="W893" s="27">
        <f t="shared" si="13"/>
        <v>0.27219818482860764</v>
      </c>
    </row>
    <row r="894" spans="1:23" x14ac:dyDescent="0.3">
      <c r="A894" t="s">
        <v>911</v>
      </c>
      <c r="B894" t="s">
        <v>1589</v>
      </c>
      <c r="C894" t="s">
        <v>1633</v>
      </c>
      <c r="D894" t="s">
        <v>1638</v>
      </c>
      <c r="E894">
        <v>2023</v>
      </c>
      <c r="F894" t="s">
        <v>1640</v>
      </c>
      <c r="G894">
        <v>2242</v>
      </c>
      <c r="H894">
        <v>11623</v>
      </c>
      <c r="I894">
        <v>8651</v>
      </c>
      <c r="J894">
        <v>317866</v>
      </c>
      <c r="K894">
        <v>0.16</v>
      </c>
      <c r="L894">
        <v>18</v>
      </c>
      <c r="M894">
        <v>9.31</v>
      </c>
      <c r="N894">
        <v>17.38</v>
      </c>
      <c r="O894">
        <v>13.83</v>
      </c>
      <c r="P894">
        <v>3.9</v>
      </c>
      <c r="Q894">
        <v>6943</v>
      </c>
      <c r="R894">
        <v>4808</v>
      </c>
      <c r="S894">
        <v>7</v>
      </c>
      <c r="T894" s="30">
        <v>26058766</v>
      </c>
      <c r="U894" s="30">
        <v>19713408</v>
      </c>
      <c r="V894" s="30">
        <v>6345358</v>
      </c>
      <c r="W894" s="27">
        <f t="shared" si="13"/>
        <v>0.24350186037205293</v>
      </c>
    </row>
    <row r="895" spans="1:23" x14ac:dyDescent="0.3">
      <c r="A895" t="s">
        <v>912</v>
      </c>
      <c r="B895" t="s">
        <v>1198</v>
      </c>
      <c r="C895" t="s">
        <v>1632</v>
      </c>
      <c r="D895" t="s">
        <v>1636</v>
      </c>
      <c r="E895">
        <v>2024</v>
      </c>
      <c r="F895" t="s">
        <v>1641</v>
      </c>
      <c r="G895">
        <v>1298</v>
      </c>
      <c r="H895">
        <v>8623</v>
      </c>
      <c r="I895">
        <v>7956</v>
      </c>
      <c r="J895">
        <v>208485</v>
      </c>
      <c r="K895">
        <v>12.4</v>
      </c>
      <c r="L895">
        <v>16</v>
      </c>
      <c r="M895">
        <v>3.38</v>
      </c>
      <c r="N895">
        <v>15.41</v>
      </c>
      <c r="O895">
        <v>78.010000000000005</v>
      </c>
      <c r="P895">
        <v>3.4</v>
      </c>
      <c r="Q895">
        <v>18741</v>
      </c>
      <c r="R895">
        <v>204</v>
      </c>
      <c r="S895">
        <v>5</v>
      </c>
      <c r="T895" s="30">
        <v>11192654</v>
      </c>
      <c r="U895" s="30">
        <v>10535373</v>
      </c>
      <c r="V895" s="30">
        <v>657281</v>
      </c>
      <c r="W895" s="27">
        <f t="shared" si="13"/>
        <v>5.8724320433741629E-2</v>
      </c>
    </row>
    <row r="896" spans="1:23" x14ac:dyDescent="0.3">
      <c r="A896" t="s">
        <v>913</v>
      </c>
      <c r="B896" t="s">
        <v>1590</v>
      </c>
      <c r="C896" t="s">
        <v>1633</v>
      </c>
      <c r="D896" t="s">
        <v>1636</v>
      </c>
      <c r="E896">
        <v>2024</v>
      </c>
      <c r="F896" t="s">
        <v>1640</v>
      </c>
      <c r="G896">
        <v>3104</v>
      </c>
      <c r="H896">
        <v>12254</v>
      </c>
      <c r="I896">
        <v>2844</v>
      </c>
      <c r="J896">
        <v>393194</v>
      </c>
      <c r="K896">
        <v>12.01</v>
      </c>
      <c r="L896">
        <v>15</v>
      </c>
      <c r="M896">
        <v>9.14</v>
      </c>
      <c r="N896">
        <v>12.07</v>
      </c>
      <c r="O896">
        <v>89.81</v>
      </c>
      <c r="P896">
        <v>3.6</v>
      </c>
      <c r="Q896">
        <v>14943</v>
      </c>
      <c r="R896">
        <v>9789</v>
      </c>
      <c r="S896">
        <v>6</v>
      </c>
      <c r="T896" s="30">
        <v>38036416</v>
      </c>
      <c r="U896" s="30">
        <v>9220970</v>
      </c>
      <c r="V896" s="30">
        <v>28815446</v>
      </c>
      <c r="W896" s="27">
        <f t="shared" si="13"/>
        <v>0.75757521423679874</v>
      </c>
    </row>
    <row r="897" spans="1:23" x14ac:dyDescent="0.3">
      <c r="A897" t="s">
        <v>914</v>
      </c>
      <c r="B897" t="s">
        <v>1591</v>
      </c>
      <c r="C897" t="s">
        <v>1633</v>
      </c>
      <c r="D897" t="s">
        <v>1638</v>
      </c>
      <c r="E897">
        <v>2024</v>
      </c>
      <c r="F897" t="s">
        <v>1641</v>
      </c>
      <c r="G897">
        <v>4648</v>
      </c>
      <c r="H897">
        <v>3179</v>
      </c>
      <c r="I897">
        <v>8168</v>
      </c>
      <c r="J897">
        <v>283820</v>
      </c>
      <c r="K897">
        <v>1.57</v>
      </c>
      <c r="L897">
        <v>14</v>
      </c>
      <c r="M897">
        <v>9.81</v>
      </c>
      <c r="N897">
        <v>9.76</v>
      </c>
      <c r="O897">
        <v>80.959999999999994</v>
      </c>
      <c r="P897">
        <v>1</v>
      </c>
      <c r="Q897">
        <v>10212</v>
      </c>
      <c r="R897">
        <v>3933</v>
      </c>
      <c r="S897">
        <v>10</v>
      </c>
      <c r="T897" s="30">
        <v>14775992</v>
      </c>
      <c r="U897" s="30">
        <v>38248684</v>
      </c>
      <c r="V897" s="30">
        <v>-23472692</v>
      </c>
      <c r="W897" s="27">
        <f t="shared" si="13"/>
        <v>-1.5885696202326043</v>
      </c>
    </row>
    <row r="898" spans="1:23" x14ac:dyDescent="0.3">
      <c r="A898" t="s">
        <v>915</v>
      </c>
      <c r="B898" t="s">
        <v>1592</v>
      </c>
      <c r="C898" t="s">
        <v>1634</v>
      </c>
      <c r="D898" t="s">
        <v>1636</v>
      </c>
      <c r="E898">
        <v>2024</v>
      </c>
      <c r="F898" t="s">
        <v>1639</v>
      </c>
      <c r="G898">
        <v>4083</v>
      </c>
      <c r="H898">
        <v>17401</v>
      </c>
      <c r="I898">
        <v>4316</v>
      </c>
      <c r="J898">
        <v>286994</v>
      </c>
      <c r="K898">
        <v>8.65</v>
      </c>
      <c r="L898">
        <v>7</v>
      </c>
      <c r="M898">
        <v>6.62</v>
      </c>
      <c r="N898">
        <v>22.73</v>
      </c>
      <c r="O898">
        <v>74.83</v>
      </c>
      <c r="P898">
        <v>4.7</v>
      </c>
      <c r="Q898">
        <v>9721</v>
      </c>
      <c r="R898">
        <v>495</v>
      </c>
      <c r="S898">
        <v>13</v>
      </c>
      <c r="T898" s="30">
        <v>71048283</v>
      </c>
      <c r="U898" s="30">
        <v>17909222</v>
      </c>
      <c r="V898" s="30">
        <v>53139061</v>
      </c>
      <c r="W898" s="27">
        <f t="shared" si="13"/>
        <v>0.74792885564877054</v>
      </c>
    </row>
    <row r="899" spans="1:23" x14ac:dyDescent="0.3">
      <c r="A899" t="s">
        <v>916</v>
      </c>
      <c r="B899" t="s">
        <v>1593</v>
      </c>
      <c r="C899" t="s">
        <v>1634</v>
      </c>
      <c r="D899" t="s">
        <v>1638</v>
      </c>
      <c r="E899">
        <v>2023</v>
      </c>
      <c r="F899" t="s">
        <v>1639</v>
      </c>
      <c r="G899">
        <v>2047</v>
      </c>
      <c r="H899">
        <v>1736</v>
      </c>
      <c r="I899">
        <v>14435</v>
      </c>
      <c r="J899">
        <v>395740</v>
      </c>
      <c r="K899">
        <v>6.96</v>
      </c>
      <c r="L899">
        <v>18</v>
      </c>
      <c r="M899">
        <v>8.17</v>
      </c>
      <c r="N899">
        <v>0.73</v>
      </c>
      <c r="O899">
        <v>39.94</v>
      </c>
      <c r="P899">
        <v>1.3</v>
      </c>
      <c r="Q899">
        <v>17160</v>
      </c>
      <c r="R899">
        <v>3617</v>
      </c>
      <c r="S899">
        <v>8</v>
      </c>
      <c r="T899" s="30">
        <v>3553592</v>
      </c>
      <c r="U899" s="30">
        <v>29944185</v>
      </c>
      <c r="V899" s="30">
        <v>-26390593</v>
      </c>
      <c r="W899" s="27">
        <f t="shared" ref="W899:W962" si="14">(V899/T899)</f>
        <v>-7.4264555413226958</v>
      </c>
    </row>
    <row r="900" spans="1:23" x14ac:dyDescent="0.3">
      <c r="A900" t="s">
        <v>917</v>
      </c>
      <c r="B900" t="s">
        <v>1229</v>
      </c>
      <c r="C900" t="s">
        <v>1633</v>
      </c>
      <c r="D900" t="s">
        <v>1638</v>
      </c>
      <c r="E900">
        <v>2024</v>
      </c>
      <c r="F900" t="s">
        <v>1642</v>
      </c>
      <c r="G900">
        <v>4966</v>
      </c>
      <c r="H900">
        <v>8946</v>
      </c>
      <c r="I900">
        <v>10050</v>
      </c>
      <c r="J900">
        <v>378876</v>
      </c>
      <c r="K900">
        <v>1.78</v>
      </c>
      <c r="L900">
        <v>7</v>
      </c>
      <c r="M900">
        <v>7.5</v>
      </c>
      <c r="N900">
        <v>19.23</v>
      </c>
      <c r="O900">
        <v>28.51</v>
      </c>
      <c r="P900">
        <v>2.5</v>
      </c>
      <c r="Q900">
        <v>7647</v>
      </c>
      <c r="R900">
        <v>3391</v>
      </c>
      <c r="S900">
        <v>9</v>
      </c>
      <c r="T900" s="30">
        <v>44425836</v>
      </c>
      <c r="U900" s="30">
        <v>50287176</v>
      </c>
      <c r="V900" s="30">
        <v>-5861340</v>
      </c>
      <c r="W900" s="27">
        <f t="shared" si="14"/>
        <v>-0.13193539002845101</v>
      </c>
    </row>
    <row r="901" spans="1:23" x14ac:dyDescent="0.3">
      <c r="A901" t="s">
        <v>918</v>
      </c>
      <c r="B901" t="s">
        <v>1043</v>
      </c>
      <c r="C901" t="s">
        <v>1633</v>
      </c>
      <c r="D901" t="s">
        <v>1637</v>
      </c>
      <c r="E901">
        <v>2023</v>
      </c>
      <c r="F901" t="s">
        <v>1639</v>
      </c>
      <c r="G901">
        <v>3737</v>
      </c>
      <c r="H901">
        <v>5943</v>
      </c>
      <c r="I901">
        <v>9968</v>
      </c>
      <c r="J901">
        <v>455513</v>
      </c>
      <c r="K901">
        <v>14.71</v>
      </c>
      <c r="L901">
        <v>17</v>
      </c>
      <c r="M901">
        <v>7</v>
      </c>
      <c r="N901">
        <v>22.55</v>
      </c>
      <c r="O901">
        <v>68.790000000000006</v>
      </c>
      <c r="P901">
        <v>2.6</v>
      </c>
      <c r="Q901">
        <v>13088</v>
      </c>
      <c r="R901">
        <v>2110</v>
      </c>
      <c r="S901">
        <v>6</v>
      </c>
      <c r="T901" s="30">
        <v>22208991</v>
      </c>
      <c r="U901" s="30">
        <v>37705929</v>
      </c>
      <c r="V901" s="30">
        <v>-15496938</v>
      </c>
      <c r="W901" s="27">
        <f t="shared" si="14"/>
        <v>-0.69777767031379323</v>
      </c>
    </row>
    <row r="902" spans="1:23" x14ac:dyDescent="0.3">
      <c r="A902" t="s">
        <v>919</v>
      </c>
      <c r="B902" t="s">
        <v>1594</v>
      </c>
      <c r="C902" t="s">
        <v>1634</v>
      </c>
      <c r="D902" t="s">
        <v>1637</v>
      </c>
      <c r="E902">
        <v>2023</v>
      </c>
      <c r="F902" t="s">
        <v>1641</v>
      </c>
      <c r="G902">
        <v>2201</v>
      </c>
      <c r="H902">
        <v>16963</v>
      </c>
      <c r="I902">
        <v>5377</v>
      </c>
      <c r="J902">
        <v>118323</v>
      </c>
      <c r="K902">
        <v>3.22</v>
      </c>
      <c r="L902">
        <v>15</v>
      </c>
      <c r="M902">
        <v>3.07</v>
      </c>
      <c r="N902">
        <v>11.16</v>
      </c>
      <c r="O902">
        <v>34.369999999999997</v>
      </c>
      <c r="P902">
        <v>1</v>
      </c>
      <c r="Q902">
        <v>6104</v>
      </c>
      <c r="R902">
        <v>4637</v>
      </c>
      <c r="S902">
        <v>6</v>
      </c>
      <c r="T902" s="30">
        <v>37335563</v>
      </c>
      <c r="U902" s="30">
        <v>11953100</v>
      </c>
      <c r="V902" s="30">
        <v>25382463</v>
      </c>
      <c r="W902" s="27">
        <f t="shared" si="14"/>
        <v>0.67984679914964719</v>
      </c>
    </row>
    <row r="903" spans="1:23" x14ac:dyDescent="0.3">
      <c r="A903" t="s">
        <v>920</v>
      </c>
      <c r="B903" t="s">
        <v>1589</v>
      </c>
      <c r="C903" t="s">
        <v>1633</v>
      </c>
      <c r="D903" t="s">
        <v>1635</v>
      </c>
      <c r="E903">
        <v>2024</v>
      </c>
      <c r="F903" t="s">
        <v>1641</v>
      </c>
      <c r="G903">
        <v>4068</v>
      </c>
      <c r="H903">
        <v>10055</v>
      </c>
      <c r="I903">
        <v>1527</v>
      </c>
      <c r="J903">
        <v>335960</v>
      </c>
      <c r="K903">
        <v>1.01</v>
      </c>
      <c r="L903">
        <v>19</v>
      </c>
      <c r="M903">
        <v>0.56999999999999995</v>
      </c>
      <c r="N903">
        <v>13.77</v>
      </c>
      <c r="O903">
        <v>24.08</v>
      </c>
      <c r="P903">
        <v>3</v>
      </c>
      <c r="Q903">
        <v>10952</v>
      </c>
      <c r="R903">
        <v>9960</v>
      </c>
      <c r="S903">
        <v>14</v>
      </c>
      <c r="T903" s="30">
        <v>40903740</v>
      </c>
      <c r="U903" s="30">
        <v>6547796</v>
      </c>
      <c r="V903" s="30">
        <v>34355944</v>
      </c>
      <c r="W903" s="27">
        <f t="shared" si="14"/>
        <v>0.83992182621931388</v>
      </c>
    </row>
    <row r="904" spans="1:23" x14ac:dyDescent="0.3">
      <c r="A904" t="s">
        <v>921</v>
      </c>
      <c r="B904" t="s">
        <v>1574</v>
      </c>
      <c r="C904" t="s">
        <v>1634</v>
      </c>
      <c r="D904" t="s">
        <v>1636</v>
      </c>
      <c r="E904">
        <v>2024</v>
      </c>
      <c r="F904" t="s">
        <v>1642</v>
      </c>
      <c r="G904">
        <v>3160</v>
      </c>
      <c r="H904">
        <v>18169</v>
      </c>
      <c r="I904">
        <v>11519</v>
      </c>
      <c r="J904">
        <v>90695</v>
      </c>
      <c r="K904">
        <v>8.92</v>
      </c>
      <c r="L904">
        <v>18</v>
      </c>
      <c r="M904">
        <v>3.43</v>
      </c>
      <c r="N904">
        <v>23.61</v>
      </c>
      <c r="O904">
        <v>72.92</v>
      </c>
      <c r="P904">
        <v>4</v>
      </c>
      <c r="Q904">
        <v>19442</v>
      </c>
      <c r="R904">
        <v>5068</v>
      </c>
      <c r="S904">
        <v>12</v>
      </c>
      <c r="T904" s="30">
        <v>57414040</v>
      </c>
      <c r="U904" s="30">
        <v>36490735</v>
      </c>
      <c r="V904" s="30">
        <v>20923305</v>
      </c>
      <c r="W904" s="27">
        <f t="shared" si="14"/>
        <v>0.36442836978550891</v>
      </c>
    </row>
    <row r="905" spans="1:23" x14ac:dyDescent="0.3">
      <c r="A905" t="s">
        <v>922</v>
      </c>
      <c r="B905" t="s">
        <v>1595</v>
      </c>
      <c r="C905" t="s">
        <v>1634</v>
      </c>
      <c r="D905" t="s">
        <v>1635</v>
      </c>
      <c r="E905">
        <v>2024</v>
      </c>
      <c r="F905" t="s">
        <v>1640</v>
      </c>
      <c r="G905">
        <v>2020</v>
      </c>
      <c r="H905">
        <v>1648</v>
      </c>
      <c r="I905">
        <v>12128</v>
      </c>
      <c r="J905">
        <v>462918</v>
      </c>
      <c r="K905">
        <v>11.08</v>
      </c>
      <c r="L905">
        <v>9</v>
      </c>
      <c r="M905">
        <v>6.67</v>
      </c>
      <c r="N905">
        <v>5.31</v>
      </c>
      <c r="O905">
        <v>35</v>
      </c>
      <c r="P905">
        <v>4.3</v>
      </c>
      <c r="Q905">
        <v>17899</v>
      </c>
      <c r="R905">
        <v>4862</v>
      </c>
      <c r="S905">
        <v>8</v>
      </c>
      <c r="T905" s="30">
        <v>3328960</v>
      </c>
      <c r="U905" s="30">
        <v>24961478</v>
      </c>
      <c r="V905" s="30">
        <v>-21632518</v>
      </c>
      <c r="W905" s="27">
        <f t="shared" si="14"/>
        <v>-6.4982811448620588</v>
      </c>
    </row>
    <row r="906" spans="1:23" x14ac:dyDescent="0.3">
      <c r="A906" t="s">
        <v>923</v>
      </c>
      <c r="B906" t="s">
        <v>1596</v>
      </c>
      <c r="C906" t="s">
        <v>1634</v>
      </c>
      <c r="D906" t="s">
        <v>1637</v>
      </c>
      <c r="E906">
        <v>2024</v>
      </c>
      <c r="F906" t="s">
        <v>1640</v>
      </c>
      <c r="G906">
        <v>247</v>
      </c>
      <c r="H906">
        <v>14895</v>
      </c>
      <c r="I906">
        <v>14119</v>
      </c>
      <c r="J906">
        <v>468458</v>
      </c>
      <c r="K906">
        <v>0.49</v>
      </c>
      <c r="L906">
        <v>16</v>
      </c>
      <c r="M906">
        <v>1.03</v>
      </c>
      <c r="N906">
        <v>13</v>
      </c>
      <c r="O906">
        <v>83.16</v>
      </c>
      <c r="P906">
        <v>4.5</v>
      </c>
      <c r="Q906">
        <v>5105</v>
      </c>
      <c r="R906">
        <v>1151</v>
      </c>
      <c r="S906">
        <v>12</v>
      </c>
      <c r="T906" s="30">
        <v>3679065</v>
      </c>
      <c r="U906" s="30">
        <v>3955851</v>
      </c>
      <c r="V906" s="30">
        <v>-276786</v>
      </c>
      <c r="W906" s="27">
        <f t="shared" si="14"/>
        <v>-7.5232701787002948E-2</v>
      </c>
    </row>
    <row r="907" spans="1:23" x14ac:dyDescent="0.3">
      <c r="A907" t="s">
        <v>924</v>
      </c>
      <c r="B907" t="s">
        <v>1597</v>
      </c>
      <c r="C907" t="s">
        <v>1634</v>
      </c>
      <c r="D907" t="s">
        <v>1635</v>
      </c>
      <c r="E907">
        <v>2024</v>
      </c>
      <c r="F907" t="s">
        <v>1639</v>
      </c>
      <c r="G907">
        <v>2676</v>
      </c>
      <c r="H907">
        <v>6395</v>
      </c>
      <c r="I907">
        <v>8268</v>
      </c>
      <c r="J907">
        <v>105841</v>
      </c>
      <c r="K907">
        <v>9.8800000000000008</v>
      </c>
      <c r="L907">
        <v>12</v>
      </c>
      <c r="M907">
        <v>0.12</v>
      </c>
      <c r="N907">
        <v>11.87</v>
      </c>
      <c r="O907">
        <v>77.25</v>
      </c>
      <c r="P907">
        <v>3</v>
      </c>
      <c r="Q907">
        <v>14784</v>
      </c>
      <c r="R907">
        <v>2941</v>
      </c>
      <c r="S907">
        <v>14</v>
      </c>
      <c r="T907" s="30">
        <v>17113020</v>
      </c>
      <c r="U907" s="30">
        <v>22231009</v>
      </c>
      <c r="V907" s="30">
        <v>-5117989</v>
      </c>
      <c r="W907" s="27">
        <f t="shared" si="14"/>
        <v>-0.29906988947596624</v>
      </c>
    </row>
    <row r="908" spans="1:23" x14ac:dyDescent="0.3">
      <c r="A908" t="s">
        <v>925</v>
      </c>
      <c r="B908" t="s">
        <v>1598</v>
      </c>
      <c r="C908" t="s">
        <v>1633</v>
      </c>
      <c r="D908" t="s">
        <v>1638</v>
      </c>
      <c r="E908">
        <v>2024</v>
      </c>
      <c r="F908" t="s">
        <v>1639</v>
      </c>
      <c r="G908">
        <v>1252</v>
      </c>
      <c r="H908">
        <v>18896</v>
      </c>
      <c r="I908">
        <v>1142</v>
      </c>
      <c r="J908">
        <v>440642</v>
      </c>
      <c r="K908">
        <v>7.98</v>
      </c>
      <c r="L908">
        <v>12</v>
      </c>
      <c r="M908">
        <v>1.4</v>
      </c>
      <c r="N908">
        <v>6.46</v>
      </c>
      <c r="O908">
        <v>77.81</v>
      </c>
      <c r="P908">
        <v>3.5</v>
      </c>
      <c r="Q908">
        <v>3107</v>
      </c>
      <c r="R908">
        <v>6718</v>
      </c>
      <c r="S908">
        <v>13</v>
      </c>
      <c r="T908" s="30">
        <v>23657792</v>
      </c>
      <c r="U908" s="30">
        <v>1870426</v>
      </c>
      <c r="V908" s="30">
        <v>21787366</v>
      </c>
      <c r="W908" s="27">
        <f t="shared" si="14"/>
        <v>0.92093826845717475</v>
      </c>
    </row>
    <row r="909" spans="1:23" x14ac:dyDescent="0.3">
      <c r="A909" t="s">
        <v>926</v>
      </c>
      <c r="B909" t="s">
        <v>1352</v>
      </c>
      <c r="C909" t="s">
        <v>1634</v>
      </c>
      <c r="D909" t="s">
        <v>1638</v>
      </c>
      <c r="E909">
        <v>2024</v>
      </c>
      <c r="F909" t="s">
        <v>1641</v>
      </c>
      <c r="G909">
        <v>2085</v>
      </c>
      <c r="H909">
        <v>12523</v>
      </c>
      <c r="I909">
        <v>2247</v>
      </c>
      <c r="J909">
        <v>248784</v>
      </c>
      <c r="K909">
        <v>1.55</v>
      </c>
      <c r="L909">
        <v>6</v>
      </c>
      <c r="M909">
        <v>7.16</v>
      </c>
      <c r="N909">
        <v>20.46</v>
      </c>
      <c r="O909">
        <v>71.73</v>
      </c>
      <c r="P909">
        <v>1.3</v>
      </c>
      <c r="Q909">
        <v>13209</v>
      </c>
      <c r="R909">
        <v>4823</v>
      </c>
      <c r="S909">
        <v>9</v>
      </c>
      <c r="T909" s="30">
        <v>26110455</v>
      </c>
      <c r="U909" s="30">
        <v>4933779</v>
      </c>
      <c r="V909" s="30">
        <v>21176676</v>
      </c>
      <c r="W909" s="27">
        <f t="shared" si="14"/>
        <v>0.81104201363017225</v>
      </c>
    </row>
    <row r="910" spans="1:23" x14ac:dyDescent="0.3">
      <c r="A910" t="s">
        <v>927</v>
      </c>
      <c r="B910" t="s">
        <v>1121</v>
      </c>
      <c r="C910" t="s">
        <v>1634</v>
      </c>
      <c r="D910" t="s">
        <v>1638</v>
      </c>
      <c r="E910">
        <v>2024</v>
      </c>
      <c r="F910" t="s">
        <v>1642</v>
      </c>
      <c r="G910">
        <v>527</v>
      </c>
      <c r="H910">
        <v>12199</v>
      </c>
      <c r="I910">
        <v>11371</v>
      </c>
      <c r="J910">
        <v>157096</v>
      </c>
      <c r="K910">
        <v>2.59</v>
      </c>
      <c r="L910">
        <v>9</v>
      </c>
      <c r="M910">
        <v>9.73</v>
      </c>
      <c r="N910">
        <v>22.49</v>
      </c>
      <c r="O910">
        <v>80.47</v>
      </c>
      <c r="P910">
        <v>3</v>
      </c>
      <c r="Q910">
        <v>3516</v>
      </c>
      <c r="R910">
        <v>7572</v>
      </c>
      <c r="S910">
        <v>10</v>
      </c>
      <c r="T910" s="30">
        <v>6428873</v>
      </c>
      <c r="U910" s="30">
        <v>6149613</v>
      </c>
      <c r="V910" s="30">
        <v>279260</v>
      </c>
      <c r="W910" s="27">
        <f t="shared" si="14"/>
        <v>4.3438406700521223E-2</v>
      </c>
    </row>
    <row r="911" spans="1:23" x14ac:dyDescent="0.3">
      <c r="A911" t="s">
        <v>928</v>
      </c>
      <c r="B911" t="s">
        <v>1599</v>
      </c>
      <c r="C911" t="s">
        <v>1632</v>
      </c>
      <c r="D911" t="s">
        <v>1636</v>
      </c>
      <c r="E911">
        <v>2023</v>
      </c>
      <c r="F911" t="s">
        <v>1642</v>
      </c>
      <c r="G911">
        <v>1304</v>
      </c>
      <c r="H911">
        <v>11215</v>
      </c>
      <c r="I911">
        <v>7381</v>
      </c>
      <c r="J911">
        <v>142764</v>
      </c>
      <c r="K911">
        <v>8.52</v>
      </c>
      <c r="L911">
        <v>1</v>
      </c>
      <c r="M911">
        <v>9.83</v>
      </c>
      <c r="N911">
        <v>19.55</v>
      </c>
      <c r="O911">
        <v>74.459999999999994</v>
      </c>
      <c r="P911">
        <v>1.6</v>
      </c>
      <c r="Q911">
        <v>5074</v>
      </c>
      <c r="R911">
        <v>8013</v>
      </c>
      <c r="S911">
        <v>3</v>
      </c>
      <c r="T911" s="30">
        <v>14624360</v>
      </c>
      <c r="U911" s="30">
        <v>9767588</v>
      </c>
      <c r="V911" s="30">
        <v>4856772</v>
      </c>
      <c r="W911" s="27">
        <f t="shared" si="14"/>
        <v>0.33210150734801386</v>
      </c>
    </row>
    <row r="912" spans="1:23" x14ac:dyDescent="0.3">
      <c r="A912" t="s">
        <v>929</v>
      </c>
      <c r="B912" t="s">
        <v>1409</v>
      </c>
      <c r="C912" t="s">
        <v>1633</v>
      </c>
      <c r="D912" t="s">
        <v>1635</v>
      </c>
      <c r="E912">
        <v>2024</v>
      </c>
      <c r="F912" t="s">
        <v>1640</v>
      </c>
      <c r="G912">
        <v>972</v>
      </c>
      <c r="H912">
        <v>17663</v>
      </c>
      <c r="I912">
        <v>12651</v>
      </c>
      <c r="J912">
        <v>496790</v>
      </c>
      <c r="K912">
        <v>4.45</v>
      </c>
      <c r="L912">
        <v>3</v>
      </c>
      <c r="M912">
        <v>4.9400000000000004</v>
      </c>
      <c r="N912">
        <v>4.88</v>
      </c>
      <c r="O912">
        <v>58.2</v>
      </c>
      <c r="P912">
        <v>2.5</v>
      </c>
      <c r="Q912">
        <v>15041</v>
      </c>
      <c r="R912">
        <v>5624</v>
      </c>
      <c r="S912">
        <v>4</v>
      </c>
      <c r="T912" s="30">
        <v>17168436</v>
      </c>
      <c r="U912" s="30">
        <v>12793562</v>
      </c>
      <c r="V912" s="30">
        <v>4374874</v>
      </c>
      <c r="W912" s="27">
        <f t="shared" si="14"/>
        <v>0.25482076526947472</v>
      </c>
    </row>
    <row r="913" spans="1:23" x14ac:dyDescent="0.3">
      <c r="A913" t="s">
        <v>930</v>
      </c>
      <c r="B913" t="s">
        <v>1375</v>
      </c>
      <c r="C913" t="s">
        <v>1634</v>
      </c>
      <c r="D913" t="s">
        <v>1635</v>
      </c>
      <c r="E913">
        <v>2023</v>
      </c>
      <c r="F913" t="s">
        <v>1642</v>
      </c>
      <c r="G913">
        <v>469</v>
      </c>
      <c r="H913">
        <v>7282</v>
      </c>
      <c r="I913">
        <v>7117</v>
      </c>
      <c r="J913">
        <v>135744</v>
      </c>
      <c r="K913">
        <v>14.07</v>
      </c>
      <c r="L913">
        <v>5</v>
      </c>
      <c r="M913">
        <v>8.69</v>
      </c>
      <c r="N913">
        <v>2.17</v>
      </c>
      <c r="O913">
        <v>33.67</v>
      </c>
      <c r="P913">
        <v>2.2999999999999998</v>
      </c>
      <c r="Q913">
        <v>8774</v>
      </c>
      <c r="R913">
        <v>3684</v>
      </c>
      <c r="S913">
        <v>13</v>
      </c>
      <c r="T913" s="30">
        <v>3415258</v>
      </c>
      <c r="U913" s="30">
        <v>3473617</v>
      </c>
      <c r="V913" s="30">
        <v>-58359</v>
      </c>
      <c r="W913" s="27">
        <f t="shared" si="14"/>
        <v>-1.708772807208123E-2</v>
      </c>
    </row>
    <row r="914" spans="1:23" x14ac:dyDescent="0.3">
      <c r="A914" t="s">
        <v>931</v>
      </c>
      <c r="B914" t="s">
        <v>1288</v>
      </c>
      <c r="C914" t="s">
        <v>1633</v>
      </c>
      <c r="D914" t="s">
        <v>1638</v>
      </c>
      <c r="E914">
        <v>2024</v>
      </c>
      <c r="F914" t="s">
        <v>1642</v>
      </c>
      <c r="G914">
        <v>2254</v>
      </c>
      <c r="H914">
        <v>18224</v>
      </c>
      <c r="I914">
        <v>1326</v>
      </c>
      <c r="J914">
        <v>340626</v>
      </c>
      <c r="K914">
        <v>12.28</v>
      </c>
      <c r="L914">
        <v>17</v>
      </c>
      <c r="M914">
        <v>7.37</v>
      </c>
      <c r="N914">
        <v>15.14</v>
      </c>
      <c r="O914">
        <v>81.06</v>
      </c>
      <c r="P914">
        <v>2.7</v>
      </c>
      <c r="Q914">
        <v>11435</v>
      </c>
      <c r="R914">
        <v>8639</v>
      </c>
      <c r="S914">
        <v>13</v>
      </c>
      <c r="T914" s="30">
        <v>41076896</v>
      </c>
      <c r="U914" s="30">
        <v>3329430</v>
      </c>
      <c r="V914" s="30">
        <v>37747466</v>
      </c>
      <c r="W914" s="27">
        <f t="shared" si="14"/>
        <v>0.91894640724557186</v>
      </c>
    </row>
    <row r="915" spans="1:23" x14ac:dyDescent="0.3">
      <c r="A915" t="s">
        <v>932</v>
      </c>
      <c r="B915" t="s">
        <v>1422</v>
      </c>
      <c r="C915" t="s">
        <v>1633</v>
      </c>
      <c r="D915" t="s">
        <v>1638</v>
      </c>
      <c r="E915">
        <v>2023</v>
      </c>
      <c r="F915" t="s">
        <v>1641</v>
      </c>
      <c r="G915">
        <v>2647</v>
      </c>
      <c r="H915">
        <v>4317</v>
      </c>
      <c r="I915">
        <v>10888</v>
      </c>
      <c r="J915">
        <v>59171</v>
      </c>
      <c r="K915">
        <v>14.75</v>
      </c>
      <c r="L915">
        <v>5</v>
      </c>
      <c r="M915">
        <v>5.01</v>
      </c>
      <c r="N915">
        <v>1.43</v>
      </c>
      <c r="O915">
        <v>77.25</v>
      </c>
      <c r="P915">
        <v>3.3</v>
      </c>
      <c r="Q915">
        <v>17248</v>
      </c>
      <c r="R915">
        <v>1363</v>
      </c>
      <c r="S915">
        <v>3</v>
      </c>
      <c r="T915" s="30">
        <v>11427099</v>
      </c>
      <c r="U915" s="30">
        <v>28879707</v>
      </c>
      <c r="V915" s="30">
        <v>-17452608</v>
      </c>
      <c r="W915" s="27">
        <f t="shared" si="14"/>
        <v>-1.5272999735103372</v>
      </c>
    </row>
    <row r="916" spans="1:23" x14ac:dyDescent="0.3">
      <c r="A916" t="s">
        <v>933</v>
      </c>
      <c r="B916" t="s">
        <v>1247</v>
      </c>
      <c r="C916" t="s">
        <v>1632</v>
      </c>
      <c r="D916" t="s">
        <v>1638</v>
      </c>
      <c r="E916">
        <v>2023</v>
      </c>
      <c r="F916" t="s">
        <v>1641</v>
      </c>
      <c r="G916">
        <v>1170</v>
      </c>
      <c r="H916">
        <v>16596</v>
      </c>
      <c r="I916">
        <v>13746</v>
      </c>
      <c r="J916">
        <v>150755</v>
      </c>
      <c r="K916">
        <v>3.9</v>
      </c>
      <c r="L916">
        <v>16</v>
      </c>
      <c r="M916">
        <v>5.73</v>
      </c>
      <c r="N916">
        <v>16.82</v>
      </c>
      <c r="O916">
        <v>47.83</v>
      </c>
      <c r="P916">
        <v>4.5999999999999996</v>
      </c>
      <c r="Q916">
        <v>7906</v>
      </c>
      <c r="R916">
        <v>4765</v>
      </c>
      <c r="S916">
        <v>11</v>
      </c>
      <c r="T916" s="30">
        <v>19417320</v>
      </c>
      <c r="U916" s="30">
        <v>16233575</v>
      </c>
      <c r="V916" s="30">
        <v>3183745</v>
      </c>
      <c r="W916" s="27">
        <f t="shared" si="14"/>
        <v>0.16396418249274358</v>
      </c>
    </row>
    <row r="917" spans="1:23" x14ac:dyDescent="0.3">
      <c r="A917" t="s">
        <v>934</v>
      </c>
      <c r="B917" t="s">
        <v>1163</v>
      </c>
      <c r="C917" t="s">
        <v>1634</v>
      </c>
      <c r="D917" t="s">
        <v>1638</v>
      </c>
      <c r="E917">
        <v>2023</v>
      </c>
      <c r="F917" t="s">
        <v>1640</v>
      </c>
      <c r="G917">
        <v>3118</v>
      </c>
      <c r="H917">
        <v>6799</v>
      </c>
      <c r="I917">
        <v>11065</v>
      </c>
      <c r="J917">
        <v>158125</v>
      </c>
      <c r="K917">
        <v>14.55</v>
      </c>
      <c r="L917">
        <v>13</v>
      </c>
      <c r="M917">
        <v>1.37</v>
      </c>
      <c r="N917">
        <v>13.26</v>
      </c>
      <c r="O917">
        <v>13.13</v>
      </c>
      <c r="P917">
        <v>2.6</v>
      </c>
      <c r="Q917">
        <v>13326</v>
      </c>
      <c r="R917">
        <v>8114</v>
      </c>
      <c r="S917">
        <v>8</v>
      </c>
      <c r="T917" s="30">
        <v>21199282</v>
      </c>
      <c r="U917" s="30">
        <v>34658795</v>
      </c>
      <c r="V917" s="30">
        <v>-13459513</v>
      </c>
      <c r="W917" s="27">
        <f t="shared" si="14"/>
        <v>-0.63490419156648792</v>
      </c>
    </row>
    <row r="918" spans="1:23" x14ac:dyDescent="0.3">
      <c r="A918" t="s">
        <v>935</v>
      </c>
      <c r="B918" t="s">
        <v>1600</v>
      </c>
      <c r="C918" t="s">
        <v>1632</v>
      </c>
      <c r="D918" t="s">
        <v>1635</v>
      </c>
      <c r="E918">
        <v>2024</v>
      </c>
      <c r="F918" t="s">
        <v>1642</v>
      </c>
      <c r="G918">
        <v>1000</v>
      </c>
      <c r="H918">
        <v>11417</v>
      </c>
      <c r="I918">
        <v>13907</v>
      </c>
      <c r="J918">
        <v>442866</v>
      </c>
      <c r="K918">
        <v>6.47</v>
      </c>
      <c r="L918">
        <v>10</v>
      </c>
      <c r="M918">
        <v>9.3800000000000008</v>
      </c>
      <c r="N918">
        <v>16.57</v>
      </c>
      <c r="O918">
        <v>61.08</v>
      </c>
      <c r="P918">
        <v>4.9000000000000004</v>
      </c>
      <c r="Q918">
        <v>18972</v>
      </c>
      <c r="R918">
        <v>1451</v>
      </c>
      <c r="S918">
        <v>13</v>
      </c>
      <c r="T918" s="30">
        <v>11417000</v>
      </c>
      <c r="U918" s="30">
        <v>14349866</v>
      </c>
      <c r="V918" s="30">
        <v>-2932866</v>
      </c>
      <c r="W918" s="27">
        <f t="shared" si="14"/>
        <v>-0.25688587194534468</v>
      </c>
    </row>
    <row r="919" spans="1:23" x14ac:dyDescent="0.3">
      <c r="A919" t="s">
        <v>936</v>
      </c>
      <c r="B919" t="s">
        <v>1601</v>
      </c>
      <c r="C919" t="s">
        <v>1632</v>
      </c>
      <c r="D919" t="s">
        <v>1638</v>
      </c>
      <c r="E919">
        <v>2024</v>
      </c>
      <c r="F919" t="s">
        <v>1640</v>
      </c>
      <c r="G919">
        <v>2386</v>
      </c>
      <c r="H919">
        <v>19573</v>
      </c>
      <c r="I919">
        <v>7548</v>
      </c>
      <c r="J919">
        <v>418226</v>
      </c>
      <c r="K919">
        <v>5.21</v>
      </c>
      <c r="L919">
        <v>18</v>
      </c>
      <c r="M919">
        <v>3.52</v>
      </c>
      <c r="N919">
        <v>14.75</v>
      </c>
      <c r="O919">
        <v>14.05</v>
      </c>
      <c r="P919">
        <v>4</v>
      </c>
      <c r="Q919">
        <v>2861</v>
      </c>
      <c r="R919">
        <v>7080</v>
      </c>
      <c r="S919">
        <v>3</v>
      </c>
      <c r="T919" s="30">
        <v>46701178</v>
      </c>
      <c r="U919" s="30">
        <v>18427754</v>
      </c>
      <c r="V919" s="30">
        <v>28273424</v>
      </c>
      <c r="W919" s="27">
        <f t="shared" si="14"/>
        <v>0.60541136671113516</v>
      </c>
    </row>
    <row r="920" spans="1:23" x14ac:dyDescent="0.3">
      <c r="A920" t="s">
        <v>937</v>
      </c>
      <c r="B920" t="s">
        <v>1058</v>
      </c>
      <c r="C920" t="s">
        <v>1633</v>
      </c>
      <c r="D920" t="s">
        <v>1638</v>
      </c>
      <c r="E920">
        <v>2023</v>
      </c>
      <c r="F920" t="s">
        <v>1642</v>
      </c>
      <c r="G920">
        <v>2293</v>
      </c>
      <c r="H920">
        <v>4767</v>
      </c>
      <c r="I920">
        <v>1205</v>
      </c>
      <c r="J920">
        <v>53696</v>
      </c>
      <c r="K920">
        <v>0.76</v>
      </c>
      <c r="L920">
        <v>1</v>
      </c>
      <c r="M920">
        <v>4.46</v>
      </c>
      <c r="N920">
        <v>10.57</v>
      </c>
      <c r="O920">
        <v>84.1</v>
      </c>
      <c r="P920">
        <v>3</v>
      </c>
      <c r="Q920">
        <v>5973</v>
      </c>
      <c r="R920">
        <v>7290</v>
      </c>
      <c r="S920">
        <v>13</v>
      </c>
      <c r="T920" s="30">
        <v>10930731</v>
      </c>
      <c r="U920" s="30">
        <v>2816761</v>
      </c>
      <c r="V920" s="30">
        <v>8113970</v>
      </c>
      <c r="W920" s="27">
        <f t="shared" si="14"/>
        <v>0.74230808534214221</v>
      </c>
    </row>
    <row r="921" spans="1:23" x14ac:dyDescent="0.3">
      <c r="A921" t="s">
        <v>938</v>
      </c>
      <c r="B921" t="s">
        <v>1174</v>
      </c>
      <c r="C921" t="s">
        <v>1634</v>
      </c>
      <c r="D921" t="s">
        <v>1638</v>
      </c>
      <c r="E921">
        <v>2023</v>
      </c>
      <c r="F921" t="s">
        <v>1640</v>
      </c>
      <c r="G921">
        <v>2695</v>
      </c>
      <c r="H921">
        <v>5906</v>
      </c>
      <c r="I921">
        <v>8786</v>
      </c>
      <c r="J921">
        <v>176310</v>
      </c>
      <c r="K921">
        <v>0.79</v>
      </c>
      <c r="L921">
        <v>2</v>
      </c>
      <c r="M921">
        <v>6.72</v>
      </c>
      <c r="N921">
        <v>5.0199999999999996</v>
      </c>
      <c r="O921">
        <v>86.93</v>
      </c>
      <c r="P921">
        <v>3.6</v>
      </c>
      <c r="Q921">
        <v>8819</v>
      </c>
      <c r="R921">
        <v>3927</v>
      </c>
      <c r="S921">
        <v>3</v>
      </c>
      <c r="T921" s="30">
        <v>15916670</v>
      </c>
      <c r="U921" s="30">
        <v>23854580</v>
      </c>
      <c r="V921" s="30">
        <v>-7937910</v>
      </c>
      <c r="W921" s="27">
        <f t="shared" si="14"/>
        <v>-0.49871675419544415</v>
      </c>
    </row>
    <row r="922" spans="1:23" x14ac:dyDescent="0.3">
      <c r="A922" t="s">
        <v>939</v>
      </c>
      <c r="B922" t="s">
        <v>1410</v>
      </c>
      <c r="C922" t="s">
        <v>1632</v>
      </c>
      <c r="D922" t="s">
        <v>1635</v>
      </c>
      <c r="E922">
        <v>2023</v>
      </c>
      <c r="F922" t="s">
        <v>1641</v>
      </c>
      <c r="G922">
        <v>1907</v>
      </c>
      <c r="H922">
        <v>19326</v>
      </c>
      <c r="I922">
        <v>10565</v>
      </c>
      <c r="J922">
        <v>463274</v>
      </c>
      <c r="K922">
        <v>10.38</v>
      </c>
      <c r="L922">
        <v>10</v>
      </c>
      <c r="M922">
        <v>3.34</v>
      </c>
      <c r="N922">
        <v>7.64</v>
      </c>
      <c r="O922">
        <v>25.16</v>
      </c>
      <c r="P922">
        <v>1.4</v>
      </c>
      <c r="Q922">
        <v>10167</v>
      </c>
      <c r="R922">
        <v>8961</v>
      </c>
      <c r="S922">
        <v>3</v>
      </c>
      <c r="T922" s="30">
        <v>36854682</v>
      </c>
      <c r="U922" s="30">
        <v>20610729</v>
      </c>
      <c r="V922" s="30">
        <v>16243953</v>
      </c>
      <c r="W922" s="27">
        <f t="shared" si="14"/>
        <v>0.44075683518311187</v>
      </c>
    </row>
    <row r="923" spans="1:23" x14ac:dyDescent="0.3">
      <c r="A923" t="s">
        <v>940</v>
      </c>
      <c r="B923" t="s">
        <v>1602</v>
      </c>
      <c r="C923" t="s">
        <v>1632</v>
      </c>
      <c r="D923" t="s">
        <v>1636</v>
      </c>
      <c r="E923">
        <v>2024</v>
      </c>
      <c r="F923" t="s">
        <v>1642</v>
      </c>
      <c r="G923">
        <v>4662</v>
      </c>
      <c r="H923">
        <v>11882</v>
      </c>
      <c r="I923">
        <v>14899</v>
      </c>
      <c r="J923">
        <v>201385</v>
      </c>
      <c r="K923">
        <v>6.87</v>
      </c>
      <c r="L923">
        <v>5</v>
      </c>
      <c r="M923">
        <v>2.54</v>
      </c>
      <c r="N923">
        <v>13.11</v>
      </c>
      <c r="O923">
        <v>64.11</v>
      </c>
      <c r="P923">
        <v>4.4000000000000004</v>
      </c>
      <c r="Q923">
        <v>10981</v>
      </c>
      <c r="R923">
        <v>2746</v>
      </c>
      <c r="S923">
        <v>13</v>
      </c>
      <c r="T923" s="30">
        <v>55393884</v>
      </c>
      <c r="U923" s="30">
        <v>69660523</v>
      </c>
      <c r="V923" s="30">
        <v>-14266639</v>
      </c>
      <c r="W923" s="27">
        <f t="shared" si="14"/>
        <v>-0.25754899223170558</v>
      </c>
    </row>
    <row r="924" spans="1:23" x14ac:dyDescent="0.3">
      <c r="A924" t="s">
        <v>941</v>
      </c>
      <c r="B924" t="s">
        <v>1369</v>
      </c>
      <c r="C924" t="s">
        <v>1634</v>
      </c>
      <c r="D924" t="s">
        <v>1635</v>
      </c>
      <c r="E924">
        <v>2023</v>
      </c>
      <c r="F924" t="s">
        <v>1642</v>
      </c>
      <c r="G924">
        <v>1915</v>
      </c>
      <c r="H924">
        <v>5937</v>
      </c>
      <c r="I924">
        <v>13592</v>
      </c>
      <c r="J924">
        <v>331293</v>
      </c>
      <c r="K924">
        <v>3.4</v>
      </c>
      <c r="L924">
        <v>13</v>
      </c>
      <c r="M924">
        <v>6.31</v>
      </c>
      <c r="N924">
        <v>16.3</v>
      </c>
      <c r="O924">
        <v>17.38</v>
      </c>
      <c r="P924">
        <v>3.3</v>
      </c>
      <c r="Q924">
        <v>10020</v>
      </c>
      <c r="R924">
        <v>366</v>
      </c>
      <c r="S924">
        <v>14</v>
      </c>
      <c r="T924" s="30">
        <v>11369355</v>
      </c>
      <c r="U924" s="30">
        <v>26359973</v>
      </c>
      <c r="V924" s="30">
        <v>-14990618</v>
      </c>
      <c r="W924" s="27">
        <f t="shared" si="14"/>
        <v>-1.3185108565965264</v>
      </c>
    </row>
    <row r="925" spans="1:23" x14ac:dyDescent="0.3">
      <c r="A925" t="s">
        <v>942</v>
      </c>
      <c r="B925" t="s">
        <v>1267</v>
      </c>
      <c r="C925" t="s">
        <v>1632</v>
      </c>
      <c r="D925" t="s">
        <v>1636</v>
      </c>
      <c r="E925">
        <v>2024</v>
      </c>
      <c r="F925" t="s">
        <v>1642</v>
      </c>
      <c r="G925">
        <v>2962</v>
      </c>
      <c r="H925">
        <v>6935</v>
      </c>
      <c r="I925">
        <v>4540</v>
      </c>
      <c r="J925">
        <v>442208</v>
      </c>
      <c r="K925">
        <v>9.2100000000000009</v>
      </c>
      <c r="L925">
        <v>18</v>
      </c>
      <c r="M925">
        <v>0.25</v>
      </c>
      <c r="N925">
        <v>19.489999999999998</v>
      </c>
      <c r="O925">
        <v>68.36</v>
      </c>
      <c r="P925">
        <v>4.9000000000000004</v>
      </c>
      <c r="Q925">
        <v>19070</v>
      </c>
      <c r="R925">
        <v>9730</v>
      </c>
      <c r="S925">
        <v>5</v>
      </c>
      <c r="T925" s="30">
        <v>20541470</v>
      </c>
      <c r="U925" s="30">
        <v>13889688</v>
      </c>
      <c r="V925" s="30">
        <v>6651782</v>
      </c>
      <c r="W925" s="27">
        <f t="shared" si="14"/>
        <v>0.32382210231302822</v>
      </c>
    </row>
    <row r="926" spans="1:23" x14ac:dyDescent="0.3">
      <c r="A926" t="s">
        <v>943</v>
      </c>
      <c r="B926" t="s">
        <v>1603</v>
      </c>
      <c r="C926" t="s">
        <v>1633</v>
      </c>
      <c r="D926" t="s">
        <v>1637</v>
      </c>
      <c r="E926">
        <v>2023</v>
      </c>
      <c r="F926" t="s">
        <v>1640</v>
      </c>
      <c r="G926">
        <v>2903</v>
      </c>
      <c r="H926">
        <v>5607</v>
      </c>
      <c r="I926">
        <v>13266</v>
      </c>
      <c r="J926">
        <v>365665</v>
      </c>
      <c r="K926">
        <v>3.79</v>
      </c>
      <c r="L926">
        <v>15</v>
      </c>
      <c r="M926">
        <v>7.21</v>
      </c>
      <c r="N926">
        <v>19.18</v>
      </c>
      <c r="O926">
        <v>37.78</v>
      </c>
      <c r="P926">
        <v>3.5</v>
      </c>
      <c r="Q926">
        <v>5036</v>
      </c>
      <c r="R926">
        <v>7534</v>
      </c>
      <c r="S926">
        <v>2</v>
      </c>
      <c r="T926" s="30">
        <v>16277121</v>
      </c>
      <c r="U926" s="30">
        <v>38876863</v>
      </c>
      <c r="V926" s="30">
        <v>-22599742</v>
      </c>
      <c r="W926" s="27">
        <f t="shared" si="14"/>
        <v>-1.3884360753968714</v>
      </c>
    </row>
    <row r="927" spans="1:23" x14ac:dyDescent="0.3">
      <c r="A927" t="s">
        <v>944</v>
      </c>
      <c r="B927" t="s">
        <v>1201</v>
      </c>
      <c r="C927" t="s">
        <v>1632</v>
      </c>
      <c r="D927" t="s">
        <v>1637</v>
      </c>
      <c r="E927">
        <v>2023</v>
      </c>
      <c r="F927" t="s">
        <v>1639</v>
      </c>
      <c r="G927">
        <v>4960</v>
      </c>
      <c r="H927">
        <v>2060</v>
      </c>
      <c r="I927">
        <v>13219</v>
      </c>
      <c r="J927">
        <v>95740</v>
      </c>
      <c r="K927">
        <v>8.66</v>
      </c>
      <c r="L927">
        <v>6</v>
      </c>
      <c r="M927">
        <v>5.14</v>
      </c>
      <c r="N927">
        <v>24.32</v>
      </c>
      <c r="O927">
        <v>64.48</v>
      </c>
      <c r="P927">
        <v>4.3</v>
      </c>
      <c r="Q927">
        <v>3273</v>
      </c>
      <c r="R927">
        <v>1122</v>
      </c>
      <c r="S927">
        <v>3</v>
      </c>
      <c r="T927" s="30">
        <v>10217600</v>
      </c>
      <c r="U927" s="30">
        <v>65661980</v>
      </c>
      <c r="V927" s="30">
        <v>-55444380</v>
      </c>
      <c r="W927" s="27">
        <f t="shared" si="14"/>
        <v>-5.426360397745067</v>
      </c>
    </row>
    <row r="928" spans="1:23" x14ac:dyDescent="0.3">
      <c r="A928" t="s">
        <v>945</v>
      </c>
      <c r="B928" t="s">
        <v>1129</v>
      </c>
      <c r="C928" t="s">
        <v>1632</v>
      </c>
      <c r="D928" t="s">
        <v>1638</v>
      </c>
      <c r="E928">
        <v>2023</v>
      </c>
      <c r="F928" t="s">
        <v>1642</v>
      </c>
      <c r="G928">
        <v>3278</v>
      </c>
      <c r="H928">
        <v>13829</v>
      </c>
      <c r="I928">
        <v>2646</v>
      </c>
      <c r="J928">
        <v>156611</v>
      </c>
      <c r="K928">
        <v>5.39</v>
      </c>
      <c r="L928">
        <v>7</v>
      </c>
      <c r="M928">
        <v>6.06</v>
      </c>
      <c r="N928">
        <v>7.15</v>
      </c>
      <c r="O928">
        <v>39.83</v>
      </c>
      <c r="P928">
        <v>4.2</v>
      </c>
      <c r="Q928">
        <v>11755</v>
      </c>
      <c r="R928">
        <v>8047</v>
      </c>
      <c r="S928">
        <v>4</v>
      </c>
      <c r="T928" s="30">
        <v>45331462</v>
      </c>
      <c r="U928" s="30">
        <v>8830199</v>
      </c>
      <c r="V928" s="30">
        <v>36501263</v>
      </c>
      <c r="W928" s="27">
        <f t="shared" si="14"/>
        <v>0.80520815763674247</v>
      </c>
    </row>
    <row r="929" spans="1:23" x14ac:dyDescent="0.3">
      <c r="A929" t="s">
        <v>946</v>
      </c>
      <c r="B929" t="s">
        <v>1604</v>
      </c>
      <c r="C929" t="s">
        <v>1634</v>
      </c>
      <c r="D929" t="s">
        <v>1638</v>
      </c>
      <c r="E929">
        <v>2023</v>
      </c>
      <c r="F929" t="s">
        <v>1642</v>
      </c>
      <c r="G929">
        <v>3769</v>
      </c>
      <c r="H929">
        <v>3326</v>
      </c>
      <c r="I929">
        <v>2278</v>
      </c>
      <c r="J929">
        <v>448172</v>
      </c>
      <c r="K929">
        <v>12.35</v>
      </c>
      <c r="L929">
        <v>18</v>
      </c>
      <c r="M929">
        <v>6.32</v>
      </c>
      <c r="N929">
        <v>1.78</v>
      </c>
      <c r="O929">
        <v>21.65</v>
      </c>
      <c r="P929">
        <v>2.4</v>
      </c>
      <c r="Q929">
        <v>4058</v>
      </c>
      <c r="R929">
        <v>2137</v>
      </c>
      <c r="S929">
        <v>8</v>
      </c>
      <c r="T929" s="30">
        <v>12535694</v>
      </c>
      <c r="U929" s="30">
        <v>9033954</v>
      </c>
      <c r="V929" s="30">
        <v>3501740</v>
      </c>
      <c r="W929" s="27">
        <f t="shared" si="14"/>
        <v>0.27934153466094497</v>
      </c>
    </row>
    <row r="930" spans="1:23" x14ac:dyDescent="0.3">
      <c r="A930" t="s">
        <v>947</v>
      </c>
      <c r="B930" t="s">
        <v>1226</v>
      </c>
      <c r="C930" t="s">
        <v>1633</v>
      </c>
      <c r="D930" t="s">
        <v>1638</v>
      </c>
      <c r="E930">
        <v>2023</v>
      </c>
      <c r="F930" t="s">
        <v>1641</v>
      </c>
      <c r="G930">
        <v>3278</v>
      </c>
      <c r="H930">
        <v>12921</v>
      </c>
      <c r="I930">
        <v>11387</v>
      </c>
      <c r="J930">
        <v>298922</v>
      </c>
      <c r="K930">
        <v>12.31</v>
      </c>
      <c r="L930">
        <v>19</v>
      </c>
      <c r="M930">
        <v>5.27</v>
      </c>
      <c r="N930">
        <v>8.64</v>
      </c>
      <c r="O930">
        <v>42.49</v>
      </c>
      <c r="P930">
        <v>2</v>
      </c>
      <c r="Q930">
        <v>6579</v>
      </c>
      <c r="R930">
        <v>8856</v>
      </c>
      <c r="S930">
        <v>11</v>
      </c>
      <c r="T930" s="30">
        <v>42355038</v>
      </c>
      <c r="U930" s="30">
        <v>37625508</v>
      </c>
      <c r="V930" s="30">
        <v>4729530</v>
      </c>
      <c r="W930" s="27">
        <f t="shared" si="14"/>
        <v>0.11166393003826369</v>
      </c>
    </row>
    <row r="931" spans="1:23" x14ac:dyDescent="0.3">
      <c r="A931" t="s">
        <v>948</v>
      </c>
      <c r="B931" t="s">
        <v>1605</v>
      </c>
      <c r="C931" t="s">
        <v>1633</v>
      </c>
      <c r="D931" t="s">
        <v>1637</v>
      </c>
      <c r="E931">
        <v>2023</v>
      </c>
      <c r="F931" t="s">
        <v>1640</v>
      </c>
      <c r="G931">
        <v>2421</v>
      </c>
      <c r="H931">
        <v>13765</v>
      </c>
      <c r="I931">
        <v>1571</v>
      </c>
      <c r="J931">
        <v>378785</v>
      </c>
      <c r="K931">
        <v>7.16</v>
      </c>
      <c r="L931">
        <v>15</v>
      </c>
      <c r="M931">
        <v>5.83</v>
      </c>
      <c r="N931">
        <v>18.579999999999998</v>
      </c>
      <c r="O931">
        <v>19.010000000000002</v>
      </c>
      <c r="P931">
        <v>2.7</v>
      </c>
      <c r="Q931">
        <v>15841</v>
      </c>
      <c r="R931">
        <v>7878</v>
      </c>
      <c r="S931">
        <v>2</v>
      </c>
      <c r="T931" s="30">
        <v>33325065</v>
      </c>
      <c r="U931" s="30">
        <v>4182176</v>
      </c>
      <c r="V931" s="30">
        <v>29142889</v>
      </c>
      <c r="W931" s="27">
        <f t="shared" si="14"/>
        <v>0.87450359061565219</v>
      </c>
    </row>
    <row r="932" spans="1:23" x14ac:dyDescent="0.3">
      <c r="A932" t="s">
        <v>949</v>
      </c>
      <c r="B932" t="s">
        <v>1606</v>
      </c>
      <c r="C932" t="s">
        <v>1632</v>
      </c>
      <c r="D932" t="s">
        <v>1637</v>
      </c>
      <c r="E932">
        <v>2024</v>
      </c>
      <c r="F932" t="s">
        <v>1640</v>
      </c>
      <c r="G932">
        <v>2941</v>
      </c>
      <c r="H932">
        <v>9129</v>
      </c>
      <c r="I932">
        <v>6325</v>
      </c>
      <c r="J932">
        <v>113811</v>
      </c>
      <c r="K932">
        <v>5.26</v>
      </c>
      <c r="L932">
        <v>6</v>
      </c>
      <c r="M932">
        <v>6.84</v>
      </c>
      <c r="N932">
        <v>10.95</v>
      </c>
      <c r="O932">
        <v>56.15</v>
      </c>
      <c r="P932">
        <v>2.9</v>
      </c>
      <c r="Q932">
        <v>11481</v>
      </c>
      <c r="R932">
        <v>1159</v>
      </c>
      <c r="S932">
        <v>7</v>
      </c>
      <c r="T932" s="30">
        <v>26848389</v>
      </c>
      <c r="U932" s="30">
        <v>18715636</v>
      </c>
      <c r="V932" s="30">
        <v>8132753</v>
      </c>
      <c r="W932" s="27">
        <f t="shared" si="14"/>
        <v>0.30291400351805092</v>
      </c>
    </row>
    <row r="933" spans="1:23" x14ac:dyDescent="0.3">
      <c r="A933" t="s">
        <v>950</v>
      </c>
      <c r="B933" t="s">
        <v>1267</v>
      </c>
      <c r="C933" t="s">
        <v>1633</v>
      </c>
      <c r="D933" t="s">
        <v>1635</v>
      </c>
      <c r="E933">
        <v>2024</v>
      </c>
      <c r="F933" t="s">
        <v>1642</v>
      </c>
      <c r="G933">
        <v>3806</v>
      </c>
      <c r="H933">
        <v>9825</v>
      </c>
      <c r="I933">
        <v>9570</v>
      </c>
      <c r="J933">
        <v>495376</v>
      </c>
      <c r="K933">
        <v>5.44</v>
      </c>
      <c r="L933">
        <v>8</v>
      </c>
      <c r="M933">
        <v>7.53</v>
      </c>
      <c r="N933">
        <v>20.440000000000001</v>
      </c>
      <c r="O933">
        <v>13.28</v>
      </c>
      <c r="P933">
        <v>2</v>
      </c>
      <c r="Q933">
        <v>5024</v>
      </c>
      <c r="R933">
        <v>1524</v>
      </c>
      <c r="S933">
        <v>4</v>
      </c>
      <c r="T933" s="30">
        <v>37393950</v>
      </c>
      <c r="U933" s="30">
        <v>36918796</v>
      </c>
      <c r="V933" s="30">
        <v>475154</v>
      </c>
      <c r="W933" s="27">
        <f t="shared" si="14"/>
        <v>1.270670790328382E-2</v>
      </c>
    </row>
    <row r="934" spans="1:23" x14ac:dyDescent="0.3">
      <c r="A934" t="s">
        <v>951</v>
      </c>
      <c r="B934" t="s">
        <v>1057</v>
      </c>
      <c r="C934" t="s">
        <v>1634</v>
      </c>
      <c r="D934" t="s">
        <v>1638</v>
      </c>
      <c r="E934">
        <v>2023</v>
      </c>
      <c r="F934" t="s">
        <v>1642</v>
      </c>
      <c r="G934">
        <v>4275</v>
      </c>
      <c r="H934">
        <v>9193</v>
      </c>
      <c r="I934">
        <v>11893</v>
      </c>
      <c r="J934">
        <v>232385</v>
      </c>
      <c r="K934">
        <v>12.09</v>
      </c>
      <c r="L934">
        <v>12</v>
      </c>
      <c r="M934">
        <v>7.27</v>
      </c>
      <c r="N934">
        <v>13.73</v>
      </c>
      <c r="O934">
        <v>52.19</v>
      </c>
      <c r="P934">
        <v>4.5999999999999996</v>
      </c>
      <c r="Q934">
        <v>10498</v>
      </c>
      <c r="R934">
        <v>4223</v>
      </c>
      <c r="S934">
        <v>4</v>
      </c>
      <c r="T934" s="30">
        <v>39300075</v>
      </c>
      <c r="U934" s="30">
        <v>51074960</v>
      </c>
      <c r="V934" s="30">
        <v>-11774885</v>
      </c>
      <c r="W934" s="27">
        <f t="shared" si="14"/>
        <v>-0.29961482261802297</v>
      </c>
    </row>
    <row r="935" spans="1:23" x14ac:dyDescent="0.3">
      <c r="A935" t="s">
        <v>952</v>
      </c>
      <c r="B935" t="s">
        <v>1515</v>
      </c>
      <c r="C935" t="s">
        <v>1634</v>
      </c>
      <c r="D935" t="s">
        <v>1636</v>
      </c>
      <c r="E935">
        <v>2024</v>
      </c>
      <c r="F935" t="s">
        <v>1639</v>
      </c>
      <c r="G935">
        <v>144</v>
      </c>
      <c r="H935">
        <v>9764</v>
      </c>
      <c r="I935">
        <v>14603</v>
      </c>
      <c r="J935">
        <v>113232</v>
      </c>
      <c r="K935">
        <v>4.92</v>
      </c>
      <c r="L935">
        <v>0</v>
      </c>
      <c r="M935">
        <v>8.6999999999999993</v>
      </c>
      <c r="N935">
        <v>23.24</v>
      </c>
      <c r="O935">
        <v>80.91</v>
      </c>
      <c r="P935">
        <v>3.2</v>
      </c>
      <c r="Q935">
        <v>15197</v>
      </c>
      <c r="R935">
        <v>319</v>
      </c>
      <c r="S935">
        <v>5</v>
      </c>
      <c r="T935" s="30">
        <v>1406016</v>
      </c>
      <c r="U935" s="30">
        <v>2216064</v>
      </c>
      <c r="V935" s="30">
        <v>-810048</v>
      </c>
      <c r="W935" s="27">
        <f t="shared" si="14"/>
        <v>-0.57613000136556058</v>
      </c>
    </row>
    <row r="936" spans="1:23" x14ac:dyDescent="0.3">
      <c r="A936" t="s">
        <v>953</v>
      </c>
      <c r="B936" t="s">
        <v>1607</v>
      </c>
      <c r="C936" t="s">
        <v>1634</v>
      </c>
      <c r="D936" t="s">
        <v>1638</v>
      </c>
      <c r="E936">
        <v>2023</v>
      </c>
      <c r="F936" t="s">
        <v>1641</v>
      </c>
      <c r="G936">
        <v>2724</v>
      </c>
      <c r="H936">
        <v>14186</v>
      </c>
      <c r="I936">
        <v>993</v>
      </c>
      <c r="J936">
        <v>327561</v>
      </c>
      <c r="K936">
        <v>3.14</v>
      </c>
      <c r="L936">
        <v>7</v>
      </c>
      <c r="M936">
        <v>1.89</v>
      </c>
      <c r="N936">
        <v>23.7</v>
      </c>
      <c r="O936">
        <v>77.03</v>
      </c>
      <c r="P936">
        <v>4.9000000000000004</v>
      </c>
      <c r="Q936">
        <v>20550</v>
      </c>
      <c r="R936">
        <v>505</v>
      </c>
      <c r="S936">
        <v>14</v>
      </c>
      <c r="T936" s="30">
        <v>38642664</v>
      </c>
      <c r="U936" s="30">
        <v>3032493</v>
      </c>
      <c r="V936" s="30">
        <v>35610171</v>
      </c>
      <c r="W936" s="27">
        <f t="shared" si="14"/>
        <v>0.92152474270407447</v>
      </c>
    </row>
    <row r="937" spans="1:23" x14ac:dyDescent="0.3">
      <c r="A937" t="s">
        <v>954</v>
      </c>
      <c r="B937" t="s">
        <v>1271</v>
      </c>
      <c r="C937" t="s">
        <v>1632</v>
      </c>
      <c r="D937" t="s">
        <v>1638</v>
      </c>
      <c r="E937">
        <v>2024</v>
      </c>
      <c r="F937" t="s">
        <v>1640</v>
      </c>
      <c r="G937">
        <v>2005</v>
      </c>
      <c r="H937">
        <v>15216</v>
      </c>
      <c r="I937">
        <v>2807</v>
      </c>
      <c r="J937">
        <v>205801</v>
      </c>
      <c r="K937">
        <v>1.27</v>
      </c>
      <c r="L937">
        <v>3</v>
      </c>
      <c r="M937">
        <v>4.01</v>
      </c>
      <c r="N937">
        <v>1.73</v>
      </c>
      <c r="O937">
        <v>80.62</v>
      </c>
      <c r="P937">
        <v>4.2</v>
      </c>
      <c r="Q937">
        <v>15106</v>
      </c>
      <c r="R937">
        <v>9929</v>
      </c>
      <c r="S937">
        <v>5</v>
      </c>
      <c r="T937" s="30">
        <v>30508080</v>
      </c>
      <c r="U937" s="30">
        <v>5833836</v>
      </c>
      <c r="V937" s="30">
        <v>24674244</v>
      </c>
      <c r="W937" s="27">
        <f t="shared" si="14"/>
        <v>0.80877734685368596</v>
      </c>
    </row>
    <row r="938" spans="1:23" x14ac:dyDescent="0.3">
      <c r="A938" t="s">
        <v>955</v>
      </c>
      <c r="B938" t="s">
        <v>1608</v>
      </c>
      <c r="C938" t="s">
        <v>1633</v>
      </c>
      <c r="D938" t="s">
        <v>1637</v>
      </c>
      <c r="E938">
        <v>2024</v>
      </c>
      <c r="F938" t="s">
        <v>1639</v>
      </c>
      <c r="G938">
        <v>843</v>
      </c>
      <c r="H938">
        <v>8221</v>
      </c>
      <c r="I938">
        <v>1985</v>
      </c>
      <c r="J938">
        <v>162492</v>
      </c>
      <c r="K938">
        <v>7</v>
      </c>
      <c r="L938">
        <v>2</v>
      </c>
      <c r="M938">
        <v>9.48</v>
      </c>
      <c r="N938">
        <v>11.41</v>
      </c>
      <c r="O938">
        <v>83.76</v>
      </c>
      <c r="P938">
        <v>3.2</v>
      </c>
      <c r="Q938">
        <v>14929</v>
      </c>
      <c r="R938">
        <v>2418</v>
      </c>
      <c r="S938">
        <v>8</v>
      </c>
      <c r="T938" s="30">
        <v>6930303</v>
      </c>
      <c r="U938" s="30">
        <v>1835847</v>
      </c>
      <c r="V938" s="30">
        <v>5094456</v>
      </c>
      <c r="W938" s="27">
        <f t="shared" si="14"/>
        <v>0.73509859525622467</v>
      </c>
    </row>
    <row r="939" spans="1:23" x14ac:dyDescent="0.3">
      <c r="A939" t="s">
        <v>956</v>
      </c>
      <c r="B939" t="s">
        <v>1450</v>
      </c>
      <c r="C939" t="s">
        <v>1633</v>
      </c>
      <c r="D939" t="s">
        <v>1637</v>
      </c>
      <c r="E939">
        <v>2024</v>
      </c>
      <c r="F939" t="s">
        <v>1641</v>
      </c>
      <c r="G939">
        <v>1884</v>
      </c>
      <c r="H939">
        <v>8873</v>
      </c>
      <c r="I939">
        <v>3194</v>
      </c>
      <c r="J939">
        <v>80099</v>
      </c>
      <c r="K939">
        <v>7.23</v>
      </c>
      <c r="L939">
        <v>2</v>
      </c>
      <c r="M939">
        <v>3.97</v>
      </c>
      <c r="N939">
        <v>15.24</v>
      </c>
      <c r="O939">
        <v>18.36</v>
      </c>
      <c r="P939">
        <v>4.8</v>
      </c>
      <c r="Q939">
        <v>17539</v>
      </c>
      <c r="R939">
        <v>9966</v>
      </c>
      <c r="S939">
        <v>4</v>
      </c>
      <c r="T939" s="30">
        <v>16716732</v>
      </c>
      <c r="U939" s="30">
        <v>6097595</v>
      </c>
      <c r="V939" s="30">
        <v>10619137</v>
      </c>
      <c r="W939" s="27">
        <f t="shared" si="14"/>
        <v>0.63524000982967244</v>
      </c>
    </row>
    <row r="940" spans="1:23" x14ac:dyDescent="0.3">
      <c r="A940" t="s">
        <v>957</v>
      </c>
      <c r="B940" t="s">
        <v>1609</v>
      </c>
      <c r="C940" t="s">
        <v>1632</v>
      </c>
      <c r="D940" t="s">
        <v>1638</v>
      </c>
      <c r="E940">
        <v>2023</v>
      </c>
      <c r="F940" t="s">
        <v>1641</v>
      </c>
      <c r="G940">
        <v>2166</v>
      </c>
      <c r="H940">
        <v>7407</v>
      </c>
      <c r="I940">
        <v>11990</v>
      </c>
      <c r="J940">
        <v>279206</v>
      </c>
      <c r="K940">
        <v>12.61</v>
      </c>
      <c r="L940">
        <v>12</v>
      </c>
      <c r="M940">
        <v>1.25</v>
      </c>
      <c r="N940">
        <v>6.4</v>
      </c>
      <c r="O940">
        <v>20.3</v>
      </c>
      <c r="P940">
        <v>3</v>
      </c>
      <c r="Q940">
        <v>8640</v>
      </c>
      <c r="R940">
        <v>9083</v>
      </c>
      <c r="S940">
        <v>9</v>
      </c>
      <c r="T940" s="30">
        <v>16043562</v>
      </c>
      <c r="U940" s="30">
        <v>26249546</v>
      </c>
      <c r="V940" s="30">
        <v>-10205984</v>
      </c>
      <c r="W940" s="27">
        <f t="shared" si="14"/>
        <v>-0.6361420238223906</v>
      </c>
    </row>
    <row r="941" spans="1:23" x14ac:dyDescent="0.3">
      <c r="A941" t="s">
        <v>958</v>
      </c>
      <c r="B941" t="s">
        <v>1440</v>
      </c>
      <c r="C941" t="s">
        <v>1633</v>
      </c>
      <c r="D941" t="s">
        <v>1638</v>
      </c>
      <c r="E941">
        <v>2024</v>
      </c>
      <c r="F941" t="s">
        <v>1639</v>
      </c>
      <c r="G941">
        <v>4156</v>
      </c>
      <c r="H941">
        <v>17627</v>
      </c>
      <c r="I941">
        <v>14472</v>
      </c>
      <c r="J941">
        <v>473177</v>
      </c>
      <c r="K941">
        <v>3.32</v>
      </c>
      <c r="L941">
        <v>7</v>
      </c>
      <c r="M941">
        <v>5.25</v>
      </c>
      <c r="N941">
        <v>10.18</v>
      </c>
      <c r="O941">
        <v>54.56</v>
      </c>
      <c r="P941">
        <v>4.5</v>
      </c>
      <c r="Q941">
        <v>10285</v>
      </c>
      <c r="R941">
        <v>5158</v>
      </c>
      <c r="S941">
        <v>9</v>
      </c>
      <c r="T941" s="30">
        <v>73257812</v>
      </c>
      <c r="U941" s="30">
        <v>60618809</v>
      </c>
      <c r="V941" s="30">
        <v>12639003</v>
      </c>
      <c r="W941" s="27">
        <f t="shared" si="14"/>
        <v>0.17252771622499455</v>
      </c>
    </row>
    <row r="942" spans="1:23" x14ac:dyDescent="0.3">
      <c r="A942" t="s">
        <v>959</v>
      </c>
      <c r="B942" t="s">
        <v>1298</v>
      </c>
      <c r="C942" t="s">
        <v>1632</v>
      </c>
      <c r="D942" t="s">
        <v>1636</v>
      </c>
      <c r="E942">
        <v>2023</v>
      </c>
      <c r="F942" t="s">
        <v>1641</v>
      </c>
      <c r="G942">
        <v>3375</v>
      </c>
      <c r="H942">
        <v>7156</v>
      </c>
      <c r="I942">
        <v>10784</v>
      </c>
      <c r="J942">
        <v>455818</v>
      </c>
      <c r="K942">
        <v>5.71</v>
      </c>
      <c r="L942">
        <v>6</v>
      </c>
      <c r="M942">
        <v>1.0900000000000001</v>
      </c>
      <c r="N942">
        <v>16.940000000000001</v>
      </c>
      <c r="O942">
        <v>81.52</v>
      </c>
      <c r="P942">
        <v>2.4</v>
      </c>
      <c r="Q942">
        <v>16401</v>
      </c>
      <c r="R942">
        <v>1409</v>
      </c>
      <c r="S942">
        <v>12</v>
      </c>
      <c r="T942" s="30">
        <v>24151500</v>
      </c>
      <c r="U942" s="30">
        <v>36851818</v>
      </c>
      <c r="V942" s="30">
        <v>-12700318</v>
      </c>
      <c r="W942" s="27">
        <f t="shared" si="14"/>
        <v>-0.52586042274806943</v>
      </c>
    </row>
    <row r="943" spans="1:23" x14ac:dyDescent="0.3">
      <c r="A943" t="s">
        <v>960</v>
      </c>
      <c r="B943" t="s">
        <v>1610</v>
      </c>
      <c r="C943" t="s">
        <v>1634</v>
      </c>
      <c r="D943" t="s">
        <v>1637</v>
      </c>
      <c r="E943">
        <v>2023</v>
      </c>
      <c r="F943" t="s">
        <v>1640</v>
      </c>
      <c r="G943">
        <v>2969</v>
      </c>
      <c r="H943">
        <v>10484</v>
      </c>
      <c r="I943">
        <v>10102</v>
      </c>
      <c r="J943">
        <v>168474</v>
      </c>
      <c r="K943">
        <v>12.13</v>
      </c>
      <c r="L943">
        <v>0</v>
      </c>
      <c r="M943">
        <v>2.0299999999999998</v>
      </c>
      <c r="N943">
        <v>5.67</v>
      </c>
      <c r="O943">
        <v>87.95</v>
      </c>
      <c r="P943">
        <v>2.5</v>
      </c>
      <c r="Q943">
        <v>4780</v>
      </c>
      <c r="R943">
        <v>7721</v>
      </c>
      <c r="S943">
        <v>14</v>
      </c>
      <c r="T943" s="30">
        <v>31126996</v>
      </c>
      <c r="U943" s="30">
        <v>30161312</v>
      </c>
      <c r="V943" s="30">
        <v>965684</v>
      </c>
      <c r="W943" s="27">
        <f t="shared" si="14"/>
        <v>3.102400244469463E-2</v>
      </c>
    </row>
    <row r="944" spans="1:23" x14ac:dyDescent="0.3">
      <c r="A944" t="s">
        <v>961</v>
      </c>
      <c r="B944" t="s">
        <v>1263</v>
      </c>
      <c r="C944" t="s">
        <v>1632</v>
      </c>
      <c r="D944" t="s">
        <v>1637</v>
      </c>
      <c r="E944">
        <v>2024</v>
      </c>
      <c r="F944" t="s">
        <v>1641</v>
      </c>
      <c r="G944">
        <v>2647</v>
      </c>
      <c r="H944">
        <v>9786</v>
      </c>
      <c r="I944">
        <v>4805</v>
      </c>
      <c r="J944">
        <v>321400</v>
      </c>
      <c r="K944">
        <v>12.35</v>
      </c>
      <c r="L944">
        <v>15</v>
      </c>
      <c r="M944">
        <v>9.98</v>
      </c>
      <c r="N944">
        <v>15.05</v>
      </c>
      <c r="O944">
        <v>13.7</v>
      </c>
      <c r="P944">
        <v>2.7</v>
      </c>
      <c r="Q944">
        <v>3712</v>
      </c>
      <c r="R944">
        <v>5029</v>
      </c>
      <c r="S944">
        <v>8</v>
      </c>
      <c r="T944" s="30">
        <v>25903542</v>
      </c>
      <c r="U944" s="30">
        <v>13040235</v>
      </c>
      <c r="V944" s="30">
        <v>12863307</v>
      </c>
      <c r="W944" s="27">
        <f t="shared" si="14"/>
        <v>0.49658486858669754</v>
      </c>
    </row>
    <row r="945" spans="1:23" x14ac:dyDescent="0.3">
      <c r="A945" t="s">
        <v>962</v>
      </c>
      <c r="B945" t="s">
        <v>1380</v>
      </c>
      <c r="C945" t="s">
        <v>1634</v>
      </c>
      <c r="D945" t="s">
        <v>1636</v>
      </c>
      <c r="E945">
        <v>2024</v>
      </c>
      <c r="F945" t="s">
        <v>1641</v>
      </c>
      <c r="G945">
        <v>3255</v>
      </c>
      <c r="H945">
        <v>7401</v>
      </c>
      <c r="I945">
        <v>8229</v>
      </c>
      <c r="J945">
        <v>293588</v>
      </c>
      <c r="K945">
        <v>5.77</v>
      </c>
      <c r="L945">
        <v>5</v>
      </c>
      <c r="M945">
        <v>5.41</v>
      </c>
      <c r="N945">
        <v>17.440000000000001</v>
      </c>
      <c r="O945">
        <v>38.46</v>
      </c>
      <c r="P945">
        <v>3.2</v>
      </c>
      <c r="Q945">
        <v>16713</v>
      </c>
      <c r="R945">
        <v>9622</v>
      </c>
      <c r="S945">
        <v>3</v>
      </c>
      <c r="T945" s="30">
        <v>24090255</v>
      </c>
      <c r="U945" s="30">
        <v>27078983</v>
      </c>
      <c r="V945" s="30">
        <v>-2988728</v>
      </c>
      <c r="W945" s="27">
        <f t="shared" si="14"/>
        <v>-0.12406377599572939</v>
      </c>
    </row>
    <row r="946" spans="1:23" x14ac:dyDescent="0.3">
      <c r="A946" t="s">
        <v>963</v>
      </c>
      <c r="B946" t="s">
        <v>1611</v>
      </c>
      <c r="C946" t="s">
        <v>1633</v>
      </c>
      <c r="D946" t="s">
        <v>1638</v>
      </c>
      <c r="E946">
        <v>2024</v>
      </c>
      <c r="F946" t="s">
        <v>1642</v>
      </c>
      <c r="G946">
        <v>4857</v>
      </c>
      <c r="H946">
        <v>6417</v>
      </c>
      <c r="I946">
        <v>3061</v>
      </c>
      <c r="J946">
        <v>84681</v>
      </c>
      <c r="K946">
        <v>6.89</v>
      </c>
      <c r="L946">
        <v>6</v>
      </c>
      <c r="M946">
        <v>2.84</v>
      </c>
      <c r="N946">
        <v>2.2599999999999998</v>
      </c>
      <c r="O946">
        <v>27.03</v>
      </c>
      <c r="P946">
        <v>3.2</v>
      </c>
      <c r="Q946">
        <v>9578</v>
      </c>
      <c r="R946">
        <v>8802</v>
      </c>
      <c r="S946">
        <v>6</v>
      </c>
      <c r="T946" s="30">
        <v>31167369</v>
      </c>
      <c r="U946" s="30">
        <v>14951958</v>
      </c>
      <c r="V946" s="30">
        <v>16215411</v>
      </c>
      <c r="W946" s="27">
        <f t="shared" si="14"/>
        <v>0.52026884271174767</v>
      </c>
    </row>
    <row r="947" spans="1:23" x14ac:dyDescent="0.3">
      <c r="A947" t="s">
        <v>964</v>
      </c>
      <c r="B947" t="s">
        <v>1531</v>
      </c>
      <c r="C947" t="s">
        <v>1632</v>
      </c>
      <c r="D947" t="s">
        <v>1635</v>
      </c>
      <c r="E947">
        <v>2023</v>
      </c>
      <c r="F947" t="s">
        <v>1639</v>
      </c>
      <c r="G947">
        <v>864</v>
      </c>
      <c r="H947">
        <v>9929</v>
      </c>
      <c r="I947">
        <v>4536</v>
      </c>
      <c r="J947">
        <v>141328</v>
      </c>
      <c r="K947">
        <v>4.55</v>
      </c>
      <c r="L947">
        <v>11</v>
      </c>
      <c r="M947">
        <v>9.9499999999999993</v>
      </c>
      <c r="N947">
        <v>12.44</v>
      </c>
      <c r="O947">
        <v>70.48</v>
      </c>
      <c r="P947">
        <v>3</v>
      </c>
      <c r="Q947">
        <v>17436</v>
      </c>
      <c r="R947">
        <v>8783</v>
      </c>
      <c r="S947">
        <v>7</v>
      </c>
      <c r="T947" s="30">
        <v>8578656</v>
      </c>
      <c r="U947" s="30">
        <v>4060432</v>
      </c>
      <c r="V947" s="30">
        <v>4518224</v>
      </c>
      <c r="W947" s="27">
        <f t="shared" si="14"/>
        <v>0.52668203504138644</v>
      </c>
    </row>
    <row r="948" spans="1:23" x14ac:dyDescent="0.3">
      <c r="A948" t="s">
        <v>965</v>
      </c>
      <c r="B948" t="s">
        <v>1321</v>
      </c>
      <c r="C948" t="s">
        <v>1634</v>
      </c>
      <c r="D948" t="s">
        <v>1636</v>
      </c>
      <c r="E948">
        <v>2023</v>
      </c>
      <c r="F948" t="s">
        <v>1639</v>
      </c>
      <c r="G948">
        <v>395</v>
      </c>
      <c r="H948">
        <v>16216</v>
      </c>
      <c r="I948">
        <v>12785</v>
      </c>
      <c r="J948">
        <v>268512</v>
      </c>
      <c r="K948">
        <v>13.99</v>
      </c>
      <c r="L948">
        <v>8</v>
      </c>
      <c r="M948">
        <v>9.67</v>
      </c>
      <c r="N948">
        <v>6.58</v>
      </c>
      <c r="O948">
        <v>61.22</v>
      </c>
      <c r="P948">
        <v>2.2000000000000002</v>
      </c>
      <c r="Q948">
        <v>18497</v>
      </c>
      <c r="R948">
        <v>1717</v>
      </c>
      <c r="S948">
        <v>13</v>
      </c>
      <c r="T948" s="30">
        <v>6405320</v>
      </c>
      <c r="U948" s="30">
        <v>5318587</v>
      </c>
      <c r="V948" s="30">
        <v>1086733</v>
      </c>
      <c r="W948" s="27">
        <f t="shared" si="14"/>
        <v>0.16966100054329838</v>
      </c>
    </row>
    <row r="949" spans="1:23" x14ac:dyDescent="0.3">
      <c r="A949" t="s">
        <v>966</v>
      </c>
      <c r="B949" t="s">
        <v>1051</v>
      </c>
      <c r="C949" t="s">
        <v>1633</v>
      </c>
      <c r="D949" t="s">
        <v>1636</v>
      </c>
      <c r="E949">
        <v>2024</v>
      </c>
      <c r="F949" t="s">
        <v>1639</v>
      </c>
      <c r="G949">
        <v>2399</v>
      </c>
      <c r="H949">
        <v>17295</v>
      </c>
      <c r="I949">
        <v>10928</v>
      </c>
      <c r="J949">
        <v>355505</v>
      </c>
      <c r="K949">
        <v>1.78</v>
      </c>
      <c r="L949">
        <v>10</v>
      </c>
      <c r="M949">
        <v>4.41</v>
      </c>
      <c r="N949">
        <v>18.11</v>
      </c>
      <c r="O949">
        <v>19.59</v>
      </c>
      <c r="P949">
        <v>4.7</v>
      </c>
      <c r="Q949">
        <v>15774</v>
      </c>
      <c r="R949">
        <v>1620</v>
      </c>
      <c r="S949">
        <v>11</v>
      </c>
      <c r="T949" s="30">
        <v>41490705</v>
      </c>
      <c r="U949" s="30">
        <v>26571777</v>
      </c>
      <c r="V949" s="30">
        <v>14918928</v>
      </c>
      <c r="W949" s="27">
        <f t="shared" si="14"/>
        <v>0.3595727766014099</v>
      </c>
    </row>
    <row r="950" spans="1:23" x14ac:dyDescent="0.3">
      <c r="A950" t="s">
        <v>967</v>
      </c>
      <c r="B950" t="s">
        <v>1130</v>
      </c>
      <c r="C950" t="s">
        <v>1633</v>
      </c>
      <c r="D950" t="s">
        <v>1637</v>
      </c>
      <c r="E950">
        <v>2023</v>
      </c>
      <c r="F950" t="s">
        <v>1641</v>
      </c>
      <c r="G950">
        <v>412</v>
      </c>
      <c r="H950">
        <v>12638</v>
      </c>
      <c r="I950">
        <v>7516</v>
      </c>
      <c r="J950">
        <v>84540</v>
      </c>
      <c r="K950">
        <v>14.01</v>
      </c>
      <c r="L950">
        <v>9</v>
      </c>
      <c r="M950">
        <v>2.6</v>
      </c>
      <c r="N950">
        <v>4.74</v>
      </c>
      <c r="O950">
        <v>48.68</v>
      </c>
      <c r="P950">
        <v>3.4</v>
      </c>
      <c r="Q950">
        <v>2368</v>
      </c>
      <c r="R950">
        <v>7992</v>
      </c>
      <c r="S950">
        <v>5</v>
      </c>
      <c r="T950" s="30">
        <v>5206856</v>
      </c>
      <c r="U950" s="30">
        <v>3181132</v>
      </c>
      <c r="V950" s="30">
        <v>2025724</v>
      </c>
      <c r="W950" s="27">
        <f t="shared" si="14"/>
        <v>0.38904936107316967</v>
      </c>
    </row>
    <row r="951" spans="1:23" x14ac:dyDescent="0.3">
      <c r="A951" t="s">
        <v>968</v>
      </c>
      <c r="B951" t="s">
        <v>1612</v>
      </c>
      <c r="C951" t="s">
        <v>1634</v>
      </c>
      <c r="D951" t="s">
        <v>1638</v>
      </c>
      <c r="E951">
        <v>2023</v>
      </c>
      <c r="F951" t="s">
        <v>1639</v>
      </c>
      <c r="G951">
        <v>2493</v>
      </c>
      <c r="H951">
        <v>4030</v>
      </c>
      <c r="I951">
        <v>5675</v>
      </c>
      <c r="J951">
        <v>207608</v>
      </c>
      <c r="K951">
        <v>10.26</v>
      </c>
      <c r="L951">
        <v>0</v>
      </c>
      <c r="M951">
        <v>8.3800000000000008</v>
      </c>
      <c r="N951">
        <v>22.31</v>
      </c>
      <c r="O951">
        <v>64.84</v>
      </c>
      <c r="P951">
        <v>2.6</v>
      </c>
      <c r="Q951">
        <v>18695</v>
      </c>
      <c r="R951">
        <v>1683</v>
      </c>
      <c r="S951">
        <v>14</v>
      </c>
      <c r="T951" s="30">
        <v>10046790</v>
      </c>
      <c r="U951" s="30">
        <v>14355383</v>
      </c>
      <c r="V951" s="30">
        <v>-4308593</v>
      </c>
      <c r="W951" s="27">
        <f t="shared" si="14"/>
        <v>-0.42885269822500521</v>
      </c>
    </row>
    <row r="952" spans="1:23" x14ac:dyDescent="0.3">
      <c r="A952" t="s">
        <v>969</v>
      </c>
      <c r="B952" t="s">
        <v>1567</v>
      </c>
      <c r="C952" t="s">
        <v>1633</v>
      </c>
      <c r="D952" t="s">
        <v>1638</v>
      </c>
      <c r="E952">
        <v>2024</v>
      </c>
      <c r="F952" t="s">
        <v>1640</v>
      </c>
      <c r="G952">
        <v>2315</v>
      </c>
      <c r="H952">
        <v>19844</v>
      </c>
      <c r="I952">
        <v>13349</v>
      </c>
      <c r="J952">
        <v>134700</v>
      </c>
      <c r="K952">
        <v>7.97</v>
      </c>
      <c r="L952">
        <v>17</v>
      </c>
      <c r="M952">
        <v>7.16</v>
      </c>
      <c r="N952">
        <v>10.77</v>
      </c>
      <c r="O952">
        <v>72.319999999999993</v>
      </c>
      <c r="P952">
        <v>3.6</v>
      </c>
      <c r="Q952">
        <v>17542</v>
      </c>
      <c r="R952">
        <v>6804</v>
      </c>
      <c r="S952">
        <v>11</v>
      </c>
      <c r="T952" s="30">
        <v>45938860</v>
      </c>
      <c r="U952" s="30">
        <v>31037635</v>
      </c>
      <c r="V952" s="30">
        <v>14901225</v>
      </c>
      <c r="W952" s="27">
        <f t="shared" si="14"/>
        <v>0.32437080502215337</v>
      </c>
    </row>
    <row r="953" spans="1:23" x14ac:dyDescent="0.3">
      <c r="A953" t="s">
        <v>970</v>
      </c>
      <c r="B953" t="s">
        <v>1165</v>
      </c>
      <c r="C953" t="s">
        <v>1633</v>
      </c>
      <c r="D953" t="s">
        <v>1636</v>
      </c>
      <c r="E953">
        <v>2024</v>
      </c>
      <c r="F953" t="s">
        <v>1639</v>
      </c>
      <c r="G953">
        <v>2238</v>
      </c>
      <c r="H953">
        <v>18932</v>
      </c>
      <c r="I953">
        <v>9721</v>
      </c>
      <c r="J953">
        <v>390676</v>
      </c>
      <c r="K953">
        <v>0.49</v>
      </c>
      <c r="L953">
        <v>3</v>
      </c>
      <c r="M953">
        <v>6.87</v>
      </c>
      <c r="N953">
        <v>4.95</v>
      </c>
      <c r="O953">
        <v>11.6</v>
      </c>
      <c r="P953">
        <v>4.0999999999999996</v>
      </c>
      <c r="Q953">
        <v>16907</v>
      </c>
      <c r="R953">
        <v>8088</v>
      </c>
      <c r="S953">
        <v>6</v>
      </c>
      <c r="T953" s="30">
        <v>42369816</v>
      </c>
      <c r="U953" s="30">
        <v>22146274</v>
      </c>
      <c r="V953" s="30">
        <v>20223542</v>
      </c>
      <c r="W953" s="27">
        <f t="shared" si="14"/>
        <v>0.47731012095969449</v>
      </c>
    </row>
    <row r="954" spans="1:23" x14ac:dyDescent="0.3">
      <c r="A954" t="s">
        <v>971</v>
      </c>
      <c r="B954" t="s">
        <v>1388</v>
      </c>
      <c r="C954" t="s">
        <v>1634</v>
      </c>
      <c r="D954" t="s">
        <v>1637</v>
      </c>
      <c r="E954">
        <v>2023</v>
      </c>
      <c r="F954" t="s">
        <v>1640</v>
      </c>
      <c r="G954">
        <v>3055</v>
      </c>
      <c r="H954">
        <v>7272</v>
      </c>
      <c r="I954">
        <v>5178</v>
      </c>
      <c r="J954">
        <v>237647</v>
      </c>
      <c r="K954">
        <v>7.13</v>
      </c>
      <c r="L954">
        <v>4</v>
      </c>
      <c r="M954">
        <v>8.93</v>
      </c>
      <c r="N954">
        <v>10.95</v>
      </c>
      <c r="O954">
        <v>81.239999999999995</v>
      </c>
      <c r="P954">
        <v>4.8</v>
      </c>
      <c r="Q954">
        <v>17754</v>
      </c>
      <c r="R954">
        <v>6683</v>
      </c>
      <c r="S954">
        <v>10</v>
      </c>
      <c r="T954" s="30">
        <v>22215960</v>
      </c>
      <c r="U954" s="30">
        <v>16056437</v>
      </c>
      <c r="V954" s="30">
        <v>6159523</v>
      </c>
      <c r="W954" s="27">
        <f t="shared" si="14"/>
        <v>0.27725666592845866</v>
      </c>
    </row>
    <row r="955" spans="1:23" x14ac:dyDescent="0.3">
      <c r="A955" t="s">
        <v>972</v>
      </c>
      <c r="B955" t="s">
        <v>1613</v>
      </c>
      <c r="C955" t="s">
        <v>1633</v>
      </c>
      <c r="D955" t="s">
        <v>1637</v>
      </c>
      <c r="E955">
        <v>2023</v>
      </c>
      <c r="F955" t="s">
        <v>1639</v>
      </c>
      <c r="G955">
        <v>3331</v>
      </c>
      <c r="H955">
        <v>16976</v>
      </c>
      <c r="I955">
        <v>8615</v>
      </c>
      <c r="J955">
        <v>439770</v>
      </c>
      <c r="K955">
        <v>6.12</v>
      </c>
      <c r="L955">
        <v>8</v>
      </c>
      <c r="M955">
        <v>6.89</v>
      </c>
      <c r="N955">
        <v>10.220000000000001</v>
      </c>
      <c r="O955">
        <v>55.54</v>
      </c>
      <c r="P955">
        <v>3</v>
      </c>
      <c r="Q955">
        <v>3244</v>
      </c>
      <c r="R955">
        <v>1675</v>
      </c>
      <c r="S955">
        <v>12</v>
      </c>
      <c r="T955" s="30">
        <v>56547056</v>
      </c>
      <c r="U955" s="30">
        <v>29136335</v>
      </c>
      <c r="V955" s="30">
        <v>27410721</v>
      </c>
      <c r="W955" s="27">
        <f t="shared" si="14"/>
        <v>0.48474178744159552</v>
      </c>
    </row>
    <row r="956" spans="1:23" x14ac:dyDescent="0.3">
      <c r="A956" t="s">
        <v>973</v>
      </c>
      <c r="B956" t="s">
        <v>1434</v>
      </c>
      <c r="C956" t="s">
        <v>1634</v>
      </c>
      <c r="D956" t="s">
        <v>1638</v>
      </c>
      <c r="E956">
        <v>2024</v>
      </c>
      <c r="F956" t="s">
        <v>1641</v>
      </c>
      <c r="G956">
        <v>1034</v>
      </c>
      <c r="H956">
        <v>17251</v>
      </c>
      <c r="I956">
        <v>14578</v>
      </c>
      <c r="J956">
        <v>446087</v>
      </c>
      <c r="K956">
        <v>2.42</v>
      </c>
      <c r="L956">
        <v>16</v>
      </c>
      <c r="M956">
        <v>2.84</v>
      </c>
      <c r="N956">
        <v>10.72</v>
      </c>
      <c r="O956">
        <v>74.95</v>
      </c>
      <c r="P956">
        <v>1.4</v>
      </c>
      <c r="Q956">
        <v>3756</v>
      </c>
      <c r="R956">
        <v>7035</v>
      </c>
      <c r="S956">
        <v>8</v>
      </c>
      <c r="T956" s="30">
        <v>17837534</v>
      </c>
      <c r="U956" s="30">
        <v>15519739</v>
      </c>
      <c r="V956" s="30">
        <v>2317795</v>
      </c>
      <c r="W956" s="27">
        <f t="shared" si="14"/>
        <v>0.12993920572204656</v>
      </c>
    </row>
    <row r="957" spans="1:23" x14ac:dyDescent="0.3">
      <c r="A957" t="s">
        <v>974</v>
      </c>
      <c r="B957" t="s">
        <v>1489</v>
      </c>
      <c r="C957" t="s">
        <v>1634</v>
      </c>
      <c r="D957" t="s">
        <v>1635</v>
      </c>
      <c r="E957">
        <v>2023</v>
      </c>
      <c r="F957" t="s">
        <v>1642</v>
      </c>
      <c r="G957">
        <v>1689</v>
      </c>
      <c r="H957">
        <v>4464</v>
      </c>
      <c r="I957">
        <v>4251</v>
      </c>
      <c r="J957">
        <v>96002</v>
      </c>
      <c r="K957">
        <v>9.85</v>
      </c>
      <c r="L957">
        <v>2</v>
      </c>
      <c r="M957">
        <v>6.94</v>
      </c>
      <c r="N957">
        <v>14.64</v>
      </c>
      <c r="O957">
        <v>74.64</v>
      </c>
      <c r="P957">
        <v>2.8</v>
      </c>
      <c r="Q957">
        <v>13359</v>
      </c>
      <c r="R957">
        <v>6276</v>
      </c>
      <c r="S957">
        <v>3</v>
      </c>
      <c r="T957" s="30">
        <v>7539696</v>
      </c>
      <c r="U957" s="30">
        <v>7275941</v>
      </c>
      <c r="V957" s="30">
        <v>263755</v>
      </c>
      <c r="W957" s="27">
        <f t="shared" si="14"/>
        <v>3.4982179652866638E-2</v>
      </c>
    </row>
    <row r="958" spans="1:23" x14ac:dyDescent="0.3">
      <c r="A958" t="s">
        <v>975</v>
      </c>
      <c r="B958" t="s">
        <v>1243</v>
      </c>
      <c r="C958" t="s">
        <v>1633</v>
      </c>
      <c r="D958" t="s">
        <v>1636</v>
      </c>
      <c r="E958">
        <v>2023</v>
      </c>
      <c r="F958" t="s">
        <v>1639</v>
      </c>
      <c r="G958">
        <v>877</v>
      </c>
      <c r="H958">
        <v>8637</v>
      </c>
      <c r="I958">
        <v>13449</v>
      </c>
      <c r="J958">
        <v>99812</v>
      </c>
      <c r="K958">
        <v>14.57</v>
      </c>
      <c r="L958">
        <v>15</v>
      </c>
      <c r="M958">
        <v>3.06</v>
      </c>
      <c r="N958">
        <v>13.03</v>
      </c>
      <c r="O958">
        <v>25.19</v>
      </c>
      <c r="P958">
        <v>2.9</v>
      </c>
      <c r="Q958">
        <v>6923</v>
      </c>
      <c r="R958">
        <v>9338</v>
      </c>
      <c r="S958">
        <v>12</v>
      </c>
      <c r="T958" s="30">
        <v>7574649</v>
      </c>
      <c r="U958" s="30">
        <v>11894585</v>
      </c>
      <c r="V958" s="30">
        <v>-4319936</v>
      </c>
      <c r="W958" s="27">
        <f t="shared" si="14"/>
        <v>-0.57031500733565343</v>
      </c>
    </row>
    <row r="959" spans="1:23" x14ac:dyDescent="0.3">
      <c r="A959" t="s">
        <v>976</v>
      </c>
      <c r="B959" t="s">
        <v>1577</v>
      </c>
      <c r="C959" t="s">
        <v>1633</v>
      </c>
      <c r="D959" t="s">
        <v>1638</v>
      </c>
      <c r="E959">
        <v>2023</v>
      </c>
      <c r="F959" t="s">
        <v>1640</v>
      </c>
      <c r="G959">
        <v>2780</v>
      </c>
      <c r="H959">
        <v>18847</v>
      </c>
      <c r="I959">
        <v>8416</v>
      </c>
      <c r="J959">
        <v>465842</v>
      </c>
      <c r="K959">
        <v>8.43</v>
      </c>
      <c r="L959">
        <v>4</v>
      </c>
      <c r="M959">
        <v>7.59</v>
      </c>
      <c r="N959">
        <v>3.74</v>
      </c>
      <c r="O959">
        <v>18.809999999999999</v>
      </c>
      <c r="P959">
        <v>4.5999999999999996</v>
      </c>
      <c r="Q959">
        <v>6589</v>
      </c>
      <c r="R959">
        <v>2713</v>
      </c>
      <c r="S959">
        <v>2</v>
      </c>
      <c r="T959" s="30">
        <v>52394660</v>
      </c>
      <c r="U959" s="30">
        <v>23862322</v>
      </c>
      <c r="V959" s="30">
        <v>28532338</v>
      </c>
      <c r="W959" s="27">
        <f t="shared" si="14"/>
        <v>0.54456576299951176</v>
      </c>
    </row>
    <row r="960" spans="1:23" x14ac:dyDescent="0.3">
      <c r="A960" t="s">
        <v>977</v>
      </c>
      <c r="B960" t="s">
        <v>1492</v>
      </c>
      <c r="C960" t="s">
        <v>1632</v>
      </c>
      <c r="D960" t="s">
        <v>1638</v>
      </c>
      <c r="E960">
        <v>2023</v>
      </c>
      <c r="F960" t="s">
        <v>1641</v>
      </c>
      <c r="G960">
        <v>3581</v>
      </c>
      <c r="H960">
        <v>18420</v>
      </c>
      <c r="I960">
        <v>13528</v>
      </c>
      <c r="J960">
        <v>241051</v>
      </c>
      <c r="K960">
        <v>10.72</v>
      </c>
      <c r="L960">
        <v>15</v>
      </c>
      <c r="M960">
        <v>6.2</v>
      </c>
      <c r="N960">
        <v>1.64</v>
      </c>
      <c r="O960">
        <v>67.7</v>
      </c>
      <c r="P960">
        <v>2.6</v>
      </c>
      <c r="Q960">
        <v>8108</v>
      </c>
      <c r="R960">
        <v>3992</v>
      </c>
      <c r="S960">
        <v>3</v>
      </c>
      <c r="T960" s="30">
        <v>65962020</v>
      </c>
      <c r="U960" s="30">
        <v>48684819</v>
      </c>
      <c r="V960" s="30">
        <v>17277201</v>
      </c>
      <c r="W960" s="27">
        <f t="shared" si="14"/>
        <v>0.26192649952199765</v>
      </c>
    </row>
    <row r="961" spans="1:23" x14ac:dyDescent="0.3">
      <c r="A961" t="s">
        <v>978</v>
      </c>
      <c r="B961" t="s">
        <v>1614</v>
      </c>
      <c r="C961" t="s">
        <v>1633</v>
      </c>
      <c r="D961" t="s">
        <v>1636</v>
      </c>
      <c r="E961">
        <v>2024</v>
      </c>
      <c r="F961" t="s">
        <v>1640</v>
      </c>
      <c r="G961">
        <v>4501</v>
      </c>
      <c r="H961">
        <v>15391</v>
      </c>
      <c r="I961">
        <v>11132</v>
      </c>
      <c r="J961">
        <v>307906</v>
      </c>
      <c r="K961">
        <v>1.03</v>
      </c>
      <c r="L961">
        <v>2</v>
      </c>
      <c r="M961">
        <v>0.77</v>
      </c>
      <c r="N961">
        <v>18.239999999999998</v>
      </c>
      <c r="O961">
        <v>22.51</v>
      </c>
      <c r="P961">
        <v>4.8</v>
      </c>
      <c r="Q961">
        <v>11217</v>
      </c>
      <c r="R961">
        <v>8753</v>
      </c>
      <c r="S961">
        <v>4</v>
      </c>
      <c r="T961" s="30">
        <v>69274891</v>
      </c>
      <c r="U961" s="30">
        <v>50413038</v>
      </c>
      <c r="V961" s="30">
        <v>18861853</v>
      </c>
      <c r="W961" s="27">
        <f t="shared" si="14"/>
        <v>0.27227546269253605</v>
      </c>
    </row>
    <row r="962" spans="1:23" x14ac:dyDescent="0.3">
      <c r="A962" t="s">
        <v>979</v>
      </c>
      <c r="B962" t="s">
        <v>1469</v>
      </c>
      <c r="C962" t="s">
        <v>1633</v>
      </c>
      <c r="D962" t="s">
        <v>1637</v>
      </c>
      <c r="E962">
        <v>2024</v>
      </c>
      <c r="F962" t="s">
        <v>1640</v>
      </c>
      <c r="G962">
        <v>2985</v>
      </c>
      <c r="H962">
        <v>8840</v>
      </c>
      <c r="I962">
        <v>10636</v>
      </c>
      <c r="J962">
        <v>158946</v>
      </c>
      <c r="K962">
        <v>6.27</v>
      </c>
      <c r="L962">
        <v>19</v>
      </c>
      <c r="M962">
        <v>5.13</v>
      </c>
      <c r="N962">
        <v>13.99</v>
      </c>
      <c r="O962">
        <v>77.989999999999995</v>
      </c>
      <c r="P962">
        <v>2.9</v>
      </c>
      <c r="Q962">
        <v>19353</v>
      </c>
      <c r="R962">
        <v>6833</v>
      </c>
      <c r="S962">
        <v>12</v>
      </c>
      <c r="T962" s="30">
        <v>26387400</v>
      </c>
      <c r="U962" s="30">
        <v>31907406</v>
      </c>
      <c r="V962" s="30">
        <v>-5520006</v>
      </c>
      <c r="W962" s="27">
        <f t="shared" si="14"/>
        <v>-0.20919097751199436</v>
      </c>
    </row>
    <row r="963" spans="1:23" x14ac:dyDescent="0.3">
      <c r="A963" t="s">
        <v>980</v>
      </c>
      <c r="B963" t="s">
        <v>1310</v>
      </c>
      <c r="C963" t="s">
        <v>1634</v>
      </c>
      <c r="D963" t="s">
        <v>1635</v>
      </c>
      <c r="E963">
        <v>2024</v>
      </c>
      <c r="F963" t="s">
        <v>1642</v>
      </c>
      <c r="G963">
        <v>3926</v>
      </c>
      <c r="H963">
        <v>9467</v>
      </c>
      <c r="I963">
        <v>3600</v>
      </c>
      <c r="J963">
        <v>116668</v>
      </c>
      <c r="K963">
        <v>1.75</v>
      </c>
      <c r="L963">
        <v>14</v>
      </c>
      <c r="M963">
        <v>3.43</v>
      </c>
      <c r="N963">
        <v>8.98</v>
      </c>
      <c r="O963">
        <v>68.099999999999994</v>
      </c>
      <c r="P963">
        <v>4.9000000000000004</v>
      </c>
      <c r="Q963">
        <v>20559</v>
      </c>
      <c r="R963">
        <v>4531</v>
      </c>
      <c r="S963">
        <v>3</v>
      </c>
      <c r="T963" s="30">
        <v>37167442</v>
      </c>
      <c r="U963" s="30">
        <v>14250268</v>
      </c>
      <c r="V963" s="30">
        <v>22917174</v>
      </c>
      <c r="W963" s="27">
        <f t="shared" ref="W963:W1001" si="15">(V963/T963)</f>
        <v>0.61659271574298813</v>
      </c>
    </row>
    <row r="964" spans="1:23" x14ac:dyDescent="0.3">
      <c r="A964" t="s">
        <v>981</v>
      </c>
      <c r="B964" t="s">
        <v>1586</v>
      </c>
      <c r="C964" t="s">
        <v>1633</v>
      </c>
      <c r="D964" t="s">
        <v>1637</v>
      </c>
      <c r="E964">
        <v>2023</v>
      </c>
      <c r="F964" t="s">
        <v>1640</v>
      </c>
      <c r="G964">
        <v>176</v>
      </c>
      <c r="H964">
        <v>13915</v>
      </c>
      <c r="I964">
        <v>13954</v>
      </c>
      <c r="J964">
        <v>149003</v>
      </c>
      <c r="K964">
        <v>9.19</v>
      </c>
      <c r="L964">
        <v>2</v>
      </c>
      <c r="M964">
        <v>3.29</v>
      </c>
      <c r="N964">
        <v>20.21</v>
      </c>
      <c r="O964">
        <v>77.349999999999994</v>
      </c>
      <c r="P964">
        <v>1</v>
      </c>
      <c r="Q964">
        <v>19397</v>
      </c>
      <c r="R964">
        <v>8212</v>
      </c>
      <c r="S964">
        <v>12</v>
      </c>
      <c r="T964" s="30">
        <v>2449040</v>
      </c>
      <c r="U964" s="30">
        <v>2604907</v>
      </c>
      <c r="V964" s="30">
        <v>-155867</v>
      </c>
      <c r="W964" s="27">
        <f t="shared" si="15"/>
        <v>-6.3644121778329468E-2</v>
      </c>
    </row>
    <row r="965" spans="1:23" x14ac:dyDescent="0.3">
      <c r="A965" t="s">
        <v>982</v>
      </c>
      <c r="B965" t="s">
        <v>1615</v>
      </c>
      <c r="C965" t="s">
        <v>1634</v>
      </c>
      <c r="D965" t="s">
        <v>1637</v>
      </c>
      <c r="E965">
        <v>2023</v>
      </c>
      <c r="F965" t="s">
        <v>1640</v>
      </c>
      <c r="G965">
        <v>3227</v>
      </c>
      <c r="H965">
        <v>13371</v>
      </c>
      <c r="I965">
        <v>14535</v>
      </c>
      <c r="J965">
        <v>261142</v>
      </c>
      <c r="K965">
        <v>14.08</v>
      </c>
      <c r="L965">
        <v>19</v>
      </c>
      <c r="M965">
        <v>6.02</v>
      </c>
      <c r="N965">
        <v>9.6999999999999993</v>
      </c>
      <c r="O965">
        <v>33.92</v>
      </c>
      <c r="P965">
        <v>4.5999999999999996</v>
      </c>
      <c r="Q965">
        <v>6376</v>
      </c>
      <c r="R965">
        <v>1481</v>
      </c>
      <c r="S965">
        <v>4</v>
      </c>
      <c r="T965" s="30">
        <v>43148217</v>
      </c>
      <c r="U965" s="30">
        <v>47165587</v>
      </c>
      <c r="V965" s="30">
        <v>-4017370</v>
      </c>
      <c r="W965" s="27">
        <f t="shared" si="15"/>
        <v>-9.3106280614098147E-2</v>
      </c>
    </row>
    <row r="966" spans="1:23" x14ac:dyDescent="0.3">
      <c r="A966" t="s">
        <v>983</v>
      </c>
      <c r="B966" t="s">
        <v>1616</v>
      </c>
      <c r="C966" t="s">
        <v>1632</v>
      </c>
      <c r="D966" t="s">
        <v>1636</v>
      </c>
      <c r="E966">
        <v>2023</v>
      </c>
      <c r="F966" t="s">
        <v>1641</v>
      </c>
      <c r="G966">
        <v>3106</v>
      </c>
      <c r="H966">
        <v>13416</v>
      </c>
      <c r="I966">
        <v>9133</v>
      </c>
      <c r="J966">
        <v>270462</v>
      </c>
      <c r="K966">
        <v>9.93</v>
      </c>
      <c r="L966">
        <v>13</v>
      </c>
      <c r="M966">
        <v>3.22</v>
      </c>
      <c r="N966">
        <v>19.899999999999999</v>
      </c>
      <c r="O966">
        <v>35.33</v>
      </c>
      <c r="P966">
        <v>4.7</v>
      </c>
      <c r="Q966">
        <v>19335</v>
      </c>
      <c r="R966">
        <v>9437</v>
      </c>
      <c r="S966">
        <v>11</v>
      </c>
      <c r="T966" s="30">
        <v>41670096</v>
      </c>
      <c r="U966" s="30">
        <v>28637560</v>
      </c>
      <c r="V966" s="30">
        <v>13032536</v>
      </c>
      <c r="W966" s="27">
        <f t="shared" si="15"/>
        <v>0.31275512300235642</v>
      </c>
    </row>
    <row r="967" spans="1:23" x14ac:dyDescent="0.3">
      <c r="A967" t="s">
        <v>984</v>
      </c>
      <c r="B967" t="s">
        <v>1049</v>
      </c>
      <c r="C967" t="s">
        <v>1632</v>
      </c>
      <c r="D967" t="s">
        <v>1635</v>
      </c>
      <c r="E967">
        <v>2024</v>
      </c>
      <c r="F967" t="s">
        <v>1641</v>
      </c>
      <c r="G967">
        <v>653</v>
      </c>
      <c r="H967">
        <v>10234</v>
      </c>
      <c r="I967">
        <v>6210</v>
      </c>
      <c r="J967">
        <v>355142</v>
      </c>
      <c r="K967">
        <v>1.1499999999999999</v>
      </c>
      <c r="L967">
        <v>15</v>
      </c>
      <c r="M967">
        <v>7.77</v>
      </c>
      <c r="N967">
        <v>7.64</v>
      </c>
      <c r="O967">
        <v>63.7</v>
      </c>
      <c r="P967">
        <v>4.8</v>
      </c>
      <c r="Q967">
        <v>4507</v>
      </c>
      <c r="R967">
        <v>3615</v>
      </c>
      <c r="S967">
        <v>12</v>
      </c>
      <c r="T967" s="30">
        <v>6682802</v>
      </c>
      <c r="U967" s="30">
        <v>4410272</v>
      </c>
      <c r="V967" s="30">
        <v>2272530</v>
      </c>
      <c r="W967" s="27">
        <f t="shared" si="15"/>
        <v>0.34005646134660283</v>
      </c>
    </row>
    <row r="968" spans="1:23" x14ac:dyDescent="0.3">
      <c r="A968" t="s">
        <v>985</v>
      </c>
      <c r="B968" t="s">
        <v>1422</v>
      </c>
      <c r="C968" t="s">
        <v>1634</v>
      </c>
      <c r="D968" t="s">
        <v>1637</v>
      </c>
      <c r="E968">
        <v>2024</v>
      </c>
      <c r="F968" t="s">
        <v>1640</v>
      </c>
      <c r="G968">
        <v>3499</v>
      </c>
      <c r="H968">
        <v>2345</v>
      </c>
      <c r="I968">
        <v>2255</v>
      </c>
      <c r="J968">
        <v>244886</v>
      </c>
      <c r="K968">
        <v>5.32</v>
      </c>
      <c r="L968">
        <v>16</v>
      </c>
      <c r="M968">
        <v>0.71</v>
      </c>
      <c r="N968">
        <v>1.82</v>
      </c>
      <c r="O968">
        <v>12.52</v>
      </c>
      <c r="P968">
        <v>1.1000000000000001</v>
      </c>
      <c r="Q968">
        <v>15825</v>
      </c>
      <c r="R968">
        <v>4554</v>
      </c>
      <c r="S968">
        <v>12</v>
      </c>
      <c r="T968" s="30">
        <v>8205155</v>
      </c>
      <c r="U968" s="30">
        <v>8135131</v>
      </c>
      <c r="V968" s="30">
        <v>70024</v>
      </c>
      <c r="W968" s="27">
        <f t="shared" si="15"/>
        <v>8.5341471306757764E-3</v>
      </c>
    </row>
    <row r="969" spans="1:23" x14ac:dyDescent="0.3">
      <c r="A969" t="s">
        <v>986</v>
      </c>
      <c r="B969" t="s">
        <v>1540</v>
      </c>
      <c r="C969" t="s">
        <v>1632</v>
      </c>
      <c r="D969" t="s">
        <v>1636</v>
      </c>
      <c r="E969">
        <v>2024</v>
      </c>
      <c r="F969" t="s">
        <v>1639</v>
      </c>
      <c r="G969">
        <v>4196</v>
      </c>
      <c r="H969">
        <v>3994</v>
      </c>
      <c r="I969">
        <v>7692</v>
      </c>
      <c r="J969">
        <v>154601</v>
      </c>
      <c r="K969">
        <v>8.26</v>
      </c>
      <c r="L969">
        <v>19</v>
      </c>
      <c r="M969">
        <v>6.6</v>
      </c>
      <c r="N969">
        <v>23.32</v>
      </c>
      <c r="O969">
        <v>68.12</v>
      </c>
      <c r="P969">
        <v>1.7</v>
      </c>
      <c r="Q969">
        <v>4624</v>
      </c>
      <c r="R969">
        <v>7869</v>
      </c>
      <c r="S969">
        <v>13</v>
      </c>
      <c r="T969" s="30">
        <v>16758824</v>
      </c>
      <c r="U969" s="30">
        <v>32430233</v>
      </c>
      <c r="V969" s="30">
        <v>-15671409</v>
      </c>
      <c r="W969" s="27">
        <f t="shared" si="15"/>
        <v>-0.93511388388588601</v>
      </c>
    </row>
    <row r="970" spans="1:23" x14ac:dyDescent="0.3">
      <c r="A970" t="s">
        <v>987</v>
      </c>
      <c r="B970" t="s">
        <v>1617</v>
      </c>
      <c r="C970" t="s">
        <v>1633</v>
      </c>
      <c r="D970" t="s">
        <v>1635</v>
      </c>
      <c r="E970">
        <v>2023</v>
      </c>
      <c r="F970" t="s">
        <v>1641</v>
      </c>
      <c r="G970">
        <v>3583</v>
      </c>
      <c r="H970">
        <v>14177</v>
      </c>
      <c r="I970">
        <v>14963</v>
      </c>
      <c r="J970">
        <v>488823</v>
      </c>
      <c r="K970">
        <v>6.05</v>
      </c>
      <c r="L970">
        <v>17</v>
      </c>
      <c r="M970">
        <v>8.09</v>
      </c>
      <c r="N970">
        <v>9.86</v>
      </c>
      <c r="O970">
        <v>76.86</v>
      </c>
      <c r="P970">
        <v>3.6</v>
      </c>
      <c r="Q970">
        <v>3253</v>
      </c>
      <c r="R970">
        <v>6589</v>
      </c>
      <c r="S970">
        <v>13</v>
      </c>
      <c r="T970" s="30">
        <v>50796191</v>
      </c>
      <c r="U970" s="30">
        <v>54101252</v>
      </c>
      <c r="V970" s="30">
        <v>-3305061</v>
      </c>
      <c r="W970" s="27">
        <f t="shared" si="15"/>
        <v>-6.5065134509790318E-2</v>
      </c>
    </row>
    <row r="971" spans="1:23" x14ac:dyDescent="0.3">
      <c r="A971" t="s">
        <v>988</v>
      </c>
      <c r="B971" t="s">
        <v>1618</v>
      </c>
      <c r="C971" t="s">
        <v>1632</v>
      </c>
      <c r="D971" t="s">
        <v>1638</v>
      </c>
      <c r="E971">
        <v>2024</v>
      </c>
      <c r="F971" t="s">
        <v>1641</v>
      </c>
      <c r="G971">
        <v>3417</v>
      </c>
      <c r="H971">
        <v>19768</v>
      </c>
      <c r="I971">
        <v>14935</v>
      </c>
      <c r="J971">
        <v>319956</v>
      </c>
      <c r="K971">
        <v>12.5</v>
      </c>
      <c r="L971">
        <v>17</v>
      </c>
      <c r="M971">
        <v>6.73</v>
      </c>
      <c r="N971">
        <v>19.82</v>
      </c>
      <c r="O971">
        <v>43.21</v>
      </c>
      <c r="P971">
        <v>1.1000000000000001</v>
      </c>
      <c r="Q971">
        <v>19496</v>
      </c>
      <c r="R971">
        <v>8484</v>
      </c>
      <c r="S971">
        <v>10</v>
      </c>
      <c r="T971" s="30">
        <v>67547256</v>
      </c>
      <c r="U971" s="30">
        <v>51352851</v>
      </c>
      <c r="V971" s="30">
        <v>16194405</v>
      </c>
      <c r="W971" s="27">
        <f t="shared" si="15"/>
        <v>0.23974926531434526</v>
      </c>
    </row>
    <row r="972" spans="1:23" x14ac:dyDescent="0.3">
      <c r="A972" t="s">
        <v>989</v>
      </c>
      <c r="B972" t="s">
        <v>1598</v>
      </c>
      <c r="C972" t="s">
        <v>1632</v>
      </c>
      <c r="D972" t="s">
        <v>1635</v>
      </c>
      <c r="E972">
        <v>2024</v>
      </c>
      <c r="F972" t="s">
        <v>1640</v>
      </c>
      <c r="G972">
        <v>3418</v>
      </c>
      <c r="H972">
        <v>13830</v>
      </c>
      <c r="I972">
        <v>6608</v>
      </c>
      <c r="J972">
        <v>111844</v>
      </c>
      <c r="K972">
        <v>12.22</v>
      </c>
      <c r="L972">
        <v>13</v>
      </c>
      <c r="M972">
        <v>4.97</v>
      </c>
      <c r="N972">
        <v>6.98</v>
      </c>
      <c r="O972">
        <v>71.19</v>
      </c>
      <c r="P972">
        <v>1.3</v>
      </c>
      <c r="Q972">
        <v>4775</v>
      </c>
      <c r="R972">
        <v>3634</v>
      </c>
      <c r="S972">
        <v>5</v>
      </c>
      <c r="T972" s="30">
        <v>47270940</v>
      </c>
      <c r="U972" s="30">
        <v>22697988</v>
      </c>
      <c r="V972" s="30">
        <v>24572952</v>
      </c>
      <c r="W972" s="27">
        <f t="shared" si="15"/>
        <v>0.51983209980592726</v>
      </c>
    </row>
    <row r="973" spans="1:23" x14ac:dyDescent="0.3">
      <c r="A973" t="s">
        <v>990</v>
      </c>
      <c r="B973" t="s">
        <v>1563</v>
      </c>
      <c r="C973" t="s">
        <v>1633</v>
      </c>
      <c r="D973" t="s">
        <v>1635</v>
      </c>
      <c r="E973">
        <v>2023</v>
      </c>
      <c r="F973" t="s">
        <v>1640</v>
      </c>
      <c r="G973">
        <v>3847</v>
      </c>
      <c r="H973">
        <v>6679</v>
      </c>
      <c r="I973">
        <v>7596</v>
      </c>
      <c r="J973">
        <v>251165</v>
      </c>
      <c r="K973">
        <v>9.18</v>
      </c>
      <c r="L973">
        <v>17</v>
      </c>
      <c r="M973">
        <v>9.5</v>
      </c>
      <c r="N973">
        <v>16.16</v>
      </c>
      <c r="O973">
        <v>23.97</v>
      </c>
      <c r="P973">
        <v>1.9</v>
      </c>
      <c r="Q973">
        <v>10247</v>
      </c>
      <c r="R973">
        <v>855</v>
      </c>
      <c r="S973">
        <v>13</v>
      </c>
      <c r="T973" s="30">
        <v>25694113</v>
      </c>
      <c r="U973" s="30">
        <v>29472977</v>
      </c>
      <c r="V973" s="30">
        <v>-3778864</v>
      </c>
      <c r="W973" s="27">
        <f t="shared" si="15"/>
        <v>-0.14707119876058769</v>
      </c>
    </row>
    <row r="974" spans="1:23" x14ac:dyDescent="0.3">
      <c r="A974" t="s">
        <v>991</v>
      </c>
      <c r="B974" t="s">
        <v>1619</v>
      </c>
      <c r="C974" t="s">
        <v>1634</v>
      </c>
      <c r="D974" t="s">
        <v>1638</v>
      </c>
      <c r="E974">
        <v>2023</v>
      </c>
      <c r="F974" t="s">
        <v>1642</v>
      </c>
      <c r="G974">
        <v>1842</v>
      </c>
      <c r="H974">
        <v>8110</v>
      </c>
      <c r="I974">
        <v>5596</v>
      </c>
      <c r="J974">
        <v>445395</v>
      </c>
      <c r="K974">
        <v>5.6</v>
      </c>
      <c r="L974">
        <v>14</v>
      </c>
      <c r="M974">
        <v>3</v>
      </c>
      <c r="N974">
        <v>21.83</v>
      </c>
      <c r="O974">
        <v>35.78</v>
      </c>
      <c r="P974">
        <v>3</v>
      </c>
      <c r="Q974">
        <v>13943</v>
      </c>
      <c r="R974">
        <v>9976</v>
      </c>
      <c r="S974">
        <v>10</v>
      </c>
      <c r="T974" s="30">
        <v>14938620</v>
      </c>
      <c r="U974" s="30">
        <v>10753227</v>
      </c>
      <c r="V974" s="30">
        <v>4185393</v>
      </c>
      <c r="W974" s="27">
        <f t="shared" si="15"/>
        <v>0.28017266655152884</v>
      </c>
    </row>
    <row r="975" spans="1:23" x14ac:dyDescent="0.3">
      <c r="A975" t="s">
        <v>992</v>
      </c>
      <c r="B975" t="s">
        <v>1620</v>
      </c>
      <c r="C975" t="s">
        <v>1632</v>
      </c>
      <c r="D975" t="s">
        <v>1635</v>
      </c>
      <c r="E975">
        <v>2024</v>
      </c>
      <c r="F975" t="s">
        <v>1641</v>
      </c>
      <c r="G975">
        <v>2911</v>
      </c>
      <c r="H975">
        <v>7930</v>
      </c>
      <c r="I975">
        <v>5893</v>
      </c>
      <c r="J975">
        <v>224870</v>
      </c>
      <c r="K975">
        <v>3.83</v>
      </c>
      <c r="L975">
        <v>14</v>
      </c>
      <c r="M975">
        <v>0.19</v>
      </c>
      <c r="N975">
        <v>1.04</v>
      </c>
      <c r="O975">
        <v>87.94</v>
      </c>
      <c r="P975">
        <v>3.2</v>
      </c>
      <c r="Q975">
        <v>19933</v>
      </c>
      <c r="R975">
        <v>2625</v>
      </c>
      <c r="S975">
        <v>12</v>
      </c>
      <c r="T975" s="30">
        <v>23084230</v>
      </c>
      <c r="U975" s="30">
        <v>17379393</v>
      </c>
      <c r="V975" s="30">
        <v>5704837</v>
      </c>
      <c r="W975" s="27">
        <f t="shared" si="15"/>
        <v>0.24713135330916389</v>
      </c>
    </row>
    <row r="976" spans="1:23" x14ac:dyDescent="0.3">
      <c r="A976" t="s">
        <v>993</v>
      </c>
      <c r="B976" t="s">
        <v>1621</v>
      </c>
      <c r="C976" t="s">
        <v>1632</v>
      </c>
      <c r="D976" t="s">
        <v>1638</v>
      </c>
      <c r="E976">
        <v>2023</v>
      </c>
      <c r="F976" t="s">
        <v>1641</v>
      </c>
      <c r="G976">
        <v>3526</v>
      </c>
      <c r="H976">
        <v>8654</v>
      </c>
      <c r="I976">
        <v>11088</v>
      </c>
      <c r="J976">
        <v>124601</v>
      </c>
      <c r="K976">
        <v>1.59</v>
      </c>
      <c r="L976">
        <v>5</v>
      </c>
      <c r="M976">
        <v>4.32</v>
      </c>
      <c r="N976">
        <v>20.77</v>
      </c>
      <c r="O976">
        <v>88.91</v>
      </c>
      <c r="P976">
        <v>1.1000000000000001</v>
      </c>
      <c r="Q976">
        <v>2324</v>
      </c>
      <c r="R976">
        <v>927</v>
      </c>
      <c r="S976">
        <v>4</v>
      </c>
      <c r="T976" s="30">
        <v>30514004</v>
      </c>
      <c r="U976" s="30">
        <v>39220889</v>
      </c>
      <c r="V976" s="30">
        <v>-8706885</v>
      </c>
      <c r="W976" s="27">
        <f t="shared" si="15"/>
        <v>-0.28534062589753872</v>
      </c>
    </row>
    <row r="977" spans="1:23" x14ac:dyDescent="0.3">
      <c r="A977" t="s">
        <v>994</v>
      </c>
      <c r="B977" t="s">
        <v>1622</v>
      </c>
      <c r="C977" t="s">
        <v>1633</v>
      </c>
      <c r="D977" t="s">
        <v>1637</v>
      </c>
      <c r="E977">
        <v>2023</v>
      </c>
      <c r="F977" t="s">
        <v>1642</v>
      </c>
      <c r="G977">
        <v>3467</v>
      </c>
      <c r="H977">
        <v>15328</v>
      </c>
      <c r="I977">
        <v>2125</v>
      </c>
      <c r="J977">
        <v>451491</v>
      </c>
      <c r="K977">
        <v>5.32</v>
      </c>
      <c r="L977">
        <v>14</v>
      </c>
      <c r="M977">
        <v>0.33</v>
      </c>
      <c r="N977">
        <v>14.28</v>
      </c>
      <c r="O977">
        <v>51.01</v>
      </c>
      <c r="P977">
        <v>1.7</v>
      </c>
      <c r="Q977">
        <v>15380</v>
      </c>
      <c r="R977">
        <v>9181</v>
      </c>
      <c r="S977">
        <v>13</v>
      </c>
      <c r="T977" s="30">
        <v>53142176</v>
      </c>
      <c r="U977" s="30">
        <v>7818866</v>
      </c>
      <c r="V977" s="30">
        <v>45323310</v>
      </c>
      <c r="W977" s="27">
        <f t="shared" si="15"/>
        <v>0.85286891526609676</v>
      </c>
    </row>
    <row r="978" spans="1:23" x14ac:dyDescent="0.3">
      <c r="A978" t="s">
        <v>995</v>
      </c>
      <c r="B978" t="s">
        <v>1623</v>
      </c>
      <c r="C978" t="s">
        <v>1634</v>
      </c>
      <c r="D978" t="s">
        <v>1635</v>
      </c>
      <c r="E978">
        <v>2024</v>
      </c>
      <c r="F978" t="s">
        <v>1639</v>
      </c>
      <c r="G978">
        <v>1695</v>
      </c>
      <c r="H978">
        <v>11645</v>
      </c>
      <c r="I978">
        <v>5776</v>
      </c>
      <c r="J978">
        <v>493790</v>
      </c>
      <c r="K978">
        <v>6.2</v>
      </c>
      <c r="L978">
        <v>17</v>
      </c>
      <c r="M978">
        <v>9.5399999999999991</v>
      </c>
      <c r="N978">
        <v>15.19</v>
      </c>
      <c r="O978">
        <v>84.74</v>
      </c>
      <c r="P978">
        <v>3</v>
      </c>
      <c r="Q978">
        <v>12541</v>
      </c>
      <c r="R978">
        <v>4848</v>
      </c>
      <c r="S978">
        <v>2</v>
      </c>
      <c r="T978" s="30">
        <v>19738275</v>
      </c>
      <c r="U978" s="30">
        <v>10284110</v>
      </c>
      <c r="V978" s="30">
        <v>9454165</v>
      </c>
      <c r="W978" s="27">
        <f t="shared" si="15"/>
        <v>0.47897625299069957</v>
      </c>
    </row>
    <row r="979" spans="1:23" x14ac:dyDescent="0.3">
      <c r="A979" t="s">
        <v>996</v>
      </c>
      <c r="B979" t="s">
        <v>1150</v>
      </c>
      <c r="C979" t="s">
        <v>1633</v>
      </c>
      <c r="D979" t="s">
        <v>1638</v>
      </c>
      <c r="E979">
        <v>2024</v>
      </c>
      <c r="F979" t="s">
        <v>1639</v>
      </c>
      <c r="G979">
        <v>1255</v>
      </c>
      <c r="H979">
        <v>7988</v>
      </c>
      <c r="I979">
        <v>10205</v>
      </c>
      <c r="J979">
        <v>360001</v>
      </c>
      <c r="K979">
        <v>10.14</v>
      </c>
      <c r="L979">
        <v>3</v>
      </c>
      <c r="M979">
        <v>2.1</v>
      </c>
      <c r="N979">
        <v>13.08</v>
      </c>
      <c r="O979">
        <v>51.82</v>
      </c>
      <c r="P979">
        <v>3.4</v>
      </c>
      <c r="Q979">
        <v>20914</v>
      </c>
      <c r="R979">
        <v>2433</v>
      </c>
      <c r="S979">
        <v>12</v>
      </c>
      <c r="T979" s="30">
        <v>10024940</v>
      </c>
      <c r="U979" s="30">
        <v>13167276</v>
      </c>
      <c r="V979" s="30">
        <v>-3142336</v>
      </c>
      <c r="W979" s="27">
        <f t="shared" si="15"/>
        <v>-0.31345185108339801</v>
      </c>
    </row>
    <row r="980" spans="1:23" x14ac:dyDescent="0.3">
      <c r="A980" t="s">
        <v>997</v>
      </c>
      <c r="B980" t="s">
        <v>1624</v>
      </c>
      <c r="C980" t="s">
        <v>1633</v>
      </c>
      <c r="D980" t="s">
        <v>1637</v>
      </c>
      <c r="E980">
        <v>2024</v>
      </c>
      <c r="F980" t="s">
        <v>1641</v>
      </c>
      <c r="G980">
        <v>3080</v>
      </c>
      <c r="H980">
        <v>5350</v>
      </c>
      <c r="I980">
        <v>1959</v>
      </c>
      <c r="J980">
        <v>437699</v>
      </c>
      <c r="K980">
        <v>9.8699999999999992</v>
      </c>
      <c r="L980">
        <v>7</v>
      </c>
      <c r="M980">
        <v>7.89</v>
      </c>
      <c r="N980">
        <v>21.86</v>
      </c>
      <c r="O980">
        <v>33.33</v>
      </c>
      <c r="P980">
        <v>1.6</v>
      </c>
      <c r="Q980">
        <v>2581</v>
      </c>
      <c r="R980">
        <v>5046</v>
      </c>
      <c r="S980">
        <v>6</v>
      </c>
      <c r="T980" s="30">
        <v>16478000</v>
      </c>
      <c r="U980" s="30">
        <v>6471419</v>
      </c>
      <c r="V980" s="30">
        <v>10006581</v>
      </c>
      <c r="W980" s="27">
        <f t="shared" si="15"/>
        <v>0.60726914674110932</v>
      </c>
    </row>
    <row r="981" spans="1:23" x14ac:dyDescent="0.3">
      <c r="A981" t="s">
        <v>998</v>
      </c>
      <c r="B981" t="s">
        <v>1357</v>
      </c>
      <c r="C981" t="s">
        <v>1632</v>
      </c>
      <c r="D981" t="s">
        <v>1637</v>
      </c>
      <c r="E981">
        <v>2023</v>
      </c>
      <c r="F981" t="s">
        <v>1640</v>
      </c>
      <c r="G981">
        <v>2922</v>
      </c>
      <c r="H981">
        <v>18573</v>
      </c>
      <c r="I981">
        <v>5450</v>
      </c>
      <c r="J981">
        <v>332844</v>
      </c>
      <c r="K981">
        <v>1.05</v>
      </c>
      <c r="L981">
        <v>14</v>
      </c>
      <c r="M981">
        <v>7.75</v>
      </c>
      <c r="N981">
        <v>1.0900000000000001</v>
      </c>
      <c r="O981">
        <v>31.35</v>
      </c>
      <c r="P981">
        <v>2.6</v>
      </c>
      <c r="Q981">
        <v>13017</v>
      </c>
      <c r="R981">
        <v>8402</v>
      </c>
      <c r="S981">
        <v>11</v>
      </c>
      <c r="T981" s="30">
        <v>54270306</v>
      </c>
      <c r="U981" s="30">
        <v>16257744</v>
      </c>
      <c r="V981" s="30">
        <v>38012562</v>
      </c>
      <c r="W981" s="27">
        <f t="shared" si="15"/>
        <v>0.70043021316297716</v>
      </c>
    </row>
    <row r="982" spans="1:23" x14ac:dyDescent="0.3">
      <c r="A982" t="s">
        <v>999</v>
      </c>
      <c r="B982" t="s">
        <v>1625</v>
      </c>
      <c r="C982" t="s">
        <v>1632</v>
      </c>
      <c r="D982" t="s">
        <v>1637</v>
      </c>
      <c r="E982">
        <v>2024</v>
      </c>
      <c r="F982" t="s">
        <v>1642</v>
      </c>
      <c r="G982">
        <v>3122</v>
      </c>
      <c r="H982">
        <v>15064</v>
      </c>
      <c r="I982">
        <v>13491</v>
      </c>
      <c r="J982">
        <v>307927</v>
      </c>
      <c r="K982">
        <v>5.93</v>
      </c>
      <c r="L982">
        <v>2</v>
      </c>
      <c r="M982">
        <v>2.1800000000000002</v>
      </c>
      <c r="N982">
        <v>6.53</v>
      </c>
      <c r="O982">
        <v>84.36</v>
      </c>
      <c r="P982">
        <v>4.5999999999999996</v>
      </c>
      <c r="Q982">
        <v>18376</v>
      </c>
      <c r="R982">
        <v>8146</v>
      </c>
      <c r="S982">
        <v>11</v>
      </c>
      <c r="T982" s="30">
        <v>47029808</v>
      </c>
      <c r="U982" s="30">
        <v>42426829</v>
      </c>
      <c r="V982" s="30">
        <v>4602979</v>
      </c>
      <c r="W982" s="27">
        <f t="shared" si="15"/>
        <v>9.7873650685539687E-2</v>
      </c>
    </row>
    <row r="983" spans="1:23" x14ac:dyDescent="0.3">
      <c r="A983" t="s">
        <v>1000</v>
      </c>
      <c r="B983" t="s">
        <v>1110</v>
      </c>
      <c r="C983" t="s">
        <v>1632</v>
      </c>
      <c r="D983" t="s">
        <v>1635</v>
      </c>
      <c r="E983">
        <v>2024</v>
      </c>
      <c r="F983" t="s">
        <v>1639</v>
      </c>
      <c r="G983">
        <v>1904</v>
      </c>
      <c r="H983">
        <v>6578</v>
      </c>
      <c r="I983">
        <v>5787</v>
      </c>
      <c r="J983">
        <v>482680</v>
      </c>
      <c r="K983">
        <v>2.73</v>
      </c>
      <c r="L983">
        <v>14</v>
      </c>
      <c r="M983">
        <v>6.21</v>
      </c>
      <c r="N983">
        <v>21.89</v>
      </c>
      <c r="O983">
        <v>23.8</v>
      </c>
      <c r="P983">
        <v>5</v>
      </c>
      <c r="Q983">
        <v>6264</v>
      </c>
      <c r="R983">
        <v>9084</v>
      </c>
      <c r="S983">
        <v>3</v>
      </c>
      <c r="T983" s="30">
        <v>12524512</v>
      </c>
      <c r="U983" s="30">
        <v>11501128</v>
      </c>
      <c r="V983" s="30">
        <v>1023384</v>
      </c>
      <c r="W983" s="27">
        <f t="shared" si="15"/>
        <v>8.1710488999491557E-2</v>
      </c>
    </row>
    <row r="984" spans="1:23" x14ac:dyDescent="0.3">
      <c r="A984" t="s">
        <v>1001</v>
      </c>
      <c r="B984" t="s">
        <v>1626</v>
      </c>
      <c r="C984" t="s">
        <v>1632</v>
      </c>
      <c r="D984" t="s">
        <v>1637</v>
      </c>
      <c r="E984">
        <v>2024</v>
      </c>
      <c r="F984" t="s">
        <v>1640</v>
      </c>
      <c r="G984">
        <v>4071</v>
      </c>
      <c r="H984">
        <v>13668</v>
      </c>
      <c r="I984">
        <v>5497</v>
      </c>
      <c r="J984">
        <v>223423</v>
      </c>
      <c r="K984">
        <v>2.35</v>
      </c>
      <c r="L984">
        <v>12</v>
      </c>
      <c r="M984">
        <v>0.48</v>
      </c>
      <c r="N984">
        <v>18.809999999999999</v>
      </c>
      <c r="O984">
        <v>56.37</v>
      </c>
      <c r="P984">
        <v>4.9000000000000004</v>
      </c>
      <c r="Q984">
        <v>9766</v>
      </c>
      <c r="R984">
        <v>7281</v>
      </c>
      <c r="S984">
        <v>5</v>
      </c>
      <c r="T984" s="30">
        <v>55642428</v>
      </c>
      <c r="U984" s="30">
        <v>22601710</v>
      </c>
      <c r="V984" s="30">
        <v>33040718</v>
      </c>
      <c r="W984" s="27">
        <f t="shared" si="15"/>
        <v>0.59380438970060756</v>
      </c>
    </row>
    <row r="985" spans="1:23" x14ac:dyDescent="0.3">
      <c r="A985" t="s">
        <v>1002</v>
      </c>
      <c r="B985" t="s">
        <v>1410</v>
      </c>
      <c r="C985" t="s">
        <v>1633</v>
      </c>
      <c r="D985" t="s">
        <v>1637</v>
      </c>
      <c r="E985">
        <v>2024</v>
      </c>
      <c r="F985" t="s">
        <v>1640</v>
      </c>
      <c r="G985">
        <v>4712</v>
      </c>
      <c r="H985">
        <v>6948</v>
      </c>
      <c r="I985">
        <v>14918</v>
      </c>
      <c r="J985">
        <v>143330</v>
      </c>
      <c r="K985">
        <v>12.41</v>
      </c>
      <c r="L985">
        <v>8</v>
      </c>
      <c r="M985">
        <v>4.84</v>
      </c>
      <c r="N985">
        <v>0.44</v>
      </c>
      <c r="O985">
        <v>54.44</v>
      </c>
      <c r="P985">
        <v>4.5</v>
      </c>
      <c r="Q985">
        <v>12683</v>
      </c>
      <c r="R985">
        <v>3514</v>
      </c>
      <c r="S985">
        <v>3</v>
      </c>
      <c r="T985" s="30">
        <v>32738976</v>
      </c>
      <c r="U985" s="30">
        <v>70436946</v>
      </c>
      <c r="V985" s="30">
        <v>-37697970</v>
      </c>
      <c r="W985" s="27">
        <f t="shared" si="15"/>
        <v>-1.1514706507619541</v>
      </c>
    </row>
    <row r="986" spans="1:23" x14ac:dyDescent="0.3">
      <c r="A986" t="s">
        <v>1003</v>
      </c>
      <c r="B986" t="s">
        <v>1495</v>
      </c>
      <c r="C986" t="s">
        <v>1634</v>
      </c>
      <c r="D986" t="s">
        <v>1636</v>
      </c>
      <c r="E986">
        <v>2024</v>
      </c>
      <c r="F986" t="s">
        <v>1639</v>
      </c>
      <c r="G986">
        <v>2758</v>
      </c>
      <c r="H986">
        <v>19063</v>
      </c>
      <c r="I986">
        <v>1140</v>
      </c>
      <c r="J986">
        <v>275391</v>
      </c>
      <c r="K986">
        <v>0.63</v>
      </c>
      <c r="L986">
        <v>1</v>
      </c>
      <c r="M986">
        <v>0.15</v>
      </c>
      <c r="N986">
        <v>12.93</v>
      </c>
      <c r="O986">
        <v>69.17</v>
      </c>
      <c r="P986">
        <v>2.6</v>
      </c>
      <c r="Q986">
        <v>18212</v>
      </c>
      <c r="R986">
        <v>9601</v>
      </c>
      <c r="S986">
        <v>3</v>
      </c>
      <c r="T986" s="30">
        <v>52575754</v>
      </c>
      <c r="U986" s="30">
        <v>3419511</v>
      </c>
      <c r="V986" s="30">
        <v>49156243</v>
      </c>
      <c r="W986" s="27">
        <f t="shared" si="15"/>
        <v>0.93496030508663741</v>
      </c>
    </row>
    <row r="987" spans="1:23" x14ac:dyDescent="0.3">
      <c r="A987" t="s">
        <v>1004</v>
      </c>
      <c r="B987" t="s">
        <v>1577</v>
      </c>
      <c r="C987" t="s">
        <v>1633</v>
      </c>
      <c r="D987" t="s">
        <v>1637</v>
      </c>
      <c r="E987">
        <v>2023</v>
      </c>
      <c r="F987" t="s">
        <v>1640</v>
      </c>
      <c r="G987">
        <v>3552</v>
      </c>
      <c r="H987">
        <v>10574</v>
      </c>
      <c r="I987">
        <v>4628</v>
      </c>
      <c r="J987">
        <v>263606</v>
      </c>
      <c r="K987">
        <v>6.29</v>
      </c>
      <c r="L987">
        <v>7</v>
      </c>
      <c r="M987">
        <v>9.2100000000000009</v>
      </c>
      <c r="N987">
        <v>13.24</v>
      </c>
      <c r="O987">
        <v>49.94</v>
      </c>
      <c r="P987">
        <v>3.7</v>
      </c>
      <c r="Q987">
        <v>14377</v>
      </c>
      <c r="R987">
        <v>6557</v>
      </c>
      <c r="S987">
        <v>14</v>
      </c>
      <c r="T987" s="30">
        <v>37558848</v>
      </c>
      <c r="U987" s="30">
        <v>16702262</v>
      </c>
      <c r="V987" s="30">
        <v>20856586</v>
      </c>
      <c r="W987" s="27">
        <f t="shared" si="15"/>
        <v>0.55530419889342719</v>
      </c>
    </row>
    <row r="988" spans="1:23" x14ac:dyDescent="0.3">
      <c r="A988" t="s">
        <v>1005</v>
      </c>
      <c r="B988" t="s">
        <v>1562</v>
      </c>
      <c r="C988" t="s">
        <v>1634</v>
      </c>
      <c r="D988" t="s">
        <v>1636</v>
      </c>
      <c r="E988">
        <v>2024</v>
      </c>
      <c r="F988" t="s">
        <v>1641</v>
      </c>
      <c r="G988">
        <v>1382</v>
      </c>
      <c r="H988">
        <v>7906</v>
      </c>
      <c r="I988">
        <v>2768</v>
      </c>
      <c r="J988">
        <v>457085</v>
      </c>
      <c r="K988">
        <v>2.52</v>
      </c>
      <c r="L988">
        <v>19</v>
      </c>
      <c r="M988">
        <v>9.76</v>
      </c>
      <c r="N988">
        <v>10.02</v>
      </c>
      <c r="O988">
        <v>31.78</v>
      </c>
      <c r="P988">
        <v>2.7</v>
      </c>
      <c r="Q988">
        <v>11482</v>
      </c>
      <c r="R988">
        <v>6849</v>
      </c>
      <c r="S988">
        <v>4</v>
      </c>
      <c r="T988" s="30">
        <v>10926092</v>
      </c>
      <c r="U988" s="30">
        <v>4282461</v>
      </c>
      <c r="V988" s="30">
        <v>6643631</v>
      </c>
      <c r="W988" s="27">
        <f t="shared" si="15"/>
        <v>0.60805189998400155</v>
      </c>
    </row>
    <row r="989" spans="1:23" x14ac:dyDescent="0.3">
      <c r="A989" t="s">
        <v>1006</v>
      </c>
      <c r="B989" t="s">
        <v>1231</v>
      </c>
      <c r="C989" t="s">
        <v>1633</v>
      </c>
      <c r="D989" t="s">
        <v>1635</v>
      </c>
      <c r="E989">
        <v>2024</v>
      </c>
      <c r="F989" t="s">
        <v>1640</v>
      </c>
      <c r="G989">
        <v>251</v>
      </c>
      <c r="H989">
        <v>10300</v>
      </c>
      <c r="I989">
        <v>1503</v>
      </c>
      <c r="J989">
        <v>241387</v>
      </c>
      <c r="K989">
        <v>13.19</v>
      </c>
      <c r="L989">
        <v>16</v>
      </c>
      <c r="M989">
        <v>2.2200000000000002</v>
      </c>
      <c r="N989">
        <v>7.43</v>
      </c>
      <c r="O989">
        <v>23.55</v>
      </c>
      <c r="P989">
        <v>3.6</v>
      </c>
      <c r="Q989">
        <v>10468</v>
      </c>
      <c r="R989">
        <v>396</v>
      </c>
      <c r="S989">
        <v>6</v>
      </c>
      <c r="T989" s="30">
        <v>2585300</v>
      </c>
      <c r="U989" s="30">
        <v>618640</v>
      </c>
      <c r="V989" s="30">
        <v>1966660</v>
      </c>
      <c r="W989" s="27">
        <f t="shared" si="15"/>
        <v>0.76070862182338606</v>
      </c>
    </row>
    <row r="990" spans="1:23" x14ac:dyDescent="0.3">
      <c r="A990" t="s">
        <v>1007</v>
      </c>
      <c r="B990" t="s">
        <v>1493</v>
      </c>
      <c r="C990" t="s">
        <v>1632</v>
      </c>
      <c r="D990" t="s">
        <v>1636</v>
      </c>
      <c r="E990">
        <v>2023</v>
      </c>
      <c r="F990" t="s">
        <v>1642</v>
      </c>
      <c r="G990">
        <v>3557</v>
      </c>
      <c r="H990">
        <v>15583</v>
      </c>
      <c r="I990">
        <v>13405</v>
      </c>
      <c r="J990">
        <v>291133</v>
      </c>
      <c r="K990">
        <v>8.36</v>
      </c>
      <c r="L990">
        <v>12</v>
      </c>
      <c r="M990">
        <v>2.08</v>
      </c>
      <c r="N990">
        <v>17.04</v>
      </c>
      <c r="O990">
        <v>59.67</v>
      </c>
      <c r="P990">
        <v>2.2000000000000002</v>
      </c>
      <c r="Q990">
        <v>16139</v>
      </c>
      <c r="R990">
        <v>9921</v>
      </c>
      <c r="S990">
        <v>5</v>
      </c>
      <c r="T990" s="30">
        <v>55428731</v>
      </c>
      <c r="U990" s="30">
        <v>47972718</v>
      </c>
      <c r="V990" s="30">
        <v>7456013</v>
      </c>
      <c r="W990" s="27">
        <f t="shared" si="15"/>
        <v>0.13451531120205512</v>
      </c>
    </row>
    <row r="991" spans="1:23" x14ac:dyDescent="0.3">
      <c r="A991" t="s">
        <v>1008</v>
      </c>
      <c r="B991" t="s">
        <v>1627</v>
      </c>
      <c r="C991" t="s">
        <v>1633</v>
      </c>
      <c r="D991" t="s">
        <v>1637</v>
      </c>
      <c r="E991">
        <v>2023</v>
      </c>
      <c r="F991" t="s">
        <v>1642</v>
      </c>
      <c r="G991">
        <v>4262</v>
      </c>
      <c r="H991">
        <v>3138</v>
      </c>
      <c r="I991">
        <v>6282</v>
      </c>
      <c r="J991">
        <v>464170</v>
      </c>
      <c r="K991">
        <v>3.47</v>
      </c>
      <c r="L991">
        <v>0</v>
      </c>
      <c r="M991">
        <v>7.54</v>
      </c>
      <c r="N991">
        <v>5.19</v>
      </c>
      <c r="O991">
        <v>67.52</v>
      </c>
      <c r="P991">
        <v>3.4</v>
      </c>
      <c r="Q991">
        <v>6174</v>
      </c>
      <c r="R991">
        <v>668</v>
      </c>
      <c r="S991">
        <v>3</v>
      </c>
      <c r="T991" s="30">
        <v>13374156</v>
      </c>
      <c r="U991" s="30">
        <v>27238054</v>
      </c>
      <c r="V991" s="30">
        <v>-13863898</v>
      </c>
      <c r="W991" s="27">
        <f t="shared" si="15"/>
        <v>-1.0366185350312946</v>
      </c>
    </row>
    <row r="992" spans="1:23" x14ac:dyDescent="0.3">
      <c r="A992" t="s">
        <v>1009</v>
      </c>
      <c r="B992" t="s">
        <v>1063</v>
      </c>
      <c r="C992" t="s">
        <v>1634</v>
      </c>
      <c r="D992" t="s">
        <v>1638</v>
      </c>
      <c r="E992">
        <v>2024</v>
      </c>
      <c r="F992" t="s">
        <v>1639</v>
      </c>
      <c r="G992">
        <v>624</v>
      </c>
      <c r="H992">
        <v>11840</v>
      </c>
      <c r="I992">
        <v>11421</v>
      </c>
      <c r="J992">
        <v>212627</v>
      </c>
      <c r="K992">
        <v>7.54</v>
      </c>
      <c r="L992">
        <v>1</v>
      </c>
      <c r="M992">
        <v>2.5299999999999998</v>
      </c>
      <c r="N992">
        <v>19.97</v>
      </c>
      <c r="O992">
        <v>55.56</v>
      </c>
      <c r="P992">
        <v>3.1</v>
      </c>
      <c r="Q992">
        <v>5816</v>
      </c>
      <c r="R992">
        <v>5383</v>
      </c>
      <c r="S992">
        <v>12</v>
      </c>
      <c r="T992" s="30">
        <v>7388160</v>
      </c>
      <c r="U992" s="30">
        <v>7339331</v>
      </c>
      <c r="V992" s="30">
        <v>48829</v>
      </c>
      <c r="W992" s="27">
        <f t="shared" si="15"/>
        <v>6.6090880544005543E-3</v>
      </c>
    </row>
    <row r="993" spans="1:23" x14ac:dyDescent="0.3">
      <c r="A993" t="s">
        <v>1010</v>
      </c>
      <c r="B993" t="s">
        <v>1628</v>
      </c>
      <c r="C993" t="s">
        <v>1633</v>
      </c>
      <c r="D993" t="s">
        <v>1636</v>
      </c>
      <c r="E993">
        <v>2024</v>
      </c>
      <c r="F993" t="s">
        <v>1642</v>
      </c>
      <c r="G993">
        <v>586</v>
      </c>
      <c r="H993">
        <v>2882</v>
      </c>
      <c r="I993">
        <v>7176</v>
      </c>
      <c r="J993">
        <v>375497</v>
      </c>
      <c r="K993">
        <v>10.97</v>
      </c>
      <c r="L993">
        <v>14</v>
      </c>
      <c r="M993">
        <v>8.9499999999999993</v>
      </c>
      <c r="N993">
        <v>20.079999999999998</v>
      </c>
      <c r="O993">
        <v>69.069999999999993</v>
      </c>
      <c r="P993">
        <v>1.1000000000000001</v>
      </c>
      <c r="Q993">
        <v>16814</v>
      </c>
      <c r="R993">
        <v>7764</v>
      </c>
      <c r="S993">
        <v>11</v>
      </c>
      <c r="T993" s="30">
        <v>1688852</v>
      </c>
      <c r="U993" s="30">
        <v>4580633</v>
      </c>
      <c r="V993" s="30">
        <v>-2891781</v>
      </c>
      <c r="W993" s="27">
        <f t="shared" si="15"/>
        <v>-1.7122761497159016</v>
      </c>
    </row>
    <row r="994" spans="1:23" x14ac:dyDescent="0.3">
      <c r="A994" t="s">
        <v>1011</v>
      </c>
      <c r="B994" t="s">
        <v>1576</v>
      </c>
      <c r="C994" t="s">
        <v>1633</v>
      </c>
      <c r="D994" t="s">
        <v>1635</v>
      </c>
      <c r="E994">
        <v>2024</v>
      </c>
      <c r="F994" t="s">
        <v>1641</v>
      </c>
      <c r="G994">
        <v>1675</v>
      </c>
      <c r="H994">
        <v>2903</v>
      </c>
      <c r="I994">
        <v>2600</v>
      </c>
      <c r="J994">
        <v>488242</v>
      </c>
      <c r="K994">
        <v>14.37</v>
      </c>
      <c r="L994">
        <v>11</v>
      </c>
      <c r="M994">
        <v>5.74</v>
      </c>
      <c r="N994">
        <v>10.38</v>
      </c>
      <c r="O994">
        <v>21.32</v>
      </c>
      <c r="P994">
        <v>4.2</v>
      </c>
      <c r="Q994">
        <v>11195</v>
      </c>
      <c r="R994">
        <v>7611</v>
      </c>
      <c r="S994">
        <v>3</v>
      </c>
      <c r="T994" s="30">
        <v>4862525</v>
      </c>
      <c r="U994" s="30">
        <v>4843242</v>
      </c>
      <c r="V994" s="30">
        <v>19283</v>
      </c>
      <c r="W994" s="27">
        <f t="shared" si="15"/>
        <v>3.9656351381226829E-3</v>
      </c>
    </row>
    <row r="995" spans="1:23" x14ac:dyDescent="0.3">
      <c r="A995" t="s">
        <v>1012</v>
      </c>
      <c r="B995" t="s">
        <v>1629</v>
      </c>
      <c r="C995" t="s">
        <v>1634</v>
      </c>
      <c r="D995" t="s">
        <v>1637</v>
      </c>
      <c r="E995">
        <v>2023</v>
      </c>
      <c r="F995" t="s">
        <v>1641</v>
      </c>
      <c r="G995">
        <v>2172</v>
      </c>
      <c r="H995">
        <v>10511</v>
      </c>
      <c r="I995">
        <v>6263</v>
      </c>
      <c r="J995">
        <v>412916</v>
      </c>
      <c r="K995">
        <v>3.31</v>
      </c>
      <c r="L995">
        <v>13</v>
      </c>
      <c r="M995">
        <v>3.51</v>
      </c>
      <c r="N995">
        <v>7.09</v>
      </c>
      <c r="O995">
        <v>80.599999999999994</v>
      </c>
      <c r="P995">
        <v>1</v>
      </c>
      <c r="Q995">
        <v>17314</v>
      </c>
      <c r="R995">
        <v>5565</v>
      </c>
      <c r="S995">
        <v>7</v>
      </c>
      <c r="T995" s="30">
        <v>22829892</v>
      </c>
      <c r="U995" s="30">
        <v>14016152</v>
      </c>
      <c r="V995" s="30">
        <v>8813740</v>
      </c>
      <c r="W995" s="27">
        <f t="shared" si="15"/>
        <v>0.38606139704909687</v>
      </c>
    </row>
    <row r="996" spans="1:23" x14ac:dyDescent="0.3">
      <c r="A996" t="s">
        <v>1013</v>
      </c>
      <c r="B996" t="s">
        <v>1533</v>
      </c>
      <c r="C996" t="s">
        <v>1632</v>
      </c>
      <c r="D996" t="s">
        <v>1638</v>
      </c>
      <c r="E996">
        <v>2024</v>
      </c>
      <c r="F996" t="s">
        <v>1642</v>
      </c>
      <c r="G996">
        <v>435</v>
      </c>
      <c r="H996">
        <v>4792</v>
      </c>
      <c r="I996">
        <v>14660</v>
      </c>
      <c r="J996">
        <v>228048</v>
      </c>
      <c r="K996">
        <v>13.29</v>
      </c>
      <c r="L996">
        <v>1</v>
      </c>
      <c r="M996">
        <v>8.33</v>
      </c>
      <c r="N996">
        <v>7.1</v>
      </c>
      <c r="O996">
        <v>56.59</v>
      </c>
      <c r="P996">
        <v>2.2000000000000002</v>
      </c>
      <c r="Q996">
        <v>9879</v>
      </c>
      <c r="R996">
        <v>8363</v>
      </c>
      <c r="S996">
        <v>8</v>
      </c>
      <c r="T996" s="30">
        <v>2084520</v>
      </c>
      <c r="U996" s="30">
        <v>6605148</v>
      </c>
      <c r="V996" s="30">
        <v>-4520628</v>
      </c>
      <c r="W996" s="27">
        <f t="shared" si="15"/>
        <v>-2.1686661677508492</v>
      </c>
    </row>
    <row r="997" spans="1:23" x14ac:dyDescent="0.3">
      <c r="A997" t="s">
        <v>1014</v>
      </c>
      <c r="B997" t="s">
        <v>1322</v>
      </c>
      <c r="C997" t="s">
        <v>1634</v>
      </c>
      <c r="D997" t="s">
        <v>1638</v>
      </c>
      <c r="E997">
        <v>2024</v>
      </c>
      <c r="F997" t="s">
        <v>1640</v>
      </c>
      <c r="G997">
        <v>3331</v>
      </c>
      <c r="H997">
        <v>10511</v>
      </c>
      <c r="I997">
        <v>5712</v>
      </c>
      <c r="J997">
        <v>403646</v>
      </c>
      <c r="K997">
        <v>14.01</v>
      </c>
      <c r="L997">
        <v>17</v>
      </c>
      <c r="M997">
        <v>4.93</v>
      </c>
      <c r="N997">
        <v>12.06</v>
      </c>
      <c r="O997">
        <v>20.149999999999999</v>
      </c>
      <c r="P997">
        <v>1</v>
      </c>
      <c r="Q997">
        <v>2714</v>
      </c>
      <c r="R997">
        <v>4482</v>
      </c>
      <c r="S997">
        <v>13</v>
      </c>
      <c r="T997" s="30">
        <v>35012141</v>
      </c>
      <c r="U997" s="30">
        <v>19430318</v>
      </c>
      <c r="V997" s="30">
        <v>15581823</v>
      </c>
      <c r="W997" s="27">
        <f t="shared" si="15"/>
        <v>0.44504056464299058</v>
      </c>
    </row>
    <row r="998" spans="1:23" x14ac:dyDescent="0.3">
      <c r="A998" t="s">
        <v>1015</v>
      </c>
      <c r="B998" t="s">
        <v>1388</v>
      </c>
      <c r="C998" t="s">
        <v>1632</v>
      </c>
      <c r="D998" t="s">
        <v>1638</v>
      </c>
      <c r="E998">
        <v>2023</v>
      </c>
      <c r="F998" t="s">
        <v>1640</v>
      </c>
      <c r="G998">
        <v>524</v>
      </c>
      <c r="H998">
        <v>1919</v>
      </c>
      <c r="I998">
        <v>5448</v>
      </c>
      <c r="J998">
        <v>426087</v>
      </c>
      <c r="K998">
        <v>13.75</v>
      </c>
      <c r="L998">
        <v>6</v>
      </c>
      <c r="M998">
        <v>9.1199999999999992</v>
      </c>
      <c r="N998">
        <v>17.989999999999998</v>
      </c>
      <c r="O998">
        <v>46.95</v>
      </c>
      <c r="P998">
        <v>2.5</v>
      </c>
      <c r="Q998">
        <v>13138</v>
      </c>
      <c r="R998">
        <v>165</v>
      </c>
      <c r="S998">
        <v>11</v>
      </c>
      <c r="T998" s="30">
        <v>1005556</v>
      </c>
      <c r="U998" s="30">
        <v>3280839</v>
      </c>
      <c r="V998" s="30">
        <v>-2275283</v>
      </c>
      <c r="W998" s="27">
        <f t="shared" si="15"/>
        <v>-2.2627113755971822</v>
      </c>
    </row>
    <row r="999" spans="1:23" x14ac:dyDescent="0.3">
      <c r="A999" t="s">
        <v>1016</v>
      </c>
      <c r="B999" t="s">
        <v>1630</v>
      </c>
      <c r="C999" t="s">
        <v>1632</v>
      </c>
      <c r="D999" t="s">
        <v>1636</v>
      </c>
      <c r="E999">
        <v>2024</v>
      </c>
      <c r="F999" t="s">
        <v>1641</v>
      </c>
      <c r="G999">
        <v>467</v>
      </c>
      <c r="H999">
        <v>13911</v>
      </c>
      <c r="I999">
        <v>1655</v>
      </c>
      <c r="J999">
        <v>421994</v>
      </c>
      <c r="K999">
        <v>9.5299999999999994</v>
      </c>
      <c r="L999">
        <v>5</v>
      </c>
      <c r="M999">
        <v>9.2799999999999994</v>
      </c>
      <c r="N999">
        <v>8.9700000000000006</v>
      </c>
      <c r="O999">
        <v>77.58</v>
      </c>
      <c r="P999">
        <v>1.3</v>
      </c>
      <c r="Q999">
        <v>12213</v>
      </c>
      <c r="R999">
        <v>979</v>
      </c>
      <c r="S999">
        <v>7</v>
      </c>
      <c r="T999" s="30">
        <v>6496437</v>
      </c>
      <c r="U999" s="30">
        <v>1194879</v>
      </c>
      <c r="V999" s="30">
        <v>5301558</v>
      </c>
      <c r="W999" s="27">
        <f t="shared" si="15"/>
        <v>0.81607164050078529</v>
      </c>
    </row>
    <row r="1000" spans="1:23" x14ac:dyDescent="0.3">
      <c r="A1000" t="s">
        <v>1017</v>
      </c>
      <c r="B1000" t="s">
        <v>1085</v>
      </c>
      <c r="C1000" t="s">
        <v>1632</v>
      </c>
      <c r="D1000" t="s">
        <v>1635</v>
      </c>
      <c r="E1000">
        <v>2023</v>
      </c>
      <c r="F1000" t="s">
        <v>1639</v>
      </c>
      <c r="G1000">
        <v>3650</v>
      </c>
      <c r="H1000">
        <v>6017</v>
      </c>
      <c r="I1000">
        <v>10804</v>
      </c>
      <c r="J1000">
        <v>95095</v>
      </c>
      <c r="K1000">
        <v>9.4499999999999993</v>
      </c>
      <c r="L1000">
        <v>13</v>
      </c>
      <c r="M1000">
        <v>1.65</v>
      </c>
      <c r="N1000">
        <v>15.25</v>
      </c>
      <c r="O1000">
        <v>81.8</v>
      </c>
      <c r="P1000">
        <v>4.7</v>
      </c>
      <c r="Q1000">
        <v>17477</v>
      </c>
      <c r="R1000">
        <v>8359</v>
      </c>
      <c r="S1000">
        <v>8</v>
      </c>
      <c r="T1000" s="30">
        <v>21962050</v>
      </c>
      <c r="U1000" s="30">
        <v>39529695</v>
      </c>
      <c r="V1000" s="30">
        <v>-17567645</v>
      </c>
      <c r="W1000" s="27">
        <f t="shared" si="15"/>
        <v>-0.79990916148538049</v>
      </c>
    </row>
    <row r="1001" spans="1:23" x14ac:dyDescent="0.3">
      <c r="A1001" t="s">
        <v>1018</v>
      </c>
      <c r="B1001" t="s">
        <v>1631</v>
      </c>
      <c r="C1001" t="s">
        <v>1634</v>
      </c>
      <c r="D1001" t="s">
        <v>1635</v>
      </c>
      <c r="E1001">
        <v>2024</v>
      </c>
      <c r="F1001" t="s">
        <v>1639</v>
      </c>
      <c r="G1001">
        <v>1004</v>
      </c>
      <c r="H1001">
        <v>16922</v>
      </c>
      <c r="I1001">
        <v>3666</v>
      </c>
      <c r="J1001">
        <v>195342</v>
      </c>
      <c r="K1001">
        <v>6.05</v>
      </c>
      <c r="L1001">
        <v>7</v>
      </c>
      <c r="M1001">
        <v>0.02</v>
      </c>
      <c r="N1001">
        <v>9.56</v>
      </c>
      <c r="O1001">
        <v>31.17</v>
      </c>
      <c r="P1001">
        <v>2.7</v>
      </c>
      <c r="Q1001">
        <v>13571</v>
      </c>
      <c r="R1001">
        <v>9508</v>
      </c>
      <c r="S1001">
        <v>2</v>
      </c>
      <c r="T1001" s="30">
        <v>16989688</v>
      </c>
      <c r="U1001" s="30">
        <v>3876006</v>
      </c>
      <c r="V1001" s="30">
        <v>13113682</v>
      </c>
      <c r="W1001" s="27">
        <f t="shared" si="15"/>
        <v>0.77186126078360007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90BE5-4E1E-40AB-89AF-3F0D440EC613}">
  <dimension ref="A1:AG1001"/>
  <sheetViews>
    <sheetView tabSelected="1" topLeftCell="Q1" workbookViewId="0">
      <selection activeCell="X2" sqref="X2"/>
    </sheetView>
  </sheetViews>
  <sheetFormatPr defaultRowHeight="14.4" x14ac:dyDescent="0.3"/>
  <cols>
    <col min="1" max="1" width="11" bestFit="1" customWidth="1"/>
    <col min="2" max="2" width="14.5546875" bestFit="1" customWidth="1"/>
    <col min="3" max="3" width="17.44140625" bestFit="1" customWidth="1"/>
    <col min="4" max="4" width="7.109375" bestFit="1" customWidth="1"/>
    <col min="5" max="5" width="5.21875" bestFit="1" customWidth="1"/>
    <col min="6" max="6" width="7.77734375" bestFit="1" customWidth="1"/>
    <col min="7" max="7" width="10.77734375" bestFit="1" customWidth="1"/>
    <col min="8" max="8" width="21.5546875" bestFit="1" customWidth="1"/>
    <col min="9" max="9" width="28.33203125" bestFit="1" customWidth="1"/>
    <col min="10" max="10" width="16.77734375" bestFit="1" customWidth="1"/>
    <col min="11" max="12" width="14.77734375" bestFit="1" customWidth="1"/>
    <col min="13" max="13" width="19.5546875" bestFit="1" customWidth="1"/>
    <col min="14" max="14" width="11.77734375" bestFit="1" customWidth="1"/>
    <col min="15" max="15" width="15.5546875" bestFit="1" customWidth="1"/>
    <col min="16" max="16" width="16.77734375" bestFit="1" customWidth="1"/>
    <col min="17" max="17" width="17.21875" bestFit="1" customWidth="1"/>
    <col min="18" max="18" width="15.21875" bestFit="1" customWidth="1"/>
    <col min="19" max="19" width="16.109375" bestFit="1" customWidth="1"/>
    <col min="20" max="21" width="13.88671875" bestFit="1" customWidth="1"/>
    <col min="22" max="22" width="14.5546875" bestFit="1" customWidth="1"/>
    <col min="25" max="25" width="13.44140625" bestFit="1" customWidth="1"/>
    <col min="26" max="26" width="19.88671875" bestFit="1" customWidth="1"/>
    <col min="28" max="28" width="22.77734375" bestFit="1" customWidth="1"/>
    <col min="29" max="29" width="15.5546875" bestFit="1" customWidth="1"/>
    <col min="30" max="30" width="12.88671875" bestFit="1" customWidth="1"/>
    <col min="31" max="31" width="11.5546875" bestFit="1" customWidth="1"/>
    <col min="32" max="33" width="12.5546875" bestFit="1" customWidth="1"/>
    <col min="34" max="34" width="11.33203125" bestFit="1" customWidth="1"/>
    <col min="35" max="35" width="27.5546875" bestFit="1" customWidth="1"/>
    <col min="36" max="36" width="16.109375" bestFit="1" customWidth="1"/>
    <col min="37" max="37" width="9" bestFit="1" customWidth="1"/>
    <col min="38" max="38" width="17.77734375" bestFit="1" customWidth="1"/>
    <col min="39" max="39" width="10.5546875" bestFit="1" customWidth="1"/>
    <col min="40" max="42" width="9" bestFit="1" customWidth="1"/>
    <col min="43" max="43" width="13.33203125" bestFit="1" customWidth="1"/>
    <col min="44" max="44" width="10.77734375" bestFit="1" customWidth="1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5" t="s">
        <v>1700</v>
      </c>
      <c r="U1" s="5" t="s">
        <v>1701</v>
      </c>
      <c r="V1" s="5" t="s">
        <v>1702</v>
      </c>
      <c r="W1" s="5" t="s">
        <v>1703</v>
      </c>
      <c r="X1" s="5" t="s">
        <v>1704</v>
      </c>
      <c r="Y1" s="5" t="s">
        <v>1705</v>
      </c>
      <c r="Z1" s="5"/>
    </row>
    <row r="2" spans="1:32" x14ac:dyDescent="0.3">
      <c r="A2" s="2" t="s">
        <v>19</v>
      </c>
      <c r="B2" s="2" t="s">
        <v>1019</v>
      </c>
      <c r="C2" s="2" t="s">
        <v>1632</v>
      </c>
      <c r="D2" s="2" t="s">
        <v>1635</v>
      </c>
      <c r="E2" s="2">
        <v>2024</v>
      </c>
      <c r="F2" s="2" t="s">
        <v>1639</v>
      </c>
      <c r="G2" s="2">
        <v>910</v>
      </c>
      <c r="H2" s="2">
        <v>6471</v>
      </c>
      <c r="I2" s="2">
        <v>10500</v>
      </c>
      <c r="J2" s="2">
        <v>487818</v>
      </c>
      <c r="K2" s="2">
        <v>4.9800000000000004</v>
      </c>
      <c r="L2" s="2">
        <v>9</v>
      </c>
      <c r="M2" s="2">
        <v>3.97</v>
      </c>
      <c r="N2" s="2">
        <v>24.6</v>
      </c>
      <c r="O2" s="2">
        <v>34.36</v>
      </c>
      <c r="P2" s="2">
        <v>3.8</v>
      </c>
      <c r="Q2" s="2">
        <v>2476</v>
      </c>
      <c r="R2" s="2">
        <v>8822</v>
      </c>
      <c r="S2" s="2">
        <v>8</v>
      </c>
      <c r="T2" s="30">
        <f>G2*H2</f>
        <v>5888610</v>
      </c>
      <c r="U2" s="30">
        <f>(G2*I2)+J2</f>
        <v>10042818</v>
      </c>
      <c r="V2" s="30">
        <f>T2-U2</f>
        <v>-4154208</v>
      </c>
      <c r="W2" s="27">
        <f>V2/J2</f>
        <v>-8.5158973223620293</v>
      </c>
      <c r="X2" s="31">
        <f>T2/J2</f>
        <v>12.071325781336482</v>
      </c>
      <c r="Y2" t="str">
        <f>IF(OR(W2&lt;$AB$2,W2&lt;0),"Loss making",IF(W2&lt;$AB$3,"Low ROI",IF(W2&lt;$AB$4,"Moderate","High ROI")))</f>
        <v>Loss making</v>
      </c>
      <c r="AB2">
        <f>_xlfn.PERCENTILE.INC(W2:W1001,0.25)</f>
        <v>-15.677444775897133</v>
      </c>
    </row>
    <row r="3" spans="1:32" x14ac:dyDescent="0.3">
      <c r="A3" s="2" t="s">
        <v>20</v>
      </c>
      <c r="B3" s="2" t="s">
        <v>1020</v>
      </c>
      <c r="C3" s="2" t="s">
        <v>1633</v>
      </c>
      <c r="D3" s="2" t="s">
        <v>1636</v>
      </c>
      <c r="E3" s="2">
        <v>2023</v>
      </c>
      <c r="F3" s="2" t="s">
        <v>1639</v>
      </c>
      <c r="G3" s="2">
        <v>3822</v>
      </c>
      <c r="H3" s="2">
        <v>14990</v>
      </c>
      <c r="I3" s="2">
        <v>8670</v>
      </c>
      <c r="J3" s="2">
        <v>426742</v>
      </c>
      <c r="K3" s="2">
        <v>10.4</v>
      </c>
      <c r="L3" s="2">
        <v>5</v>
      </c>
      <c r="M3" s="2">
        <v>4.74</v>
      </c>
      <c r="N3" s="2">
        <v>22.65</v>
      </c>
      <c r="O3" s="2">
        <v>11.99</v>
      </c>
      <c r="P3" s="2">
        <v>1.4</v>
      </c>
      <c r="Q3" s="2">
        <v>20164</v>
      </c>
      <c r="R3" s="2">
        <v>9362</v>
      </c>
      <c r="S3" s="2">
        <v>5</v>
      </c>
      <c r="T3" s="30">
        <f t="shared" ref="T3:T66" si="0">G3*H3</f>
        <v>57291780</v>
      </c>
      <c r="U3" s="30">
        <f t="shared" ref="U3:U66" si="1">(G3*I3)+J3</f>
        <v>33563482</v>
      </c>
      <c r="V3" s="30">
        <f t="shared" ref="V3:V66" si="2">T3-U3</f>
        <v>23728298</v>
      </c>
      <c r="W3" s="27">
        <f t="shared" ref="W3:W66" si="3">V3/J3</f>
        <v>55.603380965548268</v>
      </c>
      <c r="X3" s="31">
        <f t="shared" ref="X3:X66" si="4">T3/J3</f>
        <v>134.25390516986843</v>
      </c>
      <c r="Y3" t="str">
        <f t="shared" ref="Y3:Y66" si="5">IF(OR(W3&lt;$AB$2,W3&lt;0),"Loss making",IF(W3&lt;$AB$3,"Low ROI",IF(W3&lt;$AB$4,"Moderate","High ROI")))</f>
        <v>Moderate</v>
      </c>
      <c r="AB3">
        <f>_xlfn.PERCENTILE.INC(W2:W1001,0.5)</f>
        <v>15.017100438015397</v>
      </c>
    </row>
    <row r="4" spans="1:32" x14ac:dyDescent="0.3">
      <c r="A4" s="2" t="s">
        <v>21</v>
      </c>
      <c r="B4" s="2" t="s">
        <v>1021</v>
      </c>
      <c r="C4" s="2" t="s">
        <v>1632</v>
      </c>
      <c r="D4" s="2" t="s">
        <v>1637</v>
      </c>
      <c r="E4" s="2">
        <v>2024</v>
      </c>
      <c r="F4" s="2" t="s">
        <v>1639</v>
      </c>
      <c r="G4" s="2">
        <v>3142</v>
      </c>
      <c r="H4" s="2">
        <v>19089</v>
      </c>
      <c r="I4" s="2">
        <v>6493</v>
      </c>
      <c r="J4" s="2">
        <v>361478</v>
      </c>
      <c r="K4" s="2">
        <v>11.57</v>
      </c>
      <c r="L4" s="2">
        <v>17</v>
      </c>
      <c r="M4" s="2">
        <v>4.51</v>
      </c>
      <c r="N4" s="2">
        <v>1.39</v>
      </c>
      <c r="O4" s="2">
        <v>10.31</v>
      </c>
      <c r="P4" s="2">
        <v>1.1000000000000001</v>
      </c>
      <c r="Q4" s="2">
        <v>7397</v>
      </c>
      <c r="R4" s="2">
        <v>3236</v>
      </c>
      <c r="S4" s="2">
        <v>12</v>
      </c>
      <c r="T4" s="30">
        <f t="shared" si="0"/>
        <v>59977638</v>
      </c>
      <c r="U4" s="30">
        <f t="shared" si="1"/>
        <v>20762484</v>
      </c>
      <c r="V4" s="30">
        <f t="shared" si="2"/>
        <v>39215154</v>
      </c>
      <c r="W4" s="27">
        <f t="shared" si="3"/>
        <v>108.48558971776983</v>
      </c>
      <c r="X4" s="31">
        <f t="shared" si="4"/>
        <v>165.92334249940521</v>
      </c>
      <c r="Y4" t="str">
        <f t="shared" si="5"/>
        <v>High ROI</v>
      </c>
      <c r="AB4">
        <f>_xlfn.PERCENTILE.INC(W2:W1001,0.75)</f>
        <v>65.57361772365573</v>
      </c>
    </row>
    <row r="5" spans="1:32" x14ac:dyDescent="0.3">
      <c r="A5" s="2" t="s">
        <v>22</v>
      </c>
      <c r="B5" s="2" t="s">
        <v>1022</v>
      </c>
      <c r="C5" s="2" t="s">
        <v>1632</v>
      </c>
      <c r="D5" s="2" t="s">
        <v>1637</v>
      </c>
      <c r="E5" s="2">
        <v>2023</v>
      </c>
      <c r="F5" s="2" t="s">
        <v>1640</v>
      </c>
      <c r="G5" s="2">
        <v>516</v>
      </c>
      <c r="H5" s="2">
        <v>14451</v>
      </c>
      <c r="I5" s="2">
        <v>1567</v>
      </c>
      <c r="J5" s="2">
        <v>380792</v>
      </c>
      <c r="K5" s="2">
        <v>9.82</v>
      </c>
      <c r="L5" s="2">
        <v>17</v>
      </c>
      <c r="M5" s="2">
        <v>8.69</v>
      </c>
      <c r="N5" s="2">
        <v>20.83</v>
      </c>
      <c r="O5" s="2">
        <v>28.18</v>
      </c>
      <c r="P5" s="2">
        <v>3.2</v>
      </c>
      <c r="Q5" s="2">
        <v>17457</v>
      </c>
      <c r="R5" s="2">
        <v>9254</v>
      </c>
      <c r="S5" s="2">
        <v>9</v>
      </c>
      <c r="T5" s="30">
        <f t="shared" si="0"/>
        <v>7456716</v>
      </c>
      <c r="U5" s="30">
        <f t="shared" si="1"/>
        <v>1189364</v>
      </c>
      <c r="V5" s="30">
        <f t="shared" si="2"/>
        <v>6267352</v>
      </c>
      <c r="W5" s="27">
        <f t="shared" si="3"/>
        <v>16.458728124540432</v>
      </c>
      <c r="X5" s="31">
        <f t="shared" si="4"/>
        <v>19.582123574024664</v>
      </c>
      <c r="Y5" t="str">
        <f t="shared" si="5"/>
        <v>Moderate</v>
      </c>
    </row>
    <row r="6" spans="1:32" x14ac:dyDescent="0.3">
      <c r="A6" s="2" t="s">
        <v>23</v>
      </c>
      <c r="B6" s="2" t="s">
        <v>1023</v>
      </c>
      <c r="C6" s="2" t="s">
        <v>1634</v>
      </c>
      <c r="D6" s="2" t="s">
        <v>1635</v>
      </c>
      <c r="E6" s="2">
        <v>2024</v>
      </c>
      <c r="F6" s="2" t="s">
        <v>1641</v>
      </c>
      <c r="G6" s="2">
        <v>4476</v>
      </c>
      <c r="H6" s="2">
        <v>13812</v>
      </c>
      <c r="I6" s="2">
        <v>2844</v>
      </c>
      <c r="J6" s="2">
        <v>72054</v>
      </c>
      <c r="K6" s="2">
        <v>2.27</v>
      </c>
      <c r="L6" s="2">
        <v>4</v>
      </c>
      <c r="M6" s="2">
        <v>5.3</v>
      </c>
      <c r="N6" s="2">
        <v>11.45</v>
      </c>
      <c r="O6" s="2">
        <v>42.51</v>
      </c>
      <c r="P6" s="2">
        <v>3.8</v>
      </c>
      <c r="Q6" s="2">
        <v>16859</v>
      </c>
      <c r="R6" s="2">
        <v>6718</v>
      </c>
      <c r="S6" s="2">
        <v>10</v>
      </c>
      <c r="T6" s="30">
        <f t="shared" si="0"/>
        <v>61822512</v>
      </c>
      <c r="U6" s="30">
        <f t="shared" si="1"/>
        <v>12801798</v>
      </c>
      <c r="V6" s="30">
        <f t="shared" si="2"/>
        <v>49020714</v>
      </c>
      <c r="W6" s="27">
        <f t="shared" si="3"/>
        <v>680.33300024981259</v>
      </c>
      <c r="X6" s="31">
        <f t="shared" si="4"/>
        <v>858.00249812640516</v>
      </c>
      <c r="Y6" t="str">
        <f t="shared" si="5"/>
        <v>High ROI</v>
      </c>
      <c r="AB6" s="32" t="s">
        <v>1709</v>
      </c>
      <c r="AC6" s="32" t="s">
        <v>1646</v>
      </c>
      <c r="AD6" s="7"/>
      <c r="AE6" s="7"/>
      <c r="AF6" s="7"/>
    </row>
    <row r="7" spans="1:32" x14ac:dyDescent="0.3">
      <c r="A7" s="2" t="s">
        <v>24</v>
      </c>
      <c r="B7" s="2" t="s">
        <v>1024</v>
      </c>
      <c r="C7" s="2" t="s">
        <v>1634</v>
      </c>
      <c r="D7" s="2" t="s">
        <v>1638</v>
      </c>
      <c r="E7" s="2">
        <v>2024</v>
      </c>
      <c r="F7" s="2" t="s">
        <v>1641</v>
      </c>
      <c r="G7" s="2">
        <v>3494</v>
      </c>
      <c r="H7" s="2">
        <v>3490</v>
      </c>
      <c r="I7" s="2">
        <v>11131</v>
      </c>
      <c r="J7" s="2">
        <v>120028</v>
      </c>
      <c r="K7" s="2">
        <v>13.14</v>
      </c>
      <c r="L7" s="2">
        <v>6</v>
      </c>
      <c r="M7" s="2">
        <v>4.68</v>
      </c>
      <c r="N7" s="2">
        <v>6.47</v>
      </c>
      <c r="O7" s="2">
        <v>78.099999999999994</v>
      </c>
      <c r="P7" s="2">
        <v>4.2</v>
      </c>
      <c r="Q7" s="2">
        <v>14740</v>
      </c>
      <c r="R7" s="2">
        <v>5365</v>
      </c>
      <c r="S7" s="2">
        <v>13</v>
      </c>
      <c r="T7" s="30">
        <f t="shared" si="0"/>
        <v>12194060</v>
      </c>
      <c r="U7" s="30">
        <f t="shared" si="1"/>
        <v>39011742</v>
      </c>
      <c r="V7" s="30">
        <f t="shared" si="2"/>
        <v>-26817682</v>
      </c>
      <c r="W7" s="27">
        <f t="shared" si="3"/>
        <v>-223.42855000499884</v>
      </c>
      <c r="X7" s="31">
        <f t="shared" si="4"/>
        <v>101.59346152564402</v>
      </c>
      <c r="Y7" t="str">
        <f t="shared" si="5"/>
        <v>Loss making</v>
      </c>
      <c r="AB7" s="32" t="s">
        <v>1643</v>
      </c>
      <c r="AC7" s="7" t="s">
        <v>1632</v>
      </c>
      <c r="AD7" s="7" t="s">
        <v>1634</v>
      </c>
      <c r="AE7" s="7" t="s">
        <v>1633</v>
      </c>
      <c r="AF7" s="7" t="s">
        <v>1644</v>
      </c>
    </row>
    <row r="8" spans="1:32" x14ac:dyDescent="0.3">
      <c r="A8" s="2" t="s">
        <v>25</v>
      </c>
      <c r="B8" s="2" t="s">
        <v>1025</v>
      </c>
      <c r="C8" s="2" t="s">
        <v>1634</v>
      </c>
      <c r="D8" s="2" t="s">
        <v>1637</v>
      </c>
      <c r="E8" s="2">
        <v>2024</v>
      </c>
      <c r="F8" s="2" t="s">
        <v>1642</v>
      </c>
      <c r="G8" s="2">
        <v>3221</v>
      </c>
      <c r="H8" s="2">
        <v>6799</v>
      </c>
      <c r="I8" s="2">
        <v>12021</v>
      </c>
      <c r="J8" s="2">
        <v>72207</v>
      </c>
      <c r="K8" s="2">
        <v>8.09</v>
      </c>
      <c r="L8" s="2">
        <v>1</v>
      </c>
      <c r="M8" s="2">
        <v>4.1100000000000003</v>
      </c>
      <c r="N8" s="2">
        <v>21.97</v>
      </c>
      <c r="O8" s="2">
        <v>73.88</v>
      </c>
      <c r="P8" s="2">
        <v>2.4</v>
      </c>
      <c r="Q8" s="2">
        <v>1607</v>
      </c>
      <c r="R8" s="2">
        <v>7189</v>
      </c>
      <c r="S8" s="2">
        <v>10</v>
      </c>
      <c r="T8" s="30">
        <f t="shared" si="0"/>
        <v>21899579</v>
      </c>
      <c r="U8" s="30">
        <f t="shared" si="1"/>
        <v>38791848</v>
      </c>
      <c r="V8" s="30">
        <f t="shared" si="2"/>
        <v>-16892269</v>
      </c>
      <c r="W8" s="27">
        <f t="shared" si="3"/>
        <v>-233.94226321547774</v>
      </c>
      <c r="X8" s="31">
        <f t="shared" si="4"/>
        <v>303.28886396055782</v>
      </c>
      <c r="Y8" t="str">
        <f t="shared" si="5"/>
        <v>Loss making</v>
      </c>
      <c r="AB8" s="8" t="s">
        <v>1706</v>
      </c>
      <c r="AC8" s="10">
        <v>37907929</v>
      </c>
      <c r="AD8" s="10">
        <v>31085898</v>
      </c>
      <c r="AE8" s="10">
        <v>30759502</v>
      </c>
      <c r="AF8" s="10">
        <v>99753329</v>
      </c>
    </row>
    <row r="9" spans="1:32" x14ac:dyDescent="0.3">
      <c r="A9" s="2" t="s">
        <v>26</v>
      </c>
      <c r="B9" s="2" t="s">
        <v>1026</v>
      </c>
      <c r="C9" s="2" t="s">
        <v>1633</v>
      </c>
      <c r="D9" s="2" t="s">
        <v>1636</v>
      </c>
      <c r="E9" s="2">
        <v>2023</v>
      </c>
      <c r="F9" s="2" t="s">
        <v>1641</v>
      </c>
      <c r="G9" s="2">
        <v>2969</v>
      </c>
      <c r="H9" s="2">
        <v>14497</v>
      </c>
      <c r="I9" s="2">
        <v>2349</v>
      </c>
      <c r="J9" s="2">
        <v>280893</v>
      </c>
      <c r="K9" s="2">
        <v>4.24</v>
      </c>
      <c r="L9" s="2">
        <v>10</v>
      </c>
      <c r="M9" s="2">
        <v>8.18</v>
      </c>
      <c r="N9" s="2">
        <v>4.92</v>
      </c>
      <c r="O9" s="2">
        <v>31.37</v>
      </c>
      <c r="P9" s="2">
        <v>1</v>
      </c>
      <c r="Q9" s="2">
        <v>17024</v>
      </c>
      <c r="R9" s="2">
        <v>8065</v>
      </c>
      <c r="S9" s="2">
        <v>4</v>
      </c>
      <c r="T9" s="30">
        <f t="shared" si="0"/>
        <v>43041593</v>
      </c>
      <c r="U9" s="30">
        <f t="shared" si="1"/>
        <v>7255074</v>
      </c>
      <c r="V9" s="30">
        <f t="shared" si="2"/>
        <v>35786519</v>
      </c>
      <c r="W9" s="27">
        <f t="shared" si="3"/>
        <v>127.40267290391715</v>
      </c>
      <c r="X9" s="31">
        <f t="shared" si="4"/>
        <v>153.23127667830812</v>
      </c>
      <c r="Y9" t="str">
        <f t="shared" si="5"/>
        <v>High ROI</v>
      </c>
      <c r="AB9" s="33" t="s">
        <v>1635</v>
      </c>
      <c r="AC9" s="10">
        <v>9396958</v>
      </c>
      <c r="AD9" s="10">
        <v>7868169</v>
      </c>
      <c r="AE9" s="10">
        <v>7218848</v>
      </c>
      <c r="AF9" s="10">
        <v>24483975</v>
      </c>
    </row>
    <row r="10" spans="1:32" x14ac:dyDescent="0.3">
      <c r="A10" s="2" t="s">
        <v>27</v>
      </c>
      <c r="B10" s="2" t="s">
        <v>1027</v>
      </c>
      <c r="C10" s="2" t="s">
        <v>1634</v>
      </c>
      <c r="D10" s="2" t="s">
        <v>1638</v>
      </c>
      <c r="E10" s="2">
        <v>2024</v>
      </c>
      <c r="F10" s="2" t="s">
        <v>1641</v>
      </c>
      <c r="G10" s="2">
        <v>180</v>
      </c>
      <c r="H10" s="2">
        <v>14972</v>
      </c>
      <c r="I10" s="2">
        <v>10756</v>
      </c>
      <c r="J10" s="2">
        <v>131554</v>
      </c>
      <c r="K10" s="2">
        <v>6.38</v>
      </c>
      <c r="L10" s="2">
        <v>12</v>
      </c>
      <c r="M10" s="2">
        <v>8.9499999999999993</v>
      </c>
      <c r="N10" s="2">
        <v>23.68</v>
      </c>
      <c r="O10" s="2">
        <v>29.56</v>
      </c>
      <c r="P10" s="2">
        <v>2.9</v>
      </c>
      <c r="Q10" s="2">
        <v>3126</v>
      </c>
      <c r="R10" s="2">
        <v>9697</v>
      </c>
      <c r="S10" s="2">
        <v>6</v>
      </c>
      <c r="T10" s="30">
        <f t="shared" si="0"/>
        <v>2694960</v>
      </c>
      <c r="U10" s="30">
        <f t="shared" si="1"/>
        <v>2067634</v>
      </c>
      <c r="V10" s="30">
        <f t="shared" si="2"/>
        <v>627326</v>
      </c>
      <c r="W10" s="27">
        <f t="shared" si="3"/>
        <v>4.768581723094699</v>
      </c>
      <c r="X10" s="31">
        <f t="shared" si="4"/>
        <v>20.485580065980511</v>
      </c>
      <c r="Y10" t="str">
        <f t="shared" si="5"/>
        <v>Low ROI</v>
      </c>
      <c r="AB10" s="33" t="s">
        <v>1637</v>
      </c>
      <c r="AC10" s="10">
        <v>7144523</v>
      </c>
      <c r="AD10" s="10">
        <v>7447061</v>
      </c>
      <c r="AE10" s="10">
        <v>6419923</v>
      </c>
      <c r="AF10" s="10">
        <v>21011507</v>
      </c>
    </row>
    <row r="11" spans="1:32" x14ac:dyDescent="0.3">
      <c r="A11" s="2" t="s">
        <v>28</v>
      </c>
      <c r="B11" s="2" t="s">
        <v>1028</v>
      </c>
      <c r="C11" s="2" t="s">
        <v>1634</v>
      </c>
      <c r="D11" s="2" t="s">
        <v>1636</v>
      </c>
      <c r="E11" s="2">
        <v>2024</v>
      </c>
      <c r="F11" s="2" t="s">
        <v>1641</v>
      </c>
      <c r="G11" s="2">
        <v>1735</v>
      </c>
      <c r="H11" s="2">
        <v>5880</v>
      </c>
      <c r="I11" s="2">
        <v>6940</v>
      </c>
      <c r="J11" s="2">
        <v>202458</v>
      </c>
      <c r="K11" s="2">
        <v>0.56000000000000005</v>
      </c>
      <c r="L11" s="2">
        <v>4</v>
      </c>
      <c r="M11" s="2">
        <v>8.5299999999999994</v>
      </c>
      <c r="N11" s="2">
        <v>5.14</v>
      </c>
      <c r="O11" s="2">
        <v>28.19</v>
      </c>
      <c r="P11" s="2">
        <v>1.1000000000000001</v>
      </c>
      <c r="Q11" s="2">
        <v>7729</v>
      </c>
      <c r="R11" s="2">
        <v>8808</v>
      </c>
      <c r="S11" s="2">
        <v>7</v>
      </c>
      <c r="T11" s="30">
        <f t="shared" si="0"/>
        <v>10201800</v>
      </c>
      <c r="U11" s="30">
        <f t="shared" si="1"/>
        <v>12243358</v>
      </c>
      <c r="V11" s="30">
        <f t="shared" si="2"/>
        <v>-2041558</v>
      </c>
      <c r="W11" s="27">
        <f t="shared" si="3"/>
        <v>-10.083859368362821</v>
      </c>
      <c r="X11" s="31">
        <f t="shared" si="4"/>
        <v>50.389710458465458</v>
      </c>
      <c r="Y11" t="str">
        <f t="shared" si="5"/>
        <v>Loss making</v>
      </c>
      <c r="AB11" s="33" t="s">
        <v>1636</v>
      </c>
      <c r="AC11" s="10">
        <v>10475144</v>
      </c>
      <c r="AD11" s="10">
        <v>6729543</v>
      </c>
      <c r="AE11" s="10">
        <v>7744196</v>
      </c>
      <c r="AF11" s="10">
        <v>24948883</v>
      </c>
    </row>
    <row r="12" spans="1:32" x14ac:dyDescent="0.3">
      <c r="A12" s="2" t="s">
        <v>29</v>
      </c>
      <c r="B12" s="2" t="s">
        <v>1029</v>
      </c>
      <c r="C12" s="2" t="s">
        <v>1633</v>
      </c>
      <c r="D12" s="2" t="s">
        <v>1636</v>
      </c>
      <c r="E12" s="2">
        <v>2024</v>
      </c>
      <c r="F12" s="2" t="s">
        <v>1640</v>
      </c>
      <c r="G12" s="2">
        <v>819</v>
      </c>
      <c r="H12" s="2">
        <v>6257</v>
      </c>
      <c r="I12" s="2">
        <v>11637</v>
      </c>
      <c r="J12" s="2">
        <v>133276</v>
      </c>
      <c r="K12" s="2">
        <v>1.92</v>
      </c>
      <c r="L12" s="2">
        <v>5</v>
      </c>
      <c r="M12" s="2">
        <v>6.74</v>
      </c>
      <c r="N12" s="2">
        <v>15.34</v>
      </c>
      <c r="O12" s="2">
        <v>37.14</v>
      </c>
      <c r="P12" s="2">
        <v>1.4</v>
      </c>
      <c r="Q12" s="2">
        <v>8377</v>
      </c>
      <c r="R12" s="2">
        <v>6669</v>
      </c>
      <c r="S12" s="2">
        <v>7</v>
      </c>
      <c r="T12" s="30">
        <f t="shared" si="0"/>
        <v>5124483</v>
      </c>
      <c r="U12" s="30">
        <f t="shared" si="1"/>
        <v>9663979</v>
      </c>
      <c r="V12" s="30">
        <f t="shared" si="2"/>
        <v>-4539496</v>
      </c>
      <c r="W12" s="27">
        <f t="shared" si="3"/>
        <v>-34.060866172454155</v>
      </c>
      <c r="X12" s="31">
        <f t="shared" si="4"/>
        <v>38.450156067108857</v>
      </c>
      <c r="Y12" t="str">
        <f t="shared" si="5"/>
        <v>Loss making</v>
      </c>
      <c r="AB12" s="33" t="s">
        <v>1638</v>
      </c>
      <c r="AC12" s="10">
        <v>10891304</v>
      </c>
      <c r="AD12" s="10">
        <v>9041125</v>
      </c>
      <c r="AE12" s="10">
        <v>9376535</v>
      </c>
      <c r="AF12" s="10">
        <v>29308964</v>
      </c>
    </row>
    <row r="13" spans="1:32" x14ac:dyDescent="0.3">
      <c r="A13" s="2" t="s">
        <v>30</v>
      </c>
      <c r="B13" s="2" t="s">
        <v>1030</v>
      </c>
      <c r="C13" s="2" t="s">
        <v>1634</v>
      </c>
      <c r="D13" s="2" t="s">
        <v>1635</v>
      </c>
      <c r="E13" s="2">
        <v>2023</v>
      </c>
      <c r="F13" s="2" t="s">
        <v>1641</v>
      </c>
      <c r="G13" s="2">
        <v>2441</v>
      </c>
      <c r="H13" s="2">
        <v>11895</v>
      </c>
      <c r="I13" s="2">
        <v>4516</v>
      </c>
      <c r="J13" s="2">
        <v>364925</v>
      </c>
      <c r="K13" s="2">
        <v>11.48</v>
      </c>
      <c r="L13" s="2">
        <v>13</v>
      </c>
      <c r="M13" s="2">
        <v>1.37</v>
      </c>
      <c r="N13" s="2">
        <v>5.58</v>
      </c>
      <c r="O13" s="2">
        <v>49.86</v>
      </c>
      <c r="P13" s="2">
        <v>2.2999999999999998</v>
      </c>
      <c r="Q13" s="2">
        <v>2374</v>
      </c>
      <c r="R13" s="2">
        <v>1591</v>
      </c>
      <c r="S13" s="2">
        <v>11</v>
      </c>
      <c r="T13" s="30">
        <f t="shared" si="0"/>
        <v>29035695</v>
      </c>
      <c r="U13" s="30">
        <f t="shared" si="1"/>
        <v>11388481</v>
      </c>
      <c r="V13" s="30">
        <f t="shared" si="2"/>
        <v>17647214</v>
      </c>
      <c r="W13" s="27">
        <f t="shared" si="3"/>
        <v>48.358468178392819</v>
      </c>
      <c r="X13" s="31">
        <f t="shared" si="4"/>
        <v>79.566198533945325</v>
      </c>
      <c r="Y13" t="str">
        <f t="shared" si="5"/>
        <v>Moderate</v>
      </c>
      <c r="AB13" s="8" t="s">
        <v>1708</v>
      </c>
      <c r="AC13" s="10">
        <v>25326346</v>
      </c>
      <c r="AD13" s="10">
        <v>25273306</v>
      </c>
      <c r="AE13" s="10">
        <v>27921229</v>
      </c>
      <c r="AF13" s="10">
        <v>78520881</v>
      </c>
    </row>
    <row r="14" spans="1:32" x14ac:dyDescent="0.3">
      <c r="A14" s="2" t="s">
        <v>31</v>
      </c>
      <c r="B14" s="2" t="s">
        <v>1031</v>
      </c>
      <c r="C14" s="2" t="s">
        <v>1634</v>
      </c>
      <c r="D14" s="2" t="s">
        <v>1636</v>
      </c>
      <c r="E14" s="2">
        <v>2024</v>
      </c>
      <c r="F14" s="2" t="s">
        <v>1640</v>
      </c>
      <c r="G14" s="2">
        <v>2483</v>
      </c>
      <c r="H14" s="2">
        <v>17741</v>
      </c>
      <c r="I14" s="2">
        <v>13597</v>
      </c>
      <c r="J14" s="2">
        <v>233852</v>
      </c>
      <c r="K14" s="2">
        <v>0</v>
      </c>
      <c r="L14" s="2">
        <v>11</v>
      </c>
      <c r="M14" s="2">
        <v>2.77</v>
      </c>
      <c r="N14" s="2">
        <v>13.64</v>
      </c>
      <c r="O14" s="2">
        <v>45.09</v>
      </c>
      <c r="P14" s="2">
        <v>2.7</v>
      </c>
      <c r="Q14" s="2">
        <v>7043</v>
      </c>
      <c r="R14" s="2">
        <v>5313</v>
      </c>
      <c r="S14" s="2">
        <v>9</v>
      </c>
      <c r="T14" s="30">
        <f t="shared" si="0"/>
        <v>44050903</v>
      </c>
      <c r="U14" s="30">
        <f t="shared" si="1"/>
        <v>33995203</v>
      </c>
      <c r="V14" s="30">
        <f t="shared" si="2"/>
        <v>10055700</v>
      </c>
      <c r="W14" s="27">
        <f t="shared" si="3"/>
        <v>43.00027367736859</v>
      </c>
      <c r="X14" s="31">
        <f t="shared" si="4"/>
        <v>188.3708627679045</v>
      </c>
      <c r="Y14" t="str">
        <f t="shared" si="5"/>
        <v>Moderate</v>
      </c>
      <c r="AB14" s="33" t="s">
        <v>1635</v>
      </c>
      <c r="AC14" s="10">
        <v>6249004</v>
      </c>
      <c r="AD14" s="10">
        <v>7828422</v>
      </c>
      <c r="AE14" s="10">
        <v>9641839</v>
      </c>
      <c r="AF14" s="10">
        <v>23719265</v>
      </c>
    </row>
    <row r="15" spans="1:32" x14ac:dyDescent="0.3">
      <c r="A15" s="2" t="s">
        <v>32</v>
      </c>
      <c r="B15" s="2" t="s">
        <v>1032</v>
      </c>
      <c r="C15" s="2" t="s">
        <v>1633</v>
      </c>
      <c r="D15" s="2" t="s">
        <v>1636</v>
      </c>
      <c r="E15" s="2">
        <v>2023</v>
      </c>
      <c r="F15" s="2" t="s">
        <v>1642</v>
      </c>
      <c r="G15" s="2">
        <v>1234</v>
      </c>
      <c r="H15" s="2">
        <v>7088</v>
      </c>
      <c r="I15" s="2">
        <v>14294</v>
      </c>
      <c r="J15" s="2">
        <v>242512</v>
      </c>
      <c r="K15" s="2">
        <v>6.25</v>
      </c>
      <c r="L15" s="2">
        <v>3</v>
      </c>
      <c r="M15" s="2">
        <v>0.46</v>
      </c>
      <c r="N15" s="2">
        <v>17.100000000000001</v>
      </c>
      <c r="O15" s="2">
        <v>27.46</v>
      </c>
      <c r="P15" s="2">
        <v>2.1</v>
      </c>
      <c r="Q15" s="2">
        <v>5309</v>
      </c>
      <c r="R15" s="2">
        <v>4328</v>
      </c>
      <c r="S15" s="2">
        <v>7</v>
      </c>
      <c r="T15" s="30">
        <f t="shared" si="0"/>
        <v>8746592</v>
      </c>
      <c r="U15" s="30">
        <f t="shared" si="1"/>
        <v>17881308</v>
      </c>
      <c r="V15" s="30">
        <f t="shared" si="2"/>
        <v>-9134716</v>
      </c>
      <c r="W15" s="27">
        <f t="shared" si="3"/>
        <v>-37.667068021376259</v>
      </c>
      <c r="X15" s="31">
        <f t="shared" si="4"/>
        <v>36.066635877812232</v>
      </c>
      <c r="Y15" t="str">
        <f t="shared" si="5"/>
        <v>Loss making</v>
      </c>
      <c r="AB15" s="33" t="s">
        <v>1637</v>
      </c>
      <c r="AC15" s="10">
        <v>7416010</v>
      </c>
      <c r="AD15" s="10">
        <v>6172835</v>
      </c>
      <c r="AE15" s="10">
        <v>5866267</v>
      </c>
      <c r="AF15" s="10">
        <v>19455112</v>
      </c>
    </row>
    <row r="16" spans="1:32" x14ac:dyDescent="0.3">
      <c r="A16" s="2" t="s">
        <v>33</v>
      </c>
      <c r="B16" s="2" t="s">
        <v>1033</v>
      </c>
      <c r="C16" s="2" t="s">
        <v>1633</v>
      </c>
      <c r="D16" s="2" t="s">
        <v>1636</v>
      </c>
      <c r="E16" s="2">
        <v>2024</v>
      </c>
      <c r="F16" s="2" t="s">
        <v>1641</v>
      </c>
      <c r="G16" s="2">
        <v>4605</v>
      </c>
      <c r="H16" s="2">
        <v>18850</v>
      </c>
      <c r="I16" s="2">
        <v>5281</v>
      </c>
      <c r="J16" s="2">
        <v>487415</v>
      </c>
      <c r="K16" s="2">
        <v>7.84</v>
      </c>
      <c r="L16" s="2">
        <v>5</v>
      </c>
      <c r="M16" s="2">
        <v>9.31</v>
      </c>
      <c r="N16" s="2">
        <v>4.76</v>
      </c>
      <c r="O16" s="2">
        <v>20.440000000000001</v>
      </c>
      <c r="P16" s="2">
        <v>3.3</v>
      </c>
      <c r="Q16" s="2">
        <v>12103</v>
      </c>
      <c r="R16" s="2">
        <v>7608</v>
      </c>
      <c r="S16" s="2">
        <v>7</v>
      </c>
      <c r="T16" s="30">
        <f t="shared" si="0"/>
        <v>86804250</v>
      </c>
      <c r="U16" s="30">
        <f t="shared" si="1"/>
        <v>24806420</v>
      </c>
      <c r="V16" s="30">
        <f t="shared" si="2"/>
        <v>61997830</v>
      </c>
      <c r="W16" s="27">
        <f t="shared" si="3"/>
        <v>127.19721387318815</v>
      </c>
      <c r="X16" s="31">
        <f t="shared" si="4"/>
        <v>178.09105177312966</v>
      </c>
      <c r="Y16" t="str">
        <f t="shared" si="5"/>
        <v>High ROI</v>
      </c>
      <c r="AB16" s="33" t="s">
        <v>1636</v>
      </c>
      <c r="AC16" s="10">
        <v>5989176</v>
      </c>
      <c r="AD16" s="10">
        <v>5223740</v>
      </c>
      <c r="AE16" s="10">
        <v>7404545</v>
      </c>
      <c r="AF16" s="10">
        <v>18617461</v>
      </c>
    </row>
    <row r="17" spans="1:32" x14ac:dyDescent="0.3">
      <c r="A17" s="2" t="s">
        <v>34</v>
      </c>
      <c r="B17" s="2" t="s">
        <v>1034</v>
      </c>
      <c r="C17" s="2" t="s">
        <v>1633</v>
      </c>
      <c r="D17" s="2" t="s">
        <v>1638</v>
      </c>
      <c r="E17" s="2">
        <v>2023</v>
      </c>
      <c r="F17" s="2" t="s">
        <v>1642</v>
      </c>
      <c r="G17" s="2">
        <v>3435</v>
      </c>
      <c r="H17" s="2">
        <v>6444</v>
      </c>
      <c r="I17" s="2">
        <v>14685</v>
      </c>
      <c r="J17" s="2">
        <v>373179</v>
      </c>
      <c r="K17" s="2">
        <v>0.82</v>
      </c>
      <c r="L17" s="2">
        <v>9</v>
      </c>
      <c r="M17" s="2">
        <v>6.61</v>
      </c>
      <c r="N17" s="2">
        <v>13.02</v>
      </c>
      <c r="O17" s="2">
        <v>11.01</v>
      </c>
      <c r="P17" s="2">
        <v>1.2</v>
      </c>
      <c r="Q17" s="2">
        <v>3607</v>
      </c>
      <c r="R17" s="2">
        <v>4509</v>
      </c>
      <c r="S17" s="2">
        <v>5</v>
      </c>
      <c r="T17" s="30">
        <f t="shared" si="0"/>
        <v>22135140</v>
      </c>
      <c r="U17" s="30">
        <f t="shared" si="1"/>
        <v>50816154</v>
      </c>
      <c r="V17" s="30">
        <f t="shared" si="2"/>
        <v>-28681014</v>
      </c>
      <c r="W17" s="27">
        <f t="shared" si="3"/>
        <v>-76.85591632969701</v>
      </c>
      <c r="X17" s="31">
        <f t="shared" si="4"/>
        <v>59.315073999340797</v>
      </c>
      <c r="Y17" t="str">
        <f t="shared" si="5"/>
        <v>Loss making</v>
      </c>
      <c r="AB17" s="33" t="s">
        <v>1638</v>
      </c>
      <c r="AC17" s="10">
        <v>5672156</v>
      </c>
      <c r="AD17" s="10">
        <v>6048309</v>
      </c>
      <c r="AE17" s="10">
        <v>5008578</v>
      </c>
      <c r="AF17" s="10">
        <v>16729043</v>
      </c>
    </row>
    <row r="18" spans="1:32" x14ac:dyDescent="0.3">
      <c r="A18" s="2" t="s">
        <v>35</v>
      </c>
      <c r="B18" s="2" t="s">
        <v>1035</v>
      </c>
      <c r="C18" s="2" t="s">
        <v>1634</v>
      </c>
      <c r="D18" s="2" t="s">
        <v>1637</v>
      </c>
      <c r="E18" s="2">
        <v>2024</v>
      </c>
      <c r="F18" s="2" t="s">
        <v>1641</v>
      </c>
      <c r="G18" s="2">
        <v>4167</v>
      </c>
      <c r="H18" s="2">
        <v>14895</v>
      </c>
      <c r="I18" s="2">
        <v>8698</v>
      </c>
      <c r="J18" s="2">
        <v>58210</v>
      </c>
      <c r="K18" s="2">
        <v>14.6</v>
      </c>
      <c r="L18" s="2">
        <v>17</v>
      </c>
      <c r="M18" s="2">
        <v>7.46</v>
      </c>
      <c r="N18" s="2">
        <v>11.73</v>
      </c>
      <c r="O18" s="2">
        <v>22.32</v>
      </c>
      <c r="P18" s="2">
        <v>1.6</v>
      </c>
      <c r="Q18" s="2">
        <v>13245</v>
      </c>
      <c r="R18" s="2">
        <v>690</v>
      </c>
      <c r="S18" s="2">
        <v>8</v>
      </c>
      <c r="T18" s="30">
        <f t="shared" si="0"/>
        <v>62067465</v>
      </c>
      <c r="U18" s="30">
        <f t="shared" si="1"/>
        <v>36302776</v>
      </c>
      <c r="V18" s="30">
        <f t="shared" si="2"/>
        <v>25764689</v>
      </c>
      <c r="W18" s="27">
        <f t="shared" si="3"/>
        <v>442.61619996564167</v>
      </c>
      <c r="X18" s="31">
        <f t="shared" si="4"/>
        <v>1066.2680810857241</v>
      </c>
      <c r="Y18" t="str">
        <f t="shared" si="5"/>
        <v>High ROI</v>
      </c>
      <c r="AB18" s="8" t="s">
        <v>1710</v>
      </c>
      <c r="AC18" s="10">
        <v>17155584</v>
      </c>
      <c r="AD18" s="10">
        <v>18863525</v>
      </c>
      <c r="AE18" s="10">
        <v>18580486</v>
      </c>
      <c r="AF18" s="10">
        <v>54599595</v>
      </c>
    </row>
    <row r="19" spans="1:32" x14ac:dyDescent="0.3">
      <c r="A19" s="2" t="s">
        <v>36</v>
      </c>
      <c r="B19" s="2" t="s">
        <v>1036</v>
      </c>
      <c r="C19" s="2" t="s">
        <v>1634</v>
      </c>
      <c r="D19" s="2" t="s">
        <v>1635</v>
      </c>
      <c r="E19" s="2">
        <v>2024</v>
      </c>
      <c r="F19" s="2" t="s">
        <v>1642</v>
      </c>
      <c r="G19" s="2">
        <v>4893</v>
      </c>
      <c r="H19" s="2">
        <v>18572</v>
      </c>
      <c r="I19" s="2">
        <v>7348</v>
      </c>
      <c r="J19" s="2">
        <v>94363</v>
      </c>
      <c r="K19" s="2">
        <v>3.39</v>
      </c>
      <c r="L19" s="2">
        <v>14</v>
      </c>
      <c r="M19" s="2">
        <v>3.12</v>
      </c>
      <c r="N19" s="2">
        <v>1.78</v>
      </c>
      <c r="O19" s="2">
        <v>66.430000000000007</v>
      </c>
      <c r="P19" s="2">
        <v>3.8</v>
      </c>
      <c r="Q19" s="2">
        <v>10965</v>
      </c>
      <c r="R19" s="2">
        <v>7479</v>
      </c>
      <c r="S19" s="2">
        <v>9</v>
      </c>
      <c r="T19" s="30">
        <f t="shared" si="0"/>
        <v>90872796</v>
      </c>
      <c r="U19" s="30">
        <f t="shared" si="1"/>
        <v>36048127</v>
      </c>
      <c r="V19" s="30">
        <f t="shared" si="2"/>
        <v>54824669</v>
      </c>
      <c r="W19" s="27">
        <f t="shared" si="3"/>
        <v>580.99752021449081</v>
      </c>
      <c r="X19" s="31">
        <f t="shared" si="4"/>
        <v>963.01300297786213</v>
      </c>
      <c r="Y19" t="str">
        <f t="shared" si="5"/>
        <v>High ROI</v>
      </c>
      <c r="AB19" s="33" t="s">
        <v>1635</v>
      </c>
      <c r="AC19" s="10">
        <v>3344152</v>
      </c>
      <c r="AD19" s="10">
        <v>3756597</v>
      </c>
      <c r="AE19" s="10">
        <v>5877389</v>
      </c>
      <c r="AF19" s="10">
        <v>12978138</v>
      </c>
    </row>
    <row r="20" spans="1:32" x14ac:dyDescent="0.3">
      <c r="A20" s="2" t="s">
        <v>37</v>
      </c>
      <c r="B20" s="2" t="s">
        <v>1037</v>
      </c>
      <c r="C20" s="2" t="s">
        <v>1632</v>
      </c>
      <c r="D20" s="2" t="s">
        <v>1636</v>
      </c>
      <c r="E20" s="2">
        <v>2024</v>
      </c>
      <c r="F20" s="2" t="s">
        <v>1641</v>
      </c>
      <c r="G20" s="2">
        <v>2954</v>
      </c>
      <c r="H20" s="2">
        <v>5743</v>
      </c>
      <c r="I20" s="2">
        <v>3093</v>
      </c>
      <c r="J20" s="2">
        <v>292247</v>
      </c>
      <c r="K20" s="2">
        <v>4.5599999999999996</v>
      </c>
      <c r="L20" s="2">
        <v>7</v>
      </c>
      <c r="M20" s="2">
        <v>8.4600000000000009</v>
      </c>
      <c r="N20" s="2">
        <v>20.46</v>
      </c>
      <c r="O20" s="2">
        <v>29.49</v>
      </c>
      <c r="P20" s="2">
        <v>1.6</v>
      </c>
      <c r="Q20" s="2">
        <v>2059</v>
      </c>
      <c r="R20" s="2">
        <v>9835</v>
      </c>
      <c r="S20" s="2">
        <v>4</v>
      </c>
      <c r="T20" s="30">
        <f t="shared" si="0"/>
        <v>16964822</v>
      </c>
      <c r="U20" s="30">
        <f t="shared" si="1"/>
        <v>9428969</v>
      </c>
      <c r="V20" s="30">
        <f t="shared" si="2"/>
        <v>7535853</v>
      </c>
      <c r="W20" s="27">
        <f t="shared" si="3"/>
        <v>25.785903704742907</v>
      </c>
      <c r="X20" s="31">
        <f t="shared" si="4"/>
        <v>58.049601877863587</v>
      </c>
      <c r="Y20" t="str">
        <f t="shared" si="5"/>
        <v>Moderate</v>
      </c>
      <c r="AB20" s="33" t="s">
        <v>1637</v>
      </c>
      <c r="AC20" s="10">
        <v>4576641</v>
      </c>
      <c r="AD20" s="10">
        <v>6578973</v>
      </c>
      <c r="AE20" s="10">
        <v>4570438</v>
      </c>
      <c r="AF20" s="10">
        <v>15726052</v>
      </c>
    </row>
    <row r="21" spans="1:32" x14ac:dyDescent="0.3">
      <c r="A21" s="2" t="s">
        <v>38</v>
      </c>
      <c r="B21" s="2" t="s">
        <v>1038</v>
      </c>
      <c r="C21" s="2" t="s">
        <v>1633</v>
      </c>
      <c r="D21" s="2" t="s">
        <v>1635</v>
      </c>
      <c r="E21" s="2">
        <v>2024</v>
      </c>
      <c r="F21" s="2" t="s">
        <v>1639</v>
      </c>
      <c r="G21" s="2">
        <v>524</v>
      </c>
      <c r="H21" s="2">
        <v>11416</v>
      </c>
      <c r="I21" s="2">
        <v>5637</v>
      </c>
      <c r="J21" s="2">
        <v>128279</v>
      </c>
      <c r="K21" s="2">
        <v>4.5599999999999996</v>
      </c>
      <c r="L21" s="2">
        <v>8</v>
      </c>
      <c r="M21" s="2">
        <v>2.6</v>
      </c>
      <c r="N21" s="2">
        <v>8.39</v>
      </c>
      <c r="O21" s="2">
        <v>47.49</v>
      </c>
      <c r="P21" s="2">
        <v>3.6</v>
      </c>
      <c r="Q21" s="2">
        <v>9808</v>
      </c>
      <c r="R21" s="2">
        <v>3156</v>
      </c>
      <c r="S21" s="2">
        <v>8</v>
      </c>
      <c r="T21" s="30">
        <f t="shared" si="0"/>
        <v>5981984</v>
      </c>
      <c r="U21" s="30">
        <f t="shared" si="1"/>
        <v>3082067</v>
      </c>
      <c r="V21" s="30">
        <f t="shared" si="2"/>
        <v>2899917</v>
      </c>
      <c r="W21" s="27">
        <f t="shared" si="3"/>
        <v>22.606326834477972</v>
      </c>
      <c r="X21" s="31">
        <f t="shared" si="4"/>
        <v>46.632605492715101</v>
      </c>
      <c r="Y21" t="str">
        <f t="shared" si="5"/>
        <v>Moderate</v>
      </c>
      <c r="AB21" s="33" t="s">
        <v>1636</v>
      </c>
      <c r="AC21" s="10">
        <v>4089484</v>
      </c>
      <c r="AD21" s="10">
        <v>2909034</v>
      </c>
      <c r="AE21" s="10">
        <v>4474518</v>
      </c>
      <c r="AF21" s="10">
        <v>11473036</v>
      </c>
    </row>
    <row r="22" spans="1:32" x14ac:dyDescent="0.3">
      <c r="A22" s="2" t="s">
        <v>39</v>
      </c>
      <c r="B22" s="2" t="s">
        <v>1039</v>
      </c>
      <c r="C22" s="2" t="s">
        <v>1632</v>
      </c>
      <c r="D22" s="2" t="s">
        <v>1638</v>
      </c>
      <c r="E22" s="2">
        <v>2023</v>
      </c>
      <c r="F22" s="2" t="s">
        <v>1641</v>
      </c>
      <c r="G22" s="2">
        <v>1132</v>
      </c>
      <c r="H22" s="2">
        <v>11484</v>
      </c>
      <c r="I22" s="2">
        <v>8558</v>
      </c>
      <c r="J22" s="2">
        <v>241420</v>
      </c>
      <c r="K22" s="2">
        <v>3.46</v>
      </c>
      <c r="L22" s="2">
        <v>4</v>
      </c>
      <c r="M22" s="2">
        <v>0.02</v>
      </c>
      <c r="N22" s="2">
        <v>14.36</v>
      </c>
      <c r="O22" s="2">
        <v>57.3</v>
      </c>
      <c r="P22" s="2">
        <v>1.2</v>
      </c>
      <c r="Q22" s="2">
        <v>16750</v>
      </c>
      <c r="R22" s="2">
        <v>2306</v>
      </c>
      <c r="S22" s="2">
        <v>4</v>
      </c>
      <c r="T22" s="30">
        <f t="shared" si="0"/>
        <v>12999888</v>
      </c>
      <c r="U22" s="30">
        <f t="shared" si="1"/>
        <v>9929076</v>
      </c>
      <c r="V22" s="30">
        <f t="shared" si="2"/>
        <v>3070812</v>
      </c>
      <c r="W22" s="27">
        <f t="shared" si="3"/>
        <v>12.719791235191781</v>
      </c>
      <c r="X22" s="31">
        <f t="shared" si="4"/>
        <v>53.847601690000829</v>
      </c>
      <c r="Y22" t="str">
        <f t="shared" si="5"/>
        <v>Low ROI</v>
      </c>
      <c r="AB22" s="33" t="s">
        <v>1638</v>
      </c>
      <c r="AC22" s="10">
        <v>5145307</v>
      </c>
      <c r="AD22" s="10">
        <v>5618921</v>
      </c>
      <c r="AE22" s="10">
        <v>3658141</v>
      </c>
      <c r="AF22" s="10">
        <v>14422369</v>
      </c>
    </row>
    <row r="23" spans="1:32" x14ac:dyDescent="0.3">
      <c r="A23" s="2" t="s">
        <v>40</v>
      </c>
      <c r="B23" s="2" t="s">
        <v>1040</v>
      </c>
      <c r="C23" s="2" t="s">
        <v>1632</v>
      </c>
      <c r="D23" s="2" t="s">
        <v>1638</v>
      </c>
      <c r="E23" s="2">
        <v>2024</v>
      </c>
      <c r="F23" s="2" t="s">
        <v>1641</v>
      </c>
      <c r="G23" s="2">
        <v>2608</v>
      </c>
      <c r="H23" s="2">
        <v>3259</v>
      </c>
      <c r="I23" s="2">
        <v>11700</v>
      </c>
      <c r="J23" s="2">
        <v>236356</v>
      </c>
      <c r="K23" s="2">
        <v>0.02</v>
      </c>
      <c r="L23" s="2">
        <v>9</v>
      </c>
      <c r="M23" s="2">
        <v>3.76</v>
      </c>
      <c r="N23" s="2">
        <v>12.87</v>
      </c>
      <c r="O23" s="2">
        <v>80.95</v>
      </c>
      <c r="P23" s="2">
        <v>2.6</v>
      </c>
      <c r="Q23" s="2">
        <v>14755</v>
      </c>
      <c r="R23" s="2">
        <v>2808</v>
      </c>
      <c r="S23" s="2">
        <v>9</v>
      </c>
      <c r="T23" s="30">
        <f t="shared" si="0"/>
        <v>8499472</v>
      </c>
      <c r="U23" s="30">
        <f t="shared" si="1"/>
        <v>30749956</v>
      </c>
      <c r="V23" s="30">
        <f t="shared" si="2"/>
        <v>-22250484</v>
      </c>
      <c r="W23" s="27">
        <f t="shared" si="3"/>
        <v>-94.139704513530432</v>
      </c>
      <c r="X23" s="31">
        <f t="shared" si="4"/>
        <v>35.960466415068794</v>
      </c>
      <c r="Y23" t="str">
        <f t="shared" si="5"/>
        <v>Loss making</v>
      </c>
      <c r="AB23" s="8" t="s">
        <v>1707</v>
      </c>
      <c r="AC23" s="10">
        <v>13795403</v>
      </c>
      <c r="AD23" s="10">
        <v>15226432</v>
      </c>
      <c r="AE23" s="10">
        <v>15629343</v>
      </c>
      <c r="AF23" s="10">
        <v>44651178</v>
      </c>
    </row>
    <row r="24" spans="1:32" x14ac:dyDescent="0.3">
      <c r="A24" s="2" t="s">
        <v>41</v>
      </c>
      <c r="B24" s="2" t="s">
        <v>1041</v>
      </c>
      <c r="C24" s="2" t="s">
        <v>1634</v>
      </c>
      <c r="D24" s="2" t="s">
        <v>1635</v>
      </c>
      <c r="E24" s="2">
        <v>2023</v>
      </c>
      <c r="F24" s="2" t="s">
        <v>1640</v>
      </c>
      <c r="G24" s="2">
        <v>2097</v>
      </c>
      <c r="H24" s="2">
        <v>10681</v>
      </c>
      <c r="I24" s="2">
        <v>7593</v>
      </c>
      <c r="J24" s="2">
        <v>253196</v>
      </c>
      <c r="K24" s="2">
        <v>10.94</v>
      </c>
      <c r="L24" s="2">
        <v>19</v>
      </c>
      <c r="M24" s="2">
        <v>5.71</v>
      </c>
      <c r="N24" s="2">
        <v>12.83</v>
      </c>
      <c r="O24" s="2">
        <v>81.11</v>
      </c>
      <c r="P24" s="2">
        <v>1.7</v>
      </c>
      <c r="Q24" s="2">
        <v>4546</v>
      </c>
      <c r="R24" s="2">
        <v>6081</v>
      </c>
      <c r="S24" s="2">
        <v>2</v>
      </c>
      <c r="T24" s="30">
        <f t="shared" si="0"/>
        <v>22398057</v>
      </c>
      <c r="U24" s="30">
        <f t="shared" si="1"/>
        <v>16175717</v>
      </c>
      <c r="V24" s="30">
        <f t="shared" si="2"/>
        <v>6222340</v>
      </c>
      <c r="W24" s="27">
        <f t="shared" si="3"/>
        <v>24.575190761307447</v>
      </c>
      <c r="X24" s="31">
        <f t="shared" si="4"/>
        <v>88.46133825178913</v>
      </c>
      <c r="Y24" t="str">
        <f t="shared" si="5"/>
        <v>Moderate</v>
      </c>
      <c r="AB24" s="33" t="s">
        <v>1635</v>
      </c>
      <c r="AC24" s="10">
        <v>5390815</v>
      </c>
      <c r="AD24" s="10">
        <v>4496764</v>
      </c>
      <c r="AE24" s="10">
        <v>6150720</v>
      </c>
      <c r="AF24" s="10">
        <v>16038299</v>
      </c>
    </row>
    <row r="25" spans="1:32" x14ac:dyDescent="0.3">
      <c r="A25" s="2" t="s">
        <v>42</v>
      </c>
      <c r="B25" s="2" t="s">
        <v>1042</v>
      </c>
      <c r="C25" s="2" t="s">
        <v>1632</v>
      </c>
      <c r="D25" s="2" t="s">
        <v>1635</v>
      </c>
      <c r="E25" s="2">
        <v>2023</v>
      </c>
      <c r="F25" s="2" t="s">
        <v>1639</v>
      </c>
      <c r="G25" s="2">
        <v>2797</v>
      </c>
      <c r="H25" s="2">
        <v>3982</v>
      </c>
      <c r="I25" s="2">
        <v>8438</v>
      </c>
      <c r="J25" s="2">
        <v>249919</v>
      </c>
      <c r="K25" s="2">
        <v>14.5</v>
      </c>
      <c r="L25" s="2">
        <v>5</v>
      </c>
      <c r="M25" s="2">
        <v>4.79</v>
      </c>
      <c r="N25" s="2">
        <v>2.68</v>
      </c>
      <c r="O25" s="2">
        <v>69.66</v>
      </c>
      <c r="P25" s="2">
        <v>1.4</v>
      </c>
      <c r="Q25" s="2">
        <v>15356</v>
      </c>
      <c r="R25" s="2">
        <v>5822</v>
      </c>
      <c r="S25" s="2">
        <v>2</v>
      </c>
      <c r="T25" s="30">
        <f t="shared" si="0"/>
        <v>11137654</v>
      </c>
      <c r="U25" s="30">
        <f t="shared" si="1"/>
        <v>23851005</v>
      </c>
      <c r="V25" s="30">
        <f t="shared" si="2"/>
        <v>-12713351</v>
      </c>
      <c r="W25" s="27">
        <f t="shared" si="3"/>
        <v>-50.869885843013137</v>
      </c>
      <c r="X25" s="31">
        <f t="shared" si="4"/>
        <v>44.565055077845223</v>
      </c>
      <c r="Y25" t="str">
        <f t="shared" si="5"/>
        <v>Loss making</v>
      </c>
      <c r="AB25" s="33" t="s">
        <v>1637</v>
      </c>
      <c r="AC25" s="10">
        <v>2465562</v>
      </c>
      <c r="AD25" s="10">
        <v>3139379</v>
      </c>
      <c r="AE25" s="10">
        <v>2341340</v>
      </c>
      <c r="AF25" s="10">
        <v>7946281</v>
      </c>
    </row>
    <row r="26" spans="1:32" x14ac:dyDescent="0.3">
      <c r="A26" s="2" t="s">
        <v>43</v>
      </c>
      <c r="B26" s="2" t="s">
        <v>1043</v>
      </c>
      <c r="C26" s="2" t="s">
        <v>1632</v>
      </c>
      <c r="D26" s="2" t="s">
        <v>1636</v>
      </c>
      <c r="E26" s="2">
        <v>2023</v>
      </c>
      <c r="F26" s="2" t="s">
        <v>1639</v>
      </c>
      <c r="G26" s="2">
        <v>1025</v>
      </c>
      <c r="H26" s="2">
        <v>2451</v>
      </c>
      <c r="I26" s="2">
        <v>8793</v>
      </c>
      <c r="J26" s="2">
        <v>465648</v>
      </c>
      <c r="K26" s="2">
        <v>3.36</v>
      </c>
      <c r="L26" s="2">
        <v>15</v>
      </c>
      <c r="M26" s="2">
        <v>8.6199999999999992</v>
      </c>
      <c r="N26" s="2">
        <v>10.59</v>
      </c>
      <c r="O26" s="2">
        <v>12.81</v>
      </c>
      <c r="P26" s="2">
        <v>3.3</v>
      </c>
      <c r="Q26" s="2">
        <v>17927</v>
      </c>
      <c r="R26" s="2">
        <v>847</v>
      </c>
      <c r="S26" s="2">
        <v>7</v>
      </c>
      <c r="T26" s="30">
        <f t="shared" si="0"/>
        <v>2512275</v>
      </c>
      <c r="U26" s="30">
        <f t="shared" si="1"/>
        <v>9478473</v>
      </c>
      <c r="V26" s="30">
        <f t="shared" si="2"/>
        <v>-6966198</v>
      </c>
      <c r="W26" s="27">
        <f t="shared" si="3"/>
        <v>-14.960223172868776</v>
      </c>
      <c r="X26" s="31">
        <f t="shared" si="4"/>
        <v>5.395223430574168</v>
      </c>
      <c r="Y26" t="str">
        <f t="shared" si="5"/>
        <v>Loss making</v>
      </c>
      <c r="AB26" s="33" t="s">
        <v>1636</v>
      </c>
      <c r="AC26" s="10">
        <v>4539096</v>
      </c>
      <c r="AD26" s="10">
        <v>3178313</v>
      </c>
      <c r="AE26" s="10">
        <v>3513117</v>
      </c>
      <c r="AF26" s="10">
        <v>11230526</v>
      </c>
    </row>
    <row r="27" spans="1:32" x14ac:dyDescent="0.3">
      <c r="A27" s="2" t="s">
        <v>44</v>
      </c>
      <c r="B27" s="2" t="s">
        <v>1044</v>
      </c>
      <c r="C27" s="2" t="s">
        <v>1632</v>
      </c>
      <c r="D27" s="2" t="s">
        <v>1635</v>
      </c>
      <c r="E27" s="2">
        <v>2023</v>
      </c>
      <c r="F27" s="2" t="s">
        <v>1642</v>
      </c>
      <c r="G27" s="2">
        <v>1856</v>
      </c>
      <c r="H27" s="2">
        <v>3579</v>
      </c>
      <c r="I27" s="2">
        <v>6807</v>
      </c>
      <c r="J27" s="2">
        <v>307324</v>
      </c>
      <c r="K27" s="2">
        <v>9.9499999999999993</v>
      </c>
      <c r="L27" s="2">
        <v>2</v>
      </c>
      <c r="M27" s="2">
        <v>1.05</v>
      </c>
      <c r="N27" s="2">
        <v>11.31</v>
      </c>
      <c r="O27" s="2">
        <v>56.01</v>
      </c>
      <c r="P27" s="2">
        <v>4.7</v>
      </c>
      <c r="Q27" s="2">
        <v>2008</v>
      </c>
      <c r="R27" s="2">
        <v>9092</v>
      </c>
      <c r="S27" s="2">
        <v>11</v>
      </c>
      <c r="T27" s="30">
        <f t="shared" si="0"/>
        <v>6642624</v>
      </c>
      <c r="U27" s="30">
        <f t="shared" si="1"/>
        <v>12941116</v>
      </c>
      <c r="V27" s="30">
        <f t="shared" si="2"/>
        <v>-6298492</v>
      </c>
      <c r="W27" s="27">
        <f t="shared" si="3"/>
        <v>-20.494631073394853</v>
      </c>
      <c r="X27" s="31">
        <f t="shared" si="4"/>
        <v>21.614400437323475</v>
      </c>
      <c r="Y27" t="str">
        <f t="shared" si="5"/>
        <v>Loss making</v>
      </c>
      <c r="AB27" s="33" t="s">
        <v>1638</v>
      </c>
      <c r="AC27" s="10">
        <v>1399930</v>
      </c>
      <c r="AD27" s="10">
        <v>4411976</v>
      </c>
      <c r="AE27" s="10">
        <v>3624166</v>
      </c>
      <c r="AF27" s="10">
        <v>9436072</v>
      </c>
    </row>
    <row r="28" spans="1:32" x14ac:dyDescent="0.3">
      <c r="A28" s="2" t="s">
        <v>45</v>
      </c>
      <c r="B28" s="2" t="s">
        <v>1045</v>
      </c>
      <c r="C28" s="2" t="s">
        <v>1633</v>
      </c>
      <c r="D28" s="2" t="s">
        <v>1637</v>
      </c>
      <c r="E28" s="2">
        <v>2023</v>
      </c>
      <c r="F28" s="2" t="s">
        <v>1641</v>
      </c>
      <c r="G28" s="2">
        <v>239</v>
      </c>
      <c r="H28" s="2">
        <v>4217</v>
      </c>
      <c r="I28" s="2">
        <v>6342</v>
      </c>
      <c r="J28" s="2">
        <v>245161</v>
      </c>
      <c r="K28" s="2">
        <v>11.13</v>
      </c>
      <c r="L28" s="2">
        <v>9</v>
      </c>
      <c r="M28" s="2">
        <v>5.54</v>
      </c>
      <c r="N28" s="2">
        <v>18.34</v>
      </c>
      <c r="O28" s="2">
        <v>72.930000000000007</v>
      </c>
      <c r="P28" s="2">
        <v>1.2</v>
      </c>
      <c r="Q28" s="2">
        <v>7607</v>
      </c>
      <c r="R28" s="2">
        <v>6653</v>
      </c>
      <c r="S28" s="2">
        <v>10</v>
      </c>
      <c r="T28" s="30">
        <f t="shared" si="0"/>
        <v>1007863</v>
      </c>
      <c r="U28" s="30">
        <f t="shared" si="1"/>
        <v>1760899</v>
      </c>
      <c r="V28" s="30">
        <f t="shared" si="2"/>
        <v>-753036</v>
      </c>
      <c r="W28" s="27">
        <f t="shared" si="3"/>
        <v>-3.0715978479448198</v>
      </c>
      <c r="X28" s="31">
        <f t="shared" si="4"/>
        <v>4.1110249998980262</v>
      </c>
      <c r="Y28" t="str">
        <f t="shared" si="5"/>
        <v>Loss making</v>
      </c>
      <c r="AB28" s="8" t="s">
        <v>1644</v>
      </c>
      <c r="AC28" s="10">
        <v>94185262</v>
      </c>
      <c r="AD28" s="10">
        <v>90449161</v>
      </c>
      <c r="AE28" s="10">
        <v>92890560</v>
      </c>
      <c r="AF28" s="10">
        <v>277524983</v>
      </c>
    </row>
    <row r="29" spans="1:32" x14ac:dyDescent="0.3">
      <c r="A29" s="2" t="s">
        <v>46</v>
      </c>
      <c r="B29" s="2" t="s">
        <v>1046</v>
      </c>
      <c r="C29" s="2" t="s">
        <v>1633</v>
      </c>
      <c r="D29" s="2" t="s">
        <v>1635</v>
      </c>
      <c r="E29" s="2">
        <v>2023</v>
      </c>
      <c r="F29" s="2" t="s">
        <v>1640</v>
      </c>
      <c r="G29" s="2">
        <v>2784</v>
      </c>
      <c r="H29" s="2">
        <v>11192</v>
      </c>
      <c r="I29" s="2">
        <v>9892</v>
      </c>
      <c r="J29" s="2">
        <v>498614</v>
      </c>
      <c r="K29" s="2">
        <v>12.73</v>
      </c>
      <c r="L29" s="2">
        <v>10</v>
      </c>
      <c r="M29" s="2">
        <v>5.13</v>
      </c>
      <c r="N29" s="2">
        <v>21</v>
      </c>
      <c r="O29" s="2">
        <v>11.38</v>
      </c>
      <c r="P29" s="2">
        <v>2.7</v>
      </c>
      <c r="Q29" s="2">
        <v>14976</v>
      </c>
      <c r="R29" s="2">
        <v>1597</v>
      </c>
      <c r="S29" s="2">
        <v>13</v>
      </c>
      <c r="T29" s="30">
        <f t="shared" si="0"/>
        <v>31158528</v>
      </c>
      <c r="U29" s="30">
        <f t="shared" si="1"/>
        <v>28037942</v>
      </c>
      <c r="V29" s="30">
        <f t="shared" si="2"/>
        <v>3120586</v>
      </c>
      <c r="W29" s="27">
        <f t="shared" si="3"/>
        <v>6.2585206191563012</v>
      </c>
      <c r="X29" s="31">
        <f t="shared" si="4"/>
        <v>62.490279053536405</v>
      </c>
      <c r="Y29" t="str">
        <f t="shared" si="5"/>
        <v>Low ROI</v>
      </c>
    </row>
    <row r="30" spans="1:32" x14ac:dyDescent="0.3">
      <c r="A30" s="2" t="s">
        <v>47</v>
      </c>
      <c r="B30" s="2" t="s">
        <v>1047</v>
      </c>
      <c r="C30" s="2" t="s">
        <v>1634</v>
      </c>
      <c r="D30" s="2" t="s">
        <v>1636</v>
      </c>
      <c r="E30" s="2">
        <v>2023</v>
      </c>
      <c r="F30" s="2" t="s">
        <v>1641</v>
      </c>
      <c r="G30" s="2">
        <v>3055</v>
      </c>
      <c r="H30" s="2">
        <v>8811</v>
      </c>
      <c r="I30" s="2">
        <v>12076</v>
      </c>
      <c r="J30" s="2">
        <v>280363</v>
      </c>
      <c r="K30" s="2">
        <v>6.34</v>
      </c>
      <c r="L30" s="2">
        <v>10</v>
      </c>
      <c r="M30" s="2">
        <v>2.81</v>
      </c>
      <c r="N30" s="2">
        <v>13.62</v>
      </c>
      <c r="O30" s="2">
        <v>53.97</v>
      </c>
      <c r="P30" s="2">
        <v>3.8</v>
      </c>
      <c r="Q30" s="2">
        <v>4939</v>
      </c>
      <c r="R30" s="2">
        <v>1479</v>
      </c>
      <c r="S30" s="2">
        <v>5</v>
      </c>
      <c r="T30" s="30">
        <f t="shared" si="0"/>
        <v>26917605</v>
      </c>
      <c r="U30" s="30">
        <f t="shared" si="1"/>
        <v>37172543</v>
      </c>
      <c r="V30" s="30">
        <f t="shared" si="2"/>
        <v>-10254938</v>
      </c>
      <c r="W30" s="27">
        <f t="shared" si="3"/>
        <v>-36.577358638622073</v>
      </c>
      <c r="X30" s="31">
        <f t="shared" si="4"/>
        <v>96.009833679907828</v>
      </c>
      <c r="Y30" t="str">
        <f t="shared" si="5"/>
        <v>Loss making</v>
      </c>
      <c r="AB30" s="32" t="s">
        <v>1709</v>
      </c>
      <c r="AC30" s="32" t="s">
        <v>1646</v>
      </c>
      <c r="AD30" s="7"/>
      <c r="AE30" s="7"/>
      <c r="AF30" s="7"/>
    </row>
    <row r="31" spans="1:32" x14ac:dyDescent="0.3">
      <c r="A31" s="2" t="s">
        <v>48</v>
      </c>
      <c r="B31" s="2" t="s">
        <v>1048</v>
      </c>
      <c r="C31" s="2" t="s">
        <v>1632</v>
      </c>
      <c r="D31" s="2" t="s">
        <v>1637</v>
      </c>
      <c r="E31" s="2">
        <v>2023</v>
      </c>
      <c r="F31" s="2" t="s">
        <v>1642</v>
      </c>
      <c r="G31" s="2">
        <v>4708</v>
      </c>
      <c r="H31" s="2">
        <v>19949</v>
      </c>
      <c r="I31" s="2">
        <v>7156</v>
      </c>
      <c r="J31" s="2">
        <v>184393</v>
      </c>
      <c r="K31" s="2">
        <v>4.54</v>
      </c>
      <c r="L31" s="2">
        <v>16</v>
      </c>
      <c r="M31" s="2">
        <v>8.2200000000000006</v>
      </c>
      <c r="N31" s="2">
        <v>2.17</v>
      </c>
      <c r="O31" s="2">
        <v>78.62</v>
      </c>
      <c r="P31" s="2">
        <v>2.9</v>
      </c>
      <c r="Q31" s="2">
        <v>14636</v>
      </c>
      <c r="R31" s="2">
        <v>8971</v>
      </c>
      <c r="S31" s="2">
        <v>7</v>
      </c>
      <c r="T31" s="30">
        <f t="shared" si="0"/>
        <v>93919892</v>
      </c>
      <c r="U31" s="30">
        <f t="shared" si="1"/>
        <v>33874841</v>
      </c>
      <c r="V31" s="30">
        <f t="shared" si="2"/>
        <v>60045051</v>
      </c>
      <c r="W31" s="27">
        <f t="shared" si="3"/>
        <v>325.6362822883732</v>
      </c>
      <c r="X31" s="31">
        <f t="shared" si="4"/>
        <v>509.34629839527531</v>
      </c>
      <c r="Y31" t="str">
        <f t="shared" si="5"/>
        <v>High ROI</v>
      </c>
      <c r="AB31" s="32" t="s">
        <v>1643</v>
      </c>
      <c r="AC31" s="7" t="s">
        <v>1632</v>
      </c>
      <c r="AD31" s="7" t="s">
        <v>1634</v>
      </c>
      <c r="AE31" s="7" t="s">
        <v>1633</v>
      </c>
      <c r="AF31" s="7" t="s">
        <v>1644</v>
      </c>
    </row>
    <row r="32" spans="1:32" x14ac:dyDescent="0.3">
      <c r="A32" s="2" t="s">
        <v>49</v>
      </c>
      <c r="B32" s="2" t="s">
        <v>1049</v>
      </c>
      <c r="C32" s="2" t="s">
        <v>1634</v>
      </c>
      <c r="D32" s="2" t="s">
        <v>1635</v>
      </c>
      <c r="E32" s="2">
        <v>2023</v>
      </c>
      <c r="F32" s="2" t="s">
        <v>1642</v>
      </c>
      <c r="G32" s="2">
        <v>1949</v>
      </c>
      <c r="H32" s="2">
        <v>2268</v>
      </c>
      <c r="I32" s="2">
        <v>11001</v>
      </c>
      <c r="J32" s="2">
        <v>393492</v>
      </c>
      <c r="K32" s="2">
        <v>4.88</v>
      </c>
      <c r="L32" s="2">
        <v>3</v>
      </c>
      <c r="M32" s="2">
        <v>7.53</v>
      </c>
      <c r="N32" s="2">
        <v>5.92</v>
      </c>
      <c r="O32" s="2">
        <v>47.93</v>
      </c>
      <c r="P32" s="2">
        <v>4.2</v>
      </c>
      <c r="Q32" s="2">
        <v>15667</v>
      </c>
      <c r="R32" s="2">
        <v>7460</v>
      </c>
      <c r="S32" s="2">
        <v>13</v>
      </c>
      <c r="T32" s="30">
        <f t="shared" si="0"/>
        <v>4420332</v>
      </c>
      <c r="U32" s="30">
        <f t="shared" si="1"/>
        <v>21834441</v>
      </c>
      <c r="V32" s="30">
        <f t="shared" si="2"/>
        <v>-17414109</v>
      </c>
      <c r="W32" s="27">
        <f t="shared" si="3"/>
        <v>-44.255306334055078</v>
      </c>
      <c r="X32" s="31">
        <f t="shared" si="4"/>
        <v>11.233600683114268</v>
      </c>
      <c r="Y32" t="str">
        <f t="shared" si="5"/>
        <v>Loss making</v>
      </c>
      <c r="AB32" s="8" t="s">
        <v>1706</v>
      </c>
      <c r="AC32" s="10">
        <v>37907929</v>
      </c>
      <c r="AD32" s="10">
        <v>31085898</v>
      </c>
      <c r="AE32" s="10">
        <v>30759502</v>
      </c>
      <c r="AF32" s="10">
        <v>99753329</v>
      </c>
    </row>
    <row r="33" spans="1:33" x14ac:dyDescent="0.3">
      <c r="A33" s="2" t="s">
        <v>50</v>
      </c>
      <c r="B33" s="2" t="s">
        <v>1050</v>
      </c>
      <c r="C33" s="2" t="s">
        <v>1634</v>
      </c>
      <c r="D33" s="2" t="s">
        <v>1637</v>
      </c>
      <c r="E33" s="2">
        <v>2024</v>
      </c>
      <c r="F33" s="2" t="s">
        <v>1640</v>
      </c>
      <c r="G33" s="2">
        <v>1317</v>
      </c>
      <c r="H33" s="2">
        <v>6990</v>
      </c>
      <c r="I33" s="2">
        <v>9233</v>
      </c>
      <c r="J33" s="2">
        <v>480599</v>
      </c>
      <c r="K33" s="2">
        <v>10.69</v>
      </c>
      <c r="L33" s="2">
        <v>3</v>
      </c>
      <c r="M33" s="2">
        <v>7.33</v>
      </c>
      <c r="N33" s="2">
        <v>4.12</v>
      </c>
      <c r="O33" s="2">
        <v>10.33</v>
      </c>
      <c r="P33" s="2">
        <v>1.7</v>
      </c>
      <c r="Q33" s="2">
        <v>18800</v>
      </c>
      <c r="R33" s="2">
        <v>3870</v>
      </c>
      <c r="S33" s="2">
        <v>6</v>
      </c>
      <c r="T33" s="30">
        <f t="shared" si="0"/>
        <v>9205830</v>
      </c>
      <c r="U33" s="30">
        <f t="shared" si="1"/>
        <v>12640460</v>
      </c>
      <c r="V33" s="30">
        <f t="shared" si="2"/>
        <v>-3434630</v>
      </c>
      <c r="W33" s="27">
        <f t="shared" si="3"/>
        <v>-7.1465608542672792</v>
      </c>
      <c r="X33" s="31">
        <f t="shared" si="4"/>
        <v>19.154908770097315</v>
      </c>
      <c r="Y33" t="str">
        <f t="shared" si="5"/>
        <v>Loss making</v>
      </c>
      <c r="AB33" s="8" t="s">
        <v>1708</v>
      </c>
      <c r="AC33" s="10">
        <v>25326346</v>
      </c>
      <c r="AD33" s="10">
        <v>25273306</v>
      </c>
      <c r="AE33" s="10">
        <v>27921229</v>
      </c>
      <c r="AF33" s="10">
        <v>78520881</v>
      </c>
    </row>
    <row r="34" spans="1:33" x14ac:dyDescent="0.3">
      <c r="A34" s="2" t="s">
        <v>51</v>
      </c>
      <c r="B34" s="2" t="s">
        <v>1051</v>
      </c>
      <c r="C34" s="2" t="s">
        <v>1634</v>
      </c>
      <c r="D34" s="2" t="s">
        <v>1638</v>
      </c>
      <c r="E34" s="2">
        <v>2023</v>
      </c>
      <c r="F34" s="2" t="s">
        <v>1642</v>
      </c>
      <c r="G34" s="2">
        <v>1578</v>
      </c>
      <c r="H34" s="2">
        <v>17034</v>
      </c>
      <c r="I34" s="2">
        <v>8180</v>
      </c>
      <c r="J34" s="2">
        <v>425960</v>
      </c>
      <c r="K34" s="2">
        <v>12.25</v>
      </c>
      <c r="L34" s="2">
        <v>16</v>
      </c>
      <c r="M34" s="2">
        <v>8.76</v>
      </c>
      <c r="N34" s="2">
        <v>3.12</v>
      </c>
      <c r="O34" s="2">
        <v>10.88</v>
      </c>
      <c r="P34" s="2">
        <v>4.8</v>
      </c>
      <c r="Q34" s="2">
        <v>18682</v>
      </c>
      <c r="R34" s="2">
        <v>3442</v>
      </c>
      <c r="S34" s="2">
        <v>13</v>
      </c>
      <c r="T34" s="30">
        <f t="shared" si="0"/>
        <v>26879652</v>
      </c>
      <c r="U34" s="30">
        <f t="shared" si="1"/>
        <v>13334000</v>
      </c>
      <c r="V34" s="30">
        <f t="shared" si="2"/>
        <v>13545652</v>
      </c>
      <c r="W34" s="27">
        <f t="shared" si="3"/>
        <v>31.800291107146212</v>
      </c>
      <c r="X34" s="31">
        <f t="shared" si="4"/>
        <v>63.103699877922807</v>
      </c>
      <c r="Y34" t="str">
        <f t="shared" si="5"/>
        <v>Moderate</v>
      </c>
      <c r="AB34" s="8" t="s">
        <v>1710</v>
      </c>
      <c r="AC34" s="10">
        <v>17155584</v>
      </c>
      <c r="AD34" s="10">
        <v>18863525</v>
      </c>
      <c r="AE34" s="10">
        <v>18580486</v>
      </c>
      <c r="AF34" s="10">
        <v>54599595</v>
      </c>
    </row>
    <row r="35" spans="1:33" x14ac:dyDescent="0.3">
      <c r="A35" s="2" t="s">
        <v>52</v>
      </c>
      <c r="B35" s="2" t="s">
        <v>1052</v>
      </c>
      <c r="C35" s="2" t="s">
        <v>1632</v>
      </c>
      <c r="D35" s="2" t="s">
        <v>1637</v>
      </c>
      <c r="E35" s="2">
        <v>2024</v>
      </c>
      <c r="F35" s="2" t="s">
        <v>1642</v>
      </c>
      <c r="G35" s="2">
        <v>3252</v>
      </c>
      <c r="H35" s="2">
        <v>8145</v>
      </c>
      <c r="I35" s="2">
        <v>3185</v>
      </c>
      <c r="J35" s="2">
        <v>259754</v>
      </c>
      <c r="K35" s="2">
        <v>2.72</v>
      </c>
      <c r="L35" s="2">
        <v>8</v>
      </c>
      <c r="M35" s="2">
        <v>7.23</v>
      </c>
      <c r="N35" s="2">
        <v>9.15</v>
      </c>
      <c r="O35" s="2">
        <v>43.33</v>
      </c>
      <c r="P35" s="2">
        <v>2.5</v>
      </c>
      <c r="Q35" s="2">
        <v>6471</v>
      </c>
      <c r="R35" s="2">
        <v>9188</v>
      </c>
      <c r="S35" s="2">
        <v>2</v>
      </c>
      <c r="T35" s="30">
        <f t="shared" si="0"/>
        <v>26487540</v>
      </c>
      <c r="U35" s="30">
        <f t="shared" si="1"/>
        <v>10617374</v>
      </c>
      <c r="V35" s="30">
        <f t="shared" si="2"/>
        <v>15870166</v>
      </c>
      <c r="W35" s="27">
        <f t="shared" si="3"/>
        <v>61.096907073615803</v>
      </c>
      <c r="X35" s="31">
        <f t="shared" si="4"/>
        <v>101.97163470052435</v>
      </c>
      <c r="Y35" t="str">
        <f t="shared" si="5"/>
        <v>Moderate</v>
      </c>
      <c r="AB35" s="8" t="s">
        <v>1707</v>
      </c>
      <c r="AC35" s="10">
        <v>13795403</v>
      </c>
      <c r="AD35" s="10">
        <v>15226432</v>
      </c>
      <c r="AE35" s="10">
        <v>15629343</v>
      </c>
      <c r="AF35" s="10">
        <v>44651178</v>
      </c>
    </row>
    <row r="36" spans="1:33" x14ac:dyDescent="0.3">
      <c r="A36" s="2" t="s">
        <v>53</v>
      </c>
      <c r="B36" s="2" t="s">
        <v>1053</v>
      </c>
      <c r="C36" s="2" t="s">
        <v>1634</v>
      </c>
      <c r="D36" s="2" t="s">
        <v>1635</v>
      </c>
      <c r="E36" s="2">
        <v>2024</v>
      </c>
      <c r="F36" s="2" t="s">
        <v>1640</v>
      </c>
      <c r="G36" s="2">
        <v>3606</v>
      </c>
      <c r="H36" s="2">
        <v>6732</v>
      </c>
      <c r="I36" s="2">
        <v>5068</v>
      </c>
      <c r="J36" s="2">
        <v>173053</v>
      </c>
      <c r="K36" s="2">
        <v>5.56</v>
      </c>
      <c r="L36" s="2">
        <v>18</v>
      </c>
      <c r="M36" s="2">
        <v>2.3199999999999998</v>
      </c>
      <c r="N36" s="2">
        <v>5.73</v>
      </c>
      <c r="O36" s="2">
        <v>22.4</v>
      </c>
      <c r="P36" s="2">
        <v>2.4</v>
      </c>
      <c r="Q36" s="2">
        <v>19644</v>
      </c>
      <c r="R36" s="2">
        <v>1646</v>
      </c>
      <c r="S36" s="2">
        <v>7</v>
      </c>
      <c r="T36" s="30">
        <f t="shared" si="0"/>
        <v>24275592</v>
      </c>
      <c r="U36" s="30">
        <f t="shared" si="1"/>
        <v>18448261</v>
      </c>
      <c r="V36" s="30">
        <f t="shared" si="2"/>
        <v>5827331</v>
      </c>
      <c r="W36" s="27">
        <f t="shared" si="3"/>
        <v>33.67367800615996</v>
      </c>
      <c r="X36" s="31">
        <f t="shared" si="4"/>
        <v>140.27836558742121</v>
      </c>
      <c r="Y36" t="str">
        <f t="shared" si="5"/>
        <v>Moderate</v>
      </c>
      <c r="AB36" s="8" t="s">
        <v>1644</v>
      </c>
      <c r="AC36" s="10">
        <v>94185262</v>
      </c>
      <c r="AD36" s="10">
        <v>90449161</v>
      </c>
      <c r="AE36" s="10">
        <v>92890560</v>
      </c>
      <c r="AF36" s="10">
        <v>277524983</v>
      </c>
    </row>
    <row r="37" spans="1:33" x14ac:dyDescent="0.3">
      <c r="A37" s="2" t="s">
        <v>54</v>
      </c>
      <c r="B37" s="2" t="s">
        <v>1054</v>
      </c>
      <c r="C37" s="2" t="s">
        <v>1634</v>
      </c>
      <c r="D37" s="2" t="s">
        <v>1637</v>
      </c>
      <c r="E37" s="2">
        <v>2024</v>
      </c>
      <c r="F37" s="2" t="s">
        <v>1641</v>
      </c>
      <c r="G37" s="2">
        <v>3940</v>
      </c>
      <c r="H37" s="2">
        <v>12985</v>
      </c>
      <c r="I37" s="2">
        <v>1471</v>
      </c>
      <c r="J37" s="2">
        <v>233965</v>
      </c>
      <c r="K37" s="2">
        <v>13.53</v>
      </c>
      <c r="L37" s="2">
        <v>4</v>
      </c>
      <c r="M37" s="2">
        <v>7.06</v>
      </c>
      <c r="N37" s="2">
        <v>5.46</v>
      </c>
      <c r="O37" s="2">
        <v>63.16</v>
      </c>
      <c r="P37" s="2">
        <v>4.5</v>
      </c>
      <c r="Q37" s="2">
        <v>17383</v>
      </c>
      <c r="R37" s="2">
        <v>3226</v>
      </c>
      <c r="S37" s="2">
        <v>10</v>
      </c>
      <c r="T37" s="30">
        <f t="shared" si="0"/>
        <v>51160900</v>
      </c>
      <c r="U37" s="30">
        <f t="shared" si="1"/>
        <v>6029705</v>
      </c>
      <c r="V37" s="30">
        <f t="shared" si="2"/>
        <v>45131195</v>
      </c>
      <c r="W37" s="27">
        <f t="shared" si="3"/>
        <v>192.89720684717798</v>
      </c>
      <c r="X37" s="31">
        <f t="shared" si="4"/>
        <v>218.66903169277455</v>
      </c>
      <c r="Y37" t="str">
        <f t="shared" si="5"/>
        <v>High ROI</v>
      </c>
    </row>
    <row r="38" spans="1:33" x14ac:dyDescent="0.3">
      <c r="A38" s="2" t="s">
        <v>55</v>
      </c>
      <c r="B38" s="2" t="s">
        <v>1055</v>
      </c>
      <c r="C38" s="2" t="s">
        <v>1632</v>
      </c>
      <c r="D38" s="2" t="s">
        <v>1636</v>
      </c>
      <c r="E38" s="2">
        <v>2023</v>
      </c>
      <c r="F38" s="2" t="s">
        <v>1640</v>
      </c>
      <c r="G38" s="2">
        <v>696</v>
      </c>
      <c r="H38" s="2">
        <v>7297</v>
      </c>
      <c r="I38" s="2">
        <v>963</v>
      </c>
      <c r="J38" s="2">
        <v>216892</v>
      </c>
      <c r="K38" s="2">
        <v>12.1</v>
      </c>
      <c r="L38" s="2">
        <v>5</v>
      </c>
      <c r="M38" s="2">
        <v>3.08</v>
      </c>
      <c r="N38" s="2">
        <v>1.37</v>
      </c>
      <c r="O38" s="2">
        <v>66.7</v>
      </c>
      <c r="P38" s="2">
        <v>3.3</v>
      </c>
      <c r="Q38" s="2">
        <v>2318</v>
      </c>
      <c r="R38" s="2">
        <v>5989</v>
      </c>
      <c r="S38" s="2">
        <v>13</v>
      </c>
      <c r="T38" s="30">
        <f t="shared" si="0"/>
        <v>5078712</v>
      </c>
      <c r="U38" s="30">
        <f t="shared" si="1"/>
        <v>887140</v>
      </c>
      <c r="V38" s="30">
        <f t="shared" si="2"/>
        <v>4191572</v>
      </c>
      <c r="W38" s="27">
        <f t="shared" si="3"/>
        <v>19.325618280065655</v>
      </c>
      <c r="X38" s="31">
        <f t="shared" si="4"/>
        <v>23.415856739759882</v>
      </c>
      <c r="Y38" t="str">
        <f t="shared" si="5"/>
        <v>Moderate</v>
      </c>
      <c r="AB38" s="32" t="s">
        <v>1709</v>
      </c>
      <c r="AC38" s="32" t="s">
        <v>1646</v>
      </c>
      <c r="AD38" s="7"/>
      <c r="AE38" s="7"/>
      <c r="AF38" s="7"/>
      <c r="AG38" s="7"/>
    </row>
    <row r="39" spans="1:33" x14ac:dyDescent="0.3">
      <c r="A39" s="2" t="s">
        <v>56</v>
      </c>
      <c r="B39" s="2" t="s">
        <v>1056</v>
      </c>
      <c r="C39" s="2" t="s">
        <v>1634</v>
      </c>
      <c r="D39" s="2" t="s">
        <v>1635</v>
      </c>
      <c r="E39" s="2">
        <v>2024</v>
      </c>
      <c r="F39" s="2" t="s">
        <v>1641</v>
      </c>
      <c r="G39" s="2">
        <v>2938</v>
      </c>
      <c r="H39" s="2">
        <v>13842</v>
      </c>
      <c r="I39" s="2">
        <v>9456</v>
      </c>
      <c r="J39" s="2">
        <v>378406</v>
      </c>
      <c r="K39" s="2">
        <v>14.77</v>
      </c>
      <c r="L39" s="2">
        <v>2</v>
      </c>
      <c r="M39" s="2">
        <v>2.42</v>
      </c>
      <c r="N39" s="2">
        <v>0.44</v>
      </c>
      <c r="O39" s="2">
        <v>24.23</v>
      </c>
      <c r="P39" s="2">
        <v>3.1</v>
      </c>
      <c r="Q39" s="2">
        <v>11860</v>
      </c>
      <c r="R39" s="2">
        <v>6308</v>
      </c>
      <c r="S39" s="2">
        <v>4</v>
      </c>
      <c r="T39" s="30">
        <f t="shared" si="0"/>
        <v>40667796</v>
      </c>
      <c r="U39" s="30">
        <f t="shared" si="1"/>
        <v>28160134</v>
      </c>
      <c r="V39" s="30">
        <f t="shared" si="2"/>
        <v>12507662</v>
      </c>
      <c r="W39" s="27">
        <f t="shared" si="3"/>
        <v>33.053550947923661</v>
      </c>
      <c r="X39" s="31">
        <f t="shared" si="4"/>
        <v>107.47132973578643</v>
      </c>
      <c r="Y39" t="str">
        <f t="shared" si="5"/>
        <v>Moderate</v>
      </c>
      <c r="AB39" s="32" t="s">
        <v>1643</v>
      </c>
      <c r="AC39" s="7" t="s">
        <v>1635</v>
      </c>
      <c r="AD39" s="7" t="s">
        <v>1637</v>
      </c>
      <c r="AE39" s="7" t="s">
        <v>1636</v>
      </c>
      <c r="AF39" s="7" t="s">
        <v>1638</v>
      </c>
      <c r="AG39" s="7" t="s">
        <v>1644</v>
      </c>
    </row>
    <row r="40" spans="1:33" x14ac:dyDescent="0.3">
      <c r="A40" s="2" t="s">
        <v>57</v>
      </c>
      <c r="B40" s="2" t="s">
        <v>1057</v>
      </c>
      <c r="C40" s="2" t="s">
        <v>1634</v>
      </c>
      <c r="D40" s="2" t="s">
        <v>1636</v>
      </c>
      <c r="E40" s="2">
        <v>2024</v>
      </c>
      <c r="F40" s="2" t="s">
        <v>1640</v>
      </c>
      <c r="G40" s="2">
        <v>2485</v>
      </c>
      <c r="H40" s="2">
        <v>9538</v>
      </c>
      <c r="I40" s="2">
        <v>12034</v>
      </c>
      <c r="J40" s="2">
        <v>184832</v>
      </c>
      <c r="K40" s="2">
        <v>11.31</v>
      </c>
      <c r="L40" s="2">
        <v>0</v>
      </c>
      <c r="M40" s="2">
        <v>0.73</v>
      </c>
      <c r="N40" s="2">
        <v>2.57</v>
      </c>
      <c r="O40" s="2">
        <v>81.08</v>
      </c>
      <c r="P40" s="2">
        <v>3.9</v>
      </c>
      <c r="Q40" s="2">
        <v>13427</v>
      </c>
      <c r="R40" s="2">
        <v>8975</v>
      </c>
      <c r="S40" s="2">
        <v>12</v>
      </c>
      <c r="T40" s="30">
        <f t="shared" si="0"/>
        <v>23701930</v>
      </c>
      <c r="U40" s="30">
        <f t="shared" si="1"/>
        <v>30089322</v>
      </c>
      <c r="V40" s="30">
        <f t="shared" si="2"/>
        <v>-6387392</v>
      </c>
      <c r="W40" s="27">
        <f t="shared" si="3"/>
        <v>-34.557825484764543</v>
      </c>
      <c r="X40" s="31">
        <f t="shared" si="4"/>
        <v>128.23499177631578</v>
      </c>
      <c r="Y40" t="str">
        <f t="shared" si="5"/>
        <v>Loss making</v>
      </c>
      <c r="AB40" s="8" t="s">
        <v>1706</v>
      </c>
      <c r="AC40" s="10">
        <v>24483975</v>
      </c>
      <c r="AD40" s="10">
        <v>21011507</v>
      </c>
      <c r="AE40" s="10">
        <v>24948883</v>
      </c>
      <c r="AF40" s="10">
        <v>29308964</v>
      </c>
      <c r="AG40" s="10">
        <v>99753329</v>
      </c>
    </row>
    <row r="41" spans="1:33" x14ac:dyDescent="0.3">
      <c r="A41" s="2" t="s">
        <v>58</v>
      </c>
      <c r="B41" s="2" t="s">
        <v>1058</v>
      </c>
      <c r="C41" s="2" t="s">
        <v>1632</v>
      </c>
      <c r="D41" s="2" t="s">
        <v>1637</v>
      </c>
      <c r="E41" s="2">
        <v>2023</v>
      </c>
      <c r="F41" s="2" t="s">
        <v>1641</v>
      </c>
      <c r="G41" s="2">
        <v>650</v>
      </c>
      <c r="H41" s="2">
        <v>17502</v>
      </c>
      <c r="I41" s="2">
        <v>5392</v>
      </c>
      <c r="J41" s="2">
        <v>203262</v>
      </c>
      <c r="K41" s="2">
        <v>5.9</v>
      </c>
      <c r="L41" s="2">
        <v>19</v>
      </c>
      <c r="M41" s="2">
        <v>7.44</v>
      </c>
      <c r="N41" s="2">
        <v>4.3</v>
      </c>
      <c r="O41" s="2">
        <v>45.35</v>
      </c>
      <c r="P41" s="2">
        <v>3.3</v>
      </c>
      <c r="Q41" s="2">
        <v>17523</v>
      </c>
      <c r="R41" s="2">
        <v>1395</v>
      </c>
      <c r="S41" s="2">
        <v>4</v>
      </c>
      <c r="T41" s="30">
        <f t="shared" si="0"/>
        <v>11376300</v>
      </c>
      <c r="U41" s="30">
        <f t="shared" si="1"/>
        <v>3708062</v>
      </c>
      <c r="V41" s="30">
        <f t="shared" si="2"/>
        <v>7668238</v>
      </c>
      <c r="W41" s="27">
        <f t="shared" si="3"/>
        <v>37.725880882801505</v>
      </c>
      <c r="X41" s="31">
        <f t="shared" si="4"/>
        <v>55.968651297340379</v>
      </c>
      <c r="Y41" t="str">
        <f t="shared" si="5"/>
        <v>Moderate</v>
      </c>
      <c r="AB41" s="8" t="s">
        <v>1708</v>
      </c>
      <c r="AC41" s="10">
        <v>23719265</v>
      </c>
      <c r="AD41" s="10">
        <v>19455112</v>
      </c>
      <c r="AE41" s="10">
        <v>18617461</v>
      </c>
      <c r="AF41" s="10">
        <v>16729043</v>
      </c>
      <c r="AG41" s="10">
        <v>78520881</v>
      </c>
    </row>
    <row r="42" spans="1:33" x14ac:dyDescent="0.3">
      <c r="A42" s="2" t="s">
        <v>59</v>
      </c>
      <c r="B42" s="2" t="s">
        <v>1059</v>
      </c>
      <c r="C42" s="2" t="s">
        <v>1634</v>
      </c>
      <c r="D42" s="2" t="s">
        <v>1638</v>
      </c>
      <c r="E42" s="2">
        <v>2023</v>
      </c>
      <c r="F42" s="2" t="s">
        <v>1641</v>
      </c>
      <c r="G42" s="2">
        <v>2413</v>
      </c>
      <c r="H42" s="2">
        <v>14587</v>
      </c>
      <c r="I42" s="2">
        <v>5595</v>
      </c>
      <c r="J42" s="2">
        <v>117411</v>
      </c>
      <c r="K42" s="2">
        <v>8.86</v>
      </c>
      <c r="L42" s="2">
        <v>15</v>
      </c>
      <c r="M42" s="2">
        <v>7.11</v>
      </c>
      <c r="N42" s="2">
        <v>10.77</v>
      </c>
      <c r="O42" s="2">
        <v>21.43</v>
      </c>
      <c r="P42" s="2">
        <v>1.7</v>
      </c>
      <c r="Q42" s="2">
        <v>4565</v>
      </c>
      <c r="R42" s="2">
        <v>1485</v>
      </c>
      <c r="S42" s="2">
        <v>3</v>
      </c>
      <c r="T42" s="30">
        <f t="shared" si="0"/>
        <v>35198431</v>
      </c>
      <c r="U42" s="30">
        <f t="shared" si="1"/>
        <v>13618146</v>
      </c>
      <c r="V42" s="30">
        <f t="shared" si="2"/>
        <v>21580285</v>
      </c>
      <c r="W42" s="27">
        <f t="shared" si="3"/>
        <v>183.80121964722215</v>
      </c>
      <c r="X42" s="31">
        <f t="shared" si="4"/>
        <v>299.78818850022571</v>
      </c>
      <c r="Y42" t="str">
        <f t="shared" si="5"/>
        <v>High ROI</v>
      </c>
      <c r="AB42" s="8" t="s">
        <v>1710</v>
      </c>
      <c r="AC42" s="10">
        <v>12978138</v>
      </c>
      <c r="AD42" s="10">
        <v>15726052</v>
      </c>
      <c r="AE42" s="10">
        <v>11473036</v>
      </c>
      <c r="AF42" s="10">
        <v>14422369</v>
      </c>
      <c r="AG42" s="10">
        <v>54599595</v>
      </c>
    </row>
    <row r="43" spans="1:33" x14ac:dyDescent="0.3">
      <c r="A43" s="2" t="s">
        <v>60</v>
      </c>
      <c r="B43" s="2" t="s">
        <v>1060</v>
      </c>
      <c r="C43" s="2" t="s">
        <v>1633</v>
      </c>
      <c r="D43" s="2" t="s">
        <v>1638</v>
      </c>
      <c r="E43" s="2">
        <v>2023</v>
      </c>
      <c r="F43" s="2" t="s">
        <v>1639</v>
      </c>
      <c r="G43" s="2">
        <v>2111</v>
      </c>
      <c r="H43" s="2">
        <v>6373</v>
      </c>
      <c r="I43" s="2">
        <v>11434</v>
      </c>
      <c r="J43" s="2">
        <v>335521</v>
      </c>
      <c r="K43" s="2">
        <v>9.92</v>
      </c>
      <c r="L43" s="2">
        <v>10</v>
      </c>
      <c r="M43" s="2">
        <v>2.34</v>
      </c>
      <c r="N43" s="2">
        <v>12.76</v>
      </c>
      <c r="O43" s="2">
        <v>71.14</v>
      </c>
      <c r="P43" s="2">
        <v>3.7</v>
      </c>
      <c r="Q43" s="2">
        <v>4759</v>
      </c>
      <c r="R43" s="2">
        <v>1042</v>
      </c>
      <c r="S43" s="2">
        <v>14</v>
      </c>
      <c r="T43" s="30">
        <f t="shared" si="0"/>
        <v>13453403</v>
      </c>
      <c r="U43" s="30">
        <f t="shared" si="1"/>
        <v>24472695</v>
      </c>
      <c r="V43" s="30">
        <f t="shared" si="2"/>
        <v>-11019292</v>
      </c>
      <c r="W43" s="27">
        <f t="shared" si="3"/>
        <v>-32.842331776550502</v>
      </c>
      <c r="X43" s="31">
        <f t="shared" si="4"/>
        <v>40.097052047412831</v>
      </c>
      <c r="Y43" t="str">
        <f t="shared" si="5"/>
        <v>Loss making</v>
      </c>
      <c r="AB43" s="8" t="s">
        <v>1707</v>
      </c>
      <c r="AC43" s="10">
        <v>16038299</v>
      </c>
      <c r="AD43" s="10">
        <v>7946281</v>
      </c>
      <c r="AE43" s="10">
        <v>11230526</v>
      </c>
      <c r="AF43" s="10">
        <v>9436072</v>
      </c>
      <c r="AG43" s="10">
        <v>44651178</v>
      </c>
    </row>
    <row r="44" spans="1:33" x14ac:dyDescent="0.3">
      <c r="A44" s="2" t="s">
        <v>61</v>
      </c>
      <c r="B44" s="2" t="s">
        <v>1061</v>
      </c>
      <c r="C44" s="2" t="s">
        <v>1633</v>
      </c>
      <c r="D44" s="2" t="s">
        <v>1638</v>
      </c>
      <c r="E44" s="2">
        <v>2023</v>
      </c>
      <c r="F44" s="2" t="s">
        <v>1640</v>
      </c>
      <c r="G44" s="2">
        <v>291</v>
      </c>
      <c r="H44" s="2">
        <v>2981</v>
      </c>
      <c r="I44" s="2">
        <v>5598</v>
      </c>
      <c r="J44" s="2">
        <v>489953</v>
      </c>
      <c r="K44" s="2">
        <v>1.18</v>
      </c>
      <c r="L44" s="2">
        <v>12</v>
      </c>
      <c r="M44" s="2">
        <v>7.49</v>
      </c>
      <c r="N44" s="2">
        <v>3.51</v>
      </c>
      <c r="O44" s="2">
        <v>73.2</v>
      </c>
      <c r="P44" s="2">
        <v>1.5</v>
      </c>
      <c r="Q44" s="2">
        <v>18790</v>
      </c>
      <c r="R44" s="2">
        <v>3380</v>
      </c>
      <c r="S44" s="2">
        <v>5</v>
      </c>
      <c r="T44" s="30">
        <f t="shared" si="0"/>
        <v>867471</v>
      </c>
      <c r="U44" s="30">
        <f t="shared" si="1"/>
        <v>2118971</v>
      </c>
      <c r="V44" s="30">
        <f t="shared" si="2"/>
        <v>-1251500</v>
      </c>
      <c r="W44" s="27">
        <f t="shared" si="3"/>
        <v>-2.5543266394939921</v>
      </c>
      <c r="X44" s="31">
        <f t="shared" si="4"/>
        <v>1.7705188048649565</v>
      </c>
      <c r="Y44" t="str">
        <f t="shared" si="5"/>
        <v>Loss making</v>
      </c>
      <c r="AB44" s="8" t="s">
        <v>1644</v>
      </c>
      <c r="AC44" s="10">
        <v>77219677</v>
      </c>
      <c r="AD44" s="10">
        <v>64138952</v>
      </c>
      <c r="AE44" s="10">
        <v>66269906</v>
      </c>
      <c r="AF44" s="10">
        <v>69896448</v>
      </c>
      <c r="AG44" s="10">
        <v>277524983</v>
      </c>
    </row>
    <row r="45" spans="1:33" x14ac:dyDescent="0.3">
      <c r="A45" s="2" t="s">
        <v>62</v>
      </c>
      <c r="B45" s="2" t="s">
        <v>1062</v>
      </c>
      <c r="C45" s="2" t="s">
        <v>1632</v>
      </c>
      <c r="D45" s="2" t="s">
        <v>1636</v>
      </c>
      <c r="E45" s="2">
        <v>2023</v>
      </c>
      <c r="F45" s="2" t="s">
        <v>1640</v>
      </c>
      <c r="G45" s="2">
        <v>2091</v>
      </c>
      <c r="H45" s="2">
        <v>11593</v>
      </c>
      <c r="I45" s="2">
        <v>6836</v>
      </c>
      <c r="J45" s="2">
        <v>88211</v>
      </c>
      <c r="K45" s="2">
        <v>8.17</v>
      </c>
      <c r="L45" s="2">
        <v>9</v>
      </c>
      <c r="M45" s="2">
        <v>9.18</v>
      </c>
      <c r="N45" s="2">
        <v>10.62</v>
      </c>
      <c r="O45" s="2">
        <v>61.14</v>
      </c>
      <c r="P45" s="2">
        <v>4.2</v>
      </c>
      <c r="Q45" s="2">
        <v>13800</v>
      </c>
      <c r="R45" s="2">
        <v>1133</v>
      </c>
      <c r="S45" s="2">
        <v>11</v>
      </c>
      <c r="T45" s="30">
        <f t="shared" si="0"/>
        <v>24240963</v>
      </c>
      <c r="U45" s="30">
        <f t="shared" si="1"/>
        <v>14382287</v>
      </c>
      <c r="V45" s="30">
        <f t="shared" si="2"/>
        <v>9858676</v>
      </c>
      <c r="W45" s="27">
        <f t="shared" si="3"/>
        <v>111.76243325662332</v>
      </c>
      <c r="X45" s="31">
        <f t="shared" si="4"/>
        <v>274.80657741098048</v>
      </c>
      <c r="Y45" t="str">
        <f t="shared" si="5"/>
        <v>High ROI</v>
      </c>
    </row>
    <row r="46" spans="1:33" x14ac:dyDescent="0.3">
      <c r="A46" s="2" t="s">
        <v>63</v>
      </c>
      <c r="B46" s="2" t="s">
        <v>1063</v>
      </c>
      <c r="C46" s="2" t="s">
        <v>1634</v>
      </c>
      <c r="D46" s="2" t="s">
        <v>1636</v>
      </c>
      <c r="E46" s="2">
        <v>2024</v>
      </c>
      <c r="F46" s="2" t="s">
        <v>1641</v>
      </c>
      <c r="G46" s="2">
        <v>2874</v>
      </c>
      <c r="H46" s="2">
        <v>15922</v>
      </c>
      <c r="I46" s="2">
        <v>3155</v>
      </c>
      <c r="J46" s="2">
        <v>263981</v>
      </c>
      <c r="K46" s="2">
        <v>10.64</v>
      </c>
      <c r="L46" s="2">
        <v>2</v>
      </c>
      <c r="M46" s="2">
        <v>1.08</v>
      </c>
      <c r="N46" s="2">
        <v>8.5399999999999991</v>
      </c>
      <c r="O46" s="2">
        <v>78.28</v>
      </c>
      <c r="P46" s="2">
        <v>5</v>
      </c>
      <c r="Q46" s="2">
        <v>2102</v>
      </c>
      <c r="R46" s="2">
        <v>2886</v>
      </c>
      <c r="S46" s="2">
        <v>4</v>
      </c>
      <c r="T46" s="30">
        <f t="shared" si="0"/>
        <v>45759828</v>
      </c>
      <c r="U46" s="30">
        <f t="shared" si="1"/>
        <v>9331451</v>
      </c>
      <c r="V46" s="30">
        <f t="shared" si="2"/>
        <v>36428377</v>
      </c>
      <c r="W46" s="27">
        <f t="shared" si="3"/>
        <v>137.99620806042859</v>
      </c>
      <c r="X46" s="31">
        <f t="shared" si="4"/>
        <v>173.34515741663225</v>
      </c>
      <c r="Y46" t="str">
        <f t="shared" si="5"/>
        <v>High ROI</v>
      </c>
    </row>
    <row r="47" spans="1:33" x14ac:dyDescent="0.3">
      <c r="A47" s="2" t="s">
        <v>64</v>
      </c>
      <c r="B47" s="2" t="s">
        <v>1064</v>
      </c>
      <c r="C47" s="2" t="s">
        <v>1634</v>
      </c>
      <c r="D47" s="2" t="s">
        <v>1638</v>
      </c>
      <c r="E47" s="2">
        <v>2023</v>
      </c>
      <c r="F47" s="2" t="s">
        <v>1640</v>
      </c>
      <c r="G47" s="2">
        <v>2662</v>
      </c>
      <c r="H47" s="2">
        <v>17938</v>
      </c>
      <c r="I47" s="2">
        <v>6687</v>
      </c>
      <c r="J47" s="2">
        <v>315888</v>
      </c>
      <c r="K47" s="2">
        <v>2.5099999999999998</v>
      </c>
      <c r="L47" s="2">
        <v>8</v>
      </c>
      <c r="M47" s="2">
        <v>2.33</v>
      </c>
      <c r="N47" s="2">
        <v>4.59</v>
      </c>
      <c r="O47" s="2">
        <v>68.989999999999995</v>
      </c>
      <c r="P47" s="2">
        <v>2.5</v>
      </c>
      <c r="Q47" s="2">
        <v>5795</v>
      </c>
      <c r="R47" s="2">
        <v>2333</v>
      </c>
      <c r="S47" s="2">
        <v>13</v>
      </c>
      <c r="T47" s="30">
        <f t="shared" si="0"/>
        <v>47750956</v>
      </c>
      <c r="U47" s="30">
        <f t="shared" si="1"/>
        <v>18116682</v>
      </c>
      <c r="V47" s="30">
        <f t="shared" si="2"/>
        <v>29634274</v>
      </c>
      <c r="W47" s="27">
        <f t="shared" si="3"/>
        <v>93.812598136048223</v>
      </c>
      <c r="X47" s="31">
        <f t="shared" si="4"/>
        <v>151.16419743706629</v>
      </c>
      <c r="Y47" t="str">
        <f t="shared" si="5"/>
        <v>High ROI</v>
      </c>
    </row>
    <row r="48" spans="1:33" x14ac:dyDescent="0.3">
      <c r="A48" s="2" t="s">
        <v>65</v>
      </c>
      <c r="B48" s="2" t="s">
        <v>1065</v>
      </c>
      <c r="C48" s="2" t="s">
        <v>1632</v>
      </c>
      <c r="D48" s="2" t="s">
        <v>1638</v>
      </c>
      <c r="E48" s="2">
        <v>2024</v>
      </c>
      <c r="F48" s="2" t="s">
        <v>1642</v>
      </c>
      <c r="G48" s="2">
        <v>1413</v>
      </c>
      <c r="H48" s="2">
        <v>9143</v>
      </c>
      <c r="I48" s="2">
        <v>13270</v>
      </c>
      <c r="J48" s="2">
        <v>306638</v>
      </c>
      <c r="K48" s="2">
        <v>11.71</v>
      </c>
      <c r="L48" s="2">
        <v>11</v>
      </c>
      <c r="M48" s="2">
        <v>7.5</v>
      </c>
      <c r="N48" s="2">
        <v>0.17</v>
      </c>
      <c r="O48" s="2">
        <v>80.58</v>
      </c>
      <c r="P48" s="2">
        <v>2.8</v>
      </c>
      <c r="Q48" s="2">
        <v>11483</v>
      </c>
      <c r="R48" s="2">
        <v>1720</v>
      </c>
      <c r="S48" s="2">
        <v>3</v>
      </c>
      <c r="T48" s="30">
        <f t="shared" si="0"/>
        <v>12919059</v>
      </c>
      <c r="U48" s="30">
        <f t="shared" si="1"/>
        <v>19057148</v>
      </c>
      <c r="V48" s="30">
        <f t="shared" si="2"/>
        <v>-6138089</v>
      </c>
      <c r="W48" s="27">
        <f t="shared" si="3"/>
        <v>-20.017378798452899</v>
      </c>
      <c r="X48" s="31">
        <f t="shared" si="4"/>
        <v>42.131304665436119</v>
      </c>
      <c r="Y48" t="str">
        <f t="shared" si="5"/>
        <v>Loss making</v>
      </c>
    </row>
    <row r="49" spans="1:25" x14ac:dyDescent="0.3">
      <c r="A49" s="2" t="s">
        <v>66</v>
      </c>
      <c r="B49" s="2" t="s">
        <v>1066</v>
      </c>
      <c r="C49" s="2" t="s">
        <v>1632</v>
      </c>
      <c r="D49" s="2" t="s">
        <v>1635</v>
      </c>
      <c r="E49" s="2">
        <v>2023</v>
      </c>
      <c r="F49" s="2" t="s">
        <v>1640</v>
      </c>
      <c r="G49" s="2">
        <v>1528</v>
      </c>
      <c r="H49" s="2">
        <v>17208</v>
      </c>
      <c r="I49" s="2">
        <v>13716</v>
      </c>
      <c r="J49" s="2">
        <v>337139</v>
      </c>
      <c r="K49" s="2">
        <v>8.76</v>
      </c>
      <c r="L49" s="2">
        <v>13</v>
      </c>
      <c r="M49" s="2">
        <v>2.75</v>
      </c>
      <c r="N49" s="2">
        <v>11.68</v>
      </c>
      <c r="O49" s="2">
        <v>44.71</v>
      </c>
      <c r="P49" s="2">
        <v>1.2</v>
      </c>
      <c r="Q49" s="2">
        <v>5027</v>
      </c>
      <c r="R49" s="2">
        <v>3635</v>
      </c>
      <c r="S49" s="2">
        <v>2</v>
      </c>
      <c r="T49" s="30">
        <f t="shared" si="0"/>
        <v>26293824</v>
      </c>
      <c r="U49" s="30">
        <f t="shared" si="1"/>
        <v>21295187</v>
      </c>
      <c r="V49" s="30">
        <f t="shared" si="2"/>
        <v>4998637</v>
      </c>
      <c r="W49" s="27">
        <f t="shared" si="3"/>
        <v>14.826635304725944</v>
      </c>
      <c r="X49" s="31">
        <f t="shared" si="4"/>
        <v>77.991048202670115</v>
      </c>
      <c r="Y49" t="str">
        <f t="shared" si="5"/>
        <v>Low ROI</v>
      </c>
    </row>
    <row r="50" spans="1:25" x14ac:dyDescent="0.3">
      <c r="A50" s="2" t="s">
        <v>67</v>
      </c>
      <c r="B50" s="2" t="s">
        <v>1067</v>
      </c>
      <c r="C50" s="2" t="s">
        <v>1634</v>
      </c>
      <c r="D50" s="2" t="s">
        <v>1635</v>
      </c>
      <c r="E50" s="2">
        <v>2024</v>
      </c>
      <c r="F50" s="2" t="s">
        <v>1640</v>
      </c>
      <c r="G50" s="2">
        <v>2606</v>
      </c>
      <c r="H50" s="2">
        <v>12771</v>
      </c>
      <c r="I50" s="2">
        <v>8761</v>
      </c>
      <c r="J50" s="2">
        <v>198049</v>
      </c>
      <c r="K50" s="2">
        <v>14.28</v>
      </c>
      <c r="L50" s="2">
        <v>0</v>
      </c>
      <c r="M50" s="2">
        <v>6.25</v>
      </c>
      <c r="N50" s="2">
        <v>17.14</v>
      </c>
      <c r="O50" s="2">
        <v>69.81</v>
      </c>
      <c r="P50" s="2">
        <v>1.1000000000000001</v>
      </c>
      <c r="Q50" s="2">
        <v>3311</v>
      </c>
      <c r="R50" s="2">
        <v>3305</v>
      </c>
      <c r="S50" s="2">
        <v>4</v>
      </c>
      <c r="T50" s="30">
        <f t="shared" si="0"/>
        <v>33281226</v>
      </c>
      <c r="U50" s="30">
        <f t="shared" si="1"/>
        <v>23029215</v>
      </c>
      <c r="V50" s="30">
        <f t="shared" si="2"/>
        <v>10252011</v>
      </c>
      <c r="W50" s="27">
        <f t="shared" si="3"/>
        <v>51.765022797388525</v>
      </c>
      <c r="X50" s="31">
        <f t="shared" si="4"/>
        <v>168.04541300385259</v>
      </c>
      <c r="Y50" t="str">
        <f t="shared" si="5"/>
        <v>Moderate</v>
      </c>
    </row>
    <row r="51" spans="1:25" x14ac:dyDescent="0.3">
      <c r="A51" s="2" t="s">
        <v>68</v>
      </c>
      <c r="B51" s="2" t="s">
        <v>1068</v>
      </c>
      <c r="C51" s="2" t="s">
        <v>1634</v>
      </c>
      <c r="D51" s="2" t="s">
        <v>1636</v>
      </c>
      <c r="E51" s="2">
        <v>2023</v>
      </c>
      <c r="F51" s="2" t="s">
        <v>1640</v>
      </c>
      <c r="G51" s="2">
        <v>825</v>
      </c>
      <c r="H51" s="2">
        <v>18716</v>
      </c>
      <c r="I51" s="2">
        <v>11549</v>
      </c>
      <c r="J51" s="2">
        <v>279010</v>
      </c>
      <c r="K51" s="2">
        <v>0.64</v>
      </c>
      <c r="L51" s="2">
        <v>17</v>
      </c>
      <c r="M51" s="2">
        <v>0.81</v>
      </c>
      <c r="N51" s="2">
        <v>5.66</v>
      </c>
      <c r="O51" s="2">
        <v>89.98</v>
      </c>
      <c r="P51" s="2">
        <v>4.7</v>
      </c>
      <c r="Q51" s="2">
        <v>13603</v>
      </c>
      <c r="R51" s="2">
        <v>2982</v>
      </c>
      <c r="S51" s="2">
        <v>11</v>
      </c>
      <c r="T51" s="30">
        <f t="shared" si="0"/>
        <v>15440700</v>
      </c>
      <c r="U51" s="30">
        <f t="shared" si="1"/>
        <v>9806935</v>
      </c>
      <c r="V51" s="30">
        <f t="shared" si="2"/>
        <v>5633765</v>
      </c>
      <c r="W51" s="27">
        <f t="shared" si="3"/>
        <v>20.191982366223431</v>
      </c>
      <c r="X51" s="31">
        <f t="shared" si="4"/>
        <v>55.341027203326043</v>
      </c>
      <c r="Y51" t="str">
        <f t="shared" si="5"/>
        <v>Moderate</v>
      </c>
    </row>
    <row r="52" spans="1:25" x14ac:dyDescent="0.3">
      <c r="A52" s="2" t="s">
        <v>69</v>
      </c>
      <c r="B52" s="2" t="s">
        <v>1069</v>
      </c>
      <c r="C52" s="2" t="s">
        <v>1633</v>
      </c>
      <c r="D52" s="2" t="s">
        <v>1636</v>
      </c>
      <c r="E52" s="2">
        <v>2023</v>
      </c>
      <c r="F52" s="2" t="s">
        <v>1639</v>
      </c>
      <c r="G52" s="2">
        <v>4064</v>
      </c>
      <c r="H52" s="2">
        <v>14100</v>
      </c>
      <c r="I52" s="2">
        <v>6627</v>
      </c>
      <c r="J52" s="2">
        <v>84542</v>
      </c>
      <c r="K52" s="2">
        <v>3.98</v>
      </c>
      <c r="L52" s="2">
        <v>16</v>
      </c>
      <c r="M52" s="2">
        <v>4.5199999999999996</v>
      </c>
      <c r="N52" s="2">
        <v>3.3</v>
      </c>
      <c r="O52" s="2">
        <v>67.989999999999995</v>
      </c>
      <c r="P52" s="2">
        <v>1.5</v>
      </c>
      <c r="Q52" s="2">
        <v>10532</v>
      </c>
      <c r="R52" s="2">
        <v>270</v>
      </c>
      <c r="S52" s="2">
        <v>7</v>
      </c>
      <c r="T52" s="30">
        <f t="shared" si="0"/>
        <v>57302400</v>
      </c>
      <c r="U52" s="30">
        <f t="shared" si="1"/>
        <v>27016670</v>
      </c>
      <c r="V52" s="30">
        <f t="shared" si="2"/>
        <v>30285730</v>
      </c>
      <c r="W52" s="27">
        <f t="shared" si="3"/>
        <v>358.23294930330485</v>
      </c>
      <c r="X52" s="31">
        <f t="shared" si="4"/>
        <v>677.79801755340543</v>
      </c>
      <c r="Y52" t="str">
        <f t="shared" si="5"/>
        <v>High ROI</v>
      </c>
    </row>
    <row r="53" spans="1:25" x14ac:dyDescent="0.3">
      <c r="A53" s="2" t="s">
        <v>70</v>
      </c>
      <c r="B53" s="2" t="s">
        <v>1070</v>
      </c>
      <c r="C53" s="2" t="s">
        <v>1634</v>
      </c>
      <c r="D53" s="2" t="s">
        <v>1636</v>
      </c>
      <c r="E53" s="2">
        <v>2023</v>
      </c>
      <c r="F53" s="2" t="s">
        <v>1640</v>
      </c>
      <c r="G53" s="2">
        <v>84</v>
      </c>
      <c r="H53" s="2">
        <v>12498</v>
      </c>
      <c r="I53" s="2">
        <v>9537</v>
      </c>
      <c r="J53" s="2">
        <v>60651</v>
      </c>
      <c r="K53" s="2">
        <v>9.02</v>
      </c>
      <c r="L53" s="2">
        <v>8</v>
      </c>
      <c r="M53" s="2">
        <v>7.39</v>
      </c>
      <c r="N53" s="2">
        <v>22.18</v>
      </c>
      <c r="O53" s="2">
        <v>19.13</v>
      </c>
      <c r="P53" s="2">
        <v>2.8</v>
      </c>
      <c r="Q53" s="2">
        <v>14377</v>
      </c>
      <c r="R53" s="2">
        <v>8240</v>
      </c>
      <c r="S53" s="2">
        <v>10</v>
      </c>
      <c r="T53" s="30">
        <f t="shared" si="0"/>
        <v>1049832</v>
      </c>
      <c r="U53" s="30">
        <f t="shared" si="1"/>
        <v>861759</v>
      </c>
      <c r="V53" s="30">
        <f t="shared" si="2"/>
        <v>188073</v>
      </c>
      <c r="W53" s="27">
        <f t="shared" si="3"/>
        <v>3.1009051788099122</v>
      </c>
      <c r="X53" s="31">
        <f t="shared" si="4"/>
        <v>17.309393085027452</v>
      </c>
      <c r="Y53" t="str">
        <f t="shared" si="5"/>
        <v>Low ROI</v>
      </c>
    </row>
    <row r="54" spans="1:25" x14ac:dyDescent="0.3">
      <c r="A54" s="2" t="s">
        <v>71</v>
      </c>
      <c r="B54" s="2" t="s">
        <v>1071</v>
      </c>
      <c r="C54" s="2" t="s">
        <v>1632</v>
      </c>
      <c r="D54" s="2" t="s">
        <v>1636</v>
      </c>
      <c r="E54" s="2">
        <v>2023</v>
      </c>
      <c r="F54" s="2" t="s">
        <v>1639</v>
      </c>
      <c r="G54" s="2">
        <v>3202</v>
      </c>
      <c r="H54" s="2">
        <v>15795</v>
      </c>
      <c r="I54" s="2">
        <v>14675</v>
      </c>
      <c r="J54" s="2">
        <v>149239</v>
      </c>
      <c r="K54" s="2">
        <v>4.45</v>
      </c>
      <c r="L54" s="2">
        <v>8</v>
      </c>
      <c r="M54" s="2">
        <v>6.87</v>
      </c>
      <c r="N54" s="2">
        <v>6.88</v>
      </c>
      <c r="O54" s="2">
        <v>51.47</v>
      </c>
      <c r="P54" s="2">
        <v>4.3</v>
      </c>
      <c r="Q54" s="2">
        <v>9463</v>
      </c>
      <c r="R54" s="2">
        <v>9845</v>
      </c>
      <c r="S54" s="2">
        <v>12</v>
      </c>
      <c r="T54" s="30">
        <f t="shared" si="0"/>
        <v>50575590</v>
      </c>
      <c r="U54" s="30">
        <f t="shared" si="1"/>
        <v>47138589</v>
      </c>
      <c r="V54" s="30">
        <f t="shared" si="2"/>
        <v>3437001</v>
      </c>
      <c r="W54" s="27">
        <f t="shared" si="3"/>
        <v>23.030179778744163</v>
      </c>
      <c r="X54" s="31">
        <f t="shared" si="4"/>
        <v>338.88990143327146</v>
      </c>
      <c r="Y54" t="str">
        <f t="shared" si="5"/>
        <v>Moderate</v>
      </c>
    </row>
    <row r="55" spans="1:25" x14ac:dyDescent="0.3">
      <c r="A55" s="2" t="s">
        <v>72</v>
      </c>
      <c r="B55" s="2" t="s">
        <v>1072</v>
      </c>
      <c r="C55" s="2" t="s">
        <v>1634</v>
      </c>
      <c r="D55" s="2" t="s">
        <v>1636</v>
      </c>
      <c r="E55" s="2">
        <v>2023</v>
      </c>
      <c r="F55" s="2" t="s">
        <v>1640</v>
      </c>
      <c r="G55" s="2">
        <v>2005</v>
      </c>
      <c r="H55" s="2">
        <v>12182</v>
      </c>
      <c r="I55" s="2">
        <v>5519</v>
      </c>
      <c r="J55" s="2">
        <v>391075</v>
      </c>
      <c r="K55" s="2">
        <v>10.72</v>
      </c>
      <c r="L55" s="2">
        <v>9</v>
      </c>
      <c r="M55" s="2">
        <v>8.15</v>
      </c>
      <c r="N55" s="2">
        <v>5.59</v>
      </c>
      <c r="O55" s="2">
        <v>56.99</v>
      </c>
      <c r="P55" s="2">
        <v>4.5999999999999996</v>
      </c>
      <c r="Q55" s="2">
        <v>16724</v>
      </c>
      <c r="R55" s="2">
        <v>3997</v>
      </c>
      <c r="S55" s="2">
        <v>6</v>
      </c>
      <c r="T55" s="30">
        <f t="shared" si="0"/>
        <v>24424910</v>
      </c>
      <c r="U55" s="30">
        <f t="shared" si="1"/>
        <v>11456670</v>
      </c>
      <c r="V55" s="30">
        <f t="shared" si="2"/>
        <v>12968240</v>
      </c>
      <c r="W55" s="27">
        <f t="shared" si="3"/>
        <v>33.160493511474783</v>
      </c>
      <c r="X55" s="31">
        <f t="shared" si="4"/>
        <v>62.455820494790004</v>
      </c>
      <c r="Y55" t="str">
        <f t="shared" si="5"/>
        <v>Moderate</v>
      </c>
    </row>
    <row r="56" spans="1:25" x14ac:dyDescent="0.3">
      <c r="A56" s="2" t="s">
        <v>73</v>
      </c>
      <c r="B56" s="2" t="s">
        <v>1073</v>
      </c>
      <c r="C56" s="2" t="s">
        <v>1632</v>
      </c>
      <c r="D56" s="2" t="s">
        <v>1635</v>
      </c>
      <c r="E56" s="2">
        <v>2023</v>
      </c>
      <c r="F56" s="2" t="s">
        <v>1641</v>
      </c>
      <c r="G56" s="2">
        <v>1635</v>
      </c>
      <c r="H56" s="2">
        <v>17880</v>
      </c>
      <c r="I56" s="2">
        <v>12827</v>
      </c>
      <c r="J56" s="2">
        <v>276416</v>
      </c>
      <c r="K56" s="2">
        <v>11.39</v>
      </c>
      <c r="L56" s="2">
        <v>18</v>
      </c>
      <c r="M56" s="2">
        <v>8.77</v>
      </c>
      <c r="N56" s="2">
        <v>21.43</v>
      </c>
      <c r="O56" s="2">
        <v>23.94</v>
      </c>
      <c r="P56" s="2">
        <v>3.1</v>
      </c>
      <c r="Q56" s="2">
        <v>10416</v>
      </c>
      <c r="R56" s="2">
        <v>9887</v>
      </c>
      <c r="S56" s="2">
        <v>4</v>
      </c>
      <c r="T56" s="30">
        <f t="shared" si="0"/>
        <v>29233800</v>
      </c>
      <c r="U56" s="30">
        <f t="shared" si="1"/>
        <v>21248561</v>
      </c>
      <c r="V56" s="30">
        <f t="shared" si="2"/>
        <v>7985239</v>
      </c>
      <c r="W56" s="27">
        <f t="shared" si="3"/>
        <v>28.888483300532531</v>
      </c>
      <c r="X56" s="31">
        <f t="shared" si="4"/>
        <v>105.76015860152813</v>
      </c>
      <c r="Y56" t="str">
        <f t="shared" si="5"/>
        <v>Moderate</v>
      </c>
    </row>
    <row r="57" spans="1:25" x14ac:dyDescent="0.3">
      <c r="A57" s="2" t="s">
        <v>74</v>
      </c>
      <c r="B57" s="2" t="s">
        <v>1074</v>
      </c>
      <c r="C57" s="2" t="s">
        <v>1632</v>
      </c>
      <c r="D57" s="2" t="s">
        <v>1636</v>
      </c>
      <c r="E57" s="2">
        <v>2023</v>
      </c>
      <c r="F57" s="2" t="s">
        <v>1639</v>
      </c>
      <c r="G57" s="2">
        <v>3993</v>
      </c>
      <c r="H57" s="2">
        <v>10019</v>
      </c>
      <c r="I57" s="2">
        <v>1393</v>
      </c>
      <c r="J57" s="2">
        <v>414256</v>
      </c>
      <c r="K57" s="2">
        <v>1.54</v>
      </c>
      <c r="L57" s="2">
        <v>14</v>
      </c>
      <c r="M57" s="2">
        <v>7.73</v>
      </c>
      <c r="N57" s="2">
        <v>20.43</v>
      </c>
      <c r="O57" s="2">
        <v>87.03</v>
      </c>
      <c r="P57" s="2">
        <v>3.3</v>
      </c>
      <c r="Q57" s="2">
        <v>8266</v>
      </c>
      <c r="R57" s="2">
        <v>9915</v>
      </c>
      <c r="S57" s="2">
        <v>6</v>
      </c>
      <c r="T57" s="30">
        <f t="shared" si="0"/>
        <v>40005867</v>
      </c>
      <c r="U57" s="30">
        <f t="shared" si="1"/>
        <v>5976505</v>
      </c>
      <c r="V57" s="30">
        <f t="shared" si="2"/>
        <v>34029362</v>
      </c>
      <c r="W57" s="27">
        <f t="shared" si="3"/>
        <v>82.145731142095713</v>
      </c>
      <c r="X57" s="31">
        <f t="shared" si="4"/>
        <v>96.572812463790513</v>
      </c>
      <c r="Y57" t="str">
        <f t="shared" si="5"/>
        <v>High ROI</v>
      </c>
    </row>
    <row r="58" spans="1:25" x14ac:dyDescent="0.3">
      <c r="A58" s="2" t="s">
        <v>75</v>
      </c>
      <c r="B58" s="2" t="s">
        <v>1075</v>
      </c>
      <c r="C58" s="2" t="s">
        <v>1632</v>
      </c>
      <c r="D58" s="2" t="s">
        <v>1635</v>
      </c>
      <c r="E58" s="2">
        <v>2023</v>
      </c>
      <c r="F58" s="2" t="s">
        <v>1641</v>
      </c>
      <c r="G58" s="2">
        <v>3123</v>
      </c>
      <c r="H58" s="2">
        <v>4800</v>
      </c>
      <c r="I58" s="2">
        <v>5639</v>
      </c>
      <c r="J58" s="2">
        <v>328859</v>
      </c>
      <c r="K58" s="2">
        <v>7.71</v>
      </c>
      <c r="L58" s="2">
        <v>4</v>
      </c>
      <c r="M58" s="2">
        <v>6.72</v>
      </c>
      <c r="N58" s="2">
        <v>11.21</v>
      </c>
      <c r="O58" s="2">
        <v>24.05</v>
      </c>
      <c r="P58" s="2">
        <v>3.7</v>
      </c>
      <c r="Q58" s="2">
        <v>18686</v>
      </c>
      <c r="R58" s="2">
        <v>4222</v>
      </c>
      <c r="S58" s="2">
        <v>6</v>
      </c>
      <c r="T58" s="30">
        <f t="shared" si="0"/>
        <v>14990400</v>
      </c>
      <c r="U58" s="30">
        <f t="shared" si="1"/>
        <v>17939456</v>
      </c>
      <c r="V58" s="30">
        <f t="shared" si="2"/>
        <v>-2949056</v>
      </c>
      <c r="W58" s="27">
        <f t="shared" si="3"/>
        <v>-8.9675392797521134</v>
      </c>
      <c r="X58" s="31">
        <f t="shared" si="4"/>
        <v>45.583061433623527</v>
      </c>
      <c r="Y58" t="str">
        <f t="shared" si="5"/>
        <v>Loss making</v>
      </c>
    </row>
    <row r="59" spans="1:25" x14ac:dyDescent="0.3">
      <c r="A59" s="2" t="s">
        <v>76</v>
      </c>
      <c r="B59" s="2" t="s">
        <v>1020</v>
      </c>
      <c r="C59" s="2" t="s">
        <v>1632</v>
      </c>
      <c r="D59" s="2" t="s">
        <v>1636</v>
      </c>
      <c r="E59" s="2">
        <v>2023</v>
      </c>
      <c r="F59" s="2" t="s">
        <v>1642</v>
      </c>
      <c r="G59" s="2">
        <v>1071</v>
      </c>
      <c r="H59" s="2">
        <v>8222</v>
      </c>
      <c r="I59" s="2">
        <v>8194</v>
      </c>
      <c r="J59" s="2">
        <v>487625</v>
      </c>
      <c r="K59" s="2">
        <v>7.63</v>
      </c>
      <c r="L59" s="2">
        <v>14</v>
      </c>
      <c r="M59" s="2">
        <v>0.32</v>
      </c>
      <c r="N59" s="2">
        <v>12.23</v>
      </c>
      <c r="O59" s="2">
        <v>24.2</v>
      </c>
      <c r="P59" s="2">
        <v>4.8</v>
      </c>
      <c r="Q59" s="2">
        <v>20466</v>
      </c>
      <c r="R59" s="2">
        <v>5209</v>
      </c>
      <c r="S59" s="2">
        <v>6</v>
      </c>
      <c r="T59" s="30">
        <f t="shared" si="0"/>
        <v>8805762</v>
      </c>
      <c r="U59" s="30">
        <f t="shared" si="1"/>
        <v>9263399</v>
      </c>
      <c r="V59" s="30">
        <f t="shared" si="2"/>
        <v>-457637</v>
      </c>
      <c r="W59" s="27">
        <f t="shared" si="3"/>
        <v>-0.93850192258395282</v>
      </c>
      <c r="X59" s="31">
        <f t="shared" si="4"/>
        <v>18.058471161240707</v>
      </c>
      <c r="Y59" t="str">
        <f t="shared" si="5"/>
        <v>Loss making</v>
      </c>
    </row>
    <row r="60" spans="1:25" x14ac:dyDescent="0.3">
      <c r="A60" s="2" t="s">
        <v>77</v>
      </c>
      <c r="B60" s="2" t="s">
        <v>1076</v>
      </c>
      <c r="C60" s="2" t="s">
        <v>1633</v>
      </c>
      <c r="D60" s="2" t="s">
        <v>1636</v>
      </c>
      <c r="E60" s="2">
        <v>2024</v>
      </c>
      <c r="F60" s="2" t="s">
        <v>1641</v>
      </c>
      <c r="G60" s="2">
        <v>3511</v>
      </c>
      <c r="H60" s="2">
        <v>8718</v>
      </c>
      <c r="I60" s="2">
        <v>14856</v>
      </c>
      <c r="J60" s="2">
        <v>205378</v>
      </c>
      <c r="K60" s="2">
        <v>5.54</v>
      </c>
      <c r="L60" s="2">
        <v>19</v>
      </c>
      <c r="M60" s="2">
        <v>5.35</v>
      </c>
      <c r="N60" s="2">
        <v>5.44</v>
      </c>
      <c r="O60" s="2">
        <v>83.21</v>
      </c>
      <c r="P60" s="2">
        <v>3.4</v>
      </c>
      <c r="Q60" s="2">
        <v>3165</v>
      </c>
      <c r="R60" s="2">
        <v>9383</v>
      </c>
      <c r="S60" s="2">
        <v>13</v>
      </c>
      <c r="T60" s="30">
        <f t="shared" si="0"/>
        <v>30608898</v>
      </c>
      <c r="U60" s="30">
        <f t="shared" si="1"/>
        <v>52364794</v>
      </c>
      <c r="V60" s="30">
        <f t="shared" si="2"/>
        <v>-21755896</v>
      </c>
      <c r="W60" s="27">
        <f t="shared" si="3"/>
        <v>-105.9309955301931</v>
      </c>
      <c r="X60" s="31">
        <f t="shared" si="4"/>
        <v>149.03688807954114</v>
      </c>
      <c r="Y60" t="str">
        <f t="shared" si="5"/>
        <v>Loss making</v>
      </c>
    </row>
    <row r="61" spans="1:25" x14ac:dyDescent="0.3">
      <c r="A61" s="2" t="s">
        <v>78</v>
      </c>
      <c r="B61" s="2" t="s">
        <v>1024</v>
      </c>
      <c r="C61" s="2" t="s">
        <v>1632</v>
      </c>
      <c r="D61" s="2" t="s">
        <v>1638</v>
      </c>
      <c r="E61" s="2">
        <v>2024</v>
      </c>
      <c r="F61" s="2" t="s">
        <v>1639</v>
      </c>
      <c r="G61" s="2">
        <v>2663</v>
      </c>
      <c r="H61" s="2">
        <v>4554</v>
      </c>
      <c r="I61" s="2">
        <v>12796</v>
      </c>
      <c r="J61" s="2">
        <v>200158</v>
      </c>
      <c r="K61" s="2">
        <v>13.99</v>
      </c>
      <c r="L61" s="2">
        <v>1</v>
      </c>
      <c r="M61" s="2">
        <v>0.38</v>
      </c>
      <c r="N61" s="2">
        <v>1.96</v>
      </c>
      <c r="O61" s="2">
        <v>47.22</v>
      </c>
      <c r="P61" s="2">
        <v>3.2</v>
      </c>
      <c r="Q61" s="2">
        <v>17432</v>
      </c>
      <c r="R61" s="2">
        <v>2937</v>
      </c>
      <c r="S61" s="2">
        <v>13</v>
      </c>
      <c r="T61" s="30">
        <f t="shared" si="0"/>
        <v>12127302</v>
      </c>
      <c r="U61" s="30">
        <f t="shared" si="1"/>
        <v>34275906</v>
      </c>
      <c r="V61" s="30">
        <f t="shared" si="2"/>
        <v>-22148604</v>
      </c>
      <c r="W61" s="27">
        <f t="shared" si="3"/>
        <v>-110.65560207436125</v>
      </c>
      <c r="X61" s="31">
        <f t="shared" si="4"/>
        <v>60.588644970473325</v>
      </c>
      <c r="Y61" t="str">
        <f t="shared" si="5"/>
        <v>Loss making</v>
      </c>
    </row>
    <row r="62" spans="1:25" x14ac:dyDescent="0.3">
      <c r="A62" s="2" t="s">
        <v>79</v>
      </c>
      <c r="B62" s="2" t="s">
        <v>1077</v>
      </c>
      <c r="C62" s="2" t="s">
        <v>1632</v>
      </c>
      <c r="D62" s="2" t="s">
        <v>1636</v>
      </c>
      <c r="E62" s="2">
        <v>2023</v>
      </c>
      <c r="F62" s="2" t="s">
        <v>1639</v>
      </c>
      <c r="G62" s="2">
        <v>3893</v>
      </c>
      <c r="H62" s="2">
        <v>15075</v>
      </c>
      <c r="I62" s="2">
        <v>10451</v>
      </c>
      <c r="J62" s="2">
        <v>457592</v>
      </c>
      <c r="K62" s="2">
        <v>12.41</v>
      </c>
      <c r="L62" s="2">
        <v>12</v>
      </c>
      <c r="M62" s="2">
        <v>8.08</v>
      </c>
      <c r="N62" s="2">
        <v>14.34</v>
      </c>
      <c r="O62" s="2">
        <v>15.06</v>
      </c>
      <c r="P62" s="2">
        <v>1.1000000000000001</v>
      </c>
      <c r="Q62" s="2">
        <v>8475</v>
      </c>
      <c r="R62" s="2">
        <v>8699</v>
      </c>
      <c r="S62" s="2">
        <v>8</v>
      </c>
      <c r="T62" s="30">
        <f t="shared" si="0"/>
        <v>58686975</v>
      </c>
      <c r="U62" s="30">
        <f t="shared" si="1"/>
        <v>41143335</v>
      </c>
      <c r="V62" s="30">
        <f t="shared" si="2"/>
        <v>17543640</v>
      </c>
      <c r="W62" s="27">
        <f t="shared" si="3"/>
        <v>38.33904438888792</v>
      </c>
      <c r="X62" s="31">
        <f t="shared" si="4"/>
        <v>128.25175046766552</v>
      </c>
      <c r="Y62" t="str">
        <f t="shared" si="5"/>
        <v>Moderate</v>
      </c>
    </row>
    <row r="63" spans="1:25" x14ac:dyDescent="0.3">
      <c r="A63" s="2" t="s">
        <v>80</v>
      </c>
      <c r="B63" s="2" t="s">
        <v>1078</v>
      </c>
      <c r="C63" s="2" t="s">
        <v>1632</v>
      </c>
      <c r="D63" s="2" t="s">
        <v>1637</v>
      </c>
      <c r="E63" s="2">
        <v>2024</v>
      </c>
      <c r="F63" s="2" t="s">
        <v>1642</v>
      </c>
      <c r="G63" s="2">
        <v>1550</v>
      </c>
      <c r="H63" s="2">
        <v>9470</v>
      </c>
      <c r="I63" s="2">
        <v>4293</v>
      </c>
      <c r="J63" s="2">
        <v>373494</v>
      </c>
      <c r="K63" s="2">
        <v>10.46</v>
      </c>
      <c r="L63" s="2">
        <v>15</v>
      </c>
      <c r="M63" s="2">
        <v>3.21</v>
      </c>
      <c r="N63" s="2">
        <v>2.46</v>
      </c>
      <c r="O63" s="2">
        <v>57.85</v>
      </c>
      <c r="P63" s="2">
        <v>1.3</v>
      </c>
      <c r="Q63" s="2">
        <v>4052</v>
      </c>
      <c r="R63" s="2">
        <v>5328</v>
      </c>
      <c r="S63" s="2">
        <v>6</v>
      </c>
      <c r="T63" s="30">
        <f t="shared" si="0"/>
        <v>14678500</v>
      </c>
      <c r="U63" s="30">
        <f t="shared" si="1"/>
        <v>7027644</v>
      </c>
      <c r="V63" s="30">
        <f t="shared" si="2"/>
        <v>7650856</v>
      </c>
      <c r="W63" s="27">
        <f t="shared" si="3"/>
        <v>20.484548613900088</v>
      </c>
      <c r="X63" s="31">
        <f t="shared" si="4"/>
        <v>39.300497464484032</v>
      </c>
      <c r="Y63" t="str">
        <f t="shared" si="5"/>
        <v>Moderate</v>
      </c>
    </row>
    <row r="64" spans="1:25" x14ac:dyDescent="0.3">
      <c r="A64" s="2" t="s">
        <v>81</v>
      </c>
      <c r="B64" s="2" t="s">
        <v>1078</v>
      </c>
      <c r="C64" s="2" t="s">
        <v>1633</v>
      </c>
      <c r="D64" s="2" t="s">
        <v>1636</v>
      </c>
      <c r="E64" s="2">
        <v>2024</v>
      </c>
      <c r="F64" s="2" t="s">
        <v>1641</v>
      </c>
      <c r="G64" s="2">
        <v>4848</v>
      </c>
      <c r="H64" s="2">
        <v>3643</v>
      </c>
      <c r="I64" s="2">
        <v>11593</v>
      </c>
      <c r="J64" s="2">
        <v>383569</v>
      </c>
      <c r="K64" s="2">
        <v>10.71</v>
      </c>
      <c r="L64" s="2">
        <v>14</v>
      </c>
      <c r="M64" s="2">
        <v>5.62</v>
      </c>
      <c r="N64" s="2">
        <v>11.23</v>
      </c>
      <c r="O64" s="2">
        <v>58.15</v>
      </c>
      <c r="P64" s="2">
        <v>3.3</v>
      </c>
      <c r="Q64" s="2">
        <v>14719</v>
      </c>
      <c r="R64" s="2">
        <v>4269</v>
      </c>
      <c r="S64" s="2">
        <v>8</v>
      </c>
      <c r="T64" s="30">
        <f t="shared" si="0"/>
        <v>17661264</v>
      </c>
      <c r="U64" s="30">
        <f t="shared" si="1"/>
        <v>56586433</v>
      </c>
      <c r="V64" s="30">
        <f t="shared" si="2"/>
        <v>-38925169</v>
      </c>
      <c r="W64" s="27">
        <f t="shared" si="3"/>
        <v>-101.48153005065582</v>
      </c>
      <c r="X64" s="31">
        <f t="shared" si="4"/>
        <v>46.044555216923165</v>
      </c>
      <c r="Y64" t="str">
        <f t="shared" si="5"/>
        <v>Loss making</v>
      </c>
    </row>
    <row r="65" spans="1:25" x14ac:dyDescent="0.3">
      <c r="A65" s="2" t="s">
        <v>82</v>
      </c>
      <c r="B65" s="2" t="s">
        <v>1079</v>
      </c>
      <c r="C65" s="2" t="s">
        <v>1634</v>
      </c>
      <c r="D65" s="2" t="s">
        <v>1635</v>
      </c>
      <c r="E65" s="2">
        <v>2024</v>
      </c>
      <c r="F65" s="2" t="s">
        <v>1639</v>
      </c>
      <c r="G65" s="2">
        <v>211</v>
      </c>
      <c r="H65" s="2">
        <v>11003</v>
      </c>
      <c r="I65" s="2">
        <v>6964</v>
      </c>
      <c r="J65" s="2">
        <v>479852</v>
      </c>
      <c r="K65" s="2">
        <v>6.93</v>
      </c>
      <c r="L65" s="2">
        <v>9</v>
      </c>
      <c r="M65" s="2">
        <v>2.79</v>
      </c>
      <c r="N65" s="2">
        <v>23.51</v>
      </c>
      <c r="O65" s="2">
        <v>15.16</v>
      </c>
      <c r="P65" s="2">
        <v>4.7</v>
      </c>
      <c r="Q65" s="2">
        <v>15774</v>
      </c>
      <c r="R65" s="2">
        <v>6821</v>
      </c>
      <c r="S65" s="2">
        <v>10</v>
      </c>
      <c r="T65" s="30">
        <f t="shared" si="0"/>
        <v>2321633</v>
      </c>
      <c r="U65" s="30">
        <f t="shared" si="1"/>
        <v>1949256</v>
      </c>
      <c r="V65" s="30">
        <f t="shared" si="2"/>
        <v>372377</v>
      </c>
      <c r="W65" s="27">
        <f t="shared" si="3"/>
        <v>0.77602469094637516</v>
      </c>
      <c r="X65" s="31">
        <f t="shared" si="4"/>
        <v>4.838227203387711</v>
      </c>
      <c r="Y65" t="str">
        <f t="shared" si="5"/>
        <v>Low ROI</v>
      </c>
    </row>
    <row r="66" spans="1:25" x14ac:dyDescent="0.3">
      <c r="A66" s="2" t="s">
        <v>83</v>
      </c>
      <c r="B66" s="2" t="s">
        <v>1080</v>
      </c>
      <c r="C66" s="2" t="s">
        <v>1632</v>
      </c>
      <c r="D66" s="2" t="s">
        <v>1638</v>
      </c>
      <c r="E66" s="2">
        <v>2023</v>
      </c>
      <c r="F66" s="2" t="s">
        <v>1642</v>
      </c>
      <c r="G66" s="2">
        <v>4347</v>
      </c>
      <c r="H66" s="2">
        <v>16649</v>
      </c>
      <c r="I66" s="2">
        <v>11436</v>
      </c>
      <c r="J66" s="2">
        <v>398264</v>
      </c>
      <c r="K66" s="2">
        <v>13.81</v>
      </c>
      <c r="L66" s="2">
        <v>13</v>
      </c>
      <c r="M66" s="2">
        <v>7.83</v>
      </c>
      <c r="N66" s="2">
        <v>23.82</v>
      </c>
      <c r="O66" s="2">
        <v>87.8</v>
      </c>
      <c r="P66" s="2">
        <v>4.5</v>
      </c>
      <c r="Q66" s="2">
        <v>14112</v>
      </c>
      <c r="R66" s="2">
        <v>779</v>
      </c>
      <c r="S66" s="2">
        <v>6</v>
      </c>
      <c r="T66" s="30">
        <f t="shared" si="0"/>
        <v>72373203</v>
      </c>
      <c r="U66" s="30">
        <f t="shared" si="1"/>
        <v>50110556</v>
      </c>
      <c r="V66" s="30">
        <f t="shared" si="2"/>
        <v>22262647</v>
      </c>
      <c r="W66" s="27">
        <f t="shared" si="3"/>
        <v>55.899220115300402</v>
      </c>
      <c r="X66" s="31">
        <f t="shared" si="4"/>
        <v>181.72167958941807</v>
      </c>
      <c r="Y66" t="str">
        <f t="shared" si="5"/>
        <v>Moderate</v>
      </c>
    </row>
    <row r="67" spans="1:25" x14ac:dyDescent="0.3">
      <c r="A67" s="2" t="s">
        <v>84</v>
      </c>
      <c r="B67" s="2" t="s">
        <v>1081</v>
      </c>
      <c r="C67" s="2" t="s">
        <v>1632</v>
      </c>
      <c r="D67" s="2" t="s">
        <v>1637</v>
      </c>
      <c r="E67" s="2">
        <v>2023</v>
      </c>
      <c r="F67" s="2" t="s">
        <v>1640</v>
      </c>
      <c r="G67" s="2">
        <v>2031</v>
      </c>
      <c r="H67" s="2">
        <v>13675</v>
      </c>
      <c r="I67" s="2">
        <v>3472</v>
      </c>
      <c r="J67" s="2">
        <v>427033</v>
      </c>
      <c r="K67" s="2">
        <v>10.42</v>
      </c>
      <c r="L67" s="2">
        <v>9</v>
      </c>
      <c r="M67" s="2">
        <v>8.8699999999999992</v>
      </c>
      <c r="N67" s="2">
        <v>5.98</v>
      </c>
      <c r="O67" s="2">
        <v>53.52</v>
      </c>
      <c r="P67" s="2">
        <v>4.9000000000000004</v>
      </c>
      <c r="Q67" s="2">
        <v>4308</v>
      </c>
      <c r="R67" s="2">
        <v>7529</v>
      </c>
      <c r="S67" s="2">
        <v>3</v>
      </c>
      <c r="T67" s="30">
        <f t="shared" ref="T67:T130" si="6">G67*H67</f>
        <v>27773925</v>
      </c>
      <c r="U67" s="30">
        <f t="shared" ref="U67:U130" si="7">(G67*I67)+J67</f>
        <v>7478665</v>
      </c>
      <c r="V67" s="30">
        <f t="shared" ref="V67:V130" si="8">T67-U67</f>
        <v>20295260</v>
      </c>
      <c r="W67" s="27">
        <f t="shared" ref="W67:W130" si="9">V67/J67</f>
        <v>47.526209918203044</v>
      </c>
      <c r="X67" s="31">
        <f t="shared" ref="X67:X130" si="10">T67/J67</f>
        <v>65.039294387084837</v>
      </c>
      <c r="Y67" t="str">
        <f t="shared" ref="Y67:Y130" si="11">IF(OR(W67&lt;$AB$2,W67&lt;0),"Loss making",IF(W67&lt;$AB$3,"Low ROI",IF(W67&lt;$AB$4,"Moderate","High ROI")))</f>
        <v>Moderate</v>
      </c>
    </row>
    <row r="68" spans="1:25" x14ac:dyDescent="0.3">
      <c r="A68" s="2" t="s">
        <v>85</v>
      </c>
      <c r="B68" s="2" t="s">
        <v>1082</v>
      </c>
      <c r="C68" s="2" t="s">
        <v>1633</v>
      </c>
      <c r="D68" s="2" t="s">
        <v>1638</v>
      </c>
      <c r="E68" s="2">
        <v>2024</v>
      </c>
      <c r="F68" s="2" t="s">
        <v>1639</v>
      </c>
      <c r="G68" s="2">
        <v>1045</v>
      </c>
      <c r="H68" s="2">
        <v>9856</v>
      </c>
      <c r="I68" s="2">
        <v>5000</v>
      </c>
      <c r="J68" s="2">
        <v>494865</v>
      </c>
      <c r="K68" s="2">
        <v>10.93</v>
      </c>
      <c r="L68" s="2">
        <v>13</v>
      </c>
      <c r="M68" s="2">
        <v>3.99</v>
      </c>
      <c r="N68" s="2">
        <v>15.6</v>
      </c>
      <c r="O68" s="2">
        <v>54.78</v>
      </c>
      <c r="P68" s="2">
        <v>3.1</v>
      </c>
      <c r="Q68" s="2">
        <v>12590</v>
      </c>
      <c r="R68" s="2">
        <v>5587</v>
      </c>
      <c r="S68" s="2">
        <v>6</v>
      </c>
      <c r="T68" s="30">
        <f t="shared" si="6"/>
        <v>10299520</v>
      </c>
      <c r="U68" s="30">
        <f t="shared" si="7"/>
        <v>5719865</v>
      </c>
      <c r="V68" s="30">
        <f t="shared" si="8"/>
        <v>4579655</v>
      </c>
      <c r="W68" s="27">
        <f t="shared" si="9"/>
        <v>9.2543521970638452</v>
      </c>
      <c r="X68" s="31">
        <f t="shared" si="10"/>
        <v>20.812787325836339</v>
      </c>
      <c r="Y68" t="str">
        <f t="shared" si="11"/>
        <v>Low ROI</v>
      </c>
    </row>
    <row r="69" spans="1:25" x14ac:dyDescent="0.3">
      <c r="A69" s="2" t="s">
        <v>86</v>
      </c>
      <c r="B69" s="2" t="s">
        <v>1083</v>
      </c>
      <c r="C69" s="2" t="s">
        <v>1634</v>
      </c>
      <c r="D69" s="2" t="s">
        <v>1635</v>
      </c>
      <c r="E69" s="2">
        <v>2023</v>
      </c>
      <c r="F69" s="2" t="s">
        <v>1639</v>
      </c>
      <c r="G69" s="2">
        <v>4961</v>
      </c>
      <c r="H69" s="2">
        <v>16570</v>
      </c>
      <c r="I69" s="2">
        <v>816</v>
      </c>
      <c r="J69" s="2">
        <v>477826</v>
      </c>
      <c r="K69" s="2">
        <v>12.93</v>
      </c>
      <c r="L69" s="2">
        <v>8</v>
      </c>
      <c r="M69" s="2">
        <v>8.6300000000000008</v>
      </c>
      <c r="N69" s="2">
        <v>11.85</v>
      </c>
      <c r="O69" s="2">
        <v>51.61</v>
      </c>
      <c r="P69" s="2">
        <v>4.2</v>
      </c>
      <c r="Q69" s="2">
        <v>13760</v>
      </c>
      <c r="R69" s="2">
        <v>336</v>
      </c>
      <c r="S69" s="2">
        <v>9</v>
      </c>
      <c r="T69" s="30">
        <f t="shared" si="6"/>
        <v>82203770</v>
      </c>
      <c r="U69" s="30">
        <f t="shared" si="7"/>
        <v>4526002</v>
      </c>
      <c r="V69" s="30">
        <f t="shared" si="8"/>
        <v>77677768</v>
      </c>
      <c r="W69" s="27">
        <f t="shared" si="9"/>
        <v>162.56496716377927</v>
      </c>
      <c r="X69" s="31">
        <f t="shared" si="10"/>
        <v>172.03703858726817</v>
      </c>
      <c r="Y69" t="str">
        <f t="shared" si="11"/>
        <v>High ROI</v>
      </c>
    </row>
    <row r="70" spans="1:25" x14ac:dyDescent="0.3">
      <c r="A70" s="2" t="s">
        <v>87</v>
      </c>
      <c r="B70" s="2" t="s">
        <v>1084</v>
      </c>
      <c r="C70" s="2" t="s">
        <v>1634</v>
      </c>
      <c r="D70" s="2" t="s">
        <v>1635</v>
      </c>
      <c r="E70" s="2">
        <v>2024</v>
      </c>
      <c r="F70" s="2" t="s">
        <v>1641</v>
      </c>
      <c r="G70" s="2">
        <v>3392</v>
      </c>
      <c r="H70" s="2">
        <v>2322</v>
      </c>
      <c r="I70" s="2">
        <v>3991</v>
      </c>
      <c r="J70" s="2">
        <v>191130</v>
      </c>
      <c r="K70" s="2">
        <v>4.1100000000000003</v>
      </c>
      <c r="L70" s="2">
        <v>13</v>
      </c>
      <c r="M70" s="2">
        <v>2.67</v>
      </c>
      <c r="N70" s="2">
        <v>21.89</v>
      </c>
      <c r="O70" s="2">
        <v>58.86</v>
      </c>
      <c r="P70" s="2">
        <v>4.4000000000000004</v>
      </c>
      <c r="Q70" s="2">
        <v>16795</v>
      </c>
      <c r="R70" s="2">
        <v>6904</v>
      </c>
      <c r="S70" s="2">
        <v>13</v>
      </c>
      <c r="T70" s="30">
        <f t="shared" si="6"/>
        <v>7876224</v>
      </c>
      <c r="U70" s="30">
        <f t="shared" si="7"/>
        <v>13728602</v>
      </c>
      <c r="V70" s="30">
        <f t="shared" si="8"/>
        <v>-5852378</v>
      </c>
      <c r="W70" s="27">
        <f t="shared" si="9"/>
        <v>-30.619881755872967</v>
      </c>
      <c r="X70" s="31">
        <f t="shared" si="10"/>
        <v>41.20872704442003</v>
      </c>
      <c r="Y70" t="str">
        <f t="shared" si="11"/>
        <v>Loss making</v>
      </c>
    </row>
    <row r="71" spans="1:25" x14ac:dyDescent="0.3">
      <c r="A71" s="2" t="s">
        <v>88</v>
      </c>
      <c r="B71" s="2" t="s">
        <v>1085</v>
      </c>
      <c r="C71" s="2" t="s">
        <v>1632</v>
      </c>
      <c r="D71" s="2" t="s">
        <v>1636</v>
      </c>
      <c r="E71" s="2">
        <v>2024</v>
      </c>
      <c r="F71" s="2" t="s">
        <v>1642</v>
      </c>
      <c r="G71" s="2">
        <v>4601</v>
      </c>
      <c r="H71" s="2">
        <v>18827</v>
      </c>
      <c r="I71" s="2">
        <v>1192</v>
      </c>
      <c r="J71" s="2">
        <v>305948</v>
      </c>
      <c r="K71" s="2">
        <v>12.11</v>
      </c>
      <c r="L71" s="2">
        <v>2</v>
      </c>
      <c r="M71" s="2">
        <v>5.35</v>
      </c>
      <c r="N71" s="2">
        <v>6.79</v>
      </c>
      <c r="O71" s="2">
        <v>31.14</v>
      </c>
      <c r="P71" s="2">
        <v>3.6</v>
      </c>
      <c r="Q71" s="2">
        <v>16337</v>
      </c>
      <c r="R71" s="2">
        <v>2523</v>
      </c>
      <c r="S71" s="2">
        <v>5</v>
      </c>
      <c r="T71" s="30">
        <f t="shared" si="6"/>
        <v>86623027</v>
      </c>
      <c r="U71" s="30">
        <f t="shared" si="7"/>
        <v>5790340</v>
      </c>
      <c r="V71" s="30">
        <f t="shared" si="8"/>
        <v>80832687</v>
      </c>
      <c r="W71" s="27">
        <f t="shared" si="9"/>
        <v>264.2040052557951</v>
      </c>
      <c r="X71" s="31">
        <f t="shared" si="10"/>
        <v>283.1299011596742</v>
      </c>
      <c r="Y71" t="str">
        <f t="shared" si="11"/>
        <v>High ROI</v>
      </c>
    </row>
    <row r="72" spans="1:25" x14ac:dyDescent="0.3">
      <c r="A72" s="2" t="s">
        <v>89</v>
      </c>
      <c r="B72" s="2" t="s">
        <v>1086</v>
      </c>
      <c r="C72" s="2" t="s">
        <v>1633</v>
      </c>
      <c r="D72" s="2" t="s">
        <v>1637</v>
      </c>
      <c r="E72" s="2">
        <v>2024</v>
      </c>
      <c r="F72" s="2" t="s">
        <v>1639</v>
      </c>
      <c r="G72" s="2">
        <v>3848</v>
      </c>
      <c r="H72" s="2">
        <v>15789</v>
      </c>
      <c r="I72" s="2">
        <v>9416</v>
      </c>
      <c r="J72" s="2">
        <v>386781</v>
      </c>
      <c r="K72" s="2">
        <v>2.93</v>
      </c>
      <c r="L72" s="2">
        <v>19</v>
      </c>
      <c r="M72" s="2">
        <v>8.59</v>
      </c>
      <c r="N72" s="2">
        <v>0.09</v>
      </c>
      <c r="O72" s="2">
        <v>32.979999999999997</v>
      </c>
      <c r="P72" s="2">
        <v>2.4</v>
      </c>
      <c r="Q72" s="2">
        <v>16169</v>
      </c>
      <c r="R72" s="2">
        <v>1132</v>
      </c>
      <c r="S72" s="2">
        <v>3</v>
      </c>
      <c r="T72" s="30">
        <f t="shared" si="6"/>
        <v>60756072</v>
      </c>
      <c r="U72" s="30">
        <f t="shared" si="7"/>
        <v>36619549</v>
      </c>
      <c r="V72" s="30">
        <f t="shared" si="8"/>
        <v>24136523</v>
      </c>
      <c r="W72" s="27">
        <f t="shared" si="9"/>
        <v>62.403590145327719</v>
      </c>
      <c r="X72" s="31">
        <f t="shared" si="10"/>
        <v>157.08132509094293</v>
      </c>
      <c r="Y72" t="str">
        <f t="shared" si="11"/>
        <v>Moderate</v>
      </c>
    </row>
    <row r="73" spans="1:25" x14ac:dyDescent="0.3">
      <c r="A73" s="2" t="s">
        <v>90</v>
      </c>
      <c r="B73" s="2" t="s">
        <v>1087</v>
      </c>
      <c r="C73" s="2" t="s">
        <v>1632</v>
      </c>
      <c r="D73" s="2" t="s">
        <v>1635</v>
      </c>
      <c r="E73" s="2">
        <v>2024</v>
      </c>
      <c r="F73" s="2" t="s">
        <v>1642</v>
      </c>
      <c r="G73" s="2">
        <v>1325</v>
      </c>
      <c r="H73" s="2">
        <v>7650</v>
      </c>
      <c r="I73" s="2">
        <v>7072</v>
      </c>
      <c r="J73" s="2">
        <v>382338</v>
      </c>
      <c r="K73" s="2">
        <v>5.18</v>
      </c>
      <c r="L73" s="2">
        <v>15</v>
      </c>
      <c r="M73" s="2">
        <v>3.26</v>
      </c>
      <c r="N73" s="2">
        <v>4.0599999999999996</v>
      </c>
      <c r="O73" s="2">
        <v>50.91</v>
      </c>
      <c r="P73" s="2">
        <v>2.9</v>
      </c>
      <c r="Q73" s="2">
        <v>12023</v>
      </c>
      <c r="R73" s="2">
        <v>6439</v>
      </c>
      <c r="S73" s="2">
        <v>11</v>
      </c>
      <c r="T73" s="30">
        <f t="shared" si="6"/>
        <v>10136250</v>
      </c>
      <c r="U73" s="30">
        <f t="shared" si="7"/>
        <v>9752738</v>
      </c>
      <c r="V73" s="30">
        <f t="shared" si="8"/>
        <v>383512</v>
      </c>
      <c r="W73" s="27">
        <f t="shared" si="9"/>
        <v>1.0030705815273397</v>
      </c>
      <c r="X73" s="31">
        <f t="shared" si="10"/>
        <v>26.511228284920673</v>
      </c>
      <c r="Y73" t="str">
        <f t="shared" si="11"/>
        <v>Low ROI</v>
      </c>
    </row>
    <row r="74" spans="1:25" x14ac:dyDescent="0.3">
      <c r="A74" s="2" t="s">
        <v>91</v>
      </c>
      <c r="B74" s="2" t="s">
        <v>1088</v>
      </c>
      <c r="C74" s="2" t="s">
        <v>1633</v>
      </c>
      <c r="D74" s="2" t="s">
        <v>1635</v>
      </c>
      <c r="E74" s="2">
        <v>2024</v>
      </c>
      <c r="F74" s="2" t="s">
        <v>1639</v>
      </c>
      <c r="G74" s="2">
        <v>1066</v>
      </c>
      <c r="H74" s="2">
        <v>5925</v>
      </c>
      <c r="I74" s="2">
        <v>1371</v>
      </c>
      <c r="J74" s="2">
        <v>389061</v>
      </c>
      <c r="K74" s="2">
        <v>5.03</v>
      </c>
      <c r="L74" s="2">
        <v>1</v>
      </c>
      <c r="M74" s="2">
        <v>9.5399999999999991</v>
      </c>
      <c r="N74" s="2">
        <v>8.74</v>
      </c>
      <c r="O74" s="2">
        <v>74.53</v>
      </c>
      <c r="P74" s="2">
        <v>4.4000000000000004</v>
      </c>
      <c r="Q74" s="2">
        <v>14262</v>
      </c>
      <c r="R74" s="2">
        <v>3040</v>
      </c>
      <c r="S74" s="2">
        <v>4</v>
      </c>
      <c r="T74" s="30">
        <f t="shared" si="6"/>
        <v>6316050</v>
      </c>
      <c r="U74" s="30">
        <f t="shared" si="7"/>
        <v>1850547</v>
      </c>
      <c r="V74" s="30">
        <f t="shared" si="8"/>
        <v>4465503</v>
      </c>
      <c r="W74" s="27">
        <f t="shared" si="9"/>
        <v>11.477642323440284</v>
      </c>
      <c r="X74" s="31">
        <f t="shared" si="10"/>
        <v>16.234086685635415</v>
      </c>
      <c r="Y74" t="str">
        <f t="shared" si="11"/>
        <v>Low ROI</v>
      </c>
    </row>
    <row r="75" spans="1:25" x14ac:dyDescent="0.3">
      <c r="A75" s="2" t="s">
        <v>92</v>
      </c>
      <c r="B75" s="2" t="s">
        <v>1089</v>
      </c>
      <c r="C75" s="2" t="s">
        <v>1633</v>
      </c>
      <c r="D75" s="2" t="s">
        <v>1636</v>
      </c>
      <c r="E75" s="2">
        <v>2024</v>
      </c>
      <c r="F75" s="2" t="s">
        <v>1640</v>
      </c>
      <c r="G75" s="2">
        <v>387</v>
      </c>
      <c r="H75" s="2">
        <v>17532</v>
      </c>
      <c r="I75" s="2">
        <v>4431</v>
      </c>
      <c r="J75" s="2">
        <v>114200</v>
      </c>
      <c r="K75" s="2">
        <v>14.68</v>
      </c>
      <c r="L75" s="2">
        <v>9</v>
      </c>
      <c r="M75" s="2">
        <v>1.22</v>
      </c>
      <c r="N75" s="2">
        <v>7.89</v>
      </c>
      <c r="O75" s="2">
        <v>13.99</v>
      </c>
      <c r="P75" s="2">
        <v>2.2000000000000002</v>
      </c>
      <c r="Q75" s="2">
        <v>15269</v>
      </c>
      <c r="R75" s="2">
        <v>5509</v>
      </c>
      <c r="S75" s="2">
        <v>10</v>
      </c>
      <c r="T75" s="30">
        <f t="shared" si="6"/>
        <v>6784884</v>
      </c>
      <c r="U75" s="30">
        <f t="shared" si="7"/>
        <v>1828997</v>
      </c>
      <c r="V75" s="30">
        <f t="shared" si="8"/>
        <v>4955887</v>
      </c>
      <c r="W75" s="27">
        <f t="shared" si="9"/>
        <v>43.396558669001749</v>
      </c>
      <c r="X75" s="31">
        <f t="shared" si="10"/>
        <v>59.412294220665501</v>
      </c>
      <c r="Y75" t="str">
        <f t="shared" si="11"/>
        <v>Moderate</v>
      </c>
    </row>
    <row r="76" spans="1:25" x14ac:dyDescent="0.3">
      <c r="A76" s="2" t="s">
        <v>93</v>
      </c>
      <c r="B76" s="2" t="s">
        <v>1090</v>
      </c>
      <c r="C76" s="2" t="s">
        <v>1634</v>
      </c>
      <c r="D76" s="2" t="s">
        <v>1635</v>
      </c>
      <c r="E76" s="2">
        <v>2024</v>
      </c>
      <c r="F76" s="2" t="s">
        <v>1642</v>
      </c>
      <c r="G76" s="2">
        <v>928</v>
      </c>
      <c r="H76" s="2">
        <v>3698</v>
      </c>
      <c r="I76" s="2">
        <v>6972</v>
      </c>
      <c r="J76" s="2">
        <v>155848</v>
      </c>
      <c r="K76" s="2">
        <v>12.85</v>
      </c>
      <c r="L76" s="2">
        <v>2</v>
      </c>
      <c r="M76" s="2">
        <v>0.18</v>
      </c>
      <c r="N76" s="2">
        <v>19.78</v>
      </c>
      <c r="O76" s="2">
        <v>58.27</v>
      </c>
      <c r="P76" s="2">
        <v>4.7</v>
      </c>
      <c r="Q76" s="2">
        <v>15231</v>
      </c>
      <c r="R76" s="2">
        <v>3232</v>
      </c>
      <c r="S76" s="2">
        <v>10</v>
      </c>
      <c r="T76" s="30">
        <f t="shared" si="6"/>
        <v>3431744</v>
      </c>
      <c r="U76" s="30">
        <f t="shared" si="7"/>
        <v>6625864</v>
      </c>
      <c r="V76" s="30">
        <f t="shared" si="8"/>
        <v>-3194120</v>
      </c>
      <c r="W76" s="27">
        <f t="shared" si="9"/>
        <v>-20.495097787587905</v>
      </c>
      <c r="X76" s="31">
        <f t="shared" si="10"/>
        <v>22.019814177916945</v>
      </c>
      <c r="Y76" t="str">
        <f t="shared" si="11"/>
        <v>Loss making</v>
      </c>
    </row>
    <row r="77" spans="1:25" x14ac:dyDescent="0.3">
      <c r="A77" s="2" t="s">
        <v>94</v>
      </c>
      <c r="B77" s="2" t="s">
        <v>1091</v>
      </c>
      <c r="C77" s="2" t="s">
        <v>1632</v>
      </c>
      <c r="D77" s="2" t="s">
        <v>1636</v>
      </c>
      <c r="E77" s="2">
        <v>2023</v>
      </c>
      <c r="F77" s="2" t="s">
        <v>1640</v>
      </c>
      <c r="G77" s="2">
        <v>1126</v>
      </c>
      <c r="H77" s="2">
        <v>4952</v>
      </c>
      <c r="I77" s="2">
        <v>10112</v>
      </c>
      <c r="J77" s="2">
        <v>156022</v>
      </c>
      <c r="K77" s="2">
        <v>10.52</v>
      </c>
      <c r="L77" s="2">
        <v>10</v>
      </c>
      <c r="M77" s="2">
        <v>9.0399999999999991</v>
      </c>
      <c r="N77" s="2">
        <v>17.010000000000002</v>
      </c>
      <c r="O77" s="2">
        <v>74.540000000000006</v>
      </c>
      <c r="P77" s="2">
        <v>1.9</v>
      </c>
      <c r="Q77" s="2">
        <v>13377</v>
      </c>
      <c r="R77" s="2">
        <v>7180</v>
      </c>
      <c r="S77" s="2">
        <v>9</v>
      </c>
      <c r="T77" s="30">
        <f t="shared" si="6"/>
        <v>5575952</v>
      </c>
      <c r="U77" s="30">
        <f t="shared" si="7"/>
        <v>11542134</v>
      </c>
      <c r="V77" s="30">
        <f t="shared" si="8"/>
        <v>-5966182</v>
      </c>
      <c r="W77" s="27">
        <f t="shared" si="9"/>
        <v>-38.239363679481102</v>
      </c>
      <c r="X77" s="31">
        <f t="shared" si="10"/>
        <v>35.738242042788841</v>
      </c>
      <c r="Y77" t="str">
        <f t="shared" si="11"/>
        <v>Loss making</v>
      </c>
    </row>
    <row r="78" spans="1:25" x14ac:dyDescent="0.3">
      <c r="A78" s="2" t="s">
        <v>95</v>
      </c>
      <c r="B78" s="2" t="s">
        <v>1092</v>
      </c>
      <c r="C78" s="2" t="s">
        <v>1632</v>
      </c>
      <c r="D78" s="2" t="s">
        <v>1638</v>
      </c>
      <c r="E78" s="2">
        <v>2023</v>
      </c>
      <c r="F78" s="2" t="s">
        <v>1641</v>
      </c>
      <c r="G78" s="2">
        <v>4937</v>
      </c>
      <c r="H78" s="2">
        <v>10606</v>
      </c>
      <c r="I78" s="2">
        <v>7977</v>
      </c>
      <c r="J78" s="2">
        <v>227691</v>
      </c>
      <c r="K78" s="2">
        <v>10.91</v>
      </c>
      <c r="L78" s="2">
        <v>10</v>
      </c>
      <c r="M78" s="2">
        <v>0.69</v>
      </c>
      <c r="N78" s="2">
        <v>7.49</v>
      </c>
      <c r="O78" s="2">
        <v>22.55</v>
      </c>
      <c r="P78" s="2">
        <v>4</v>
      </c>
      <c r="Q78" s="2">
        <v>3956</v>
      </c>
      <c r="R78" s="2">
        <v>5042</v>
      </c>
      <c r="S78" s="2">
        <v>9</v>
      </c>
      <c r="T78" s="30">
        <f t="shared" si="6"/>
        <v>52361822</v>
      </c>
      <c r="U78" s="30">
        <f t="shared" si="7"/>
        <v>39610140</v>
      </c>
      <c r="V78" s="30">
        <f t="shared" si="8"/>
        <v>12751682</v>
      </c>
      <c r="W78" s="27">
        <f t="shared" si="9"/>
        <v>56.00433043027612</v>
      </c>
      <c r="X78" s="31">
        <f t="shared" si="10"/>
        <v>229.96878225314131</v>
      </c>
      <c r="Y78" t="str">
        <f t="shared" si="11"/>
        <v>Moderate</v>
      </c>
    </row>
    <row r="79" spans="1:25" x14ac:dyDescent="0.3">
      <c r="A79" s="2" t="s">
        <v>96</v>
      </c>
      <c r="B79" s="2" t="s">
        <v>1093</v>
      </c>
      <c r="C79" s="2" t="s">
        <v>1634</v>
      </c>
      <c r="D79" s="2" t="s">
        <v>1635</v>
      </c>
      <c r="E79" s="2">
        <v>2023</v>
      </c>
      <c r="F79" s="2" t="s">
        <v>1641</v>
      </c>
      <c r="G79" s="2">
        <v>4043</v>
      </c>
      <c r="H79" s="2">
        <v>15359</v>
      </c>
      <c r="I79" s="2">
        <v>9233</v>
      </c>
      <c r="J79" s="2">
        <v>460370</v>
      </c>
      <c r="K79" s="2">
        <v>8.43</v>
      </c>
      <c r="L79" s="2">
        <v>12</v>
      </c>
      <c r="M79" s="2">
        <v>9.92</v>
      </c>
      <c r="N79" s="2">
        <v>11.44</v>
      </c>
      <c r="O79" s="2">
        <v>11.2</v>
      </c>
      <c r="P79" s="2">
        <v>3.5</v>
      </c>
      <c r="Q79" s="2">
        <v>6923</v>
      </c>
      <c r="R79" s="2">
        <v>7061</v>
      </c>
      <c r="S79" s="2">
        <v>9</v>
      </c>
      <c r="T79" s="30">
        <f t="shared" si="6"/>
        <v>62096437</v>
      </c>
      <c r="U79" s="30">
        <f t="shared" si="7"/>
        <v>37789389</v>
      </c>
      <c r="V79" s="30">
        <f t="shared" si="8"/>
        <v>24307048</v>
      </c>
      <c r="W79" s="27">
        <f t="shared" si="9"/>
        <v>52.798939983057103</v>
      </c>
      <c r="X79" s="31">
        <f t="shared" si="10"/>
        <v>134.8837608879814</v>
      </c>
      <c r="Y79" t="str">
        <f t="shared" si="11"/>
        <v>Moderate</v>
      </c>
    </row>
    <row r="80" spans="1:25" x14ac:dyDescent="0.3">
      <c r="A80" s="2" t="s">
        <v>97</v>
      </c>
      <c r="B80" s="2" t="s">
        <v>1090</v>
      </c>
      <c r="C80" s="2" t="s">
        <v>1633</v>
      </c>
      <c r="D80" s="2" t="s">
        <v>1637</v>
      </c>
      <c r="E80" s="2">
        <v>2023</v>
      </c>
      <c r="F80" s="2" t="s">
        <v>1642</v>
      </c>
      <c r="G80" s="2">
        <v>4909</v>
      </c>
      <c r="H80" s="2">
        <v>19192</v>
      </c>
      <c r="I80" s="2">
        <v>4697</v>
      </c>
      <c r="J80" s="2">
        <v>462755</v>
      </c>
      <c r="K80" s="2">
        <v>14.21</v>
      </c>
      <c r="L80" s="2">
        <v>6</v>
      </c>
      <c r="M80" s="2">
        <v>9.51</v>
      </c>
      <c r="N80" s="2">
        <v>2.39</v>
      </c>
      <c r="O80" s="2">
        <v>35.020000000000003</v>
      </c>
      <c r="P80" s="2">
        <v>4</v>
      </c>
      <c r="Q80" s="2">
        <v>15746</v>
      </c>
      <c r="R80" s="2">
        <v>7830</v>
      </c>
      <c r="S80" s="2">
        <v>9</v>
      </c>
      <c r="T80" s="30">
        <f t="shared" si="6"/>
        <v>94213528</v>
      </c>
      <c r="U80" s="30">
        <f t="shared" si="7"/>
        <v>23520328</v>
      </c>
      <c r="V80" s="30">
        <f t="shared" si="8"/>
        <v>70693200</v>
      </c>
      <c r="W80" s="27">
        <f t="shared" si="9"/>
        <v>152.76593445775842</v>
      </c>
      <c r="X80" s="31">
        <f t="shared" si="10"/>
        <v>203.59267430929972</v>
      </c>
      <c r="Y80" t="str">
        <f t="shared" si="11"/>
        <v>High ROI</v>
      </c>
    </row>
    <row r="81" spans="1:25" x14ac:dyDescent="0.3">
      <c r="A81" s="2" t="s">
        <v>98</v>
      </c>
      <c r="B81" s="2" t="s">
        <v>1094</v>
      </c>
      <c r="C81" s="2" t="s">
        <v>1634</v>
      </c>
      <c r="D81" s="2" t="s">
        <v>1637</v>
      </c>
      <c r="E81" s="2">
        <v>2024</v>
      </c>
      <c r="F81" s="2" t="s">
        <v>1639</v>
      </c>
      <c r="G81" s="2">
        <v>429</v>
      </c>
      <c r="H81" s="2">
        <v>10205</v>
      </c>
      <c r="I81" s="2">
        <v>13087</v>
      </c>
      <c r="J81" s="2">
        <v>306453</v>
      </c>
      <c r="K81" s="2">
        <v>7.44</v>
      </c>
      <c r="L81" s="2">
        <v>16</v>
      </c>
      <c r="M81" s="2">
        <v>1.37</v>
      </c>
      <c r="N81" s="2">
        <v>22.45</v>
      </c>
      <c r="O81" s="2">
        <v>57.05</v>
      </c>
      <c r="P81" s="2">
        <v>2.7</v>
      </c>
      <c r="Q81" s="2">
        <v>14346</v>
      </c>
      <c r="R81" s="2">
        <v>733</v>
      </c>
      <c r="S81" s="2">
        <v>9</v>
      </c>
      <c r="T81" s="30">
        <f t="shared" si="6"/>
        <v>4377945</v>
      </c>
      <c r="U81" s="30">
        <f t="shared" si="7"/>
        <v>5920776</v>
      </c>
      <c r="V81" s="30">
        <f t="shared" si="8"/>
        <v>-1542831</v>
      </c>
      <c r="W81" s="27">
        <f t="shared" si="9"/>
        <v>-5.0344783702557976</v>
      </c>
      <c r="X81" s="31">
        <f t="shared" si="10"/>
        <v>14.285861127154899</v>
      </c>
      <c r="Y81" t="str">
        <f t="shared" si="11"/>
        <v>Loss making</v>
      </c>
    </row>
    <row r="82" spans="1:25" x14ac:dyDescent="0.3">
      <c r="A82" s="2" t="s">
        <v>99</v>
      </c>
      <c r="B82" s="2" t="s">
        <v>1095</v>
      </c>
      <c r="C82" s="2" t="s">
        <v>1632</v>
      </c>
      <c r="D82" s="2" t="s">
        <v>1635</v>
      </c>
      <c r="E82" s="2">
        <v>2023</v>
      </c>
      <c r="F82" s="2" t="s">
        <v>1639</v>
      </c>
      <c r="G82" s="2">
        <v>542</v>
      </c>
      <c r="H82" s="2">
        <v>11612</v>
      </c>
      <c r="I82" s="2">
        <v>8923</v>
      </c>
      <c r="J82" s="2">
        <v>372202</v>
      </c>
      <c r="K82" s="2">
        <v>5.71</v>
      </c>
      <c r="L82" s="2">
        <v>1</v>
      </c>
      <c r="M82" s="2">
        <v>5.38</v>
      </c>
      <c r="N82" s="2">
        <v>23.39</v>
      </c>
      <c r="O82" s="2">
        <v>21.06</v>
      </c>
      <c r="P82" s="2">
        <v>4.7</v>
      </c>
      <c r="Q82" s="2">
        <v>5817</v>
      </c>
      <c r="R82" s="2">
        <v>6922</v>
      </c>
      <c r="S82" s="2">
        <v>2</v>
      </c>
      <c r="T82" s="30">
        <f t="shared" si="6"/>
        <v>6293704</v>
      </c>
      <c r="U82" s="30">
        <f t="shared" si="7"/>
        <v>5208468</v>
      </c>
      <c r="V82" s="30">
        <f t="shared" si="8"/>
        <v>1085236</v>
      </c>
      <c r="W82" s="27">
        <f t="shared" si="9"/>
        <v>2.915717809146646</v>
      </c>
      <c r="X82" s="31">
        <f t="shared" si="10"/>
        <v>16.909377166162461</v>
      </c>
      <c r="Y82" t="str">
        <f t="shared" si="11"/>
        <v>Low ROI</v>
      </c>
    </row>
    <row r="83" spans="1:25" x14ac:dyDescent="0.3">
      <c r="A83" s="2" t="s">
        <v>100</v>
      </c>
      <c r="B83" s="2" t="s">
        <v>1082</v>
      </c>
      <c r="C83" s="2" t="s">
        <v>1633</v>
      </c>
      <c r="D83" s="2" t="s">
        <v>1635</v>
      </c>
      <c r="E83" s="2">
        <v>2023</v>
      </c>
      <c r="F83" s="2" t="s">
        <v>1641</v>
      </c>
      <c r="G83" s="2">
        <v>2112</v>
      </c>
      <c r="H83" s="2">
        <v>6341</v>
      </c>
      <c r="I83" s="2">
        <v>3079</v>
      </c>
      <c r="J83" s="2">
        <v>112068</v>
      </c>
      <c r="K83" s="2">
        <v>2.4500000000000002</v>
      </c>
      <c r="L83" s="2">
        <v>11</v>
      </c>
      <c r="M83" s="2">
        <v>1.85</v>
      </c>
      <c r="N83" s="2">
        <v>24.5</v>
      </c>
      <c r="O83" s="2">
        <v>44.09</v>
      </c>
      <c r="P83" s="2">
        <v>3.5</v>
      </c>
      <c r="Q83" s="2">
        <v>19440</v>
      </c>
      <c r="R83" s="2">
        <v>4203</v>
      </c>
      <c r="S83" s="2">
        <v>7</v>
      </c>
      <c r="T83" s="30">
        <f t="shared" si="6"/>
        <v>13392192</v>
      </c>
      <c r="U83" s="30">
        <f t="shared" si="7"/>
        <v>6614916</v>
      </c>
      <c r="V83" s="30">
        <f t="shared" si="8"/>
        <v>6777276</v>
      </c>
      <c r="W83" s="27">
        <f t="shared" si="9"/>
        <v>60.474676089517082</v>
      </c>
      <c r="X83" s="31">
        <f t="shared" si="10"/>
        <v>119.50058892815076</v>
      </c>
      <c r="Y83" t="str">
        <f t="shared" si="11"/>
        <v>Moderate</v>
      </c>
    </row>
    <row r="84" spans="1:25" x14ac:dyDescent="0.3">
      <c r="A84" s="2" t="s">
        <v>101</v>
      </c>
      <c r="B84" s="2" t="s">
        <v>1096</v>
      </c>
      <c r="C84" s="2" t="s">
        <v>1634</v>
      </c>
      <c r="D84" s="2" t="s">
        <v>1635</v>
      </c>
      <c r="E84" s="2">
        <v>2023</v>
      </c>
      <c r="F84" s="2" t="s">
        <v>1641</v>
      </c>
      <c r="G84" s="2">
        <v>3934</v>
      </c>
      <c r="H84" s="2">
        <v>16858</v>
      </c>
      <c r="I84" s="2">
        <v>9780</v>
      </c>
      <c r="J84" s="2">
        <v>412076</v>
      </c>
      <c r="K84" s="2">
        <v>11.79</v>
      </c>
      <c r="L84" s="2">
        <v>9</v>
      </c>
      <c r="M84" s="2">
        <v>4.28</v>
      </c>
      <c r="N84" s="2">
        <v>21.71</v>
      </c>
      <c r="O84" s="2">
        <v>54.19</v>
      </c>
      <c r="P84" s="2">
        <v>2.2000000000000002</v>
      </c>
      <c r="Q84" s="2">
        <v>20089</v>
      </c>
      <c r="R84" s="2">
        <v>9684</v>
      </c>
      <c r="S84" s="2">
        <v>13</v>
      </c>
      <c r="T84" s="30">
        <f t="shared" si="6"/>
        <v>66319372</v>
      </c>
      <c r="U84" s="30">
        <f t="shared" si="7"/>
        <v>38886596</v>
      </c>
      <c r="V84" s="30">
        <f t="shared" si="8"/>
        <v>27432776</v>
      </c>
      <c r="W84" s="27">
        <f t="shared" si="9"/>
        <v>66.572127471631447</v>
      </c>
      <c r="X84" s="31">
        <f t="shared" si="10"/>
        <v>160.93966161581844</v>
      </c>
      <c r="Y84" t="str">
        <f t="shared" si="11"/>
        <v>High ROI</v>
      </c>
    </row>
    <row r="85" spans="1:25" x14ac:dyDescent="0.3">
      <c r="A85" s="2" t="s">
        <v>102</v>
      </c>
      <c r="B85" s="2" t="s">
        <v>1097</v>
      </c>
      <c r="C85" s="2" t="s">
        <v>1634</v>
      </c>
      <c r="D85" s="2" t="s">
        <v>1637</v>
      </c>
      <c r="E85" s="2">
        <v>2023</v>
      </c>
      <c r="F85" s="2" t="s">
        <v>1641</v>
      </c>
      <c r="G85" s="2">
        <v>114</v>
      </c>
      <c r="H85" s="2">
        <v>2909</v>
      </c>
      <c r="I85" s="2">
        <v>8251</v>
      </c>
      <c r="J85" s="2">
        <v>211445</v>
      </c>
      <c r="K85" s="2">
        <v>11.02</v>
      </c>
      <c r="L85" s="2">
        <v>17</v>
      </c>
      <c r="M85" s="2">
        <v>0.61</v>
      </c>
      <c r="N85" s="2">
        <v>4.3499999999999996</v>
      </c>
      <c r="O85" s="2">
        <v>57.91</v>
      </c>
      <c r="P85" s="2">
        <v>3.6</v>
      </c>
      <c r="Q85" s="2">
        <v>14135</v>
      </c>
      <c r="R85" s="2">
        <v>6587</v>
      </c>
      <c r="S85" s="2">
        <v>10</v>
      </c>
      <c r="T85" s="30">
        <f t="shared" si="6"/>
        <v>331626</v>
      </c>
      <c r="U85" s="30">
        <f t="shared" si="7"/>
        <v>1152059</v>
      </c>
      <c r="V85" s="30">
        <f t="shared" si="8"/>
        <v>-820433</v>
      </c>
      <c r="W85" s="27">
        <f t="shared" si="9"/>
        <v>-3.8801248551632814</v>
      </c>
      <c r="X85" s="31">
        <f t="shared" si="10"/>
        <v>1.568379484026579</v>
      </c>
      <c r="Y85" t="str">
        <f t="shared" si="11"/>
        <v>Loss making</v>
      </c>
    </row>
    <row r="86" spans="1:25" x14ac:dyDescent="0.3">
      <c r="A86" s="2" t="s">
        <v>103</v>
      </c>
      <c r="B86" s="2" t="s">
        <v>1098</v>
      </c>
      <c r="C86" s="2" t="s">
        <v>1634</v>
      </c>
      <c r="D86" s="2" t="s">
        <v>1637</v>
      </c>
      <c r="E86" s="2">
        <v>2024</v>
      </c>
      <c r="F86" s="2" t="s">
        <v>1639</v>
      </c>
      <c r="G86" s="2">
        <v>2618</v>
      </c>
      <c r="H86" s="2">
        <v>6066</v>
      </c>
      <c r="I86" s="2">
        <v>9706</v>
      </c>
      <c r="J86" s="2">
        <v>214226</v>
      </c>
      <c r="K86" s="2">
        <v>5.77</v>
      </c>
      <c r="L86" s="2">
        <v>10</v>
      </c>
      <c r="M86" s="2">
        <v>2.2400000000000002</v>
      </c>
      <c r="N86" s="2">
        <v>1.1499999999999999</v>
      </c>
      <c r="O86" s="2">
        <v>31.95</v>
      </c>
      <c r="P86" s="2">
        <v>2.1</v>
      </c>
      <c r="Q86" s="2">
        <v>14970</v>
      </c>
      <c r="R86" s="2">
        <v>3546</v>
      </c>
      <c r="S86" s="2">
        <v>9</v>
      </c>
      <c r="T86" s="30">
        <f t="shared" si="6"/>
        <v>15880788</v>
      </c>
      <c r="U86" s="30">
        <f t="shared" si="7"/>
        <v>25624534</v>
      </c>
      <c r="V86" s="30">
        <f t="shared" si="8"/>
        <v>-9743746</v>
      </c>
      <c r="W86" s="27">
        <f t="shared" si="9"/>
        <v>-45.483489399045865</v>
      </c>
      <c r="X86" s="31">
        <f t="shared" si="10"/>
        <v>74.131001839179191</v>
      </c>
      <c r="Y86" t="str">
        <f t="shared" si="11"/>
        <v>Loss making</v>
      </c>
    </row>
    <row r="87" spans="1:25" x14ac:dyDescent="0.3">
      <c r="A87" s="2" t="s">
        <v>104</v>
      </c>
      <c r="B87" s="2" t="s">
        <v>1099</v>
      </c>
      <c r="C87" s="2" t="s">
        <v>1632</v>
      </c>
      <c r="D87" s="2" t="s">
        <v>1638</v>
      </c>
      <c r="E87" s="2">
        <v>2023</v>
      </c>
      <c r="F87" s="2" t="s">
        <v>1640</v>
      </c>
      <c r="G87" s="2">
        <v>2077</v>
      </c>
      <c r="H87" s="2">
        <v>12882</v>
      </c>
      <c r="I87" s="2">
        <v>13846</v>
      </c>
      <c r="J87" s="2">
        <v>187103</v>
      </c>
      <c r="K87" s="2">
        <v>0.38</v>
      </c>
      <c r="L87" s="2">
        <v>15</v>
      </c>
      <c r="M87" s="2">
        <v>3.63</v>
      </c>
      <c r="N87" s="2">
        <v>14.49</v>
      </c>
      <c r="O87" s="2">
        <v>42</v>
      </c>
      <c r="P87" s="2">
        <v>2.2000000000000002</v>
      </c>
      <c r="Q87" s="2">
        <v>14676</v>
      </c>
      <c r="R87" s="2">
        <v>5838</v>
      </c>
      <c r="S87" s="2">
        <v>4</v>
      </c>
      <c r="T87" s="30">
        <f t="shared" si="6"/>
        <v>26755914</v>
      </c>
      <c r="U87" s="30">
        <f t="shared" si="7"/>
        <v>28945245</v>
      </c>
      <c r="V87" s="30">
        <f t="shared" si="8"/>
        <v>-2189331</v>
      </c>
      <c r="W87" s="27">
        <f t="shared" si="9"/>
        <v>-11.7012073563759</v>
      </c>
      <c r="X87" s="31">
        <f t="shared" si="10"/>
        <v>143.00098876020161</v>
      </c>
      <c r="Y87" t="str">
        <f t="shared" si="11"/>
        <v>Loss making</v>
      </c>
    </row>
    <row r="88" spans="1:25" x14ac:dyDescent="0.3">
      <c r="A88" s="2" t="s">
        <v>105</v>
      </c>
      <c r="B88" s="2" t="s">
        <v>1100</v>
      </c>
      <c r="C88" s="2" t="s">
        <v>1633</v>
      </c>
      <c r="D88" s="2" t="s">
        <v>1635</v>
      </c>
      <c r="E88" s="2">
        <v>2023</v>
      </c>
      <c r="F88" s="2" t="s">
        <v>1641</v>
      </c>
      <c r="G88" s="2">
        <v>2745</v>
      </c>
      <c r="H88" s="2">
        <v>19439</v>
      </c>
      <c r="I88" s="2">
        <v>11841</v>
      </c>
      <c r="J88" s="2">
        <v>274605</v>
      </c>
      <c r="K88" s="2">
        <v>12.58</v>
      </c>
      <c r="L88" s="2">
        <v>16</v>
      </c>
      <c r="M88" s="2">
        <v>4.3899999999999997</v>
      </c>
      <c r="N88" s="2">
        <v>22.82</v>
      </c>
      <c r="O88" s="2">
        <v>72.27</v>
      </c>
      <c r="P88" s="2">
        <v>2.6</v>
      </c>
      <c r="Q88" s="2">
        <v>10613</v>
      </c>
      <c r="R88" s="2">
        <v>3198</v>
      </c>
      <c r="S88" s="2">
        <v>12</v>
      </c>
      <c r="T88" s="30">
        <f t="shared" si="6"/>
        <v>53360055</v>
      </c>
      <c r="U88" s="30">
        <f t="shared" si="7"/>
        <v>32778150</v>
      </c>
      <c r="V88" s="30">
        <f t="shared" si="8"/>
        <v>20581905</v>
      </c>
      <c r="W88" s="27">
        <f t="shared" si="9"/>
        <v>74.950947724913974</v>
      </c>
      <c r="X88" s="31">
        <f t="shared" si="10"/>
        <v>194.31567160102693</v>
      </c>
      <c r="Y88" t="str">
        <f t="shared" si="11"/>
        <v>High ROI</v>
      </c>
    </row>
    <row r="89" spans="1:25" x14ac:dyDescent="0.3">
      <c r="A89" s="2" t="s">
        <v>106</v>
      </c>
      <c r="B89" s="2" t="s">
        <v>1101</v>
      </c>
      <c r="C89" s="2" t="s">
        <v>1632</v>
      </c>
      <c r="D89" s="2" t="s">
        <v>1637</v>
      </c>
      <c r="E89" s="2">
        <v>2023</v>
      </c>
      <c r="F89" s="2" t="s">
        <v>1641</v>
      </c>
      <c r="G89" s="2">
        <v>1545</v>
      </c>
      <c r="H89" s="2">
        <v>16096</v>
      </c>
      <c r="I89" s="2">
        <v>1575</v>
      </c>
      <c r="J89" s="2">
        <v>253047</v>
      </c>
      <c r="K89" s="2">
        <v>0.17</v>
      </c>
      <c r="L89" s="2">
        <v>18</v>
      </c>
      <c r="M89" s="2">
        <v>9.77</v>
      </c>
      <c r="N89" s="2">
        <v>4.43</v>
      </c>
      <c r="O89" s="2">
        <v>85.3</v>
      </c>
      <c r="P89" s="2">
        <v>4.4000000000000004</v>
      </c>
      <c r="Q89" s="2">
        <v>15046</v>
      </c>
      <c r="R89" s="2">
        <v>8197</v>
      </c>
      <c r="S89" s="2">
        <v>2</v>
      </c>
      <c r="T89" s="30">
        <f t="shared" si="6"/>
        <v>24868320</v>
      </c>
      <c r="U89" s="30">
        <f t="shared" si="7"/>
        <v>2686422</v>
      </c>
      <c r="V89" s="30">
        <f t="shared" si="8"/>
        <v>22181898</v>
      </c>
      <c r="W89" s="27">
        <f t="shared" si="9"/>
        <v>87.659201650286306</v>
      </c>
      <c r="X89" s="31">
        <f t="shared" si="10"/>
        <v>98.275498227601986</v>
      </c>
      <c r="Y89" t="str">
        <f t="shared" si="11"/>
        <v>High ROI</v>
      </c>
    </row>
    <row r="90" spans="1:25" x14ac:dyDescent="0.3">
      <c r="A90" s="2" t="s">
        <v>107</v>
      </c>
      <c r="B90" s="2" t="s">
        <v>1102</v>
      </c>
      <c r="C90" s="2" t="s">
        <v>1633</v>
      </c>
      <c r="D90" s="2" t="s">
        <v>1635</v>
      </c>
      <c r="E90" s="2">
        <v>2024</v>
      </c>
      <c r="F90" s="2" t="s">
        <v>1641</v>
      </c>
      <c r="G90" s="2">
        <v>441</v>
      </c>
      <c r="H90" s="2">
        <v>2304</v>
      </c>
      <c r="I90" s="2">
        <v>13018</v>
      </c>
      <c r="J90" s="2">
        <v>334929</v>
      </c>
      <c r="K90" s="2">
        <v>10.56</v>
      </c>
      <c r="L90" s="2">
        <v>17</v>
      </c>
      <c r="M90" s="2">
        <v>8.08</v>
      </c>
      <c r="N90" s="2">
        <v>0.18</v>
      </c>
      <c r="O90" s="2">
        <v>78.95</v>
      </c>
      <c r="P90" s="2">
        <v>3</v>
      </c>
      <c r="Q90" s="2">
        <v>8305</v>
      </c>
      <c r="R90" s="2">
        <v>5576</v>
      </c>
      <c r="S90" s="2">
        <v>3</v>
      </c>
      <c r="T90" s="30">
        <f t="shared" si="6"/>
        <v>1016064</v>
      </c>
      <c r="U90" s="30">
        <f t="shared" si="7"/>
        <v>6075867</v>
      </c>
      <c r="V90" s="30">
        <f t="shared" si="8"/>
        <v>-5059803</v>
      </c>
      <c r="W90" s="27">
        <f t="shared" si="9"/>
        <v>-15.107091353689887</v>
      </c>
      <c r="X90" s="31">
        <f t="shared" si="10"/>
        <v>3.0336698225594083</v>
      </c>
      <c r="Y90" t="str">
        <f t="shared" si="11"/>
        <v>Loss making</v>
      </c>
    </row>
    <row r="91" spans="1:25" x14ac:dyDescent="0.3">
      <c r="A91" s="2" t="s">
        <v>108</v>
      </c>
      <c r="B91" s="2" t="s">
        <v>1103</v>
      </c>
      <c r="C91" s="2" t="s">
        <v>1633</v>
      </c>
      <c r="D91" s="2" t="s">
        <v>1635</v>
      </c>
      <c r="E91" s="2">
        <v>2024</v>
      </c>
      <c r="F91" s="2" t="s">
        <v>1641</v>
      </c>
      <c r="G91" s="2">
        <v>4564</v>
      </c>
      <c r="H91" s="2">
        <v>14721</v>
      </c>
      <c r="I91" s="2">
        <v>7669</v>
      </c>
      <c r="J91" s="2">
        <v>299768</v>
      </c>
      <c r="K91" s="2">
        <v>14.55</v>
      </c>
      <c r="L91" s="2">
        <v>2</v>
      </c>
      <c r="M91" s="2">
        <v>7.37</v>
      </c>
      <c r="N91" s="2">
        <v>20.14</v>
      </c>
      <c r="O91" s="2">
        <v>55.14</v>
      </c>
      <c r="P91" s="2">
        <v>3.7</v>
      </c>
      <c r="Q91" s="2">
        <v>18288</v>
      </c>
      <c r="R91" s="2">
        <v>8353</v>
      </c>
      <c r="S91" s="2">
        <v>12</v>
      </c>
      <c r="T91" s="30">
        <f t="shared" si="6"/>
        <v>67186644</v>
      </c>
      <c r="U91" s="30">
        <f t="shared" si="7"/>
        <v>35301084</v>
      </c>
      <c r="V91" s="30">
        <f t="shared" si="8"/>
        <v>31885560</v>
      </c>
      <c r="W91" s="27">
        <f t="shared" si="9"/>
        <v>106.36745750046703</v>
      </c>
      <c r="X91" s="31">
        <f t="shared" si="10"/>
        <v>224.12880627685411</v>
      </c>
      <c r="Y91" t="str">
        <f t="shared" si="11"/>
        <v>High ROI</v>
      </c>
    </row>
    <row r="92" spans="1:25" x14ac:dyDescent="0.3">
      <c r="A92" s="2" t="s">
        <v>109</v>
      </c>
      <c r="B92" s="2" t="s">
        <v>1104</v>
      </c>
      <c r="C92" s="2" t="s">
        <v>1633</v>
      </c>
      <c r="D92" s="2" t="s">
        <v>1635</v>
      </c>
      <c r="E92" s="2">
        <v>2024</v>
      </c>
      <c r="F92" s="2" t="s">
        <v>1640</v>
      </c>
      <c r="G92" s="2">
        <v>4524</v>
      </c>
      <c r="H92" s="2">
        <v>2779</v>
      </c>
      <c r="I92" s="2">
        <v>3047</v>
      </c>
      <c r="J92" s="2">
        <v>209741</v>
      </c>
      <c r="K92" s="2">
        <v>6.56</v>
      </c>
      <c r="L92" s="2">
        <v>15</v>
      </c>
      <c r="M92" s="2">
        <v>5.37</v>
      </c>
      <c r="N92" s="2">
        <v>1.92</v>
      </c>
      <c r="O92" s="2">
        <v>42.82</v>
      </c>
      <c r="P92" s="2">
        <v>2.6</v>
      </c>
      <c r="Q92" s="2">
        <v>19504</v>
      </c>
      <c r="R92" s="2">
        <v>5281</v>
      </c>
      <c r="S92" s="2">
        <v>3</v>
      </c>
      <c r="T92" s="30">
        <f t="shared" si="6"/>
        <v>12572196</v>
      </c>
      <c r="U92" s="30">
        <f t="shared" si="7"/>
        <v>13994369</v>
      </c>
      <c r="V92" s="30">
        <f t="shared" si="8"/>
        <v>-1422173</v>
      </c>
      <c r="W92" s="27">
        <f t="shared" si="9"/>
        <v>-6.7806151396245848</v>
      </c>
      <c r="X92" s="31">
        <f t="shared" si="10"/>
        <v>59.941527884390752</v>
      </c>
      <c r="Y92" t="str">
        <f t="shared" si="11"/>
        <v>Loss making</v>
      </c>
    </row>
    <row r="93" spans="1:25" x14ac:dyDescent="0.3">
      <c r="A93" s="2" t="s">
        <v>110</v>
      </c>
      <c r="B93" s="2" t="s">
        <v>1105</v>
      </c>
      <c r="C93" s="2" t="s">
        <v>1634</v>
      </c>
      <c r="D93" s="2" t="s">
        <v>1636</v>
      </c>
      <c r="E93" s="2">
        <v>2023</v>
      </c>
      <c r="F93" s="2" t="s">
        <v>1639</v>
      </c>
      <c r="G93" s="2">
        <v>3611</v>
      </c>
      <c r="H93" s="2">
        <v>14692</v>
      </c>
      <c r="I93" s="2">
        <v>7888</v>
      </c>
      <c r="J93" s="2">
        <v>144475</v>
      </c>
      <c r="K93" s="2">
        <v>3.52</v>
      </c>
      <c r="L93" s="2">
        <v>5</v>
      </c>
      <c r="M93" s="2">
        <v>8.4</v>
      </c>
      <c r="N93" s="2">
        <v>10.34</v>
      </c>
      <c r="O93" s="2">
        <v>36.64</v>
      </c>
      <c r="P93" s="2">
        <v>2.1</v>
      </c>
      <c r="Q93" s="2">
        <v>20836</v>
      </c>
      <c r="R93" s="2">
        <v>1917</v>
      </c>
      <c r="S93" s="2">
        <v>8</v>
      </c>
      <c r="T93" s="30">
        <f t="shared" si="6"/>
        <v>53052812</v>
      </c>
      <c r="U93" s="30">
        <f t="shared" si="7"/>
        <v>28628043</v>
      </c>
      <c r="V93" s="30">
        <f t="shared" si="8"/>
        <v>24424769</v>
      </c>
      <c r="W93" s="27">
        <f t="shared" si="9"/>
        <v>169.05879217857762</v>
      </c>
      <c r="X93" s="31">
        <f t="shared" si="10"/>
        <v>367.21101920747532</v>
      </c>
      <c r="Y93" t="str">
        <f t="shared" si="11"/>
        <v>High ROI</v>
      </c>
    </row>
    <row r="94" spans="1:25" x14ac:dyDescent="0.3">
      <c r="A94" s="2" t="s">
        <v>111</v>
      </c>
      <c r="B94" s="2" t="s">
        <v>1106</v>
      </c>
      <c r="C94" s="2" t="s">
        <v>1634</v>
      </c>
      <c r="D94" s="2" t="s">
        <v>1636</v>
      </c>
      <c r="E94" s="2">
        <v>2024</v>
      </c>
      <c r="F94" s="2" t="s">
        <v>1640</v>
      </c>
      <c r="G94" s="2">
        <v>2328</v>
      </c>
      <c r="H94" s="2">
        <v>8583</v>
      </c>
      <c r="I94" s="2">
        <v>878</v>
      </c>
      <c r="J94" s="2">
        <v>52282</v>
      </c>
      <c r="K94" s="2">
        <v>10.57</v>
      </c>
      <c r="L94" s="2">
        <v>11</v>
      </c>
      <c r="M94" s="2">
        <v>3.39</v>
      </c>
      <c r="N94" s="2">
        <v>16.97</v>
      </c>
      <c r="O94" s="2">
        <v>20</v>
      </c>
      <c r="P94" s="2">
        <v>4.8</v>
      </c>
      <c r="Q94" s="2">
        <v>9580</v>
      </c>
      <c r="R94" s="2">
        <v>8924</v>
      </c>
      <c r="S94" s="2">
        <v>13</v>
      </c>
      <c r="T94" s="30">
        <f t="shared" si="6"/>
        <v>19981224</v>
      </c>
      <c r="U94" s="30">
        <f t="shared" si="7"/>
        <v>2096266</v>
      </c>
      <c r="V94" s="30">
        <f t="shared" si="8"/>
        <v>17884958</v>
      </c>
      <c r="W94" s="27">
        <f t="shared" si="9"/>
        <v>342.08633946673808</v>
      </c>
      <c r="X94" s="31">
        <f t="shared" si="10"/>
        <v>382.18170689721126</v>
      </c>
      <c r="Y94" t="str">
        <f t="shared" si="11"/>
        <v>High ROI</v>
      </c>
    </row>
    <row r="95" spans="1:25" x14ac:dyDescent="0.3">
      <c r="A95" s="2" t="s">
        <v>112</v>
      </c>
      <c r="B95" s="2" t="s">
        <v>1107</v>
      </c>
      <c r="C95" s="2" t="s">
        <v>1632</v>
      </c>
      <c r="D95" s="2" t="s">
        <v>1636</v>
      </c>
      <c r="E95" s="2">
        <v>2024</v>
      </c>
      <c r="F95" s="2" t="s">
        <v>1640</v>
      </c>
      <c r="G95" s="2">
        <v>3149</v>
      </c>
      <c r="H95" s="2">
        <v>12593</v>
      </c>
      <c r="I95" s="2">
        <v>8880</v>
      </c>
      <c r="J95" s="2">
        <v>215696</v>
      </c>
      <c r="K95" s="2">
        <v>12.26</v>
      </c>
      <c r="L95" s="2">
        <v>10</v>
      </c>
      <c r="M95" s="2">
        <v>7.09</v>
      </c>
      <c r="N95" s="2">
        <v>5.92</v>
      </c>
      <c r="O95" s="2">
        <v>18.52</v>
      </c>
      <c r="P95" s="2">
        <v>3.4</v>
      </c>
      <c r="Q95" s="2">
        <v>4618</v>
      </c>
      <c r="R95" s="2">
        <v>4987</v>
      </c>
      <c r="S95" s="2">
        <v>7</v>
      </c>
      <c r="T95" s="30">
        <f t="shared" si="6"/>
        <v>39655357</v>
      </c>
      <c r="U95" s="30">
        <f t="shared" si="7"/>
        <v>28178816</v>
      </c>
      <c r="V95" s="30">
        <f t="shared" si="8"/>
        <v>11476541</v>
      </c>
      <c r="W95" s="27">
        <f t="shared" si="9"/>
        <v>53.207018210815221</v>
      </c>
      <c r="X95" s="31">
        <f t="shared" si="10"/>
        <v>183.84836529189229</v>
      </c>
      <c r="Y95" t="str">
        <f t="shared" si="11"/>
        <v>Moderate</v>
      </c>
    </row>
    <row r="96" spans="1:25" x14ac:dyDescent="0.3">
      <c r="A96" s="2" t="s">
        <v>113</v>
      </c>
      <c r="B96" s="2" t="s">
        <v>1108</v>
      </c>
      <c r="C96" s="2" t="s">
        <v>1633</v>
      </c>
      <c r="D96" s="2" t="s">
        <v>1637</v>
      </c>
      <c r="E96" s="2">
        <v>2023</v>
      </c>
      <c r="F96" s="2" t="s">
        <v>1642</v>
      </c>
      <c r="G96" s="2">
        <v>250</v>
      </c>
      <c r="H96" s="2">
        <v>19271</v>
      </c>
      <c r="I96" s="2">
        <v>7899</v>
      </c>
      <c r="J96" s="2">
        <v>229510</v>
      </c>
      <c r="K96" s="2">
        <v>8.1999999999999993</v>
      </c>
      <c r="L96" s="2">
        <v>14</v>
      </c>
      <c r="M96" s="2">
        <v>9.94</v>
      </c>
      <c r="N96" s="2">
        <v>2.1</v>
      </c>
      <c r="O96" s="2">
        <v>65.069999999999993</v>
      </c>
      <c r="P96" s="2">
        <v>4.7</v>
      </c>
      <c r="Q96" s="2">
        <v>8130</v>
      </c>
      <c r="R96" s="2">
        <v>2698</v>
      </c>
      <c r="S96" s="2">
        <v>12</v>
      </c>
      <c r="T96" s="30">
        <f t="shared" si="6"/>
        <v>4817750</v>
      </c>
      <c r="U96" s="30">
        <f t="shared" si="7"/>
        <v>2204260</v>
      </c>
      <c r="V96" s="30">
        <f t="shared" si="8"/>
        <v>2613490</v>
      </c>
      <c r="W96" s="27">
        <f t="shared" si="9"/>
        <v>11.387259814387173</v>
      </c>
      <c r="X96" s="31">
        <f t="shared" si="10"/>
        <v>20.991460067099474</v>
      </c>
      <c r="Y96" t="str">
        <f t="shared" si="11"/>
        <v>Low ROI</v>
      </c>
    </row>
    <row r="97" spans="1:25" x14ac:dyDescent="0.3">
      <c r="A97" s="2" t="s">
        <v>114</v>
      </c>
      <c r="B97" s="2" t="s">
        <v>1109</v>
      </c>
      <c r="C97" s="2" t="s">
        <v>1634</v>
      </c>
      <c r="D97" s="2" t="s">
        <v>1635</v>
      </c>
      <c r="E97" s="2">
        <v>2023</v>
      </c>
      <c r="F97" s="2" t="s">
        <v>1639</v>
      </c>
      <c r="G97" s="2">
        <v>4925</v>
      </c>
      <c r="H97" s="2">
        <v>14380</v>
      </c>
      <c r="I97" s="2">
        <v>4726</v>
      </c>
      <c r="J97" s="2">
        <v>270972</v>
      </c>
      <c r="K97" s="2">
        <v>14.51</v>
      </c>
      <c r="L97" s="2">
        <v>14</v>
      </c>
      <c r="M97" s="2">
        <v>3.15</v>
      </c>
      <c r="N97" s="2">
        <v>19.25</v>
      </c>
      <c r="O97" s="2">
        <v>30.78</v>
      </c>
      <c r="P97" s="2">
        <v>1.8</v>
      </c>
      <c r="Q97" s="2">
        <v>2065</v>
      </c>
      <c r="R97" s="2">
        <v>9592</v>
      </c>
      <c r="S97" s="2">
        <v>3</v>
      </c>
      <c r="T97" s="30">
        <f t="shared" si="6"/>
        <v>70821500</v>
      </c>
      <c r="U97" s="30">
        <f t="shared" si="7"/>
        <v>23546522</v>
      </c>
      <c r="V97" s="30">
        <f t="shared" si="8"/>
        <v>47274978</v>
      </c>
      <c r="W97" s="27">
        <f t="shared" si="9"/>
        <v>174.46443913024223</v>
      </c>
      <c r="X97" s="31">
        <f t="shared" si="10"/>
        <v>261.36095242312859</v>
      </c>
      <c r="Y97" t="str">
        <f t="shared" si="11"/>
        <v>High ROI</v>
      </c>
    </row>
    <row r="98" spans="1:25" x14ac:dyDescent="0.3">
      <c r="A98" s="2" t="s">
        <v>115</v>
      </c>
      <c r="B98" s="2" t="s">
        <v>1110</v>
      </c>
      <c r="C98" s="2" t="s">
        <v>1634</v>
      </c>
      <c r="D98" s="2" t="s">
        <v>1638</v>
      </c>
      <c r="E98" s="2">
        <v>2023</v>
      </c>
      <c r="F98" s="2" t="s">
        <v>1641</v>
      </c>
      <c r="G98" s="2">
        <v>3154</v>
      </c>
      <c r="H98" s="2">
        <v>17017</v>
      </c>
      <c r="I98" s="2">
        <v>9847</v>
      </c>
      <c r="J98" s="2">
        <v>379678</v>
      </c>
      <c r="K98" s="2">
        <v>0.78</v>
      </c>
      <c r="L98" s="2">
        <v>15</v>
      </c>
      <c r="M98" s="2">
        <v>6.74</v>
      </c>
      <c r="N98" s="2">
        <v>15.75</v>
      </c>
      <c r="O98" s="2">
        <v>30.37</v>
      </c>
      <c r="P98" s="2">
        <v>1.6</v>
      </c>
      <c r="Q98" s="2">
        <v>17201</v>
      </c>
      <c r="R98" s="2">
        <v>2753</v>
      </c>
      <c r="S98" s="2">
        <v>9</v>
      </c>
      <c r="T98" s="30">
        <f t="shared" si="6"/>
        <v>53671618</v>
      </c>
      <c r="U98" s="30">
        <f t="shared" si="7"/>
        <v>31437116</v>
      </c>
      <c r="V98" s="30">
        <f t="shared" si="8"/>
        <v>22234502</v>
      </c>
      <c r="W98" s="27">
        <f t="shared" si="9"/>
        <v>58.561470509220975</v>
      </c>
      <c r="X98" s="31">
        <f t="shared" si="10"/>
        <v>141.36088474970896</v>
      </c>
      <c r="Y98" t="str">
        <f t="shared" si="11"/>
        <v>Moderate</v>
      </c>
    </row>
    <row r="99" spans="1:25" x14ac:dyDescent="0.3">
      <c r="A99" s="2" t="s">
        <v>116</v>
      </c>
      <c r="B99" s="2" t="s">
        <v>1111</v>
      </c>
      <c r="C99" s="2" t="s">
        <v>1632</v>
      </c>
      <c r="D99" s="2" t="s">
        <v>1638</v>
      </c>
      <c r="E99" s="2">
        <v>2023</v>
      </c>
      <c r="F99" s="2" t="s">
        <v>1639</v>
      </c>
      <c r="G99" s="2">
        <v>4648</v>
      </c>
      <c r="H99" s="2">
        <v>3606</v>
      </c>
      <c r="I99" s="2">
        <v>8140</v>
      </c>
      <c r="J99" s="2">
        <v>212777</v>
      </c>
      <c r="K99" s="2">
        <v>7.57</v>
      </c>
      <c r="L99" s="2">
        <v>9</v>
      </c>
      <c r="M99" s="2">
        <v>8.44</v>
      </c>
      <c r="N99" s="2">
        <v>24.71</v>
      </c>
      <c r="O99" s="2">
        <v>89.86</v>
      </c>
      <c r="P99" s="2">
        <v>4.4000000000000004</v>
      </c>
      <c r="Q99" s="2">
        <v>16359</v>
      </c>
      <c r="R99" s="2">
        <v>1554</v>
      </c>
      <c r="S99" s="2">
        <v>10</v>
      </c>
      <c r="T99" s="30">
        <f t="shared" si="6"/>
        <v>16760688</v>
      </c>
      <c r="U99" s="30">
        <f t="shared" si="7"/>
        <v>38047497</v>
      </c>
      <c r="V99" s="30">
        <f t="shared" si="8"/>
        <v>-21286809</v>
      </c>
      <c r="W99" s="27">
        <f t="shared" si="9"/>
        <v>-100.04281007815695</v>
      </c>
      <c r="X99" s="31">
        <f t="shared" si="10"/>
        <v>78.771145377554902</v>
      </c>
      <c r="Y99" t="str">
        <f t="shared" si="11"/>
        <v>Loss making</v>
      </c>
    </row>
    <row r="100" spans="1:25" x14ac:dyDescent="0.3">
      <c r="A100" s="2" t="s">
        <v>117</v>
      </c>
      <c r="B100" s="2" t="s">
        <v>1105</v>
      </c>
      <c r="C100" s="2" t="s">
        <v>1633</v>
      </c>
      <c r="D100" s="2" t="s">
        <v>1638</v>
      </c>
      <c r="E100" s="2">
        <v>2024</v>
      </c>
      <c r="F100" s="2" t="s">
        <v>1641</v>
      </c>
      <c r="G100" s="2">
        <v>2504</v>
      </c>
      <c r="H100" s="2">
        <v>17586</v>
      </c>
      <c r="I100" s="2">
        <v>14527</v>
      </c>
      <c r="J100" s="2">
        <v>481460</v>
      </c>
      <c r="K100" s="2">
        <v>10.78</v>
      </c>
      <c r="L100" s="2">
        <v>11</v>
      </c>
      <c r="M100" s="2">
        <v>9.16</v>
      </c>
      <c r="N100" s="2">
        <v>8.61</v>
      </c>
      <c r="O100" s="2">
        <v>25.03</v>
      </c>
      <c r="P100" s="2">
        <v>3.7</v>
      </c>
      <c r="Q100" s="2">
        <v>9170</v>
      </c>
      <c r="R100" s="2">
        <v>1238</v>
      </c>
      <c r="S100" s="2">
        <v>8</v>
      </c>
      <c r="T100" s="30">
        <f t="shared" si="6"/>
        <v>44035344</v>
      </c>
      <c r="U100" s="30">
        <f t="shared" si="7"/>
        <v>36857068</v>
      </c>
      <c r="V100" s="30">
        <f t="shared" si="8"/>
        <v>7178276</v>
      </c>
      <c r="W100" s="27">
        <f t="shared" si="9"/>
        <v>14.90939226519337</v>
      </c>
      <c r="X100" s="31">
        <f t="shared" si="10"/>
        <v>91.462102770739008</v>
      </c>
      <c r="Y100" t="str">
        <f t="shared" si="11"/>
        <v>Low ROI</v>
      </c>
    </row>
    <row r="101" spans="1:25" x14ac:dyDescent="0.3">
      <c r="A101" s="2" t="s">
        <v>118</v>
      </c>
      <c r="B101" s="2" t="s">
        <v>1112</v>
      </c>
      <c r="C101" s="2" t="s">
        <v>1632</v>
      </c>
      <c r="D101" s="2" t="s">
        <v>1636</v>
      </c>
      <c r="E101" s="2">
        <v>2023</v>
      </c>
      <c r="F101" s="2" t="s">
        <v>1639</v>
      </c>
      <c r="G101" s="2">
        <v>3695</v>
      </c>
      <c r="H101" s="2">
        <v>6331</v>
      </c>
      <c r="I101" s="2">
        <v>7883</v>
      </c>
      <c r="J101" s="2">
        <v>387108</v>
      </c>
      <c r="K101" s="2">
        <v>12.94</v>
      </c>
      <c r="L101" s="2">
        <v>12</v>
      </c>
      <c r="M101" s="2">
        <v>7.18</v>
      </c>
      <c r="N101" s="2">
        <v>1.54</v>
      </c>
      <c r="O101" s="2">
        <v>21.84</v>
      </c>
      <c r="P101" s="2">
        <v>1.7</v>
      </c>
      <c r="Q101" s="2">
        <v>20752</v>
      </c>
      <c r="R101" s="2">
        <v>5907</v>
      </c>
      <c r="S101" s="2">
        <v>5</v>
      </c>
      <c r="T101" s="30">
        <f t="shared" si="6"/>
        <v>23393045</v>
      </c>
      <c r="U101" s="30">
        <f t="shared" si="7"/>
        <v>29514793</v>
      </c>
      <c r="V101" s="30">
        <f t="shared" si="8"/>
        <v>-6121748</v>
      </c>
      <c r="W101" s="27">
        <f t="shared" si="9"/>
        <v>-15.814057059011954</v>
      </c>
      <c r="X101" s="31">
        <f t="shared" si="10"/>
        <v>60.430280438533948</v>
      </c>
      <c r="Y101" t="str">
        <f t="shared" si="11"/>
        <v>Loss making</v>
      </c>
    </row>
    <row r="102" spans="1:25" x14ac:dyDescent="0.3">
      <c r="A102" s="2" t="s">
        <v>119</v>
      </c>
      <c r="B102" s="2" t="s">
        <v>1113</v>
      </c>
      <c r="C102" s="2" t="s">
        <v>1633</v>
      </c>
      <c r="D102" s="2" t="s">
        <v>1636</v>
      </c>
      <c r="E102" s="2">
        <v>2024</v>
      </c>
      <c r="F102" s="2" t="s">
        <v>1639</v>
      </c>
      <c r="G102" s="2">
        <v>854</v>
      </c>
      <c r="H102" s="2">
        <v>4686</v>
      </c>
      <c r="I102" s="2">
        <v>7030</v>
      </c>
      <c r="J102" s="2">
        <v>218509</v>
      </c>
      <c r="K102" s="2">
        <v>2.69</v>
      </c>
      <c r="L102" s="2">
        <v>3</v>
      </c>
      <c r="M102" s="2">
        <v>2.84</v>
      </c>
      <c r="N102" s="2">
        <v>18.36</v>
      </c>
      <c r="O102" s="2">
        <v>17.89</v>
      </c>
      <c r="P102" s="2">
        <v>2.1</v>
      </c>
      <c r="Q102" s="2">
        <v>10976</v>
      </c>
      <c r="R102" s="2">
        <v>3292</v>
      </c>
      <c r="S102" s="2">
        <v>14</v>
      </c>
      <c r="T102" s="30">
        <f t="shared" si="6"/>
        <v>4001844</v>
      </c>
      <c r="U102" s="30">
        <f t="shared" si="7"/>
        <v>6222129</v>
      </c>
      <c r="V102" s="30">
        <f t="shared" si="8"/>
        <v>-2220285</v>
      </c>
      <c r="W102" s="27">
        <f t="shared" si="9"/>
        <v>-10.161068880458012</v>
      </c>
      <c r="X102" s="31">
        <f t="shared" si="10"/>
        <v>18.31432114924328</v>
      </c>
      <c r="Y102" t="str">
        <f t="shared" si="11"/>
        <v>Loss making</v>
      </c>
    </row>
    <row r="103" spans="1:25" x14ac:dyDescent="0.3">
      <c r="A103" s="2" t="s">
        <v>120</v>
      </c>
      <c r="B103" s="2" t="s">
        <v>1114</v>
      </c>
      <c r="C103" s="2" t="s">
        <v>1632</v>
      </c>
      <c r="D103" s="2" t="s">
        <v>1638</v>
      </c>
      <c r="E103" s="2">
        <v>2023</v>
      </c>
      <c r="F103" s="2" t="s">
        <v>1640</v>
      </c>
      <c r="G103" s="2">
        <v>2781</v>
      </c>
      <c r="H103" s="2">
        <v>4073</v>
      </c>
      <c r="I103" s="2">
        <v>11140</v>
      </c>
      <c r="J103" s="2">
        <v>258944</v>
      </c>
      <c r="K103" s="2">
        <v>12</v>
      </c>
      <c r="L103" s="2">
        <v>6</v>
      </c>
      <c r="M103" s="2">
        <v>3.26</v>
      </c>
      <c r="N103" s="2">
        <v>13.04</v>
      </c>
      <c r="O103" s="2">
        <v>56.38</v>
      </c>
      <c r="P103" s="2">
        <v>4.2</v>
      </c>
      <c r="Q103" s="2">
        <v>10276</v>
      </c>
      <c r="R103" s="2">
        <v>6216</v>
      </c>
      <c r="S103" s="2">
        <v>14</v>
      </c>
      <c r="T103" s="30">
        <f t="shared" si="6"/>
        <v>11327013</v>
      </c>
      <c r="U103" s="30">
        <f t="shared" si="7"/>
        <v>31239284</v>
      </c>
      <c r="V103" s="30">
        <f t="shared" si="8"/>
        <v>-19912271</v>
      </c>
      <c r="W103" s="27">
        <f t="shared" si="9"/>
        <v>-76.897981803015327</v>
      </c>
      <c r="X103" s="31">
        <f t="shared" si="10"/>
        <v>43.743098893969353</v>
      </c>
      <c r="Y103" t="str">
        <f t="shared" si="11"/>
        <v>Loss making</v>
      </c>
    </row>
    <row r="104" spans="1:25" x14ac:dyDescent="0.3">
      <c r="A104" s="2" t="s">
        <v>121</v>
      </c>
      <c r="B104" s="2" t="s">
        <v>1115</v>
      </c>
      <c r="C104" s="2" t="s">
        <v>1634</v>
      </c>
      <c r="D104" s="2" t="s">
        <v>1637</v>
      </c>
      <c r="E104" s="2">
        <v>2024</v>
      </c>
      <c r="F104" s="2" t="s">
        <v>1642</v>
      </c>
      <c r="G104" s="2">
        <v>2823</v>
      </c>
      <c r="H104" s="2">
        <v>14308</v>
      </c>
      <c r="I104" s="2">
        <v>10023</v>
      </c>
      <c r="J104" s="2">
        <v>169006</v>
      </c>
      <c r="K104" s="2">
        <v>8.2899999999999991</v>
      </c>
      <c r="L104" s="2">
        <v>1</v>
      </c>
      <c r="M104" s="2">
        <v>0.21</v>
      </c>
      <c r="N104" s="2">
        <v>5.33</v>
      </c>
      <c r="O104" s="2">
        <v>60.23</v>
      </c>
      <c r="P104" s="2">
        <v>2.8</v>
      </c>
      <c r="Q104" s="2">
        <v>16521</v>
      </c>
      <c r="R104" s="2">
        <v>3859</v>
      </c>
      <c r="S104" s="2">
        <v>2</v>
      </c>
      <c r="T104" s="30">
        <f t="shared" si="6"/>
        <v>40391484</v>
      </c>
      <c r="U104" s="30">
        <f t="shared" si="7"/>
        <v>28463935</v>
      </c>
      <c r="V104" s="30">
        <f t="shared" si="8"/>
        <v>11927549</v>
      </c>
      <c r="W104" s="27">
        <f t="shared" si="9"/>
        <v>70.574707406837632</v>
      </c>
      <c r="X104" s="31">
        <f t="shared" si="10"/>
        <v>238.99437889779063</v>
      </c>
      <c r="Y104" t="str">
        <f t="shared" si="11"/>
        <v>High ROI</v>
      </c>
    </row>
    <row r="105" spans="1:25" x14ac:dyDescent="0.3">
      <c r="A105" s="2" t="s">
        <v>122</v>
      </c>
      <c r="B105" s="2" t="s">
        <v>1116</v>
      </c>
      <c r="C105" s="2" t="s">
        <v>1633</v>
      </c>
      <c r="D105" s="2" t="s">
        <v>1637</v>
      </c>
      <c r="E105" s="2">
        <v>2024</v>
      </c>
      <c r="F105" s="2" t="s">
        <v>1639</v>
      </c>
      <c r="G105" s="2">
        <v>1620</v>
      </c>
      <c r="H105" s="2">
        <v>4099</v>
      </c>
      <c r="I105" s="2">
        <v>5740</v>
      </c>
      <c r="J105" s="2">
        <v>286440</v>
      </c>
      <c r="K105" s="2">
        <v>5.95</v>
      </c>
      <c r="L105" s="2">
        <v>14</v>
      </c>
      <c r="M105" s="2">
        <v>7.61</v>
      </c>
      <c r="N105" s="2">
        <v>19.54</v>
      </c>
      <c r="O105" s="2">
        <v>39.22</v>
      </c>
      <c r="P105" s="2">
        <v>3.7</v>
      </c>
      <c r="Q105" s="2">
        <v>5827</v>
      </c>
      <c r="R105" s="2">
        <v>3129</v>
      </c>
      <c r="S105" s="2">
        <v>5</v>
      </c>
      <c r="T105" s="30">
        <f t="shared" si="6"/>
        <v>6640380</v>
      </c>
      <c r="U105" s="30">
        <f t="shared" si="7"/>
        <v>9585240</v>
      </c>
      <c r="V105" s="30">
        <f t="shared" si="8"/>
        <v>-2944860</v>
      </c>
      <c r="W105" s="27">
        <f t="shared" si="9"/>
        <v>-10.280896522832007</v>
      </c>
      <c r="X105" s="31">
        <f t="shared" si="10"/>
        <v>23.182446585672391</v>
      </c>
      <c r="Y105" t="str">
        <f t="shared" si="11"/>
        <v>Loss making</v>
      </c>
    </row>
    <row r="106" spans="1:25" x14ac:dyDescent="0.3">
      <c r="A106" s="2" t="s">
        <v>123</v>
      </c>
      <c r="B106" s="2" t="s">
        <v>1117</v>
      </c>
      <c r="C106" s="2" t="s">
        <v>1633</v>
      </c>
      <c r="D106" s="2" t="s">
        <v>1636</v>
      </c>
      <c r="E106" s="2">
        <v>2024</v>
      </c>
      <c r="F106" s="2" t="s">
        <v>1640</v>
      </c>
      <c r="G106" s="2">
        <v>2740</v>
      </c>
      <c r="H106" s="2">
        <v>5533</v>
      </c>
      <c r="I106" s="2">
        <v>4071</v>
      </c>
      <c r="J106" s="2">
        <v>254054</v>
      </c>
      <c r="K106" s="2">
        <v>1.98</v>
      </c>
      <c r="L106" s="2">
        <v>7</v>
      </c>
      <c r="M106" s="2">
        <v>0.43</v>
      </c>
      <c r="N106" s="2">
        <v>5.09</v>
      </c>
      <c r="O106" s="2">
        <v>52.83</v>
      </c>
      <c r="P106" s="2">
        <v>2.2999999999999998</v>
      </c>
      <c r="Q106" s="2">
        <v>16775</v>
      </c>
      <c r="R106" s="2">
        <v>9652</v>
      </c>
      <c r="S106" s="2">
        <v>5</v>
      </c>
      <c r="T106" s="30">
        <f t="shared" si="6"/>
        <v>15160420</v>
      </c>
      <c r="U106" s="30">
        <f t="shared" si="7"/>
        <v>11408594</v>
      </c>
      <c r="V106" s="30">
        <f t="shared" si="8"/>
        <v>3751826</v>
      </c>
      <c r="W106" s="27">
        <f t="shared" si="9"/>
        <v>14.767828886772104</v>
      </c>
      <c r="X106" s="31">
        <f t="shared" si="10"/>
        <v>59.674006313618364</v>
      </c>
      <c r="Y106" t="str">
        <f t="shared" si="11"/>
        <v>Low ROI</v>
      </c>
    </row>
    <row r="107" spans="1:25" x14ac:dyDescent="0.3">
      <c r="A107" s="2" t="s">
        <v>124</v>
      </c>
      <c r="B107" s="2" t="s">
        <v>1118</v>
      </c>
      <c r="C107" s="2" t="s">
        <v>1633</v>
      </c>
      <c r="D107" s="2" t="s">
        <v>1635</v>
      </c>
      <c r="E107" s="2">
        <v>2024</v>
      </c>
      <c r="F107" s="2" t="s">
        <v>1640</v>
      </c>
      <c r="G107" s="2">
        <v>3890</v>
      </c>
      <c r="H107" s="2">
        <v>9928</v>
      </c>
      <c r="I107" s="2">
        <v>12568</v>
      </c>
      <c r="J107" s="2">
        <v>362727</v>
      </c>
      <c r="K107" s="2">
        <v>12.98</v>
      </c>
      <c r="L107" s="2">
        <v>6</v>
      </c>
      <c r="M107" s="2">
        <v>8.65</v>
      </c>
      <c r="N107" s="2">
        <v>6.52</v>
      </c>
      <c r="O107" s="2">
        <v>73.069999999999993</v>
      </c>
      <c r="P107" s="2">
        <v>2.5</v>
      </c>
      <c r="Q107" s="2">
        <v>9114</v>
      </c>
      <c r="R107" s="2">
        <v>5195</v>
      </c>
      <c r="S107" s="2">
        <v>9</v>
      </c>
      <c r="T107" s="30">
        <f t="shared" si="6"/>
        <v>38619920</v>
      </c>
      <c r="U107" s="30">
        <f t="shared" si="7"/>
        <v>49252247</v>
      </c>
      <c r="V107" s="30">
        <f t="shared" si="8"/>
        <v>-10632327</v>
      </c>
      <c r="W107" s="27">
        <f t="shared" si="9"/>
        <v>-29.312201738497549</v>
      </c>
      <c r="X107" s="31">
        <f t="shared" si="10"/>
        <v>106.47103744689532</v>
      </c>
      <c r="Y107" t="str">
        <f t="shared" si="11"/>
        <v>Loss making</v>
      </c>
    </row>
    <row r="108" spans="1:25" x14ac:dyDescent="0.3">
      <c r="A108" s="2" t="s">
        <v>125</v>
      </c>
      <c r="B108" s="2" t="s">
        <v>1119</v>
      </c>
      <c r="C108" s="2" t="s">
        <v>1632</v>
      </c>
      <c r="D108" s="2" t="s">
        <v>1636</v>
      </c>
      <c r="E108" s="2">
        <v>2023</v>
      </c>
      <c r="F108" s="2" t="s">
        <v>1641</v>
      </c>
      <c r="G108" s="2">
        <v>1078</v>
      </c>
      <c r="H108" s="2">
        <v>2804</v>
      </c>
      <c r="I108" s="2">
        <v>13174</v>
      </c>
      <c r="J108" s="2">
        <v>350536</v>
      </c>
      <c r="K108" s="2">
        <v>2.36</v>
      </c>
      <c r="L108" s="2">
        <v>14</v>
      </c>
      <c r="M108" s="2">
        <v>1.19</v>
      </c>
      <c r="N108" s="2">
        <v>2.31</v>
      </c>
      <c r="O108" s="2">
        <v>75.45</v>
      </c>
      <c r="P108" s="2">
        <v>5</v>
      </c>
      <c r="Q108" s="2">
        <v>2745</v>
      </c>
      <c r="R108" s="2">
        <v>163</v>
      </c>
      <c r="S108" s="2">
        <v>5</v>
      </c>
      <c r="T108" s="30">
        <f t="shared" si="6"/>
        <v>3022712</v>
      </c>
      <c r="U108" s="30">
        <f t="shared" si="7"/>
        <v>14552108</v>
      </c>
      <c r="V108" s="30">
        <f t="shared" si="8"/>
        <v>-11529396</v>
      </c>
      <c r="W108" s="27">
        <f t="shared" si="9"/>
        <v>-32.890761576557047</v>
      </c>
      <c r="X108" s="31">
        <f t="shared" si="10"/>
        <v>8.6231143163612298</v>
      </c>
      <c r="Y108" t="str">
        <f t="shared" si="11"/>
        <v>Loss making</v>
      </c>
    </row>
    <row r="109" spans="1:25" x14ac:dyDescent="0.3">
      <c r="A109" s="2" t="s">
        <v>126</v>
      </c>
      <c r="B109" s="2" t="s">
        <v>1120</v>
      </c>
      <c r="C109" s="2" t="s">
        <v>1632</v>
      </c>
      <c r="D109" s="2" t="s">
        <v>1638</v>
      </c>
      <c r="E109" s="2">
        <v>2023</v>
      </c>
      <c r="F109" s="2" t="s">
        <v>1639</v>
      </c>
      <c r="G109" s="2">
        <v>552</v>
      </c>
      <c r="H109" s="2">
        <v>19185</v>
      </c>
      <c r="I109" s="2">
        <v>4256</v>
      </c>
      <c r="J109" s="2">
        <v>57461</v>
      </c>
      <c r="K109" s="2">
        <v>4.6500000000000004</v>
      </c>
      <c r="L109" s="2">
        <v>13</v>
      </c>
      <c r="M109" s="2">
        <v>1.72</v>
      </c>
      <c r="N109" s="2">
        <v>9.99</v>
      </c>
      <c r="O109" s="2">
        <v>86.63</v>
      </c>
      <c r="P109" s="2">
        <v>2</v>
      </c>
      <c r="Q109" s="2">
        <v>9743</v>
      </c>
      <c r="R109" s="2">
        <v>1445</v>
      </c>
      <c r="S109" s="2">
        <v>5</v>
      </c>
      <c r="T109" s="30">
        <f t="shared" si="6"/>
        <v>10590120</v>
      </c>
      <c r="U109" s="30">
        <f t="shared" si="7"/>
        <v>2406773</v>
      </c>
      <c r="V109" s="30">
        <f t="shared" si="8"/>
        <v>8183347</v>
      </c>
      <c r="W109" s="27">
        <f t="shared" si="9"/>
        <v>142.41567323924053</v>
      </c>
      <c r="X109" s="31">
        <f t="shared" si="10"/>
        <v>184.30100415934285</v>
      </c>
      <c r="Y109" t="str">
        <f t="shared" si="11"/>
        <v>High ROI</v>
      </c>
    </row>
    <row r="110" spans="1:25" x14ac:dyDescent="0.3">
      <c r="A110" s="2" t="s">
        <v>127</v>
      </c>
      <c r="B110" s="2" t="s">
        <v>1121</v>
      </c>
      <c r="C110" s="2" t="s">
        <v>1634</v>
      </c>
      <c r="D110" s="2" t="s">
        <v>1637</v>
      </c>
      <c r="E110" s="2">
        <v>2023</v>
      </c>
      <c r="F110" s="2" t="s">
        <v>1641</v>
      </c>
      <c r="G110" s="2">
        <v>4543</v>
      </c>
      <c r="H110" s="2">
        <v>19935</v>
      </c>
      <c r="I110" s="2">
        <v>8588</v>
      </c>
      <c r="J110" s="2">
        <v>150123</v>
      </c>
      <c r="K110" s="2">
        <v>4.3499999999999996</v>
      </c>
      <c r="L110" s="2">
        <v>7</v>
      </c>
      <c r="M110" s="2">
        <v>4.7699999999999996</v>
      </c>
      <c r="N110" s="2">
        <v>10.47</v>
      </c>
      <c r="O110" s="2">
        <v>75.94</v>
      </c>
      <c r="P110" s="2">
        <v>3</v>
      </c>
      <c r="Q110" s="2">
        <v>11855</v>
      </c>
      <c r="R110" s="2">
        <v>1074</v>
      </c>
      <c r="S110" s="2">
        <v>14</v>
      </c>
      <c r="T110" s="30">
        <f t="shared" si="6"/>
        <v>90564705</v>
      </c>
      <c r="U110" s="30">
        <f t="shared" si="7"/>
        <v>39165407</v>
      </c>
      <c r="V110" s="30">
        <f t="shared" si="8"/>
        <v>51399298</v>
      </c>
      <c r="W110" s="27">
        <f t="shared" si="9"/>
        <v>342.38123405474175</v>
      </c>
      <c r="X110" s="31">
        <f t="shared" si="10"/>
        <v>603.27001858476046</v>
      </c>
      <c r="Y110" t="str">
        <f t="shared" si="11"/>
        <v>High ROI</v>
      </c>
    </row>
    <row r="111" spans="1:25" x14ac:dyDescent="0.3">
      <c r="A111" s="2" t="s">
        <v>128</v>
      </c>
      <c r="B111" s="2" t="s">
        <v>1122</v>
      </c>
      <c r="C111" s="2" t="s">
        <v>1633</v>
      </c>
      <c r="D111" s="2" t="s">
        <v>1636</v>
      </c>
      <c r="E111" s="2">
        <v>2023</v>
      </c>
      <c r="F111" s="2" t="s">
        <v>1641</v>
      </c>
      <c r="G111" s="2">
        <v>920</v>
      </c>
      <c r="H111" s="2">
        <v>10133</v>
      </c>
      <c r="I111" s="2">
        <v>12498</v>
      </c>
      <c r="J111" s="2">
        <v>322660</v>
      </c>
      <c r="K111" s="2">
        <v>13.07</v>
      </c>
      <c r="L111" s="2">
        <v>11</v>
      </c>
      <c r="M111" s="2">
        <v>7.38</v>
      </c>
      <c r="N111" s="2">
        <v>12.86</v>
      </c>
      <c r="O111" s="2">
        <v>55.19</v>
      </c>
      <c r="P111" s="2">
        <v>4.4000000000000004</v>
      </c>
      <c r="Q111" s="2">
        <v>2037</v>
      </c>
      <c r="R111" s="2">
        <v>4261</v>
      </c>
      <c r="S111" s="2">
        <v>3</v>
      </c>
      <c r="T111" s="30">
        <f t="shared" si="6"/>
        <v>9322360</v>
      </c>
      <c r="U111" s="30">
        <f t="shared" si="7"/>
        <v>11820820</v>
      </c>
      <c r="V111" s="30">
        <f t="shared" si="8"/>
        <v>-2498460</v>
      </c>
      <c r="W111" s="27">
        <f t="shared" si="9"/>
        <v>-7.7433211429988225</v>
      </c>
      <c r="X111" s="31">
        <f t="shared" si="10"/>
        <v>28.892208516704891</v>
      </c>
      <c r="Y111" t="str">
        <f t="shared" si="11"/>
        <v>Loss making</v>
      </c>
    </row>
    <row r="112" spans="1:25" x14ac:dyDescent="0.3">
      <c r="A112" s="2" t="s">
        <v>129</v>
      </c>
      <c r="B112" s="2" t="s">
        <v>1123</v>
      </c>
      <c r="C112" s="2" t="s">
        <v>1633</v>
      </c>
      <c r="D112" s="2" t="s">
        <v>1635</v>
      </c>
      <c r="E112" s="2">
        <v>2023</v>
      </c>
      <c r="F112" s="2" t="s">
        <v>1639</v>
      </c>
      <c r="G112" s="2">
        <v>4538</v>
      </c>
      <c r="H112" s="2">
        <v>12872</v>
      </c>
      <c r="I112" s="2">
        <v>9399</v>
      </c>
      <c r="J112" s="2">
        <v>198586</v>
      </c>
      <c r="K112" s="2">
        <v>10.09</v>
      </c>
      <c r="L112" s="2">
        <v>12</v>
      </c>
      <c r="M112" s="2">
        <v>1.39</v>
      </c>
      <c r="N112" s="2">
        <v>17.72</v>
      </c>
      <c r="O112" s="2">
        <v>24.37</v>
      </c>
      <c r="P112" s="2">
        <v>2</v>
      </c>
      <c r="Q112" s="2">
        <v>17424</v>
      </c>
      <c r="R112" s="2">
        <v>6062</v>
      </c>
      <c r="S112" s="2">
        <v>13</v>
      </c>
      <c r="T112" s="30">
        <f t="shared" si="6"/>
        <v>58413136</v>
      </c>
      <c r="U112" s="30">
        <f t="shared" si="7"/>
        <v>42851248</v>
      </c>
      <c r="V112" s="30">
        <f t="shared" si="8"/>
        <v>15561888</v>
      </c>
      <c r="W112" s="27">
        <f t="shared" si="9"/>
        <v>78.363469730998162</v>
      </c>
      <c r="X112" s="31">
        <f t="shared" si="10"/>
        <v>294.14528718036519</v>
      </c>
      <c r="Y112" t="str">
        <f t="shared" si="11"/>
        <v>High ROI</v>
      </c>
    </row>
    <row r="113" spans="1:25" x14ac:dyDescent="0.3">
      <c r="A113" s="2" t="s">
        <v>130</v>
      </c>
      <c r="B113" s="2" t="s">
        <v>1124</v>
      </c>
      <c r="C113" s="2" t="s">
        <v>1632</v>
      </c>
      <c r="D113" s="2" t="s">
        <v>1636</v>
      </c>
      <c r="E113" s="2">
        <v>2023</v>
      </c>
      <c r="F113" s="2" t="s">
        <v>1640</v>
      </c>
      <c r="G113" s="2">
        <v>256</v>
      </c>
      <c r="H113" s="2">
        <v>10496</v>
      </c>
      <c r="I113" s="2">
        <v>8450</v>
      </c>
      <c r="J113" s="2">
        <v>433395</v>
      </c>
      <c r="K113" s="2">
        <v>11.95</v>
      </c>
      <c r="L113" s="2">
        <v>10</v>
      </c>
      <c r="M113" s="2">
        <v>4.4000000000000004</v>
      </c>
      <c r="N113" s="2">
        <v>22.65</v>
      </c>
      <c r="O113" s="2">
        <v>17.98</v>
      </c>
      <c r="P113" s="2">
        <v>2.7</v>
      </c>
      <c r="Q113" s="2">
        <v>17736</v>
      </c>
      <c r="R113" s="2">
        <v>9914</v>
      </c>
      <c r="S113" s="2">
        <v>11</v>
      </c>
      <c r="T113" s="30">
        <f t="shared" si="6"/>
        <v>2686976</v>
      </c>
      <c r="U113" s="30">
        <f t="shared" si="7"/>
        <v>2596595</v>
      </c>
      <c r="V113" s="30">
        <f t="shared" si="8"/>
        <v>90381</v>
      </c>
      <c r="W113" s="27">
        <f t="shared" si="9"/>
        <v>0.20854186135050012</v>
      </c>
      <c r="X113" s="31">
        <f t="shared" si="10"/>
        <v>6.1998315624315001</v>
      </c>
      <c r="Y113" t="str">
        <f t="shared" si="11"/>
        <v>Low ROI</v>
      </c>
    </row>
    <row r="114" spans="1:25" x14ac:dyDescent="0.3">
      <c r="A114" s="2" t="s">
        <v>131</v>
      </c>
      <c r="B114" s="2" t="s">
        <v>1125</v>
      </c>
      <c r="C114" s="2" t="s">
        <v>1633</v>
      </c>
      <c r="D114" s="2" t="s">
        <v>1637</v>
      </c>
      <c r="E114" s="2">
        <v>2023</v>
      </c>
      <c r="F114" s="2" t="s">
        <v>1640</v>
      </c>
      <c r="G114" s="2">
        <v>1534</v>
      </c>
      <c r="H114" s="2">
        <v>17958</v>
      </c>
      <c r="I114" s="2">
        <v>3511</v>
      </c>
      <c r="J114" s="2">
        <v>479484</v>
      </c>
      <c r="K114" s="2">
        <v>3.76</v>
      </c>
      <c r="L114" s="2">
        <v>16</v>
      </c>
      <c r="M114" s="2">
        <v>4.83</v>
      </c>
      <c r="N114" s="2">
        <v>3.44</v>
      </c>
      <c r="O114" s="2">
        <v>14.36</v>
      </c>
      <c r="P114" s="2">
        <v>3.5</v>
      </c>
      <c r="Q114" s="2">
        <v>18424</v>
      </c>
      <c r="R114" s="2">
        <v>8749</v>
      </c>
      <c r="S114" s="2">
        <v>8</v>
      </c>
      <c r="T114" s="30">
        <f t="shared" si="6"/>
        <v>27547572</v>
      </c>
      <c r="U114" s="30">
        <f t="shared" si="7"/>
        <v>5865358</v>
      </c>
      <c r="V114" s="30">
        <f t="shared" si="8"/>
        <v>21682214</v>
      </c>
      <c r="W114" s="27">
        <f t="shared" si="9"/>
        <v>45.219890549006848</v>
      </c>
      <c r="X114" s="31">
        <f t="shared" si="10"/>
        <v>57.452536476712467</v>
      </c>
      <c r="Y114" t="str">
        <f t="shared" si="11"/>
        <v>Moderate</v>
      </c>
    </row>
    <row r="115" spans="1:25" x14ac:dyDescent="0.3">
      <c r="A115" s="2" t="s">
        <v>132</v>
      </c>
      <c r="B115" s="2" t="s">
        <v>1126</v>
      </c>
      <c r="C115" s="2" t="s">
        <v>1633</v>
      </c>
      <c r="D115" s="2" t="s">
        <v>1638</v>
      </c>
      <c r="E115" s="2">
        <v>2023</v>
      </c>
      <c r="F115" s="2" t="s">
        <v>1641</v>
      </c>
      <c r="G115" s="2">
        <v>913</v>
      </c>
      <c r="H115" s="2">
        <v>6975</v>
      </c>
      <c r="I115" s="2">
        <v>12080</v>
      </c>
      <c r="J115" s="2">
        <v>281496</v>
      </c>
      <c r="K115" s="2">
        <v>9.3699999999999992</v>
      </c>
      <c r="L115" s="2">
        <v>16</v>
      </c>
      <c r="M115" s="2">
        <v>2.12</v>
      </c>
      <c r="N115" s="2">
        <v>1.36</v>
      </c>
      <c r="O115" s="2">
        <v>63.32</v>
      </c>
      <c r="P115" s="2">
        <v>2.9</v>
      </c>
      <c r="Q115" s="2">
        <v>18698</v>
      </c>
      <c r="R115" s="2">
        <v>6696</v>
      </c>
      <c r="S115" s="2">
        <v>5</v>
      </c>
      <c r="T115" s="30">
        <f t="shared" si="6"/>
        <v>6368175</v>
      </c>
      <c r="U115" s="30">
        <f t="shared" si="7"/>
        <v>11310536</v>
      </c>
      <c r="V115" s="30">
        <f t="shared" si="8"/>
        <v>-4942361</v>
      </c>
      <c r="W115" s="27">
        <f t="shared" si="9"/>
        <v>-17.557482166709296</v>
      </c>
      <c r="X115" s="31">
        <f t="shared" si="10"/>
        <v>22.622612754710545</v>
      </c>
      <c r="Y115" t="str">
        <f t="shared" si="11"/>
        <v>Loss making</v>
      </c>
    </row>
    <row r="116" spans="1:25" x14ac:dyDescent="0.3">
      <c r="A116" s="2" t="s">
        <v>133</v>
      </c>
      <c r="B116" s="2" t="s">
        <v>1127</v>
      </c>
      <c r="C116" s="2" t="s">
        <v>1633</v>
      </c>
      <c r="D116" s="2" t="s">
        <v>1635</v>
      </c>
      <c r="E116" s="2">
        <v>2024</v>
      </c>
      <c r="F116" s="2" t="s">
        <v>1642</v>
      </c>
      <c r="G116" s="2">
        <v>2840</v>
      </c>
      <c r="H116" s="2">
        <v>8684</v>
      </c>
      <c r="I116" s="2">
        <v>2468</v>
      </c>
      <c r="J116" s="2">
        <v>217860</v>
      </c>
      <c r="K116" s="2">
        <v>8.58</v>
      </c>
      <c r="L116" s="2">
        <v>3</v>
      </c>
      <c r="M116" s="2">
        <v>1.1599999999999999</v>
      </c>
      <c r="N116" s="2">
        <v>0.46</v>
      </c>
      <c r="O116" s="2">
        <v>74.599999999999994</v>
      </c>
      <c r="P116" s="2">
        <v>2.8</v>
      </c>
      <c r="Q116" s="2">
        <v>2915</v>
      </c>
      <c r="R116" s="2">
        <v>3430</v>
      </c>
      <c r="S116" s="2">
        <v>12</v>
      </c>
      <c r="T116" s="30">
        <f t="shared" si="6"/>
        <v>24662560</v>
      </c>
      <c r="U116" s="30">
        <f t="shared" si="7"/>
        <v>7226980</v>
      </c>
      <c r="V116" s="30">
        <f t="shared" si="8"/>
        <v>17435580</v>
      </c>
      <c r="W116" s="27">
        <f t="shared" si="9"/>
        <v>80.031120903332422</v>
      </c>
      <c r="X116" s="31">
        <f t="shared" si="10"/>
        <v>113.20370880381897</v>
      </c>
      <c r="Y116" t="str">
        <f t="shared" si="11"/>
        <v>High ROI</v>
      </c>
    </row>
    <row r="117" spans="1:25" x14ac:dyDescent="0.3">
      <c r="A117" s="2" t="s">
        <v>134</v>
      </c>
      <c r="B117" s="2" t="s">
        <v>1128</v>
      </c>
      <c r="C117" s="2" t="s">
        <v>1632</v>
      </c>
      <c r="D117" s="2" t="s">
        <v>1635</v>
      </c>
      <c r="E117" s="2">
        <v>2023</v>
      </c>
      <c r="F117" s="2" t="s">
        <v>1639</v>
      </c>
      <c r="G117" s="2">
        <v>613</v>
      </c>
      <c r="H117" s="2">
        <v>14375</v>
      </c>
      <c r="I117" s="2">
        <v>947</v>
      </c>
      <c r="J117" s="2">
        <v>256821</v>
      </c>
      <c r="K117" s="2">
        <v>12.49</v>
      </c>
      <c r="L117" s="2">
        <v>7</v>
      </c>
      <c r="M117" s="2">
        <v>8.36</v>
      </c>
      <c r="N117" s="2">
        <v>3.59</v>
      </c>
      <c r="O117" s="2">
        <v>50.69</v>
      </c>
      <c r="P117" s="2">
        <v>2.5</v>
      </c>
      <c r="Q117" s="2">
        <v>12530</v>
      </c>
      <c r="R117" s="2">
        <v>1840</v>
      </c>
      <c r="S117" s="2">
        <v>7</v>
      </c>
      <c r="T117" s="30">
        <f t="shared" si="6"/>
        <v>8811875</v>
      </c>
      <c r="U117" s="30">
        <f t="shared" si="7"/>
        <v>837332</v>
      </c>
      <c r="V117" s="30">
        <f t="shared" si="8"/>
        <v>7974543</v>
      </c>
      <c r="W117" s="27">
        <f t="shared" si="9"/>
        <v>31.050977139719883</v>
      </c>
      <c r="X117" s="31">
        <f t="shared" si="10"/>
        <v>34.311349149796939</v>
      </c>
      <c r="Y117" t="str">
        <f t="shared" si="11"/>
        <v>Moderate</v>
      </c>
    </row>
    <row r="118" spans="1:25" x14ac:dyDescent="0.3">
      <c r="A118" s="2" t="s">
        <v>135</v>
      </c>
      <c r="B118" s="2" t="s">
        <v>1129</v>
      </c>
      <c r="C118" s="2" t="s">
        <v>1633</v>
      </c>
      <c r="D118" s="2" t="s">
        <v>1638</v>
      </c>
      <c r="E118" s="2">
        <v>2024</v>
      </c>
      <c r="F118" s="2" t="s">
        <v>1641</v>
      </c>
      <c r="G118" s="2">
        <v>4241</v>
      </c>
      <c r="H118" s="2">
        <v>3122</v>
      </c>
      <c r="I118" s="2">
        <v>7220</v>
      </c>
      <c r="J118" s="2">
        <v>242121</v>
      </c>
      <c r="K118" s="2">
        <v>13.59</v>
      </c>
      <c r="L118" s="2">
        <v>4</v>
      </c>
      <c r="M118" s="2">
        <v>5.0199999999999996</v>
      </c>
      <c r="N118" s="2">
        <v>16.45</v>
      </c>
      <c r="O118" s="2">
        <v>14.38</v>
      </c>
      <c r="P118" s="2">
        <v>3.3</v>
      </c>
      <c r="Q118" s="2">
        <v>3152</v>
      </c>
      <c r="R118" s="2">
        <v>6155</v>
      </c>
      <c r="S118" s="2">
        <v>4</v>
      </c>
      <c r="T118" s="30">
        <f t="shared" si="6"/>
        <v>13240402</v>
      </c>
      <c r="U118" s="30">
        <f t="shared" si="7"/>
        <v>30862141</v>
      </c>
      <c r="V118" s="30">
        <f t="shared" si="8"/>
        <v>-17621739</v>
      </c>
      <c r="W118" s="27">
        <f t="shared" si="9"/>
        <v>-72.78071294931047</v>
      </c>
      <c r="X118" s="31">
        <f t="shared" si="10"/>
        <v>54.685062427463954</v>
      </c>
      <c r="Y118" t="str">
        <f t="shared" si="11"/>
        <v>Loss making</v>
      </c>
    </row>
    <row r="119" spans="1:25" x14ac:dyDescent="0.3">
      <c r="A119" s="2" t="s">
        <v>136</v>
      </c>
      <c r="B119" s="2" t="s">
        <v>1130</v>
      </c>
      <c r="C119" s="2" t="s">
        <v>1634</v>
      </c>
      <c r="D119" s="2" t="s">
        <v>1638</v>
      </c>
      <c r="E119" s="2">
        <v>2023</v>
      </c>
      <c r="F119" s="2" t="s">
        <v>1641</v>
      </c>
      <c r="G119" s="2">
        <v>1807</v>
      </c>
      <c r="H119" s="2">
        <v>17488</v>
      </c>
      <c r="I119" s="2">
        <v>13319</v>
      </c>
      <c r="J119" s="2">
        <v>374637</v>
      </c>
      <c r="K119" s="2">
        <v>0.18</v>
      </c>
      <c r="L119" s="2">
        <v>15</v>
      </c>
      <c r="M119" s="2">
        <v>0.14000000000000001</v>
      </c>
      <c r="N119" s="2">
        <v>18.190000000000001</v>
      </c>
      <c r="O119" s="2">
        <v>52.84</v>
      </c>
      <c r="P119" s="2">
        <v>3.5</v>
      </c>
      <c r="Q119" s="2">
        <v>12357</v>
      </c>
      <c r="R119" s="2">
        <v>6421</v>
      </c>
      <c r="S119" s="2">
        <v>8</v>
      </c>
      <c r="T119" s="30">
        <f t="shared" si="6"/>
        <v>31600816</v>
      </c>
      <c r="U119" s="30">
        <f t="shared" si="7"/>
        <v>24442070</v>
      </c>
      <c r="V119" s="30">
        <f t="shared" si="8"/>
        <v>7158746</v>
      </c>
      <c r="W119" s="27">
        <f t="shared" si="9"/>
        <v>19.108486348118312</v>
      </c>
      <c r="X119" s="31">
        <f t="shared" si="10"/>
        <v>84.350493944805237</v>
      </c>
      <c r="Y119" t="str">
        <f t="shared" si="11"/>
        <v>Moderate</v>
      </c>
    </row>
    <row r="120" spans="1:25" x14ac:dyDescent="0.3">
      <c r="A120" s="2" t="s">
        <v>137</v>
      </c>
      <c r="B120" s="2" t="s">
        <v>1131</v>
      </c>
      <c r="C120" s="2" t="s">
        <v>1632</v>
      </c>
      <c r="D120" s="2" t="s">
        <v>1636</v>
      </c>
      <c r="E120" s="2">
        <v>2024</v>
      </c>
      <c r="F120" s="2" t="s">
        <v>1639</v>
      </c>
      <c r="G120" s="2">
        <v>1728</v>
      </c>
      <c r="H120" s="2">
        <v>9541</v>
      </c>
      <c r="I120" s="2">
        <v>12889</v>
      </c>
      <c r="J120" s="2">
        <v>86027</v>
      </c>
      <c r="K120" s="2">
        <v>10.11</v>
      </c>
      <c r="L120" s="2">
        <v>3</v>
      </c>
      <c r="M120" s="2">
        <v>8.0299999999999994</v>
      </c>
      <c r="N120" s="2">
        <v>19.66</v>
      </c>
      <c r="O120" s="2">
        <v>84.86</v>
      </c>
      <c r="P120" s="2">
        <v>3.6</v>
      </c>
      <c r="Q120" s="2">
        <v>20240</v>
      </c>
      <c r="R120" s="2">
        <v>2054</v>
      </c>
      <c r="S120" s="2">
        <v>7</v>
      </c>
      <c r="T120" s="30">
        <f t="shared" si="6"/>
        <v>16486848</v>
      </c>
      <c r="U120" s="30">
        <f t="shared" si="7"/>
        <v>22358219</v>
      </c>
      <c r="V120" s="30">
        <f t="shared" si="8"/>
        <v>-5871371</v>
      </c>
      <c r="W120" s="27">
        <f t="shared" si="9"/>
        <v>-68.250328385274386</v>
      </c>
      <c r="X120" s="31">
        <f t="shared" si="10"/>
        <v>191.64736652446325</v>
      </c>
      <c r="Y120" t="str">
        <f t="shared" si="11"/>
        <v>Loss making</v>
      </c>
    </row>
    <row r="121" spans="1:25" x14ac:dyDescent="0.3">
      <c r="A121" s="2" t="s">
        <v>138</v>
      </c>
      <c r="B121" s="2" t="s">
        <v>1132</v>
      </c>
      <c r="C121" s="2" t="s">
        <v>1632</v>
      </c>
      <c r="D121" s="2" t="s">
        <v>1636</v>
      </c>
      <c r="E121" s="2">
        <v>2023</v>
      </c>
      <c r="F121" s="2" t="s">
        <v>1641</v>
      </c>
      <c r="G121" s="2">
        <v>3292</v>
      </c>
      <c r="H121" s="2">
        <v>18225</v>
      </c>
      <c r="I121" s="2">
        <v>10942</v>
      </c>
      <c r="J121" s="2">
        <v>405691</v>
      </c>
      <c r="K121" s="2">
        <v>0.78</v>
      </c>
      <c r="L121" s="2">
        <v>14</v>
      </c>
      <c r="M121" s="2">
        <v>9.81</v>
      </c>
      <c r="N121" s="2">
        <v>6.09</v>
      </c>
      <c r="O121" s="2">
        <v>57.81</v>
      </c>
      <c r="P121" s="2">
        <v>1.3</v>
      </c>
      <c r="Q121" s="2">
        <v>5310</v>
      </c>
      <c r="R121" s="2">
        <v>379</v>
      </c>
      <c r="S121" s="2">
        <v>4</v>
      </c>
      <c r="T121" s="30">
        <f t="shared" si="6"/>
        <v>59996700</v>
      </c>
      <c r="U121" s="30">
        <f t="shared" si="7"/>
        <v>36426755</v>
      </c>
      <c r="V121" s="30">
        <f t="shared" si="8"/>
        <v>23569945</v>
      </c>
      <c r="W121" s="27">
        <f t="shared" si="9"/>
        <v>58.09826937250272</v>
      </c>
      <c r="X121" s="31">
        <f t="shared" si="10"/>
        <v>147.88767806039573</v>
      </c>
      <c r="Y121" t="str">
        <f t="shared" si="11"/>
        <v>Moderate</v>
      </c>
    </row>
    <row r="122" spans="1:25" x14ac:dyDescent="0.3">
      <c r="A122" s="2" t="s">
        <v>139</v>
      </c>
      <c r="B122" s="2" t="s">
        <v>1133</v>
      </c>
      <c r="C122" s="2" t="s">
        <v>1632</v>
      </c>
      <c r="D122" s="2" t="s">
        <v>1636</v>
      </c>
      <c r="E122" s="2">
        <v>2024</v>
      </c>
      <c r="F122" s="2" t="s">
        <v>1642</v>
      </c>
      <c r="G122" s="2">
        <v>4686</v>
      </c>
      <c r="H122" s="2">
        <v>19958</v>
      </c>
      <c r="I122" s="2">
        <v>1165</v>
      </c>
      <c r="J122" s="2">
        <v>223921</v>
      </c>
      <c r="K122" s="2">
        <v>8.23</v>
      </c>
      <c r="L122" s="2">
        <v>11</v>
      </c>
      <c r="M122" s="2">
        <v>6.06</v>
      </c>
      <c r="N122" s="2">
        <v>7.65</v>
      </c>
      <c r="O122" s="2">
        <v>74.75</v>
      </c>
      <c r="P122" s="2">
        <v>3.5</v>
      </c>
      <c r="Q122" s="2">
        <v>18069</v>
      </c>
      <c r="R122" s="2">
        <v>2491</v>
      </c>
      <c r="S122" s="2">
        <v>5</v>
      </c>
      <c r="T122" s="30">
        <f t="shared" si="6"/>
        <v>93523188</v>
      </c>
      <c r="U122" s="30">
        <f t="shared" si="7"/>
        <v>5683111</v>
      </c>
      <c r="V122" s="30">
        <f t="shared" si="8"/>
        <v>87840077</v>
      </c>
      <c r="W122" s="27">
        <f t="shared" si="9"/>
        <v>392.2815501895758</v>
      </c>
      <c r="X122" s="31">
        <f t="shared" si="10"/>
        <v>417.6615324154501</v>
      </c>
      <c r="Y122" t="str">
        <f t="shared" si="11"/>
        <v>High ROI</v>
      </c>
    </row>
    <row r="123" spans="1:25" x14ac:dyDescent="0.3">
      <c r="A123" s="2" t="s">
        <v>140</v>
      </c>
      <c r="B123" s="2" t="s">
        <v>1134</v>
      </c>
      <c r="C123" s="2" t="s">
        <v>1632</v>
      </c>
      <c r="D123" s="2" t="s">
        <v>1637</v>
      </c>
      <c r="E123" s="2">
        <v>2023</v>
      </c>
      <c r="F123" s="2" t="s">
        <v>1639</v>
      </c>
      <c r="G123" s="2">
        <v>1109</v>
      </c>
      <c r="H123" s="2">
        <v>9492</v>
      </c>
      <c r="I123" s="2">
        <v>10666</v>
      </c>
      <c r="J123" s="2">
        <v>412271</v>
      </c>
      <c r="K123" s="2">
        <v>4.3099999999999996</v>
      </c>
      <c r="L123" s="2">
        <v>4</v>
      </c>
      <c r="M123" s="2">
        <v>5.04</v>
      </c>
      <c r="N123" s="2">
        <v>12.08</v>
      </c>
      <c r="O123" s="2">
        <v>74.010000000000005</v>
      </c>
      <c r="P123" s="2">
        <v>4.8</v>
      </c>
      <c r="Q123" s="2">
        <v>3051</v>
      </c>
      <c r="R123" s="2">
        <v>9332</v>
      </c>
      <c r="S123" s="2">
        <v>11</v>
      </c>
      <c r="T123" s="30">
        <f t="shared" si="6"/>
        <v>10526628</v>
      </c>
      <c r="U123" s="30">
        <f t="shared" si="7"/>
        <v>12240865</v>
      </c>
      <c r="V123" s="30">
        <f t="shared" si="8"/>
        <v>-1714237</v>
      </c>
      <c r="W123" s="27">
        <f t="shared" si="9"/>
        <v>-4.1580343997031077</v>
      </c>
      <c r="X123" s="31">
        <f t="shared" si="10"/>
        <v>25.53327301702036</v>
      </c>
      <c r="Y123" t="str">
        <f t="shared" si="11"/>
        <v>Loss making</v>
      </c>
    </row>
    <row r="124" spans="1:25" x14ac:dyDescent="0.3">
      <c r="A124" s="2" t="s">
        <v>141</v>
      </c>
      <c r="B124" s="2" t="s">
        <v>1065</v>
      </c>
      <c r="C124" s="2" t="s">
        <v>1633</v>
      </c>
      <c r="D124" s="2" t="s">
        <v>1635</v>
      </c>
      <c r="E124" s="2">
        <v>2023</v>
      </c>
      <c r="F124" s="2" t="s">
        <v>1640</v>
      </c>
      <c r="G124" s="2">
        <v>1772</v>
      </c>
      <c r="H124" s="2">
        <v>17146</v>
      </c>
      <c r="I124" s="2">
        <v>5331</v>
      </c>
      <c r="J124" s="2">
        <v>198930</v>
      </c>
      <c r="K124" s="2">
        <v>4.5999999999999996</v>
      </c>
      <c r="L124" s="2">
        <v>15</v>
      </c>
      <c r="M124" s="2">
        <v>8.7799999999999994</v>
      </c>
      <c r="N124" s="2">
        <v>1.58</v>
      </c>
      <c r="O124" s="2">
        <v>84.57</v>
      </c>
      <c r="P124" s="2">
        <v>3.2</v>
      </c>
      <c r="Q124" s="2">
        <v>15084</v>
      </c>
      <c r="R124" s="2">
        <v>6539</v>
      </c>
      <c r="S124" s="2">
        <v>6</v>
      </c>
      <c r="T124" s="30">
        <f t="shared" si="6"/>
        <v>30382712</v>
      </c>
      <c r="U124" s="30">
        <f t="shared" si="7"/>
        <v>9645462</v>
      </c>
      <c r="V124" s="30">
        <f t="shared" si="8"/>
        <v>20737250</v>
      </c>
      <c r="W124" s="27">
        <f t="shared" si="9"/>
        <v>104.24395516010657</v>
      </c>
      <c r="X124" s="31">
        <f t="shared" si="10"/>
        <v>152.73066907957573</v>
      </c>
      <c r="Y124" t="str">
        <f t="shared" si="11"/>
        <v>High ROI</v>
      </c>
    </row>
    <row r="125" spans="1:25" x14ac:dyDescent="0.3">
      <c r="A125" s="2" t="s">
        <v>142</v>
      </c>
      <c r="B125" s="2" t="s">
        <v>1135</v>
      </c>
      <c r="C125" s="2" t="s">
        <v>1632</v>
      </c>
      <c r="D125" s="2" t="s">
        <v>1637</v>
      </c>
      <c r="E125" s="2">
        <v>2023</v>
      </c>
      <c r="F125" s="2" t="s">
        <v>1639</v>
      </c>
      <c r="G125" s="2">
        <v>3364</v>
      </c>
      <c r="H125" s="2">
        <v>18529</v>
      </c>
      <c r="I125" s="2">
        <v>13486</v>
      </c>
      <c r="J125" s="2">
        <v>265234</v>
      </c>
      <c r="K125" s="2">
        <v>5.29</v>
      </c>
      <c r="L125" s="2">
        <v>13</v>
      </c>
      <c r="M125" s="2">
        <v>9.5299999999999994</v>
      </c>
      <c r="N125" s="2">
        <v>15.28</v>
      </c>
      <c r="O125" s="2">
        <v>71.62</v>
      </c>
      <c r="P125" s="2">
        <v>3.9</v>
      </c>
      <c r="Q125" s="2">
        <v>2261</v>
      </c>
      <c r="R125" s="2">
        <v>1061</v>
      </c>
      <c r="S125" s="2">
        <v>10</v>
      </c>
      <c r="T125" s="30">
        <f t="shared" si="6"/>
        <v>62331556</v>
      </c>
      <c r="U125" s="30">
        <f t="shared" si="7"/>
        <v>45632138</v>
      </c>
      <c r="V125" s="30">
        <f t="shared" si="8"/>
        <v>16699418</v>
      </c>
      <c r="W125" s="27">
        <f t="shared" si="9"/>
        <v>62.961075880166192</v>
      </c>
      <c r="X125" s="31">
        <f t="shared" si="10"/>
        <v>235.00590422042424</v>
      </c>
      <c r="Y125" t="str">
        <f t="shared" si="11"/>
        <v>Moderate</v>
      </c>
    </row>
    <row r="126" spans="1:25" x14ac:dyDescent="0.3">
      <c r="A126" s="2" t="s">
        <v>143</v>
      </c>
      <c r="B126" s="2" t="s">
        <v>1071</v>
      </c>
      <c r="C126" s="2" t="s">
        <v>1632</v>
      </c>
      <c r="D126" s="2" t="s">
        <v>1635</v>
      </c>
      <c r="E126" s="2">
        <v>2023</v>
      </c>
      <c r="F126" s="2" t="s">
        <v>1640</v>
      </c>
      <c r="G126" s="2">
        <v>3207</v>
      </c>
      <c r="H126" s="2">
        <v>5763</v>
      </c>
      <c r="I126" s="2">
        <v>6130</v>
      </c>
      <c r="J126" s="2">
        <v>129003</v>
      </c>
      <c r="K126" s="2">
        <v>9.32</v>
      </c>
      <c r="L126" s="2">
        <v>9</v>
      </c>
      <c r="M126" s="2">
        <v>7.55</v>
      </c>
      <c r="N126" s="2">
        <v>24.59</v>
      </c>
      <c r="O126" s="2">
        <v>69.819999999999993</v>
      </c>
      <c r="P126" s="2">
        <v>3.2</v>
      </c>
      <c r="Q126" s="2">
        <v>14011</v>
      </c>
      <c r="R126" s="2">
        <v>6927</v>
      </c>
      <c r="S126" s="2">
        <v>7</v>
      </c>
      <c r="T126" s="30">
        <f t="shared" si="6"/>
        <v>18481941</v>
      </c>
      <c r="U126" s="30">
        <f t="shared" si="7"/>
        <v>19787913</v>
      </c>
      <c r="V126" s="30">
        <f t="shared" si="8"/>
        <v>-1305972</v>
      </c>
      <c r="W126" s="27">
        <f t="shared" si="9"/>
        <v>-10.123578521429733</v>
      </c>
      <c r="X126" s="31">
        <f t="shared" si="10"/>
        <v>143.26752866212414</v>
      </c>
      <c r="Y126" t="str">
        <f t="shared" si="11"/>
        <v>Loss making</v>
      </c>
    </row>
    <row r="127" spans="1:25" x14ac:dyDescent="0.3">
      <c r="A127" s="2" t="s">
        <v>144</v>
      </c>
      <c r="B127" s="2" t="s">
        <v>1136</v>
      </c>
      <c r="C127" s="2" t="s">
        <v>1632</v>
      </c>
      <c r="D127" s="2" t="s">
        <v>1635</v>
      </c>
      <c r="E127" s="2">
        <v>2023</v>
      </c>
      <c r="F127" s="2" t="s">
        <v>1639</v>
      </c>
      <c r="G127" s="2">
        <v>2675</v>
      </c>
      <c r="H127" s="2">
        <v>15560</v>
      </c>
      <c r="I127" s="2">
        <v>6310</v>
      </c>
      <c r="J127" s="2">
        <v>233467</v>
      </c>
      <c r="K127" s="2">
        <v>5.01</v>
      </c>
      <c r="L127" s="2">
        <v>6</v>
      </c>
      <c r="M127" s="2">
        <v>4.45</v>
      </c>
      <c r="N127" s="2">
        <v>9.02</v>
      </c>
      <c r="O127" s="2">
        <v>28.73</v>
      </c>
      <c r="P127" s="2">
        <v>4.4000000000000004</v>
      </c>
      <c r="Q127" s="2">
        <v>10971</v>
      </c>
      <c r="R127" s="2">
        <v>1317</v>
      </c>
      <c r="S127" s="2">
        <v>14</v>
      </c>
      <c r="T127" s="30">
        <f t="shared" si="6"/>
        <v>41623000</v>
      </c>
      <c r="U127" s="30">
        <f t="shared" si="7"/>
        <v>17112717</v>
      </c>
      <c r="V127" s="30">
        <f t="shared" si="8"/>
        <v>24510283</v>
      </c>
      <c r="W127" s="27">
        <f t="shared" si="9"/>
        <v>104.98392920626898</v>
      </c>
      <c r="X127" s="31">
        <f t="shared" si="10"/>
        <v>178.28215550805896</v>
      </c>
      <c r="Y127" t="str">
        <f t="shared" si="11"/>
        <v>High ROI</v>
      </c>
    </row>
    <row r="128" spans="1:25" x14ac:dyDescent="0.3">
      <c r="A128" s="2" t="s">
        <v>145</v>
      </c>
      <c r="B128" s="2" t="s">
        <v>1137</v>
      </c>
      <c r="C128" s="2" t="s">
        <v>1634</v>
      </c>
      <c r="D128" s="2" t="s">
        <v>1638</v>
      </c>
      <c r="E128" s="2">
        <v>2023</v>
      </c>
      <c r="F128" s="2" t="s">
        <v>1642</v>
      </c>
      <c r="G128" s="2">
        <v>2779</v>
      </c>
      <c r="H128" s="2">
        <v>16656</v>
      </c>
      <c r="I128" s="2">
        <v>11538</v>
      </c>
      <c r="J128" s="2">
        <v>89758</v>
      </c>
      <c r="K128" s="2">
        <v>10.99</v>
      </c>
      <c r="L128" s="2">
        <v>12</v>
      </c>
      <c r="M128" s="2">
        <v>5.92</v>
      </c>
      <c r="N128" s="2">
        <v>18.82</v>
      </c>
      <c r="O128" s="2">
        <v>14.79</v>
      </c>
      <c r="P128" s="2">
        <v>4.7</v>
      </c>
      <c r="Q128" s="2">
        <v>13967</v>
      </c>
      <c r="R128" s="2">
        <v>8666</v>
      </c>
      <c r="S128" s="2">
        <v>5</v>
      </c>
      <c r="T128" s="30">
        <f t="shared" si="6"/>
        <v>46287024</v>
      </c>
      <c r="U128" s="30">
        <f t="shared" si="7"/>
        <v>32153860</v>
      </c>
      <c r="V128" s="30">
        <f t="shared" si="8"/>
        <v>14133164</v>
      </c>
      <c r="W128" s="27">
        <f t="shared" si="9"/>
        <v>157.45854408520688</v>
      </c>
      <c r="X128" s="31">
        <f t="shared" si="10"/>
        <v>515.68689141914922</v>
      </c>
      <c r="Y128" t="str">
        <f t="shared" si="11"/>
        <v>High ROI</v>
      </c>
    </row>
    <row r="129" spans="1:25" x14ac:dyDescent="0.3">
      <c r="A129" s="2" t="s">
        <v>146</v>
      </c>
      <c r="B129" s="2" t="s">
        <v>1138</v>
      </c>
      <c r="C129" s="2" t="s">
        <v>1632</v>
      </c>
      <c r="D129" s="2" t="s">
        <v>1636</v>
      </c>
      <c r="E129" s="2">
        <v>2023</v>
      </c>
      <c r="F129" s="2" t="s">
        <v>1641</v>
      </c>
      <c r="G129" s="2">
        <v>1647</v>
      </c>
      <c r="H129" s="2">
        <v>10146</v>
      </c>
      <c r="I129" s="2">
        <v>9554</v>
      </c>
      <c r="J129" s="2">
        <v>366456</v>
      </c>
      <c r="K129" s="2">
        <v>6.07</v>
      </c>
      <c r="L129" s="2">
        <v>19</v>
      </c>
      <c r="M129" s="2">
        <v>7.01</v>
      </c>
      <c r="N129" s="2">
        <v>12.5</v>
      </c>
      <c r="O129" s="2">
        <v>51.41</v>
      </c>
      <c r="P129" s="2">
        <v>1.7</v>
      </c>
      <c r="Q129" s="2">
        <v>7663</v>
      </c>
      <c r="R129" s="2">
        <v>6107</v>
      </c>
      <c r="S129" s="2">
        <v>12</v>
      </c>
      <c r="T129" s="30">
        <f t="shared" si="6"/>
        <v>16710462</v>
      </c>
      <c r="U129" s="30">
        <f t="shared" si="7"/>
        <v>16101894</v>
      </c>
      <c r="V129" s="30">
        <f t="shared" si="8"/>
        <v>608568</v>
      </c>
      <c r="W129" s="27">
        <f t="shared" si="9"/>
        <v>1.6606850481367477</v>
      </c>
      <c r="X129" s="31">
        <f t="shared" si="10"/>
        <v>45.600186652695001</v>
      </c>
      <c r="Y129" t="str">
        <f t="shared" si="11"/>
        <v>Low ROI</v>
      </c>
    </row>
    <row r="130" spans="1:25" x14ac:dyDescent="0.3">
      <c r="A130" s="2" t="s">
        <v>147</v>
      </c>
      <c r="B130" s="2" t="s">
        <v>1139</v>
      </c>
      <c r="C130" s="2" t="s">
        <v>1634</v>
      </c>
      <c r="D130" s="2" t="s">
        <v>1635</v>
      </c>
      <c r="E130" s="2">
        <v>2023</v>
      </c>
      <c r="F130" s="2" t="s">
        <v>1642</v>
      </c>
      <c r="G130" s="2">
        <v>3110</v>
      </c>
      <c r="H130" s="2">
        <v>13164</v>
      </c>
      <c r="I130" s="2">
        <v>12554</v>
      </c>
      <c r="J130" s="2">
        <v>380814</v>
      </c>
      <c r="K130" s="2">
        <v>1.03</v>
      </c>
      <c r="L130" s="2">
        <v>4</v>
      </c>
      <c r="M130" s="2">
        <v>1.94</v>
      </c>
      <c r="N130" s="2">
        <v>3.2</v>
      </c>
      <c r="O130" s="2">
        <v>19.95</v>
      </c>
      <c r="P130" s="2">
        <v>2.7</v>
      </c>
      <c r="Q130" s="2">
        <v>17565</v>
      </c>
      <c r="R130" s="2">
        <v>4230</v>
      </c>
      <c r="S130" s="2">
        <v>12</v>
      </c>
      <c r="T130" s="30">
        <f t="shared" si="6"/>
        <v>40940040</v>
      </c>
      <c r="U130" s="30">
        <f t="shared" si="7"/>
        <v>39423754</v>
      </c>
      <c r="V130" s="30">
        <f t="shared" si="8"/>
        <v>1516286</v>
      </c>
      <c r="W130" s="27">
        <f t="shared" si="9"/>
        <v>3.9816971014721099</v>
      </c>
      <c r="X130" s="31">
        <f t="shared" si="10"/>
        <v>107.50665679308008</v>
      </c>
      <c r="Y130" t="str">
        <f t="shared" si="11"/>
        <v>Low ROI</v>
      </c>
    </row>
    <row r="131" spans="1:25" x14ac:dyDescent="0.3">
      <c r="A131" s="2" t="s">
        <v>148</v>
      </c>
      <c r="B131" s="2" t="s">
        <v>1140</v>
      </c>
      <c r="C131" s="2" t="s">
        <v>1632</v>
      </c>
      <c r="D131" s="2" t="s">
        <v>1635</v>
      </c>
      <c r="E131" s="2">
        <v>2024</v>
      </c>
      <c r="F131" s="2" t="s">
        <v>1642</v>
      </c>
      <c r="G131" s="2">
        <v>2743</v>
      </c>
      <c r="H131" s="2">
        <v>4469</v>
      </c>
      <c r="I131" s="2">
        <v>11481</v>
      </c>
      <c r="J131" s="2">
        <v>132279</v>
      </c>
      <c r="K131" s="2">
        <v>11.76</v>
      </c>
      <c r="L131" s="2">
        <v>2</v>
      </c>
      <c r="M131" s="2">
        <v>4.47</v>
      </c>
      <c r="N131" s="2">
        <v>14.56</v>
      </c>
      <c r="O131" s="2">
        <v>86.98</v>
      </c>
      <c r="P131" s="2">
        <v>2.6</v>
      </c>
      <c r="Q131" s="2">
        <v>13386</v>
      </c>
      <c r="R131" s="2">
        <v>1492</v>
      </c>
      <c r="S131" s="2">
        <v>8</v>
      </c>
      <c r="T131" s="30">
        <f t="shared" ref="T131:T194" si="12">G131*H131</f>
        <v>12258467</v>
      </c>
      <c r="U131" s="30">
        <f t="shared" ref="U131:U194" si="13">(G131*I131)+J131</f>
        <v>31624662</v>
      </c>
      <c r="V131" s="30">
        <f t="shared" ref="V131:V194" si="14">T131-U131</f>
        <v>-19366195</v>
      </c>
      <c r="W131" s="27">
        <f t="shared" ref="W131:W194" si="15">V131/J131</f>
        <v>-146.40415334255627</v>
      </c>
      <c r="X131" s="31">
        <f t="shared" ref="X131:X194" si="16">T131/J131</f>
        <v>92.671300811164286</v>
      </c>
      <c r="Y131" t="str">
        <f t="shared" ref="Y131:Y194" si="17">IF(OR(W131&lt;$AB$2,W131&lt;0),"Loss making",IF(W131&lt;$AB$3,"Low ROI",IF(W131&lt;$AB$4,"Moderate","High ROI")))</f>
        <v>Loss making</v>
      </c>
    </row>
    <row r="132" spans="1:25" x14ac:dyDescent="0.3">
      <c r="A132" s="2" t="s">
        <v>149</v>
      </c>
      <c r="B132" s="2" t="s">
        <v>1141</v>
      </c>
      <c r="C132" s="2" t="s">
        <v>1632</v>
      </c>
      <c r="D132" s="2" t="s">
        <v>1638</v>
      </c>
      <c r="E132" s="2">
        <v>2023</v>
      </c>
      <c r="F132" s="2" t="s">
        <v>1640</v>
      </c>
      <c r="G132" s="2">
        <v>4941</v>
      </c>
      <c r="H132" s="2">
        <v>4528</v>
      </c>
      <c r="I132" s="2">
        <v>14372</v>
      </c>
      <c r="J132" s="2">
        <v>65434</v>
      </c>
      <c r="K132" s="2">
        <v>4.29</v>
      </c>
      <c r="L132" s="2">
        <v>14</v>
      </c>
      <c r="M132" s="2">
        <v>8.3000000000000007</v>
      </c>
      <c r="N132" s="2">
        <v>7.5</v>
      </c>
      <c r="O132" s="2">
        <v>33.19</v>
      </c>
      <c r="P132" s="2">
        <v>2.6</v>
      </c>
      <c r="Q132" s="2">
        <v>19420</v>
      </c>
      <c r="R132" s="2">
        <v>2176</v>
      </c>
      <c r="S132" s="2">
        <v>3</v>
      </c>
      <c r="T132" s="30">
        <f t="shared" si="12"/>
        <v>22372848</v>
      </c>
      <c r="U132" s="30">
        <f t="shared" si="13"/>
        <v>71077486</v>
      </c>
      <c r="V132" s="30">
        <f t="shared" si="14"/>
        <v>-48704638</v>
      </c>
      <c r="W132" s="27">
        <f t="shared" si="15"/>
        <v>-744.33227374147998</v>
      </c>
      <c r="X132" s="31">
        <f t="shared" si="16"/>
        <v>341.91472323257022</v>
      </c>
      <c r="Y132" t="str">
        <f t="shared" si="17"/>
        <v>Loss making</v>
      </c>
    </row>
    <row r="133" spans="1:25" x14ac:dyDescent="0.3">
      <c r="A133" s="2" t="s">
        <v>150</v>
      </c>
      <c r="B133" s="2" t="s">
        <v>1142</v>
      </c>
      <c r="C133" s="2" t="s">
        <v>1632</v>
      </c>
      <c r="D133" s="2" t="s">
        <v>1635</v>
      </c>
      <c r="E133" s="2">
        <v>2023</v>
      </c>
      <c r="F133" s="2" t="s">
        <v>1641</v>
      </c>
      <c r="G133" s="2">
        <v>3677</v>
      </c>
      <c r="H133" s="2">
        <v>5129</v>
      </c>
      <c r="I133" s="2">
        <v>9764</v>
      </c>
      <c r="J133" s="2">
        <v>245119</v>
      </c>
      <c r="K133" s="2">
        <v>6.49</v>
      </c>
      <c r="L133" s="2">
        <v>3</v>
      </c>
      <c r="M133" s="2">
        <v>6.55</v>
      </c>
      <c r="N133" s="2">
        <v>0.86</v>
      </c>
      <c r="O133" s="2">
        <v>78.239999999999995</v>
      </c>
      <c r="P133" s="2">
        <v>1.5</v>
      </c>
      <c r="Q133" s="2">
        <v>7701</v>
      </c>
      <c r="R133" s="2">
        <v>9066</v>
      </c>
      <c r="S133" s="2">
        <v>5</v>
      </c>
      <c r="T133" s="30">
        <f t="shared" si="12"/>
        <v>18859333</v>
      </c>
      <c r="U133" s="30">
        <f t="shared" si="13"/>
        <v>36147347</v>
      </c>
      <c r="V133" s="30">
        <f t="shared" si="14"/>
        <v>-17288014</v>
      </c>
      <c r="W133" s="27">
        <f t="shared" si="15"/>
        <v>-70.529065474320632</v>
      </c>
      <c r="X133" s="31">
        <f t="shared" si="16"/>
        <v>76.939498774064845</v>
      </c>
      <c r="Y133" t="str">
        <f t="shared" si="17"/>
        <v>Loss making</v>
      </c>
    </row>
    <row r="134" spans="1:25" x14ac:dyDescent="0.3">
      <c r="A134" s="2" t="s">
        <v>151</v>
      </c>
      <c r="B134" s="2" t="s">
        <v>1143</v>
      </c>
      <c r="C134" s="2" t="s">
        <v>1633</v>
      </c>
      <c r="D134" s="2" t="s">
        <v>1638</v>
      </c>
      <c r="E134" s="2">
        <v>2024</v>
      </c>
      <c r="F134" s="2" t="s">
        <v>1641</v>
      </c>
      <c r="G134" s="2">
        <v>1413</v>
      </c>
      <c r="H134" s="2">
        <v>4567</v>
      </c>
      <c r="I134" s="2">
        <v>7293</v>
      </c>
      <c r="J134" s="2">
        <v>490991</v>
      </c>
      <c r="K134" s="2">
        <v>10.28</v>
      </c>
      <c r="L134" s="2">
        <v>14</v>
      </c>
      <c r="M134" s="2">
        <v>4.1100000000000003</v>
      </c>
      <c r="N134" s="2">
        <v>15.87</v>
      </c>
      <c r="O134" s="2">
        <v>41.01</v>
      </c>
      <c r="P134" s="2">
        <v>4.3</v>
      </c>
      <c r="Q134" s="2">
        <v>17080</v>
      </c>
      <c r="R134" s="2">
        <v>4416</v>
      </c>
      <c r="S134" s="2">
        <v>6</v>
      </c>
      <c r="T134" s="30">
        <f t="shared" si="12"/>
        <v>6453171</v>
      </c>
      <c r="U134" s="30">
        <f t="shared" si="13"/>
        <v>10796000</v>
      </c>
      <c r="V134" s="30">
        <f t="shared" si="14"/>
        <v>-4342829</v>
      </c>
      <c r="W134" s="27">
        <f t="shared" si="15"/>
        <v>-8.8450277092655458</v>
      </c>
      <c r="X134" s="31">
        <f t="shared" si="16"/>
        <v>13.143155373520084</v>
      </c>
      <c r="Y134" t="str">
        <f t="shared" si="17"/>
        <v>Loss making</v>
      </c>
    </row>
    <row r="135" spans="1:25" x14ac:dyDescent="0.3">
      <c r="A135" s="2" t="s">
        <v>152</v>
      </c>
      <c r="B135" s="2" t="s">
        <v>1039</v>
      </c>
      <c r="C135" s="2" t="s">
        <v>1632</v>
      </c>
      <c r="D135" s="2" t="s">
        <v>1636</v>
      </c>
      <c r="E135" s="2">
        <v>2024</v>
      </c>
      <c r="F135" s="2" t="s">
        <v>1642</v>
      </c>
      <c r="G135" s="2">
        <v>2031</v>
      </c>
      <c r="H135" s="2">
        <v>7441</v>
      </c>
      <c r="I135" s="2">
        <v>11029</v>
      </c>
      <c r="J135" s="2">
        <v>387913</v>
      </c>
      <c r="K135" s="2">
        <v>4.99</v>
      </c>
      <c r="L135" s="2">
        <v>13</v>
      </c>
      <c r="M135" s="2">
        <v>6.63</v>
      </c>
      <c r="N135" s="2">
        <v>21.47</v>
      </c>
      <c r="O135" s="2">
        <v>35.86</v>
      </c>
      <c r="P135" s="2">
        <v>1.1000000000000001</v>
      </c>
      <c r="Q135" s="2">
        <v>20654</v>
      </c>
      <c r="R135" s="2">
        <v>6296</v>
      </c>
      <c r="S135" s="2">
        <v>5</v>
      </c>
      <c r="T135" s="30">
        <f t="shared" si="12"/>
        <v>15112671</v>
      </c>
      <c r="U135" s="30">
        <f t="shared" si="13"/>
        <v>22787812</v>
      </c>
      <c r="V135" s="30">
        <f t="shared" si="14"/>
        <v>-7675141</v>
      </c>
      <c r="W135" s="27">
        <f t="shared" si="15"/>
        <v>-19.785727727609025</v>
      </c>
      <c r="X135" s="31">
        <f t="shared" si="16"/>
        <v>38.958918623505788</v>
      </c>
      <c r="Y135" t="str">
        <f t="shared" si="17"/>
        <v>Loss making</v>
      </c>
    </row>
    <row r="136" spans="1:25" x14ac:dyDescent="0.3">
      <c r="A136" s="2" t="s">
        <v>153</v>
      </c>
      <c r="B136" s="2" t="s">
        <v>1041</v>
      </c>
      <c r="C136" s="2" t="s">
        <v>1634</v>
      </c>
      <c r="D136" s="2" t="s">
        <v>1637</v>
      </c>
      <c r="E136" s="2">
        <v>2024</v>
      </c>
      <c r="F136" s="2" t="s">
        <v>1641</v>
      </c>
      <c r="G136" s="2">
        <v>1713</v>
      </c>
      <c r="H136" s="2">
        <v>19270</v>
      </c>
      <c r="I136" s="2">
        <v>12415</v>
      </c>
      <c r="J136" s="2">
        <v>295754</v>
      </c>
      <c r="K136" s="2">
        <v>0.85</v>
      </c>
      <c r="L136" s="2">
        <v>19</v>
      </c>
      <c r="M136" s="2">
        <v>1.18</v>
      </c>
      <c r="N136" s="2">
        <v>8.6199999999999992</v>
      </c>
      <c r="O136" s="2">
        <v>84.81</v>
      </c>
      <c r="P136" s="2">
        <v>3.1</v>
      </c>
      <c r="Q136" s="2">
        <v>8899</v>
      </c>
      <c r="R136" s="2">
        <v>4689</v>
      </c>
      <c r="S136" s="2">
        <v>5</v>
      </c>
      <c r="T136" s="30">
        <f t="shared" si="12"/>
        <v>33009510</v>
      </c>
      <c r="U136" s="30">
        <f t="shared" si="13"/>
        <v>21562649</v>
      </c>
      <c r="V136" s="30">
        <f t="shared" si="14"/>
        <v>11446861</v>
      </c>
      <c r="W136" s="27">
        <f t="shared" si="15"/>
        <v>38.70399385976183</v>
      </c>
      <c r="X136" s="31">
        <f t="shared" si="16"/>
        <v>111.61137296536987</v>
      </c>
      <c r="Y136" t="str">
        <f t="shared" si="17"/>
        <v>Moderate</v>
      </c>
    </row>
    <row r="137" spans="1:25" x14ac:dyDescent="0.3">
      <c r="A137" s="2" t="s">
        <v>154</v>
      </c>
      <c r="B137" s="2" t="s">
        <v>1144</v>
      </c>
      <c r="C137" s="2" t="s">
        <v>1634</v>
      </c>
      <c r="D137" s="2" t="s">
        <v>1637</v>
      </c>
      <c r="E137" s="2">
        <v>2024</v>
      </c>
      <c r="F137" s="2" t="s">
        <v>1641</v>
      </c>
      <c r="G137" s="2">
        <v>1579</v>
      </c>
      <c r="H137" s="2">
        <v>13055</v>
      </c>
      <c r="I137" s="2">
        <v>11559</v>
      </c>
      <c r="J137" s="2">
        <v>378821</v>
      </c>
      <c r="K137" s="2">
        <v>5.61</v>
      </c>
      <c r="L137" s="2">
        <v>18</v>
      </c>
      <c r="M137" s="2">
        <v>4.01</v>
      </c>
      <c r="N137" s="2">
        <v>9.76</v>
      </c>
      <c r="O137" s="2">
        <v>39.07</v>
      </c>
      <c r="P137" s="2">
        <v>3.6</v>
      </c>
      <c r="Q137" s="2">
        <v>18445</v>
      </c>
      <c r="R137" s="2">
        <v>8242</v>
      </c>
      <c r="S137" s="2">
        <v>12</v>
      </c>
      <c r="T137" s="30">
        <f t="shared" si="12"/>
        <v>20613845</v>
      </c>
      <c r="U137" s="30">
        <f t="shared" si="13"/>
        <v>18630482</v>
      </c>
      <c r="V137" s="30">
        <f t="shared" si="14"/>
        <v>1983363</v>
      </c>
      <c r="W137" s="27">
        <f t="shared" si="15"/>
        <v>5.2356205173419639</v>
      </c>
      <c r="X137" s="31">
        <f t="shared" si="16"/>
        <v>54.415792683087794</v>
      </c>
      <c r="Y137" t="str">
        <f t="shared" si="17"/>
        <v>Low ROI</v>
      </c>
    </row>
    <row r="138" spans="1:25" x14ac:dyDescent="0.3">
      <c r="A138" s="2" t="s">
        <v>155</v>
      </c>
      <c r="B138" s="2" t="s">
        <v>1145</v>
      </c>
      <c r="C138" s="2" t="s">
        <v>1633</v>
      </c>
      <c r="D138" s="2" t="s">
        <v>1637</v>
      </c>
      <c r="E138" s="2">
        <v>2023</v>
      </c>
      <c r="F138" s="2" t="s">
        <v>1642</v>
      </c>
      <c r="G138" s="2">
        <v>2088</v>
      </c>
      <c r="H138" s="2">
        <v>14581</v>
      </c>
      <c r="I138" s="2">
        <v>6239</v>
      </c>
      <c r="J138" s="2">
        <v>133555</v>
      </c>
      <c r="K138" s="2">
        <v>14.17</v>
      </c>
      <c r="L138" s="2">
        <v>12</v>
      </c>
      <c r="M138" s="2">
        <v>7.93</v>
      </c>
      <c r="N138" s="2">
        <v>22.28</v>
      </c>
      <c r="O138" s="2">
        <v>41.22</v>
      </c>
      <c r="P138" s="2">
        <v>1.8</v>
      </c>
      <c r="Q138" s="2">
        <v>9123</v>
      </c>
      <c r="R138" s="2">
        <v>6360</v>
      </c>
      <c r="S138" s="2">
        <v>14</v>
      </c>
      <c r="T138" s="30">
        <f t="shared" si="12"/>
        <v>30445128</v>
      </c>
      <c r="U138" s="30">
        <f t="shared" si="13"/>
        <v>13160587</v>
      </c>
      <c r="V138" s="30">
        <f t="shared" si="14"/>
        <v>17284541</v>
      </c>
      <c r="W138" s="27">
        <f t="shared" si="15"/>
        <v>129.41889858110892</v>
      </c>
      <c r="X138" s="31">
        <f t="shared" si="16"/>
        <v>227.95947736887425</v>
      </c>
      <c r="Y138" t="str">
        <f t="shared" si="17"/>
        <v>High ROI</v>
      </c>
    </row>
    <row r="139" spans="1:25" x14ac:dyDescent="0.3">
      <c r="A139" s="2" t="s">
        <v>156</v>
      </c>
      <c r="B139" s="2" t="s">
        <v>1146</v>
      </c>
      <c r="C139" s="2" t="s">
        <v>1634</v>
      </c>
      <c r="D139" s="2" t="s">
        <v>1636</v>
      </c>
      <c r="E139" s="2">
        <v>2023</v>
      </c>
      <c r="F139" s="2" t="s">
        <v>1641</v>
      </c>
      <c r="G139" s="2">
        <v>3352</v>
      </c>
      <c r="H139" s="2">
        <v>8319</v>
      </c>
      <c r="I139" s="2">
        <v>10565</v>
      </c>
      <c r="J139" s="2">
        <v>178379</v>
      </c>
      <c r="K139" s="2">
        <v>9.6300000000000008</v>
      </c>
      <c r="L139" s="2">
        <v>9</v>
      </c>
      <c r="M139" s="2">
        <v>2.21</v>
      </c>
      <c r="N139" s="2">
        <v>20.34</v>
      </c>
      <c r="O139" s="2">
        <v>18.489999999999998</v>
      </c>
      <c r="P139" s="2">
        <v>4.5999999999999996</v>
      </c>
      <c r="Q139" s="2">
        <v>11827</v>
      </c>
      <c r="R139" s="2">
        <v>8571</v>
      </c>
      <c r="S139" s="2">
        <v>10</v>
      </c>
      <c r="T139" s="30">
        <f t="shared" si="12"/>
        <v>27885288</v>
      </c>
      <c r="U139" s="30">
        <f t="shared" si="13"/>
        <v>35592259</v>
      </c>
      <c r="V139" s="30">
        <f t="shared" si="14"/>
        <v>-7706971</v>
      </c>
      <c r="W139" s="27">
        <f t="shared" si="15"/>
        <v>-43.205595950195928</v>
      </c>
      <c r="X139" s="31">
        <f t="shared" si="16"/>
        <v>156.32606977278715</v>
      </c>
      <c r="Y139" t="str">
        <f t="shared" si="17"/>
        <v>Loss making</v>
      </c>
    </row>
    <row r="140" spans="1:25" x14ac:dyDescent="0.3">
      <c r="A140" s="2" t="s">
        <v>157</v>
      </c>
      <c r="B140" s="2" t="s">
        <v>1147</v>
      </c>
      <c r="C140" s="2" t="s">
        <v>1634</v>
      </c>
      <c r="D140" s="2" t="s">
        <v>1635</v>
      </c>
      <c r="E140" s="2">
        <v>2024</v>
      </c>
      <c r="F140" s="2" t="s">
        <v>1640</v>
      </c>
      <c r="G140" s="2">
        <v>2287</v>
      </c>
      <c r="H140" s="2">
        <v>12546</v>
      </c>
      <c r="I140" s="2">
        <v>12686</v>
      </c>
      <c r="J140" s="2">
        <v>266992</v>
      </c>
      <c r="K140" s="2">
        <v>10.07</v>
      </c>
      <c r="L140" s="2">
        <v>4</v>
      </c>
      <c r="M140" s="2">
        <v>1.86</v>
      </c>
      <c r="N140" s="2">
        <v>17.87</v>
      </c>
      <c r="O140" s="2">
        <v>63.64</v>
      </c>
      <c r="P140" s="2">
        <v>4.4000000000000004</v>
      </c>
      <c r="Q140" s="2">
        <v>8687</v>
      </c>
      <c r="R140" s="2">
        <v>7997</v>
      </c>
      <c r="S140" s="2">
        <v>12</v>
      </c>
      <c r="T140" s="30">
        <f t="shared" si="12"/>
        <v>28692702</v>
      </c>
      <c r="U140" s="30">
        <f t="shared" si="13"/>
        <v>29279874</v>
      </c>
      <c r="V140" s="30">
        <f t="shared" si="14"/>
        <v>-587172</v>
      </c>
      <c r="W140" s="27">
        <f t="shared" si="15"/>
        <v>-2.1992119614070833</v>
      </c>
      <c r="X140" s="31">
        <f t="shared" si="16"/>
        <v>107.46652334152334</v>
      </c>
      <c r="Y140" t="str">
        <f t="shared" si="17"/>
        <v>Loss making</v>
      </c>
    </row>
    <row r="141" spans="1:25" x14ac:dyDescent="0.3">
      <c r="A141" s="2" t="s">
        <v>158</v>
      </c>
      <c r="B141" s="2" t="s">
        <v>1148</v>
      </c>
      <c r="C141" s="2" t="s">
        <v>1633</v>
      </c>
      <c r="D141" s="2" t="s">
        <v>1636</v>
      </c>
      <c r="E141" s="2">
        <v>2024</v>
      </c>
      <c r="F141" s="2" t="s">
        <v>1639</v>
      </c>
      <c r="G141" s="2">
        <v>1356</v>
      </c>
      <c r="H141" s="2">
        <v>19217</v>
      </c>
      <c r="I141" s="2">
        <v>14079</v>
      </c>
      <c r="J141" s="2">
        <v>289511</v>
      </c>
      <c r="K141" s="2">
        <v>9.48</v>
      </c>
      <c r="L141" s="2">
        <v>19</v>
      </c>
      <c r="M141" s="2">
        <v>9.51</v>
      </c>
      <c r="N141" s="2">
        <v>6.22</v>
      </c>
      <c r="O141" s="2">
        <v>33.11</v>
      </c>
      <c r="P141" s="2">
        <v>2.9</v>
      </c>
      <c r="Q141" s="2">
        <v>3680</v>
      </c>
      <c r="R141" s="2">
        <v>4941</v>
      </c>
      <c r="S141" s="2">
        <v>14</v>
      </c>
      <c r="T141" s="30">
        <f t="shared" si="12"/>
        <v>26058252</v>
      </c>
      <c r="U141" s="30">
        <f t="shared" si="13"/>
        <v>19380635</v>
      </c>
      <c r="V141" s="30">
        <f t="shared" si="14"/>
        <v>6677617</v>
      </c>
      <c r="W141" s="27">
        <f t="shared" si="15"/>
        <v>23.065158145977183</v>
      </c>
      <c r="X141" s="31">
        <f t="shared" si="16"/>
        <v>90.00781317462895</v>
      </c>
      <c r="Y141" t="str">
        <f t="shared" si="17"/>
        <v>Moderate</v>
      </c>
    </row>
    <row r="142" spans="1:25" x14ac:dyDescent="0.3">
      <c r="A142" s="2" t="s">
        <v>159</v>
      </c>
      <c r="B142" s="2" t="s">
        <v>1149</v>
      </c>
      <c r="C142" s="2" t="s">
        <v>1633</v>
      </c>
      <c r="D142" s="2" t="s">
        <v>1636</v>
      </c>
      <c r="E142" s="2">
        <v>2024</v>
      </c>
      <c r="F142" s="2" t="s">
        <v>1640</v>
      </c>
      <c r="G142" s="2">
        <v>4079</v>
      </c>
      <c r="H142" s="2">
        <v>4211</v>
      </c>
      <c r="I142" s="2">
        <v>7311</v>
      </c>
      <c r="J142" s="2">
        <v>226806</v>
      </c>
      <c r="K142" s="2">
        <v>2.98</v>
      </c>
      <c r="L142" s="2">
        <v>19</v>
      </c>
      <c r="M142" s="2">
        <v>2.1</v>
      </c>
      <c r="N142" s="2">
        <v>22.76</v>
      </c>
      <c r="O142" s="2">
        <v>56.85</v>
      </c>
      <c r="P142" s="2">
        <v>2.6</v>
      </c>
      <c r="Q142" s="2">
        <v>3460</v>
      </c>
      <c r="R142" s="2">
        <v>7261</v>
      </c>
      <c r="S142" s="2">
        <v>3</v>
      </c>
      <c r="T142" s="30">
        <f t="shared" si="12"/>
        <v>17176669</v>
      </c>
      <c r="U142" s="30">
        <f t="shared" si="13"/>
        <v>30048375</v>
      </c>
      <c r="V142" s="30">
        <f t="shared" si="14"/>
        <v>-12871706</v>
      </c>
      <c r="W142" s="27">
        <f t="shared" si="15"/>
        <v>-56.752052414839113</v>
      </c>
      <c r="X142" s="31">
        <f t="shared" si="16"/>
        <v>75.732868618995965</v>
      </c>
      <c r="Y142" t="str">
        <f t="shared" si="17"/>
        <v>Loss making</v>
      </c>
    </row>
    <row r="143" spans="1:25" x14ac:dyDescent="0.3">
      <c r="A143" s="2" t="s">
        <v>160</v>
      </c>
      <c r="B143" s="2" t="s">
        <v>1150</v>
      </c>
      <c r="C143" s="2" t="s">
        <v>1634</v>
      </c>
      <c r="D143" s="2" t="s">
        <v>1638</v>
      </c>
      <c r="E143" s="2">
        <v>2024</v>
      </c>
      <c r="F143" s="2" t="s">
        <v>1642</v>
      </c>
      <c r="G143" s="2">
        <v>2725</v>
      </c>
      <c r="H143" s="2">
        <v>6353</v>
      </c>
      <c r="I143" s="2">
        <v>12283</v>
      </c>
      <c r="J143" s="2">
        <v>413809</v>
      </c>
      <c r="K143" s="2">
        <v>6.28</v>
      </c>
      <c r="L143" s="2">
        <v>5</v>
      </c>
      <c r="M143" s="2">
        <v>2.61</v>
      </c>
      <c r="N143" s="2">
        <v>3.86</v>
      </c>
      <c r="O143" s="2">
        <v>57.31</v>
      </c>
      <c r="P143" s="2">
        <v>1.9</v>
      </c>
      <c r="Q143" s="2">
        <v>6653</v>
      </c>
      <c r="R143" s="2">
        <v>9766</v>
      </c>
      <c r="S143" s="2">
        <v>7</v>
      </c>
      <c r="T143" s="30">
        <f t="shared" si="12"/>
        <v>17311925</v>
      </c>
      <c r="U143" s="30">
        <f t="shared" si="13"/>
        <v>33884984</v>
      </c>
      <c r="V143" s="30">
        <f t="shared" si="14"/>
        <v>-16573059</v>
      </c>
      <c r="W143" s="27">
        <f t="shared" si="15"/>
        <v>-40.050020661706249</v>
      </c>
      <c r="X143" s="31">
        <f t="shared" si="16"/>
        <v>41.835544901150044</v>
      </c>
      <c r="Y143" t="str">
        <f t="shared" si="17"/>
        <v>Loss making</v>
      </c>
    </row>
    <row r="144" spans="1:25" x14ac:dyDescent="0.3">
      <c r="A144" s="2" t="s">
        <v>161</v>
      </c>
      <c r="B144" s="2" t="s">
        <v>1151</v>
      </c>
      <c r="C144" s="2" t="s">
        <v>1632</v>
      </c>
      <c r="D144" s="2" t="s">
        <v>1638</v>
      </c>
      <c r="E144" s="2">
        <v>2023</v>
      </c>
      <c r="F144" s="2" t="s">
        <v>1639</v>
      </c>
      <c r="G144" s="2">
        <v>1332</v>
      </c>
      <c r="H144" s="2">
        <v>9215</v>
      </c>
      <c r="I144" s="2">
        <v>8304</v>
      </c>
      <c r="J144" s="2">
        <v>483819</v>
      </c>
      <c r="K144" s="2">
        <v>11.26</v>
      </c>
      <c r="L144" s="2">
        <v>3</v>
      </c>
      <c r="M144" s="2">
        <v>9.6999999999999993</v>
      </c>
      <c r="N144" s="2">
        <v>15.67</v>
      </c>
      <c r="O144" s="2">
        <v>67.540000000000006</v>
      </c>
      <c r="P144" s="2">
        <v>3.9</v>
      </c>
      <c r="Q144" s="2">
        <v>8535</v>
      </c>
      <c r="R144" s="2">
        <v>1159</v>
      </c>
      <c r="S144" s="2">
        <v>9</v>
      </c>
      <c r="T144" s="30">
        <f t="shared" si="12"/>
        <v>12274380</v>
      </c>
      <c r="U144" s="30">
        <f t="shared" si="13"/>
        <v>11544747</v>
      </c>
      <c r="V144" s="30">
        <f t="shared" si="14"/>
        <v>729633</v>
      </c>
      <c r="W144" s="27">
        <f t="shared" si="15"/>
        <v>1.5080701667359075</v>
      </c>
      <c r="X144" s="31">
        <f t="shared" si="16"/>
        <v>25.369776714019086</v>
      </c>
      <c r="Y144" t="str">
        <f t="shared" si="17"/>
        <v>Low ROI</v>
      </c>
    </row>
    <row r="145" spans="1:25" x14ac:dyDescent="0.3">
      <c r="A145" s="2" t="s">
        <v>162</v>
      </c>
      <c r="B145" s="2" t="s">
        <v>1152</v>
      </c>
      <c r="C145" s="2" t="s">
        <v>1632</v>
      </c>
      <c r="D145" s="2" t="s">
        <v>1638</v>
      </c>
      <c r="E145" s="2">
        <v>2023</v>
      </c>
      <c r="F145" s="2" t="s">
        <v>1639</v>
      </c>
      <c r="G145" s="2">
        <v>759</v>
      </c>
      <c r="H145" s="2">
        <v>10442</v>
      </c>
      <c r="I145" s="2">
        <v>2046</v>
      </c>
      <c r="J145" s="2">
        <v>118803</v>
      </c>
      <c r="K145" s="2">
        <v>1.52</v>
      </c>
      <c r="L145" s="2">
        <v>1</v>
      </c>
      <c r="M145" s="2">
        <v>7.35</v>
      </c>
      <c r="N145" s="2">
        <v>0.72</v>
      </c>
      <c r="O145" s="2">
        <v>69.62</v>
      </c>
      <c r="P145" s="2">
        <v>1.5</v>
      </c>
      <c r="Q145" s="2">
        <v>12971</v>
      </c>
      <c r="R145" s="2">
        <v>2022</v>
      </c>
      <c r="S145" s="2">
        <v>9</v>
      </c>
      <c r="T145" s="30">
        <f t="shared" si="12"/>
        <v>7925478</v>
      </c>
      <c r="U145" s="30">
        <f t="shared" si="13"/>
        <v>1671717</v>
      </c>
      <c r="V145" s="30">
        <f t="shared" si="14"/>
        <v>6253761</v>
      </c>
      <c r="W145" s="27">
        <f t="shared" si="15"/>
        <v>52.639756571803744</v>
      </c>
      <c r="X145" s="31">
        <f t="shared" si="16"/>
        <v>66.711093154213273</v>
      </c>
      <c r="Y145" t="str">
        <f t="shared" si="17"/>
        <v>Moderate</v>
      </c>
    </row>
    <row r="146" spans="1:25" x14ac:dyDescent="0.3">
      <c r="A146" s="2" t="s">
        <v>163</v>
      </c>
      <c r="B146" s="2" t="s">
        <v>1150</v>
      </c>
      <c r="C146" s="2" t="s">
        <v>1633</v>
      </c>
      <c r="D146" s="2" t="s">
        <v>1636</v>
      </c>
      <c r="E146" s="2">
        <v>2024</v>
      </c>
      <c r="F146" s="2" t="s">
        <v>1639</v>
      </c>
      <c r="G146" s="2">
        <v>4794</v>
      </c>
      <c r="H146" s="2">
        <v>17007</v>
      </c>
      <c r="I146" s="2">
        <v>12711</v>
      </c>
      <c r="J146" s="2">
        <v>482548</v>
      </c>
      <c r="K146" s="2">
        <v>4.17</v>
      </c>
      <c r="L146" s="2">
        <v>15</v>
      </c>
      <c r="M146" s="2">
        <v>7</v>
      </c>
      <c r="N146" s="2">
        <v>16.09</v>
      </c>
      <c r="O146" s="2">
        <v>51.16</v>
      </c>
      <c r="P146" s="2">
        <v>3.7</v>
      </c>
      <c r="Q146" s="2">
        <v>2082</v>
      </c>
      <c r="R146" s="2">
        <v>6201</v>
      </c>
      <c r="S146" s="2">
        <v>12</v>
      </c>
      <c r="T146" s="30">
        <f t="shared" si="12"/>
        <v>81531558</v>
      </c>
      <c r="U146" s="30">
        <f t="shared" si="13"/>
        <v>61419082</v>
      </c>
      <c r="V146" s="30">
        <f t="shared" si="14"/>
        <v>20112476</v>
      </c>
      <c r="W146" s="27">
        <f t="shared" si="15"/>
        <v>41.679741704452198</v>
      </c>
      <c r="X146" s="31">
        <f t="shared" si="16"/>
        <v>168.96051377272312</v>
      </c>
      <c r="Y146" t="str">
        <f t="shared" si="17"/>
        <v>Moderate</v>
      </c>
    </row>
    <row r="147" spans="1:25" x14ac:dyDescent="0.3">
      <c r="A147" s="2" t="s">
        <v>164</v>
      </c>
      <c r="B147" s="2" t="s">
        <v>1153</v>
      </c>
      <c r="C147" s="2" t="s">
        <v>1634</v>
      </c>
      <c r="D147" s="2" t="s">
        <v>1638</v>
      </c>
      <c r="E147" s="2">
        <v>2024</v>
      </c>
      <c r="F147" s="2" t="s">
        <v>1640</v>
      </c>
      <c r="G147" s="2">
        <v>4463</v>
      </c>
      <c r="H147" s="2">
        <v>17326</v>
      </c>
      <c r="I147" s="2">
        <v>4639</v>
      </c>
      <c r="J147" s="2">
        <v>403847</v>
      </c>
      <c r="K147" s="2">
        <v>4.1399999999999997</v>
      </c>
      <c r="L147" s="2">
        <v>17</v>
      </c>
      <c r="M147" s="2">
        <v>8.5299999999999994</v>
      </c>
      <c r="N147" s="2">
        <v>6.93</v>
      </c>
      <c r="O147" s="2">
        <v>36.479999999999997</v>
      </c>
      <c r="P147" s="2">
        <v>4.4000000000000004</v>
      </c>
      <c r="Q147" s="2">
        <v>17014</v>
      </c>
      <c r="R147" s="2">
        <v>4692</v>
      </c>
      <c r="S147" s="2">
        <v>8</v>
      </c>
      <c r="T147" s="30">
        <f t="shared" si="12"/>
        <v>77325938</v>
      </c>
      <c r="U147" s="30">
        <f t="shared" si="13"/>
        <v>21107704</v>
      </c>
      <c r="V147" s="30">
        <f t="shared" si="14"/>
        <v>56218234</v>
      </c>
      <c r="W147" s="27">
        <f t="shared" si="15"/>
        <v>139.20676394773267</v>
      </c>
      <c r="X147" s="31">
        <f t="shared" si="16"/>
        <v>191.47335005583798</v>
      </c>
      <c r="Y147" t="str">
        <f t="shared" si="17"/>
        <v>High ROI</v>
      </c>
    </row>
    <row r="148" spans="1:25" x14ac:dyDescent="0.3">
      <c r="A148" s="2" t="s">
        <v>165</v>
      </c>
      <c r="B148" s="2" t="s">
        <v>1154</v>
      </c>
      <c r="C148" s="2" t="s">
        <v>1634</v>
      </c>
      <c r="D148" s="2" t="s">
        <v>1636</v>
      </c>
      <c r="E148" s="2">
        <v>2023</v>
      </c>
      <c r="F148" s="2" t="s">
        <v>1641</v>
      </c>
      <c r="G148" s="2">
        <v>3798</v>
      </c>
      <c r="H148" s="2">
        <v>3262</v>
      </c>
      <c r="I148" s="2">
        <v>9351</v>
      </c>
      <c r="J148" s="2">
        <v>333456</v>
      </c>
      <c r="K148" s="2">
        <v>6.48</v>
      </c>
      <c r="L148" s="2">
        <v>4</v>
      </c>
      <c r="M148" s="2">
        <v>1.1599999999999999</v>
      </c>
      <c r="N148" s="2">
        <v>11.24</v>
      </c>
      <c r="O148" s="2">
        <v>77</v>
      </c>
      <c r="P148" s="2">
        <v>1.9</v>
      </c>
      <c r="Q148" s="2">
        <v>17031</v>
      </c>
      <c r="R148" s="2">
        <v>6449</v>
      </c>
      <c r="S148" s="2">
        <v>11</v>
      </c>
      <c r="T148" s="30">
        <f t="shared" si="12"/>
        <v>12389076</v>
      </c>
      <c r="U148" s="30">
        <f t="shared" si="13"/>
        <v>35848554</v>
      </c>
      <c r="V148" s="30">
        <f t="shared" si="14"/>
        <v>-23459478</v>
      </c>
      <c r="W148" s="27">
        <f t="shared" si="15"/>
        <v>-70.352544263710953</v>
      </c>
      <c r="X148" s="31">
        <f t="shared" si="16"/>
        <v>37.153555491579098</v>
      </c>
      <c r="Y148" t="str">
        <f t="shared" si="17"/>
        <v>Loss making</v>
      </c>
    </row>
    <row r="149" spans="1:25" x14ac:dyDescent="0.3">
      <c r="A149" s="2" t="s">
        <v>166</v>
      </c>
      <c r="B149" s="2" t="s">
        <v>1119</v>
      </c>
      <c r="C149" s="2" t="s">
        <v>1633</v>
      </c>
      <c r="D149" s="2" t="s">
        <v>1635</v>
      </c>
      <c r="E149" s="2">
        <v>2024</v>
      </c>
      <c r="F149" s="2" t="s">
        <v>1640</v>
      </c>
      <c r="G149" s="2">
        <v>4829</v>
      </c>
      <c r="H149" s="2">
        <v>17350</v>
      </c>
      <c r="I149" s="2">
        <v>14008</v>
      </c>
      <c r="J149" s="2">
        <v>274448</v>
      </c>
      <c r="K149" s="2">
        <v>14.71</v>
      </c>
      <c r="L149" s="2">
        <v>3</v>
      </c>
      <c r="M149" s="2">
        <v>7.06</v>
      </c>
      <c r="N149" s="2">
        <v>8.6300000000000008</v>
      </c>
      <c r="O149" s="2">
        <v>34.79</v>
      </c>
      <c r="P149" s="2">
        <v>4.5</v>
      </c>
      <c r="Q149" s="2">
        <v>18172</v>
      </c>
      <c r="R149" s="2">
        <v>2573</v>
      </c>
      <c r="S149" s="2">
        <v>12</v>
      </c>
      <c r="T149" s="30">
        <f t="shared" si="12"/>
        <v>83783150</v>
      </c>
      <c r="U149" s="30">
        <f t="shared" si="13"/>
        <v>67919080</v>
      </c>
      <c r="V149" s="30">
        <f t="shared" si="14"/>
        <v>15864070</v>
      </c>
      <c r="W149" s="27">
        <f t="shared" si="15"/>
        <v>57.803554771760041</v>
      </c>
      <c r="X149" s="31">
        <f t="shared" si="16"/>
        <v>305.27877776482251</v>
      </c>
      <c r="Y149" t="str">
        <f t="shared" si="17"/>
        <v>Moderate</v>
      </c>
    </row>
    <row r="150" spans="1:25" x14ac:dyDescent="0.3">
      <c r="A150" s="2" t="s">
        <v>167</v>
      </c>
      <c r="B150" s="2" t="s">
        <v>1155</v>
      </c>
      <c r="C150" s="2" t="s">
        <v>1633</v>
      </c>
      <c r="D150" s="2" t="s">
        <v>1635</v>
      </c>
      <c r="E150" s="2">
        <v>2023</v>
      </c>
      <c r="F150" s="2" t="s">
        <v>1639</v>
      </c>
      <c r="G150" s="2">
        <v>713</v>
      </c>
      <c r="H150" s="2">
        <v>13612</v>
      </c>
      <c r="I150" s="2">
        <v>3176</v>
      </c>
      <c r="J150" s="2">
        <v>225251</v>
      </c>
      <c r="K150" s="2">
        <v>1.01</v>
      </c>
      <c r="L150" s="2">
        <v>12</v>
      </c>
      <c r="M150" s="2">
        <v>5.04</v>
      </c>
      <c r="N150" s="2">
        <v>4.32</v>
      </c>
      <c r="O150" s="2">
        <v>50.6</v>
      </c>
      <c r="P150" s="2">
        <v>1.1000000000000001</v>
      </c>
      <c r="Q150" s="2">
        <v>9479</v>
      </c>
      <c r="R150" s="2">
        <v>8208</v>
      </c>
      <c r="S150" s="2">
        <v>5</v>
      </c>
      <c r="T150" s="30">
        <f t="shared" si="12"/>
        <v>9705356</v>
      </c>
      <c r="U150" s="30">
        <f t="shared" si="13"/>
        <v>2489739</v>
      </c>
      <c r="V150" s="30">
        <f t="shared" si="14"/>
        <v>7215617</v>
      </c>
      <c r="W150" s="27">
        <f t="shared" si="15"/>
        <v>32.033673546399349</v>
      </c>
      <c r="X150" s="31">
        <f t="shared" si="16"/>
        <v>43.086849780911074</v>
      </c>
      <c r="Y150" t="str">
        <f t="shared" si="17"/>
        <v>Moderate</v>
      </c>
    </row>
    <row r="151" spans="1:25" x14ac:dyDescent="0.3">
      <c r="A151" s="2" t="s">
        <v>168</v>
      </c>
      <c r="B151" s="2" t="s">
        <v>1156</v>
      </c>
      <c r="C151" s="2" t="s">
        <v>1632</v>
      </c>
      <c r="D151" s="2" t="s">
        <v>1638</v>
      </c>
      <c r="E151" s="2">
        <v>2023</v>
      </c>
      <c r="F151" s="2" t="s">
        <v>1642</v>
      </c>
      <c r="G151" s="2">
        <v>2048</v>
      </c>
      <c r="H151" s="2">
        <v>14152</v>
      </c>
      <c r="I151" s="2">
        <v>3809</v>
      </c>
      <c r="J151" s="2">
        <v>252514</v>
      </c>
      <c r="K151" s="2">
        <v>7.78</v>
      </c>
      <c r="L151" s="2">
        <v>18</v>
      </c>
      <c r="M151" s="2">
        <v>8.2899999999999991</v>
      </c>
      <c r="N151" s="2">
        <v>15.55</v>
      </c>
      <c r="O151" s="2">
        <v>42.1</v>
      </c>
      <c r="P151" s="2">
        <v>4.7</v>
      </c>
      <c r="Q151" s="2">
        <v>4560</v>
      </c>
      <c r="R151" s="2">
        <v>8196</v>
      </c>
      <c r="S151" s="2">
        <v>8</v>
      </c>
      <c r="T151" s="30">
        <f t="shared" si="12"/>
        <v>28983296</v>
      </c>
      <c r="U151" s="30">
        <f t="shared" si="13"/>
        <v>8053346</v>
      </c>
      <c r="V151" s="30">
        <f t="shared" si="14"/>
        <v>20929950</v>
      </c>
      <c r="W151" s="27">
        <f t="shared" si="15"/>
        <v>82.886295413323623</v>
      </c>
      <c r="X151" s="31">
        <f t="shared" si="16"/>
        <v>114.77896671075663</v>
      </c>
      <c r="Y151" t="str">
        <f t="shared" si="17"/>
        <v>High ROI</v>
      </c>
    </row>
    <row r="152" spans="1:25" x14ac:dyDescent="0.3">
      <c r="A152" s="2" t="s">
        <v>169</v>
      </c>
      <c r="B152" s="2" t="s">
        <v>1157</v>
      </c>
      <c r="C152" s="2" t="s">
        <v>1632</v>
      </c>
      <c r="D152" s="2" t="s">
        <v>1635</v>
      </c>
      <c r="E152" s="2">
        <v>2023</v>
      </c>
      <c r="F152" s="2" t="s">
        <v>1641</v>
      </c>
      <c r="G152" s="2">
        <v>3495</v>
      </c>
      <c r="H152" s="2">
        <v>7622</v>
      </c>
      <c r="I152" s="2">
        <v>11985</v>
      </c>
      <c r="J152" s="2">
        <v>295404</v>
      </c>
      <c r="K152" s="2">
        <v>2.69</v>
      </c>
      <c r="L152" s="2">
        <v>1</v>
      </c>
      <c r="M152" s="2">
        <v>5.08</v>
      </c>
      <c r="N152" s="2">
        <v>22.05</v>
      </c>
      <c r="O152" s="2">
        <v>78.41</v>
      </c>
      <c r="P152" s="2">
        <v>1.5</v>
      </c>
      <c r="Q152" s="2">
        <v>15231</v>
      </c>
      <c r="R152" s="2">
        <v>6848</v>
      </c>
      <c r="S152" s="2">
        <v>14</v>
      </c>
      <c r="T152" s="30">
        <f t="shared" si="12"/>
        <v>26638890</v>
      </c>
      <c r="U152" s="30">
        <f t="shared" si="13"/>
        <v>42182979</v>
      </c>
      <c r="V152" s="30">
        <f t="shared" si="14"/>
        <v>-15544089</v>
      </c>
      <c r="W152" s="27">
        <f t="shared" si="15"/>
        <v>-52.619764796685217</v>
      </c>
      <c r="X152" s="31">
        <f t="shared" si="16"/>
        <v>90.177824267782427</v>
      </c>
      <c r="Y152" t="str">
        <f t="shared" si="17"/>
        <v>Loss making</v>
      </c>
    </row>
    <row r="153" spans="1:25" x14ac:dyDescent="0.3">
      <c r="A153" s="2" t="s">
        <v>170</v>
      </c>
      <c r="B153" s="2" t="s">
        <v>1158</v>
      </c>
      <c r="C153" s="2" t="s">
        <v>1634</v>
      </c>
      <c r="D153" s="2" t="s">
        <v>1636</v>
      </c>
      <c r="E153" s="2">
        <v>2024</v>
      </c>
      <c r="F153" s="2" t="s">
        <v>1642</v>
      </c>
      <c r="G153" s="2">
        <v>3793</v>
      </c>
      <c r="H153" s="2">
        <v>1981</v>
      </c>
      <c r="I153" s="2">
        <v>9954</v>
      </c>
      <c r="J153" s="2">
        <v>167961</v>
      </c>
      <c r="K153" s="2">
        <v>14.56</v>
      </c>
      <c r="L153" s="2">
        <v>12</v>
      </c>
      <c r="M153" s="2">
        <v>6.2</v>
      </c>
      <c r="N153" s="2">
        <v>23.98</v>
      </c>
      <c r="O153" s="2">
        <v>44.55</v>
      </c>
      <c r="P153" s="2">
        <v>3.6</v>
      </c>
      <c r="Q153" s="2">
        <v>13794</v>
      </c>
      <c r="R153" s="2">
        <v>4649</v>
      </c>
      <c r="S153" s="2">
        <v>11</v>
      </c>
      <c r="T153" s="30">
        <f t="shared" si="12"/>
        <v>7513933</v>
      </c>
      <c r="U153" s="30">
        <f t="shared" si="13"/>
        <v>37923483</v>
      </c>
      <c r="V153" s="30">
        <f t="shared" si="14"/>
        <v>-30409550</v>
      </c>
      <c r="W153" s="27">
        <f t="shared" si="15"/>
        <v>-181.05125594632088</v>
      </c>
      <c r="X153" s="31">
        <f t="shared" si="16"/>
        <v>44.73617685057841</v>
      </c>
      <c r="Y153" t="str">
        <f t="shared" si="17"/>
        <v>Loss making</v>
      </c>
    </row>
    <row r="154" spans="1:25" x14ac:dyDescent="0.3">
      <c r="A154" s="2" t="s">
        <v>171</v>
      </c>
      <c r="B154" s="2" t="s">
        <v>1159</v>
      </c>
      <c r="C154" s="2" t="s">
        <v>1634</v>
      </c>
      <c r="D154" s="2" t="s">
        <v>1636</v>
      </c>
      <c r="E154" s="2">
        <v>2024</v>
      </c>
      <c r="F154" s="2" t="s">
        <v>1639</v>
      </c>
      <c r="G154" s="2">
        <v>1545</v>
      </c>
      <c r="H154" s="2">
        <v>16036</v>
      </c>
      <c r="I154" s="2">
        <v>12624</v>
      </c>
      <c r="J154" s="2">
        <v>352523</v>
      </c>
      <c r="K154" s="2">
        <v>1.7</v>
      </c>
      <c r="L154" s="2">
        <v>10</v>
      </c>
      <c r="M154" s="2">
        <v>4.78</v>
      </c>
      <c r="N154" s="2">
        <v>4.8099999999999996</v>
      </c>
      <c r="O154" s="2">
        <v>40.89</v>
      </c>
      <c r="P154" s="2">
        <v>2</v>
      </c>
      <c r="Q154" s="2">
        <v>19067</v>
      </c>
      <c r="R154" s="2">
        <v>694</v>
      </c>
      <c r="S154" s="2">
        <v>7</v>
      </c>
      <c r="T154" s="30">
        <f t="shared" si="12"/>
        <v>24775620</v>
      </c>
      <c r="U154" s="30">
        <f t="shared" si="13"/>
        <v>19856603</v>
      </c>
      <c r="V154" s="30">
        <f t="shared" si="14"/>
        <v>4919017</v>
      </c>
      <c r="W154" s="27">
        <f t="shared" si="15"/>
        <v>13.953747698731714</v>
      </c>
      <c r="X154" s="31">
        <f t="shared" si="16"/>
        <v>70.280861106934864</v>
      </c>
      <c r="Y154" t="str">
        <f t="shared" si="17"/>
        <v>Low ROI</v>
      </c>
    </row>
    <row r="155" spans="1:25" x14ac:dyDescent="0.3">
      <c r="A155" s="2" t="s">
        <v>172</v>
      </c>
      <c r="B155" s="2" t="s">
        <v>1160</v>
      </c>
      <c r="C155" s="2" t="s">
        <v>1632</v>
      </c>
      <c r="D155" s="2" t="s">
        <v>1635</v>
      </c>
      <c r="E155" s="2">
        <v>2023</v>
      </c>
      <c r="F155" s="2" t="s">
        <v>1640</v>
      </c>
      <c r="G155" s="2">
        <v>3354</v>
      </c>
      <c r="H155" s="2">
        <v>1653</v>
      </c>
      <c r="I155" s="2">
        <v>2627</v>
      </c>
      <c r="J155" s="2">
        <v>67297</v>
      </c>
      <c r="K155" s="2">
        <v>6.05</v>
      </c>
      <c r="L155" s="2">
        <v>3</v>
      </c>
      <c r="M155" s="2">
        <v>4.78</v>
      </c>
      <c r="N155" s="2">
        <v>17.93</v>
      </c>
      <c r="O155" s="2">
        <v>65.19</v>
      </c>
      <c r="P155" s="2">
        <v>4.3</v>
      </c>
      <c r="Q155" s="2">
        <v>15774</v>
      </c>
      <c r="R155" s="2">
        <v>5552</v>
      </c>
      <c r="S155" s="2">
        <v>12</v>
      </c>
      <c r="T155" s="30">
        <f t="shared" si="12"/>
        <v>5544162</v>
      </c>
      <c r="U155" s="30">
        <f t="shared" si="13"/>
        <v>8878255</v>
      </c>
      <c r="V155" s="30">
        <f t="shared" si="14"/>
        <v>-3334093</v>
      </c>
      <c r="W155" s="27">
        <f t="shared" si="15"/>
        <v>-49.542966254067792</v>
      </c>
      <c r="X155" s="31">
        <f t="shared" si="16"/>
        <v>82.38349406362839</v>
      </c>
      <c r="Y155" t="str">
        <f t="shared" si="17"/>
        <v>Loss making</v>
      </c>
    </row>
    <row r="156" spans="1:25" x14ac:dyDescent="0.3">
      <c r="A156" s="2" t="s">
        <v>173</v>
      </c>
      <c r="B156" s="2" t="s">
        <v>1149</v>
      </c>
      <c r="C156" s="2" t="s">
        <v>1632</v>
      </c>
      <c r="D156" s="2" t="s">
        <v>1638</v>
      </c>
      <c r="E156" s="2">
        <v>2024</v>
      </c>
      <c r="F156" s="2" t="s">
        <v>1641</v>
      </c>
      <c r="G156" s="2">
        <v>3813</v>
      </c>
      <c r="H156" s="2">
        <v>9117</v>
      </c>
      <c r="I156" s="2">
        <v>7779</v>
      </c>
      <c r="J156" s="2">
        <v>314155</v>
      </c>
      <c r="K156" s="2">
        <v>11.07</v>
      </c>
      <c r="L156" s="2">
        <v>19</v>
      </c>
      <c r="M156" s="2">
        <v>7.68</v>
      </c>
      <c r="N156" s="2">
        <v>16.61</v>
      </c>
      <c r="O156" s="2">
        <v>58.2</v>
      </c>
      <c r="P156" s="2">
        <v>3</v>
      </c>
      <c r="Q156" s="2">
        <v>19330</v>
      </c>
      <c r="R156" s="2">
        <v>606</v>
      </c>
      <c r="S156" s="2">
        <v>7</v>
      </c>
      <c r="T156" s="30">
        <f t="shared" si="12"/>
        <v>34763121</v>
      </c>
      <c r="U156" s="30">
        <f t="shared" si="13"/>
        <v>29975482</v>
      </c>
      <c r="V156" s="30">
        <f t="shared" si="14"/>
        <v>4787639</v>
      </c>
      <c r="W156" s="27">
        <f t="shared" si="15"/>
        <v>15.239735162578981</v>
      </c>
      <c r="X156" s="31">
        <f t="shared" si="16"/>
        <v>110.65595327147427</v>
      </c>
      <c r="Y156" t="str">
        <f t="shared" si="17"/>
        <v>Moderate</v>
      </c>
    </row>
    <row r="157" spans="1:25" x14ac:dyDescent="0.3">
      <c r="A157" s="2" t="s">
        <v>174</v>
      </c>
      <c r="B157" s="2" t="s">
        <v>1161</v>
      </c>
      <c r="C157" s="2" t="s">
        <v>1633</v>
      </c>
      <c r="D157" s="2" t="s">
        <v>1637</v>
      </c>
      <c r="E157" s="2">
        <v>2024</v>
      </c>
      <c r="F157" s="2" t="s">
        <v>1639</v>
      </c>
      <c r="G157" s="2">
        <v>1903</v>
      </c>
      <c r="H157" s="2">
        <v>3024</v>
      </c>
      <c r="I157" s="2">
        <v>10605</v>
      </c>
      <c r="J157" s="2">
        <v>170234</v>
      </c>
      <c r="K157" s="2">
        <v>10.57</v>
      </c>
      <c r="L157" s="2">
        <v>19</v>
      </c>
      <c r="M157" s="2">
        <v>6.29</v>
      </c>
      <c r="N157" s="2">
        <v>8.58</v>
      </c>
      <c r="O157" s="2">
        <v>18.579999999999998</v>
      </c>
      <c r="P157" s="2">
        <v>1.5</v>
      </c>
      <c r="Q157" s="2">
        <v>17848</v>
      </c>
      <c r="R157" s="2">
        <v>4989</v>
      </c>
      <c r="S157" s="2">
        <v>3</v>
      </c>
      <c r="T157" s="30">
        <f t="shared" si="12"/>
        <v>5754672</v>
      </c>
      <c r="U157" s="30">
        <f t="shared" si="13"/>
        <v>20351549</v>
      </c>
      <c r="V157" s="30">
        <f t="shared" si="14"/>
        <v>-14596877</v>
      </c>
      <c r="W157" s="27">
        <f t="shared" si="15"/>
        <v>-85.745955567043012</v>
      </c>
      <c r="X157" s="31">
        <f t="shared" si="16"/>
        <v>33.804480891008843</v>
      </c>
      <c r="Y157" t="str">
        <f t="shared" si="17"/>
        <v>Loss making</v>
      </c>
    </row>
    <row r="158" spans="1:25" x14ac:dyDescent="0.3">
      <c r="A158" s="2" t="s">
        <v>175</v>
      </c>
      <c r="B158" s="2" t="s">
        <v>1162</v>
      </c>
      <c r="C158" s="2" t="s">
        <v>1632</v>
      </c>
      <c r="D158" s="2" t="s">
        <v>1635</v>
      </c>
      <c r="E158" s="2">
        <v>2024</v>
      </c>
      <c r="F158" s="2" t="s">
        <v>1642</v>
      </c>
      <c r="G158" s="2">
        <v>4709</v>
      </c>
      <c r="H158" s="2">
        <v>3620</v>
      </c>
      <c r="I158" s="2">
        <v>10632</v>
      </c>
      <c r="J158" s="2">
        <v>94014</v>
      </c>
      <c r="K158" s="2">
        <v>6.34</v>
      </c>
      <c r="L158" s="2">
        <v>14</v>
      </c>
      <c r="M158" s="2">
        <v>6.33</v>
      </c>
      <c r="N158" s="2">
        <v>0.48</v>
      </c>
      <c r="O158" s="2">
        <v>50.65</v>
      </c>
      <c r="P158" s="2">
        <v>3.3</v>
      </c>
      <c r="Q158" s="2">
        <v>3403</v>
      </c>
      <c r="R158" s="2">
        <v>7737</v>
      </c>
      <c r="S158" s="2">
        <v>9</v>
      </c>
      <c r="T158" s="30">
        <f t="shared" si="12"/>
        <v>17046580</v>
      </c>
      <c r="U158" s="30">
        <f t="shared" si="13"/>
        <v>50160102</v>
      </c>
      <c r="V158" s="30">
        <f t="shared" si="14"/>
        <v>-33113522</v>
      </c>
      <c r="W158" s="27">
        <f t="shared" si="15"/>
        <v>-352.2190524815453</v>
      </c>
      <c r="X158" s="31">
        <f t="shared" si="16"/>
        <v>181.31959069925756</v>
      </c>
      <c r="Y158" t="str">
        <f t="shared" si="17"/>
        <v>Loss making</v>
      </c>
    </row>
    <row r="159" spans="1:25" x14ac:dyDescent="0.3">
      <c r="A159" s="2" t="s">
        <v>176</v>
      </c>
      <c r="B159" s="2" t="s">
        <v>1163</v>
      </c>
      <c r="C159" s="2" t="s">
        <v>1633</v>
      </c>
      <c r="D159" s="2" t="s">
        <v>1638</v>
      </c>
      <c r="E159" s="2">
        <v>2024</v>
      </c>
      <c r="F159" s="2" t="s">
        <v>1639</v>
      </c>
      <c r="G159" s="2">
        <v>1341</v>
      </c>
      <c r="H159" s="2">
        <v>16548</v>
      </c>
      <c r="I159" s="2">
        <v>11208</v>
      </c>
      <c r="J159" s="2">
        <v>293166</v>
      </c>
      <c r="K159" s="2">
        <v>5.2</v>
      </c>
      <c r="L159" s="2">
        <v>3</v>
      </c>
      <c r="M159" s="2">
        <v>4.5</v>
      </c>
      <c r="N159" s="2">
        <v>17.239999999999998</v>
      </c>
      <c r="O159" s="2">
        <v>68.84</v>
      </c>
      <c r="P159" s="2">
        <v>2.6</v>
      </c>
      <c r="Q159" s="2">
        <v>16051</v>
      </c>
      <c r="R159" s="2">
        <v>8312</v>
      </c>
      <c r="S159" s="2">
        <v>9</v>
      </c>
      <c r="T159" s="30">
        <f t="shared" si="12"/>
        <v>22190868</v>
      </c>
      <c r="U159" s="30">
        <f t="shared" si="13"/>
        <v>15323094</v>
      </c>
      <c r="V159" s="30">
        <f t="shared" si="14"/>
        <v>6867774</v>
      </c>
      <c r="W159" s="27">
        <f t="shared" si="15"/>
        <v>23.42622950819672</v>
      </c>
      <c r="X159" s="31">
        <f t="shared" si="16"/>
        <v>75.69386627371523</v>
      </c>
      <c r="Y159" t="str">
        <f t="shared" si="17"/>
        <v>Moderate</v>
      </c>
    </row>
    <row r="160" spans="1:25" x14ac:dyDescent="0.3">
      <c r="A160" s="2" t="s">
        <v>177</v>
      </c>
      <c r="B160" s="2" t="s">
        <v>1164</v>
      </c>
      <c r="C160" s="2" t="s">
        <v>1633</v>
      </c>
      <c r="D160" s="2" t="s">
        <v>1637</v>
      </c>
      <c r="E160" s="2">
        <v>2024</v>
      </c>
      <c r="F160" s="2" t="s">
        <v>1642</v>
      </c>
      <c r="G160" s="2">
        <v>3631</v>
      </c>
      <c r="H160" s="2">
        <v>3843</v>
      </c>
      <c r="I160" s="2">
        <v>13304</v>
      </c>
      <c r="J160" s="2">
        <v>454954</v>
      </c>
      <c r="K160" s="2">
        <v>5.96</v>
      </c>
      <c r="L160" s="2">
        <v>8</v>
      </c>
      <c r="M160" s="2">
        <v>5.31</v>
      </c>
      <c r="N160" s="2">
        <v>23.64</v>
      </c>
      <c r="O160" s="2">
        <v>89.37</v>
      </c>
      <c r="P160" s="2">
        <v>3.6</v>
      </c>
      <c r="Q160" s="2">
        <v>16641</v>
      </c>
      <c r="R160" s="2">
        <v>1499</v>
      </c>
      <c r="S160" s="2">
        <v>12</v>
      </c>
      <c r="T160" s="30">
        <f t="shared" si="12"/>
        <v>13953933</v>
      </c>
      <c r="U160" s="30">
        <f t="shared" si="13"/>
        <v>48761778</v>
      </c>
      <c r="V160" s="30">
        <f t="shared" si="14"/>
        <v>-34807845</v>
      </c>
      <c r="W160" s="27">
        <f t="shared" si="15"/>
        <v>-76.508493166342092</v>
      </c>
      <c r="X160" s="31">
        <f t="shared" si="16"/>
        <v>30.671085428416937</v>
      </c>
      <c r="Y160" t="str">
        <f t="shared" si="17"/>
        <v>Loss making</v>
      </c>
    </row>
    <row r="161" spans="1:25" x14ac:dyDescent="0.3">
      <c r="A161" s="2" t="s">
        <v>178</v>
      </c>
      <c r="B161" s="2" t="s">
        <v>1165</v>
      </c>
      <c r="C161" s="2" t="s">
        <v>1632</v>
      </c>
      <c r="D161" s="2" t="s">
        <v>1637</v>
      </c>
      <c r="E161" s="2">
        <v>2024</v>
      </c>
      <c r="F161" s="2" t="s">
        <v>1639</v>
      </c>
      <c r="G161" s="2">
        <v>3507</v>
      </c>
      <c r="H161" s="2">
        <v>6636</v>
      </c>
      <c r="I161" s="2">
        <v>9369</v>
      </c>
      <c r="J161" s="2">
        <v>406477</v>
      </c>
      <c r="K161" s="2">
        <v>3.96</v>
      </c>
      <c r="L161" s="2">
        <v>6</v>
      </c>
      <c r="M161" s="2">
        <v>7.46</v>
      </c>
      <c r="N161" s="2">
        <v>15.8</v>
      </c>
      <c r="O161" s="2">
        <v>60.33</v>
      </c>
      <c r="P161" s="2">
        <v>4.5</v>
      </c>
      <c r="Q161" s="2">
        <v>3877</v>
      </c>
      <c r="R161" s="2">
        <v>3301</v>
      </c>
      <c r="S161" s="2">
        <v>8</v>
      </c>
      <c r="T161" s="30">
        <f t="shared" si="12"/>
        <v>23272452</v>
      </c>
      <c r="U161" s="30">
        <f t="shared" si="13"/>
        <v>33263560</v>
      </c>
      <c r="V161" s="30">
        <f t="shared" si="14"/>
        <v>-9991108</v>
      </c>
      <c r="W161" s="27">
        <f t="shared" si="15"/>
        <v>-24.579762200567313</v>
      </c>
      <c r="X161" s="31">
        <f t="shared" si="16"/>
        <v>57.254043894242479</v>
      </c>
      <c r="Y161" t="str">
        <f t="shared" si="17"/>
        <v>Loss making</v>
      </c>
    </row>
    <row r="162" spans="1:25" x14ac:dyDescent="0.3">
      <c r="A162" s="2" t="s">
        <v>179</v>
      </c>
      <c r="B162" s="2" t="s">
        <v>1085</v>
      </c>
      <c r="C162" s="2" t="s">
        <v>1633</v>
      </c>
      <c r="D162" s="2" t="s">
        <v>1638</v>
      </c>
      <c r="E162" s="2">
        <v>2023</v>
      </c>
      <c r="F162" s="2" t="s">
        <v>1639</v>
      </c>
      <c r="G162" s="2">
        <v>1686</v>
      </c>
      <c r="H162" s="2">
        <v>2740</v>
      </c>
      <c r="I162" s="2">
        <v>13206</v>
      </c>
      <c r="J162" s="2">
        <v>228570</v>
      </c>
      <c r="K162" s="2">
        <v>3.08</v>
      </c>
      <c r="L162" s="2">
        <v>18</v>
      </c>
      <c r="M162" s="2">
        <v>8.26</v>
      </c>
      <c r="N162" s="2">
        <v>10.88</v>
      </c>
      <c r="O162" s="2">
        <v>39.619999999999997</v>
      </c>
      <c r="P162" s="2">
        <v>2.6</v>
      </c>
      <c r="Q162" s="2">
        <v>2347</v>
      </c>
      <c r="R162" s="2">
        <v>7954</v>
      </c>
      <c r="S162" s="2">
        <v>12</v>
      </c>
      <c r="T162" s="30">
        <f t="shared" si="12"/>
        <v>4619640</v>
      </c>
      <c r="U162" s="30">
        <f t="shared" si="13"/>
        <v>22493886</v>
      </c>
      <c r="V162" s="30">
        <f t="shared" si="14"/>
        <v>-17874246</v>
      </c>
      <c r="W162" s="27">
        <f t="shared" si="15"/>
        <v>-78.200315001968761</v>
      </c>
      <c r="X162" s="31">
        <f t="shared" si="16"/>
        <v>20.211051319070744</v>
      </c>
      <c r="Y162" t="str">
        <f t="shared" si="17"/>
        <v>Loss making</v>
      </c>
    </row>
    <row r="163" spans="1:25" x14ac:dyDescent="0.3">
      <c r="A163" s="2" t="s">
        <v>180</v>
      </c>
      <c r="B163" s="2" t="s">
        <v>1166</v>
      </c>
      <c r="C163" s="2" t="s">
        <v>1634</v>
      </c>
      <c r="D163" s="2" t="s">
        <v>1635</v>
      </c>
      <c r="E163" s="2">
        <v>2024</v>
      </c>
      <c r="F163" s="2" t="s">
        <v>1641</v>
      </c>
      <c r="G163" s="2">
        <v>3746</v>
      </c>
      <c r="H163" s="2">
        <v>1560</v>
      </c>
      <c r="I163" s="2">
        <v>5085</v>
      </c>
      <c r="J163" s="2">
        <v>308864</v>
      </c>
      <c r="K163" s="2">
        <v>7.25</v>
      </c>
      <c r="L163" s="2">
        <v>18</v>
      </c>
      <c r="M163" s="2">
        <v>6.97</v>
      </c>
      <c r="N163" s="2">
        <v>13.13</v>
      </c>
      <c r="O163" s="2">
        <v>28.09</v>
      </c>
      <c r="P163" s="2">
        <v>2.2000000000000002</v>
      </c>
      <c r="Q163" s="2">
        <v>15880</v>
      </c>
      <c r="R163" s="2">
        <v>6863</v>
      </c>
      <c r="S163" s="2">
        <v>10</v>
      </c>
      <c r="T163" s="30">
        <f t="shared" si="12"/>
        <v>5843760</v>
      </c>
      <c r="U163" s="30">
        <f t="shared" si="13"/>
        <v>19357274</v>
      </c>
      <c r="V163" s="30">
        <f t="shared" si="14"/>
        <v>-13513514</v>
      </c>
      <c r="W163" s="27">
        <f t="shared" si="15"/>
        <v>-43.752311697057607</v>
      </c>
      <c r="X163" s="31">
        <f t="shared" si="16"/>
        <v>18.920171985080813</v>
      </c>
      <c r="Y163" t="str">
        <f t="shared" si="17"/>
        <v>Loss making</v>
      </c>
    </row>
    <row r="164" spans="1:25" x14ac:dyDescent="0.3">
      <c r="A164" s="2" t="s">
        <v>181</v>
      </c>
      <c r="B164" s="2" t="s">
        <v>1167</v>
      </c>
      <c r="C164" s="2" t="s">
        <v>1634</v>
      </c>
      <c r="D164" s="2" t="s">
        <v>1637</v>
      </c>
      <c r="E164" s="2">
        <v>2023</v>
      </c>
      <c r="F164" s="2" t="s">
        <v>1640</v>
      </c>
      <c r="G164" s="2">
        <v>3049</v>
      </c>
      <c r="H164" s="2">
        <v>10630</v>
      </c>
      <c r="I164" s="2">
        <v>7710</v>
      </c>
      <c r="J164" s="2">
        <v>323264</v>
      </c>
      <c r="K164" s="2">
        <v>4.03</v>
      </c>
      <c r="L164" s="2">
        <v>5</v>
      </c>
      <c r="M164" s="2">
        <v>9.24</v>
      </c>
      <c r="N164" s="2">
        <v>4.99</v>
      </c>
      <c r="O164" s="2">
        <v>79.83</v>
      </c>
      <c r="P164" s="2">
        <v>1.1000000000000001</v>
      </c>
      <c r="Q164" s="2">
        <v>19123</v>
      </c>
      <c r="R164" s="2">
        <v>8062</v>
      </c>
      <c r="S164" s="2">
        <v>9</v>
      </c>
      <c r="T164" s="30">
        <f t="shared" si="12"/>
        <v>32410870</v>
      </c>
      <c r="U164" s="30">
        <f t="shared" si="13"/>
        <v>23831054</v>
      </c>
      <c r="V164" s="30">
        <f t="shared" si="14"/>
        <v>8579816</v>
      </c>
      <c r="W164" s="27">
        <f t="shared" si="15"/>
        <v>26.541204711938231</v>
      </c>
      <c r="X164" s="31">
        <f t="shared" si="16"/>
        <v>100.26130345476143</v>
      </c>
      <c r="Y164" t="str">
        <f t="shared" si="17"/>
        <v>Moderate</v>
      </c>
    </row>
    <row r="165" spans="1:25" x14ac:dyDescent="0.3">
      <c r="A165" s="2" t="s">
        <v>182</v>
      </c>
      <c r="B165" s="2" t="s">
        <v>1168</v>
      </c>
      <c r="C165" s="2" t="s">
        <v>1633</v>
      </c>
      <c r="D165" s="2" t="s">
        <v>1635</v>
      </c>
      <c r="E165" s="2">
        <v>2024</v>
      </c>
      <c r="F165" s="2" t="s">
        <v>1642</v>
      </c>
      <c r="G165" s="2">
        <v>3202</v>
      </c>
      <c r="H165" s="2">
        <v>19523</v>
      </c>
      <c r="I165" s="2">
        <v>9361</v>
      </c>
      <c r="J165" s="2">
        <v>451983</v>
      </c>
      <c r="K165" s="2">
        <v>4.3099999999999996</v>
      </c>
      <c r="L165" s="2">
        <v>5</v>
      </c>
      <c r="M165" s="2">
        <v>8.1999999999999993</v>
      </c>
      <c r="N165" s="2">
        <v>18.760000000000002</v>
      </c>
      <c r="O165" s="2">
        <v>75.17</v>
      </c>
      <c r="P165" s="2">
        <v>3.3</v>
      </c>
      <c r="Q165" s="2">
        <v>11024</v>
      </c>
      <c r="R165" s="2">
        <v>5290</v>
      </c>
      <c r="S165" s="2">
        <v>10</v>
      </c>
      <c r="T165" s="30">
        <f t="shared" si="12"/>
        <v>62512646</v>
      </c>
      <c r="U165" s="30">
        <f t="shared" si="13"/>
        <v>30425905</v>
      </c>
      <c r="V165" s="30">
        <f t="shared" si="14"/>
        <v>32086741</v>
      </c>
      <c r="W165" s="27">
        <f t="shared" si="15"/>
        <v>70.991035061053182</v>
      </c>
      <c r="X165" s="31">
        <f t="shared" si="16"/>
        <v>138.30751599064567</v>
      </c>
      <c r="Y165" t="str">
        <f t="shared" si="17"/>
        <v>High ROI</v>
      </c>
    </row>
    <row r="166" spans="1:25" x14ac:dyDescent="0.3">
      <c r="A166" s="2" t="s">
        <v>183</v>
      </c>
      <c r="B166" s="2" t="s">
        <v>1169</v>
      </c>
      <c r="C166" s="2" t="s">
        <v>1633</v>
      </c>
      <c r="D166" s="2" t="s">
        <v>1638</v>
      </c>
      <c r="E166" s="2">
        <v>2023</v>
      </c>
      <c r="F166" s="2" t="s">
        <v>1639</v>
      </c>
      <c r="G166" s="2">
        <v>748</v>
      </c>
      <c r="H166" s="2">
        <v>13812</v>
      </c>
      <c r="I166" s="2">
        <v>14889</v>
      </c>
      <c r="J166" s="2">
        <v>334996</v>
      </c>
      <c r="K166" s="2">
        <v>9.85</v>
      </c>
      <c r="L166" s="2">
        <v>19</v>
      </c>
      <c r="M166" s="2">
        <v>5.62</v>
      </c>
      <c r="N166" s="2">
        <v>18.66</v>
      </c>
      <c r="O166" s="2">
        <v>28.71</v>
      </c>
      <c r="P166" s="2">
        <v>2.6</v>
      </c>
      <c r="Q166" s="2">
        <v>16731</v>
      </c>
      <c r="R166" s="2">
        <v>5781</v>
      </c>
      <c r="S166" s="2">
        <v>10</v>
      </c>
      <c r="T166" s="30">
        <f t="shared" si="12"/>
        <v>10331376</v>
      </c>
      <c r="U166" s="30">
        <f t="shared" si="13"/>
        <v>11471968</v>
      </c>
      <c r="V166" s="30">
        <f t="shared" si="14"/>
        <v>-1140592</v>
      </c>
      <c r="W166" s="27">
        <f t="shared" si="15"/>
        <v>-3.4047928930494691</v>
      </c>
      <c r="X166" s="31">
        <f t="shared" si="16"/>
        <v>30.840296600556425</v>
      </c>
      <c r="Y166" t="str">
        <f t="shared" si="17"/>
        <v>Loss making</v>
      </c>
    </row>
    <row r="167" spans="1:25" x14ac:dyDescent="0.3">
      <c r="A167" s="2" t="s">
        <v>184</v>
      </c>
      <c r="B167" s="2" t="s">
        <v>1170</v>
      </c>
      <c r="C167" s="2" t="s">
        <v>1633</v>
      </c>
      <c r="D167" s="2" t="s">
        <v>1638</v>
      </c>
      <c r="E167" s="2">
        <v>2024</v>
      </c>
      <c r="F167" s="2" t="s">
        <v>1641</v>
      </c>
      <c r="G167" s="2">
        <v>2210</v>
      </c>
      <c r="H167" s="2">
        <v>14850</v>
      </c>
      <c r="I167" s="2">
        <v>2996</v>
      </c>
      <c r="J167" s="2">
        <v>391383</v>
      </c>
      <c r="K167" s="2">
        <v>14.53</v>
      </c>
      <c r="L167" s="2">
        <v>14</v>
      </c>
      <c r="M167" s="2">
        <v>6.71</v>
      </c>
      <c r="N167" s="2">
        <v>3.64</v>
      </c>
      <c r="O167" s="2">
        <v>26.05</v>
      </c>
      <c r="P167" s="2">
        <v>2.5</v>
      </c>
      <c r="Q167" s="2">
        <v>13198</v>
      </c>
      <c r="R167" s="2">
        <v>3778</v>
      </c>
      <c r="S167" s="2">
        <v>7</v>
      </c>
      <c r="T167" s="30">
        <f t="shared" si="12"/>
        <v>32818500</v>
      </c>
      <c r="U167" s="30">
        <f t="shared" si="13"/>
        <v>7012543</v>
      </c>
      <c r="V167" s="30">
        <f t="shared" si="14"/>
        <v>25805957</v>
      </c>
      <c r="W167" s="27">
        <f t="shared" si="15"/>
        <v>65.93530378171765</v>
      </c>
      <c r="X167" s="31">
        <f t="shared" si="16"/>
        <v>83.852645618230738</v>
      </c>
      <c r="Y167" t="str">
        <f t="shared" si="17"/>
        <v>High ROI</v>
      </c>
    </row>
    <row r="168" spans="1:25" x14ac:dyDescent="0.3">
      <c r="A168" s="2" t="s">
        <v>185</v>
      </c>
      <c r="B168" s="2" t="s">
        <v>1171</v>
      </c>
      <c r="C168" s="2" t="s">
        <v>1634</v>
      </c>
      <c r="D168" s="2" t="s">
        <v>1638</v>
      </c>
      <c r="E168" s="2">
        <v>2024</v>
      </c>
      <c r="F168" s="2" t="s">
        <v>1640</v>
      </c>
      <c r="G168" s="2">
        <v>4147</v>
      </c>
      <c r="H168" s="2">
        <v>13918</v>
      </c>
      <c r="I168" s="2">
        <v>4547</v>
      </c>
      <c r="J168" s="2">
        <v>444145</v>
      </c>
      <c r="K168" s="2">
        <v>9.0500000000000007</v>
      </c>
      <c r="L168" s="2">
        <v>14</v>
      </c>
      <c r="M168" s="2">
        <v>9.26</v>
      </c>
      <c r="N168" s="2">
        <v>21.95</v>
      </c>
      <c r="O168" s="2">
        <v>67.209999999999994</v>
      </c>
      <c r="P168" s="2">
        <v>1.7</v>
      </c>
      <c r="Q168" s="2">
        <v>12071</v>
      </c>
      <c r="R168" s="2">
        <v>436</v>
      </c>
      <c r="S168" s="2">
        <v>3</v>
      </c>
      <c r="T168" s="30">
        <f t="shared" si="12"/>
        <v>57717946</v>
      </c>
      <c r="U168" s="30">
        <f t="shared" si="13"/>
        <v>19300554</v>
      </c>
      <c r="V168" s="30">
        <f t="shared" si="14"/>
        <v>38417392</v>
      </c>
      <c r="W168" s="27">
        <f t="shared" si="15"/>
        <v>86.49740962973803</v>
      </c>
      <c r="X168" s="31">
        <f t="shared" si="16"/>
        <v>129.95293428947753</v>
      </c>
      <c r="Y168" t="str">
        <f t="shared" si="17"/>
        <v>High ROI</v>
      </c>
    </row>
    <row r="169" spans="1:25" x14ac:dyDescent="0.3">
      <c r="A169" s="2" t="s">
        <v>186</v>
      </c>
      <c r="B169" s="2" t="s">
        <v>1172</v>
      </c>
      <c r="C169" s="2" t="s">
        <v>1632</v>
      </c>
      <c r="D169" s="2" t="s">
        <v>1637</v>
      </c>
      <c r="E169" s="2">
        <v>2024</v>
      </c>
      <c r="F169" s="2" t="s">
        <v>1639</v>
      </c>
      <c r="G169" s="2">
        <v>4787</v>
      </c>
      <c r="H169" s="2">
        <v>2752</v>
      </c>
      <c r="I169" s="2">
        <v>9643</v>
      </c>
      <c r="J169" s="2">
        <v>258559</v>
      </c>
      <c r="K169" s="2">
        <v>1.1499999999999999</v>
      </c>
      <c r="L169" s="2">
        <v>19</v>
      </c>
      <c r="M169" s="2">
        <v>6.19</v>
      </c>
      <c r="N169" s="2">
        <v>6.73</v>
      </c>
      <c r="O169" s="2">
        <v>35.200000000000003</v>
      </c>
      <c r="P169" s="2">
        <v>2.7</v>
      </c>
      <c r="Q169" s="2">
        <v>13814</v>
      </c>
      <c r="R169" s="2">
        <v>1767</v>
      </c>
      <c r="S169" s="2">
        <v>13</v>
      </c>
      <c r="T169" s="30">
        <f t="shared" si="12"/>
        <v>13173824</v>
      </c>
      <c r="U169" s="30">
        <f t="shared" si="13"/>
        <v>46419600</v>
      </c>
      <c r="V169" s="30">
        <f t="shared" si="14"/>
        <v>-33245776</v>
      </c>
      <c r="W169" s="27">
        <f t="shared" si="15"/>
        <v>-128.58100472232644</v>
      </c>
      <c r="X169" s="31">
        <f t="shared" si="16"/>
        <v>50.950939630799937</v>
      </c>
      <c r="Y169" t="str">
        <f t="shared" si="17"/>
        <v>Loss making</v>
      </c>
    </row>
    <row r="170" spans="1:25" x14ac:dyDescent="0.3">
      <c r="A170" s="2" t="s">
        <v>187</v>
      </c>
      <c r="B170" s="2" t="s">
        <v>1167</v>
      </c>
      <c r="C170" s="2" t="s">
        <v>1634</v>
      </c>
      <c r="D170" s="2" t="s">
        <v>1637</v>
      </c>
      <c r="E170" s="2">
        <v>2024</v>
      </c>
      <c r="F170" s="2" t="s">
        <v>1639</v>
      </c>
      <c r="G170" s="2">
        <v>904</v>
      </c>
      <c r="H170" s="2">
        <v>9863</v>
      </c>
      <c r="I170" s="2">
        <v>6778</v>
      </c>
      <c r="J170" s="2">
        <v>141575</v>
      </c>
      <c r="K170" s="2">
        <v>1.1299999999999999</v>
      </c>
      <c r="L170" s="2">
        <v>8</v>
      </c>
      <c r="M170" s="2">
        <v>8.25</v>
      </c>
      <c r="N170" s="2">
        <v>24.56</v>
      </c>
      <c r="O170" s="2">
        <v>34.51</v>
      </c>
      <c r="P170" s="2">
        <v>4.9000000000000004</v>
      </c>
      <c r="Q170" s="2">
        <v>12929</v>
      </c>
      <c r="R170" s="2">
        <v>1009</v>
      </c>
      <c r="S170" s="2">
        <v>8</v>
      </c>
      <c r="T170" s="30">
        <f t="shared" si="12"/>
        <v>8916152</v>
      </c>
      <c r="U170" s="30">
        <f t="shared" si="13"/>
        <v>6268887</v>
      </c>
      <c r="V170" s="30">
        <f t="shared" si="14"/>
        <v>2647265</v>
      </c>
      <c r="W170" s="27">
        <f t="shared" si="15"/>
        <v>18.69867561363235</v>
      </c>
      <c r="X170" s="31">
        <f t="shared" si="16"/>
        <v>62.978294190358469</v>
      </c>
      <c r="Y170" t="str">
        <f t="shared" si="17"/>
        <v>Moderate</v>
      </c>
    </row>
    <row r="171" spans="1:25" x14ac:dyDescent="0.3">
      <c r="A171" s="2" t="s">
        <v>188</v>
      </c>
      <c r="B171" s="2" t="s">
        <v>1173</v>
      </c>
      <c r="C171" s="2" t="s">
        <v>1633</v>
      </c>
      <c r="D171" s="2" t="s">
        <v>1635</v>
      </c>
      <c r="E171" s="2">
        <v>2024</v>
      </c>
      <c r="F171" s="2" t="s">
        <v>1639</v>
      </c>
      <c r="G171" s="2">
        <v>3524</v>
      </c>
      <c r="H171" s="2">
        <v>11150</v>
      </c>
      <c r="I171" s="2">
        <v>6407</v>
      </c>
      <c r="J171" s="2">
        <v>145040</v>
      </c>
      <c r="K171" s="2">
        <v>14.27</v>
      </c>
      <c r="L171" s="2">
        <v>3</v>
      </c>
      <c r="M171" s="2">
        <v>6.89</v>
      </c>
      <c r="N171" s="2">
        <v>9.57</v>
      </c>
      <c r="O171" s="2">
        <v>22.18</v>
      </c>
      <c r="P171" s="2">
        <v>2.2000000000000002</v>
      </c>
      <c r="Q171" s="2">
        <v>3865</v>
      </c>
      <c r="R171" s="2">
        <v>8567</v>
      </c>
      <c r="S171" s="2">
        <v>4</v>
      </c>
      <c r="T171" s="30">
        <f t="shared" si="12"/>
        <v>39292600</v>
      </c>
      <c r="U171" s="30">
        <f t="shared" si="13"/>
        <v>22723308</v>
      </c>
      <c r="V171" s="30">
        <f t="shared" si="14"/>
        <v>16569292</v>
      </c>
      <c r="W171" s="27">
        <f t="shared" si="15"/>
        <v>114.23946497517926</v>
      </c>
      <c r="X171" s="31">
        <f t="shared" si="16"/>
        <v>270.90871483728625</v>
      </c>
      <c r="Y171" t="str">
        <f t="shared" si="17"/>
        <v>High ROI</v>
      </c>
    </row>
    <row r="172" spans="1:25" x14ac:dyDescent="0.3">
      <c r="A172" s="2" t="s">
        <v>189</v>
      </c>
      <c r="B172" s="2" t="s">
        <v>1174</v>
      </c>
      <c r="C172" s="2" t="s">
        <v>1632</v>
      </c>
      <c r="D172" s="2" t="s">
        <v>1638</v>
      </c>
      <c r="E172" s="2">
        <v>2023</v>
      </c>
      <c r="F172" s="2" t="s">
        <v>1641</v>
      </c>
      <c r="G172" s="2">
        <v>1757</v>
      </c>
      <c r="H172" s="2">
        <v>17814</v>
      </c>
      <c r="I172" s="2">
        <v>1569</v>
      </c>
      <c r="J172" s="2">
        <v>198510</v>
      </c>
      <c r="K172" s="2">
        <v>4.46</v>
      </c>
      <c r="L172" s="2">
        <v>17</v>
      </c>
      <c r="M172" s="2">
        <v>5.52</v>
      </c>
      <c r="N172" s="2">
        <v>4.45</v>
      </c>
      <c r="O172" s="2">
        <v>31.12</v>
      </c>
      <c r="P172" s="2">
        <v>3.4</v>
      </c>
      <c r="Q172" s="2">
        <v>12104</v>
      </c>
      <c r="R172" s="2">
        <v>9183</v>
      </c>
      <c r="S172" s="2">
        <v>14</v>
      </c>
      <c r="T172" s="30">
        <f t="shared" si="12"/>
        <v>31299198</v>
      </c>
      <c r="U172" s="30">
        <f t="shared" si="13"/>
        <v>2955243</v>
      </c>
      <c r="V172" s="30">
        <f t="shared" si="14"/>
        <v>28343955</v>
      </c>
      <c r="W172" s="27">
        <f t="shared" si="15"/>
        <v>142.78351216563397</v>
      </c>
      <c r="X172" s="31">
        <f t="shared" si="16"/>
        <v>157.67063623998791</v>
      </c>
      <c r="Y172" t="str">
        <f t="shared" si="17"/>
        <v>High ROI</v>
      </c>
    </row>
    <row r="173" spans="1:25" x14ac:dyDescent="0.3">
      <c r="A173" s="2" t="s">
        <v>190</v>
      </c>
      <c r="B173" s="2" t="s">
        <v>1175</v>
      </c>
      <c r="C173" s="2" t="s">
        <v>1633</v>
      </c>
      <c r="D173" s="2" t="s">
        <v>1637</v>
      </c>
      <c r="E173" s="2">
        <v>2023</v>
      </c>
      <c r="F173" s="2" t="s">
        <v>1642</v>
      </c>
      <c r="G173" s="2">
        <v>2827</v>
      </c>
      <c r="H173" s="2">
        <v>5590</v>
      </c>
      <c r="I173" s="2">
        <v>11413</v>
      </c>
      <c r="J173" s="2">
        <v>229587</v>
      </c>
      <c r="K173" s="2">
        <v>1.38</v>
      </c>
      <c r="L173" s="2">
        <v>17</v>
      </c>
      <c r="M173" s="2">
        <v>2.42</v>
      </c>
      <c r="N173" s="2">
        <v>8.7899999999999991</v>
      </c>
      <c r="O173" s="2">
        <v>44.2</v>
      </c>
      <c r="P173" s="2">
        <v>4.0999999999999996</v>
      </c>
      <c r="Q173" s="2">
        <v>12866</v>
      </c>
      <c r="R173" s="2">
        <v>8304</v>
      </c>
      <c r="S173" s="2">
        <v>8</v>
      </c>
      <c r="T173" s="30">
        <f t="shared" si="12"/>
        <v>15802930</v>
      </c>
      <c r="U173" s="30">
        <f t="shared" si="13"/>
        <v>32494138</v>
      </c>
      <c r="V173" s="30">
        <f t="shared" si="14"/>
        <v>-16691208</v>
      </c>
      <c r="W173" s="27">
        <f t="shared" si="15"/>
        <v>-72.70101530138902</v>
      </c>
      <c r="X173" s="31">
        <f t="shared" si="16"/>
        <v>68.831989616136809</v>
      </c>
      <c r="Y173" t="str">
        <f t="shared" si="17"/>
        <v>Loss making</v>
      </c>
    </row>
    <row r="174" spans="1:25" x14ac:dyDescent="0.3">
      <c r="A174" s="2" t="s">
        <v>191</v>
      </c>
      <c r="B174" s="2" t="s">
        <v>1160</v>
      </c>
      <c r="C174" s="2" t="s">
        <v>1632</v>
      </c>
      <c r="D174" s="2" t="s">
        <v>1636</v>
      </c>
      <c r="E174" s="2">
        <v>2024</v>
      </c>
      <c r="F174" s="2" t="s">
        <v>1640</v>
      </c>
      <c r="G174" s="2">
        <v>1783</v>
      </c>
      <c r="H174" s="2">
        <v>8460</v>
      </c>
      <c r="I174" s="2">
        <v>1580</v>
      </c>
      <c r="J174" s="2">
        <v>55744</v>
      </c>
      <c r="K174" s="2">
        <v>8.99</v>
      </c>
      <c r="L174" s="2">
        <v>4</v>
      </c>
      <c r="M174" s="2">
        <v>4.26</v>
      </c>
      <c r="N174" s="2">
        <v>11</v>
      </c>
      <c r="O174" s="2">
        <v>68.63</v>
      </c>
      <c r="P174" s="2">
        <v>4</v>
      </c>
      <c r="Q174" s="2">
        <v>6555</v>
      </c>
      <c r="R174" s="2">
        <v>5222</v>
      </c>
      <c r="S174" s="2">
        <v>10</v>
      </c>
      <c r="T174" s="30">
        <f t="shared" si="12"/>
        <v>15084180</v>
      </c>
      <c r="U174" s="30">
        <f t="shared" si="13"/>
        <v>2872884</v>
      </c>
      <c r="V174" s="30">
        <f t="shared" si="14"/>
        <v>12211296</v>
      </c>
      <c r="W174" s="27">
        <f t="shared" si="15"/>
        <v>219.06027554535018</v>
      </c>
      <c r="X174" s="31">
        <f t="shared" si="16"/>
        <v>270.59737370838116</v>
      </c>
      <c r="Y174" t="str">
        <f t="shared" si="17"/>
        <v>High ROI</v>
      </c>
    </row>
    <row r="175" spans="1:25" x14ac:dyDescent="0.3">
      <c r="A175" s="2" t="s">
        <v>192</v>
      </c>
      <c r="B175" s="2" t="s">
        <v>1026</v>
      </c>
      <c r="C175" s="2" t="s">
        <v>1634</v>
      </c>
      <c r="D175" s="2" t="s">
        <v>1635</v>
      </c>
      <c r="E175" s="2">
        <v>2023</v>
      </c>
      <c r="F175" s="2" t="s">
        <v>1640</v>
      </c>
      <c r="G175" s="2">
        <v>4981</v>
      </c>
      <c r="H175" s="2">
        <v>4504</v>
      </c>
      <c r="I175" s="2">
        <v>10708</v>
      </c>
      <c r="J175" s="2">
        <v>264892</v>
      </c>
      <c r="K175" s="2">
        <v>9.35</v>
      </c>
      <c r="L175" s="2">
        <v>19</v>
      </c>
      <c r="M175" s="2">
        <v>9.68</v>
      </c>
      <c r="N175" s="2">
        <v>1.73</v>
      </c>
      <c r="O175" s="2">
        <v>36.9</v>
      </c>
      <c r="P175" s="2">
        <v>2.2999999999999998</v>
      </c>
      <c r="Q175" s="2">
        <v>7122</v>
      </c>
      <c r="R175" s="2">
        <v>8253</v>
      </c>
      <c r="S175" s="2">
        <v>11</v>
      </c>
      <c r="T175" s="30">
        <f t="shared" si="12"/>
        <v>22434424</v>
      </c>
      <c r="U175" s="30">
        <f t="shared" si="13"/>
        <v>53601440</v>
      </c>
      <c r="V175" s="30">
        <f t="shared" si="14"/>
        <v>-31167016</v>
      </c>
      <c r="W175" s="27">
        <f t="shared" si="15"/>
        <v>-117.65933286018453</v>
      </c>
      <c r="X175" s="31">
        <f t="shared" si="16"/>
        <v>84.692720051945699</v>
      </c>
      <c r="Y175" t="str">
        <f t="shared" si="17"/>
        <v>Loss making</v>
      </c>
    </row>
    <row r="176" spans="1:25" x14ac:dyDescent="0.3">
      <c r="A176" s="2" t="s">
        <v>193</v>
      </c>
      <c r="B176" s="2" t="s">
        <v>1176</v>
      </c>
      <c r="C176" s="2" t="s">
        <v>1633</v>
      </c>
      <c r="D176" s="2" t="s">
        <v>1638</v>
      </c>
      <c r="E176" s="2">
        <v>2024</v>
      </c>
      <c r="F176" s="2" t="s">
        <v>1640</v>
      </c>
      <c r="G176" s="2">
        <v>3560</v>
      </c>
      <c r="H176" s="2">
        <v>18213</v>
      </c>
      <c r="I176" s="2">
        <v>7103</v>
      </c>
      <c r="J176" s="2">
        <v>485633</v>
      </c>
      <c r="K176" s="2">
        <v>9.73</v>
      </c>
      <c r="L176" s="2">
        <v>10</v>
      </c>
      <c r="M176" s="2">
        <v>6.58</v>
      </c>
      <c r="N176" s="2">
        <v>14.46</v>
      </c>
      <c r="O176" s="2">
        <v>36.29</v>
      </c>
      <c r="P176" s="2">
        <v>3.4</v>
      </c>
      <c r="Q176" s="2">
        <v>18256</v>
      </c>
      <c r="R176" s="2">
        <v>1073</v>
      </c>
      <c r="S176" s="2">
        <v>11</v>
      </c>
      <c r="T176" s="30">
        <f t="shared" si="12"/>
        <v>64838280</v>
      </c>
      <c r="U176" s="30">
        <f t="shared" si="13"/>
        <v>25772313</v>
      </c>
      <c r="V176" s="30">
        <f t="shared" si="14"/>
        <v>39065967</v>
      </c>
      <c r="W176" s="27">
        <f t="shared" si="15"/>
        <v>80.4433944974909</v>
      </c>
      <c r="X176" s="31">
        <f t="shared" si="16"/>
        <v>133.51292025047721</v>
      </c>
      <c r="Y176" t="str">
        <f t="shared" si="17"/>
        <v>High ROI</v>
      </c>
    </row>
    <row r="177" spans="1:25" x14ac:dyDescent="0.3">
      <c r="A177" s="2" t="s">
        <v>194</v>
      </c>
      <c r="B177" s="2" t="s">
        <v>1177</v>
      </c>
      <c r="C177" s="2" t="s">
        <v>1633</v>
      </c>
      <c r="D177" s="2" t="s">
        <v>1635</v>
      </c>
      <c r="E177" s="2">
        <v>2023</v>
      </c>
      <c r="F177" s="2" t="s">
        <v>1641</v>
      </c>
      <c r="G177" s="2">
        <v>252</v>
      </c>
      <c r="H177" s="2">
        <v>5140</v>
      </c>
      <c r="I177" s="2">
        <v>4783</v>
      </c>
      <c r="J177" s="2">
        <v>450285</v>
      </c>
      <c r="K177" s="2">
        <v>4.01</v>
      </c>
      <c r="L177" s="2">
        <v>4</v>
      </c>
      <c r="M177" s="2">
        <v>5.64</v>
      </c>
      <c r="N177" s="2">
        <v>14.94</v>
      </c>
      <c r="O177" s="2">
        <v>32.79</v>
      </c>
      <c r="P177" s="2">
        <v>4.5</v>
      </c>
      <c r="Q177" s="2">
        <v>9283</v>
      </c>
      <c r="R177" s="2">
        <v>4370</v>
      </c>
      <c r="S177" s="2">
        <v>3</v>
      </c>
      <c r="T177" s="30">
        <f t="shared" si="12"/>
        <v>1295280</v>
      </c>
      <c r="U177" s="30">
        <f t="shared" si="13"/>
        <v>1655601</v>
      </c>
      <c r="V177" s="30">
        <f t="shared" si="14"/>
        <v>-360321</v>
      </c>
      <c r="W177" s="27">
        <f t="shared" si="15"/>
        <v>-0.80020653586062163</v>
      </c>
      <c r="X177" s="31">
        <f t="shared" si="16"/>
        <v>2.8765781671607979</v>
      </c>
      <c r="Y177" t="str">
        <f t="shared" si="17"/>
        <v>Loss making</v>
      </c>
    </row>
    <row r="178" spans="1:25" x14ac:dyDescent="0.3">
      <c r="A178" s="2" t="s">
        <v>195</v>
      </c>
      <c r="B178" s="2" t="s">
        <v>1178</v>
      </c>
      <c r="C178" s="2" t="s">
        <v>1634</v>
      </c>
      <c r="D178" s="2" t="s">
        <v>1635</v>
      </c>
      <c r="E178" s="2">
        <v>2024</v>
      </c>
      <c r="F178" s="2" t="s">
        <v>1642</v>
      </c>
      <c r="G178" s="2">
        <v>3305</v>
      </c>
      <c r="H178" s="2">
        <v>2841</v>
      </c>
      <c r="I178" s="2">
        <v>10303</v>
      </c>
      <c r="J178" s="2">
        <v>354503</v>
      </c>
      <c r="K178" s="2">
        <v>0.23</v>
      </c>
      <c r="L178" s="2">
        <v>3</v>
      </c>
      <c r="M178" s="2">
        <v>9.33</v>
      </c>
      <c r="N178" s="2">
        <v>18.47</v>
      </c>
      <c r="O178" s="2">
        <v>48.26</v>
      </c>
      <c r="P178" s="2">
        <v>1.1000000000000001</v>
      </c>
      <c r="Q178" s="2">
        <v>3449</v>
      </c>
      <c r="R178" s="2">
        <v>1508</v>
      </c>
      <c r="S178" s="2">
        <v>14</v>
      </c>
      <c r="T178" s="30">
        <f t="shared" si="12"/>
        <v>9389505</v>
      </c>
      <c r="U178" s="30">
        <f t="shared" si="13"/>
        <v>34405918</v>
      </c>
      <c r="V178" s="30">
        <f t="shared" si="14"/>
        <v>-25016413</v>
      </c>
      <c r="W178" s="27">
        <f t="shared" si="15"/>
        <v>-70.567563603128889</v>
      </c>
      <c r="X178" s="31">
        <f t="shared" si="16"/>
        <v>26.486390806283726</v>
      </c>
      <c r="Y178" t="str">
        <f t="shared" si="17"/>
        <v>Loss making</v>
      </c>
    </row>
    <row r="179" spans="1:25" x14ac:dyDescent="0.3">
      <c r="A179" s="2" t="s">
        <v>196</v>
      </c>
      <c r="B179" s="2" t="s">
        <v>1179</v>
      </c>
      <c r="C179" s="2" t="s">
        <v>1632</v>
      </c>
      <c r="D179" s="2" t="s">
        <v>1638</v>
      </c>
      <c r="E179" s="2">
        <v>2023</v>
      </c>
      <c r="F179" s="2" t="s">
        <v>1642</v>
      </c>
      <c r="G179" s="2">
        <v>4268</v>
      </c>
      <c r="H179" s="2">
        <v>13355</v>
      </c>
      <c r="I179" s="2">
        <v>12351</v>
      </c>
      <c r="J179" s="2">
        <v>200871</v>
      </c>
      <c r="K179" s="2">
        <v>14.48</v>
      </c>
      <c r="L179" s="2">
        <v>11</v>
      </c>
      <c r="M179" s="2">
        <v>5.87</v>
      </c>
      <c r="N179" s="2">
        <v>0.73</v>
      </c>
      <c r="O179" s="2">
        <v>24.45</v>
      </c>
      <c r="P179" s="2">
        <v>2.7</v>
      </c>
      <c r="Q179" s="2">
        <v>18128</v>
      </c>
      <c r="R179" s="2">
        <v>2388</v>
      </c>
      <c r="S179" s="2">
        <v>7</v>
      </c>
      <c r="T179" s="30">
        <f t="shared" si="12"/>
        <v>56999140</v>
      </c>
      <c r="U179" s="30">
        <f t="shared" si="13"/>
        <v>52914939</v>
      </c>
      <c r="V179" s="30">
        <f t="shared" si="14"/>
        <v>4084201</v>
      </c>
      <c r="W179" s="27">
        <f t="shared" si="15"/>
        <v>20.332457149115601</v>
      </c>
      <c r="X179" s="31">
        <f t="shared" si="16"/>
        <v>283.7599255243415</v>
      </c>
      <c r="Y179" t="str">
        <f t="shared" si="17"/>
        <v>Moderate</v>
      </c>
    </row>
    <row r="180" spans="1:25" x14ac:dyDescent="0.3">
      <c r="A180" s="2" t="s">
        <v>197</v>
      </c>
      <c r="B180" s="2" t="s">
        <v>1180</v>
      </c>
      <c r="C180" s="2" t="s">
        <v>1633</v>
      </c>
      <c r="D180" s="2" t="s">
        <v>1636</v>
      </c>
      <c r="E180" s="2">
        <v>2023</v>
      </c>
      <c r="F180" s="2" t="s">
        <v>1640</v>
      </c>
      <c r="G180" s="2">
        <v>4546</v>
      </c>
      <c r="H180" s="2">
        <v>1838</v>
      </c>
      <c r="I180" s="2">
        <v>14337</v>
      </c>
      <c r="J180" s="2">
        <v>410890</v>
      </c>
      <c r="K180" s="2">
        <v>3.76</v>
      </c>
      <c r="L180" s="2">
        <v>1</v>
      </c>
      <c r="M180" s="2">
        <v>5.26</v>
      </c>
      <c r="N180" s="2">
        <v>13.53</v>
      </c>
      <c r="O180" s="2">
        <v>48.85</v>
      </c>
      <c r="P180" s="2">
        <v>1.9</v>
      </c>
      <c r="Q180" s="2">
        <v>11532</v>
      </c>
      <c r="R180" s="2">
        <v>8838</v>
      </c>
      <c r="S180" s="2">
        <v>14</v>
      </c>
      <c r="T180" s="30">
        <f t="shared" si="12"/>
        <v>8355548</v>
      </c>
      <c r="U180" s="30">
        <f t="shared" si="13"/>
        <v>65586892</v>
      </c>
      <c r="V180" s="30">
        <f t="shared" si="14"/>
        <v>-57231344</v>
      </c>
      <c r="W180" s="27">
        <f t="shared" si="15"/>
        <v>-139.28629073474653</v>
      </c>
      <c r="X180" s="31">
        <f t="shared" si="16"/>
        <v>20.335243009077857</v>
      </c>
      <c r="Y180" t="str">
        <f t="shared" si="17"/>
        <v>Loss making</v>
      </c>
    </row>
    <row r="181" spans="1:25" x14ac:dyDescent="0.3">
      <c r="A181" s="2" t="s">
        <v>198</v>
      </c>
      <c r="B181" s="2" t="s">
        <v>1141</v>
      </c>
      <c r="C181" s="2" t="s">
        <v>1633</v>
      </c>
      <c r="D181" s="2" t="s">
        <v>1638</v>
      </c>
      <c r="E181" s="2">
        <v>2024</v>
      </c>
      <c r="F181" s="2" t="s">
        <v>1639</v>
      </c>
      <c r="G181" s="2">
        <v>816</v>
      </c>
      <c r="H181" s="2">
        <v>7395</v>
      </c>
      <c r="I181" s="2">
        <v>9514</v>
      </c>
      <c r="J181" s="2">
        <v>274834</v>
      </c>
      <c r="K181" s="2">
        <v>10.14</v>
      </c>
      <c r="L181" s="2">
        <v>12</v>
      </c>
      <c r="M181" s="2">
        <v>7.59</v>
      </c>
      <c r="N181" s="2">
        <v>1.32</v>
      </c>
      <c r="O181" s="2">
        <v>66.33</v>
      </c>
      <c r="P181" s="2">
        <v>2.6</v>
      </c>
      <c r="Q181" s="2">
        <v>13119</v>
      </c>
      <c r="R181" s="2">
        <v>1318</v>
      </c>
      <c r="S181" s="2">
        <v>7</v>
      </c>
      <c r="T181" s="30">
        <f t="shared" si="12"/>
        <v>6034320</v>
      </c>
      <c r="U181" s="30">
        <f t="shared" si="13"/>
        <v>8038258</v>
      </c>
      <c r="V181" s="30">
        <f t="shared" si="14"/>
        <v>-2003938</v>
      </c>
      <c r="W181" s="27">
        <f t="shared" si="15"/>
        <v>-7.2914486562797904</v>
      </c>
      <c r="X181" s="31">
        <f t="shared" si="16"/>
        <v>21.956235400277986</v>
      </c>
      <c r="Y181" t="str">
        <f t="shared" si="17"/>
        <v>Loss making</v>
      </c>
    </row>
    <row r="182" spans="1:25" x14ac:dyDescent="0.3">
      <c r="A182" s="2" t="s">
        <v>199</v>
      </c>
      <c r="B182" s="2" t="s">
        <v>1181</v>
      </c>
      <c r="C182" s="2" t="s">
        <v>1633</v>
      </c>
      <c r="D182" s="2" t="s">
        <v>1637</v>
      </c>
      <c r="E182" s="2">
        <v>2024</v>
      </c>
      <c r="F182" s="2" t="s">
        <v>1642</v>
      </c>
      <c r="G182" s="2">
        <v>4439</v>
      </c>
      <c r="H182" s="2">
        <v>13754</v>
      </c>
      <c r="I182" s="2">
        <v>1321</v>
      </c>
      <c r="J182" s="2">
        <v>170906</v>
      </c>
      <c r="K182" s="2">
        <v>10.6</v>
      </c>
      <c r="L182" s="2">
        <v>9</v>
      </c>
      <c r="M182" s="2">
        <v>7.13</v>
      </c>
      <c r="N182" s="2">
        <v>17.53</v>
      </c>
      <c r="O182" s="2">
        <v>12.38</v>
      </c>
      <c r="P182" s="2">
        <v>2.7</v>
      </c>
      <c r="Q182" s="2">
        <v>18008</v>
      </c>
      <c r="R182" s="2">
        <v>1520</v>
      </c>
      <c r="S182" s="2">
        <v>10</v>
      </c>
      <c r="T182" s="30">
        <f t="shared" si="12"/>
        <v>61054006</v>
      </c>
      <c r="U182" s="30">
        <f t="shared" si="13"/>
        <v>6034825</v>
      </c>
      <c r="V182" s="30">
        <f t="shared" si="14"/>
        <v>55019181</v>
      </c>
      <c r="W182" s="27">
        <f t="shared" si="15"/>
        <v>321.92656196973775</v>
      </c>
      <c r="X182" s="31">
        <f t="shared" si="16"/>
        <v>357.23734684563442</v>
      </c>
      <c r="Y182" t="str">
        <f t="shared" si="17"/>
        <v>High ROI</v>
      </c>
    </row>
    <row r="183" spans="1:25" x14ac:dyDescent="0.3">
      <c r="A183" s="2" t="s">
        <v>200</v>
      </c>
      <c r="B183" s="2" t="s">
        <v>1182</v>
      </c>
      <c r="C183" s="2" t="s">
        <v>1632</v>
      </c>
      <c r="D183" s="2" t="s">
        <v>1635</v>
      </c>
      <c r="E183" s="2">
        <v>2023</v>
      </c>
      <c r="F183" s="2" t="s">
        <v>1640</v>
      </c>
      <c r="G183" s="2">
        <v>2377</v>
      </c>
      <c r="H183" s="2">
        <v>12844</v>
      </c>
      <c r="I183" s="2">
        <v>13870</v>
      </c>
      <c r="J183" s="2">
        <v>251260</v>
      </c>
      <c r="K183" s="2">
        <v>9.15</v>
      </c>
      <c r="L183" s="2">
        <v>8</v>
      </c>
      <c r="M183" s="2">
        <v>1.93</v>
      </c>
      <c r="N183" s="2">
        <v>1.39</v>
      </c>
      <c r="O183" s="2">
        <v>10.78</v>
      </c>
      <c r="P183" s="2">
        <v>4</v>
      </c>
      <c r="Q183" s="2">
        <v>14324</v>
      </c>
      <c r="R183" s="2">
        <v>9746</v>
      </c>
      <c r="S183" s="2">
        <v>14</v>
      </c>
      <c r="T183" s="30">
        <f t="shared" si="12"/>
        <v>30530188</v>
      </c>
      <c r="U183" s="30">
        <f t="shared" si="13"/>
        <v>33220250</v>
      </c>
      <c r="V183" s="30">
        <f t="shared" si="14"/>
        <v>-2690062</v>
      </c>
      <c r="W183" s="27">
        <f t="shared" si="15"/>
        <v>-10.706288306933057</v>
      </c>
      <c r="X183" s="31">
        <f t="shared" si="16"/>
        <v>121.50834991642124</v>
      </c>
      <c r="Y183" t="str">
        <f t="shared" si="17"/>
        <v>Loss making</v>
      </c>
    </row>
    <row r="184" spans="1:25" x14ac:dyDescent="0.3">
      <c r="A184" s="2" t="s">
        <v>201</v>
      </c>
      <c r="B184" s="2" t="s">
        <v>1183</v>
      </c>
      <c r="C184" s="2" t="s">
        <v>1634</v>
      </c>
      <c r="D184" s="2" t="s">
        <v>1637</v>
      </c>
      <c r="E184" s="2">
        <v>2023</v>
      </c>
      <c r="F184" s="2" t="s">
        <v>1641</v>
      </c>
      <c r="G184" s="2">
        <v>2981</v>
      </c>
      <c r="H184" s="2">
        <v>3250</v>
      </c>
      <c r="I184" s="2">
        <v>11312</v>
      </c>
      <c r="J184" s="2">
        <v>270931</v>
      </c>
      <c r="K184" s="2">
        <v>4.6900000000000004</v>
      </c>
      <c r="L184" s="2">
        <v>9</v>
      </c>
      <c r="M184" s="2">
        <v>4.71</v>
      </c>
      <c r="N184" s="2">
        <v>22.79</v>
      </c>
      <c r="O184" s="2">
        <v>16.010000000000002</v>
      </c>
      <c r="P184" s="2">
        <v>1.4</v>
      </c>
      <c r="Q184" s="2">
        <v>12445</v>
      </c>
      <c r="R184" s="2">
        <v>3477</v>
      </c>
      <c r="S184" s="2">
        <v>10</v>
      </c>
      <c r="T184" s="30">
        <f t="shared" si="12"/>
        <v>9688250</v>
      </c>
      <c r="U184" s="30">
        <f t="shared" si="13"/>
        <v>33992003</v>
      </c>
      <c r="V184" s="30">
        <f t="shared" si="14"/>
        <v>-24303753</v>
      </c>
      <c r="W184" s="27">
        <f t="shared" si="15"/>
        <v>-89.70458530031631</v>
      </c>
      <c r="X184" s="31">
        <f t="shared" si="16"/>
        <v>35.759104716699085</v>
      </c>
      <c r="Y184" t="str">
        <f t="shared" si="17"/>
        <v>Loss making</v>
      </c>
    </row>
    <row r="185" spans="1:25" x14ac:dyDescent="0.3">
      <c r="A185" s="2" t="s">
        <v>202</v>
      </c>
      <c r="B185" s="2" t="s">
        <v>1184</v>
      </c>
      <c r="C185" s="2" t="s">
        <v>1634</v>
      </c>
      <c r="D185" s="2" t="s">
        <v>1637</v>
      </c>
      <c r="E185" s="2">
        <v>2023</v>
      </c>
      <c r="F185" s="2" t="s">
        <v>1642</v>
      </c>
      <c r="G185" s="2">
        <v>247</v>
      </c>
      <c r="H185" s="2">
        <v>3921</v>
      </c>
      <c r="I185" s="2">
        <v>9927</v>
      </c>
      <c r="J185" s="2">
        <v>303593</v>
      </c>
      <c r="K185" s="2">
        <v>4.07</v>
      </c>
      <c r="L185" s="2">
        <v>6</v>
      </c>
      <c r="M185" s="2">
        <v>4.7300000000000004</v>
      </c>
      <c r="N185" s="2">
        <v>17.55</v>
      </c>
      <c r="O185" s="2">
        <v>52.85</v>
      </c>
      <c r="P185" s="2">
        <v>3.1</v>
      </c>
      <c r="Q185" s="2">
        <v>3419</v>
      </c>
      <c r="R185" s="2">
        <v>7601</v>
      </c>
      <c r="S185" s="2">
        <v>14</v>
      </c>
      <c r="T185" s="30">
        <f t="shared" si="12"/>
        <v>968487</v>
      </c>
      <c r="U185" s="30">
        <f t="shared" si="13"/>
        <v>2755562</v>
      </c>
      <c r="V185" s="30">
        <f t="shared" si="14"/>
        <v>-1787075</v>
      </c>
      <c r="W185" s="27">
        <f t="shared" si="15"/>
        <v>-5.8864170122499528</v>
      </c>
      <c r="X185" s="31">
        <f t="shared" si="16"/>
        <v>3.1900834340712731</v>
      </c>
      <c r="Y185" t="str">
        <f t="shared" si="17"/>
        <v>Loss making</v>
      </c>
    </row>
    <row r="186" spans="1:25" x14ac:dyDescent="0.3">
      <c r="A186" s="2" t="s">
        <v>203</v>
      </c>
      <c r="B186" s="2" t="s">
        <v>1185</v>
      </c>
      <c r="C186" s="2" t="s">
        <v>1633</v>
      </c>
      <c r="D186" s="2" t="s">
        <v>1636</v>
      </c>
      <c r="E186" s="2">
        <v>2023</v>
      </c>
      <c r="F186" s="2" t="s">
        <v>1639</v>
      </c>
      <c r="G186" s="2">
        <v>1980</v>
      </c>
      <c r="H186" s="2">
        <v>8619</v>
      </c>
      <c r="I186" s="2">
        <v>8369</v>
      </c>
      <c r="J186" s="2">
        <v>288746</v>
      </c>
      <c r="K186" s="2">
        <v>8.9700000000000006</v>
      </c>
      <c r="L186" s="2">
        <v>3</v>
      </c>
      <c r="M186" s="2">
        <v>3.78</v>
      </c>
      <c r="N186" s="2">
        <v>12.68</v>
      </c>
      <c r="O186" s="2">
        <v>78.36</v>
      </c>
      <c r="P186" s="2">
        <v>3.3</v>
      </c>
      <c r="Q186" s="2">
        <v>11327</v>
      </c>
      <c r="R186" s="2">
        <v>4198</v>
      </c>
      <c r="S186" s="2">
        <v>6</v>
      </c>
      <c r="T186" s="30">
        <f t="shared" si="12"/>
        <v>17065620</v>
      </c>
      <c r="U186" s="30">
        <f t="shared" si="13"/>
        <v>16859366</v>
      </c>
      <c r="V186" s="30">
        <f t="shared" si="14"/>
        <v>206254</v>
      </c>
      <c r="W186" s="27">
        <f t="shared" si="15"/>
        <v>0.71430946229558157</v>
      </c>
      <c r="X186" s="31">
        <f t="shared" si="16"/>
        <v>59.10253302210247</v>
      </c>
      <c r="Y186" t="str">
        <f t="shared" si="17"/>
        <v>Low ROI</v>
      </c>
    </row>
    <row r="187" spans="1:25" x14ac:dyDescent="0.3">
      <c r="A187" s="2" t="s">
        <v>204</v>
      </c>
      <c r="B187" s="2" t="s">
        <v>1186</v>
      </c>
      <c r="C187" s="2" t="s">
        <v>1634</v>
      </c>
      <c r="D187" s="2" t="s">
        <v>1637</v>
      </c>
      <c r="E187" s="2">
        <v>2024</v>
      </c>
      <c r="F187" s="2" t="s">
        <v>1642</v>
      </c>
      <c r="G187" s="2">
        <v>3632</v>
      </c>
      <c r="H187" s="2">
        <v>6819</v>
      </c>
      <c r="I187" s="2">
        <v>11222</v>
      </c>
      <c r="J187" s="2">
        <v>57597</v>
      </c>
      <c r="K187" s="2">
        <v>12.99</v>
      </c>
      <c r="L187" s="2">
        <v>18</v>
      </c>
      <c r="M187" s="2">
        <v>5.17</v>
      </c>
      <c r="N187" s="2">
        <v>11.04</v>
      </c>
      <c r="O187" s="2">
        <v>10.39</v>
      </c>
      <c r="P187" s="2">
        <v>3</v>
      </c>
      <c r="Q187" s="2">
        <v>11117</v>
      </c>
      <c r="R187" s="2">
        <v>2838</v>
      </c>
      <c r="S187" s="2">
        <v>6</v>
      </c>
      <c r="T187" s="30">
        <f t="shared" si="12"/>
        <v>24766608</v>
      </c>
      <c r="U187" s="30">
        <f t="shared" si="13"/>
        <v>40815901</v>
      </c>
      <c r="V187" s="30">
        <f t="shared" si="14"/>
        <v>-16049293</v>
      </c>
      <c r="W187" s="27">
        <f t="shared" si="15"/>
        <v>-278.64807194819173</v>
      </c>
      <c r="X187" s="31">
        <f t="shared" si="16"/>
        <v>429.99822907443098</v>
      </c>
      <c r="Y187" t="str">
        <f t="shared" si="17"/>
        <v>Loss making</v>
      </c>
    </row>
    <row r="188" spans="1:25" x14ac:dyDescent="0.3">
      <c r="A188" s="2" t="s">
        <v>205</v>
      </c>
      <c r="B188" s="2" t="s">
        <v>1187</v>
      </c>
      <c r="C188" s="2" t="s">
        <v>1634</v>
      </c>
      <c r="D188" s="2" t="s">
        <v>1635</v>
      </c>
      <c r="E188" s="2">
        <v>2024</v>
      </c>
      <c r="F188" s="2" t="s">
        <v>1640</v>
      </c>
      <c r="G188" s="2">
        <v>658</v>
      </c>
      <c r="H188" s="2">
        <v>17396</v>
      </c>
      <c r="I188" s="2">
        <v>13032</v>
      </c>
      <c r="J188" s="2">
        <v>359237</v>
      </c>
      <c r="K188" s="2">
        <v>14.2</v>
      </c>
      <c r="L188" s="2">
        <v>9</v>
      </c>
      <c r="M188" s="2">
        <v>4.13</v>
      </c>
      <c r="N188" s="2">
        <v>3.27</v>
      </c>
      <c r="O188" s="2">
        <v>84.93</v>
      </c>
      <c r="P188" s="2">
        <v>3.9</v>
      </c>
      <c r="Q188" s="2">
        <v>11232</v>
      </c>
      <c r="R188" s="2">
        <v>7719</v>
      </c>
      <c r="S188" s="2">
        <v>10</v>
      </c>
      <c r="T188" s="30">
        <f t="shared" si="12"/>
        <v>11446568</v>
      </c>
      <c r="U188" s="30">
        <f t="shared" si="13"/>
        <v>8934293</v>
      </c>
      <c r="V188" s="30">
        <f t="shared" si="14"/>
        <v>2512275</v>
      </c>
      <c r="W188" s="27">
        <f t="shared" si="15"/>
        <v>6.9933637125351789</v>
      </c>
      <c r="X188" s="31">
        <f t="shared" si="16"/>
        <v>31.863555257392751</v>
      </c>
      <c r="Y188" t="str">
        <f t="shared" si="17"/>
        <v>Low ROI</v>
      </c>
    </row>
    <row r="189" spans="1:25" x14ac:dyDescent="0.3">
      <c r="A189" s="2" t="s">
        <v>206</v>
      </c>
      <c r="B189" s="2" t="s">
        <v>1188</v>
      </c>
      <c r="C189" s="2" t="s">
        <v>1632</v>
      </c>
      <c r="D189" s="2" t="s">
        <v>1635</v>
      </c>
      <c r="E189" s="2">
        <v>2024</v>
      </c>
      <c r="F189" s="2" t="s">
        <v>1642</v>
      </c>
      <c r="G189" s="2">
        <v>3322</v>
      </c>
      <c r="H189" s="2">
        <v>13418</v>
      </c>
      <c r="I189" s="2">
        <v>6584</v>
      </c>
      <c r="J189" s="2">
        <v>480442</v>
      </c>
      <c r="K189" s="2">
        <v>1.59</v>
      </c>
      <c r="L189" s="2">
        <v>2</v>
      </c>
      <c r="M189" s="2">
        <v>1.99</v>
      </c>
      <c r="N189" s="2">
        <v>7.27</v>
      </c>
      <c r="O189" s="2">
        <v>18.5</v>
      </c>
      <c r="P189" s="2">
        <v>2.5</v>
      </c>
      <c r="Q189" s="2">
        <v>2030</v>
      </c>
      <c r="R189" s="2">
        <v>1942</v>
      </c>
      <c r="S189" s="2">
        <v>9</v>
      </c>
      <c r="T189" s="30">
        <f t="shared" si="12"/>
        <v>44574596</v>
      </c>
      <c r="U189" s="30">
        <f t="shared" si="13"/>
        <v>22352490</v>
      </c>
      <c r="V189" s="30">
        <f t="shared" si="14"/>
        <v>22222106</v>
      </c>
      <c r="W189" s="27">
        <f t="shared" si="15"/>
        <v>46.253462436672898</v>
      </c>
      <c r="X189" s="31">
        <f t="shared" si="16"/>
        <v>92.778308307766594</v>
      </c>
      <c r="Y189" t="str">
        <f t="shared" si="17"/>
        <v>Moderate</v>
      </c>
    </row>
    <row r="190" spans="1:25" x14ac:dyDescent="0.3">
      <c r="A190" s="2" t="s">
        <v>207</v>
      </c>
      <c r="B190" s="2" t="s">
        <v>1189</v>
      </c>
      <c r="C190" s="2" t="s">
        <v>1634</v>
      </c>
      <c r="D190" s="2" t="s">
        <v>1638</v>
      </c>
      <c r="E190" s="2">
        <v>2024</v>
      </c>
      <c r="F190" s="2" t="s">
        <v>1639</v>
      </c>
      <c r="G190" s="2">
        <v>1197</v>
      </c>
      <c r="H190" s="2">
        <v>15349</v>
      </c>
      <c r="I190" s="2">
        <v>5383</v>
      </c>
      <c r="J190" s="2">
        <v>253199</v>
      </c>
      <c r="K190" s="2">
        <v>2.3199999999999998</v>
      </c>
      <c r="L190" s="2">
        <v>18</v>
      </c>
      <c r="M190" s="2">
        <v>4.12</v>
      </c>
      <c r="N190" s="2">
        <v>21.72</v>
      </c>
      <c r="O190" s="2">
        <v>77.36</v>
      </c>
      <c r="P190" s="2">
        <v>4.8</v>
      </c>
      <c r="Q190" s="2">
        <v>9349</v>
      </c>
      <c r="R190" s="2">
        <v>9038</v>
      </c>
      <c r="S190" s="2">
        <v>8</v>
      </c>
      <c r="T190" s="30">
        <f t="shared" si="12"/>
        <v>18372753</v>
      </c>
      <c r="U190" s="30">
        <f t="shared" si="13"/>
        <v>6696650</v>
      </c>
      <c r="V190" s="30">
        <f t="shared" si="14"/>
        <v>11676103</v>
      </c>
      <c r="W190" s="27">
        <f t="shared" si="15"/>
        <v>46.114332994996033</v>
      </c>
      <c r="X190" s="31">
        <f t="shared" si="16"/>
        <v>72.562502221572757</v>
      </c>
      <c r="Y190" t="str">
        <f t="shared" si="17"/>
        <v>Moderate</v>
      </c>
    </row>
    <row r="191" spans="1:25" x14ac:dyDescent="0.3">
      <c r="A191" s="2" t="s">
        <v>208</v>
      </c>
      <c r="B191" s="2" t="s">
        <v>1190</v>
      </c>
      <c r="C191" s="2" t="s">
        <v>1633</v>
      </c>
      <c r="D191" s="2" t="s">
        <v>1635</v>
      </c>
      <c r="E191" s="2">
        <v>2024</v>
      </c>
      <c r="F191" s="2" t="s">
        <v>1642</v>
      </c>
      <c r="G191" s="2">
        <v>4332</v>
      </c>
      <c r="H191" s="2">
        <v>6373</v>
      </c>
      <c r="I191" s="2">
        <v>6746</v>
      </c>
      <c r="J191" s="2">
        <v>426794</v>
      </c>
      <c r="K191" s="2">
        <v>14.17</v>
      </c>
      <c r="L191" s="2">
        <v>1</v>
      </c>
      <c r="M191" s="2">
        <v>0.72</v>
      </c>
      <c r="N191" s="2">
        <v>22.61</v>
      </c>
      <c r="O191" s="2">
        <v>48.63</v>
      </c>
      <c r="P191" s="2">
        <v>2.9</v>
      </c>
      <c r="Q191" s="2">
        <v>8429</v>
      </c>
      <c r="R191" s="2">
        <v>2916</v>
      </c>
      <c r="S191" s="2">
        <v>9</v>
      </c>
      <c r="T191" s="30">
        <f t="shared" si="12"/>
        <v>27607836</v>
      </c>
      <c r="U191" s="30">
        <f t="shared" si="13"/>
        <v>29650466</v>
      </c>
      <c r="V191" s="30">
        <f t="shared" si="14"/>
        <v>-2042630</v>
      </c>
      <c r="W191" s="27">
        <f t="shared" si="15"/>
        <v>-4.7859857448792624</v>
      </c>
      <c r="X191" s="31">
        <f t="shared" si="16"/>
        <v>64.686560729532275</v>
      </c>
      <c r="Y191" t="str">
        <f t="shared" si="17"/>
        <v>Loss making</v>
      </c>
    </row>
    <row r="192" spans="1:25" x14ac:dyDescent="0.3">
      <c r="A192" s="2" t="s">
        <v>209</v>
      </c>
      <c r="B192" s="2" t="s">
        <v>1191</v>
      </c>
      <c r="C192" s="2" t="s">
        <v>1632</v>
      </c>
      <c r="D192" s="2" t="s">
        <v>1637</v>
      </c>
      <c r="E192" s="2">
        <v>2024</v>
      </c>
      <c r="F192" s="2" t="s">
        <v>1642</v>
      </c>
      <c r="G192" s="2">
        <v>3447</v>
      </c>
      <c r="H192" s="2">
        <v>6306</v>
      </c>
      <c r="I192" s="2">
        <v>5741</v>
      </c>
      <c r="J192" s="2">
        <v>258434</v>
      </c>
      <c r="K192" s="2">
        <v>11.05</v>
      </c>
      <c r="L192" s="2">
        <v>19</v>
      </c>
      <c r="M192" s="2">
        <v>5.76</v>
      </c>
      <c r="N192" s="2">
        <v>0.02</v>
      </c>
      <c r="O192" s="2">
        <v>62.75</v>
      </c>
      <c r="P192" s="2">
        <v>3.3</v>
      </c>
      <c r="Q192" s="2">
        <v>5849</v>
      </c>
      <c r="R192" s="2">
        <v>9163</v>
      </c>
      <c r="S192" s="2">
        <v>7</v>
      </c>
      <c r="T192" s="30">
        <f t="shared" si="12"/>
        <v>21736782</v>
      </c>
      <c r="U192" s="30">
        <f t="shared" si="13"/>
        <v>20047661</v>
      </c>
      <c r="V192" s="30">
        <f t="shared" si="14"/>
        <v>1689121</v>
      </c>
      <c r="W192" s="27">
        <f t="shared" si="15"/>
        <v>6.5359859770773197</v>
      </c>
      <c r="X192" s="31">
        <f t="shared" si="16"/>
        <v>84.109606321149698</v>
      </c>
      <c r="Y192" t="str">
        <f t="shared" si="17"/>
        <v>Low ROI</v>
      </c>
    </row>
    <row r="193" spans="1:25" x14ac:dyDescent="0.3">
      <c r="A193" s="2" t="s">
        <v>210</v>
      </c>
      <c r="B193" s="2" t="s">
        <v>1192</v>
      </c>
      <c r="C193" s="2" t="s">
        <v>1633</v>
      </c>
      <c r="D193" s="2" t="s">
        <v>1635</v>
      </c>
      <c r="E193" s="2">
        <v>2024</v>
      </c>
      <c r="F193" s="2" t="s">
        <v>1640</v>
      </c>
      <c r="G193" s="2">
        <v>2561</v>
      </c>
      <c r="H193" s="2">
        <v>10092</v>
      </c>
      <c r="I193" s="2">
        <v>7067</v>
      </c>
      <c r="J193" s="2">
        <v>207489</v>
      </c>
      <c r="K193" s="2">
        <v>13.24</v>
      </c>
      <c r="L193" s="2">
        <v>9</v>
      </c>
      <c r="M193" s="2">
        <v>8.5399999999999991</v>
      </c>
      <c r="N193" s="2">
        <v>14.85</v>
      </c>
      <c r="O193" s="2">
        <v>50.85</v>
      </c>
      <c r="P193" s="2">
        <v>4.3</v>
      </c>
      <c r="Q193" s="2">
        <v>15956</v>
      </c>
      <c r="R193" s="2">
        <v>594</v>
      </c>
      <c r="S193" s="2">
        <v>4</v>
      </c>
      <c r="T193" s="30">
        <f t="shared" si="12"/>
        <v>25845612</v>
      </c>
      <c r="U193" s="30">
        <f t="shared" si="13"/>
        <v>18306076</v>
      </c>
      <c r="V193" s="30">
        <f t="shared" si="14"/>
        <v>7539536</v>
      </c>
      <c r="W193" s="27">
        <f t="shared" si="15"/>
        <v>36.337039553904063</v>
      </c>
      <c r="X193" s="31">
        <f t="shared" si="16"/>
        <v>124.56376964561977</v>
      </c>
      <c r="Y193" t="str">
        <f t="shared" si="17"/>
        <v>Moderate</v>
      </c>
    </row>
    <row r="194" spans="1:25" x14ac:dyDescent="0.3">
      <c r="A194" s="2" t="s">
        <v>211</v>
      </c>
      <c r="B194" s="2" t="s">
        <v>1193</v>
      </c>
      <c r="C194" s="2" t="s">
        <v>1633</v>
      </c>
      <c r="D194" s="2" t="s">
        <v>1637</v>
      </c>
      <c r="E194" s="2">
        <v>2023</v>
      </c>
      <c r="F194" s="2" t="s">
        <v>1641</v>
      </c>
      <c r="G194" s="2">
        <v>1844</v>
      </c>
      <c r="H194" s="2">
        <v>13682</v>
      </c>
      <c r="I194" s="2">
        <v>7928</v>
      </c>
      <c r="J194" s="2">
        <v>461909</v>
      </c>
      <c r="K194" s="2">
        <v>3.04</v>
      </c>
      <c r="L194" s="2">
        <v>1</v>
      </c>
      <c r="M194" s="2">
        <v>7.25</v>
      </c>
      <c r="N194" s="2">
        <v>17.98</v>
      </c>
      <c r="O194" s="2">
        <v>48.16</v>
      </c>
      <c r="P194" s="2">
        <v>2.1</v>
      </c>
      <c r="Q194" s="2">
        <v>12795</v>
      </c>
      <c r="R194" s="2">
        <v>6660</v>
      </c>
      <c r="S194" s="2">
        <v>8</v>
      </c>
      <c r="T194" s="30">
        <f t="shared" si="12"/>
        <v>25229608</v>
      </c>
      <c r="U194" s="30">
        <f t="shared" si="13"/>
        <v>15081141</v>
      </c>
      <c r="V194" s="30">
        <f t="shared" si="14"/>
        <v>10148467</v>
      </c>
      <c r="W194" s="27">
        <f t="shared" si="15"/>
        <v>21.970706351251003</v>
      </c>
      <c r="X194" s="31">
        <f t="shared" si="16"/>
        <v>54.620299669415402</v>
      </c>
      <c r="Y194" t="str">
        <f t="shared" si="17"/>
        <v>Moderate</v>
      </c>
    </row>
    <row r="195" spans="1:25" x14ac:dyDescent="0.3">
      <c r="A195" s="2" t="s">
        <v>212</v>
      </c>
      <c r="B195" s="2" t="s">
        <v>1194</v>
      </c>
      <c r="C195" s="2" t="s">
        <v>1632</v>
      </c>
      <c r="D195" s="2" t="s">
        <v>1635</v>
      </c>
      <c r="E195" s="2">
        <v>2023</v>
      </c>
      <c r="F195" s="2" t="s">
        <v>1641</v>
      </c>
      <c r="G195" s="2">
        <v>709</v>
      </c>
      <c r="H195" s="2">
        <v>18274</v>
      </c>
      <c r="I195" s="2">
        <v>12689</v>
      </c>
      <c r="J195" s="2">
        <v>433100</v>
      </c>
      <c r="K195" s="2">
        <v>8.81</v>
      </c>
      <c r="L195" s="2">
        <v>1</v>
      </c>
      <c r="M195" s="2">
        <v>3.6</v>
      </c>
      <c r="N195" s="2">
        <v>15.47</v>
      </c>
      <c r="O195" s="2">
        <v>76.790000000000006</v>
      </c>
      <c r="P195" s="2">
        <v>1.3</v>
      </c>
      <c r="Q195" s="2">
        <v>19685</v>
      </c>
      <c r="R195" s="2">
        <v>5610</v>
      </c>
      <c r="S195" s="2">
        <v>9</v>
      </c>
      <c r="T195" s="30">
        <f t="shared" ref="T195:T258" si="18">G195*H195</f>
        <v>12956266</v>
      </c>
      <c r="U195" s="30">
        <f t="shared" ref="U195:U258" si="19">(G195*I195)+J195</f>
        <v>9429601</v>
      </c>
      <c r="V195" s="30">
        <f t="shared" ref="V195:V258" si="20">T195-U195</f>
        <v>3526665</v>
      </c>
      <c r="W195" s="27">
        <f t="shared" ref="W195:W258" si="21">V195/J195</f>
        <v>8.1428422996998382</v>
      </c>
      <c r="X195" s="31">
        <f t="shared" ref="X195:X258" si="22">T195/J195</f>
        <v>29.915183560378665</v>
      </c>
      <c r="Y195" t="str">
        <f t="shared" ref="Y195:Y258" si="23">IF(OR(W195&lt;$AB$2,W195&lt;0),"Loss making",IF(W195&lt;$AB$3,"Low ROI",IF(W195&lt;$AB$4,"Moderate","High ROI")))</f>
        <v>Low ROI</v>
      </c>
    </row>
    <row r="196" spans="1:25" x14ac:dyDescent="0.3">
      <c r="A196" s="2" t="s">
        <v>213</v>
      </c>
      <c r="B196" s="2" t="s">
        <v>1148</v>
      </c>
      <c r="C196" s="2" t="s">
        <v>1634</v>
      </c>
      <c r="D196" s="2" t="s">
        <v>1638</v>
      </c>
      <c r="E196" s="2">
        <v>2023</v>
      </c>
      <c r="F196" s="2" t="s">
        <v>1642</v>
      </c>
      <c r="G196" s="2">
        <v>2861</v>
      </c>
      <c r="H196" s="2">
        <v>13545</v>
      </c>
      <c r="I196" s="2">
        <v>11829</v>
      </c>
      <c r="J196" s="2">
        <v>165598</v>
      </c>
      <c r="K196" s="2">
        <v>10.52</v>
      </c>
      <c r="L196" s="2">
        <v>16</v>
      </c>
      <c r="M196" s="2">
        <v>0.87</v>
      </c>
      <c r="N196" s="2">
        <v>2.04</v>
      </c>
      <c r="O196" s="2">
        <v>70.47</v>
      </c>
      <c r="P196" s="2">
        <v>3.8</v>
      </c>
      <c r="Q196" s="2">
        <v>6656</v>
      </c>
      <c r="R196" s="2">
        <v>3544</v>
      </c>
      <c r="S196" s="2">
        <v>9</v>
      </c>
      <c r="T196" s="30">
        <f t="shared" si="18"/>
        <v>38752245</v>
      </c>
      <c r="U196" s="30">
        <f t="shared" si="19"/>
        <v>34008367</v>
      </c>
      <c r="V196" s="30">
        <f t="shared" si="20"/>
        <v>4743878</v>
      </c>
      <c r="W196" s="27">
        <f t="shared" si="21"/>
        <v>28.646952257877512</v>
      </c>
      <c r="X196" s="31">
        <f t="shared" si="22"/>
        <v>234.01396755999468</v>
      </c>
      <c r="Y196" t="str">
        <f t="shared" si="23"/>
        <v>Moderate</v>
      </c>
    </row>
    <row r="197" spans="1:25" x14ac:dyDescent="0.3">
      <c r="A197" s="2" t="s">
        <v>214</v>
      </c>
      <c r="B197" s="2" t="s">
        <v>1131</v>
      </c>
      <c r="C197" s="2" t="s">
        <v>1634</v>
      </c>
      <c r="D197" s="2" t="s">
        <v>1638</v>
      </c>
      <c r="E197" s="2">
        <v>2023</v>
      </c>
      <c r="F197" s="2" t="s">
        <v>1642</v>
      </c>
      <c r="G197" s="2">
        <v>1419</v>
      </c>
      <c r="H197" s="2">
        <v>5930</v>
      </c>
      <c r="I197" s="2">
        <v>13075</v>
      </c>
      <c r="J197" s="2">
        <v>300100</v>
      </c>
      <c r="K197" s="2">
        <v>10.199999999999999</v>
      </c>
      <c r="L197" s="2">
        <v>15</v>
      </c>
      <c r="M197" s="2">
        <v>2.02</v>
      </c>
      <c r="N197" s="2">
        <v>5.44</v>
      </c>
      <c r="O197" s="2">
        <v>48.67</v>
      </c>
      <c r="P197" s="2">
        <v>2.9</v>
      </c>
      <c r="Q197" s="2">
        <v>10728</v>
      </c>
      <c r="R197" s="2">
        <v>9367</v>
      </c>
      <c r="S197" s="2">
        <v>2</v>
      </c>
      <c r="T197" s="30">
        <f t="shared" si="18"/>
        <v>8414670</v>
      </c>
      <c r="U197" s="30">
        <f t="shared" si="19"/>
        <v>18853525</v>
      </c>
      <c r="V197" s="30">
        <f t="shared" si="20"/>
        <v>-10438855</v>
      </c>
      <c r="W197" s="27">
        <f t="shared" si="21"/>
        <v>-34.784588470509831</v>
      </c>
      <c r="X197" s="31">
        <f t="shared" si="22"/>
        <v>28.039553482172611</v>
      </c>
      <c r="Y197" t="str">
        <f t="shared" si="23"/>
        <v>Loss making</v>
      </c>
    </row>
    <row r="198" spans="1:25" x14ac:dyDescent="0.3">
      <c r="A198" s="2" t="s">
        <v>215</v>
      </c>
      <c r="B198" s="2" t="s">
        <v>1170</v>
      </c>
      <c r="C198" s="2" t="s">
        <v>1634</v>
      </c>
      <c r="D198" s="2" t="s">
        <v>1638</v>
      </c>
      <c r="E198" s="2">
        <v>2023</v>
      </c>
      <c r="F198" s="2" t="s">
        <v>1639</v>
      </c>
      <c r="G198" s="2">
        <v>2036</v>
      </c>
      <c r="H198" s="2">
        <v>10320</v>
      </c>
      <c r="I198" s="2">
        <v>3261</v>
      </c>
      <c r="J198" s="2">
        <v>308589</v>
      </c>
      <c r="K198" s="2">
        <v>6.12</v>
      </c>
      <c r="L198" s="2">
        <v>15</v>
      </c>
      <c r="M198" s="2">
        <v>5.45</v>
      </c>
      <c r="N198" s="2">
        <v>6.26</v>
      </c>
      <c r="O198" s="2">
        <v>18.93</v>
      </c>
      <c r="P198" s="2">
        <v>4.5999999999999996</v>
      </c>
      <c r="Q198" s="2">
        <v>13420</v>
      </c>
      <c r="R198" s="2">
        <v>7643</v>
      </c>
      <c r="S198" s="2">
        <v>8</v>
      </c>
      <c r="T198" s="30">
        <f t="shared" si="18"/>
        <v>21011520</v>
      </c>
      <c r="U198" s="30">
        <f t="shared" si="19"/>
        <v>6947985</v>
      </c>
      <c r="V198" s="30">
        <f t="shared" si="20"/>
        <v>14063535</v>
      </c>
      <c r="W198" s="27">
        <f t="shared" si="21"/>
        <v>45.573675665691262</v>
      </c>
      <c r="X198" s="31">
        <f t="shared" si="22"/>
        <v>68.089011597950673</v>
      </c>
      <c r="Y198" t="str">
        <f t="shared" si="23"/>
        <v>Moderate</v>
      </c>
    </row>
    <row r="199" spans="1:25" x14ac:dyDescent="0.3">
      <c r="A199" s="2" t="s">
        <v>216</v>
      </c>
      <c r="B199" s="2" t="s">
        <v>1195</v>
      </c>
      <c r="C199" s="2" t="s">
        <v>1632</v>
      </c>
      <c r="D199" s="2" t="s">
        <v>1637</v>
      </c>
      <c r="E199" s="2">
        <v>2024</v>
      </c>
      <c r="F199" s="2" t="s">
        <v>1640</v>
      </c>
      <c r="G199" s="2">
        <v>196</v>
      </c>
      <c r="H199" s="2">
        <v>5732</v>
      </c>
      <c r="I199" s="2">
        <v>14836</v>
      </c>
      <c r="J199" s="2">
        <v>234233</v>
      </c>
      <c r="K199" s="2">
        <v>0.23</v>
      </c>
      <c r="L199" s="2">
        <v>13</v>
      </c>
      <c r="M199" s="2">
        <v>2.0699999999999998</v>
      </c>
      <c r="N199" s="2">
        <v>20.79</v>
      </c>
      <c r="O199" s="2">
        <v>19.23</v>
      </c>
      <c r="P199" s="2">
        <v>4.9000000000000004</v>
      </c>
      <c r="Q199" s="2">
        <v>8932</v>
      </c>
      <c r="R199" s="2">
        <v>7662</v>
      </c>
      <c r="S199" s="2">
        <v>4</v>
      </c>
      <c r="T199" s="30">
        <f t="shared" si="18"/>
        <v>1123472</v>
      </c>
      <c r="U199" s="30">
        <f t="shared" si="19"/>
        <v>3142089</v>
      </c>
      <c r="V199" s="30">
        <f t="shared" si="20"/>
        <v>-2018617</v>
      </c>
      <c r="W199" s="27">
        <f t="shared" si="21"/>
        <v>-8.617987217855724</v>
      </c>
      <c r="X199" s="31">
        <f t="shared" si="22"/>
        <v>4.7963865040365787</v>
      </c>
      <c r="Y199" t="str">
        <f t="shared" si="23"/>
        <v>Loss making</v>
      </c>
    </row>
    <row r="200" spans="1:25" x14ac:dyDescent="0.3">
      <c r="A200" s="2" t="s">
        <v>217</v>
      </c>
      <c r="B200" s="2" t="s">
        <v>1196</v>
      </c>
      <c r="C200" s="2" t="s">
        <v>1632</v>
      </c>
      <c r="D200" s="2" t="s">
        <v>1636</v>
      </c>
      <c r="E200" s="2">
        <v>2024</v>
      </c>
      <c r="F200" s="2" t="s">
        <v>1640</v>
      </c>
      <c r="G200" s="2">
        <v>3269</v>
      </c>
      <c r="H200" s="2">
        <v>12622</v>
      </c>
      <c r="I200" s="2">
        <v>12235</v>
      </c>
      <c r="J200" s="2">
        <v>302388</v>
      </c>
      <c r="K200" s="2">
        <v>8.74</v>
      </c>
      <c r="L200" s="2">
        <v>6</v>
      </c>
      <c r="M200" s="2">
        <v>5.44</v>
      </c>
      <c r="N200" s="2">
        <v>11.58</v>
      </c>
      <c r="O200" s="2">
        <v>74.12</v>
      </c>
      <c r="P200" s="2">
        <v>2.6</v>
      </c>
      <c r="Q200" s="2">
        <v>13703</v>
      </c>
      <c r="R200" s="2">
        <v>4094</v>
      </c>
      <c r="S200" s="2">
        <v>3</v>
      </c>
      <c r="T200" s="30">
        <f t="shared" si="18"/>
        <v>41261318</v>
      </c>
      <c r="U200" s="30">
        <f t="shared" si="19"/>
        <v>40298603</v>
      </c>
      <c r="V200" s="30">
        <f t="shared" si="20"/>
        <v>962715</v>
      </c>
      <c r="W200" s="27">
        <f t="shared" si="21"/>
        <v>3.1837076868129688</v>
      </c>
      <c r="X200" s="31">
        <f t="shared" si="22"/>
        <v>136.45157215233408</v>
      </c>
      <c r="Y200" t="str">
        <f t="shared" si="23"/>
        <v>Low ROI</v>
      </c>
    </row>
    <row r="201" spans="1:25" x14ac:dyDescent="0.3">
      <c r="A201" s="2" t="s">
        <v>218</v>
      </c>
      <c r="B201" s="2" t="s">
        <v>1069</v>
      </c>
      <c r="C201" s="2" t="s">
        <v>1634</v>
      </c>
      <c r="D201" s="2" t="s">
        <v>1637</v>
      </c>
      <c r="E201" s="2">
        <v>2024</v>
      </c>
      <c r="F201" s="2" t="s">
        <v>1639</v>
      </c>
      <c r="G201" s="2">
        <v>2961</v>
      </c>
      <c r="H201" s="2">
        <v>16523</v>
      </c>
      <c r="I201" s="2">
        <v>12351</v>
      </c>
      <c r="J201" s="2">
        <v>183241</v>
      </c>
      <c r="K201" s="2">
        <v>3.8</v>
      </c>
      <c r="L201" s="2">
        <v>10</v>
      </c>
      <c r="M201" s="2">
        <v>2.3199999999999998</v>
      </c>
      <c r="N201" s="2">
        <v>12.17</v>
      </c>
      <c r="O201" s="2">
        <v>52.35</v>
      </c>
      <c r="P201" s="2">
        <v>2.7</v>
      </c>
      <c r="Q201" s="2">
        <v>7689</v>
      </c>
      <c r="R201" s="2">
        <v>7353</v>
      </c>
      <c r="S201" s="2">
        <v>3</v>
      </c>
      <c r="T201" s="30">
        <f t="shared" si="18"/>
        <v>48924603</v>
      </c>
      <c r="U201" s="30">
        <f t="shared" si="19"/>
        <v>36754552</v>
      </c>
      <c r="V201" s="30">
        <f t="shared" si="20"/>
        <v>12170051</v>
      </c>
      <c r="W201" s="27">
        <f t="shared" si="21"/>
        <v>66.415545647535211</v>
      </c>
      <c r="X201" s="31">
        <f t="shared" si="22"/>
        <v>266.99593977330403</v>
      </c>
      <c r="Y201" t="str">
        <f t="shared" si="23"/>
        <v>High ROI</v>
      </c>
    </row>
    <row r="202" spans="1:25" x14ac:dyDescent="0.3">
      <c r="A202" s="2" t="s">
        <v>219</v>
      </c>
      <c r="B202" s="2" t="s">
        <v>1197</v>
      </c>
      <c r="C202" s="2" t="s">
        <v>1634</v>
      </c>
      <c r="D202" s="2" t="s">
        <v>1638</v>
      </c>
      <c r="E202" s="2">
        <v>2024</v>
      </c>
      <c r="F202" s="2" t="s">
        <v>1640</v>
      </c>
      <c r="G202" s="2">
        <v>1784</v>
      </c>
      <c r="H202" s="2">
        <v>9507</v>
      </c>
      <c r="I202" s="2">
        <v>1485</v>
      </c>
      <c r="J202" s="2">
        <v>265164</v>
      </c>
      <c r="K202" s="2">
        <v>6.75</v>
      </c>
      <c r="L202" s="2">
        <v>0</v>
      </c>
      <c r="M202" s="2">
        <v>8.49</v>
      </c>
      <c r="N202" s="2">
        <v>23.37</v>
      </c>
      <c r="O202" s="2">
        <v>48.53</v>
      </c>
      <c r="P202" s="2">
        <v>2.6</v>
      </c>
      <c r="Q202" s="2">
        <v>2642</v>
      </c>
      <c r="R202" s="2">
        <v>145</v>
      </c>
      <c r="S202" s="2">
        <v>9</v>
      </c>
      <c r="T202" s="30">
        <f t="shared" si="18"/>
        <v>16960488</v>
      </c>
      <c r="U202" s="30">
        <f t="shared" si="19"/>
        <v>2914404</v>
      </c>
      <c r="V202" s="30">
        <f t="shared" si="20"/>
        <v>14046084</v>
      </c>
      <c r="W202" s="27">
        <f t="shared" si="21"/>
        <v>52.971308322396709</v>
      </c>
      <c r="X202" s="31">
        <f t="shared" si="22"/>
        <v>63.962257319998187</v>
      </c>
      <c r="Y202" t="str">
        <f t="shared" si="23"/>
        <v>Moderate</v>
      </c>
    </row>
    <row r="203" spans="1:25" x14ac:dyDescent="0.3">
      <c r="A203" s="2" t="s">
        <v>220</v>
      </c>
      <c r="B203" s="2" t="s">
        <v>1198</v>
      </c>
      <c r="C203" s="2" t="s">
        <v>1633</v>
      </c>
      <c r="D203" s="2" t="s">
        <v>1637</v>
      </c>
      <c r="E203" s="2">
        <v>2023</v>
      </c>
      <c r="F203" s="2" t="s">
        <v>1642</v>
      </c>
      <c r="G203" s="2">
        <v>1893</v>
      </c>
      <c r="H203" s="2">
        <v>19405</v>
      </c>
      <c r="I203" s="2">
        <v>2960</v>
      </c>
      <c r="J203" s="2">
        <v>203124</v>
      </c>
      <c r="K203" s="2">
        <v>14.36</v>
      </c>
      <c r="L203" s="2">
        <v>10</v>
      </c>
      <c r="M203" s="2">
        <v>3.97</v>
      </c>
      <c r="N203" s="2">
        <v>15.93</v>
      </c>
      <c r="O203" s="2">
        <v>64.45</v>
      </c>
      <c r="P203" s="2">
        <v>2.2999999999999998</v>
      </c>
      <c r="Q203" s="2">
        <v>9114</v>
      </c>
      <c r="R203" s="2">
        <v>2157</v>
      </c>
      <c r="S203" s="2">
        <v>10</v>
      </c>
      <c r="T203" s="30">
        <f t="shared" si="18"/>
        <v>36733665</v>
      </c>
      <c r="U203" s="30">
        <f t="shared" si="19"/>
        <v>5806404</v>
      </c>
      <c r="V203" s="30">
        <f t="shared" si="20"/>
        <v>30927261</v>
      </c>
      <c r="W203" s="27">
        <f t="shared" si="21"/>
        <v>152.25803450109294</v>
      </c>
      <c r="X203" s="31">
        <f t="shared" si="22"/>
        <v>180.84354876824008</v>
      </c>
      <c r="Y203" t="str">
        <f t="shared" si="23"/>
        <v>High ROI</v>
      </c>
    </row>
    <row r="204" spans="1:25" x14ac:dyDescent="0.3">
      <c r="A204" s="2" t="s">
        <v>221</v>
      </c>
      <c r="B204" s="2" t="s">
        <v>1199</v>
      </c>
      <c r="C204" s="2" t="s">
        <v>1634</v>
      </c>
      <c r="D204" s="2" t="s">
        <v>1637</v>
      </c>
      <c r="E204" s="2">
        <v>2023</v>
      </c>
      <c r="F204" s="2" t="s">
        <v>1639</v>
      </c>
      <c r="G204" s="2">
        <v>538</v>
      </c>
      <c r="H204" s="2">
        <v>10518</v>
      </c>
      <c r="I204" s="2">
        <v>7831</v>
      </c>
      <c r="J204" s="2">
        <v>254923</v>
      </c>
      <c r="K204" s="2">
        <v>5.99</v>
      </c>
      <c r="L204" s="2">
        <v>3</v>
      </c>
      <c r="M204" s="2">
        <v>2.46</v>
      </c>
      <c r="N204" s="2">
        <v>22.47</v>
      </c>
      <c r="O204" s="2">
        <v>78.709999999999994</v>
      </c>
      <c r="P204" s="2">
        <v>4.0999999999999996</v>
      </c>
      <c r="Q204" s="2">
        <v>15753</v>
      </c>
      <c r="R204" s="2">
        <v>763</v>
      </c>
      <c r="S204" s="2">
        <v>4</v>
      </c>
      <c r="T204" s="30">
        <f t="shared" si="18"/>
        <v>5658684</v>
      </c>
      <c r="U204" s="30">
        <f t="shared" si="19"/>
        <v>4468001</v>
      </c>
      <c r="V204" s="30">
        <f t="shared" si="20"/>
        <v>1190683</v>
      </c>
      <c r="W204" s="27">
        <f t="shared" si="21"/>
        <v>4.6707554830282083</v>
      </c>
      <c r="X204" s="31">
        <f t="shared" si="22"/>
        <v>22.197620457942204</v>
      </c>
      <c r="Y204" t="str">
        <f t="shared" si="23"/>
        <v>Low ROI</v>
      </c>
    </row>
    <row r="205" spans="1:25" x14ac:dyDescent="0.3">
      <c r="A205" s="2" t="s">
        <v>222</v>
      </c>
      <c r="B205" s="2" t="s">
        <v>1200</v>
      </c>
      <c r="C205" s="2" t="s">
        <v>1632</v>
      </c>
      <c r="D205" s="2" t="s">
        <v>1638</v>
      </c>
      <c r="E205" s="2">
        <v>2024</v>
      </c>
      <c r="F205" s="2" t="s">
        <v>1640</v>
      </c>
      <c r="G205" s="2">
        <v>3026</v>
      </c>
      <c r="H205" s="2">
        <v>3000</v>
      </c>
      <c r="I205" s="2">
        <v>12980</v>
      </c>
      <c r="J205" s="2">
        <v>58036</v>
      </c>
      <c r="K205" s="2">
        <v>12.6</v>
      </c>
      <c r="L205" s="2">
        <v>6</v>
      </c>
      <c r="M205" s="2">
        <v>8.1199999999999992</v>
      </c>
      <c r="N205" s="2">
        <v>11.41</v>
      </c>
      <c r="O205" s="2">
        <v>60.31</v>
      </c>
      <c r="P205" s="2">
        <v>4</v>
      </c>
      <c r="Q205" s="2">
        <v>19513</v>
      </c>
      <c r="R205" s="2">
        <v>4768</v>
      </c>
      <c r="S205" s="2">
        <v>4</v>
      </c>
      <c r="T205" s="30">
        <f t="shared" si="18"/>
        <v>9078000</v>
      </c>
      <c r="U205" s="30">
        <f t="shared" si="19"/>
        <v>39335516</v>
      </c>
      <c r="V205" s="30">
        <f t="shared" si="20"/>
        <v>-30257516</v>
      </c>
      <c r="W205" s="27">
        <f t="shared" si="21"/>
        <v>-521.35770900820182</v>
      </c>
      <c r="X205" s="31">
        <f t="shared" si="22"/>
        <v>156.42015300847748</v>
      </c>
      <c r="Y205" t="str">
        <f t="shared" si="23"/>
        <v>Loss making</v>
      </c>
    </row>
    <row r="206" spans="1:25" x14ac:dyDescent="0.3">
      <c r="A206" s="2" t="s">
        <v>223</v>
      </c>
      <c r="B206" s="2" t="s">
        <v>1201</v>
      </c>
      <c r="C206" s="2" t="s">
        <v>1632</v>
      </c>
      <c r="D206" s="2" t="s">
        <v>1636</v>
      </c>
      <c r="E206" s="2">
        <v>2024</v>
      </c>
      <c r="F206" s="2" t="s">
        <v>1641</v>
      </c>
      <c r="G206" s="2">
        <v>2009</v>
      </c>
      <c r="H206" s="2">
        <v>8237</v>
      </c>
      <c r="I206" s="2">
        <v>13058</v>
      </c>
      <c r="J206" s="2">
        <v>81778</v>
      </c>
      <c r="K206" s="2">
        <v>2.83</v>
      </c>
      <c r="L206" s="2">
        <v>14</v>
      </c>
      <c r="M206" s="2">
        <v>3.43</v>
      </c>
      <c r="N206" s="2">
        <v>3.74</v>
      </c>
      <c r="O206" s="2">
        <v>71.03</v>
      </c>
      <c r="P206" s="2">
        <v>2.9</v>
      </c>
      <c r="Q206" s="2">
        <v>18646</v>
      </c>
      <c r="R206" s="2">
        <v>2129</v>
      </c>
      <c r="S206" s="2">
        <v>7</v>
      </c>
      <c r="T206" s="30">
        <f t="shared" si="18"/>
        <v>16548133</v>
      </c>
      <c r="U206" s="30">
        <f t="shared" si="19"/>
        <v>26315300</v>
      </c>
      <c r="V206" s="30">
        <f t="shared" si="20"/>
        <v>-9767167</v>
      </c>
      <c r="W206" s="27">
        <f t="shared" si="21"/>
        <v>-119.4351414805938</v>
      </c>
      <c r="X206" s="31">
        <f t="shared" si="22"/>
        <v>202.35433735234415</v>
      </c>
      <c r="Y206" t="str">
        <f t="shared" si="23"/>
        <v>Loss making</v>
      </c>
    </row>
    <row r="207" spans="1:25" x14ac:dyDescent="0.3">
      <c r="A207" s="2" t="s">
        <v>224</v>
      </c>
      <c r="B207" s="2" t="s">
        <v>1202</v>
      </c>
      <c r="C207" s="2" t="s">
        <v>1632</v>
      </c>
      <c r="D207" s="2" t="s">
        <v>1637</v>
      </c>
      <c r="E207" s="2">
        <v>2023</v>
      </c>
      <c r="F207" s="2" t="s">
        <v>1639</v>
      </c>
      <c r="G207" s="2">
        <v>2435</v>
      </c>
      <c r="H207" s="2">
        <v>4794</v>
      </c>
      <c r="I207" s="2">
        <v>10559</v>
      </c>
      <c r="J207" s="2">
        <v>470950</v>
      </c>
      <c r="K207" s="2">
        <v>10.09</v>
      </c>
      <c r="L207" s="2">
        <v>17</v>
      </c>
      <c r="M207" s="2">
        <v>1.1100000000000001</v>
      </c>
      <c r="N207" s="2">
        <v>23.25</v>
      </c>
      <c r="O207" s="2">
        <v>71.22</v>
      </c>
      <c r="P207" s="2">
        <v>1.2</v>
      </c>
      <c r="Q207" s="2">
        <v>8405</v>
      </c>
      <c r="R207" s="2">
        <v>5817</v>
      </c>
      <c r="S207" s="2">
        <v>12</v>
      </c>
      <c r="T207" s="30">
        <f t="shared" si="18"/>
        <v>11673390</v>
      </c>
      <c r="U207" s="30">
        <f t="shared" si="19"/>
        <v>26182115</v>
      </c>
      <c r="V207" s="30">
        <f t="shared" si="20"/>
        <v>-14508725</v>
      </c>
      <c r="W207" s="27">
        <f t="shared" si="21"/>
        <v>-30.807357468945749</v>
      </c>
      <c r="X207" s="31">
        <f t="shared" si="22"/>
        <v>24.786898821530947</v>
      </c>
      <c r="Y207" t="str">
        <f t="shared" si="23"/>
        <v>Loss making</v>
      </c>
    </row>
    <row r="208" spans="1:25" x14ac:dyDescent="0.3">
      <c r="A208" s="2" t="s">
        <v>225</v>
      </c>
      <c r="B208" s="2" t="s">
        <v>1202</v>
      </c>
      <c r="C208" s="2" t="s">
        <v>1634</v>
      </c>
      <c r="D208" s="2" t="s">
        <v>1636</v>
      </c>
      <c r="E208" s="2">
        <v>2023</v>
      </c>
      <c r="F208" s="2" t="s">
        <v>1641</v>
      </c>
      <c r="G208" s="2">
        <v>2969</v>
      </c>
      <c r="H208" s="2">
        <v>5997</v>
      </c>
      <c r="I208" s="2">
        <v>6141</v>
      </c>
      <c r="J208" s="2">
        <v>204245</v>
      </c>
      <c r="K208" s="2">
        <v>14.66</v>
      </c>
      <c r="L208" s="2">
        <v>11</v>
      </c>
      <c r="M208" s="2">
        <v>5.7</v>
      </c>
      <c r="N208" s="2">
        <v>11.47</v>
      </c>
      <c r="O208" s="2">
        <v>38.5</v>
      </c>
      <c r="P208" s="2">
        <v>2.2000000000000002</v>
      </c>
      <c r="Q208" s="2">
        <v>6389</v>
      </c>
      <c r="R208" s="2">
        <v>2796</v>
      </c>
      <c r="S208" s="2">
        <v>11</v>
      </c>
      <c r="T208" s="30">
        <f t="shared" si="18"/>
        <v>17805093</v>
      </c>
      <c r="U208" s="30">
        <f t="shared" si="19"/>
        <v>18436874</v>
      </c>
      <c r="V208" s="30">
        <f t="shared" si="20"/>
        <v>-631781</v>
      </c>
      <c r="W208" s="27">
        <f t="shared" si="21"/>
        <v>-3.0932507527724056</v>
      </c>
      <c r="X208" s="31">
        <f t="shared" si="22"/>
        <v>87.175171974834143</v>
      </c>
      <c r="Y208" t="str">
        <f t="shared" si="23"/>
        <v>Loss making</v>
      </c>
    </row>
    <row r="209" spans="1:25" x14ac:dyDescent="0.3">
      <c r="A209" s="2" t="s">
        <v>226</v>
      </c>
      <c r="B209" s="2" t="s">
        <v>1203</v>
      </c>
      <c r="C209" s="2" t="s">
        <v>1633</v>
      </c>
      <c r="D209" s="2" t="s">
        <v>1636</v>
      </c>
      <c r="E209" s="2">
        <v>2023</v>
      </c>
      <c r="F209" s="2" t="s">
        <v>1641</v>
      </c>
      <c r="G209" s="2">
        <v>4786</v>
      </c>
      <c r="H209" s="2">
        <v>19350</v>
      </c>
      <c r="I209" s="2">
        <v>838</v>
      </c>
      <c r="J209" s="2">
        <v>211475</v>
      </c>
      <c r="K209" s="2">
        <v>1.53</v>
      </c>
      <c r="L209" s="2">
        <v>16</v>
      </c>
      <c r="M209" s="2">
        <v>5.82</v>
      </c>
      <c r="N209" s="2">
        <v>4.54</v>
      </c>
      <c r="O209" s="2">
        <v>31.93</v>
      </c>
      <c r="P209" s="2">
        <v>2.2000000000000002</v>
      </c>
      <c r="Q209" s="2">
        <v>6339</v>
      </c>
      <c r="R209" s="2">
        <v>8931</v>
      </c>
      <c r="S209" s="2">
        <v>2</v>
      </c>
      <c r="T209" s="30">
        <f t="shared" si="18"/>
        <v>92609100</v>
      </c>
      <c r="U209" s="30">
        <f t="shared" si="19"/>
        <v>4222143</v>
      </c>
      <c r="V209" s="30">
        <f t="shared" si="20"/>
        <v>88386957</v>
      </c>
      <c r="W209" s="27">
        <f t="shared" si="21"/>
        <v>417.95463766402651</v>
      </c>
      <c r="X209" s="31">
        <f t="shared" si="22"/>
        <v>437.91984868187728</v>
      </c>
      <c r="Y209" t="str">
        <f t="shared" si="23"/>
        <v>High ROI</v>
      </c>
    </row>
    <row r="210" spans="1:25" x14ac:dyDescent="0.3">
      <c r="A210" s="2" t="s">
        <v>227</v>
      </c>
      <c r="B210" s="2" t="s">
        <v>1204</v>
      </c>
      <c r="C210" s="2" t="s">
        <v>1633</v>
      </c>
      <c r="D210" s="2" t="s">
        <v>1636</v>
      </c>
      <c r="E210" s="2">
        <v>2024</v>
      </c>
      <c r="F210" s="2" t="s">
        <v>1641</v>
      </c>
      <c r="G210" s="2">
        <v>1852</v>
      </c>
      <c r="H210" s="2">
        <v>2114</v>
      </c>
      <c r="I210" s="2">
        <v>11536</v>
      </c>
      <c r="J210" s="2">
        <v>252747</v>
      </c>
      <c r="K210" s="2">
        <v>0.12</v>
      </c>
      <c r="L210" s="2">
        <v>0</v>
      </c>
      <c r="M210" s="2">
        <v>7.15</v>
      </c>
      <c r="N210" s="2">
        <v>7.56</v>
      </c>
      <c r="O210" s="2">
        <v>74.09</v>
      </c>
      <c r="P210" s="2">
        <v>4.2</v>
      </c>
      <c r="Q210" s="2">
        <v>5457</v>
      </c>
      <c r="R210" s="2">
        <v>2763</v>
      </c>
      <c r="S210" s="2">
        <v>7</v>
      </c>
      <c r="T210" s="30">
        <f t="shared" si="18"/>
        <v>3915128</v>
      </c>
      <c r="U210" s="30">
        <f t="shared" si="19"/>
        <v>21617419</v>
      </c>
      <c r="V210" s="30">
        <f t="shared" si="20"/>
        <v>-17702291</v>
      </c>
      <c r="W210" s="27">
        <f t="shared" si="21"/>
        <v>-70.039569213482253</v>
      </c>
      <c r="X210" s="31">
        <f t="shared" si="22"/>
        <v>15.490304533782794</v>
      </c>
      <c r="Y210" t="str">
        <f t="shared" si="23"/>
        <v>Loss making</v>
      </c>
    </row>
    <row r="211" spans="1:25" x14ac:dyDescent="0.3">
      <c r="A211" s="2" t="s">
        <v>228</v>
      </c>
      <c r="B211" s="2" t="s">
        <v>1205</v>
      </c>
      <c r="C211" s="2" t="s">
        <v>1634</v>
      </c>
      <c r="D211" s="2" t="s">
        <v>1635</v>
      </c>
      <c r="E211" s="2">
        <v>2023</v>
      </c>
      <c r="F211" s="2" t="s">
        <v>1641</v>
      </c>
      <c r="G211" s="2">
        <v>4111</v>
      </c>
      <c r="H211" s="2">
        <v>10874</v>
      </c>
      <c r="I211" s="2">
        <v>5675</v>
      </c>
      <c r="J211" s="2">
        <v>449560</v>
      </c>
      <c r="K211" s="2">
        <v>6.5</v>
      </c>
      <c r="L211" s="2">
        <v>10</v>
      </c>
      <c r="M211" s="2">
        <v>2.4</v>
      </c>
      <c r="N211" s="2">
        <v>1.27</v>
      </c>
      <c r="O211" s="2">
        <v>40.17</v>
      </c>
      <c r="P211" s="2">
        <v>1.4</v>
      </c>
      <c r="Q211" s="2">
        <v>2057</v>
      </c>
      <c r="R211" s="2">
        <v>2845</v>
      </c>
      <c r="S211" s="2">
        <v>13</v>
      </c>
      <c r="T211" s="30">
        <f t="shared" si="18"/>
        <v>44703014</v>
      </c>
      <c r="U211" s="30">
        <f t="shared" si="19"/>
        <v>23779485</v>
      </c>
      <c r="V211" s="30">
        <f t="shared" si="20"/>
        <v>20923529</v>
      </c>
      <c r="W211" s="27">
        <f t="shared" si="21"/>
        <v>46.542239078209803</v>
      </c>
      <c r="X211" s="31">
        <f t="shared" si="22"/>
        <v>99.437258652905058</v>
      </c>
      <c r="Y211" t="str">
        <f t="shared" si="23"/>
        <v>Moderate</v>
      </c>
    </row>
    <row r="212" spans="1:25" x14ac:dyDescent="0.3">
      <c r="A212" s="2" t="s">
        <v>229</v>
      </c>
      <c r="B212" s="2" t="s">
        <v>1206</v>
      </c>
      <c r="C212" s="2" t="s">
        <v>1634</v>
      </c>
      <c r="D212" s="2" t="s">
        <v>1638</v>
      </c>
      <c r="E212" s="2">
        <v>2024</v>
      </c>
      <c r="F212" s="2" t="s">
        <v>1642</v>
      </c>
      <c r="G212" s="2">
        <v>3419</v>
      </c>
      <c r="H212" s="2">
        <v>4167</v>
      </c>
      <c r="I212" s="2">
        <v>2056</v>
      </c>
      <c r="J212" s="2">
        <v>68800</v>
      </c>
      <c r="K212" s="2">
        <v>1.39</v>
      </c>
      <c r="L212" s="2">
        <v>0</v>
      </c>
      <c r="M212" s="2">
        <v>4.4400000000000004</v>
      </c>
      <c r="N212" s="2">
        <v>11.71</v>
      </c>
      <c r="O212" s="2">
        <v>82.27</v>
      </c>
      <c r="P212" s="2">
        <v>4.2</v>
      </c>
      <c r="Q212" s="2">
        <v>6121</v>
      </c>
      <c r="R212" s="2">
        <v>5104</v>
      </c>
      <c r="S212" s="2">
        <v>4</v>
      </c>
      <c r="T212" s="30">
        <f t="shared" si="18"/>
        <v>14246973</v>
      </c>
      <c r="U212" s="30">
        <f t="shared" si="19"/>
        <v>7098264</v>
      </c>
      <c r="V212" s="30">
        <f t="shared" si="20"/>
        <v>7148709</v>
      </c>
      <c r="W212" s="27">
        <f t="shared" si="21"/>
        <v>103.90565406976744</v>
      </c>
      <c r="X212" s="31">
        <f t="shared" si="22"/>
        <v>207.07809593023256</v>
      </c>
      <c r="Y212" t="str">
        <f t="shared" si="23"/>
        <v>High ROI</v>
      </c>
    </row>
    <row r="213" spans="1:25" x14ac:dyDescent="0.3">
      <c r="A213" s="2" t="s">
        <v>230</v>
      </c>
      <c r="B213" s="2" t="s">
        <v>1207</v>
      </c>
      <c r="C213" s="2" t="s">
        <v>1633</v>
      </c>
      <c r="D213" s="2" t="s">
        <v>1638</v>
      </c>
      <c r="E213" s="2">
        <v>2023</v>
      </c>
      <c r="F213" s="2" t="s">
        <v>1642</v>
      </c>
      <c r="G213" s="2">
        <v>312</v>
      </c>
      <c r="H213" s="2">
        <v>14909</v>
      </c>
      <c r="I213" s="2">
        <v>11982</v>
      </c>
      <c r="J213" s="2">
        <v>337516</v>
      </c>
      <c r="K213" s="2">
        <v>11.23</v>
      </c>
      <c r="L213" s="2">
        <v>14</v>
      </c>
      <c r="M213" s="2">
        <v>2.82</v>
      </c>
      <c r="N213" s="2">
        <v>21.33</v>
      </c>
      <c r="O213" s="2">
        <v>15.58</v>
      </c>
      <c r="P213" s="2">
        <v>3.7</v>
      </c>
      <c r="Q213" s="2">
        <v>16432</v>
      </c>
      <c r="R213" s="2">
        <v>6421</v>
      </c>
      <c r="S213" s="2">
        <v>12</v>
      </c>
      <c r="T213" s="30">
        <f t="shared" si="18"/>
        <v>4651608</v>
      </c>
      <c r="U213" s="30">
        <f t="shared" si="19"/>
        <v>4075900</v>
      </c>
      <c r="V213" s="30">
        <f t="shared" si="20"/>
        <v>575708</v>
      </c>
      <c r="W213" s="27">
        <f t="shared" si="21"/>
        <v>1.7057206176892354</v>
      </c>
      <c r="X213" s="31">
        <f t="shared" si="22"/>
        <v>13.781888858602258</v>
      </c>
      <c r="Y213" t="str">
        <f t="shared" si="23"/>
        <v>Low ROI</v>
      </c>
    </row>
    <row r="214" spans="1:25" x14ac:dyDescent="0.3">
      <c r="A214" s="2" t="s">
        <v>231</v>
      </c>
      <c r="B214" s="2" t="s">
        <v>1208</v>
      </c>
      <c r="C214" s="2" t="s">
        <v>1634</v>
      </c>
      <c r="D214" s="2" t="s">
        <v>1637</v>
      </c>
      <c r="E214" s="2">
        <v>2023</v>
      </c>
      <c r="F214" s="2" t="s">
        <v>1641</v>
      </c>
      <c r="G214" s="2">
        <v>673</v>
      </c>
      <c r="H214" s="2">
        <v>18014</v>
      </c>
      <c r="I214" s="2">
        <v>8497</v>
      </c>
      <c r="J214" s="2">
        <v>373660</v>
      </c>
      <c r="K214" s="2">
        <v>13.72</v>
      </c>
      <c r="L214" s="2">
        <v>9</v>
      </c>
      <c r="M214" s="2">
        <v>0.81</v>
      </c>
      <c r="N214" s="2">
        <v>23.34</v>
      </c>
      <c r="O214" s="2">
        <v>14.66</v>
      </c>
      <c r="P214" s="2">
        <v>3.9</v>
      </c>
      <c r="Q214" s="2">
        <v>2339</v>
      </c>
      <c r="R214" s="2">
        <v>5225</v>
      </c>
      <c r="S214" s="2">
        <v>5</v>
      </c>
      <c r="T214" s="30">
        <f t="shared" si="18"/>
        <v>12123422</v>
      </c>
      <c r="U214" s="30">
        <f t="shared" si="19"/>
        <v>6092141</v>
      </c>
      <c r="V214" s="30">
        <f t="shared" si="20"/>
        <v>6031281</v>
      </c>
      <c r="W214" s="27">
        <f t="shared" si="21"/>
        <v>16.141093507466682</v>
      </c>
      <c r="X214" s="31">
        <f t="shared" si="22"/>
        <v>32.445062356152654</v>
      </c>
      <c r="Y214" t="str">
        <f t="shared" si="23"/>
        <v>Moderate</v>
      </c>
    </row>
    <row r="215" spans="1:25" x14ac:dyDescent="0.3">
      <c r="A215" s="2" t="s">
        <v>232</v>
      </c>
      <c r="B215" s="2" t="s">
        <v>1209</v>
      </c>
      <c r="C215" s="2" t="s">
        <v>1633</v>
      </c>
      <c r="D215" s="2" t="s">
        <v>1636</v>
      </c>
      <c r="E215" s="2">
        <v>2023</v>
      </c>
      <c r="F215" s="2" t="s">
        <v>1642</v>
      </c>
      <c r="G215" s="2">
        <v>1066</v>
      </c>
      <c r="H215" s="2">
        <v>4483</v>
      </c>
      <c r="I215" s="2">
        <v>2996</v>
      </c>
      <c r="J215" s="2">
        <v>332682</v>
      </c>
      <c r="K215" s="2">
        <v>6.51</v>
      </c>
      <c r="L215" s="2">
        <v>6</v>
      </c>
      <c r="M215" s="2">
        <v>8.77</v>
      </c>
      <c r="N215" s="2">
        <v>23.32</v>
      </c>
      <c r="O215" s="2">
        <v>84.16</v>
      </c>
      <c r="P215" s="2">
        <v>2.7</v>
      </c>
      <c r="Q215" s="2">
        <v>10743</v>
      </c>
      <c r="R215" s="2">
        <v>5048</v>
      </c>
      <c r="S215" s="2">
        <v>10</v>
      </c>
      <c r="T215" s="30">
        <f t="shared" si="18"/>
        <v>4778878</v>
      </c>
      <c r="U215" s="30">
        <f t="shared" si="19"/>
        <v>3526418</v>
      </c>
      <c r="V215" s="30">
        <f t="shared" si="20"/>
        <v>1252460</v>
      </c>
      <c r="W215" s="27">
        <f t="shared" si="21"/>
        <v>3.7647362947198828</v>
      </c>
      <c r="X215" s="31">
        <f t="shared" si="22"/>
        <v>14.364702628936943</v>
      </c>
      <c r="Y215" t="str">
        <f t="shared" si="23"/>
        <v>Low ROI</v>
      </c>
    </row>
    <row r="216" spans="1:25" x14ac:dyDescent="0.3">
      <c r="A216" s="2" t="s">
        <v>233</v>
      </c>
      <c r="B216" s="2" t="s">
        <v>1063</v>
      </c>
      <c r="C216" s="2" t="s">
        <v>1632</v>
      </c>
      <c r="D216" s="2" t="s">
        <v>1638</v>
      </c>
      <c r="E216" s="2">
        <v>2024</v>
      </c>
      <c r="F216" s="2" t="s">
        <v>1639</v>
      </c>
      <c r="G216" s="2">
        <v>3693</v>
      </c>
      <c r="H216" s="2">
        <v>14151</v>
      </c>
      <c r="I216" s="2">
        <v>12460</v>
      </c>
      <c r="J216" s="2">
        <v>376062</v>
      </c>
      <c r="K216" s="2">
        <v>3.88</v>
      </c>
      <c r="L216" s="2">
        <v>1</v>
      </c>
      <c r="M216" s="2">
        <v>7.29</v>
      </c>
      <c r="N216" s="2">
        <v>3.13</v>
      </c>
      <c r="O216" s="2">
        <v>61.88</v>
      </c>
      <c r="P216" s="2">
        <v>3.7</v>
      </c>
      <c r="Q216" s="2">
        <v>11096</v>
      </c>
      <c r="R216" s="2">
        <v>4502</v>
      </c>
      <c r="S216" s="2">
        <v>4</v>
      </c>
      <c r="T216" s="30">
        <f t="shared" si="18"/>
        <v>52259643</v>
      </c>
      <c r="U216" s="30">
        <f t="shared" si="19"/>
        <v>46390842</v>
      </c>
      <c r="V216" s="30">
        <f t="shared" si="20"/>
        <v>5868801</v>
      </c>
      <c r="W216" s="27">
        <f t="shared" si="21"/>
        <v>15.605939977982354</v>
      </c>
      <c r="X216" s="31">
        <f t="shared" si="22"/>
        <v>138.9654977104839</v>
      </c>
      <c r="Y216" t="str">
        <f t="shared" si="23"/>
        <v>Moderate</v>
      </c>
    </row>
    <row r="217" spans="1:25" x14ac:dyDescent="0.3">
      <c r="A217" s="2" t="s">
        <v>234</v>
      </c>
      <c r="B217" s="2" t="s">
        <v>1210</v>
      </c>
      <c r="C217" s="2" t="s">
        <v>1633</v>
      </c>
      <c r="D217" s="2" t="s">
        <v>1637</v>
      </c>
      <c r="E217" s="2">
        <v>2024</v>
      </c>
      <c r="F217" s="2" t="s">
        <v>1641</v>
      </c>
      <c r="G217" s="2">
        <v>2099</v>
      </c>
      <c r="H217" s="2">
        <v>9730</v>
      </c>
      <c r="I217" s="2">
        <v>7965</v>
      </c>
      <c r="J217" s="2">
        <v>458189</v>
      </c>
      <c r="K217" s="2">
        <v>6.52</v>
      </c>
      <c r="L217" s="2">
        <v>9</v>
      </c>
      <c r="M217" s="2">
        <v>3.01</v>
      </c>
      <c r="N217" s="2">
        <v>9.5500000000000007</v>
      </c>
      <c r="O217" s="2">
        <v>40.369999999999997</v>
      </c>
      <c r="P217" s="2">
        <v>3.4</v>
      </c>
      <c r="Q217" s="2">
        <v>8498</v>
      </c>
      <c r="R217" s="2">
        <v>3527</v>
      </c>
      <c r="S217" s="2">
        <v>2</v>
      </c>
      <c r="T217" s="30">
        <f t="shared" si="18"/>
        <v>20423270</v>
      </c>
      <c r="U217" s="30">
        <f t="shared" si="19"/>
        <v>17176724</v>
      </c>
      <c r="V217" s="30">
        <f t="shared" si="20"/>
        <v>3246546</v>
      </c>
      <c r="W217" s="27">
        <f t="shared" si="21"/>
        <v>7.0856044121530637</v>
      </c>
      <c r="X217" s="31">
        <f t="shared" si="22"/>
        <v>44.5738985440506</v>
      </c>
      <c r="Y217" t="str">
        <f t="shared" si="23"/>
        <v>Low ROI</v>
      </c>
    </row>
    <row r="218" spans="1:25" x14ac:dyDescent="0.3">
      <c r="A218" s="2" t="s">
        <v>235</v>
      </c>
      <c r="B218" s="2" t="s">
        <v>1211</v>
      </c>
      <c r="C218" s="2" t="s">
        <v>1632</v>
      </c>
      <c r="D218" s="2" t="s">
        <v>1636</v>
      </c>
      <c r="E218" s="2">
        <v>2024</v>
      </c>
      <c r="F218" s="2" t="s">
        <v>1639</v>
      </c>
      <c r="G218" s="2">
        <v>3773</v>
      </c>
      <c r="H218" s="2">
        <v>8140</v>
      </c>
      <c r="I218" s="2">
        <v>11700</v>
      </c>
      <c r="J218" s="2">
        <v>383299</v>
      </c>
      <c r="K218" s="2">
        <v>10.85</v>
      </c>
      <c r="L218" s="2">
        <v>3</v>
      </c>
      <c r="M218" s="2">
        <v>5.99</v>
      </c>
      <c r="N218" s="2">
        <v>0.71</v>
      </c>
      <c r="O218" s="2">
        <v>70.400000000000006</v>
      </c>
      <c r="P218" s="2">
        <v>4.0999999999999996</v>
      </c>
      <c r="Q218" s="2">
        <v>11629</v>
      </c>
      <c r="R218" s="2">
        <v>6012</v>
      </c>
      <c r="S218" s="2">
        <v>4</v>
      </c>
      <c r="T218" s="30">
        <f t="shared" si="18"/>
        <v>30712220</v>
      </c>
      <c r="U218" s="30">
        <f t="shared" si="19"/>
        <v>44527399</v>
      </c>
      <c r="V218" s="30">
        <f t="shared" si="20"/>
        <v>-13815179</v>
      </c>
      <c r="W218" s="27">
        <f t="shared" si="21"/>
        <v>-36.042825574812355</v>
      </c>
      <c r="X218" s="31">
        <f t="shared" si="22"/>
        <v>80.126011286228248</v>
      </c>
      <c r="Y218" t="str">
        <f t="shared" si="23"/>
        <v>Loss making</v>
      </c>
    </row>
    <row r="219" spans="1:25" x14ac:dyDescent="0.3">
      <c r="A219" s="2" t="s">
        <v>236</v>
      </c>
      <c r="B219" s="2" t="s">
        <v>1212</v>
      </c>
      <c r="C219" s="2" t="s">
        <v>1632</v>
      </c>
      <c r="D219" s="2" t="s">
        <v>1638</v>
      </c>
      <c r="E219" s="2">
        <v>2024</v>
      </c>
      <c r="F219" s="2" t="s">
        <v>1642</v>
      </c>
      <c r="G219" s="2">
        <v>4598</v>
      </c>
      <c r="H219" s="2">
        <v>13279</v>
      </c>
      <c r="I219" s="2">
        <v>1101</v>
      </c>
      <c r="J219" s="2">
        <v>281312</v>
      </c>
      <c r="K219" s="2">
        <v>0.14000000000000001</v>
      </c>
      <c r="L219" s="2">
        <v>11</v>
      </c>
      <c r="M219" s="2">
        <v>2.0099999999999998</v>
      </c>
      <c r="N219" s="2">
        <v>21.38</v>
      </c>
      <c r="O219" s="2">
        <v>63.79</v>
      </c>
      <c r="P219" s="2">
        <v>2.8</v>
      </c>
      <c r="Q219" s="2">
        <v>2010</v>
      </c>
      <c r="R219" s="2">
        <v>494</v>
      </c>
      <c r="S219" s="2">
        <v>8</v>
      </c>
      <c r="T219" s="30">
        <f t="shared" si="18"/>
        <v>61056842</v>
      </c>
      <c r="U219" s="30">
        <f t="shared" si="19"/>
        <v>5343710</v>
      </c>
      <c r="V219" s="30">
        <f t="shared" si="20"/>
        <v>55713132</v>
      </c>
      <c r="W219" s="27">
        <f t="shared" si="21"/>
        <v>198.04747753384143</v>
      </c>
      <c r="X219" s="31">
        <f t="shared" si="22"/>
        <v>217.04314782163576</v>
      </c>
      <c r="Y219" t="str">
        <f t="shared" si="23"/>
        <v>High ROI</v>
      </c>
    </row>
    <row r="220" spans="1:25" x14ac:dyDescent="0.3">
      <c r="A220" s="2" t="s">
        <v>237</v>
      </c>
      <c r="B220" s="2" t="s">
        <v>1082</v>
      </c>
      <c r="C220" s="2" t="s">
        <v>1633</v>
      </c>
      <c r="D220" s="2" t="s">
        <v>1636</v>
      </c>
      <c r="E220" s="2">
        <v>2024</v>
      </c>
      <c r="F220" s="2" t="s">
        <v>1640</v>
      </c>
      <c r="G220" s="2">
        <v>3158</v>
      </c>
      <c r="H220" s="2">
        <v>16817</v>
      </c>
      <c r="I220" s="2">
        <v>8327</v>
      </c>
      <c r="J220" s="2">
        <v>109500</v>
      </c>
      <c r="K220" s="2">
        <v>8.84</v>
      </c>
      <c r="L220" s="2">
        <v>18</v>
      </c>
      <c r="M220" s="2">
        <v>8.9</v>
      </c>
      <c r="N220" s="2">
        <v>8.9700000000000006</v>
      </c>
      <c r="O220" s="2">
        <v>52.5</v>
      </c>
      <c r="P220" s="2">
        <v>2.9</v>
      </c>
      <c r="Q220" s="2">
        <v>13096</v>
      </c>
      <c r="R220" s="2">
        <v>3697</v>
      </c>
      <c r="S220" s="2">
        <v>14</v>
      </c>
      <c r="T220" s="30">
        <f t="shared" si="18"/>
        <v>53108086</v>
      </c>
      <c r="U220" s="30">
        <f t="shared" si="19"/>
        <v>26406166</v>
      </c>
      <c r="V220" s="30">
        <f t="shared" si="20"/>
        <v>26701920</v>
      </c>
      <c r="W220" s="27">
        <f t="shared" si="21"/>
        <v>243.85315068493151</v>
      </c>
      <c r="X220" s="31">
        <f t="shared" si="22"/>
        <v>485.00535159817349</v>
      </c>
      <c r="Y220" t="str">
        <f t="shared" si="23"/>
        <v>High ROI</v>
      </c>
    </row>
    <row r="221" spans="1:25" x14ac:dyDescent="0.3">
      <c r="A221" s="2" t="s">
        <v>238</v>
      </c>
      <c r="B221" s="2" t="s">
        <v>1213</v>
      </c>
      <c r="C221" s="2" t="s">
        <v>1634</v>
      </c>
      <c r="D221" s="2" t="s">
        <v>1635</v>
      </c>
      <c r="E221" s="2">
        <v>2024</v>
      </c>
      <c r="F221" s="2" t="s">
        <v>1642</v>
      </c>
      <c r="G221" s="2">
        <v>4140</v>
      </c>
      <c r="H221" s="2">
        <v>18804</v>
      </c>
      <c r="I221" s="2">
        <v>7181</v>
      </c>
      <c r="J221" s="2">
        <v>217647</v>
      </c>
      <c r="K221" s="2">
        <v>9.1999999999999993</v>
      </c>
      <c r="L221" s="2">
        <v>10</v>
      </c>
      <c r="M221" s="2">
        <v>1.1499999999999999</v>
      </c>
      <c r="N221" s="2">
        <v>15.78</v>
      </c>
      <c r="O221" s="2">
        <v>17.91</v>
      </c>
      <c r="P221" s="2">
        <v>3.6</v>
      </c>
      <c r="Q221" s="2">
        <v>14474</v>
      </c>
      <c r="R221" s="2">
        <v>429</v>
      </c>
      <c r="S221" s="2">
        <v>8</v>
      </c>
      <c r="T221" s="30">
        <f t="shared" si="18"/>
        <v>77848560</v>
      </c>
      <c r="U221" s="30">
        <f t="shared" si="19"/>
        <v>29946987</v>
      </c>
      <c r="V221" s="30">
        <f t="shared" si="20"/>
        <v>47901573</v>
      </c>
      <c r="W221" s="27">
        <f t="shared" si="21"/>
        <v>220.08836786172105</v>
      </c>
      <c r="X221" s="31">
        <f t="shared" si="22"/>
        <v>357.68266964396474</v>
      </c>
      <c r="Y221" t="str">
        <f t="shared" si="23"/>
        <v>High ROI</v>
      </c>
    </row>
    <row r="222" spans="1:25" x14ac:dyDescent="0.3">
      <c r="A222" s="2" t="s">
        <v>239</v>
      </c>
      <c r="B222" s="2" t="s">
        <v>1125</v>
      </c>
      <c r="C222" s="2" t="s">
        <v>1632</v>
      </c>
      <c r="D222" s="2" t="s">
        <v>1637</v>
      </c>
      <c r="E222" s="2">
        <v>2023</v>
      </c>
      <c r="F222" s="2" t="s">
        <v>1641</v>
      </c>
      <c r="G222" s="2">
        <v>2106</v>
      </c>
      <c r="H222" s="2">
        <v>9064</v>
      </c>
      <c r="I222" s="2">
        <v>1446</v>
      </c>
      <c r="J222" s="2">
        <v>286527</v>
      </c>
      <c r="K222" s="2">
        <v>9.57</v>
      </c>
      <c r="L222" s="2">
        <v>7</v>
      </c>
      <c r="M222" s="2">
        <v>0.04</v>
      </c>
      <c r="N222" s="2">
        <v>17.87</v>
      </c>
      <c r="O222" s="2">
        <v>74.97</v>
      </c>
      <c r="P222" s="2">
        <v>1.4</v>
      </c>
      <c r="Q222" s="2">
        <v>2637</v>
      </c>
      <c r="R222" s="2">
        <v>872</v>
      </c>
      <c r="S222" s="2">
        <v>12</v>
      </c>
      <c r="T222" s="30">
        <f t="shared" si="18"/>
        <v>19088784</v>
      </c>
      <c r="U222" s="30">
        <f t="shared" si="19"/>
        <v>3331803</v>
      </c>
      <c r="V222" s="30">
        <f t="shared" si="20"/>
        <v>15756981</v>
      </c>
      <c r="W222" s="27">
        <f t="shared" si="21"/>
        <v>54.993005894732434</v>
      </c>
      <c r="X222" s="31">
        <f t="shared" si="22"/>
        <v>66.62123988315237</v>
      </c>
      <c r="Y222" t="str">
        <f t="shared" si="23"/>
        <v>Moderate</v>
      </c>
    </row>
    <row r="223" spans="1:25" x14ac:dyDescent="0.3">
      <c r="A223" s="2" t="s">
        <v>240</v>
      </c>
      <c r="B223" s="2" t="s">
        <v>1214</v>
      </c>
      <c r="C223" s="2" t="s">
        <v>1632</v>
      </c>
      <c r="D223" s="2" t="s">
        <v>1637</v>
      </c>
      <c r="E223" s="2">
        <v>2023</v>
      </c>
      <c r="F223" s="2" t="s">
        <v>1639</v>
      </c>
      <c r="G223" s="2">
        <v>3220</v>
      </c>
      <c r="H223" s="2">
        <v>17020</v>
      </c>
      <c r="I223" s="2">
        <v>13750</v>
      </c>
      <c r="J223" s="2">
        <v>485477</v>
      </c>
      <c r="K223" s="2">
        <v>3.63</v>
      </c>
      <c r="L223" s="2">
        <v>17</v>
      </c>
      <c r="M223" s="2">
        <v>5.0199999999999996</v>
      </c>
      <c r="N223" s="2">
        <v>10.75</v>
      </c>
      <c r="O223" s="2">
        <v>79.28</v>
      </c>
      <c r="P223" s="2">
        <v>2.7</v>
      </c>
      <c r="Q223" s="2">
        <v>15200</v>
      </c>
      <c r="R223" s="2">
        <v>8235</v>
      </c>
      <c r="S223" s="2">
        <v>6</v>
      </c>
      <c r="T223" s="30">
        <f t="shared" si="18"/>
        <v>54804400</v>
      </c>
      <c r="U223" s="30">
        <f t="shared" si="19"/>
        <v>44760477</v>
      </c>
      <c r="V223" s="30">
        <f t="shared" si="20"/>
        <v>10043923</v>
      </c>
      <c r="W223" s="27">
        <f t="shared" si="21"/>
        <v>20.688772073651275</v>
      </c>
      <c r="X223" s="31">
        <f t="shared" si="22"/>
        <v>112.88773721515129</v>
      </c>
      <c r="Y223" t="str">
        <f t="shared" si="23"/>
        <v>Moderate</v>
      </c>
    </row>
    <row r="224" spans="1:25" x14ac:dyDescent="0.3">
      <c r="A224" s="2" t="s">
        <v>241</v>
      </c>
      <c r="B224" s="2" t="s">
        <v>1215</v>
      </c>
      <c r="C224" s="2" t="s">
        <v>1632</v>
      </c>
      <c r="D224" s="2" t="s">
        <v>1638</v>
      </c>
      <c r="E224" s="2">
        <v>2023</v>
      </c>
      <c r="F224" s="2" t="s">
        <v>1639</v>
      </c>
      <c r="G224" s="2">
        <v>1732</v>
      </c>
      <c r="H224" s="2">
        <v>15237</v>
      </c>
      <c r="I224" s="2">
        <v>10751</v>
      </c>
      <c r="J224" s="2">
        <v>160659</v>
      </c>
      <c r="K224" s="2">
        <v>10.71</v>
      </c>
      <c r="L224" s="2">
        <v>10</v>
      </c>
      <c r="M224" s="2">
        <v>5.83</v>
      </c>
      <c r="N224" s="2">
        <v>7.66</v>
      </c>
      <c r="O224" s="2">
        <v>23.77</v>
      </c>
      <c r="P224" s="2">
        <v>4.9000000000000004</v>
      </c>
      <c r="Q224" s="2">
        <v>6166</v>
      </c>
      <c r="R224" s="2">
        <v>1745</v>
      </c>
      <c r="S224" s="2">
        <v>2</v>
      </c>
      <c r="T224" s="30">
        <f t="shared" si="18"/>
        <v>26390484</v>
      </c>
      <c r="U224" s="30">
        <f t="shared" si="19"/>
        <v>18781391</v>
      </c>
      <c r="V224" s="30">
        <f t="shared" si="20"/>
        <v>7609093</v>
      </c>
      <c r="W224" s="27">
        <f t="shared" si="21"/>
        <v>47.361760000995901</v>
      </c>
      <c r="X224" s="31">
        <f t="shared" si="22"/>
        <v>164.26396280320429</v>
      </c>
      <c r="Y224" t="str">
        <f t="shared" si="23"/>
        <v>Moderate</v>
      </c>
    </row>
    <row r="225" spans="1:25" x14ac:dyDescent="0.3">
      <c r="A225" s="2" t="s">
        <v>242</v>
      </c>
      <c r="B225" s="2" t="s">
        <v>1216</v>
      </c>
      <c r="C225" s="2" t="s">
        <v>1634</v>
      </c>
      <c r="D225" s="2" t="s">
        <v>1636</v>
      </c>
      <c r="E225" s="2">
        <v>2023</v>
      </c>
      <c r="F225" s="2" t="s">
        <v>1642</v>
      </c>
      <c r="G225" s="2">
        <v>2305</v>
      </c>
      <c r="H225" s="2">
        <v>10823</v>
      </c>
      <c r="I225" s="2">
        <v>13343</v>
      </c>
      <c r="J225" s="2">
        <v>77716</v>
      </c>
      <c r="K225" s="2">
        <v>1.37</v>
      </c>
      <c r="L225" s="2">
        <v>10</v>
      </c>
      <c r="M225" s="2">
        <v>5.79</v>
      </c>
      <c r="N225" s="2">
        <v>24.06</v>
      </c>
      <c r="O225" s="2">
        <v>78.040000000000006</v>
      </c>
      <c r="P225" s="2">
        <v>1.2</v>
      </c>
      <c r="Q225" s="2">
        <v>10406</v>
      </c>
      <c r="R225" s="2">
        <v>1887</v>
      </c>
      <c r="S225" s="2">
        <v>12</v>
      </c>
      <c r="T225" s="30">
        <f t="shared" si="18"/>
        <v>24947015</v>
      </c>
      <c r="U225" s="30">
        <f t="shared" si="19"/>
        <v>30833331</v>
      </c>
      <c r="V225" s="30">
        <f t="shared" si="20"/>
        <v>-5886316</v>
      </c>
      <c r="W225" s="27">
        <f t="shared" si="21"/>
        <v>-75.741365999279424</v>
      </c>
      <c r="X225" s="31">
        <f t="shared" si="22"/>
        <v>321.00230325801635</v>
      </c>
      <c r="Y225" t="str">
        <f t="shared" si="23"/>
        <v>Loss making</v>
      </c>
    </row>
    <row r="226" spans="1:25" x14ac:dyDescent="0.3">
      <c r="A226" s="2" t="s">
        <v>243</v>
      </c>
      <c r="B226" s="2" t="s">
        <v>1217</v>
      </c>
      <c r="C226" s="2" t="s">
        <v>1632</v>
      </c>
      <c r="D226" s="2" t="s">
        <v>1637</v>
      </c>
      <c r="E226" s="2">
        <v>2023</v>
      </c>
      <c r="F226" s="2" t="s">
        <v>1641</v>
      </c>
      <c r="G226" s="2">
        <v>1204</v>
      </c>
      <c r="H226" s="2">
        <v>16729</v>
      </c>
      <c r="I226" s="2">
        <v>9589</v>
      </c>
      <c r="J226" s="2">
        <v>446452</v>
      </c>
      <c r="K226" s="2">
        <v>2.99</v>
      </c>
      <c r="L226" s="2">
        <v>12</v>
      </c>
      <c r="M226" s="2">
        <v>0.55000000000000004</v>
      </c>
      <c r="N226" s="2">
        <v>24.11</v>
      </c>
      <c r="O226" s="2">
        <v>80.23</v>
      </c>
      <c r="P226" s="2">
        <v>2.2999999999999998</v>
      </c>
      <c r="Q226" s="2">
        <v>11978</v>
      </c>
      <c r="R226" s="2">
        <v>9915</v>
      </c>
      <c r="S226" s="2">
        <v>9</v>
      </c>
      <c r="T226" s="30">
        <f t="shared" si="18"/>
        <v>20141716</v>
      </c>
      <c r="U226" s="30">
        <f t="shared" si="19"/>
        <v>11991608</v>
      </c>
      <c r="V226" s="30">
        <f t="shared" si="20"/>
        <v>8150108</v>
      </c>
      <c r="W226" s="27">
        <f t="shared" si="21"/>
        <v>18.255283882701836</v>
      </c>
      <c r="X226" s="31">
        <f t="shared" si="22"/>
        <v>45.115076200800985</v>
      </c>
      <c r="Y226" t="str">
        <f t="shared" si="23"/>
        <v>Moderate</v>
      </c>
    </row>
    <row r="227" spans="1:25" x14ac:dyDescent="0.3">
      <c r="A227" s="2" t="s">
        <v>244</v>
      </c>
      <c r="B227" s="2" t="s">
        <v>1218</v>
      </c>
      <c r="C227" s="2" t="s">
        <v>1634</v>
      </c>
      <c r="D227" s="2" t="s">
        <v>1636</v>
      </c>
      <c r="E227" s="2">
        <v>2023</v>
      </c>
      <c r="F227" s="2" t="s">
        <v>1639</v>
      </c>
      <c r="G227" s="2">
        <v>4549</v>
      </c>
      <c r="H227" s="2">
        <v>13213</v>
      </c>
      <c r="I227" s="2">
        <v>9653</v>
      </c>
      <c r="J227" s="2">
        <v>459064</v>
      </c>
      <c r="K227" s="2">
        <v>13.16</v>
      </c>
      <c r="L227" s="2">
        <v>2</v>
      </c>
      <c r="M227" s="2">
        <v>3.14</v>
      </c>
      <c r="N227" s="2">
        <v>7.24</v>
      </c>
      <c r="O227" s="2">
        <v>53.95</v>
      </c>
      <c r="P227" s="2">
        <v>2.2999999999999998</v>
      </c>
      <c r="Q227" s="2">
        <v>4154</v>
      </c>
      <c r="R227" s="2">
        <v>1099</v>
      </c>
      <c r="S227" s="2">
        <v>11</v>
      </c>
      <c r="T227" s="30">
        <f t="shared" si="18"/>
        <v>60105937</v>
      </c>
      <c r="U227" s="30">
        <f t="shared" si="19"/>
        <v>44370561</v>
      </c>
      <c r="V227" s="30">
        <f t="shared" si="20"/>
        <v>15735376</v>
      </c>
      <c r="W227" s="27">
        <f t="shared" si="21"/>
        <v>34.277085547984598</v>
      </c>
      <c r="X227" s="31">
        <f t="shared" si="22"/>
        <v>130.93149756896642</v>
      </c>
      <c r="Y227" t="str">
        <f t="shared" si="23"/>
        <v>Moderate</v>
      </c>
    </row>
    <row r="228" spans="1:25" x14ac:dyDescent="0.3">
      <c r="A228" s="2" t="s">
        <v>245</v>
      </c>
      <c r="B228" s="2" t="s">
        <v>1219</v>
      </c>
      <c r="C228" s="2" t="s">
        <v>1634</v>
      </c>
      <c r="D228" s="2" t="s">
        <v>1636</v>
      </c>
      <c r="E228" s="2">
        <v>2024</v>
      </c>
      <c r="F228" s="2" t="s">
        <v>1641</v>
      </c>
      <c r="G228" s="2">
        <v>3241</v>
      </c>
      <c r="H228" s="2">
        <v>10002</v>
      </c>
      <c r="I228" s="2">
        <v>5130</v>
      </c>
      <c r="J228" s="2">
        <v>52352</v>
      </c>
      <c r="K228" s="2">
        <v>11.08</v>
      </c>
      <c r="L228" s="2">
        <v>11</v>
      </c>
      <c r="M228" s="2">
        <v>4.99</v>
      </c>
      <c r="N228" s="2">
        <v>11.99</v>
      </c>
      <c r="O228" s="2">
        <v>62.49</v>
      </c>
      <c r="P228" s="2">
        <v>3.5</v>
      </c>
      <c r="Q228" s="2">
        <v>2490</v>
      </c>
      <c r="R228" s="2">
        <v>1948</v>
      </c>
      <c r="S228" s="2">
        <v>9</v>
      </c>
      <c r="T228" s="30">
        <f t="shared" si="18"/>
        <v>32416482</v>
      </c>
      <c r="U228" s="30">
        <f t="shared" si="19"/>
        <v>16678682</v>
      </c>
      <c r="V228" s="30">
        <f t="shared" si="20"/>
        <v>15737800</v>
      </c>
      <c r="W228" s="27">
        <f t="shared" si="21"/>
        <v>300.61506723716383</v>
      </c>
      <c r="X228" s="31">
        <f t="shared" si="22"/>
        <v>619.20236094132031</v>
      </c>
      <c r="Y228" t="str">
        <f t="shared" si="23"/>
        <v>High ROI</v>
      </c>
    </row>
    <row r="229" spans="1:25" x14ac:dyDescent="0.3">
      <c r="A229" s="2" t="s">
        <v>246</v>
      </c>
      <c r="B229" s="2" t="s">
        <v>1220</v>
      </c>
      <c r="C229" s="2" t="s">
        <v>1632</v>
      </c>
      <c r="D229" s="2" t="s">
        <v>1637</v>
      </c>
      <c r="E229" s="2">
        <v>2023</v>
      </c>
      <c r="F229" s="2" t="s">
        <v>1642</v>
      </c>
      <c r="G229" s="2">
        <v>1746</v>
      </c>
      <c r="H229" s="2">
        <v>2045</v>
      </c>
      <c r="I229" s="2">
        <v>10360</v>
      </c>
      <c r="J229" s="2">
        <v>183004</v>
      </c>
      <c r="K229" s="2">
        <v>0.21</v>
      </c>
      <c r="L229" s="2">
        <v>2</v>
      </c>
      <c r="M229" s="2">
        <v>2.17</v>
      </c>
      <c r="N229" s="2">
        <v>24.32</v>
      </c>
      <c r="O229" s="2">
        <v>40.58</v>
      </c>
      <c r="P229" s="2">
        <v>1.4</v>
      </c>
      <c r="Q229" s="2">
        <v>3660</v>
      </c>
      <c r="R229" s="2">
        <v>1661</v>
      </c>
      <c r="S229" s="2">
        <v>11</v>
      </c>
      <c r="T229" s="30">
        <f t="shared" si="18"/>
        <v>3570570</v>
      </c>
      <c r="U229" s="30">
        <f t="shared" si="19"/>
        <v>18271564</v>
      </c>
      <c r="V229" s="30">
        <f t="shared" si="20"/>
        <v>-14700994</v>
      </c>
      <c r="W229" s="27">
        <f t="shared" si="21"/>
        <v>-80.331544665690373</v>
      </c>
      <c r="X229" s="31">
        <f t="shared" si="22"/>
        <v>19.510885007977969</v>
      </c>
      <c r="Y229" t="str">
        <f t="shared" si="23"/>
        <v>Loss making</v>
      </c>
    </row>
    <row r="230" spans="1:25" x14ac:dyDescent="0.3">
      <c r="A230" s="2" t="s">
        <v>247</v>
      </c>
      <c r="B230" s="2" t="s">
        <v>1221</v>
      </c>
      <c r="C230" s="2" t="s">
        <v>1632</v>
      </c>
      <c r="D230" s="2" t="s">
        <v>1635</v>
      </c>
      <c r="E230" s="2">
        <v>2024</v>
      </c>
      <c r="F230" s="2" t="s">
        <v>1641</v>
      </c>
      <c r="G230" s="2">
        <v>4041</v>
      </c>
      <c r="H230" s="2">
        <v>5846</v>
      </c>
      <c r="I230" s="2">
        <v>11573</v>
      </c>
      <c r="J230" s="2">
        <v>388593</v>
      </c>
      <c r="K230" s="2">
        <v>3.73</v>
      </c>
      <c r="L230" s="2">
        <v>9</v>
      </c>
      <c r="M230" s="2">
        <v>8.73</v>
      </c>
      <c r="N230" s="2">
        <v>0.12</v>
      </c>
      <c r="O230" s="2">
        <v>32.54</v>
      </c>
      <c r="P230" s="2">
        <v>3.5</v>
      </c>
      <c r="Q230" s="2">
        <v>16636</v>
      </c>
      <c r="R230" s="2">
        <v>873</v>
      </c>
      <c r="S230" s="2">
        <v>13</v>
      </c>
      <c r="T230" s="30">
        <f t="shared" si="18"/>
        <v>23623686</v>
      </c>
      <c r="U230" s="30">
        <f t="shared" si="19"/>
        <v>47155086</v>
      </c>
      <c r="V230" s="30">
        <f t="shared" si="20"/>
        <v>-23531400</v>
      </c>
      <c r="W230" s="27">
        <f t="shared" si="21"/>
        <v>-60.555388285429743</v>
      </c>
      <c r="X230" s="31">
        <f t="shared" si="22"/>
        <v>60.792875836672302</v>
      </c>
      <c r="Y230" t="str">
        <f t="shared" si="23"/>
        <v>Loss making</v>
      </c>
    </row>
    <row r="231" spans="1:25" x14ac:dyDescent="0.3">
      <c r="A231" s="2" t="s">
        <v>248</v>
      </c>
      <c r="B231" s="2" t="s">
        <v>1222</v>
      </c>
      <c r="C231" s="2" t="s">
        <v>1633</v>
      </c>
      <c r="D231" s="2" t="s">
        <v>1636</v>
      </c>
      <c r="E231" s="2">
        <v>2023</v>
      </c>
      <c r="F231" s="2" t="s">
        <v>1639</v>
      </c>
      <c r="G231" s="2">
        <v>4773</v>
      </c>
      <c r="H231" s="2">
        <v>11496</v>
      </c>
      <c r="I231" s="2">
        <v>7803</v>
      </c>
      <c r="J231" s="2">
        <v>58556</v>
      </c>
      <c r="K231" s="2">
        <v>3.22</v>
      </c>
      <c r="L231" s="2">
        <v>16</v>
      </c>
      <c r="M231" s="2">
        <v>0.87</v>
      </c>
      <c r="N231" s="2">
        <v>10.32</v>
      </c>
      <c r="O231" s="2">
        <v>67.760000000000005</v>
      </c>
      <c r="P231" s="2">
        <v>1.4</v>
      </c>
      <c r="Q231" s="2">
        <v>11836</v>
      </c>
      <c r="R231" s="2">
        <v>7411</v>
      </c>
      <c r="S231" s="2">
        <v>11</v>
      </c>
      <c r="T231" s="30">
        <f t="shared" si="18"/>
        <v>54870408</v>
      </c>
      <c r="U231" s="30">
        <f t="shared" si="19"/>
        <v>37302275</v>
      </c>
      <c r="V231" s="30">
        <f t="shared" si="20"/>
        <v>17568133</v>
      </c>
      <c r="W231" s="27">
        <f t="shared" si="21"/>
        <v>300.02276453309651</v>
      </c>
      <c r="X231" s="31">
        <f t="shared" si="22"/>
        <v>937.0586788715076</v>
      </c>
      <c r="Y231" t="str">
        <f t="shared" si="23"/>
        <v>High ROI</v>
      </c>
    </row>
    <row r="232" spans="1:25" x14ac:dyDescent="0.3">
      <c r="A232" s="2" t="s">
        <v>249</v>
      </c>
      <c r="B232" s="2" t="s">
        <v>1223</v>
      </c>
      <c r="C232" s="2" t="s">
        <v>1634</v>
      </c>
      <c r="D232" s="2" t="s">
        <v>1637</v>
      </c>
      <c r="E232" s="2">
        <v>2023</v>
      </c>
      <c r="F232" s="2" t="s">
        <v>1642</v>
      </c>
      <c r="G232" s="2">
        <v>4732</v>
      </c>
      <c r="H232" s="2">
        <v>17275</v>
      </c>
      <c r="I232" s="2">
        <v>12860</v>
      </c>
      <c r="J232" s="2">
        <v>311973</v>
      </c>
      <c r="K232" s="2">
        <v>4.0599999999999996</v>
      </c>
      <c r="L232" s="2">
        <v>1</v>
      </c>
      <c r="M232" s="2">
        <v>4.87</v>
      </c>
      <c r="N232" s="2">
        <v>2.5099999999999998</v>
      </c>
      <c r="O232" s="2">
        <v>78.95</v>
      </c>
      <c r="P232" s="2">
        <v>1.4</v>
      </c>
      <c r="Q232" s="2">
        <v>15769</v>
      </c>
      <c r="R232" s="2">
        <v>5279</v>
      </c>
      <c r="S232" s="2">
        <v>14</v>
      </c>
      <c r="T232" s="30">
        <f t="shared" si="18"/>
        <v>81745300</v>
      </c>
      <c r="U232" s="30">
        <f t="shared" si="19"/>
        <v>61165493</v>
      </c>
      <c r="V232" s="30">
        <f t="shared" si="20"/>
        <v>20579807</v>
      </c>
      <c r="W232" s="27">
        <f t="shared" si="21"/>
        <v>65.966628522340073</v>
      </c>
      <c r="X232" s="31">
        <f t="shared" si="22"/>
        <v>262.02684206646086</v>
      </c>
      <c r="Y232" t="str">
        <f t="shared" si="23"/>
        <v>High ROI</v>
      </c>
    </row>
    <row r="233" spans="1:25" x14ac:dyDescent="0.3">
      <c r="A233" s="2" t="s">
        <v>250</v>
      </c>
      <c r="B233" s="2" t="s">
        <v>1224</v>
      </c>
      <c r="C233" s="2" t="s">
        <v>1632</v>
      </c>
      <c r="D233" s="2" t="s">
        <v>1638</v>
      </c>
      <c r="E233" s="2">
        <v>2023</v>
      </c>
      <c r="F233" s="2" t="s">
        <v>1641</v>
      </c>
      <c r="G233" s="2">
        <v>1698</v>
      </c>
      <c r="H233" s="2">
        <v>15419</v>
      </c>
      <c r="I233" s="2">
        <v>4337</v>
      </c>
      <c r="J233" s="2">
        <v>398980</v>
      </c>
      <c r="K233" s="2">
        <v>3.71</v>
      </c>
      <c r="L233" s="2">
        <v>16</v>
      </c>
      <c r="M233" s="2">
        <v>6.91</v>
      </c>
      <c r="N233" s="2">
        <v>12.73</v>
      </c>
      <c r="O233" s="2">
        <v>62.33</v>
      </c>
      <c r="P233" s="2">
        <v>3.9</v>
      </c>
      <c r="Q233" s="2">
        <v>17706</v>
      </c>
      <c r="R233" s="2">
        <v>1903</v>
      </c>
      <c r="S233" s="2">
        <v>11</v>
      </c>
      <c r="T233" s="30">
        <f t="shared" si="18"/>
        <v>26181462</v>
      </c>
      <c r="U233" s="30">
        <f t="shared" si="19"/>
        <v>7763206</v>
      </c>
      <c r="V233" s="30">
        <f t="shared" si="20"/>
        <v>18418256</v>
      </c>
      <c r="W233" s="27">
        <f t="shared" si="21"/>
        <v>46.163356559226024</v>
      </c>
      <c r="X233" s="31">
        <f t="shared" si="22"/>
        <v>65.620988520727849</v>
      </c>
      <c r="Y233" t="str">
        <f t="shared" si="23"/>
        <v>Moderate</v>
      </c>
    </row>
    <row r="234" spans="1:25" x14ac:dyDescent="0.3">
      <c r="A234" s="2" t="s">
        <v>251</v>
      </c>
      <c r="B234" s="2" t="s">
        <v>1071</v>
      </c>
      <c r="C234" s="2" t="s">
        <v>1634</v>
      </c>
      <c r="D234" s="2" t="s">
        <v>1636</v>
      </c>
      <c r="E234" s="2">
        <v>2024</v>
      </c>
      <c r="F234" s="2" t="s">
        <v>1642</v>
      </c>
      <c r="G234" s="2">
        <v>1495</v>
      </c>
      <c r="H234" s="2">
        <v>5310</v>
      </c>
      <c r="I234" s="2">
        <v>13857</v>
      </c>
      <c r="J234" s="2">
        <v>186570</v>
      </c>
      <c r="K234" s="2">
        <v>0.94</v>
      </c>
      <c r="L234" s="2">
        <v>15</v>
      </c>
      <c r="M234" s="2">
        <v>2.62</v>
      </c>
      <c r="N234" s="2">
        <v>0.62</v>
      </c>
      <c r="O234" s="2">
        <v>50.93</v>
      </c>
      <c r="P234" s="2">
        <v>2.2999999999999998</v>
      </c>
      <c r="Q234" s="2">
        <v>3563</v>
      </c>
      <c r="R234" s="2">
        <v>9390</v>
      </c>
      <c r="S234" s="2">
        <v>3</v>
      </c>
      <c r="T234" s="30">
        <f t="shared" si="18"/>
        <v>7938450</v>
      </c>
      <c r="U234" s="30">
        <f t="shared" si="19"/>
        <v>20902785</v>
      </c>
      <c r="V234" s="30">
        <f t="shared" si="20"/>
        <v>-12964335</v>
      </c>
      <c r="W234" s="27">
        <f t="shared" si="21"/>
        <v>-69.487779385753342</v>
      </c>
      <c r="X234" s="31">
        <f t="shared" si="22"/>
        <v>42.549445248432221</v>
      </c>
      <c r="Y234" t="str">
        <f t="shared" si="23"/>
        <v>Loss making</v>
      </c>
    </row>
    <row r="235" spans="1:25" x14ac:dyDescent="0.3">
      <c r="A235" s="2" t="s">
        <v>252</v>
      </c>
      <c r="B235" s="2" t="s">
        <v>1225</v>
      </c>
      <c r="C235" s="2" t="s">
        <v>1634</v>
      </c>
      <c r="D235" s="2" t="s">
        <v>1637</v>
      </c>
      <c r="E235" s="2">
        <v>2023</v>
      </c>
      <c r="F235" s="2" t="s">
        <v>1639</v>
      </c>
      <c r="G235" s="2">
        <v>4249</v>
      </c>
      <c r="H235" s="2">
        <v>8706</v>
      </c>
      <c r="I235" s="2">
        <v>13300</v>
      </c>
      <c r="J235" s="2">
        <v>257190</v>
      </c>
      <c r="K235" s="2">
        <v>6.88</v>
      </c>
      <c r="L235" s="2">
        <v>1</v>
      </c>
      <c r="M235" s="2">
        <v>6.24</v>
      </c>
      <c r="N235" s="2">
        <v>10.17</v>
      </c>
      <c r="O235" s="2">
        <v>22.71</v>
      </c>
      <c r="P235" s="2">
        <v>4.9000000000000004</v>
      </c>
      <c r="Q235" s="2">
        <v>12295</v>
      </c>
      <c r="R235" s="2">
        <v>2150</v>
      </c>
      <c r="S235" s="2">
        <v>11</v>
      </c>
      <c r="T235" s="30">
        <f t="shared" si="18"/>
        <v>36991794</v>
      </c>
      <c r="U235" s="30">
        <f t="shared" si="19"/>
        <v>56768890</v>
      </c>
      <c r="V235" s="30">
        <f t="shared" si="20"/>
        <v>-19777096</v>
      </c>
      <c r="W235" s="27">
        <f t="shared" si="21"/>
        <v>-76.896831136513867</v>
      </c>
      <c r="X235" s="31">
        <f t="shared" si="22"/>
        <v>143.83060772191766</v>
      </c>
      <c r="Y235" t="str">
        <f t="shared" si="23"/>
        <v>Loss making</v>
      </c>
    </row>
    <row r="236" spans="1:25" x14ac:dyDescent="0.3">
      <c r="A236" s="2" t="s">
        <v>253</v>
      </c>
      <c r="B236" s="2" t="s">
        <v>1226</v>
      </c>
      <c r="C236" s="2" t="s">
        <v>1634</v>
      </c>
      <c r="D236" s="2" t="s">
        <v>1638</v>
      </c>
      <c r="E236" s="2">
        <v>2024</v>
      </c>
      <c r="F236" s="2" t="s">
        <v>1642</v>
      </c>
      <c r="G236" s="2">
        <v>3973</v>
      </c>
      <c r="H236" s="2">
        <v>10505</v>
      </c>
      <c r="I236" s="2">
        <v>5358</v>
      </c>
      <c r="J236" s="2">
        <v>100098</v>
      </c>
      <c r="K236" s="2">
        <v>10.99</v>
      </c>
      <c r="L236" s="2">
        <v>19</v>
      </c>
      <c r="M236" s="2">
        <v>8.2899999999999991</v>
      </c>
      <c r="N236" s="2">
        <v>5.52</v>
      </c>
      <c r="O236" s="2">
        <v>14.28</v>
      </c>
      <c r="P236" s="2">
        <v>1.1000000000000001</v>
      </c>
      <c r="Q236" s="2">
        <v>19861</v>
      </c>
      <c r="R236" s="2">
        <v>9890</v>
      </c>
      <c r="S236" s="2">
        <v>4</v>
      </c>
      <c r="T236" s="30">
        <f t="shared" si="18"/>
        <v>41736365</v>
      </c>
      <c r="U236" s="30">
        <f t="shared" si="19"/>
        <v>21387432</v>
      </c>
      <c r="V236" s="30">
        <f t="shared" si="20"/>
        <v>20348933</v>
      </c>
      <c r="W236" s="27">
        <f t="shared" si="21"/>
        <v>203.2901056964175</v>
      </c>
      <c r="X236" s="31">
        <f t="shared" si="22"/>
        <v>416.9550340666147</v>
      </c>
      <c r="Y236" t="str">
        <f t="shared" si="23"/>
        <v>High ROI</v>
      </c>
    </row>
    <row r="237" spans="1:25" x14ac:dyDescent="0.3">
      <c r="A237" s="2" t="s">
        <v>254</v>
      </c>
      <c r="B237" s="2" t="s">
        <v>1227</v>
      </c>
      <c r="C237" s="2" t="s">
        <v>1633</v>
      </c>
      <c r="D237" s="2" t="s">
        <v>1638</v>
      </c>
      <c r="E237" s="2">
        <v>2023</v>
      </c>
      <c r="F237" s="2" t="s">
        <v>1639</v>
      </c>
      <c r="G237" s="2">
        <v>303</v>
      </c>
      <c r="H237" s="2">
        <v>17871</v>
      </c>
      <c r="I237" s="2">
        <v>7379</v>
      </c>
      <c r="J237" s="2">
        <v>424313</v>
      </c>
      <c r="K237" s="2">
        <v>9.1</v>
      </c>
      <c r="L237" s="2">
        <v>5</v>
      </c>
      <c r="M237" s="2">
        <v>1.9</v>
      </c>
      <c r="N237" s="2">
        <v>13.33</v>
      </c>
      <c r="O237" s="2">
        <v>45.66</v>
      </c>
      <c r="P237" s="2">
        <v>2.8</v>
      </c>
      <c r="Q237" s="2">
        <v>10067</v>
      </c>
      <c r="R237" s="2">
        <v>847</v>
      </c>
      <c r="S237" s="2">
        <v>5</v>
      </c>
      <c r="T237" s="30">
        <f t="shared" si="18"/>
        <v>5414913</v>
      </c>
      <c r="U237" s="30">
        <f t="shared" si="19"/>
        <v>2660150</v>
      </c>
      <c r="V237" s="30">
        <f t="shared" si="20"/>
        <v>2754763</v>
      </c>
      <c r="W237" s="27">
        <f t="shared" si="21"/>
        <v>6.4922898897747654</v>
      </c>
      <c r="X237" s="31">
        <f t="shared" si="22"/>
        <v>12.761600516599774</v>
      </c>
      <c r="Y237" t="str">
        <f t="shared" si="23"/>
        <v>Low ROI</v>
      </c>
    </row>
    <row r="238" spans="1:25" x14ac:dyDescent="0.3">
      <c r="A238" s="2" t="s">
        <v>255</v>
      </c>
      <c r="B238" s="2" t="s">
        <v>1228</v>
      </c>
      <c r="C238" s="2" t="s">
        <v>1633</v>
      </c>
      <c r="D238" s="2" t="s">
        <v>1635</v>
      </c>
      <c r="E238" s="2">
        <v>2023</v>
      </c>
      <c r="F238" s="2" t="s">
        <v>1642</v>
      </c>
      <c r="G238" s="2">
        <v>3233</v>
      </c>
      <c r="H238" s="2">
        <v>13816</v>
      </c>
      <c r="I238" s="2">
        <v>9274</v>
      </c>
      <c r="J238" s="2">
        <v>190641</v>
      </c>
      <c r="K238" s="2">
        <v>10.09</v>
      </c>
      <c r="L238" s="2">
        <v>9</v>
      </c>
      <c r="M238" s="2">
        <v>9.17</v>
      </c>
      <c r="N238" s="2">
        <v>24.9</v>
      </c>
      <c r="O238" s="2">
        <v>13.95</v>
      </c>
      <c r="P238" s="2">
        <v>1.5</v>
      </c>
      <c r="Q238" s="2">
        <v>10433</v>
      </c>
      <c r="R238" s="2">
        <v>8225</v>
      </c>
      <c r="S238" s="2">
        <v>2</v>
      </c>
      <c r="T238" s="30">
        <f t="shared" si="18"/>
        <v>44667128</v>
      </c>
      <c r="U238" s="30">
        <f t="shared" si="19"/>
        <v>30173483</v>
      </c>
      <c r="V238" s="30">
        <f t="shared" si="20"/>
        <v>14493645</v>
      </c>
      <c r="W238" s="27">
        <f t="shared" si="21"/>
        <v>76.025854879065889</v>
      </c>
      <c r="X238" s="31">
        <f t="shared" si="22"/>
        <v>234.29969418960243</v>
      </c>
      <c r="Y238" t="str">
        <f t="shared" si="23"/>
        <v>High ROI</v>
      </c>
    </row>
    <row r="239" spans="1:25" x14ac:dyDescent="0.3">
      <c r="A239" s="2" t="s">
        <v>256</v>
      </c>
      <c r="B239" s="2" t="s">
        <v>1229</v>
      </c>
      <c r="C239" s="2" t="s">
        <v>1632</v>
      </c>
      <c r="D239" s="2" t="s">
        <v>1636</v>
      </c>
      <c r="E239" s="2">
        <v>2023</v>
      </c>
      <c r="F239" s="2" t="s">
        <v>1639</v>
      </c>
      <c r="G239" s="2">
        <v>2607</v>
      </c>
      <c r="H239" s="2">
        <v>19916</v>
      </c>
      <c r="I239" s="2">
        <v>12670</v>
      </c>
      <c r="J239" s="2">
        <v>297199</v>
      </c>
      <c r="K239" s="2">
        <v>1.22</v>
      </c>
      <c r="L239" s="2">
        <v>9</v>
      </c>
      <c r="M239" s="2">
        <v>5.54</v>
      </c>
      <c r="N239" s="2">
        <v>20.010000000000002</v>
      </c>
      <c r="O239" s="2">
        <v>55.55</v>
      </c>
      <c r="P239" s="2">
        <v>2.4</v>
      </c>
      <c r="Q239" s="2">
        <v>20551</v>
      </c>
      <c r="R239" s="2">
        <v>5960</v>
      </c>
      <c r="S239" s="2">
        <v>5</v>
      </c>
      <c r="T239" s="30">
        <f t="shared" si="18"/>
        <v>51921012</v>
      </c>
      <c r="U239" s="30">
        <f t="shared" si="19"/>
        <v>33327889</v>
      </c>
      <c r="V239" s="30">
        <f t="shared" si="20"/>
        <v>18593123</v>
      </c>
      <c r="W239" s="27">
        <f t="shared" si="21"/>
        <v>62.561189640611175</v>
      </c>
      <c r="X239" s="31">
        <f t="shared" si="22"/>
        <v>174.7011665584339</v>
      </c>
      <c r="Y239" t="str">
        <f t="shared" si="23"/>
        <v>Moderate</v>
      </c>
    </row>
    <row r="240" spans="1:25" x14ac:dyDescent="0.3">
      <c r="A240" s="2" t="s">
        <v>257</v>
      </c>
      <c r="B240" s="2" t="s">
        <v>1152</v>
      </c>
      <c r="C240" s="2" t="s">
        <v>1633</v>
      </c>
      <c r="D240" s="2" t="s">
        <v>1638</v>
      </c>
      <c r="E240" s="2">
        <v>2023</v>
      </c>
      <c r="F240" s="2" t="s">
        <v>1642</v>
      </c>
      <c r="G240" s="2">
        <v>148</v>
      </c>
      <c r="H240" s="2">
        <v>9936</v>
      </c>
      <c r="I240" s="2">
        <v>10478</v>
      </c>
      <c r="J240" s="2">
        <v>176060</v>
      </c>
      <c r="K240" s="2">
        <v>14.27</v>
      </c>
      <c r="L240" s="2">
        <v>7</v>
      </c>
      <c r="M240" s="2">
        <v>2.99</v>
      </c>
      <c r="N240" s="2">
        <v>21.14</v>
      </c>
      <c r="O240" s="2">
        <v>40.619999999999997</v>
      </c>
      <c r="P240" s="2">
        <v>5</v>
      </c>
      <c r="Q240" s="2">
        <v>17119</v>
      </c>
      <c r="R240" s="2">
        <v>4073</v>
      </c>
      <c r="S240" s="2">
        <v>6</v>
      </c>
      <c r="T240" s="30">
        <f t="shared" si="18"/>
        <v>1470528</v>
      </c>
      <c r="U240" s="30">
        <f t="shared" si="19"/>
        <v>1726804</v>
      </c>
      <c r="V240" s="30">
        <f t="shared" si="20"/>
        <v>-256276</v>
      </c>
      <c r="W240" s="27">
        <f t="shared" si="21"/>
        <v>-1.4556174031580142</v>
      </c>
      <c r="X240" s="31">
        <f t="shared" si="22"/>
        <v>8.3524253095535617</v>
      </c>
      <c r="Y240" t="str">
        <f t="shared" si="23"/>
        <v>Loss making</v>
      </c>
    </row>
    <row r="241" spans="1:25" x14ac:dyDescent="0.3">
      <c r="A241" s="2" t="s">
        <v>258</v>
      </c>
      <c r="B241" s="2" t="s">
        <v>1230</v>
      </c>
      <c r="C241" s="2" t="s">
        <v>1634</v>
      </c>
      <c r="D241" s="2" t="s">
        <v>1637</v>
      </c>
      <c r="E241" s="2">
        <v>2024</v>
      </c>
      <c r="F241" s="2" t="s">
        <v>1642</v>
      </c>
      <c r="G241" s="2">
        <v>2250</v>
      </c>
      <c r="H241" s="2">
        <v>14484</v>
      </c>
      <c r="I241" s="2">
        <v>4882</v>
      </c>
      <c r="J241" s="2">
        <v>237954</v>
      </c>
      <c r="K241" s="2">
        <v>12.58</v>
      </c>
      <c r="L241" s="2">
        <v>0</v>
      </c>
      <c r="M241" s="2">
        <v>4.3099999999999996</v>
      </c>
      <c r="N241" s="2">
        <v>15.88</v>
      </c>
      <c r="O241" s="2">
        <v>70.58</v>
      </c>
      <c r="P241" s="2">
        <v>4.5999999999999996</v>
      </c>
      <c r="Q241" s="2">
        <v>6419</v>
      </c>
      <c r="R241" s="2">
        <v>9845</v>
      </c>
      <c r="S241" s="2">
        <v>4</v>
      </c>
      <c r="T241" s="30">
        <f t="shared" si="18"/>
        <v>32589000</v>
      </c>
      <c r="U241" s="30">
        <f t="shared" si="19"/>
        <v>11222454</v>
      </c>
      <c r="V241" s="30">
        <f t="shared" si="20"/>
        <v>21366546</v>
      </c>
      <c r="W241" s="27">
        <f t="shared" si="21"/>
        <v>89.79275826420232</v>
      </c>
      <c r="X241" s="31">
        <f t="shared" si="22"/>
        <v>136.95504173075469</v>
      </c>
      <c r="Y241" t="str">
        <f t="shared" si="23"/>
        <v>High ROI</v>
      </c>
    </row>
    <row r="242" spans="1:25" x14ac:dyDescent="0.3">
      <c r="A242" s="2" t="s">
        <v>259</v>
      </c>
      <c r="B242" s="2" t="s">
        <v>1231</v>
      </c>
      <c r="C242" s="2" t="s">
        <v>1633</v>
      </c>
      <c r="D242" s="2" t="s">
        <v>1636</v>
      </c>
      <c r="E242" s="2">
        <v>2024</v>
      </c>
      <c r="F242" s="2" t="s">
        <v>1641</v>
      </c>
      <c r="G242" s="2">
        <v>3011</v>
      </c>
      <c r="H242" s="2">
        <v>1771</v>
      </c>
      <c r="I242" s="2">
        <v>14518</v>
      </c>
      <c r="J242" s="2">
        <v>251465</v>
      </c>
      <c r="K242" s="2">
        <v>12.08</v>
      </c>
      <c r="L242" s="2">
        <v>12</v>
      </c>
      <c r="M242" s="2">
        <v>3.12</v>
      </c>
      <c r="N242" s="2">
        <v>1.04</v>
      </c>
      <c r="O242" s="2">
        <v>34.450000000000003</v>
      </c>
      <c r="P242" s="2">
        <v>1.2</v>
      </c>
      <c r="Q242" s="2">
        <v>13241</v>
      </c>
      <c r="R242" s="2">
        <v>1715</v>
      </c>
      <c r="S242" s="2">
        <v>12</v>
      </c>
      <c r="T242" s="30">
        <f t="shared" si="18"/>
        <v>5332481</v>
      </c>
      <c r="U242" s="30">
        <f t="shared" si="19"/>
        <v>43965163</v>
      </c>
      <c r="V242" s="30">
        <f t="shared" si="20"/>
        <v>-38632682</v>
      </c>
      <c r="W242" s="27">
        <f t="shared" si="21"/>
        <v>-153.63045354224246</v>
      </c>
      <c r="X242" s="31">
        <f t="shared" si="22"/>
        <v>21.205658839202275</v>
      </c>
      <c r="Y242" t="str">
        <f t="shared" si="23"/>
        <v>Loss making</v>
      </c>
    </row>
    <row r="243" spans="1:25" x14ac:dyDescent="0.3">
      <c r="A243" s="2" t="s">
        <v>260</v>
      </c>
      <c r="B243" s="2" t="s">
        <v>1232</v>
      </c>
      <c r="C243" s="2" t="s">
        <v>1632</v>
      </c>
      <c r="D243" s="2" t="s">
        <v>1637</v>
      </c>
      <c r="E243" s="2">
        <v>2023</v>
      </c>
      <c r="F243" s="2" t="s">
        <v>1642</v>
      </c>
      <c r="G243" s="2">
        <v>4483</v>
      </c>
      <c r="H243" s="2">
        <v>19655</v>
      </c>
      <c r="I243" s="2">
        <v>4983</v>
      </c>
      <c r="J243" s="2">
        <v>180544</v>
      </c>
      <c r="K243" s="2">
        <v>12.34</v>
      </c>
      <c r="L243" s="2">
        <v>8</v>
      </c>
      <c r="M243" s="2">
        <v>7.25</v>
      </c>
      <c r="N243" s="2">
        <v>5.17</v>
      </c>
      <c r="O243" s="2">
        <v>57.44</v>
      </c>
      <c r="P243" s="2">
        <v>3.3</v>
      </c>
      <c r="Q243" s="2">
        <v>10298</v>
      </c>
      <c r="R243" s="2">
        <v>3854</v>
      </c>
      <c r="S243" s="2">
        <v>11</v>
      </c>
      <c r="T243" s="30">
        <f t="shared" si="18"/>
        <v>88113365</v>
      </c>
      <c r="U243" s="30">
        <f t="shared" si="19"/>
        <v>22519333</v>
      </c>
      <c r="V243" s="30">
        <f t="shared" si="20"/>
        <v>65594032</v>
      </c>
      <c r="W243" s="27">
        <f t="shared" si="21"/>
        <v>363.31327543424317</v>
      </c>
      <c r="X243" s="31">
        <f t="shared" si="22"/>
        <v>488.04371787486707</v>
      </c>
      <c r="Y243" t="str">
        <f t="shared" si="23"/>
        <v>High ROI</v>
      </c>
    </row>
    <row r="244" spans="1:25" x14ac:dyDescent="0.3">
      <c r="A244" s="2" t="s">
        <v>261</v>
      </c>
      <c r="B244" s="2" t="s">
        <v>1233</v>
      </c>
      <c r="C244" s="2" t="s">
        <v>1634</v>
      </c>
      <c r="D244" s="2" t="s">
        <v>1637</v>
      </c>
      <c r="E244" s="2">
        <v>2024</v>
      </c>
      <c r="F244" s="2" t="s">
        <v>1641</v>
      </c>
      <c r="G244" s="2">
        <v>3827</v>
      </c>
      <c r="H244" s="2">
        <v>12116</v>
      </c>
      <c r="I244" s="2">
        <v>14155</v>
      </c>
      <c r="J244" s="2">
        <v>50340</v>
      </c>
      <c r="K244" s="2">
        <v>13.99</v>
      </c>
      <c r="L244" s="2">
        <v>9</v>
      </c>
      <c r="M244" s="2">
        <v>7.96</v>
      </c>
      <c r="N244" s="2">
        <v>23.13</v>
      </c>
      <c r="O244" s="2">
        <v>53.01</v>
      </c>
      <c r="P244" s="2">
        <v>3.6</v>
      </c>
      <c r="Q244" s="2">
        <v>18427</v>
      </c>
      <c r="R244" s="2">
        <v>5606</v>
      </c>
      <c r="S244" s="2">
        <v>3</v>
      </c>
      <c r="T244" s="30">
        <f t="shared" si="18"/>
        <v>46367932</v>
      </c>
      <c r="U244" s="30">
        <f t="shared" si="19"/>
        <v>54221525</v>
      </c>
      <c r="V244" s="30">
        <f t="shared" si="20"/>
        <v>-7853593</v>
      </c>
      <c r="W244" s="27">
        <f t="shared" si="21"/>
        <v>-156.01098529996028</v>
      </c>
      <c r="X244" s="31">
        <f t="shared" si="22"/>
        <v>921.09519268970996</v>
      </c>
      <c r="Y244" t="str">
        <f t="shared" si="23"/>
        <v>Loss making</v>
      </c>
    </row>
    <row r="245" spans="1:25" x14ac:dyDescent="0.3">
      <c r="A245" s="2" t="s">
        <v>262</v>
      </c>
      <c r="B245" s="2" t="s">
        <v>1234</v>
      </c>
      <c r="C245" s="2" t="s">
        <v>1632</v>
      </c>
      <c r="D245" s="2" t="s">
        <v>1638</v>
      </c>
      <c r="E245" s="2">
        <v>2024</v>
      </c>
      <c r="F245" s="2" t="s">
        <v>1642</v>
      </c>
      <c r="G245" s="2">
        <v>2919</v>
      </c>
      <c r="H245" s="2">
        <v>5861</v>
      </c>
      <c r="I245" s="2">
        <v>9452</v>
      </c>
      <c r="J245" s="2">
        <v>225021</v>
      </c>
      <c r="K245" s="2">
        <v>8.16</v>
      </c>
      <c r="L245" s="2">
        <v>14</v>
      </c>
      <c r="M245" s="2">
        <v>8.33</v>
      </c>
      <c r="N245" s="2">
        <v>9.15</v>
      </c>
      <c r="O245" s="2">
        <v>10.38</v>
      </c>
      <c r="P245" s="2">
        <v>1.8</v>
      </c>
      <c r="Q245" s="2">
        <v>16066</v>
      </c>
      <c r="R245" s="2">
        <v>4321</v>
      </c>
      <c r="S245" s="2">
        <v>14</v>
      </c>
      <c r="T245" s="30">
        <f t="shared" si="18"/>
        <v>17108259</v>
      </c>
      <c r="U245" s="30">
        <f t="shared" si="19"/>
        <v>27815409</v>
      </c>
      <c r="V245" s="30">
        <f t="shared" si="20"/>
        <v>-10707150</v>
      </c>
      <c r="W245" s="27">
        <f t="shared" si="21"/>
        <v>-47.58289226338875</v>
      </c>
      <c r="X245" s="31">
        <f t="shared" si="22"/>
        <v>76.029610569680159</v>
      </c>
      <c r="Y245" t="str">
        <f t="shared" si="23"/>
        <v>Loss making</v>
      </c>
    </row>
    <row r="246" spans="1:25" x14ac:dyDescent="0.3">
      <c r="A246" s="2" t="s">
        <v>263</v>
      </c>
      <c r="B246" s="2" t="s">
        <v>1235</v>
      </c>
      <c r="C246" s="2" t="s">
        <v>1634</v>
      </c>
      <c r="D246" s="2" t="s">
        <v>1637</v>
      </c>
      <c r="E246" s="2">
        <v>2024</v>
      </c>
      <c r="F246" s="2" t="s">
        <v>1640</v>
      </c>
      <c r="G246" s="2">
        <v>3284</v>
      </c>
      <c r="H246" s="2">
        <v>8569</v>
      </c>
      <c r="I246" s="2">
        <v>11317</v>
      </c>
      <c r="J246" s="2">
        <v>132302</v>
      </c>
      <c r="K246" s="2">
        <v>3</v>
      </c>
      <c r="L246" s="2">
        <v>4</v>
      </c>
      <c r="M246" s="2">
        <v>9.86</v>
      </c>
      <c r="N246" s="2">
        <v>2.59</v>
      </c>
      <c r="O246" s="2">
        <v>15.79</v>
      </c>
      <c r="P246" s="2">
        <v>1.6</v>
      </c>
      <c r="Q246" s="2">
        <v>2383</v>
      </c>
      <c r="R246" s="2">
        <v>5391</v>
      </c>
      <c r="S246" s="2">
        <v>7</v>
      </c>
      <c r="T246" s="30">
        <f t="shared" si="18"/>
        <v>28140596</v>
      </c>
      <c r="U246" s="30">
        <f t="shared" si="19"/>
        <v>37297330</v>
      </c>
      <c r="V246" s="30">
        <f t="shared" si="20"/>
        <v>-9156734</v>
      </c>
      <c r="W246" s="27">
        <f t="shared" si="21"/>
        <v>-69.210850931958703</v>
      </c>
      <c r="X246" s="31">
        <f t="shared" si="22"/>
        <v>212.69970219648985</v>
      </c>
      <c r="Y246" t="str">
        <f t="shared" si="23"/>
        <v>Loss making</v>
      </c>
    </row>
    <row r="247" spans="1:25" x14ac:dyDescent="0.3">
      <c r="A247" s="2" t="s">
        <v>264</v>
      </c>
      <c r="B247" s="2" t="s">
        <v>1236</v>
      </c>
      <c r="C247" s="2" t="s">
        <v>1633</v>
      </c>
      <c r="D247" s="2" t="s">
        <v>1635</v>
      </c>
      <c r="E247" s="2">
        <v>2023</v>
      </c>
      <c r="F247" s="2" t="s">
        <v>1642</v>
      </c>
      <c r="G247" s="2">
        <v>3841</v>
      </c>
      <c r="H247" s="2">
        <v>18804</v>
      </c>
      <c r="I247" s="2">
        <v>4554</v>
      </c>
      <c r="J247" s="2">
        <v>272740</v>
      </c>
      <c r="K247" s="2">
        <v>9.25</v>
      </c>
      <c r="L247" s="2">
        <v>15</v>
      </c>
      <c r="M247" s="2">
        <v>7.91</v>
      </c>
      <c r="N247" s="2">
        <v>17.559999999999999</v>
      </c>
      <c r="O247" s="2">
        <v>33.229999999999997</v>
      </c>
      <c r="P247" s="2">
        <v>4.5999999999999996</v>
      </c>
      <c r="Q247" s="2">
        <v>10915</v>
      </c>
      <c r="R247" s="2">
        <v>5954</v>
      </c>
      <c r="S247" s="2">
        <v>9</v>
      </c>
      <c r="T247" s="30">
        <f t="shared" si="18"/>
        <v>72226164</v>
      </c>
      <c r="U247" s="30">
        <f t="shared" si="19"/>
        <v>17764654</v>
      </c>
      <c r="V247" s="30">
        <f t="shared" si="20"/>
        <v>54461510</v>
      </c>
      <c r="W247" s="27">
        <f t="shared" si="21"/>
        <v>199.68288479870938</v>
      </c>
      <c r="X247" s="31">
        <f t="shared" si="22"/>
        <v>264.81690987753905</v>
      </c>
      <c r="Y247" t="str">
        <f t="shared" si="23"/>
        <v>High ROI</v>
      </c>
    </row>
    <row r="248" spans="1:25" x14ac:dyDescent="0.3">
      <c r="A248" s="2" t="s">
        <v>265</v>
      </c>
      <c r="B248" s="2" t="s">
        <v>1237</v>
      </c>
      <c r="C248" s="2" t="s">
        <v>1633</v>
      </c>
      <c r="D248" s="2" t="s">
        <v>1635</v>
      </c>
      <c r="E248" s="2">
        <v>2023</v>
      </c>
      <c r="F248" s="2" t="s">
        <v>1640</v>
      </c>
      <c r="G248" s="2">
        <v>1006</v>
      </c>
      <c r="H248" s="2">
        <v>4930</v>
      </c>
      <c r="I248" s="2">
        <v>11460</v>
      </c>
      <c r="J248" s="2">
        <v>50138</v>
      </c>
      <c r="K248" s="2">
        <v>11.14</v>
      </c>
      <c r="L248" s="2">
        <v>12</v>
      </c>
      <c r="M248" s="2">
        <v>6.01</v>
      </c>
      <c r="N248" s="2">
        <v>7.49</v>
      </c>
      <c r="O248" s="2">
        <v>80.58</v>
      </c>
      <c r="P248" s="2">
        <v>4.9000000000000004</v>
      </c>
      <c r="Q248" s="2">
        <v>12585</v>
      </c>
      <c r="R248" s="2">
        <v>316</v>
      </c>
      <c r="S248" s="2">
        <v>8</v>
      </c>
      <c r="T248" s="30">
        <f t="shared" si="18"/>
        <v>4959580</v>
      </c>
      <c r="U248" s="30">
        <f t="shared" si="19"/>
        <v>11578898</v>
      </c>
      <c r="V248" s="30">
        <f t="shared" si="20"/>
        <v>-6619318</v>
      </c>
      <c r="W248" s="27">
        <f t="shared" si="21"/>
        <v>-132.02197933702979</v>
      </c>
      <c r="X248" s="31">
        <f t="shared" si="22"/>
        <v>98.918584706210865</v>
      </c>
      <c r="Y248" t="str">
        <f t="shared" si="23"/>
        <v>Loss making</v>
      </c>
    </row>
    <row r="249" spans="1:25" x14ac:dyDescent="0.3">
      <c r="A249" s="2" t="s">
        <v>266</v>
      </c>
      <c r="B249" s="2" t="s">
        <v>1238</v>
      </c>
      <c r="C249" s="2" t="s">
        <v>1633</v>
      </c>
      <c r="D249" s="2" t="s">
        <v>1635</v>
      </c>
      <c r="E249" s="2">
        <v>2024</v>
      </c>
      <c r="F249" s="2" t="s">
        <v>1640</v>
      </c>
      <c r="G249" s="2">
        <v>4117</v>
      </c>
      <c r="H249" s="2">
        <v>14176</v>
      </c>
      <c r="I249" s="2">
        <v>2524</v>
      </c>
      <c r="J249" s="2">
        <v>443574</v>
      </c>
      <c r="K249" s="2">
        <v>11.07</v>
      </c>
      <c r="L249" s="2">
        <v>19</v>
      </c>
      <c r="M249" s="2">
        <v>3.39</v>
      </c>
      <c r="N249" s="2">
        <v>6.72</v>
      </c>
      <c r="O249" s="2">
        <v>21.76</v>
      </c>
      <c r="P249" s="2">
        <v>5</v>
      </c>
      <c r="Q249" s="2">
        <v>16508</v>
      </c>
      <c r="R249" s="2">
        <v>1459</v>
      </c>
      <c r="S249" s="2">
        <v>12</v>
      </c>
      <c r="T249" s="30">
        <f t="shared" si="18"/>
        <v>58362592</v>
      </c>
      <c r="U249" s="30">
        <f t="shared" si="19"/>
        <v>10834882</v>
      </c>
      <c r="V249" s="30">
        <f t="shared" si="20"/>
        <v>47527710</v>
      </c>
      <c r="W249" s="27">
        <f t="shared" si="21"/>
        <v>107.14719528195972</v>
      </c>
      <c r="X249" s="31">
        <f t="shared" si="22"/>
        <v>131.57351873644532</v>
      </c>
      <c r="Y249" t="str">
        <f t="shared" si="23"/>
        <v>High ROI</v>
      </c>
    </row>
    <row r="250" spans="1:25" x14ac:dyDescent="0.3">
      <c r="A250" s="2" t="s">
        <v>267</v>
      </c>
      <c r="B250" s="2" t="s">
        <v>1029</v>
      </c>
      <c r="C250" s="2" t="s">
        <v>1634</v>
      </c>
      <c r="D250" s="2" t="s">
        <v>1638</v>
      </c>
      <c r="E250" s="2">
        <v>2023</v>
      </c>
      <c r="F250" s="2" t="s">
        <v>1639</v>
      </c>
      <c r="G250" s="2">
        <v>210</v>
      </c>
      <c r="H250" s="2">
        <v>12316</v>
      </c>
      <c r="I250" s="2">
        <v>2176</v>
      </c>
      <c r="J250" s="2">
        <v>169619</v>
      </c>
      <c r="K250" s="2">
        <v>7.82</v>
      </c>
      <c r="L250" s="2">
        <v>17</v>
      </c>
      <c r="M250" s="2">
        <v>5.45</v>
      </c>
      <c r="N250" s="2">
        <v>24.95</v>
      </c>
      <c r="O250" s="2">
        <v>66.87</v>
      </c>
      <c r="P250" s="2">
        <v>4.2</v>
      </c>
      <c r="Q250" s="2">
        <v>19952</v>
      </c>
      <c r="R250" s="2">
        <v>3874</v>
      </c>
      <c r="S250" s="2">
        <v>2</v>
      </c>
      <c r="T250" s="30">
        <f t="shared" si="18"/>
        <v>2586360</v>
      </c>
      <c r="U250" s="30">
        <f t="shared" si="19"/>
        <v>626579</v>
      </c>
      <c r="V250" s="30">
        <f t="shared" si="20"/>
        <v>1959781</v>
      </c>
      <c r="W250" s="27">
        <f t="shared" si="21"/>
        <v>11.554018122969714</v>
      </c>
      <c r="X250" s="31">
        <f t="shared" si="22"/>
        <v>15.248055937129685</v>
      </c>
      <c r="Y250" t="str">
        <f t="shared" si="23"/>
        <v>Low ROI</v>
      </c>
    </row>
    <row r="251" spans="1:25" x14ac:dyDescent="0.3">
      <c r="A251" s="2" t="s">
        <v>268</v>
      </c>
      <c r="B251" s="2" t="s">
        <v>1239</v>
      </c>
      <c r="C251" s="2" t="s">
        <v>1632</v>
      </c>
      <c r="D251" s="2" t="s">
        <v>1638</v>
      </c>
      <c r="E251" s="2">
        <v>2023</v>
      </c>
      <c r="F251" s="2" t="s">
        <v>1641</v>
      </c>
      <c r="G251" s="2">
        <v>4543</v>
      </c>
      <c r="H251" s="2">
        <v>3550</v>
      </c>
      <c r="I251" s="2">
        <v>11735</v>
      </c>
      <c r="J251" s="2">
        <v>397520</v>
      </c>
      <c r="K251" s="2">
        <v>1.03</v>
      </c>
      <c r="L251" s="2">
        <v>10</v>
      </c>
      <c r="M251" s="2">
        <v>0.41</v>
      </c>
      <c r="N251" s="2">
        <v>21.45</v>
      </c>
      <c r="O251" s="2">
        <v>87.87</v>
      </c>
      <c r="P251" s="2">
        <v>3.7</v>
      </c>
      <c r="Q251" s="2">
        <v>9620</v>
      </c>
      <c r="R251" s="2">
        <v>5517</v>
      </c>
      <c r="S251" s="2">
        <v>5</v>
      </c>
      <c r="T251" s="30">
        <f t="shared" si="18"/>
        <v>16127650</v>
      </c>
      <c r="U251" s="30">
        <f t="shared" si="19"/>
        <v>53709625</v>
      </c>
      <c r="V251" s="30">
        <f t="shared" si="20"/>
        <v>-37581975</v>
      </c>
      <c r="W251" s="27">
        <f t="shared" si="21"/>
        <v>-94.541092272086942</v>
      </c>
      <c r="X251" s="31">
        <f t="shared" si="22"/>
        <v>40.570663111289996</v>
      </c>
      <c r="Y251" t="str">
        <f t="shared" si="23"/>
        <v>Loss making</v>
      </c>
    </row>
    <row r="252" spans="1:25" x14ac:dyDescent="0.3">
      <c r="A252" s="2" t="s">
        <v>269</v>
      </c>
      <c r="B252" s="2" t="s">
        <v>1240</v>
      </c>
      <c r="C252" s="2" t="s">
        <v>1633</v>
      </c>
      <c r="D252" s="2" t="s">
        <v>1635</v>
      </c>
      <c r="E252" s="2">
        <v>2024</v>
      </c>
      <c r="F252" s="2" t="s">
        <v>1642</v>
      </c>
      <c r="G252" s="2">
        <v>1350</v>
      </c>
      <c r="H252" s="2">
        <v>13192</v>
      </c>
      <c r="I252" s="2">
        <v>9506</v>
      </c>
      <c r="J252" s="2">
        <v>149931</v>
      </c>
      <c r="K252" s="2">
        <v>5.57</v>
      </c>
      <c r="L252" s="2">
        <v>8</v>
      </c>
      <c r="M252" s="2">
        <v>7.45</v>
      </c>
      <c r="N252" s="2">
        <v>10.199999999999999</v>
      </c>
      <c r="O252" s="2">
        <v>73.25</v>
      </c>
      <c r="P252" s="2">
        <v>2.4</v>
      </c>
      <c r="Q252" s="2">
        <v>9320</v>
      </c>
      <c r="R252" s="2">
        <v>5027</v>
      </c>
      <c r="S252" s="2">
        <v>4</v>
      </c>
      <c r="T252" s="30">
        <f t="shared" si="18"/>
        <v>17809200</v>
      </c>
      <c r="U252" s="30">
        <f t="shared" si="19"/>
        <v>12983031</v>
      </c>
      <c r="V252" s="30">
        <f t="shared" si="20"/>
        <v>4826169</v>
      </c>
      <c r="W252" s="27">
        <f t="shared" si="21"/>
        <v>32.189267062848913</v>
      </c>
      <c r="X252" s="31">
        <f t="shared" si="22"/>
        <v>118.78264001440662</v>
      </c>
      <c r="Y252" t="str">
        <f t="shared" si="23"/>
        <v>Moderate</v>
      </c>
    </row>
    <row r="253" spans="1:25" x14ac:dyDescent="0.3">
      <c r="A253" s="2" t="s">
        <v>270</v>
      </c>
      <c r="B253" s="2" t="s">
        <v>1241</v>
      </c>
      <c r="C253" s="2" t="s">
        <v>1632</v>
      </c>
      <c r="D253" s="2" t="s">
        <v>1638</v>
      </c>
      <c r="E253" s="2">
        <v>2024</v>
      </c>
      <c r="F253" s="2" t="s">
        <v>1641</v>
      </c>
      <c r="G253" s="2">
        <v>4961</v>
      </c>
      <c r="H253" s="2">
        <v>2665</v>
      </c>
      <c r="I253" s="2">
        <v>9694</v>
      </c>
      <c r="J253" s="2">
        <v>473870</v>
      </c>
      <c r="K253" s="2">
        <v>13.81</v>
      </c>
      <c r="L253" s="2">
        <v>15</v>
      </c>
      <c r="M253" s="2">
        <v>4.46</v>
      </c>
      <c r="N253" s="2">
        <v>24.51</v>
      </c>
      <c r="O253" s="2">
        <v>29.44</v>
      </c>
      <c r="P253" s="2">
        <v>1.7</v>
      </c>
      <c r="Q253" s="2">
        <v>13401</v>
      </c>
      <c r="R253" s="2">
        <v>4529</v>
      </c>
      <c r="S253" s="2">
        <v>7</v>
      </c>
      <c r="T253" s="30">
        <f t="shared" si="18"/>
        <v>13221065</v>
      </c>
      <c r="U253" s="30">
        <f t="shared" si="19"/>
        <v>48565804</v>
      </c>
      <c r="V253" s="30">
        <f t="shared" si="20"/>
        <v>-35344739</v>
      </c>
      <c r="W253" s="27">
        <f t="shared" si="21"/>
        <v>-74.587416380019832</v>
      </c>
      <c r="X253" s="31">
        <f t="shared" si="22"/>
        <v>27.900194146073819</v>
      </c>
      <c r="Y253" t="str">
        <f t="shared" si="23"/>
        <v>Loss making</v>
      </c>
    </row>
    <row r="254" spans="1:25" x14ac:dyDescent="0.3">
      <c r="A254" s="2" t="s">
        <v>271</v>
      </c>
      <c r="B254" s="2" t="s">
        <v>1242</v>
      </c>
      <c r="C254" s="2" t="s">
        <v>1633</v>
      </c>
      <c r="D254" s="2" t="s">
        <v>1636</v>
      </c>
      <c r="E254" s="2">
        <v>2024</v>
      </c>
      <c r="F254" s="2" t="s">
        <v>1642</v>
      </c>
      <c r="G254" s="2">
        <v>4037</v>
      </c>
      <c r="H254" s="2">
        <v>3533</v>
      </c>
      <c r="I254" s="2">
        <v>2453</v>
      </c>
      <c r="J254" s="2">
        <v>206951</v>
      </c>
      <c r="K254" s="2">
        <v>8.77</v>
      </c>
      <c r="L254" s="2">
        <v>1</v>
      </c>
      <c r="M254" s="2">
        <v>0.2</v>
      </c>
      <c r="N254" s="2">
        <v>16.25</v>
      </c>
      <c r="O254" s="2">
        <v>82.67</v>
      </c>
      <c r="P254" s="2">
        <v>1.3</v>
      </c>
      <c r="Q254" s="2">
        <v>19670</v>
      </c>
      <c r="R254" s="2">
        <v>4706</v>
      </c>
      <c r="S254" s="2">
        <v>10</v>
      </c>
      <c r="T254" s="30">
        <f t="shared" si="18"/>
        <v>14262721</v>
      </c>
      <c r="U254" s="30">
        <f t="shared" si="19"/>
        <v>10109712</v>
      </c>
      <c r="V254" s="30">
        <f t="shared" si="20"/>
        <v>4153009</v>
      </c>
      <c r="W254" s="27">
        <f t="shared" si="21"/>
        <v>20.06759571106204</v>
      </c>
      <c r="X254" s="31">
        <f t="shared" si="22"/>
        <v>68.918347821464991</v>
      </c>
      <c r="Y254" t="str">
        <f t="shared" si="23"/>
        <v>Moderate</v>
      </c>
    </row>
    <row r="255" spans="1:25" x14ac:dyDescent="0.3">
      <c r="A255" s="2" t="s">
        <v>272</v>
      </c>
      <c r="B255" s="2" t="s">
        <v>1243</v>
      </c>
      <c r="C255" s="2" t="s">
        <v>1634</v>
      </c>
      <c r="D255" s="2" t="s">
        <v>1635</v>
      </c>
      <c r="E255" s="2">
        <v>2024</v>
      </c>
      <c r="F255" s="2" t="s">
        <v>1640</v>
      </c>
      <c r="G255" s="2">
        <v>1577</v>
      </c>
      <c r="H255" s="2">
        <v>1645</v>
      </c>
      <c r="I255" s="2">
        <v>2866</v>
      </c>
      <c r="J255" s="2">
        <v>393676</v>
      </c>
      <c r="K255" s="2">
        <v>8.07</v>
      </c>
      <c r="L255" s="2">
        <v>1</v>
      </c>
      <c r="M255" s="2">
        <v>0.63</v>
      </c>
      <c r="N255" s="2">
        <v>18.55</v>
      </c>
      <c r="O255" s="2">
        <v>17.45</v>
      </c>
      <c r="P255" s="2">
        <v>3.8</v>
      </c>
      <c r="Q255" s="2">
        <v>17759</v>
      </c>
      <c r="R255" s="2">
        <v>4578</v>
      </c>
      <c r="S255" s="2">
        <v>10</v>
      </c>
      <c r="T255" s="30">
        <f t="shared" si="18"/>
        <v>2594165</v>
      </c>
      <c r="U255" s="30">
        <f t="shared" si="19"/>
        <v>4913358</v>
      </c>
      <c r="V255" s="30">
        <f t="shared" si="20"/>
        <v>-2319193</v>
      </c>
      <c r="W255" s="27">
        <f t="shared" si="21"/>
        <v>-5.8911211249860287</v>
      </c>
      <c r="X255" s="31">
        <f t="shared" si="22"/>
        <v>6.5895939808370336</v>
      </c>
      <c r="Y255" t="str">
        <f t="shared" si="23"/>
        <v>Loss making</v>
      </c>
    </row>
    <row r="256" spans="1:25" x14ac:dyDescent="0.3">
      <c r="A256" s="2" t="s">
        <v>273</v>
      </c>
      <c r="B256" s="2" t="s">
        <v>1244</v>
      </c>
      <c r="C256" s="2" t="s">
        <v>1634</v>
      </c>
      <c r="D256" s="2" t="s">
        <v>1638</v>
      </c>
      <c r="E256" s="2">
        <v>2023</v>
      </c>
      <c r="F256" s="2" t="s">
        <v>1640</v>
      </c>
      <c r="G256" s="2">
        <v>1268</v>
      </c>
      <c r="H256" s="2">
        <v>15769</v>
      </c>
      <c r="I256" s="2">
        <v>822</v>
      </c>
      <c r="J256" s="2">
        <v>367922</v>
      </c>
      <c r="K256" s="2">
        <v>4.03</v>
      </c>
      <c r="L256" s="2">
        <v>11</v>
      </c>
      <c r="M256" s="2">
        <v>3.87</v>
      </c>
      <c r="N256" s="2">
        <v>0.79</v>
      </c>
      <c r="O256" s="2">
        <v>47.45</v>
      </c>
      <c r="P256" s="2">
        <v>4.0999999999999996</v>
      </c>
      <c r="Q256" s="2">
        <v>11149</v>
      </c>
      <c r="R256" s="2">
        <v>1996</v>
      </c>
      <c r="S256" s="2">
        <v>8</v>
      </c>
      <c r="T256" s="30">
        <f t="shared" si="18"/>
        <v>19995092</v>
      </c>
      <c r="U256" s="30">
        <f t="shared" si="19"/>
        <v>1410218</v>
      </c>
      <c r="V256" s="30">
        <f t="shared" si="20"/>
        <v>18584874</v>
      </c>
      <c r="W256" s="27">
        <f t="shared" si="21"/>
        <v>50.5130815770734</v>
      </c>
      <c r="X256" s="31">
        <f t="shared" si="22"/>
        <v>54.34600812128658</v>
      </c>
      <c r="Y256" t="str">
        <f t="shared" si="23"/>
        <v>Moderate</v>
      </c>
    </row>
    <row r="257" spans="1:25" x14ac:dyDescent="0.3">
      <c r="A257" s="2" t="s">
        <v>274</v>
      </c>
      <c r="B257" s="2" t="s">
        <v>1245</v>
      </c>
      <c r="C257" s="2" t="s">
        <v>1634</v>
      </c>
      <c r="D257" s="2" t="s">
        <v>1635</v>
      </c>
      <c r="E257" s="2">
        <v>2024</v>
      </c>
      <c r="F257" s="2" t="s">
        <v>1639</v>
      </c>
      <c r="G257" s="2">
        <v>4546</v>
      </c>
      <c r="H257" s="2">
        <v>9332</v>
      </c>
      <c r="I257" s="2">
        <v>3260</v>
      </c>
      <c r="J257" s="2">
        <v>87772</v>
      </c>
      <c r="K257" s="2">
        <v>5.53</v>
      </c>
      <c r="L257" s="2">
        <v>7</v>
      </c>
      <c r="M257" s="2">
        <v>5.83</v>
      </c>
      <c r="N257" s="2">
        <v>3.04</v>
      </c>
      <c r="O257" s="2">
        <v>81</v>
      </c>
      <c r="P257" s="2">
        <v>4.3</v>
      </c>
      <c r="Q257" s="2">
        <v>9769</v>
      </c>
      <c r="R257" s="2">
        <v>7466</v>
      </c>
      <c r="S257" s="2">
        <v>13</v>
      </c>
      <c r="T257" s="30">
        <f t="shared" si="18"/>
        <v>42423272</v>
      </c>
      <c r="U257" s="30">
        <f t="shared" si="19"/>
        <v>14907732</v>
      </c>
      <c r="V257" s="30">
        <f t="shared" si="20"/>
        <v>27515540</v>
      </c>
      <c r="W257" s="27">
        <f t="shared" si="21"/>
        <v>313.48881192179738</v>
      </c>
      <c r="X257" s="31">
        <f t="shared" si="22"/>
        <v>483.33491318415895</v>
      </c>
      <c r="Y257" t="str">
        <f t="shared" si="23"/>
        <v>High ROI</v>
      </c>
    </row>
    <row r="258" spans="1:25" x14ac:dyDescent="0.3">
      <c r="A258" s="2" t="s">
        <v>275</v>
      </c>
      <c r="B258" s="2" t="s">
        <v>1246</v>
      </c>
      <c r="C258" s="2" t="s">
        <v>1632</v>
      </c>
      <c r="D258" s="2" t="s">
        <v>1636</v>
      </c>
      <c r="E258" s="2">
        <v>2024</v>
      </c>
      <c r="F258" s="2" t="s">
        <v>1641</v>
      </c>
      <c r="G258" s="2">
        <v>4785</v>
      </c>
      <c r="H258" s="2">
        <v>15786</v>
      </c>
      <c r="I258" s="2">
        <v>14141</v>
      </c>
      <c r="J258" s="2">
        <v>108478</v>
      </c>
      <c r="K258" s="2">
        <v>13.43</v>
      </c>
      <c r="L258" s="2">
        <v>8</v>
      </c>
      <c r="M258" s="2">
        <v>4.6399999999999997</v>
      </c>
      <c r="N258" s="2">
        <v>15.83</v>
      </c>
      <c r="O258" s="2">
        <v>61.3</v>
      </c>
      <c r="P258" s="2">
        <v>4.7</v>
      </c>
      <c r="Q258" s="2">
        <v>13305</v>
      </c>
      <c r="R258" s="2">
        <v>4527</v>
      </c>
      <c r="S258" s="2">
        <v>10</v>
      </c>
      <c r="T258" s="30">
        <f t="shared" si="18"/>
        <v>75536010</v>
      </c>
      <c r="U258" s="30">
        <f t="shared" si="19"/>
        <v>67773163</v>
      </c>
      <c r="V258" s="30">
        <f t="shared" si="20"/>
        <v>7762847</v>
      </c>
      <c r="W258" s="27">
        <f t="shared" si="21"/>
        <v>71.561487121812718</v>
      </c>
      <c r="X258" s="31">
        <f t="shared" si="22"/>
        <v>696.3256144102952</v>
      </c>
      <c r="Y258" t="str">
        <f t="shared" si="23"/>
        <v>High ROI</v>
      </c>
    </row>
    <row r="259" spans="1:25" x14ac:dyDescent="0.3">
      <c r="A259" s="2" t="s">
        <v>276</v>
      </c>
      <c r="B259" s="2" t="s">
        <v>1118</v>
      </c>
      <c r="C259" s="2" t="s">
        <v>1632</v>
      </c>
      <c r="D259" s="2" t="s">
        <v>1635</v>
      </c>
      <c r="E259" s="2">
        <v>2023</v>
      </c>
      <c r="F259" s="2" t="s">
        <v>1640</v>
      </c>
      <c r="G259" s="2">
        <v>3154</v>
      </c>
      <c r="H259" s="2">
        <v>4132</v>
      </c>
      <c r="I259" s="2">
        <v>6726</v>
      </c>
      <c r="J259" s="2">
        <v>76762</v>
      </c>
      <c r="K259" s="2">
        <v>10</v>
      </c>
      <c r="L259" s="2">
        <v>11</v>
      </c>
      <c r="M259" s="2">
        <v>6.19</v>
      </c>
      <c r="N259" s="2">
        <v>22.48</v>
      </c>
      <c r="O259" s="2">
        <v>43.09</v>
      </c>
      <c r="P259" s="2">
        <v>4.5</v>
      </c>
      <c r="Q259" s="2">
        <v>19192</v>
      </c>
      <c r="R259" s="2">
        <v>5461</v>
      </c>
      <c r="S259" s="2">
        <v>9</v>
      </c>
      <c r="T259" s="30">
        <f t="shared" ref="T259:T322" si="24">G259*H259</f>
        <v>13032328</v>
      </c>
      <c r="U259" s="30">
        <f t="shared" ref="U259:U322" si="25">(G259*I259)+J259</f>
        <v>21290566</v>
      </c>
      <c r="V259" s="30">
        <f t="shared" ref="V259:V322" si="26">T259-U259</f>
        <v>-8258238</v>
      </c>
      <c r="W259" s="27">
        <f t="shared" ref="W259:W322" si="27">V259/J259</f>
        <v>-107.58237148589146</v>
      </c>
      <c r="X259" s="31">
        <f t="shared" ref="X259:X322" si="28">T259/J259</f>
        <v>169.77577447174383</v>
      </c>
      <c r="Y259" t="str">
        <f t="shared" ref="Y259:Y322" si="29">IF(OR(W259&lt;$AB$2,W259&lt;0),"Loss making",IF(W259&lt;$AB$3,"Low ROI",IF(W259&lt;$AB$4,"Moderate","High ROI")))</f>
        <v>Loss making</v>
      </c>
    </row>
    <row r="260" spans="1:25" x14ac:dyDescent="0.3">
      <c r="A260" s="2" t="s">
        <v>277</v>
      </c>
      <c r="B260" s="2" t="s">
        <v>1247</v>
      </c>
      <c r="C260" s="2" t="s">
        <v>1633</v>
      </c>
      <c r="D260" s="2" t="s">
        <v>1635</v>
      </c>
      <c r="E260" s="2">
        <v>2023</v>
      </c>
      <c r="F260" s="2" t="s">
        <v>1641</v>
      </c>
      <c r="G260" s="2">
        <v>2785</v>
      </c>
      <c r="H260" s="2">
        <v>5994</v>
      </c>
      <c r="I260" s="2">
        <v>7051</v>
      </c>
      <c r="J260" s="2">
        <v>194355</v>
      </c>
      <c r="K260" s="2">
        <v>11.81</v>
      </c>
      <c r="L260" s="2">
        <v>8</v>
      </c>
      <c r="M260" s="2">
        <v>4.8</v>
      </c>
      <c r="N260" s="2">
        <v>15.59</v>
      </c>
      <c r="O260" s="2">
        <v>33.43</v>
      </c>
      <c r="P260" s="2">
        <v>5</v>
      </c>
      <c r="Q260" s="2">
        <v>11879</v>
      </c>
      <c r="R260" s="2">
        <v>9191</v>
      </c>
      <c r="S260" s="2">
        <v>6</v>
      </c>
      <c r="T260" s="30">
        <f t="shared" si="24"/>
        <v>16693290</v>
      </c>
      <c r="U260" s="30">
        <f t="shared" si="25"/>
        <v>19831390</v>
      </c>
      <c r="V260" s="30">
        <f t="shared" si="26"/>
        <v>-3138100</v>
      </c>
      <c r="W260" s="27">
        <f t="shared" si="27"/>
        <v>-16.14622726454169</v>
      </c>
      <c r="X260" s="31">
        <f t="shared" si="28"/>
        <v>85.890715443389666</v>
      </c>
      <c r="Y260" t="str">
        <f t="shared" si="29"/>
        <v>Loss making</v>
      </c>
    </row>
    <row r="261" spans="1:25" x14ac:dyDescent="0.3">
      <c r="A261" s="2" t="s">
        <v>278</v>
      </c>
      <c r="B261" s="2" t="s">
        <v>1248</v>
      </c>
      <c r="C261" s="2" t="s">
        <v>1634</v>
      </c>
      <c r="D261" s="2" t="s">
        <v>1637</v>
      </c>
      <c r="E261" s="2">
        <v>2023</v>
      </c>
      <c r="F261" s="2" t="s">
        <v>1641</v>
      </c>
      <c r="G261" s="2">
        <v>4605</v>
      </c>
      <c r="H261" s="2">
        <v>16652</v>
      </c>
      <c r="I261" s="2">
        <v>10296</v>
      </c>
      <c r="J261" s="2">
        <v>244994</v>
      </c>
      <c r="K261" s="2">
        <v>6.82</v>
      </c>
      <c r="L261" s="2">
        <v>9</v>
      </c>
      <c r="M261" s="2">
        <v>6.62</v>
      </c>
      <c r="N261" s="2">
        <v>3.35</v>
      </c>
      <c r="O261" s="2">
        <v>40.01</v>
      </c>
      <c r="P261" s="2">
        <v>2</v>
      </c>
      <c r="Q261" s="2">
        <v>10244</v>
      </c>
      <c r="R261" s="2">
        <v>741</v>
      </c>
      <c r="S261" s="2">
        <v>10</v>
      </c>
      <c r="T261" s="30">
        <f t="shared" si="24"/>
        <v>76682460</v>
      </c>
      <c r="U261" s="30">
        <f t="shared" si="25"/>
        <v>47658074</v>
      </c>
      <c r="V261" s="30">
        <f t="shared" si="26"/>
        <v>29024386</v>
      </c>
      <c r="W261" s="27">
        <f t="shared" si="27"/>
        <v>118.4697829334596</v>
      </c>
      <c r="X261" s="31">
        <f t="shared" si="28"/>
        <v>312.9972978930096</v>
      </c>
      <c r="Y261" t="str">
        <f t="shared" si="29"/>
        <v>High ROI</v>
      </c>
    </row>
    <row r="262" spans="1:25" x14ac:dyDescent="0.3">
      <c r="A262" s="2" t="s">
        <v>279</v>
      </c>
      <c r="B262" s="2" t="s">
        <v>1249</v>
      </c>
      <c r="C262" s="2" t="s">
        <v>1632</v>
      </c>
      <c r="D262" s="2" t="s">
        <v>1637</v>
      </c>
      <c r="E262" s="2">
        <v>2024</v>
      </c>
      <c r="F262" s="2" t="s">
        <v>1642</v>
      </c>
      <c r="G262" s="2">
        <v>1004</v>
      </c>
      <c r="H262" s="2">
        <v>10655</v>
      </c>
      <c r="I262" s="2">
        <v>8095</v>
      </c>
      <c r="J262" s="2">
        <v>220492</v>
      </c>
      <c r="K262" s="2">
        <v>9.4499999999999993</v>
      </c>
      <c r="L262" s="2">
        <v>1</v>
      </c>
      <c r="M262" s="2">
        <v>2.19</v>
      </c>
      <c r="N262" s="2">
        <v>2.89</v>
      </c>
      <c r="O262" s="2">
        <v>50.72</v>
      </c>
      <c r="P262" s="2">
        <v>4.0999999999999996</v>
      </c>
      <c r="Q262" s="2">
        <v>14785</v>
      </c>
      <c r="R262" s="2">
        <v>5446</v>
      </c>
      <c r="S262" s="2">
        <v>8</v>
      </c>
      <c r="T262" s="30">
        <f t="shared" si="24"/>
        <v>10697620</v>
      </c>
      <c r="U262" s="30">
        <f t="shared" si="25"/>
        <v>8347872</v>
      </c>
      <c r="V262" s="30">
        <f t="shared" si="26"/>
        <v>2349748</v>
      </c>
      <c r="W262" s="27">
        <f t="shared" si="27"/>
        <v>10.65684015746603</v>
      </c>
      <c r="X262" s="31">
        <f t="shared" si="28"/>
        <v>48.517043702265845</v>
      </c>
      <c r="Y262" t="str">
        <f t="shared" si="29"/>
        <v>Low ROI</v>
      </c>
    </row>
    <row r="263" spans="1:25" x14ac:dyDescent="0.3">
      <c r="A263" s="2" t="s">
        <v>280</v>
      </c>
      <c r="B263" s="2" t="s">
        <v>1250</v>
      </c>
      <c r="C263" s="2" t="s">
        <v>1634</v>
      </c>
      <c r="D263" s="2" t="s">
        <v>1636</v>
      </c>
      <c r="E263" s="2">
        <v>2024</v>
      </c>
      <c r="F263" s="2" t="s">
        <v>1642</v>
      </c>
      <c r="G263" s="2">
        <v>4615</v>
      </c>
      <c r="H263" s="2">
        <v>11926</v>
      </c>
      <c r="I263" s="2">
        <v>4100</v>
      </c>
      <c r="J263" s="2">
        <v>367712</v>
      </c>
      <c r="K263" s="2">
        <v>3.73</v>
      </c>
      <c r="L263" s="2">
        <v>15</v>
      </c>
      <c r="M263" s="2">
        <v>1.1299999999999999</v>
      </c>
      <c r="N263" s="2">
        <v>21.1</v>
      </c>
      <c r="O263" s="2">
        <v>35.520000000000003</v>
      </c>
      <c r="P263" s="2">
        <v>3.3</v>
      </c>
      <c r="Q263" s="2">
        <v>9973</v>
      </c>
      <c r="R263" s="2">
        <v>4829</v>
      </c>
      <c r="S263" s="2">
        <v>6</v>
      </c>
      <c r="T263" s="30">
        <f t="shared" si="24"/>
        <v>55038490</v>
      </c>
      <c r="U263" s="30">
        <f t="shared" si="25"/>
        <v>19289212</v>
      </c>
      <c r="V263" s="30">
        <f t="shared" si="26"/>
        <v>35749278</v>
      </c>
      <c r="W263" s="27">
        <f t="shared" si="27"/>
        <v>97.220863066747896</v>
      </c>
      <c r="X263" s="31">
        <f t="shared" si="28"/>
        <v>149.67825363327822</v>
      </c>
      <c r="Y263" t="str">
        <f t="shared" si="29"/>
        <v>High ROI</v>
      </c>
    </row>
    <row r="264" spans="1:25" x14ac:dyDescent="0.3">
      <c r="A264" s="2" t="s">
        <v>281</v>
      </c>
      <c r="B264" s="2" t="s">
        <v>1251</v>
      </c>
      <c r="C264" s="2" t="s">
        <v>1634</v>
      </c>
      <c r="D264" s="2" t="s">
        <v>1638</v>
      </c>
      <c r="E264" s="2">
        <v>2024</v>
      </c>
      <c r="F264" s="2" t="s">
        <v>1640</v>
      </c>
      <c r="G264" s="2">
        <v>3496</v>
      </c>
      <c r="H264" s="2">
        <v>11733</v>
      </c>
      <c r="I264" s="2">
        <v>14222</v>
      </c>
      <c r="J264" s="2">
        <v>397234</v>
      </c>
      <c r="K264" s="2">
        <v>10.58</v>
      </c>
      <c r="L264" s="2">
        <v>19</v>
      </c>
      <c r="M264" s="2">
        <v>5.96</v>
      </c>
      <c r="N264" s="2">
        <v>3.48</v>
      </c>
      <c r="O264" s="2">
        <v>87.52</v>
      </c>
      <c r="P264" s="2">
        <v>2</v>
      </c>
      <c r="Q264" s="2">
        <v>12179</v>
      </c>
      <c r="R264" s="2">
        <v>3727</v>
      </c>
      <c r="S264" s="2">
        <v>9</v>
      </c>
      <c r="T264" s="30">
        <f t="shared" si="24"/>
        <v>41018568</v>
      </c>
      <c r="U264" s="30">
        <f t="shared" si="25"/>
        <v>50117346</v>
      </c>
      <c r="V264" s="30">
        <f t="shared" si="26"/>
        <v>-9098778</v>
      </c>
      <c r="W264" s="27">
        <f t="shared" si="27"/>
        <v>-22.905335394251246</v>
      </c>
      <c r="X264" s="31">
        <f t="shared" si="28"/>
        <v>103.26046612324222</v>
      </c>
      <c r="Y264" t="str">
        <f t="shared" si="29"/>
        <v>Loss making</v>
      </c>
    </row>
    <row r="265" spans="1:25" x14ac:dyDescent="0.3">
      <c r="A265" s="2" t="s">
        <v>282</v>
      </c>
      <c r="B265" s="2" t="s">
        <v>1252</v>
      </c>
      <c r="C265" s="2" t="s">
        <v>1632</v>
      </c>
      <c r="D265" s="2" t="s">
        <v>1637</v>
      </c>
      <c r="E265" s="2">
        <v>2023</v>
      </c>
      <c r="F265" s="2" t="s">
        <v>1639</v>
      </c>
      <c r="G265" s="2">
        <v>1095</v>
      </c>
      <c r="H265" s="2">
        <v>3328</v>
      </c>
      <c r="I265" s="2">
        <v>7079</v>
      </c>
      <c r="J265" s="2">
        <v>332363</v>
      </c>
      <c r="K265" s="2">
        <v>6.41</v>
      </c>
      <c r="L265" s="2">
        <v>6</v>
      </c>
      <c r="M265" s="2">
        <v>4.8499999999999996</v>
      </c>
      <c r="N265" s="2">
        <v>13.01</v>
      </c>
      <c r="O265" s="2">
        <v>84.65</v>
      </c>
      <c r="P265" s="2">
        <v>4.9000000000000004</v>
      </c>
      <c r="Q265" s="2">
        <v>16105</v>
      </c>
      <c r="R265" s="2">
        <v>6694</v>
      </c>
      <c r="S265" s="2">
        <v>8</v>
      </c>
      <c r="T265" s="30">
        <f t="shared" si="24"/>
        <v>3644160</v>
      </c>
      <c r="U265" s="30">
        <f t="shared" si="25"/>
        <v>8083868</v>
      </c>
      <c r="V265" s="30">
        <f t="shared" si="26"/>
        <v>-4439708</v>
      </c>
      <c r="W265" s="27">
        <f t="shared" si="27"/>
        <v>-13.358009164678379</v>
      </c>
      <c r="X265" s="31">
        <f t="shared" si="28"/>
        <v>10.964397360717047</v>
      </c>
      <c r="Y265" t="str">
        <f t="shared" si="29"/>
        <v>Loss making</v>
      </c>
    </row>
    <row r="266" spans="1:25" x14ac:dyDescent="0.3">
      <c r="A266" s="2" t="s">
        <v>283</v>
      </c>
      <c r="B266" s="2" t="s">
        <v>1253</v>
      </c>
      <c r="C266" s="2" t="s">
        <v>1633</v>
      </c>
      <c r="D266" s="2" t="s">
        <v>1635</v>
      </c>
      <c r="E266" s="2">
        <v>2024</v>
      </c>
      <c r="F266" s="2" t="s">
        <v>1642</v>
      </c>
      <c r="G266" s="2">
        <v>1743</v>
      </c>
      <c r="H266" s="2">
        <v>13760</v>
      </c>
      <c r="I266" s="2">
        <v>9353</v>
      </c>
      <c r="J266" s="2">
        <v>369313</v>
      </c>
      <c r="K266" s="2">
        <v>6.64</v>
      </c>
      <c r="L266" s="2">
        <v>1</v>
      </c>
      <c r="M266" s="2">
        <v>0.27</v>
      </c>
      <c r="N266" s="2">
        <v>0.93</v>
      </c>
      <c r="O266" s="2">
        <v>79.650000000000006</v>
      </c>
      <c r="P266" s="2">
        <v>4.5999999999999996</v>
      </c>
      <c r="Q266" s="2">
        <v>12485</v>
      </c>
      <c r="R266" s="2">
        <v>8487</v>
      </c>
      <c r="S266" s="2">
        <v>10</v>
      </c>
      <c r="T266" s="30">
        <f t="shared" si="24"/>
        <v>23983680</v>
      </c>
      <c r="U266" s="30">
        <f t="shared" si="25"/>
        <v>16671592</v>
      </c>
      <c r="V266" s="30">
        <f t="shared" si="26"/>
        <v>7312088</v>
      </c>
      <c r="W266" s="27">
        <f t="shared" si="27"/>
        <v>19.799162228245418</v>
      </c>
      <c r="X266" s="31">
        <f t="shared" si="28"/>
        <v>64.941337023067149</v>
      </c>
      <c r="Y266" t="str">
        <f t="shared" si="29"/>
        <v>Moderate</v>
      </c>
    </row>
    <row r="267" spans="1:25" x14ac:dyDescent="0.3">
      <c r="A267" s="2" t="s">
        <v>284</v>
      </c>
      <c r="B267" s="2" t="s">
        <v>1254</v>
      </c>
      <c r="C267" s="2" t="s">
        <v>1634</v>
      </c>
      <c r="D267" s="2" t="s">
        <v>1637</v>
      </c>
      <c r="E267" s="2">
        <v>2024</v>
      </c>
      <c r="F267" s="2" t="s">
        <v>1639</v>
      </c>
      <c r="G267" s="2">
        <v>3486</v>
      </c>
      <c r="H267" s="2">
        <v>10630</v>
      </c>
      <c r="I267" s="2">
        <v>8153</v>
      </c>
      <c r="J267" s="2">
        <v>124965</v>
      </c>
      <c r="K267" s="2">
        <v>9.74</v>
      </c>
      <c r="L267" s="2">
        <v>0</v>
      </c>
      <c r="M267" s="2">
        <v>3.8</v>
      </c>
      <c r="N267" s="2">
        <v>2.02</v>
      </c>
      <c r="O267" s="2">
        <v>43.75</v>
      </c>
      <c r="P267" s="2">
        <v>1.5</v>
      </c>
      <c r="Q267" s="2">
        <v>13891</v>
      </c>
      <c r="R267" s="2">
        <v>3375</v>
      </c>
      <c r="S267" s="2">
        <v>11</v>
      </c>
      <c r="T267" s="30">
        <f t="shared" si="24"/>
        <v>37056180</v>
      </c>
      <c r="U267" s="30">
        <f t="shared" si="25"/>
        <v>28546323</v>
      </c>
      <c r="V267" s="30">
        <f t="shared" si="26"/>
        <v>8509857</v>
      </c>
      <c r="W267" s="27">
        <f t="shared" si="27"/>
        <v>68.097923418557201</v>
      </c>
      <c r="X267" s="31">
        <f t="shared" si="28"/>
        <v>296.5324690913456</v>
      </c>
      <c r="Y267" t="str">
        <f t="shared" si="29"/>
        <v>High ROI</v>
      </c>
    </row>
    <row r="268" spans="1:25" x14ac:dyDescent="0.3">
      <c r="A268" s="2" t="s">
        <v>285</v>
      </c>
      <c r="B268" s="2" t="s">
        <v>1255</v>
      </c>
      <c r="C268" s="2" t="s">
        <v>1633</v>
      </c>
      <c r="D268" s="2" t="s">
        <v>1636</v>
      </c>
      <c r="E268" s="2">
        <v>2024</v>
      </c>
      <c r="F268" s="2" t="s">
        <v>1639</v>
      </c>
      <c r="G268" s="2">
        <v>612</v>
      </c>
      <c r="H268" s="2">
        <v>6305</v>
      </c>
      <c r="I268" s="2">
        <v>4527</v>
      </c>
      <c r="J268" s="2">
        <v>227912</v>
      </c>
      <c r="K268" s="2">
        <v>14.04</v>
      </c>
      <c r="L268" s="2">
        <v>18</v>
      </c>
      <c r="M268" s="2">
        <v>1.06</v>
      </c>
      <c r="N268" s="2">
        <v>16.809999999999999</v>
      </c>
      <c r="O268" s="2">
        <v>65.3</v>
      </c>
      <c r="P268" s="2">
        <v>1.1000000000000001</v>
      </c>
      <c r="Q268" s="2">
        <v>6361</v>
      </c>
      <c r="R268" s="2">
        <v>4150</v>
      </c>
      <c r="S268" s="2">
        <v>2</v>
      </c>
      <c r="T268" s="30">
        <f t="shared" si="24"/>
        <v>3858660</v>
      </c>
      <c r="U268" s="30">
        <f t="shared" si="25"/>
        <v>2998436</v>
      </c>
      <c r="V268" s="30">
        <f t="shared" si="26"/>
        <v>860224</v>
      </c>
      <c r="W268" s="27">
        <f t="shared" si="27"/>
        <v>3.7743690547228756</v>
      </c>
      <c r="X268" s="31">
        <f t="shared" si="28"/>
        <v>16.93048194039805</v>
      </c>
      <c r="Y268" t="str">
        <f t="shared" si="29"/>
        <v>Low ROI</v>
      </c>
    </row>
    <row r="269" spans="1:25" x14ac:dyDescent="0.3">
      <c r="A269" s="2" t="s">
        <v>286</v>
      </c>
      <c r="B269" s="2" t="s">
        <v>1256</v>
      </c>
      <c r="C269" s="2" t="s">
        <v>1632</v>
      </c>
      <c r="D269" s="2" t="s">
        <v>1638</v>
      </c>
      <c r="E269" s="2">
        <v>2023</v>
      </c>
      <c r="F269" s="2" t="s">
        <v>1639</v>
      </c>
      <c r="G269" s="2">
        <v>2535</v>
      </c>
      <c r="H269" s="2">
        <v>2306</v>
      </c>
      <c r="I269" s="2">
        <v>7072</v>
      </c>
      <c r="J269" s="2">
        <v>225767</v>
      </c>
      <c r="K269" s="2">
        <v>0.96</v>
      </c>
      <c r="L269" s="2">
        <v>3</v>
      </c>
      <c r="M269" s="2">
        <v>5.31</v>
      </c>
      <c r="N269" s="2">
        <v>17.23</v>
      </c>
      <c r="O269" s="2">
        <v>82.23</v>
      </c>
      <c r="P269" s="2">
        <v>3.8</v>
      </c>
      <c r="Q269" s="2">
        <v>20660</v>
      </c>
      <c r="R269" s="2">
        <v>4653</v>
      </c>
      <c r="S269" s="2">
        <v>14</v>
      </c>
      <c r="T269" s="30">
        <f t="shared" si="24"/>
        <v>5845710</v>
      </c>
      <c r="U269" s="30">
        <f t="shared" si="25"/>
        <v>18153287</v>
      </c>
      <c r="V269" s="30">
        <f t="shared" si="26"/>
        <v>-12307577</v>
      </c>
      <c r="W269" s="27">
        <f t="shared" si="27"/>
        <v>-54.514508320525145</v>
      </c>
      <c r="X269" s="31">
        <f t="shared" si="28"/>
        <v>25.892668104727441</v>
      </c>
      <c r="Y269" t="str">
        <f t="shared" si="29"/>
        <v>Loss making</v>
      </c>
    </row>
    <row r="270" spans="1:25" x14ac:dyDescent="0.3">
      <c r="A270" s="2" t="s">
        <v>287</v>
      </c>
      <c r="B270" s="2" t="s">
        <v>1046</v>
      </c>
      <c r="C270" s="2" t="s">
        <v>1633</v>
      </c>
      <c r="D270" s="2" t="s">
        <v>1636</v>
      </c>
      <c r="E270" s="2">
        <v>2023</v>
      </c>
      <c r="F270" s="2" t="s">
        <v>1641</v>
      </c>
      <c r="G270" s="2">
        <v>3404</v>
      </c>
      <c r="H270" s="2">
        <v>9702</v>
      </c>
      <c r="I270" s="2">
        <v>6795</v>
      </c>
      <c r="J270" s="2">
        <v>286281</v>
      </c>
      <c r="K270" s="2">
        <v>12.37</v>
      </c>
      <c r="L270" s="2">
        <v>1</v>
      </c>
      <c r="M270" s="2">
        <v>3.96</v>
      </c>
      <c r="N270" s="2">
        <v>8.5399999999999991</v>
      </c>
      <c r="O270" s="2">
        <v>78.03</v>
      </c>
      <c r="P270" s="2">
        <v>3.4</v>
      </c>
      <c r="Q270" s="2">
        <v>3096</v>
      </c>
      <c r="R270" s="2">
        <v>5025</v>
      </c>
      <c r="S270" s="2">
        <v>10</v>
      </c>
      <c r="T270" s="30">
        <f t="shared" si="24"/>
        <v>33025608</v>
      </c>
      <c r="U270" s="30">
        <f t="shared" si="25"/>
        <v>23416461</v>
      </c>
      <c r="V270" s="30">
        <f t="shared" si="26"/>
        <v>9609147</v>
      </c>
      <c r="W270" s="27">
        <f t="shared" si="27"/>
        <v>33.565437454808389</v>
      </c>
      <c r="X270" s="31">
        <f t="shared" si="28"/>
        <v>115.36080983369487</v>
      </c>
      <c r="Y270" t="str">
        <f t="shared" si="29"/>
        <v>Moderate</v>
      </c>
    </row>
    <row r="271" spans="1:25" x14ac:dyDescent="0.3">
      <c r="A271" s="2" t="s">
        <v>288</v>
      </c>
      <c r="B271" s="2" t="s">
        <v>1257</v>
      </c>
      <c r="C271" s="2" t="s">
        <v>1633</v>
      </c>
      <c r="D271" s="2" t="s">
        <v>1636</v>
      </c>
      <c r="E271" s="2">
        <v>2024</v>
      </c>
      <c r="F271" s="2" t="s">
        <v>1642</v>
      </c>
      <c r="G271" s="2">
        <v>275</v>
      </c>
      <c r="H271" s="2">
        <v>3368</v>
      </c>
      <c r="I271" s="2">
        <v>10276</v>
      </c>
      <c r="J271" s="2">
        <v>134754</v>
      </c>
      <c r="K271" s="2">
        <v>4.3899999999999997</v>
      </c>
      <c r="L271" s="2">
        <v>13</v>
      </c>
      <c r="M271" s="2">
        <v>6.13</v>
      </c>
      <c r="N271" s="2">
        <v>5.39</v>
      </c>
      <c r="O271" s="2">
        <v>43.15</v>
      </c>
      <c r="P271" s="2">
        <v>4.7</v>
      </c>
      <c r="Q271" s="2">
        <v>18363</v>
      </c>
      <c r="R271" s="2">
        <v>2404</v>
      </c>
      <c r="S271" s="2">
        <v>8</v>
      </c>
      <c r="T271" s="30">
        <f t="shared" si="24"/>
        <v>926200</v>
      </c>
      <c r="U271" s="30">
        <f t="shared" si="25"/>
        <v>2960654</v>
      </c>
      <c r="V271" s="30">
        <f t="shared" si="26"/>
        <v>-2034454</v>
      </c>
      <c r="W271" s="27">
        <f t="shared" si="27"/>
        <v>-15.097540703801</v>
      </c>
      <c r="X271" s="31">
        <f t="shared" si="28"/>
        <v>6.8732653576146161</v>
      </c>
      <c r="Y271" t="str">
        <f t="shared" si="29"/>
        <v>Loss making</v>
      </c>
    </row>
    <row r="272" spans="1:25" x14ac:dyDescent="0.3">
      <c r="A272" s="2" t="s">
        <v>289</v>
      </c>
      <c r="B272" s="2" t="s">
        <v>1258</v>
      </c>
      <c r="C272" s="2" t="s">
        <v>1633</v>
      </c>
      <c r="D272" s="2" t="s">
        <v>1636</v>
      </c>
      <c r="E272" s="2">
        <v>2024</v>
      </c>
      <c r="F272" s="2" t="s">
        <v>1639</v>
      </c>
      <c r="G272" s="2">
        <v>4943</v>
      </c>
      <c r="H272" s="2">
        <v>16061</v>
      </c>
      <c r="I272" s="2">
        <v>1314</v>
      </c>
      <c r="J272" s="2">
        <v>127988</v>
      </c>
      <c r="K272" s="2">
        <v>6.66</v>
      </c>
      <c r="L272" s="2">
        <v>1</v>
      </c>
      <c r="M272" s="2">
        <v>8.06</v>
      </c>
      <c r="N272" s="2">
        <v>20.34</v>
      </c>
      <c r="O272" s="2">
        <v>18.989999999999998</v>
      </c>
      <c r="P272" s="2">
        <v>1.9</v>
      </c>
      <c r="Q272" s="2">
        <v>11655</v>
      </c>
      <c r="R272" s="2">
        <v>3443</v>
      </c>
      <c r="S272" s="2">
        <v>2</v>
      </c>
      <c r="T272" s="30">
        <f t="shared" si="24"/>
        <v>79389523</v>
      </c>
      <c r="U272" s="30">
        <f t="shared" si="25"/>
        <v>6623090</v>
      </c>
      <c r="V272" s="30">
        <f t="shared" si="26"/>
        <v>72766433</v>
      </c>
      <c r="W272" s="27">
        <f t="shared" si="27"/>
        <v>568.54105853673786</v>
      </c>
      <c r="X272" s="31">
        <f t="shared" si="28"/>
        <v>620.28880051254805</v>
      </c>
      <c r="Y272" t="str">
        <f t="shared" si="29"/>
        <v>High ROI</v>
      </c>
    </row>
    <row r="273" spans="1:25" x14ac:dyDescent="0.3">
      <c r="A273" s="2" t="s">
        <v>290</v>
      </c>
      <c r="B273" s="2" t="s">
        <v>1259</v>
      </c>
      <c r="C273" s="2" t="s">
        <v>1633</v>
      </c>
      <c r="D273" s="2" t="s">
        <v>1635</v>
      </c>
      <c r="E273" s="2">
        <v>2024</v>
      </c>
      <c r="F273" s="2" t="s">
        <v>1641</v>
      </c>
      <c r="G273" s="2">
        <v>1009</v>
      </c>
      <c r="H273" s="2">
        <v>17012</v>
      </c>
      <c r="I273" s="2">
        <v>1248</v>
      </c>
      <c r="J273" s="2">
        <v>200023</v>
      </c>
      <c r="K273" s="2">
        <v>0.33</v>
      </c>
      <c r="L273" s="2">
        <v>14</v>
      </c>
      <c r="M273" s="2">
        <v>3</v>
      </c>
      <c r="N273" s="2">
        <v>5.43</v>
      </c>
      <c r="O273" s="2">
        <v>16.05</v>
      </c>
      <c r="P273" s="2">
        <v>1.3</v>
      </c>
      <c r="Q273" s="2">
        <v>9419</v>
      </c>
      <c r="R273" s="2">
        <v>2156</v>
      </c>
      <c r="S273" s="2">
        <v>2</v>
      </c>
      <c r="T273" s="30">
        <f t="shared" si="24"/>
        <v>17165108</v>
      </c>
      <c r="U273" s="30">
        <f t="shared" si="25"/>
        <v>1459255</v>
      </c>
      <c r="V273" s="30">
        <f t="shared" si="26"/>
        <v>15705853</v>
      </c>
      <c r="W273" s="27">
        <f t="shared" si="27"/>
        <v>78.520235172955111</v>
      </c>
      <c r="X273" s="31">
        <f t="shared" si="28"/>
        <v>85.81567119781225</v>
      </c>
      <c r="Y273" t="str">
        <f t="shared" si="29"/>
        <v>High ROI</v>
      </c>
    </row>
    <row r="274" spans="1:25" x14ac:dyDescent="0.3">
      <c r="A274" s="2" t="s">
        <v>291</v>
      </c>
      <c r="B274" s="2" t="s">
        <v>1260</v>
      </c>
      <c r="C274" s="2" t="s">
        <v>1632</v>
      </c>
      <c r="D274" s="2" t="s">
        <v>1635</v>
      </c>
      <c r="E274" s="2">
        <v>2023</v>
      </c>
      <c r="F274" s="2" t="s">
        <v>1639</v>
      </c>
      <c r="G274" s="2">
        <v>4598</v>
      </c>
      <c r="H274" s="2">
        <v>16399</v>
      </c>
      <c r="I274" s="2">
        <v>6819</v>
      </c>
      <c r="J274" s="2">
        <v>182379</v>
      </c>
      <c r="K274" s="2">
        <v>4.5199999999999996</v>
      </c>
      <c r="L274" s="2">
        <v>11</v>
      </c>
      <c r="M274" s="2">
        <v>9.6199999999999992</v>
      </c>
      <c r="N274" s="2">
        <v>13.55</v>
      </c>
      <c r="O274" s="2">
        <v>56.17</v>
      </c>
      <c r="P274" s="2">
        <v>2</v>
      </c>
      <c r="Q274" s="2">
        <v>11834</v>
      </c>
      <c r="R274" s="2">
        <v>2908</v>
      </c>
      <c r="S274" s="2">
        <v>6</v>
      </c>
      <c r="T274" s="30">
        <f t="shared" si="24"/>
        <v>75402602</v>
      </c>
      <c r="U274" s="30">
        <f t="shared" si="25"/>
        <v>31536141</v>
      </c>
      <c r="V274" s="30">
        <f t="shared" si="26"/>
        <v>43866461</v>
      </c>
      <c r="W274" s="27">
        <f t="shared" si="27"/>
        <v>240.52364033139781</v>
      </c>
      <c r="X274" s="31">
        <f t="shared" si="28"/>
        <v>413.4390582249053</v>
      </c>
      <c r="Y274" t="str">
        <f t="shared" si="29"/>
        <v>High ROI</v>
      </c>
    </row>
    <row r="275" spans="1:25" x14ac:dyDescent="0.3">
      <c r="A275" s="2" t="s">
        <v>292</v>
      </c>
      <c r="B275" s="2" t="s">
        <v>1237</v>
      </c>
      <c r="C275" s="2" t="s">
        <v>1633</v>
      </c>
      <c r="D275" s="2" t="s">
        <v>1637</v>
      </c>
      <c r="E275" s="2">
        <v>2023</v>
      </c>
      <c r="F275" s="2" t="s">
        <v>1640</v>
      </c>
      <c r="G275" s="2">
        <v>3117</v>
      </c>
      <c r="H275" s="2">
        <v>17720</v>
      </c>
      <c r="I275" s="2">
        <v>14594</v>
      </c>
      <c r="J275" s="2">
        <v>130388</v>
      </c>
      <c r="K275" s="2">
        <v>7.54</v>
      </c>
      <c r="L275" s="2">
        <v>4</v>
      </c>
      <c r="M275" s="2">
        <v>5.36</v>
      </c>
      <c r="N275" s="2">
        <v>24.21</v>
      </c>
      <c r="O275" s="2">
        <v>61.41</v>
      </c>
      <c r="P275" s="2">
        <v>1.1000000000000001</v>
      </c>
      <c r="Q275" s="2">
        <v>16128</v>
      </c>
      <c r="R275" s="2">
        <v>7192</v>
      </c>
      <c r="S275" s="2">
        <v>9</v>
      </c>
      <c r="T275" s="30">
        <f t="shared" si="24"/>
        <v>55233240</v>
      </c>
      <c r="U275" s="30">
        <f t="shared" si="25"/>
        <v>45619886</v>
      </c>
      <c r="V275" s="30">
        <f t="shared" si="26"/>
        <v>9613354</v>
      </c>
      <c r="W275" s="27">
        <f t="shared" si="27"/>
        <v>73.728824738472866</v>
      </c>
      <c r="X275" s="31">
        <f t="shared" si="28"/>
        <v>423.60677362947513</v>
      </c>
      <c r="Y275" t="str">
        <f t="shared" si="29"/>
        <v>High ROI</v>
      </c>
    </row>
    <row r="276" spans="1:25" x14ac:dyDescent="0.3">
      <c r="A276" s="2" t="s">
        <v>293</v>
      </c>
      <c r="B276" s="2" t="s">
        <v>1222</v>
      </c>
      <c r="C276" s="2" t="s">
        <v>1634</v>
      </c>
      <c r="D276" s="2" t="s">
        <v>1635</v>
      </c>
      <c r="E276" s="2">
        <v>2023</v>
      </c>
      <c r="F276" s="2" t="s">
        <v>1639</v>
      </c>
      <c r="G276" s="2">
        <v>865</v>
      </c>
      <c r="H276" s="2">
        <v>17434</v>
      </c>
      <c r="I276" s="2">
        <v>6143</v>
      </c>
      <c r="J276" s="2">
        <v>402912</v>
      </c>
      <c r="K276" s="2">
        <v>0.84</v>
      </c>
      <c r="L276" s="2">
        <v>19</v>
      </c>
      <c r="M276" s="2">
        <v>6.18</v>
      </c>
      <c r="N276" s="2">
        <v>3.7</v>
      </c>
      <c r="O276" s="2">
        <v>77.989999999999995</v>
      </c>
      <c r="P276" s="2">
        <v>1.1000000000000001</v>
      </c>
      <c r="Q276" s="2">
        <v>3572</v>
      </c>
      <c r="R276" s="2">
        <v>9516</v>
      </c>
      <c r="S276" s="2">
        <v>10</v>
      </c>
      <c r="T276" s="30">
        <f t="shared" si="24"/>
        <v>15080410</v>
      </c>
      <c r="U276" s="30">
        <f t="shared" si="25"/>
        <v>5716607</v>
      </c>
      <c r="V276" s="30">
        <f t="shared" si="26"/>
        <v>9363803</v>
      </c>
      <c r="W276" s="27">
        <f t="shared" si="27"/>
        <v>23.2403179850687</v>
      </c>
      <c r="X276" s="31">
        <f t="shared" si="28"/>
        <v>37.428545191009448</v>
      </c>
      <c r="Y276" t="str">
        <f t="shared" si="29"/>
        <v>Moderate</v>
      </c>
    </row>
    <row r="277" spans="1:25" x14ac:dyDescent="0.3">
      <c r="A277" s="2" t="s">
        <v>294</v>
      </c>
      <c r="B277" s="2" t="s">
        <v>1261</v>
      </c>
      <c r="C277" s="2" t="s">
        <v>1633</v>
      </c>
      <c r="D277" s="2" t="s">
        <v>1636</v>
      </c>
      <c r="E277" s="2">
        <v>2024</v>
      </c>
      <c r="F277" s="2" t="s">
        <v>1642</v>
      </c>
      <c r="G277" s="2">
        <v>4804</v>
      </c>
      <c r="H277" s="2">
        <v>6929</v>
      </c>
      <c r="I277" s="2">
        <v>10847</v>
      </c>
      <c r="J277" s="2">
        <v>347572</v>
      </c>
      <c r="K277" s="2">
        <v>7.37</v>
      </c>
      <c r="L277" s="2">
        <v>6</v>
      </c>
      <c r="M277" s="2">
        <v>6.81</v>
      </c>
      <c r="N277" s="2">
        <v>23.52</v>
      </c>
      <c r="O277" s="2">
        <v>33.4</v>
      </c>
      <c r="P277" s="2">
        <v>4.7</v>
      </c>
      <c r="Q277" s="2">
        <v>10987</v>
      </c>
      <c r="R277" s="2">
        <v>7326</v>
      </c>
      <c r="S277" s="2">
        <v>13</v>
      </c>
      <c r="T277" s="30">
        <f t="shared" si="24"/>
        <v>33286916</v>
      </c>
      <c r="U277" s="30">
        <f t="shared" si="25"/>
        <v>52456560</v>
      </c>
      <c r="V277" s="30">
        <f t="shared" si="26"/>
        <v>-19169644</v>
      </c>
      <c r="W277" s="27">
        <f t="shared" si="27"/>
        <v>-55.153015778025846</v>
      </c>
      <c r="X277" s="31">
        <f t="shared" si="28"/>
        <v>95.769843370582208</v>
      </c>
      <c r="Y277" t="str">
        <f t="shared" si="29"/>
        <v>Loss making</v>
      </c>
    </row>
    <row r="278" spans="1:25" x14ac:dyDescent="0.3">
      <c r="A278" s="2" t="s">
        <v>295</v>
      </c>
      <c r="B278" s="2" t="s">
        <v>1262</v>
      </c>
      <c r="C278" s="2" t="s">
        <v>1634</v>
      </c>
      <c r="D278" s="2" t="s">
        <v>1638</v>
      </c>
      <c r="E278" s="2">
        <v>2023</v>
      </c>
      <c r="F278" s="2" t="s">
        <v>1642</v>
      </c>
      <c r="G278" s="2">
        <v>4692</v>
      </c>
      <c r="H278" s="2">
        <v>10576</v>
      </c>
      <c r="I278" s="2">
        <v>13961</v>
      </c>
      <c r="J278" s="2">
        <v>289779</v>
      </c>
      <c r="K278" s="2">
        <v>13.91</v>
      </c>
      <c r="L278" s="2">
        <v>9</v>
      </c>
      <c r="M278" s="2">
        <v>6.67</v>
      </c>
      <c r="N278" s="2">
        <v>4.57</v>
      </c>
      <c r="O278" s="2">
        <v>23.4</v>
      </c>
      <c r="P278" s="2">
        <v>2.4</v>
      </c>
      <c r="Q278" s="2">
        <v>7124</v>
      </c>
      <c r="R278" s="2">
        <v>986</v>
      </c>
      <c r="S278" s="2">
        <v>7</v>
      </c>
      <c r="T278" s="30">
        <f t="shared" si="24"/>
        <v>49622592</v>
      </c>
      <c r="U278" s="30">
        <f t="shared" si="25"/>
        <v>65794791</v>
      </c>
      <c r="V278" s="30">
        <f t="shared" si="26"/>
        <v>-16172199</v>
      </c>
      <c r="W278" s="27">
        <f t="shared" si="27"/>
        <v>-55.808733552120756</v>
      </c>
      <c r="X278" s="31">
        <f t="shared" si="28"/>
        <v>171.24288509519323</v>
      </c>
      <c r="Y278" t="str">
        <f t="shared" si="29"/>
        <v>Loss making</v>
      </c>
    </row>
    <row r="279" spans="1:25" x14ac:dyDescent="0.3">
      <c r="A279" s="2" t="s">
        <v>296</v>
      </c>
      <c r="B279" s="2" t="s">
        <v>1263</v>
      </c>
      <c r="C279" s="2" t="s">
        <v>1634</v>
      </c>
      <c r="D279" s="2" t="s">
        <v>1635</v>
      </c>
      <c r="E279" s="2">
        <v>2023</v>
      </c>
      <c r="F279" s="2" t="s">
        <v>1641</v>
      </c>
      <c r="G279" s="2">
        <v>3170</v>
      </c>
      <c r="H279" s="2">
        <v>5064</v>
      </c>
      <c r="I279" s="2">
        <v>8833</v>
      </c>
      <c r="J279" s="2">
        <v>404165</v>
      </c>
      <c r="K279" s="2">
        <v>1.58</v>
      </c>
      <c r="L279" s="2">
        <v>13</v>
      </c>
      <c r="M279" s="2">
        <v>5.1100000000000003</v>
      </c>
      <c r="N279" s="2">
        <v>14.19</v>
      </c>
      <c r="O279" s="2">
        <v>40.32</v>
      </c>
      <c r="P279" s="2">
        <v>2.6</v>
      </c>
      <c r="Q279" s="2">
        <v>2438</v>
      </c>
      <c r="R279" s="2">
        <v>8684</v>
      </c>
      <c r="S279" s="2">
        <v>13</v>
      </c>
      <c r="T279" s="30">
        <f t="shared" si="24"/>
        <v>16052880</v>
      </c>
      <c r="U279" s="30">
        <f t="shared" si="25"/>
        <v>28404775</v>
      </c>
      <c r="V279" s="30">
        <f t="shared" si="26"/>
        <v>-12351895</v>
      </c>
      <c r="W279" s="27">
        <f t="shared" si="27"/>
        <v>-30.561515717590588</v>
      </c>
      <c r="X279" s="31">
        <f t="shared" si="28"/>
        <v>39.71862976754543</v>
      </c>
      <c r="Y279" t="str">
        <f t="shared" si="29"/>
        <v>Loss making</v>
      </c>
    </row>
    <row r="280" spans="1:25" x14ac:dyDescent="0.3">
      <c r="A280" s="2" t="s">
        <v>297</v>
      </c>
      <c r="B280" s="2" t="s">
        <v>1264</v>
      </c>
      <c r="C280" s="2" t="s">
        <v>1632</v>
      </c>
      <c r="D280" s="2" t="s">
        <v>1636</v>
      </c>
      <c r="E280" s="2">
        <v>2024</v>
      </c>
      <c r="F280" s="2" t="s">
        <v>1641</v>
      </c>
      <c r="G280" s="2">
        <v>66</v>
      </c>
      <c r="H280" s="2">
        <v>2889</v>
      </c>
      <c r="I280" s="2">
        <v>12554</v>
      </c>
      <c r="J280" s="2">
        <v>430562</v>
      </c>
      <c r="K280" s="2">
        <v>11.47</v>
      </c>
      <c r="L280" s="2">
        <v>13</v>
      </c>
      <c r="M280" s="2">
        <v>4.29</v>
      </c>
      <c r="N280" s="2">
        <v>9.43</v>
      </c>
      <c r="O280" s="2">
        <v>38.29</v>
      </c>
      <c r="P280" s="2">
        <v>1.1000000000000001</v>
      </c>
      <c r="Q280" s="2">
        <v>9676</v>
      </c>
      <c r="R280" s="2">
        <v>9967</v>
      </c>
      <c r="S280" s="2">
        <v>14</v>
      </c>
      <c r="T280" s="30">
        <f t="shared" si="24"/>
        <v>190674</v>
      </c>
      <c r="U280" s="30">
        <f t="shared" si="25"/>
        <v>1259126</v>
      </c>
      <c r="V280" s="30">
        <f t="shared" si="26"/>
        <v>-1068452</v>
      </c>
      <c r="W280" s="27">
        <f t="shared" si="27"/>
        <v>-2.4815287926012979</v>
      </c>
      <c r="X280" s="31">
        <f t="shared" si="28"/>
        <v>0.44284911348423689</v>
      </c>
      <c r="Y280" t="str">
        <f t="shared" si="29"/>
        <v>Loss making</v>
      </c>
    </row>
    <row r="281" spans="1:25" x14ac:dyDescent="0.3">
      <c r="A281" s="2" t="s">
        <v>298</v>
      </c>
      <c r="B281" s="2" t="s">
        <v>1265</v>
      </c>
      <c r="C281" s="2" t="s">
        <v>1633</v>
      </c>
      <c r="D281" s="2" t="s">
        <v>1636</v>
      </c>
      <c r="E281" s="2">
        <v>2023</v>
      </c>
      <c r="F281" s="2" t="s">
        <v>1640</v>
      </c>
      <c r="G281" s="2">
        <v>1293</v>
      </c>
      <c r="H281" s="2">
        <v>13093</v>
      </c>
      <c r="I281" s="2">
        <v>3320</v>
      </c>
      <c r="J281" s="2">
        <v>256846</v>
      </c>
      <c r="K281" s="2">
        <v>6.15</v>
      </c>
      <c r="L281" s="2">
        <v>4</v>
      </c>
      <c r="M281" s="2">
        <v>0.54</v>
      </c>
      <c r="N281" s="2">
        <v>24.12</v>
      </c>
      <c r="O281" s="2">
        <v>20.6</v>
      </c>
      <c r="P281" s="2">
        <v>2.1</v>
      </c>
      <c r="Q281" s="2">
        <v>2261</v>
      </c>
      <c r="R281" s="2">
        <v>7820</v>
      </c>
      <c r="S281" s="2">
        <v>11</v>
      </c>
      <c r="T281" s="30">
        <f t="shared" si="24"/>
        <v>16929249</v>
      </c>
      <c r="U281" s="30">
        <f t="shared" si="25"/>
        <v>4549606</v>
      </c>
      <c r="V281" s="30">
        <f t="shared" si="26"/>
        <v>12379643</v>
      </c>
      <c r="W281" s="27">
        <f t="shared" si="27"/>
        <v>48.198698831206251</v>
      </c>
      <c r="X281" s="31">
        <f t="shared" si="28"/>
        <v>65.91206014498961</v>
      </c>
      <c r="Y281" t="str">
        <f t="shared" si="29"/>
        <v>Moderate</v>
      </c>
    </row>
    <row r="282" spans="1:25" x14ac:dyDescent="0.3">
      <c r="A282" s="2" t="s">
        <v>299</v>
      </c>
      <c r="B282" s="2" t="s">
        <v>1152</v>
      </c>
      <c r="C282" s="2" t="s">
        <v>1632</v>
      </c>
      <c r="D282" s="2" t="s">
        <v>1635</v>
      </c>
      <c r="E282" s="2">
        <v>2024</v>
      </c>
      <c r="F282" s="2" t="s">
        <v>1642</v>
      </c>
      <c r="G282" s="2">
        <v>2255</v>
      </c>
      <c r="H282" s="2">
        <v>8774</v>
      </c>
      <c r="I282" s="2">
        <v>3881</v>
      </c>
      <c r="J282" s="2">
        <v>220047</v>
      </c>
      <c r="K282" s="2">
        <v>9.83</v>
      </c>
      <c r="L282" s="2">
        <v>17</v>
      </c>
      <c r="M282" s="2">
        <v>0.22</v>
      </c>
      <c r="N282" s="2">
        <v>6.84</v>
      </c>
      <c r="O282" s="2">
        <v>63.78</v>
      </c>
      <c r="P282" s="2">
        <v>4.2</v>
      </c>
      <c r="Q282" s="2">
        <v>14441</v>
      </c>
      <c r="R282" s="2">
        <v>2546</v>
      </c>
      <c r="S282" s="2">
        <v>13</v>
      </c>
      <c r="T282" s="30">
        <f t="shared" si="24"/>
        <v>19785370</v>
      </c>
      <c r="U282" s="30">
        <f t="shared" si="25"/>
        <v>8971702</v>
      </c>
      <c r="V282" s="30">
        <f t="shared" si="26"/>
        <v>10813668</v>
      </c>
      <c r="W282" s="27">
        <f t="shared" si="27"/>
        <v>49.142537730575739</v>
      </c>
      <c r="X282" s="31">
        <f t="shared" si="28"/>
        <v>89.914291037823745</v>
      </c>
      <c r="Y282" t="str">
        <f t="shared" si="29"/>
        <v>Moderate</v>
      </c>
    </row>
    <row r="283" spans="1:25" x14ac:dyDescent="0.3">
      <c r="A283" s="2" t="s">
        <v>300</v>
      </c>
      <c r="B283" s="2" t="s">
        <v>1047</v>
      </c>
      <c r="C283" s="2" t="s">
        <v>1634</v>
      </c>
      <c r="D283" s="2" t="s">
        <v>1637</v>
      </c>
      <c r="E283" s="2">
        <v>2023</v>
      </c>
      <c r="F283" s="2" t="s">
        <v>1639</v>
      </c>
      <c r="G283" s="2">
        <v>2574</v>
      </c>
      <c r="H283" s="2">
        <v>18708</v>
      </c>
      <c r="I283" s="2">
        <v>2228</v>
      </c>
      <c r="J283" s="2">
        <v>182212</v>
      </c>
      <c r="K283" s="2">
        <v>3.9</v>
      </c>
      <c r="L283" s="2">
        <v>13</v>
      </c>
      <c r="M283" s="2">
        <v>3.58</v>
      </c>
      <c r="N283" s="2">
        <v>9.99</v>
      </c>
      <c r="O283" s="2">
        <v>50.7</v>
      </c>
      <c r="P283" s="2">
        <v>3.5</v>
      </c>
      <c r="Q283" s="2">
        <v>3169</v>
      </c>
      <c r="R283" s="2">
        <v>4005</v>
      </c>
      <c r="S283" s="2">
        <v>9</v>
      </c>
      <c r="T283" s="30">
        <f t="shared" si="24"/>
        <v>48154392</v>
      </c>
      <c r="U283" s="30">
        <f t="shared" si="25"/>
        <v>5917084</v>
      </c>
      <c r="V283" s="30">
        <f t="shared" si="26"/>
        <v>42237308</v>
      </c>
      <c r="W283" s="27">
        <f t="shared" si="27"/>
        <v>231.80310846706035</v>
      </c>
      <c r="X283" s="31">
        <f t="shared" si="28"/>
        <v>264.2767325971945</v>
      </c>
      <c r="Y283" t="str">
        <f t="shared" si="29"/>
        <v>High ROI</v>
      </c>
    </row>
    <row r="284" spans="1:25" x14ac:dyDescent="0.3">
      <c r="A284" s="2" t="s">
        <v>301</v>
      </c>
      <c r="B284" s="2" t="s">
        <v>1266</v>
      </c>
      <c r="C284" s="2" t="s">
        <v>1634</v>
      </c>
      <c r="D284" s="2" t="s">
        <v>1635</v>
      </c>
      <c r="E284" s="2">
        <v>2024</v>
      </c>
      <c r="F284" s="2" t="s">
        <v>1640</v>
      </c>
      <c r="G284" s="2">
        <v>1119</v>
      </c>
      <c r="H284" s="2">
        <v>18820</v>
      </c>
      <c r="I284" s="2">
        <v>4767</v>
      </c>
      <c r="J284" s="2">
        <v>468058</v>
      </c>
      <c r="K284" s="2">
        <v>2.39</v>
      </c>
      <c r="L284" s="2">
        <v>1</v>
      </c>
      <c r="M284" s="2">
        <v>3.34</v>
      </c>
      <c r="N284" s="2">
        <v>24.57</v>
      </c>
      <c r="O284" s="2">
        <v>67.69</v>
      </c>
      <c r="P284" s="2">
        <v>4</v>
      </c>
      <c r="Q284" s="2">
        <v>8628</v>
      </c>
      <c r="R284" s="2">
        <v>6574</v>
      </c>
      <c r="S284" s="2">
        <v>7</v>
      </c>
      <c r="T284" s="30">
        <f t="shared" si="24"/>
        <v>21059580</v>
      </c>
      <c r="U284" s="30">
        <f t="shared" si="25"/>
        <v>5802331</v>
      </c>
      <c r="V284" s="30">
        <f t="shared" si="26"/>
        <v>15257249</v>
      </c>
      <c r="W284" s="27">
        <f t="shared" si="27"/>
        <v>32.596919612526655</v>
      </c>
      <c r="X284" s="31">
        <f t="shared" si="28"/>
        <v>44.993526443304035</v>
      </c>
      <c r="Y284" t="str">
        <f t="shared" si="29"/>
        <v>Moderate</v>
      </c>
    </row>
    <row r="285" spans="1:25" x14ac:dyDescent="0.3">
      <c r="A285" s="2" t="s">
        <v>302</v>
      </c>
      <c r="B285" s="2" t="s">
        <v>1267</v>
      </c>
      <c r="C285" s="2" t="s">
        <v>1633</v>
      </c>
      <c r="D285" s="2" t="s">
        <v>1638</v>
      </c>
      <c r="E285" s="2">
        <v>2023</v>
      </c>
      <c r="F285" s="2" t="s">
        <v>1640</v>
      </c>
      <c r="G285" s="2">
        <v>3494</v>
      </c>
      <c r="H285" s="2">
        <v>12245</v>
      </c>
      <c r="I285" s="2">
        <v>7245</v>
      </c>
      <c r="J285" s="2">
        <v>338565</v>
      </c>
      <c r="K285" s="2">
        <v>2.41</v>
      </c>
      <c r="L285" s="2">
        <v>11</v>
      </c>
      <c r="M285" s="2">
        <v>3.88</v>
      </c>
      <c r="N285" s="2">
        <v>13.41</v>
      </c>
      <c r="O285" s="2">
        <v>38.22</v>
      </c>
      <c r="P285" s="2">
        <v>2.8</v>
      </c>
      <c r="Q285" s="2">
        <v>20569</v>
      </c>
      <c r="R285" s="2">
        <v>3691</v>
      </c>
      <c r="S285" s="2">
        <v>12</v>
      </c>
      <c r="T285" s="30">
        <f t="shared" si="24"/>
        <v>42784030</v>
      </c>
      <c r="U285" s="30">
        <f t="shared" si="25"/>
        <v>25652595</v>
      </c>
      <c r="V285" s="30">
        <f t="shared" si="26"/>
        <v>17131435</v>
      </c>
      <c r="W285" s="27">
        <f t="shared" si="27"/>
        <v>50.60013586755867</v>
      </c>
      <c r="X285" s="31">
        <f t="shared" si="28"/>
        <v>126.36873273965118</v>
      </c>
      <c r="Y285" t="str">
        <f t="shared" si="29"/>
        <v>Moderate</v>
      </c>
    </row>
    <row r="286" spans="1:25" x14ac:dyDescent="0.3">
      <c r="A286" s="2" t="s">
        <v>303</v>
      </c>
      <c r="B286" s="2" t="s">
        <v>1268</v>
      </c>
      <c r="C286" s="2" t="s">
        <v>1634</v>
      </c>
      <c r="D286" s="2" t="s">
        <v>1636</v>
      </c>
      <c r="E286" s="2">
        <v>2023</v>
      </c>
      <c r="F286" s="2" t="s">
        <v>1639</v>
      </c>
      <c r="G286" s="2">
        <v>2615</v>
      </c>
      <c r="H286" s="2">
        <v>15699</v>
      </c>
      <c r="I286" s="2">
        <v>14842</v>
      </c>
      <c r="J286" s="2">
        <v>313852</v>
      </c>
      <c r="K286" s="2">
        <v>1.06</v>
      </c>
      <c r="L286" s="2">
        <v>5</v>
      </c>
      <c r="M286" s="2">
        <v>1.38</v>
      </c>
      <c r="N286" s="2">
        <v>12.57</v>
      </c>
      <c r="O286" s="2">
        <v>36.06</v>
      </c>
      <c r="P286" s="2">
        <v>2.2000000000000002</v>
      </c>
      <c r="Q286" s="2">
        <v>13591</v>
      </c>
      <c r="R286" s="2">
        <v>2281</v>
      </c>
      <c r="S286" s="2">
        <v>7</v>
      </c>
      <c r="T286" s="30">
        <f t="shared" si="24"/>
        <v>41052885</v>
      </c>
      <c r="U286" s="30">
        <f t="shared" si="25"/>
        <v>39125682</v>
      </c>
      <c r="V286" s="30">
        <f t="shared" si="26"/>
        <v>1927203</v>
      </c>
      <c r="W286" s="27">
        <f t="shared" si="27"/>
        <v>6.1404834125638832</v>
      </c>
      <c r="X286" s="31">
        <f t="shared" si="28"/>
        <v>130.80332449689664</v>
      </c>
      <c r="Y286" t="str">
        <f t="shared" si="29"/>
        <v>Low ROI</v>
      </c>
    </row>
    <row r="287" spans="1:25" x14ac:dyDescent="0.3">
      <c r="A287" s="2" t="s">
        <v>304</v>
      </c>
      <c r="B287" s="2" t="s">
        <v>1269</v>
      </c>
      <c r="C287" s="2" t="s">
        <v>1634</v>
      </c>
      <c r="D287" s="2" t="s">
        <v>1636</v>
      </c>
      <c r="E287" s="2">
        <v>2024</v>
      </c>
      <c r="F287" s="2" t="s">
        <v>1641</v>
      </c>
      <c r="G287" s="2">
        <v>1110</v>
      </c>
      <c r="H287" s="2">
        <v>17376</v>
      </c>
      <c r="I287" s="2">
        <v>9914</v>
      </c>
      <c r="J287" s="2">
        <v>446846</v>
      </c>
      <c r="K287" s="2">
        <v>2.78</v>
      </c>
      <c r="L287" s="2">
        <v>3</v>
      </c>
      <c r="M287" s="2">
        <v>7.38</v>
      </c>
      <c r="N287" s="2">
        <v>6.44</v>
      </c>
      <c r="O287" s="2">
        <v>47.81</v>
      </c>
      <c r="P287" s="2">
        <v>2.9</v>
      </c>
      <c r="Q287" s="2">
        <v>19815</v>
      </c>
      <c r="R287" s="2">
        <v>5111</v>
      </c>
      <c r="S287" s="2">
        <v>5</v>
      </c>
      <c r="T287" s="30">
        <f t="shared" si="24"/>
        <v>19287360</v>
      </c>
      <c r="U287" s="30">
        <f t="shared" si="25"/>
        <v>11451386</v>
      </c>
      <c r="V287" s="30">
        <f t="shared" si="26"/>
        <v>7835974</v>
      </c>
      <c r="W287" s="27">
        <f t="shared" si="27"/>
        <v>17.536184725833955</v>
      </c>
      <c r="X287" s="31">
        <f t="shared" si="28"/>
        <v>43.163326962756742</v>
      </c>
      <c r="Y287" t="str">
        <f t="shared" si="29"/>
        <v>Moderate</v>
      </c>
    </row>
    <row r="288" spans="1:25" x14ac:dyDescent="0.3">
      <c r="A288" s="2" t="s">
        <v>305</v>
      </c>
      <c r="B288" s="2" t="s">
        <v>1270</v>
      </c>
      <c r="C288" s="2" t="s">
        <v>1633</v>
      </c>
      <c r="D288" s="2" t="s">
        <v>1635</v>
      </c>
      <c r="E288" s="2">
        <v>2023</v>
      </c>
      <c r="F288" s="2" t="s">
        <v>1642</v>
      </c>
      <c r="G288" s="2">
        <v>2377</v>
      </c>
      <c r="H288" s="2">
        <v>19680</v>
      </c>
      <c r="I288" s="2">
        <v>12129</v>
      </c>
      <c r="J288" s="2">
        <v>462811</v>
      </c>
      <c r="K288" s="2">
        <v>9.9600000000000009</v>
      </c>
      <c r="L288" s="2">
        <v>12</v>
      </c>
      <c r="M288" s="2">
        <v>8.57</v>
      </c>
      <c r="N288" s="2">
        <v>17.53</v>
      </c>
      <c r="O288" s="2">
        <v>80.19</v>
      </c>
      <c r="P288" s="2">
        <v>2.2999999999999998</v>
      </c>
      <c r="Q288" s="2">
        <v>8808</v>
      </c>
      <c r="R288" s="2">
        <v>5130</v>
      </c>
      <c r="S288" s="2">
        <v>12</v>
      </c>
      <c r="T288" s="30">
        <f t="shared" si="24"/>
        <v>46779360</v>
      </c>
      <c r="U288" s="30">
        <f t="shared" si="25"/>
        <v>29293444</v>
      </c>
      <c r="V288" s="30">
        <f t="shared" si="26"/>
        <v>17485916</v>
      </c>
      <c r="W288" s="27">
        <f t="shared" si="27"/>
        <v>37.781980117153651</v>
      </c>
      <c r="X288" s="31">
        <f t="shared" si="28"/>
        <v>101.07659498153674</v>
      </c>
      <c r="Y288" t="str">
        <f t="shared" si="29"/>
        <v>Moderate</v>
      </c>
    </row>
    <row r="289" spans="1:25" x14ac:dyDescent="0.3">
      <c r="A289" s="2" t="s">
        <v>306</v>
      </c>
      <c r="B289" s="2" t="s">
        <v>1271</v>
      </c>
      <c r="C289" s="2" t="s">
        <v>1633</v>
      </c>
      <c r="D289" s="2" t="s">
        <v>1636</v>
      </c>
      <c r="E289" s="2">
        <v>2023</v>
      </c>
      <c r="F289" s="2" t="s">
        <v>1640</v>
      </c>
      <c r="G289" s="2">
        <v>3470</v>
      </c>
      <c r="H289" s="2">
        <v>9745</v>
      </c>
      <c r="I289" s="2">
        <v>2959</v>
      </c>
      <c r="J289" s="2">
        <v>126021</v>
      </c>
      <c r="K289" s="2">
        <v>13.23</v>
      </c>
      <c r="L289" s="2">
        <v>3</v>
      </c>
      <c r="M289" s="2">
        <v>9.39</v>
      </c>
      <c r="N289" s="2">
        <v>0.36</v>
      </c>
      <c r="O289" s="2">
        <v>13.22</v>
      </c>
      <c r="P289" s="2">
        <v>4.4000000000000004</v>
      </c>
      <c r="Q289" s="2">
        <v>2626</v>
      </c>
      <c r="R289" s="2">
        <v>454</v>
      </c>
      <c r="S289" s="2">
        <v>6</v>
      </c>
      <c r="T289" s="30">
        <f t="shared" si="24"/>
        <v>33815150</v>
      </c>
      <c r="U289" s="30">
        <f t="shared" si="25"/>
        <v>10393751</v>
      </c>
      <c r="V289" s="30">
        <f t="shared" si="26"/>
        <v>23421399</v>
      </c>
      <c r="W289" s="27">
        <f t="shared" si="27"/>
        <v>185.85314352369844</v>
      </c>
      <c r="X289" s="31">
        <f t="shared" si="28"/>
        <v>268.32948476841159</v>
      </c>
      <c r="Y289" t="str">
        <f t="shared" si="29"/>
        <v>High ROI</v>
      </c>
    </row>
    <row r="290" spans="1:25" x14ac:dyDescent="0.3">
      <c r="A290" s="2" t="s">
        <v>307</v>
      </c>
      <c r="B290" s="2" t="s">
        <v>1272</v>
      </c>
      <c r="C290" s="2" t="s">
        <v>1633</v>
      </c>
      <c r="D290" s="2" t="s">
        <v>1635</v>
      </c>
      <c r="E290" s="2">
        <v>2024</v>
      </c>
      <c r="F290" s="2" t="s">
        <v>1639</v>
      </c>
      <c r="G290" s="2">
        <v>351</v>
      </c>
      <c r="H290" s="2">
        <v>8714</v>
      </c>
      <c r="I290" s="2">
        <v>5932</v>
      </c>
      <c r="J290" s="2">
        <v>209380</v>
      </c>
      <c r="K290" s="2">
        <v>12.21</v>
      </c>
      <c r="L290" s="2">
        <v>13</v>
      </c>
      <c r="M290" s="2">
        <v>4.92</v>
      </c>
      <c r="N290" s="2">
        <v>1.24</v>
      </c>
      <c r="O290" s="2">
        <v>74.39</v>
      </c>
      <c r="P290" s="2">
        <v>2.2000000000000002</v>
      </c>
      <c r="Q290" s="2">
        <v>7521</v>
      </c>
      <c r="R290" s="2">
        <v>2731</v>
      </c>
      <c r="S290" s="2">
        <v>3</v>
      </c>
      <c r="T290" s="30">
        <f t="shared" si="24"/>
        <v>3058614</v>
      </c>
      <c r="U290" s="30">
        <f t="shared" si="25"/>
        <v>2291512</v>
      </c>
      <c r="V290" s="30">
        <f t="shared" si="26"/>
        <v>767102</v>
      </c>
      <c r="W290" s="27">
        <f t="shared" si="27"/>
        <v>3.6636832553252461</v>
      </c>
      <c r="X290" s="31">
        <f t="shared" si="28"/>
        <v>14.607956824911644</v>
      </c>
      <c r="Y290" t="str">
        <f t="shared" si="29"/>
        <v>Low ROI</v>
      </c>
    </row>
    <row r="291" spans="1:25" x14ac:dyDescent="0.3">
      <c r="A291" s="2" t="s">
        <v>308</v>
      </c>
      <c r="B291" s="2" t="s">
        <v>1273</v>
      </c>
      <c r="C291" s="2" t="s">
        <v>1634</v>
      </c>
      <c r="D291" s="2" t="s">
        <v>1636</v>
      </c>
      <c r="E291" s="2">
        <v>2024</v>
      </c>
      <c r="F291" s="2" t="s">
        <v>1639</v>
      </c>
      <c r="G291" s="2">
        <v>4326</v>
      </c>
      <c r="H291" s="2">
        <v>2226</v>
      </c>
      <c r="I291" s="2">
        <v>14504</v>
      </c>
      <c r="J291" s="2">
        <v>94789</v>
      </c>
      <c r="K291" s="2">
        <v>10.28</v>
      </c>
      <c r="L291" s="2">
        <v>15</v>
      </c>
      <c r="M291" s="2">
        <v>7.01</v>
      </c>
      <c r="N291" s="2">
        <v>14.98</v>
      </c>
      <c r="O291" s="2">
        <v>39.520000000000003</v>
      </c>
      <c r="P291" s="2">
        <v>3.6</v>
      </c>
      <c r="Q291" s="2">
        <v>7937</v>
      </c>
      <c r="R291" s="2">
        <v>1621</v>
      </c>
      <c r="S291" s="2">
        <v>4</v>
      </c>
      <c r="T291" s="30">
        <f t="shared" si="24"/>
        <v>9629676</v>
      </c>
      <c r="U291" s="30">
        <f t="shared" si="25"/>
        <v>62839093</v>
      </c>
      <c r="V291" s="30">
        <f t="shared" si="26"/>
        <v>-53209417</v>
      </c>
      <c r="W291" s="27">
        <f t="shared" si="27"/>
        <v>-561.34590511557246</v>
      </c>
      <c r="X291" s="31">
        <f t="shared" si="28"/>
        <v>101.59064870396354</v>
      </c>
      <c r="Y291" t="str">
        <f t="shared" si="29"/>
        <v>Loss making</v>
      </c>
    </row>
    <row r="292" spans="1:25" x14ac:dyDescent="0.3">
      <c r="A292" s="2" t="s">
        <v>309</v>
      </c>
      <c r="B292" s="2" t="s">
        <v>1204</v>
      </c>
      <c r="C292" s="2" t="s">
        <v>1633</v>
      </c>
      <c r="D292" s="2" t="s">
        <v>1635</v>
      </c>
      <c r="E292" s="2">
        <v>2024</v>
      </c>
      <c r="F292" s="2" t="s">
        <v>1642</v>
      </c>
      <c r="G292" s="2">
        <v>656</v>
      </c>
      <c r="H292" s="2">
        <v>15332</v>
      </c>
      <c r="I292" s="2">
        <v>3347</v>
      </c>
      <c r="J292" s="2">
        <v>498906</v>
      </c>
      <c r="K292" s="2">
        <v>1.66</v>
      </c>
      <c r="L292" s="2">
        <v>3</v>
      </c>
      <c r="M292" s="2">
        <v>8.56</v>
      </c>
      <c r="N292" s="2">
        <v>8.5399999999999991</v>
      </c>
      <c r="O292" s="2">
        <v>78.37</v>
      </c>
      <c r="P292" s="2">
        <v>1.5</v>
      </c>
      <c r="Q292" s="2">
        <v>8539</v>
      </c>
      <c r="R292" s="2">
        <v>2772</v>
      </c>
      <c r="S292" s="2">
        <v>4</v>
      </c>
      <c r="T292" s="30">
        <f t="shared" si="24"/>
        <v>10057792</v>
      </c>
      <c r="U292" s="30">
        <f t="shared" si="25"/>
        <v>2694538</v>
      </c>
      <c r="V292" s="30">
        <f t="shared" si="26"/>
        <v>7363254</v>
      </c>
      <c r="W292" s="27">
        <f t="shared" si="27"/>
        <v>14.758800254957848</v>
      </c>
      <c r="X292" s="31">
        <f t="shared" si="28"/>
        <v>20.159693409179283</v>
      </c>
      <c r="Y292" t="str">
        <f t="shared" si="29"/>
        <v>Low ROI</v>
      </c>
    </row>
    <row r="293" spans="1:25" x14ac:dyDescent="0.3">
      <c r="A293" s="2" t="s">
        <v>310</v>
      </c>
      <c r="B293" s="2" t="s">
        <v>1147</v>
      </c>
      <c r="C293" s="2" t="s">
        <v>1633</v>
      </c>
      <c r="D293" s="2" t="s">
        <v>1635</v>
      </c>
      <c r="E293" s="2">
        <v>2023</v>
      </c>
      <c r="F293" s="2" t="s">
        <v>1641</v>
      </c>
      <c r="G293" s="2">
        <v>3220</v>
      </c>
      <c r="H293" s="2">
        <v>12862</v>
      </c>
      <c r="I293" s="2">
        <v>3779</v>
      </c>
      <c r="J293" s="2">
        <v>76086</v>
      </c>
      <c r="K293" s="2">
        <v>4.34</v>
      </c>
      <c r="L293" s="2">
        <v>0</v>
      </c>
      <c r="M293" s="2">
        <v>4.18</v>
      </c>
      <c r="N293" s="2">
        <v>23.83</v>
      </c>
      <c r="O293" s="2">
        <v>74.180000000000007</v>
      </c>
      <c r="P293" s="2">
        <v>3.7</v>
      </c>
      <c r="Q293" s="2">
        <v>19087</v>
      </c>
      <c r="R293" s="2">
        <v>2437</v>
      </c>
      <c r="S293" s="2">
        <v>13</v>
      </c>
      <c r="T293" s="30">
        <f t="shared" si="24"/>
        <v>41415640</v>
      </c>
      <c r="U293" s="30">
        <f t="shared" si="25"/>
        <v>12244466</v>
      </c>
      <c r="V293" s="30">
        <f t="shared" si="26"/>
        <v>29171174</v>
      </c>
      <c r="W293" s="27">
        <f t="shared" si="27"/>
        <v>383.3973924243619</v>
      </c>
      <c r="X293" s="31">
        <f t="shared" si="28"/>
        <v>544.32668296401437</v>
      </c>
      <c r="Y293" t="str">
        <f t="shared" si="29"/>
        <v>High ROI</v>
      </c>
    </row>
    <row r="294" spans="1:25" x14ac:dyDescent="0.3">
      <c r="A294" s="2" t="s">
        <v>311</v>
      </c>
      <c r="B294" s="2" t="s">
        <v>1082</v>
      </c>
      <c r="C294" s="2" t="s">
        <v>1632</v>
      </c>
      <c r="D294" s="2" t="s">
        <v>1635</v>
      </c>
      <c r="E294" s="2">
        <v>2023</v>
      </c>
      <c r="F294" s="2" t="s">
        <v>1639</v>
      </c>
      <c r="G294" s="2">
        <v>749</v>
      </c>
      <c r="H294" s="2">
        <v>19797</v>
      </c>
      <c r="I294" s="2">
        <v>11273</v>
      </c>
      <c r="J294" s="2">
        <v>329003</v>
      </c>
      <c r="K294" s="2">
        <v>4.6500000000000004</v>
      </c>
      <c r="L294" s="2">
        <v>12</v>
      </c>
      <c r="M294" s="2">
        <v>3.09</v>
      </c>
      <c r="N294" s="2">
        <v>22.58</v>
      </c>
      <c r="O294" s="2">
        <v>37.9</v>
      </c>
      <c r="P294" s="2">
        <v>4.7</v>
      </c>
      <c r="Q294" s="2">
        <v>5635</v>
      </c>
      <c r="R294" s="2">
        <v>7068</v>
      </c>
      <c r="S294" s="2">
        <v>12</v>
      </c>
      <c r="T294" s="30">
        <f t="shared" si="24"/>
        <v>14827953</v>
      </c>
      <c r="U294" s="30">
        <f t="shared" si="25"/>
        <v>8772480</v>
      </c>
      <c r="V294" s="30">
        <f t="shared" si="26"/>
        <v>6055473</v>
      </c>
      <c r="W294" s="27">
        <f t="shared" si="27"/>
        <v>18.405525177581968</v>
      </c>
      <c r="X294" s="31">
        <f t="shared" si="28"/>
        <v>45.069354990683976</v>
      </c>
      <c r="Y294" t="str">
        <f t="shared" si="29"/>
        <v>Moderate</v>
      </c>
    </row>
    <row r="295" spans="1:25" x14ac:dyDescent="0.3">
      <c r="A295" s="2" t="s">
        <v>312</v>
      </c>
      <c r="B295" s="2" t="s">
        <v>1274</v>
      </c>
      <c r="C295" s="2" t="s">
        <v>1632</v>
      </c>
      <c r="D295" s="2" t="s">
        <v>1635</v>
      </c>
      <c r="E295" s="2">
        <v>2023</v>
      </c>
      <c r="F295" s="2" t="s">
        <v>1639</v>
      </c>
      <c r="G295" s="2">
        <v>1189</v>
      </c>
      <c r="H295" s="2">
        <v>11606</v>
      </c>
      <c r="I295" s="2">
        <v>3449</v>
      </c>
      <c r="J295" s="2">
        <v>57684</v>
      </c>
      <c r="K295" s="2">
        <v>3.75</v>
      </c>
      <c r="L295" s="2">
        <v>3</v>
      </c>
      <c r="M295" s="2">
        <v>9.3699999999999992</v>
      </c>
      <c r="N295" s="2">
        <v>17.84</v>
      </c>
      <c r="O295" s="2">
        <v>65.510000000000005</v>
      </c>
      <c r="P295" s="2">
        <v>3.4</v>
      </c>
      <c r="Q295" s="2">
        <v>16611</v>
      </c>
      <c r="R295" s="2">
        <v>728</v>
      </c>
      <c r="S295" s="2">
        <v>6</v>
      </c>
      <c r="T295" s="30">
        <f t="shared" si="24"/>
        <v>13799534</v>
      </c>
      <c r="U295" s="30">
        <f t="shared" si="25"/>
        <v>4158545</v>
      </c>
      <c r="V295" s="30">
        <f t="shared" si="26"/>
        <v>9640989</v>
      </c>
      <c r="W295" s="27">
        <f t="shared" si="27"/>
        <v>167.13454337424588</v>
      </c>
      <c r="X295" s="31">
        <f t="shared" si="28"/>
        <v>239.22637126412869</v>
      </c>
      <c r="Y295" t="str">
        <f t="shared" si="29"/>
        <v>High ROI</v>
      </c>
    </row>
    <row r="296" spans="1:25" x14ac:dyDescent="0.3">
      <c r="A296" s="2" t="s">
        <v>313</v>
      </c>
      <c r="B296" s="2" t="s">
        <v>1275</v>
      </c>
      <c r="C296" s="2" t="s">
        <v>1634</v>
      </c>
      <c r="D296" s="2" t="s">
        <v>1635</v>
      </c>
      <c r="E296" s="2">
        <v>2024</v>
      </c>
      <c r="F296" s="2" t="s">
        <v>1641</v>
      </c>
      <c r="G296" s="2">
        <v>240</v>
      </c>
      <c r="H296" s="2">
        <v>9157</v>
      </c>
      <c r="I296" s="2">
        <v>9305</v>
      </c>
      <c r="J296" s="2">
        <v>141088</v>
      </c>
      <c r="K296" s="2">
        <v>7.73</v>
      </c>
      <c r="L296" s="2">
        <v>19</v>
      </c>
      <c r="M296" s="2">
        <v>5.16</v>
      </c>
      <c r="N296" s="2">
        <v>20.45</v>
      </c>
      <c r="O296" s="2">
        <v>22.77</v>
      </c>
      <c r="P296" s="2">
        <v>3.2</v>
      </c>
      <c r="Q296" s="2">
        <v>13464</v>
      </c>
      <c r="R296" s="2">
        <v>7262</v>
      </c>
      <c r="S296" s="2">
        <v>6</v>
      </c>
      <c r="T296" s="30">
        <f t="shared" si="24"/>
        <v>2197680</v>
      </c>
      <c r="U296" s="30">
        <f t="shared" si="25"/>
        <v>2374288</v>
      </c>
      <c r="V296" s="30">
        <f t="shared" si="26"/>
        <v>-176608</v>
      </c>
      <c r="W296" s="27">
        <f t="shared" si="27"/>
        <v>-1.2517577682014063</v>
      </c>
      <c r="X296" s="31">
        <f t="shared" si="28"/>
        <v>15.576661374461329</v>
      </c>
      <c r="Y296" t="str">
        <f t="shared" si="29"/>
        <v>Loss making</v>
      </c>
    </row>
    <row r="297" spans="1:25" x14ac:dyDescent="0.3">
      <c r="A297" s="2" t="s">
        <v>314</v>
      </c>
      <c r="B297" s="2" t="s">
        <v>1276</v>
      </c>
      <c r="C297" s="2" t="s">
        <v>1634</v>
      </c>
      <c r="D297" s="2" t="s">
        <v>1637</v>
      </c>
      <c r="E297" s="2">
        <v>2023</v>
      </c>
      <c r="F297" s="2" t="s">
        <v>1641</v>
      </c>
      <c r="G297" s="2">
        <v>2350</v>
      </c>
      <c r="H297" s="2">
        <v>16051</v>
      </c>
      <c r="I297" s="2">
        <v>11605</v>
      </c>
      <c r="J297" s="2">
        <v>444423</v>
      </c>
      <c r="K297" s="2">
        <v>8.0299999999999994</v>
      </c>
      <c r="L297" s="2">
        <v>17</v>
      </c>
      <c r="M297" s="2">
        <v>4.97</v>
      </c>
      <c r="N297" s="2">
        <v>16.68</v>
      </c>
      <c r="O297" s="2">
        <v>81.7</v>
      </c>
      <c r="P297" s="2">
        <v>4.8</v>
      </c>
      <c r="Q297" s="2">
        <v>10211</v>
      </c>
      <c r="R297" s="2">
        <v>2779</v>
      </c>
      <c r="S297" s="2">
        <v>7</v>
      </c>
      <c r="T297" s="30">
        <f t="shared" si="24"/>
        <v>37719850</v>
      </c>
      <c r="U297" s="30">
        <f t="shared" si="25"/>
        <v>27716173</v>
      </c>
      <c r="V297" s="30">
        <f t="shared" si="26"/>
        <v>10003677</v>
      </c>
      <c r="W297" s="27">
        <f t="shared" si="27"/>
        <v>22.509359326587507</v>
      </c>
      <c r="X297" s="31">
        <f t="shared" si="28"/>
        <v>84.873757658807037</v>
      </c>
      <c r="Y297" t="str">
        <f t="shared" si="29"/>
        <v>Moderate</v>
      </c>
    </row>
    <row r="298" spans="1:25" x14ac:dyDescent="0.3">
      <c r="A298" s="2" t="s">
        <v>315</v>
      </c>
      <c r="B298" s="2" t="s">
        <v>1247</v>
      </c>
      <c r="C298" s="2" t="s">
        <v>1634</v>
      </c>
      <c r="D298" s="2" t="s">
        <v>1636</v>
      </c>
      <c r="E298" s="2">
        <v>2024</v>
      </c>
      <c r="F298" s="2" t="s">
        <v>1639</v>
      </c>
      <c r="G298" s="2">
        <v>1030</v>
      </c>
      <c r="H298" s="2">
        <v>9406</v>
      </c>
      <c r="I298" s="2">
        <v>3883</v>
      </c>
      <c r="J298" s="2">
        <v>96099</v>
      </c>
      <c r="K298" s="2">
        <v>5.35</v>
      </c>
      <c r="L298" s="2">
        <v>5</v>
      </c>
      <c r="M298" s="2">
        <v>1.78</v>
      </c>
      <c r="N298" s="2">
        <v>3.14</v>
      </c>
      <c r="O298" s="2">
        <v>42.36</v>
      </c>
      <c r="P298" s="2">
        <v>3.5</v>
      </c>
      <c r="Q298" s="2">
        <v>9404</v>
      </c>
      <c r="R298" s="2">
        <v>5366</v>
      </c>
      <c r="S298" s="2">
        <v>6</v>
      </c>
      <c r="T298" s="30">
        <f t="shared" si="24"/>
        <v>9688180</v>
      </c>
      <c r="U298" s="30">
        <f t="shared" si="25"/>
        <v>4095589</v>
      </c>
      <c r="V298" s="30">
        <f t="shared" si="26"/>
        <v>5592591</v>
      </c>
      <c r="W298" s="27">
        <f t="shared" si="27"/>
        <v>58.19614147909968</v>
      </c>
      <c r="X298" s="31">
        <f t="shared" si="28"/>
        <v>100.81457663451232</v>
      </c>
      <c r="Y298" t="str">
        <f t="shared" si="29"/>
        <v>Moderate</v>
      </c>
    </row>
    <row r="299" spans="1:25" x14ac:dyDescent="0.3">
      <c r="A299" s="2" t="s">
        <v>316</v>
      </c>
      <c r="B299" s="2" t="s">
        <v>1277</v>
      </c>
      <c r="C299" s="2" t="s">
        <v>1634</v>
      </c>
      <c r="D299" s="2" t="s">
        <v>1638</v>
      </c>
      <c r="E299" s="2">
        <v>2023</v>
      </c>
      <c r="F299" s="2" t="s">
        <v>1640</v>
      </c>
      <c r="G299" s="2">
        <v>3025</v>
      </c>
      <c r="H299" s="2">
        <v>8787</v>
      </c>
      <c r="I299" s="2">
        <v>11248</v>
      </c>
      <c r="J299" s="2">
        <v>116093</v>
      </c>
      <c r="K299" s="2">
        <v>5.31</v>
      </c>
      <c r="L299" s="2">
        <v>2</v>
      </c>
      <c r="M299" s="2">
        <v>1.08</v>
      </c>
      <c r="N299" s="2">
        <v>19.14</v>
      </c>
      <c r="O299" s="2">
        <v>46.45</v>
      </c>
      <c r="P299" s="2">
        <v>2</v>
      </c>
      <c r="Q299" s="2">
        <v>3783</v>
      </c>
      <c r="R299" s="2">
        <v>4522</v>
      </c>
      <c r="S299" s="2">
        <v>13</v>
      </c>
      <c r="T299" s="30">
        <f t="shared" si="24"/>
        <v>26580675</v>
      </c>
      <c r="U299" s="30">
        <f t="shared" si="25"/>
        <v>34141293</v>
      </c>
      <c r="V299" s="30">
        <f t="shared" si="26"/>
        <v>-7560618</v>
      </c>
      <c r="W299" s="27">
        <f t="shared" si="27"/>
        <v>-65.125528670979307</v>
      </c>
      <c r="X299" s="31">
        <f t="shared" si="28"/>
        <v>228.96018709138363</v>
      </c>
      <c r="Y299" t="str">
        <f t="shared" si="29"/>
        <v>Loss making</v>
      </c>
    </row>
    <row r="300" spans="1:25" x14ac:dyDescent="0.3">
      <c r="A300" s="2" t="s">
        <v>317</v>
      </c>
      <c r="B300" s="2" t="s">
        <v>1278</v>
      </c>
      <c r="C300" s="2" t="s">
        <v>1633</v>
      </c>
      <c r="D300" s="2" t="s">
        <v>1638</v>
      </c>
      <c r="E300" s="2">
        <v>2023</v>
      </c>
      <c r="F300" s="2" t="s">
        <v>1639</v>
      </c>
      <c r="G300" s="2">
        <v>1234</v>
      </c>
      <c r="H300" s="2">
        <v>2392</v>
      </c>
      <c r="I300" s="2">
        <v>1837</v>
      </c>
      <c r="J300" s="2">
        <v>210761</v>
      </c>
      <c r="K300" s="2">
        <v>12.43</v>
      </c>
      <c r="L300" s="2">
        <v>12</v>
      </c>
      <c r="M300" s="2">
        <v>8.42</v>
      </c>
      <c r="N300" s="2">
        <v>5.25</v>
      </c>
      <c r="O300" s="2">
        <v>66.459999999999994</v>
      </c>
      <c r="P300" s="2">
        <v>2.2000000000000002</v>
      </c>
      <c r="Q300" s="2">
        <v>3977</v>
      </c>
      <c r="R300" s="2">
        <v>9730</v>
      </c>
      <c r="S300" s="2">
        <v>7</v>
      </c>
      <c r="T300" s="30">
        <f t="shared" si="24"/>
        <v>2951728</v>
      </c>
      <c r="U300" s="30">
        <f t="shared" si="25"/>
        <v>2477619</v>
      </c>
      <c r="V300" s="30">
        <f t="shared" si="26"/>
        <v>474109</v>
      </c>
      <c r="W300" s="27">
        <f t="shared" si="27"/>
        <v>2.2495101086064309</v>
      </c>
      <c r="X300" s="31">
        <f t="shared" si="28"/>
        <v>14.005095819435285</v>
      </c>
      <c r="Y300" t="str">
        <f t="shared" si="29"/>
        <v>Low ROI</v>
      </c>
    </row>
    <row r="301" spans="1:25" x14ac:dyDescent="0.3">
      <c r="A301" s="2" t="s">
        <v>318</v>
      </c>
      <c r="B301" s="2" t="s">
        <v>1279</v>
      </c>
      <c r="C301" s="2" t="s">
        <v>1634</v>
      </c>
      <c r="D301" s="2" t="s">
        <v>1636</v>
      </c>
      <c r="E301" s="2">
        <v>2024</v>
      </c>
      <c r="F301" s="2" t="s">
        <v>1640</v>
      </c>
      <c r="G301" s="2">
        <v>3377</v>
      </c>
      <c r="H301" s="2">
        <v>11722</v>
      </c>
      <c r="I301" s="2">
        <v>14744</v>
      </c>
      <c r="J301" s="2">
        <v>360795</v>
      </c>
      <c r="K301" s="2">
        <v>11.84</v>
      </c>
      <c r="L301" s="2">
        <v>15</v>
      </c>
      <c r="M301" s="2">
        <v>6.14</v>
      </c>
      <c r="N301" s="2">
        <v>8.09</v>
      </c>
      <c r="O301" s="2">
        <v>75.67</v>
      </c>
      <c r="P301" s="2">
        <v>3.8</v>
      </c>
      <c r="Q301" s="2">
        <v>4593</v>
      </c>
      <c r="R301" s="2">
        <v>7563</v>
      </c>
      <c r="S301" s="2">
        <v>9</v>
      </c>
      <c r="T301" s="30">
        <f t="shared" si="24"/>
        <v>39585194</v>
      </c>
      <c r="U301" s="30">
        <f t="shared" si="25"/>
        <v>50151283</v>
      </c>
      <c r="V301" s="30">
        <f t="shared" si="26"/>
        <v>-10566089</v>
      </c>
      <c r="W301" s="27">
        <f t="shared" si="27"/>
        <v>-29.285574910960516</v>
      </c>
      <c r="X301" s="31">
        <f t="shared" si="28"/>
        <v>109.71658143821284</v>
      </c>
      <c r="Y301" t="str">
        <f t="shared" si="29"/>
        <v>Loss making</v>
      </c>
    </row>
    <row r="302" spans="1:25" x14ac:dyDescent="0.3">
      <c r="A302" s="2" t="s">
        <v>319</v>
      </c>
      <c r="B302" s="2" t="s">
        <v>1280</v>
      </c>
      <c r="C302" s="2" t="s">
        <v>1634</v>
      </c>
      <c r="D302" s="2" t="s">
        <v>1635</v>
      </c>
      <c r="E302" s="2">
        <v>2024</v>
      </c>
      <c r="F302" s="2" t="s">
        <v>1642</v>
      </c>
      <c r="G302" s="2">
        <v>3444</v>
      </c>
      <c r="H302" s="2">
        <v>6175</v>
      </c>
      <c r="I302" s="2">
        <v>4289</v>
      </c>
      <c r="J302" s="2">
        <v>63893</v>
      </c>
      <c r="K302" s="2">
        <v>4.62</v>
      </c>
      <c r="L302" s="2">
        <v>4</v>
      </c>
      <c r="M302" s="2">
        <v>3.26</v>
      </c>
      <c r="N302" s="2">
        <v>20.48</v>
      </c>
      <c r="O302" s="2">
        <v>28.91</v>
      </c>
      <c r="P302" s="2">
        <v>3.9</v>
      </c>
      <c r="Q302" s="2">
        <v>8707</v>
      </c>
      <c r="R302" s="2">
        <v>9713</v>
      </c>
      <c r="S302" s="2">
        <v>3</v>
      </c>
      <c r="T302" s="30">
        <f t="shared" si="24"/>
        <v>21266700</v>
      </c>
      <c r="U302" s="30">
        <f t="shared" si="25"/>
        <v>14835209</v>
      </c>
      <c r="V302" s="30">
        <f t="shared" si="26"/>
        <v>6431491</v>
      </c>
      <c r="W302" s="27">
        <f t="shared" si="27"/>
        <v>100.6603383782261</v>
      </c>
      <c r="X302" s="31">
        <f t="shared" si="28"/>
        <v>332.84866886826416</v>
      </c>
      <c r="Y302" t="str">
        <f t="shared" si="29"/>
        <v>High ROI</v>
      </c>
    </row>
    <row r="303" spans="1:25" x14ac:dyDescent="0.3">
      <c r="A303" s="2" t="s">
        <v>320</v>
      </c>
      <c r="B303" s="2" t="s">
        <v>1281</v>
      </c>
      <c r="C303" s="2" t="s">
        <v>1633</v>
      </c>
      <c r="D303" s="2" t="s">
        <v>1638</v>
      </c>
      <c r="E303" s="2">
        <v>2024</v>
      </c>
      <c r="F303" s="2" t="s">
        <v>1640</v>
      </c>
      <c r="G303" s="2">
        <v>177</v>
      </c>
      <c r="H303" s="2">
        <v>3433</v>
      </c>
      <c r="I303" s="2">
        <v>8404</v>
      </c>
      <c r="J303" s="2">
        <v>116418</v>
      </c>
      <c r="K303" s="2">
        <v>13.71</v>
      </c>
      <c r="L303" s="2">
        <v>3</v>
      </c>
      <c r="M303" s="2">
        <v>1.92</v>
      </c>
      <c r="N303" s="2">
        <v>13.41</v>
      </c>
      <c r="O303" s="2">
        <v>62.91</v>
      </c>
      <c r="P303" s="2">
        <v>2.2000000000000002</v>
      </c>
      <c r="Q303" s="2">
        <v>10894</v>
      </c>
      <c r="R303" s="2">
        <v>1226</v>
      </c>
      <c r="S303" s="2">
        <v>5</v>
      </c>
      <c r="T303" s="30">
        <f t="shared" si="24"/>
        <v>607641</v>
      </c>
      <c r="U303" s="30">
        <f t="shared" si="25"/>
        <v>1603926</v>
      </c>
      <c r="V303" s="30">
        <f t="shared" si="26"/>
        <v>-996285</v>
      </c>
      <c r="W303" s="27">
        <f t="shared" si="27"/>
        <v>-8.557826109364532</v>
      </c>
      <c r="X303" s="31">
        <f t="shared" si="28"/>
        <v>5.2194763696335622</v>
      </c>
      <c r="Y303" t="str">
        <f t="shared" si="29"/>
        <v>Loss making</v>
      </c>
    </row>
    <row r="304" spans="1:25" x14ac:dyDescent="0.3">
      <c r="A304" s="2" t="s">
        <v>321</v>
      </c>
      <c r="B304" s="2" t="s">
        <v>1086</v>
      </c>
      <c r="C304" s="2" t="s">
        <v>1634</v>
      </c>
      <c r="D304" s="2" t="s">
        <v>1637</v>
      </c>
      <c r="E304" s="2">
        <v>2024</v>
      </c>
      <c r="F304" s="2" t="s">
        <v>1639</v>
      </c>
      <c r="G304" s="2">
        <v>2115</v>
      </c>
      <c r="H304" s="2">
        <v>19264</v>
      </c>
      <c r="I304" s="2">
        <v>8344</v>
      </c>
      <c r="J304" s="2">
        <v>175074</v>
      </c>
      <c r="K304" s="2">
        <v>14.29</v>
      </c>
      <c r="L304" s="2">
        <v>7</v>
      </c>
      <c r="M304" s="2">
        <v>5.55</v>
      </c>
      <c r="N304" s="2">
        <v>21.5</v>
      </c>
      <c r="O304" s="2">
        <v>41.36</v>
      </c>
      <c r="P304" s="2">
        <v>2.4</v>
      </c>
      <c r="Q304" s="2">
        <v>16341</v>
      </c>
      <c r="R304" s="2">
        <v>1880</v>
      </c>
      <c r="S304" s="2">
        <v>14</v>
      </c>
      <c r="T304" s="30">
        <f t="shared" si="24"/>
        <v>40743360</v>
      </c>
      <c r="U304" s="30">
        <f t="shared" si="25"/>
        <v>17822634</v>
      </c>
      <c r="V304" s="30">
        <f t="shared" si="26"/>
        <v>22920726</v>
      </c>
      <c r="W304" s="27">
        <f t="shared" si="27"/>
        <v>130.92021659412592</v>
      </c>
      <c r="X304" s="31">
        <f t="shared" si="28"/>
        <v>232.72079235066315</v>
      </c>
      <c r="Y304" t="str">
        <f t="shared" si="29"/>
        <v>High ROI</v>
      </c>
    </row>
    <row r="305" spans="1:25" x14ac:dyDescent="0.3">
      <c r="A305" s="2" t="s">
        <v>322</v>
      </c>
      <c r="B305" s="2" t="s">
        <v>1148</v>
      </c>
      <c r="C305" s="2" t="s">
        <v>1633</v>
      </c>
      <c r="D305" s="2" t="s">
        <v>1636</v>
      </c>
      <c r="E305" s="2">
        <v>2023</v>
      </c>
      <c r="F305" s="2" t="s">
        <v>1642</v>
      </c>
      <c r="G305" s="2">
        <v>1866</v>
      </c>
      <c r="H305" s="2">
        <v>13373</v>
      </c>
      <c r="I305" s="2">
        <v>3434</v>
      </c>
      <c r="J305" s="2">
        <v>415209</v>
      </c>
      <c r="K305" s="2">
        <v>4.9000000000000004</v>
      </c>
      <c r="L305" s="2">
        <v>18</v>
      </c>
      <c r="M305" s="2">
        <v>5.84</v>
      </c>
      <c r="N305" s="2">
        <v>5.33</v>
      </c>
      <c r="O305" s="2">
        <v>39.5</v>
      </c>
      <c r="P305" s="2">
        <v>5</v>
      </c>
      <c r="Q305" s="2">
        <v>7727</v>
      </c>
      <c r="R305" s="2">
        <v>9823</v>
      </c>
      <c r="S305" s="2">
        <v>7</v>
      </c>
      <c r="T305" s="30">
        <f t="shared" si="24"/>
        <v>24954018</v>
      </c>
      <c r="U305" s="30">
        <f t="shared" si="25"/>
        <v>6823053</v>
      </c>
      <c r="V305" s="30">
        <f t="shared" si="26"/>
        <v>18130965</v>
      </c>
      <c r="W305" s="27">
        <f t="shared" si="27"/>
        <v>43.667080915876099</v>
      </c>
      <c r="X305" s="31">
        <f t="shared" si="28"/>
        <v>60.099896678540205</v>
      </c>
      <c r="Y305" t="str">
        <f t="shared" si="29"/>
        <v>Moderate</v>
      </c>
    </row>
    <row r="306" spans="1:25" x14ac:dyDescent="0.3">
      <c r="A306" s="2" t="s">
        <v>323</v>
      </c>
      <c r="B306" s="2" t="s">
        <v>1282</v>
      </c>
      <c r="C306" s="2" t="s">
        <v>1633</v>
      </c>
      <c r="D306" s="2" t="s">
        <v>1635</v>
      </c>
      <c r="E306" s="2">
        <v>2023</v>
      </c>
      <c r="F306" s="2" t="s">
        <v>1641</v>
      </c>
      <c r="G306" s="2">
        <v>619</v>
      </c>
      <c r="H306" s="2">
        <v>19174</v>
      </c>
      <c r="I306" s="2">
        <v>4783</v>
      </c>
      <c r="J306" s="2">
        <v>180351</v>
      </c>
      <c r="K306" s="2">
        <v>5.32</v>
      </c>
      <c r="L306" s="2">
        <v>13</v>
      </c>
      <c r="M306" s="2">
        <v>2.0699999999999998</v>
      </c>
      <c r="N306" s="2">
        <v>15.19</v>
      </c>
      <c r="O306" s="2">
        <v>65.2</v>
      </c>
      <c r="P306" s="2">
        <v>1.4</v>
      </c>
      <c r="Q306" s="2">
        <v>14780</v>
      </c>
      <c r="R306" s="2">
        <v>9524</v>
      </c>
      <c r="S306" s="2">
        <v>13</v>
      </c>
      <c r="T306" s="30">
        <f t="shared" si="24"/>
        <v>11868706</v>
      </c>
      <c r="U306" s="30">
        <f t="shared" si="25"/>
        <v>3141028</v>
      </c>
      <c r="V306" s="30">
        <f t="shared" si="26"/>
        <v>8727678</v>
      </c>
      <c r="W306" s="27">
        <f t="shared" si="27"/>
        <v>48.392734168371675</v>
      </c>
      <c r="X306" s="31">
        <f t="shared" si="28"/>
        <v>65.808928145671501</v>
      </c>
      <c r="Y306" t="str">
        <f t="shared" si="29"/>
        <v>Moderate</v>
      </c>
    </row>
    <row r="307" spans="1:25" x14ac:dyDescent="0.3">
      <c r="A307" s="2" t="s">
        <v>324</v>
      </c>
      <c r="B307" s="2" t="s">
        <v>1283</v>
      </c>
      <c r="C307" s="2" t="s">
        <v>1633</v>
      </c>
      <c r="D307" s="2" t="s">
        <v>1636</v>
      </c>
      <c r="E307" s="2">
        <v>2024</v>
      </c>
      <c r="F307" s="2" t="s">
        <v>1642</v>
      </c>
      <c r="G307" s="2">
        <v>1945</v>
      </c>
      <c r="H307" s="2">
        <v>19524</v>
      </c>
      <c r="I307" s="2">
        <v>2578</v>
      </c>
      <c r="J307" s="2">
        <v>241083</v>
      </c>
      <c r="K307" s="2">
        <v>7.58</v>
      </c>
      <c r="L307" s="2">
        <v>6</v>
      </c>
      <c r="M307" s="2">
        <v>8.51</v>
      </c>
      <c r="N307" s="2">
        <v>2.09</v>
      </c>
      <c r="O307" s="2">
        <v>40.97</v>
      </c>
      <c r="P307" s="2">
        <v>2.6</v>
      </c>
      <c r="Q307" s="2">
        <v>5035</v>
      </c>
      <c r="R307" s="2">
        <v>6671</v>
      </c>
      <c r="S307" s="2">
        <v>6</v>
      </c>
      <c r="T307" s="30">
        <f t="shared" si="24"/>
        <v>37974180</v>
      </c>
      <c r="U307" s="30">
        <f t="shared" si="25"/>
        <v>5255293</v>
      </c>
      <c r="V307" s="30">
        <f t="shared" si="26"/>
        <v>32718887</v>
      </c>
      <c r="W307" s="27">
        <f t="shared" si="27"/>
        <v>135.71627613726392</v>
      </c>
      <c r="X307" s="31">
        <f t="shared" si="28"/>
        <v>157.51496372618558</v>
      </c>
      <c r="Y307" t="str">
        <f t="shared" si="29"/>
        <v>High ROI</v>
      </c>
    </row>
    <row r="308" spans="1:25" x14ac:dyDescent="0.3">
      <c r="A308" s="2" t="s">
        <v>325</v>
      </c>
      <c r="B308" s="2" t="s">
        <v>1284</v>
      </c>
      <c r="C308" s="2" t="s">
        <v>1632</v>
      </c>
      <c r="D308" s="2" t="s">
        <v>1637</v>
      </c>
      <c r="E308" s="2">
        <v>2023</v>
      </c>
      <c r="F308" s="2" t="s">
        <v>1641</v>
      </c>
      <c r="G308" s="2">
        <v>2783</v>
      </c>
      <c r="H308" s="2">
        <v>14739</v>
      </c>
      <c r="I308" s="2">
        <v>8702</v>
      </c>
      <c r="J308" s="2">
        <v>88635</v>
      </c>
      <c r="K308" s="2">
        <v>14.12</v>
      </c>
      <c r="L308" s="2">
        <v>13</v>
      </c>
      <c r="M308" s="2">
        <v>0.84</v>
      </c>
      <c r="N308" s="2">
        <v>16.079999999999998</v>
      </c>
      <c r="O308" s="2">
        <v>37.69</v>
      </c>
      <c r="P308" s="2">
        <v>1.2</v>
      </c>
      <c r="Q308" s="2">
        <v>12082</v>
      </c>
      <c r="R308" s="2">
        <v>8684</v>
      </c>
      <c r="S308" s="2">
        <v>2</v>
      </c>
      <c r="T308" s="30">
        <f t="shared" si="24"/>
        <v>41018637</v>
      </c>
      <c r="U308" s="30">
        <f t="shared" si="25"/>
        <v>24306301</v>
      </c>
      <c r="V308" s="30">
        <f t="shared" si="26"/>
        <v>16712336</v>
      </c>
      <c r="W308" s="27">
        <f t="shared" si="27"/>
        <v>188.55233259998872</v>
      </c>
      <c r="X308" s="31">
        <f t="shared" si="28"/>
        <v>462.78148586901335</v>
      </c>
      <c r="Y308" t="str">
        <f t="shared" si="29"/>
        <v>High ROI</v>
      </c>
    </row>
    <row r="309" spans="1:25" x14ac:dyDescent="0.3">
      <c r="A309" s="2" t="s">
        <v>326</v>
      </c>
      <c r="B309" s="2" t="s">
        <v>1285</v>
      </c>
      <c r="C309" s="2" t="s">
        <v>1632</v>
      </c>
      <c r="D309" s="2" t="s">
        <v>1638</v>
      </c>
      <c r="E309" s="2">
        <v>2023</v>
      </c>
      <c r="F309" s="2" t="s">
        <v>1642</v>
      </c>
      <c r="G309" s="2">
        <v>3913</v>
      </c>
      <c r="H309" s="2">
        <v>12374</v>
      </c>
      <c r="I309" s="2">
        <v>5910</v>
      </c>
      <c r="J309" s="2">
        <v>499331</v>
      </c>
      <c r="K309" s="2">
        <v>13.14</v>
      </c>
      <c r="L309" s="2">
        <v>5</v>
      </c>
      <c r="M309" s="2">
        <v>3.56</v>
      </c>
      <c r="N309" s="2">
        <v>19.059999999999999</v>
      </c>
      <c r="O309" s="2">
        <v>76.87</v>
      </c>
      <c r="P309" s="2">
        <v>4.3</v>
      </c>
      <c r="Q309" s="2">
        <v>4413</v>
      </c>
      <c r="R309" s="2">
        <v>925</v>
      </c>
      <c r="S309" s="2">
        <v>10</v>
      </c>
      <c r="T309" s="30">
        <f t="shared" si="24"/>
        <v>48419462</v>
      </c>
      <c r="U309" s="30">
        <f t="shared" si="25"/>
        <v>23625161</v>
      </c>
      <c r="V309" s="30">
        <f t="shared" si="26"/>
        <v>24794301</v>
      </c>
      <c r="W309" s="27">
        <f t="shared" si="27"/>
        <v>49.655040444114228</v>
      </c>
      <c r="X309" s="31">
        <f t="shared" si="28"/>
        <v>96.968668077888211</v>
      </c>
      <c r="Y309" t="str">
        <f t="shared" si="29"/>
        <v>Moderate</v>
      </c>
    </row>
    <row r="310" spans="1:25" x14ac:dyDescent="0.3">
      <c r="A310" s="2" t="s">
        <v>327</v>
      </c>
      <c r="B310" s="2" t="s">
        <v>1286</v>
      </c>
      <c r="C310" s="2" t="s">
        <v>1633</v>
      </c>
      <c r="D310" s="2" t="s">
        <v>1638</v>
      </c>
      <c r="E310" s="2">
        <v>2024</v>
      </c>
      <c r="F310" s="2" t="s">
        <v>1641</v>
      </c>
      <c r="G310" s="2">
        <v>4771</v>
      </c>
      <c r="H310" s="2">
        <v>19102</v>
      </c>
      <c r="I310" s="2">
        <v>5989</v>
      </c>
      <c r="J310" s="2">
        <v>145071</v>
      </c>
      <c r="K310" s="2">
        <v>1.54</v>
      </c>
      <c r="L310" s="2">
        <v>11</v>
      </c>
      <c r="M310" s="2">
        <v>6.8</v>
      </c>
      <c r="N310" s="2">
        <v>14.62</v>
      </c>
      <c r="O310" s="2">
        <v>18.100000000000001</v>
      </c>
      <c r="P310" s="2">
        <v>1.4</v>
      </c>
      <c r="Q310" s="2">
        <v>3840</v>
      </c>
      <c r="R310" s="2">
        <v>7376</v>
      </c>
      <c r="S310" s="2">
        <v>4</v>
      </c>
      <c r="T310" s="30">
        <f t="shared" si="24"/>
        <v>91135642</v>
      </c>
      <c r="U310" s="30">
        <f t="shared" si="25"/>
        <v>28718590</v>
      </c>
      <c r="V310" s="30">
        <f t="shared" si="26"/>
        <v>62417052</v>
      </c>
      <c r="W310" s="27">
        <f t="shared" si="27"/>
        <v>430.25175259011104</v>
      </c>
      <c r="X310" s="31">
        <f t="shared" si="28"/>
        <v>628.21406070131172</v>
      </c>
      <c r="Y310" t="str">
        <f t="shared" si="29"/>
        <v>High ROI</v>
      </c>
    </row>
    <row r="311" spans="1:25" x14ac:dyDescent="0.3">
      <c r="A311" s="2" t="s">
        <v>328</v>
      </c>
      <c r="B311" s="2" t="s">
        <v>1287</v>
      </c>
      <c r="C311" s="2" t="s">
        <v>1634</v>
      </c>
      <c r="D311" s="2" t="s">
        <v>1638</v>
      </c>
      <c r="E311" s="2">
        <v>2024</v>
      </c>
      <c r="F311" s="2" t="s">
        <v>1639</v>
      </c>
      <c r="G311" s="2">
        <v>4064</v>
      </c>
      <c r="H311" s="2">
        <v>6516</v>
      </c>
      <c r="I311" s="2">
        <v>12887</v>
      </c>
      <c r="J311" s="2">
        <v>390662</v>
      </c>
      <c r="K311" s="2">
        <v>5.89</v>
      </c>
      <c r="L311" s="2">
        <v>15</v>
      </c>
      <c r="M311" s="2">
        <v>2.74</v>
      </c>
      <c r="N311" s="2">
        <v>6.66</v>
      </c>
      <c r="O311" s="2">
        <v>64.069999999999993</v>
      </c>
      <c r="P311" s="2">
        <v>3.7</v>
      </c>
      <c r="Q311" s="2">
        <v>6789</v>
      </c>
      <c r="R311" s="2">
        <v>2495</v>
      </c>
      <c r="S311" s="2">
        <v>3</v>
      </c>
      <c r="T311" s="30">
        <f t="shared" si="24"/>
        <v>26481024</v>
      </c>
      <c r="U311" s="30">
        <f t="shared" si="25"/>
        <v>52763430</v>
      </c>
      <c r="V311" s="30">
        <f t="shared" si="26"/>
        <v>-26282406</v>
      </c>
      <c r="W311" s="27">
        <f t="shared" si="27"/>
        <v>-67.276586921686771</v>
      </c>
      <c r="X311" s="31">
        <f t="shared" si="28"/>
        <v>67.785000844719988</v>
      </c>
      <c r="Y311" t="str">
        <f t="shared" si="29"/>
        <v>Loss making</v>
      </c>
    </row>
    <row r="312" spans="1:25" x14ac:dyDescent="0.3">
      <c r="A312" s="2" t="s">
        <v>329</v>
      </c>
      <c r="B312" s="2" t="s">
        <v>1288</v>
      </c>
      <c r="C312" s="2" t="s">
        <v>1632</v>
      </c>
      <c r="D312" s="2" t="s">
        <v>1636</v>
      </c>
      <c r="E312" s="2">
        <v>2024</v>
      </c>
      <c r="F312" s="2" t="s">
        <v>1639</v>
      </c>
      <c r="G312" s="2">
        <v>2951</v>
      </c>
      <c r="H312" s="2">
        <v>15274</v>
      </c>
      <c r="I312" s="2">
        <v>8178</v>
      </c>
      <c r="J312" s="2">
        <v>418377</v>
      </c>
      <c r="K312" s="2">
        <v>8.3000000000000007</v>
      </c>
      <c r="L312" s="2">
        <v>16</v>
      </c>
      <c r="M312" s="2">
        <v>8.2799999999999994</v>
      </c>
      <c r="N312" s="2">
        <v>0.78</v>
      </c>
      <c r="O312" s="2">
        <v>29.9</v>
      </c>
      <c r="P312" s="2">
        <v>1.2</v>
      </c>
      <c r="Q312" s="2">
        <v>2097</v>
      </c>
      <c r="R312" s="2">
        <v>4245</v>
      </c>
      <c r="S312" s="2">
        <v>10</v>
      </c>
      <c r="T312" s="30">
        <f t="shared" si="24"/>
        <v>45073574</v>
      </c>
      <c r="U312" s="30">
        <f t="shared" si="25"/>
        <v>24551655</v>
      </c>
      <c r="V312" s="30">
        <f t="shared" si="26"/>
        <v>20521919</v>
      </c>
      <c r="W312" s="27">
        <f t="shared" si="27"/>
        <v>49.051259988001256</v>
      </c>
      <c r="X312" s="31">
        <f t="shared" si="28"/>
        <v>107.73434964159119</v>
      </c>
      <c r="Y312" t="str">
        <f t="shared" si="29"/>
        <v>Moderate</v>
      </c>
    </row>
    <row r="313" spans="1:25" x14ac:dyDescent="0.3">
      <c r="A313" s="2" t="s">
        <v>330</v>
      </c>
      <c r="B313" s="2" t="s">
        <v>1060</v>
      </c>
      <c r="C313" s="2" t="s">
        <v>1633</v>
      </c>
      <c r="D313" s="2" t="s">
        <v>1635</v>
      </c>
      <c r="E313" s="2">
        <v>2024</v>
      </c>
      <c r="F313" s="2" t="s">
        <v>1641</v>
      </c>
      <c r="G313" s="2">
        <v>1736</v>
      </c>
      <c r="H313" s="2">
        <v>11252</v>
      </c>
      <c r="I313" s="2">
        <v>1924</v>
      </c>
      <c r="J313" s="2">
        <v>415795</v>
      </c>
      <c r="K313" s="2">
        <v>7.55</v>
      </c>
      <c r="L313" s="2">
        <v>12</v>
      </c>
      <c r="M313" s="2">
        <v>7.4</v>
      </c>
      <c r="N313" s="2">
        <v>2.99</v>
      </c>
      <c r="O313" s="2">
        <v>11.24</v>
      </c>
      <c r="P313" s="2">
        <v>3.7</v>
      </c>
      <c r="Q313" s="2">
        <v>16525</v>
      </c>
      <c r="R313" s="2">
        <v>7159</v>
      </c>
      <c r="S313" s="2">
        <v>8</v>
      </c>
      <c r="T313" s="30">
        <f t="shared" si="24"/>
        <v>19533472</v>
      </c>
      <c r="U313" s="30">
        <f t="shared" si="25"/>
        <v>3755859</v>
      </c>
      <c r="V313" s="30">
        <f t="shared" si="26"/>
        <v>15777613</v>
      </c>
      <c r="W313" s="27">
        <f t="shared" si="27"/>
        <v>37.945653507136932</v>
      </c>
      <c r="X313" s="31">
        <f t="shared" si="28"/>
        <v>46.978612056422037</v>
      </c>
      <c r="Y313" t="str">
        <f t="shared" si="29"/>
        <v>Moderate</v>
      </c>
    </row>
    <row r="314" spans="1:25" x14ac:dyDescent="0.3">
      <c r="A314" s="2" t="s">
        <v>331</v>
      </c>
      <c r="B314" s="2" t="s">
        <v>1289</v>
      </c>
      <c r="C314" s="2" t="s">
        <v>1633</v>
      </c>
      <c r="D314" s="2" t="s">
        <v>1638</v>
      </c>
      <c r="E314" s="2">
        <v>2023</v>
      </c>
      <c r="F314" s="2" t="s">
        <v>1639</v>
      </c>
      <c r="G314" s="2">
        <v>3059</v>
      </c>
      <c r="H314" s="2">
        <v>18838</v>
      </c>
      <c r="I314" s="2">
        <v>1497</v>
      </c>
      <c r="J314" s="2">
        <v>122805</v>
      </c>
      <c r="K314" s="2">
        <v>2.91</v>
      </c>
      <c r="L314" s="2">
        <v>13</v>
      </c>
      <c r="M314" s="2">
        <v>7.89</v>
      </c>
      <c r="N314" s="2">
        <v>15.56</v>
      </c>
      <c r="O314" s="2">
        <v>23.34</v>
      </c>
      <c r="P314" s="2">
        <v>4.4000000000000004</v>
      </c>
      <c r="Q314" s="2">
        <v>8645</v>
      </c>
      <c r="R314" s="2">
        <v>5592</v>
      </c>
      <c r="S314" s="2">
        <v>6</v>
      </c>
      <c r="T314" s="30">
        <f t="shared" si="24"/>
        <v>57625442</v>
      </c>
      <c r="U314" s="30">
        <f t="shared" si="25"/>
        <v>4702128</v>
      </c>
      <c r="V314" s="30">
        <f t="shared" si="26"/>
        <v>52923314</v>
      </c>
      <c r="W314" s="27">
        <f t="shared" si="27"/>
        <v>430.95406538821709</v>
      </c>
      <c r="X314" s="31">
        <f t="shared" si="28"/>
        <v>469.24345099955212</v>
      </c>
      <c r="Y314" t="str">
        <f t="shared" si="29"/>
        <v>High ROI</v>
      </c>
    </row>
    <row r="315" spans="1:25" x14ac:dyDescent="0.3">
      <c r="A315" s="2" t="s">
        <v>332</v>
      </c>
      <c r="B315" s="2" t="s">
        <v>1289</v>
      </c>
      <c r="C315" s="2" t="s">
        <v>1633</v>
      </c>
      <c r="D315" s="2" t="s">
        <v>1638</v>
      </c>
      <c r="E315" s="2">
        <v>2023</v>
      </c>
      <c r="F315" s="2" t="s">
        <v>1639</v>
      </c>
      <c r="G315" s="2">
        <v>204</v>
      </c>
      <c r="H315" s="2">
        <v>17085</v>
      </c>
      <c r="I315" s="2">
        <v>2979</v>
      </c>
      <c r="J315" s="2">
        <v>471280</v>
      </c>
      <c r="K315" s="2">
        <v>12.88</v>
      </c>
      <c r="L315" s="2">
        <v>6</v>
      </c>
      <c r="M315" s="2">
        <v>1.19</v>
      </c>
      <c r="N315" s="2">
        <v>23.36</v>
      </c>
      <c r="O315" s="2">
        <v>58.53</v>
      </c>
      <c r="P315" s="2">
        <v>2.6</v>
      </c>
      <c r="Q315" s="2">
        <v>4402</v>
      </c>
      <c r="R315" s="2">
        <v>7211</v>
      </c>
      <c r="S315" s="2">
        <v>13</v>
      </c>
      <c r="T315" s="30">
        <f t="shared" si="24"/>
        <v>3485340</v>
      </c>
      <c r="U315" s="30">
        <f t="shared" si="25"/>
        <v>1078996</v>
      </c>
      <c r="V315" s="30">
        <f t="shared" si="26"/>
        <v>2406344</v>
      </c>
      <c r="W315" s="27">
        <f t="shared" si="27"/>
        <v>5.1059752164318448</v>
      </c>
      <c r="X315" s="31">
        <f t="shared" si="28"/>
        <v>7.3954761500594124</v>
      </c>
      <c r="Y315" t="str">
        <f t="shared" si="29"/>
        <v>Low ROI</v>
      </c>
    </row>
    <row r="316" spans="1:25" x14ac:dyDescent="0.3">
      <c r="A316" s="2" t="s">
        <v>333</v>
      </c>
      <c r="B316" s="2" t="s">
        <v>1290</v>
      </c>
      <c r="C316" s="2" t="s">
        <v>1633</v>
      </c>
      <c r="D316" s="2" t="s">
        <v>1636</v>
      </c>
      <c r="E316" s="2">
        <v>2024</v>
      </c>
      <c r="F316" s="2" t="s">
        <v>1642</v>
      </c>
      <c r="G316" s="2">
        <v>2587</v>
      </c>
      <c r="H316" s="2">
        <v>8791</v>
      </c>
      <c r="I316" s="2">
        <v>10396</v>
      </c>
      <c r="J316" s="2">
        <v>434957</v>
      </c>
      <c r="K316" s="2">
        <v>10.15</v>
      </c>
      <c r="L316" s="2">
        <v>13</v>
      </c>
      <c r="M316" s="2">
        <v>1.41</v>
      </c>
      <c r="N316" s="2">
        <v>5.16</v>
      </c>
      <c r="O316" s="2">
        <v>66.73</v>
      </c>
      <c r="P316" s="2">
        <v>3.1</v>
      </c>
      <c r="Q316" s="2">
        <v>10455</v>
      </c>
      <c r="R316" s="2">
        <v>6892</v>
      </c>
      <c r="S316" s="2">
        <v>7</v>
      </c>
      <c r="T316" s="30">
        <f t="shared" si="24"/>
        <v>22742317</v>
      </c>
      <c r="U316" s="30">
        <f t="shared" si="25"/>
        <v>27329409</v>
      </c>
      <c r="V316" s="30">
        <f t="shared" si="26"/>
        <v>-4587092</v>
      </c>
      <c r="W316" s="27">
        <f t="shared" si="27"/>
        <v>-10.546081566683604</v>
      </c>
      <c r="X316" s="31">
        <f t="shared" si="28"/>
        <v>52.286357042190375</v>
      </c>
      <c r="Y316" t="str">
        <f t="shared" si="29"/>
        <v>Loss making</v>
      </c>
    </row>
    <row r="317" spans="1:25" x14ac:dyDescent="0.3">
      <c r="A317" s="2" t="s">
        <v>334</v>
      </c>
      <c r="B317" s="2" t="s">
        <v>1291</v>
      </c>
      <c r="C317" s="2" t="s">
        <v>1632</v>
      </c>
      <c r="D317" s="2" t="s">
        <v>1636</v>
      </c>
      <c r="E317" s="2">
        <v>2023</v>
      </c>
      <c r="F317" s="2" t="s">
        <v>1641</v>
      </c>
      <c r="G317" s="2">
        <v>1459</v>
      </c>
      <c r="H317" s="2">
        <v>2474</v>
      </c>
      <c r="I317" s="2">
        <v>6051</v>
      </c>
      <c r="J317" s="2">
        <v>391207</v>
      </c>
      <c r="K317" s="2">
        <v>12.57</v>
      </c>
      <c r="L317" s="2">
        <v>14</v>
      </c>
      <c r="M317" s="2">
        <v>2.86</v>
      </c>
      <c r="N317" s="2">
        <v>18.38</v>
      </c>
      <c r="O317" s="2">
        <v>11.68</v>
      </c>
      <c r="P317" s="2">
        <v>2.6</v>
      </c>
      <c r="Q317" s="2">
        <v>9194</v>
      </c>
      <c r="R317" s="2">
        <v>9655</v>
      </c>
      <c r="S317" s="2">
        <v>13</v>
      </c>
      <c r="T317" s="30">
        <f t="shared" si="24"/>
        <v>3609566</v>
      </c>
      <c r="U317" s="30">
        <f t="shared" si="25"/>
        <v>9219616</v>
      </c>
      <c r="V317" s="30">
        <f t="shared" si="26"/>
        <v>-5610050</v>
      </c>
      <c r="W317" s="27">
        <f t="shared" si="27"/>
        <v>-14.340362007837284</v>
      </c>
      <c r="X317" s="31">
        <f t="shared" si="28"/>
        <v>9.2267418527787086</v>
      </c>
      <c r="Y317" t="str">
        <f t="shared" si="29"/>
        <v>Loss making</v>
      </c>
    </row>
    <row r="318" spans="1:25" x14ac:dyDescent="0.3">
      <c r="A318" s="2" t="s">
        <v>335</v>
      </c>
      <c r="B318" s="2" t="s">
        <v>1292</v>
      </c>
      <c r="C318" s="2" t="s">
        <v>1632</v>
      </c>
      <c r="D318" s="2" t="s">
        <v>1635</v>
      </c>
      <c r="E318" s="2">
        <v>2023</v>
      </c>
      <c r="F318" s="2" t="s">
        <v>1641</v>
      </c>
      <c r="G318" s="2">
        <v>4107</v>
      </c>
      <c r="H318" s="2">
        <v>5633</v>
      </c>
      <c r="I318" s="2">
        <v>10035</v>
      </c>
      <c r="J318" s="2">
        <v>314598</v>
      </c>
      <c r="K318" s="2">
        <v>12.88</v>
      </c>
      <c r="L318" s="2">
        <v>11</v>
      </c>
      <c r="M318" s="2">
        <v>5.18</v>
      </c>
      <c r="N318" s="2">
        <v>21.66</v>
      </c>
      <c r="O318" s="2">
        <v>12.91</v>
      </c>
      <c r="P318" s="2">
        <v>2.2000000000000002</v>
      </c>
      <c r="Q318" s="2">
        <v>6330</v>
      </c>
      <c r="R318" s="2">
        <v>3651</v>
      </c>
      <c r="S318" s="2">
        <v>12</v>
      </c>
      <c r="T318" s="30">
        <f t="shared" si="24"/>
        <v>23134731</v>
      </c>
      <c r="U318" s="30">
        <f t="shared" si="25"/>
        <v>41528343</v>
      </c>
      <c r="V318" s="30">
        <f t="shared" si="26"/>
        <v>-18393612</v>
      </c>
      <c r="W318" s="27">
        <f t="shared" si="27"/>
        <v>-58.467034119733754</v>
      </c>
      <c r="X318" s="31">
        <f t="shared" si="28"/>
        <v>73.537438254534365</v>
      </c>
      <c r="Y318" t="str">
        <f t="shared" si="29"/>
        <v>Loss making</v>
      </c>
    </row>
    <row r="319" spans="1:25" x14ac:dyDescent="0.3">
      <c r="A319" s="2" t="s">
        <v>336</v>
      </c>
      <c r="B319" s="2" t="s">
        <v>1252</v>
      </c>
      <c r="C319" s="2" t="s">
        <v>1634</v>
      </c>
      <c r="D319" s="2" t="s">
        <v>1638</v>
      </c>
      <c r="E319" s="2">
        <v>2024</v>
      </c>
      <c r="F319" s="2" t="s">
        <v>1641</v>
      </c>
      <c r="G319" s="2">
        <v>834</v>
      </c>
      <c r="H319" s="2">
        <v>16163</v>
      </c>
      <c r="I319" s="2">
        <v>2729</v>
      </c>
      <c r="J319" s="2">
        <v>333022</v>
      </c>
      <c r="K319" s="2">
        <v>11.23</v>
      </c>
      <c r="L319" s="2">
        <v>16</v>
      </c>
      <c r="M319" s="2">
        <v>7.48</v>
      </c>
      <c r="N319" s="2">
        <v>13.02</v>
      </c>
      <c r="O319" s="2">
        <v>82.2</v>
      </c>
      <c r="P319" s="2">
        <v>4.2</v>
      </c>
      <c r="Q319" s="2">
        <v>11334</v>
      </c>
      <c r="R319" s="2">
        <v>7811</v>
      </c>
      <c r="S319" s="2">
        <v>5</v>
      </c>
      <c r="T319" s="30">
        <f t="shared" si="24"/>
        <v>13479942</v>
      </c>
      <c r="U319" s="30">
        <f t="shared" si="25"/>
        <v>2609008</v>
      </c>
      <c r="V319" s="30">
        <f t="shared" si="26"/>
        <v>10870934</v>
      </c>
      <c r="W319" s="27">
        <f t="shared" si="27"/>
        <v>32.643290833638616</v>
      </c>
      <c r="X319" s="31">
        <f t="shared" si="28"/>
        <v>40.477632108389237</v>
      </c>
      <c r="Y319" t="str">
        <f t="shared" si="29"/>
        <v>Moderate</v>
      </c>
    </row>
    <row r="320" spans="1:25" x14ac:dyDescent="0.3">
      <c r="A320" s="2" t="s">
        <v>337</v>
      </c>
      <c r="B320" s="2" t="s">
        <v>1293</v>
      </c>
      <c r="C320" s="2" t="s">
        <v>1634</v>
      </c>
      <c r="D320" s="2" t="s">
        <v>1635</v>
      </c>
      <c r="E320" s="2">
        <v>2024</v>
      </c>
      <c r="F320" s="2" t="s">
        <v>1642</v>
      </c>
      <c r="G320" s="2">
        <v>3225</v>
      </c>
      <c r="H320" s="2">
        <v>5472</v>
      </c>
      <c r="I320" s="2">
        <v>1813</v>
      </c>
      <c r="J320" s="2">
        <v>232170</v>
      </c>
      <c r="K320" s="2">
        <v>6.59</v>
      </c>
      <c r="L320" s="2">
        <v>8</v>
      </c>
      <c r="M320" s="2">
        <v>8.3699999999999992</v>
      </c>
      <c r="N320" s="2">
        <v>16.73</v>
      </c>
      <c r="O320" s="2">
        <v>15.86</v>
      </c>
      <c r="P320" s="2">
        <v>2.1</v>
      </c>
      <c r="Q320" s="2">
        <v>11989</v>
      </c>
      <c r="R320" s="2">
        <v>3728</v>
      </c>
      <c r="S320" s="2">
        <v>2</v>
      </c>
      <c r="T320" s="30">
        <f t="shared" si="24"/>
        <v>17647200</v>
      </c>
      <c r="U320" s="30">
        <f t="shared" si="25"/>
        <v>6079095</v>
      </c>
      <c r="V320" s="30">
        <f t="shared" si="26"/>
        <v>11568105</v>
      </c>
      <c r="W320" s="27">
        <f t="shared" si="27"/>
        <v>49.826011112546844</v>
      </c>
      <c r="X320" s="31">
        <f t="shared" si="28"/>
        <v>76.009820390231297</v>
      </c>
      <c r="Y320" t="str">
        <f t="shared" si="29"/>
        <v>Moderate</v>
      </c>
    </row>
    <row r="321" spans="1:25" x14ac:dyDescent="0.3">
      <c r="A321" s="2" t="s">
        <v>338</v>
      </c>
      <c r="B321" s="2" t="s">
        <v>1236</v>
      </c>
      <c r="C321" s="2" t="s">
        <v>1633</v>
      </c>
      <c r="D321" s="2" t="s">
        <v>1635</v>
      </c>
      <c r="E321" s="2">
        <v>2024</v>
      </c>
      <c r="F321" s="2" t="s">
        <v>1641</v>
      </c>
      <c r="G321" s="2">
        <v>4391</v>
      </c>
      <c r="H321" s="2">
        <v>6795</v>
      </c>
      <c r="I321" s="2">
        <v>1026</v>
      </c>
      <c r="J321" s="2">
        <v>243226</v>
      </c>
      <c r="K321" s="2">
        <v>9.16</v>
      </c>
      <c r="L321" s="2">
        <v>14</v>
      </c>
      <c r="M321" s="2">
        <v>7.04</v>
      </c>
      <c r="N321" s="2">
        <v>20.38</v>
      </c>
      <c r="O321" s="2">
        <v>81.53</v>
      </c>
      <c r="P321" s="2">
        <v>3.9</v>
      </c>
      <c r="Q321" s="2">
        <v>17268</v>
      </c>
      <c r="R321" s="2">
        <v>1665</v>
      </c>
      <c r="S321" s="2">
        <v>5</v>
      </c>
      <c r="T321" s="30">
        <f t="shared" si="24"/>
        <v>29836845</v>
      </c>
      <c r="U321" s="30">
        <f t="shared" si="25"/>
        <v>4748392</v>
      </c>
      <c r="V321" s="30">
        <f t="shared" si="26"/>
        <v>25088453</v>
      </c>
      <c r="W321" s="27">
        <f t="shared" si="27"/>
        <v>103.14872998774803</v>
      </c>
      <c r="X321" s="31">
        <f t="shared" si="28"/>
        <v>122.67128103081085</v>
      </c>
      <c r="Y321" t="str">
        <f t="shared" si="29"/>
        <v>High ROI</v>
      </c>
    </row>
    <row r="322" spans="1:25" x14ac:dyDescent="0.3">
      <c r="A322" s="2" t="s">
        <v>339</v>
      </c>
      <c r="B322" s="2" t="s">
        <v>1294</v>
      </c>
      <c r="C322" s="2" t="s">
        <v>1632</v>
      </c>
      <c r="D322" s="2" t="s">
        <v>1636</v>
      </c>
      <c r="E322" s="2">
        <v>2024</v>
      </c>
      <c r="F322" s="2" t="s">
        <v>1642</v>
      </c>
      <c r="G322" s="2">
        <v>2856</v>
      </c>
      <c r="H322" s="2">
        <v>15413</v>
      </c>
      <c r="I322" s="2">
        <v>8121</v>
      </c>
      <c r="J322" s="2">
        <v>194063</v>
      </c>
      <c r="K322" s="2">
        <v>2.41</v>
      </c>
      <c r="L322" s="2">
        <v>11</v>
      </c>
      <c r="M322" s="2">
        <v>9.2899999999999991</v>
      </c>
      <c r="N322" s="2">
        <v>6.52</v>
      </c>
      <c r="O322" s="2">
        <v>28.25</v>
      </c>
      <c r="P322" s="2">
        <v>1.8</v>
      </c>
      <c r="Q322" s="2">
        <v>11864</v>
      </c>
      <c r="R322" s="2">
        <v>3767</v>
      </c>
      <c r="S322" s="2">
        <v>10</v>
      </c>
      <c r="T322" s="30">
        <f t="shared" si="24"/>
        <v>44019528</v>
      </c>
      <c r="U322" s="30">
        <f t="shared" si="25"/>
        <v>23387639</v>
      </c>
      <c r="V322" s="30">
        <f t="shared" si="26"/>
        <v>20631889</v>
      </c>
      <c r="W322" s="27">
        <f t="shared" si="27"/>
        <v>106.31541818893865</v>
      </c>
      <c r="X322" s="31">
        <f t="shared" si="28"/>
        <v>226.83112185218204</v>
      </c>
      <c r="Y322" t="str">
        <f t="shared" si="29"/>
        <v>High ROI</v>
      </c>
    </row>
    <row r="323" spans="1:25" x14ac:dyDescent="0.3">
      <c r="A323" s="2" t="s">
        <v>340</v>
      </c>
      <c r="B323" s="2" t="s">
        <v>1295</v>
      </c>
      <c r="C323" s="2" t="s">
        <v>1634</v>
      </c>
      <c r="D323" s="2" t="s">
        <v>1635</v>
      </c>
      <c r="E323" s="2">
        <v>2023</v>
      </c>
      <c r="F323" s="2" t="s">
        <v>1642</v>
      </c>
      <c r="G323" s="2">
        <v>587</v>
      </c>
      <c r="H323" s="2">
        <v>10605</v>
      </c>
      <c r="I323" s="2">
        <v>2628</v>
      </c>
      <c r="J323" s="2">
        <v>118344</v>
      </c>
      <c r="K323" s="2">
        <v>10.1</v>
      </c>
      <c r="L323" s="2">
        <v>1</v>
      </c>
      <c r="M323" s="2">
        <v>7.39</v>
      </c>
      <c r="N323" s="2">
        <v>7.42</v>
      </c>
      <c r="O323" s="2">
        <v>69.2</v>
      </c>
      <c r="P323" s="2">
        <v>2</v>
      </c>
      <c r="Q323" s="2">
        <v>3660</v>
      </c>
      <c r="R323" s="2">
        <v>6559</v>
      </c>
      <c r="S323" s="2">
        <v>2</v>
      </c>
      <c r="T323" s="30">
        <f t="shared" ref="T323:T386" si="30">G323*H323</f>
        <v>6225135</v>
      </c>
      <c r="U323" s="30">
        <f t="shared" ref="U323:U386" si="31">(G323*I323)+J323</f>
        <v>1660980</v>
      </c>
      <c r="V323" s="30">
        <f t="shared" ref="V323:V386" si="32">T323-U323</f>
        <v>4564155</v>
      </c>
      <c r="W323" s="27">
        <f t="shared" ref="W323:W386" si="33">V323/J323</f>
        <v>38.566847495437031</v>
      </c>
      <c r="X323" s="31">
        <f t="shared" ref="X323:X386" si="34">T323/J323</f>
        <v>52.602033056175216</v>
      </c>
      <c r="Y323" t="str">
        <f t="shared" ref="Y323:Y386" si="35">IF(OR(W323&lt;$AB$2,W323&lt;0),"Loss making",IF(W323&lt;$AB$3,"Low ROI",IF(W323&lt;$AB$4,"Moderate","High ROI")))</f>
        <v>Moderate</v>
      </c>
    </row>
    <row r="324" spans="1:25" x14ac:dyDescent="0.3">
      <c r="A324" s="2" t="s">
        <v>341</v>
      </c>
      <c r="B324" s="2" t="s">
        <v>1296</v>
      </c>
      <c r="C324" s="2" t="s">
        <v>1633</v>
      </c>
      <c r="D324" s="2" t="s">
        <v>1635</v>
      </c>
      <c r="E324" s="2">
        <v>2024</v>
      </c>
      <c r="F324" s="2" t="s">
        <v>1639</v>
      </c>
      <c r="G324" s="2">
        <v>1891</v>
      </c>
      <c r="H324" s="2">
        <v>9728</v>
      </c>
      <c r="I324" s="2">
        <v>8709</v>
      </c>
      <c r="J324" s="2">
        <v>417090</v>
      </c>
      <c r="K324" s="2">
        <v>2.69</v>
      </c>
      <c r="L324" s="2">
        <v>4</v>
      </c>
      <c r="M324" s="2">
        <v>3.06</v>
      </c>
      <c r="N324" s="2">
        <v>0.02</v>
      </c>
      <c r="O324" s="2">
        <v>34.78</v>
      </c>
      <c r="P324" s="2">
        <v>2.2999999999999998</v>
      </c>
      <c r="Q324" s="2">
        <v>14768</v>
      </c>
      <c r="R324" s="2">
        <v>4196</v>
      </c>
      <c r="S324" s="2">
        <v>11</v>
      </c>
      <c r="T324" s="30">
        <f t="shared" si="30"/>
        <v>18395648</v>
      </c>
      <c r="U324" s="30">
        <f t="shared" si="31"/>
        <v>16885809</v>
      </c>
      <c r="V324" s="30">
        <f t="shared" si="32"/>
        <v>1509839</v>
      </c>
      <c r="W324" s="27">
        <f t="shared" si="33"/>
        <v>3.6199357452827927</v>
      </c>
      <c r="X324" s="31">
        <f t="shared" si="34"/>
        <v>44.104744779304227</v>
      </c>
      <c r="Y324" t="str">
        <f t="shared" si="35"/>
        <v>Low ROI</v>
      </c>
    </row>
    <row r="325" spans="1:25" x14ac:dyDescent="0.3">
      <c r="A325" s="2" t="s">
        <v>342</v>
      </c>
      <c r="B325" s="2" t="s">
        <v>1028</v>
      </c>
      <c r="C325" s="2" t="s">
        <v>1632</v>
      </c>
      <c r="D325" s="2" t="s">
        <v>1636</v>
      </c>
      <c r="E325" s="2">
        <v>2024</v>
      </c>
      <c r="F325" s="2" t="s">
        <v>1639</v>
      </c>
      <c r="G325" s="2">
        <v>2505</v>
      </c>
      <c r="H325" s="2">
        <v>11403</v>
      </c>
      <c r="I325" s="2">
        <v>6388</v>
      </c>
      <c r="J325" s="2">
        <v>86593</v>
      </c>
      <c r="K325" s="2">
        <v>10.41</v>
      </c>
      <c r="L325" s="2">
        <v>12</v>
      </c>
      <c r="M325" s="2">
        <v>2.65</v>
      </c>
      <c r="N325" s="2">
        <v>24.08</v>
      </c>
      <c r="O325" s="2">
        <v>78.7</v>
      </c>
      <c r="P325" s="2">
        <v>3.4</v>
      </c>
      <c r="Q325" s="2">
        <v>15985</v>
      </c>
      <c r="R325" s="2">
        <v>1119</v>
      </c>
      <c r="S325" s="2">
        <v>4</v>
      </c>
      <c r="T325" s="30">
        <f t="shared" si="30"/>
        <v>28564515</v>
      </c>
      <c r="U325" s="30">
        <f t="shared" si="31"/>
        <v>16088533</v>
      </c>
      <c r="V325" s="30">
        <f t="shared" si="32"/>
        <v>12475982</v>
      </c>
      <c r="W325" s="27">
        <f t="shared" si="33"/>
        <v>144.0761031492153</v>
      </c>
      <c r="X325" s="31">
        <f t="shared" si="34"/>
        <v>329.87094799810609</v>
      </c>
      <c r="Y325" t="str">
        <f t="shared" si="35"/>
        <v>High ROI</v>
      </c>
    </row>
    <row r="326" spans="1:25" x14ac:dyDescent="0.3">
      <c r="A326" s="2" t="s">
        <v>343</v>
      </c>
      <c r="B326" s="2" t="s">
        <v>1297</v>
      </c>
      <c r="C326" s="2" t="s">
        <v>1633</v>
      </c>
      <c r="D326" s="2" t="s">
        <v>1635</v>
      </c>
      <c r="E326" s="2">
        <v>2023</v>
      </c>
      <c r="F326" s="2" t="s">
        <v>1639</v>
      </c>
      <c r="G326" s="2">
        <v>574</v>
      </c>
      <c r="H326" s="2">
        <v>4520</v>
      </c>
      <c r="I326" s="2">
        <v>13909</v>
      </c>
      <c r="J326" s="2">
        <v>86304</v>
      </c>
      <c r="K326" s="2">
        <v>3.44</v>
      </c>
      <c r="L326" s="2">
        <v>19</v>
      </c>
      <c r="M326" s="2">
        <v>6.96</v>
      </c>
      <c r="N326" s="2">
        <v>22.94</v>
      </c>
      <c r="O326" s="2">
        <v>66.040000000000006</v>
      </c>
      <c r="P326" s="2">
        <v>2.8</v>
      </c>
      <c r="Q326" s="2">
        <v>4422</v>
      </c>
      <c r="R326" s="2">
        <v>8028</v>
      </c>
      <c r="S326" s="2">
        <v>6</v>
      </c>
      <c r="T326" s="30">
        <f t="shared" si="30"/>
        <v>2594480</v>
      </c>
      <c r="U326" s="30">
        <f t="shared" si="31"/>
        <v>8070070</v>
      </c>
      <c r="V326" s="30">
        <f t="shared" si="32"/>
        <v>-5475590</v>
      </c>
      <c r="W326" s="27">
        <f t="shared" si="33"/>
        <v>-63.445379124953654</v>
      </c>
      <c r="X326" s="31">
        <f t="shared" si="34"/>
        <v>30.062106043752319</v>
      </c>
      <c r="Y326" t="str">
        <f t="shared" si="35"/>
        <v>Loss making</v>
      </c>
    </row>
    <row r="327" spans="1:25" x14ac:dyDescent="0.3">
      <c r="A327" s="2" t="s">
        <v>344</v>
      </c>
      <c r="B327" s="2" t="s">
        <v>1298</v>
      </c>
      <c r="C327" s="2" t="s">
        <v>1632</v>
      </c>
      <c r="D327" s="2" t="s">
        <v>1637</v>
      </c>
      <c r="E327" s="2">
        <v>2023</v>
      </c>
      <c r="F327" s="2" t="s">
        <v>1639</v>
      </c>
      <c r="G327" s="2">
        <v>3000</v>
      </c>
      <c r="H327" s="2">
        <v>10487</v>
      </c>
      <c r="I327" s="2">
        <v>2823</v>
      </c>
      <c r="J327" s="2">
        <v>473602</v>
      </c>
      <c r="K327" s="2">
        <v>1.76</v>
      </c>
      <c r="L327" s="2">
        <v>7</v>
      </c>
      <c r="M327" s="2">
        <v>1.93</v>
      </c>
      <c r="N327" s="2">
        <v>19.11</v>
      </c>
      <c r="O327" s="2">
        <v>42.15</v>
      </c>
      <c r="P327" s="2">
        <v>4</v>
      </c>
      <c r="Q327" s="2">
        <v>5304</v>
      </c>
      <c r="R327" s="2">
        <v>9576</v>
      </c>
      <c r="S327" s="2">
        <v>8</v>
      </c>
      <c r="T327" s="30">
        <f t="shared" si="30"/>
        <v>31461000</v>
      </c>
      <c r="U327" s="30">
        <f t="shared" si="31"/>
        <v>8942602</v>
      </c>
      <c r="V327" s="30">
        <f t="shared" si="32"/>
        <v>22518398</v>
      </c>
      <c r="W327" s="27">
        <f t="shared" si="33"/>
        <v>47.547092284238666</v>
      </c>
      <c r="X327" s="31">
        <f t="shared" si="34"/>
        <v>66.429195822652773</v>
      </c>
      <c r="Y327" t="str">
        <f t="shared" si="35"/>
        <v>Moderate</v>
      </c>
    </row>
    <row r="328" spans="1:25" x14ac:dyDescent="0.3">
      <c r="A328" s="2" t="s">
        <v>345</v>
      </c>
      <c r="B328" s="2" t="s">
        <v>1299</v>
      </c>
      <c r="C328" s="2" t="s">
        <v>1632</v>
      </c>
      <c r="D328" s="2" t="s">
        <v>1636</v>
      </c>
      <c r="E328" s="2">
        <v>2023</v>
      </c>
      <c r="F328" s="2" t="s">
        <v>1640</v>
      </c>
      <c r="G328" s="2">
        <v>4181</v>
      </c>
      <c r="H328" s="2">
        <v>14380</v>
      </c>
      <c r="I328" s="2">
        <v>5766</v>
      </c>
      <c r="J328" s="2">
        <v>236292</v>
      </c>
      <c r="K328" s="2">
        <v>2.48</v>
      </c>
      <c r="L328" s="2">
        <v>13</v>
      </c>
      <c r="M328" s="2">
        <v>0.93</v>
      </c>
      <c r="N328" s="2">
        <v>1.98</v>
      </c>
      <c r="O328" s="2">
        <v>16.100000000000001</v>
      </c>
      <c r="P328" s="2">
        <v>1.9</v>
      </c>
      <c r="Q328" s="2">
        <v>3868</v>
      </c>
      <c r="R328" s="2">
        <v>8354</v>
      </c>
      <c r="S328" s="2">
        <v>10</v>
      </c>
      <c r="T328" s="30">
        <f t="shared" si="30"/>
        <v>60122780</v>
      </c>
      <c r="U328" s="30">
        <f t="shared" si="31"/>
        <v>24343938</v>
      </c>
      <c r="V328" s="30">
        <f t="shared" si="32"/>
        <v>35778842</v>
      </c>
      <c r="W328" s="27">
        <f t="shared" si="33"/>
        <v>151.41791512196772</v>
      </c>
      <c r="X328" s="31">
        <f t="shared" si="34"/>
        <v>254.44272341001812</v>
      </c>
      <c r="Y328" t="str">
        <f t="shared" si="35"/>
        <v>High ROI</v>
      </c>
    </row>
    <row r="329" spans="1:25" x14ac:dyDescent="0.3">
      <c r="A329" s="2" t="s">
        <v>346</v>
      </c>
      <c r="B329" s="2" t="s">
        <v>1300</v>
      </c>
      <c r="C329" s="2" t="s">
        <v>1634</v>
      </c>
      <c r="D329" s="2" t="s">
        <v>1635</v>
      </c>
      <c r="E329" s="2">
        <v>2023</v>
      </c>
      <c r="F329" s="2" t="s">
        <v>1640</v>
      </c>
      <c r="G329" s="2">
        <v>4830</v>
      </c>
      <c r="H329" s="2">
        <v>6733</v>
      </c>
      <c r="I329" s="2">
        <v>11444</v>
      </c>
      <c r="J329" s="2">
        <v>163613</v>
      </c>
      <c r="K329" s="2">
        <v>0.03</v>
      </c>
      <c r="L329" s="2">
        <v>14</v>
      </c>
      <c r="M329" s="2">
        <v>5.32</v>
      </c>
      <c r="N329" s="2">
        <v>11.19</v>
      </c>
      <c r="O329" s="2">
        <v>68.62</v>
      </c>
      <c r="P329" s="2">
        <v>1</v>
      </c>
      <c r="Q329" s="2">
        <v>16657</v>
      </c>
      <c r="R329" s="2">
        <v>6065</v>
      </c>
      <c r="S329" s="2">
        <v>7</v>
      </c>
      <c r="T329" s="30">
        <f t="shared" si="30"/>
        <v>32520390</v>
      </c>
      <c r="U329" s="30">
        <f t="shared" si="31"/>
        <v>55438133</v>
      </c>
      <c r="V329" s="30">
        <f t="shared" si="32"/>
        <v>-22917743</v>
      </c>
      <c r="W329" s="27">
        <f t="shared" si="33"/>
        <v>-140.07287318244883</v>
      </c>
      <c r="X329" s="31">
        <f t="shared" si="34"/>
        <v>198.76409576256165</v>
      </c>
      <c r="Y329" t="str">
        <f t="shared" si="35"/>
        <v>Loss making</v>
      </c>
    </row>
    <row r="330" spans="1:25" x14ac:dyDescent="0.3">
      <c r="A330" s="2" t="s">
        <v>347</v>
      </c>
      <c r="B330" s="2" t="s">
        <v>1301</v>
      </c>
      <c r="C330" s="2" t="s">
        <v>1632</v>
      </c>
      <c r="D330" s="2" t="s">
        <v>1636</v>
      </c>
      <c r="E330" s="2">
        <v>2024</v>
      </c>
      <c r="F330" s="2" t="s">
        <v>1640</v>
      </c>
      <c r="G330" s="2">
        <v>4165</v>
      </c>
      <c r="H330" s="2">
        <v>11016</v>
      </c>
      <c r="I330" s="2">
        <v>11077</v>
      </c>
      <c r="J330" s="2">
        <v>250410</v>
      </c>
      <c r="K330" s="2">
        <v>10.78</v>
      </c>
      <c r="L330" s="2">
        <v>10</v>
      </c>
      <c r="M330" s="2">
        <v>8.2200000000000006</v>
      </c>
      <c r="N330" s="2">
        <v>2.5499999999999998</v>
      </c>
      <c r="O330" s="2">
        <v>59.35</v>
      </c>
      <c r="P330" s="2">
        <v>4.0999999999999996</v>
      </c>
      <c r="Q330" s="2">
        <v>9593</v>
      </c>
      <c r="R330" s="2">
        <v>2369</v>
      </c>
      <c r="S330" s="2">
        <v>4</v>
      </c>
      <c r="T330" s="30">
        <f t="shared" si="30"/>
        <v>45881640</v>
      </c>
      <c r="U330" s="30">
        <f t="shared" si="31"/>
        <v>46386115</v>
      </c>
      <c r="V330" s="30">
        <f t="shared" si="32"/>
        <v>-504475</v>
      </c>
      <c r="W330" s="27">
        <f t="shared" si="33"/>
        <v>-2.0145960624575694</v>
      </c>
      <c r="X330" s="31">
        <f t="shared" si="34"/>
        <v>183.22606924643586</v>
      </c>
      <c r="Y330" t="str">
        <f t="shared" si="35"/>
        <v>Loss making</v>
      </c>
    </row>
    <row r="331" spans="1:25" x14ac:dyDescent="0.3">
      <c r="A331" s="2" t="s">
        <v>348</v>
      </c>
      <c r="B331" s="2" t="s">
        <v>1302</v>
      </c>
      <c r="C331" s="2" t="s">
        <v>1633</v>
      </c>
      <c r="D331" s="2" t="s">
        <v>1635</v>
      </c>
      <c r="E331" s="2">
        <v>2023</v>
      </c>
      <c r="F331" s="2" t="s">
        <v>1641</v>
      </c>
      <c r="G331" s="2">
        <v>2418</v>
      </c>
      <c r="H331" s="2">
        <v>16059</v>
      </c>
      <c r="I331" s="2">
        <v>6691</v>
      </c>
      <c r="J331" s="2">
        <v>464299</v>
      </c>
      <c r="K331" s="2">
        <v>10.99</v>
      </c>
      <c r="L331" s="2">
        <v>0</v>
      </c>
      <c r="M331" s="2">
        <v>1.01</v>
      </c>
      <c r="N331" s="2">
        <v>0.4</v>
      </c>
      <c r="O331" s="2">
        <v>10.23</v>
      </c>
      <c r="P331" s="2">
        <v>4.3</v>
      </c>
      <c r="Q331" s="2">
        <v>5432</v>
      </c>
      <c r="R331" s="2">
        <v>8935</v>
      </c>
      <c r="S331" s="2">
        <v>14</v>
      </c>
      <c r="T331" s="30">
        <f t="shared" si="30"/>
        <v>38830662</v>
      </c>
      <c r="U331" s="30">
        <f t="shared" si="31"/>
        <v>16643137</v>
      </c>
      <c r="V331" s="30">
        <f t="shared" si="32"/>
        <v>22187525</v>
      </c>
      <c r="W331" s="27">
        <f t="shared" si="33"/>
        <v>47.787147936997492</v>
      </c>
      <c r="X331" s="31">
        <f t="shared" si="34"/>
        <v>83.632878813006272</v>
      </c>
      <c r="Y331" t="str">
        <f t="shared" si="35"/>
        <v>Moderate</v>
      </c>
    </row>
    <row r="332" spans="1:25" x14ac:dyDescent="0.3">
      <c r="A332" s="2" t="s">
        <v>349</v>
      </c>
      <c r="B332" s="2" t="s">
        <v>1144</v>
      </c>
      <c r="C332" s="2" t="s">
        <v>1633</v>
      </c>
      <c r="D332" s="2" t="s">
        <v>1636</v>
      </c>
      <c r="E332" s="2">
        <v>2023</v>
      </c>
      <c r="F332" s="2" t="s">
        <v>1641</v>
      </c>
      <c r="G332" s="2">
        <v>3897</v>
      </c>
      <c r="H332" s="2">
        <v>18201</v>
      </c>
      <c r="I332" s="2">
        <v>13275</v>
      </c>
      <c r="J332" s="2">
        <v>68354</v>
      </c>
      <c r="K332" s="2">
        <v>7.72</v>
      </c>
      <c r="L332" s="2">
        <v>2</v>
      </c>
      <c r="M332" s="2">
        <v>7.92</v>
      </c>
      <c r="N332" s="2">
        <v>15.4</v>
      </c>
      <c r="O332" s="2">
        <v>10.75</v>
      </c>
      <c r="P332" s="2">
        <v>1.2</v>
      </c>
      <c r="Q332" s="2">
        <v>13052</v>
      </c>
      <c r="R332" s="2">
        <v>4821</v>
      </c>
      <c r="S332" s="2">
        <v>8</v>
      </c>
      <c r="T332" s="30">
        <f t="shared" si="30"/>
        <v>70929297</v>
      </c>
      <c r="U332" s="30">
        <f t="shared" si="31"/>
        <v>51801029</v>
      </c>
      <c r="V332" s="30">
        <f t="shared" si="32"/>
        <v>19128268</v>
      </c>
      <c r="W332" s="27">
        <f t="shared" si="33"/>
        <v>279.84123825964832</v>
      </c>
      <c r="X332" s="31">
        <f t="shared" si="34"/>
        <v>1037.6758785147906</v>
      </c>
      <c r="Y332" t="str">
        <f t="shared" si="35"/>
        <v>High ROI</v>
      </c>
    </row>
    <row r="333" spans="1:25" x14ac:dyDescent="0.3">
      <c r="A333" s="2" t="s">
        <v>350</v>
      </c>
      <c r="B333" s="2" t="s">
        <v>1272</v>
      </c>
      <c r="C333" s="2" t="s">
        <v>1632</v>
      </c>
      <c r="D333" s="2" t="s">
        <v>1635</v>
      </c>
      <c r="E333" s="2">
        <v>2024</v>
      </c>
      <c r="F333" s="2" t="s">
        <v>1640</v>
      </c>
      <c r="G333" s="2">
        <v>4545</v>
      </c>
      <c r="H333" s="2">
        <v>3896</v>
      </c>
      <c r="I333" s="2">
        <v>1880</v>
      </c>
      <c r="J333" s="2">
        <v>334334</v>
      </c>
      <c r="K333" s="2">
        <v>2.42</v>
      </c>
      <c r="L333" s="2">
        <v>16</v>
      </c>
      <c r="M333" s="2">
        <v>8.1199999999999992</v>
      </c>
      <c r="N333" s="2">
        <v>24.02</v>
      </c>
      <c r="O333" s="2">
        <v>74.7</v>
      </c>
      <c r="P333" s="2">
        <v>3.4</v>
      </c>
      <c r="Q333" s="2">
        <v>7108</v>
      </c>
      <c r="R333" s="2">
        <v>8508</v>
      </c>
      <c r="S333" s="2">
        <v>5</v>
      </c>
      <c r="T333" s="30">
        <f t="shared" si="30"/>
        <v>17707320</v>
      </c>
      <c r="U333" s="30">
        <f t="shared" si="31"/>
        <v>8878934</v>
      </c>
      <c r="V333" s="30">
        <f t="shared" si="32"/>
        <v>8828386</v>
      </c>
      <c r="W333" s="27">
        <f t="shared" si="33"/>
        <v>26.405887525648005</v>
      </c>
      <c r="X333" s="31">
        <f t="shared" si="34"/>
        <v>52.962965178534041</v>
      </c>
      <c r="Y333" t="str">
        <f t="shared" si="35"/>
        <v>Moderate</v>
      </c>
    </row>
    <row r="334" spans="1:25" x14ac:dyDescent="0.3">
      <c r="A334" s="2" t="s">
        <v>351</v>
      </c>
      <c r="B334" s="2" t="s">
        <v>1303</v>
      </c>
      <c r="C334" s="2" t="s">
        <v>1632</v>
      </c>
      <c r="D334" s="2" t="s">
        <v>1637</v>
      </c>
      <c r="E334" s="2">
        <v>2024</v>
      </c>
      <c r="F334" s="2" t="s">
        <v>1641</v>
      </c>
      <c r="G334" s="2">
        <v>2751</v>
      </c>
      <c r="H334" s="2">
        <v>3091</v>
      </c>
      <c r="I334" s="2">
        <v>5836</v>
      </c>
      <c r="J334" s="2">
        <v>56142</v>
      </c>
      <c r="K334" s="2">
        <v>1.25</v>
      </c>
      <c r="L334" s="2">
        <v>18</v>
      </c>
      <c r="M334" s="2">
        <v>4.82</v>
      </c>
      <c r="N334" s="2">
        <v>22.57</v>
      </c>
      <c r="O334" s="2">
        <v>30.75</v>
      </c>
      <c r="P334" s="2">
        <v>2.5</v>
      </c>
      <c r="Q334" s="2">
        <v>14399</v>
      </c>
      <c r="R334" s="2">
        <v>295</v>
      </c>
      <c r="S334" s="2">
        <v>4</v>
      </c>
      <c r="T334" s="30">
        <f t="shared" si="30"/>
        <v>8503341</v>
      </c>
      <c r="U334" s="30">
        <f t="shared" si="31"/>
        <v>16110978</v>
      </c>
      <c r="V334" s="30">
        <f t="shared" si="32"/>
        <v>-7607637</v>
      </c>
      <c r="W334" s="27">
        <f t="shared" si="33"/>
        <v>-135.50705354280217</v>
      </c>
      <c r="X334" s="31">
        <f t="shared" si="34"/>
        <v>151.46131238644864</v>
      </c>
      <c r="Y334" t="str">
        <f t="shared" si="35"/>
        <v>Loss making</v>
      </c>
    </row>
    <row r="335" spans="1:25" x14ac:dyDescent="0.3">
      <c r="A335" s="2" t="s">
        <v>352</v>
      </c>
      <c r="B335" s="2" t="s">
        <v>1304</v>
      </c>
      <c r="C335" s="2" t="s">
        <v>1632</v>
      </c>
      <c r="D335" s="2" t="s">
        <v>1638</v>
      </c>
      <c r="E335" s="2">
        <v>2023</v>
      </c>
      <c r="F335" s="2" t="s">
        <v>1642</v>
      </c>
      <c r="G335" s="2">
        <v>1021</v>
      </c>
      <c r="H335" s="2">
        <v>12803</v>
      </c>
      <c r="I335" s="2">
        <v>11312</v>
      </c>
      <c r="J335" s="2">
        <v>471614</v>
      </c>
      <c r="K335" s="2">
        <v>0.28999999999999998</v>
      </c>
      <c r="L335" s="2">
        <v>13</v>
      </c>
      <c r="M335" s="2">
        <v>0.56999999999999995</v>
      </c>
      <c r="N335" s="2">
        <v>17.420000000000002</v>
      </c>
      <c r="O335" s="2">
        <v>60.89</v>
      </c>
      <c r="P335" s="2">
        <v>4.2</v>
      </c>
      <c r="Q335" s="2">
        <v>10792</v>
      </c>
      <c r="R335" s="2">
        <v>3373</v>
      </c>
      <c r="S335" s="2">
        <v>8</v>
      </c>
      <c r="T335" s="30">
        <f t="shared" si="30"/>
        <v>13071863</v>
      </c>
      <c r="U335" s="30">
        <f t="shared" si="31"/>
        <v>12021166</v>
      </c>
      <c r="V335" s="30">
        <f t="shared" si="32"/>
        <v>1050697</v>
      </c>
      <c r="W335" s="27">
        <f t="shared" si="33"/>
        <v>2.2278749146547812</v>
      </c>
      <c r="X335" s="31">
        <f t="shared" si="34"/>
        <v>27.717292107528614</v>
      </c>
      <c r="Y335" t="str">
        <f t="shared" si="35"/>
        <v>Low ROI</v>
      </c>
    </row>
    <row r="336" spans="1:25" x14ac:dyDescent="0.3">
      <c r="A336" s="2" t="s">
        <v>353</v>
      </c>
      <c r="B336" s="2" t="s">
        <v>1117</v>
      </c>
      <c r="C336" s="2" t="s">
        <v>1632</v>
      </c>
      <c r="D336" s="2" t="s">
        <v>1638</v>
      </c>
      <c r="E336" s="2">
        <v>2024</v>
      </c>
      <c r="F336" s="2" t="s">
        <v>1641</v>
      </c>
      <c r="G336" s="2">
        <v>1216</v>
      </c>
      <c r="H336" s="2">
        <v>7683</v>
      </c>
      <c r="I336" s="2">
        <v>12182</v>
      </c>
      <c r="J336" s="2">
        <v>233043</v>
      </c>
      <c r="K336" s="2">
        <v>2.4900000000000002</v>
      </c>
      <c r="L336" s="2">
        <v>7</v>
      </c>
      <c r="M336" s="2">
        <v>1.75</v>
      </c>
      <c r="N336" s="2">
        <v>2.42</v>
      </c>
      <c r="O336" s="2">
        <v>46.34</v>
      </c>
      <c r="P336" s="2">
        <v>4.5</v>
      </c>
      <c r="Q336" s="2">
        <v>11362</v>
      </c>
      <c r="R336" s="2">
        <v>5210</v>
      </c>
      <c r="S336" s="2">
        <v>12</v>
      </c>
      <c r="T336" s="30">
        <f t="shared" si="30"/>
        <v>9342528</v>
      </c>
      <c r="U336" s="30">
        <f t="shared" si="31"/>
        <v>15046355</v>
      </c>
      <c r="V336" s="30">
        <f t="shared" si="32"/>
        <v>-5703827</v>
      </c>
      <c r="W336" s="27">
        <f t="shared" si="33"/>
        <v>-24.475427281660465</v>
      </c>
      <c r="X336" s="31">
        <f t="shared" si="34"/>
        <v>40.089288242942288</v>
      </c>
      <c r="Y336" t="str">
        <f t="shared" si="35"/>
        <v>Loss making</v>
      </c>
    </row>
    <row r="337" spans="1:25" x14ac:dyDescent="0.3">
      <c r="A337" s="2" t="s">
        <v>354</v>
      </c>
      <c r="B337" s="2" t="s">
        <v>1216</v>
      </c>
      <c r="C337" s="2" t="s">
        <v>1634</v>
      </c>
      <c r="D337" s="2" t="s">
        <v>1637</v>
      </c>
      <c r="E337" s="2">
        <v>2024</v>
      </c>
      <c r="F337" s="2" t="s">
        <v>1641</v>
      </c>
      <c r="G337" s="2">
        <v>4979</v>
      </c>
      <c r="H337" s="2">
        <v>2812</v>
      </c>
      <c r="I337" s="2">
        <v>11622</v>
      </c>
      <c r="J337" s="2">
        <v>354006</v>
      </c>
      <c r="K337" s="2">
        <v>13.36</v>
      </c>
      <c r="L337" s="2">
        <v>12</v>
      </c>
      <c r="M337" s="2">
        <v>7.07</v>
      </c>
      <c r="N337" s="2">
        <v>6.85</v>
      </c>
      <c r="O337" s="2">
        <v>79.069999999999993</v>
      </c>
      <c r="P337" s="2">
        <v>4.4000000000000004</v>
      </c>
      <c r="Q337" s="2">
        <v>7031</v>
      </c>
      <c r="R337" s="2">
        <v>7501</v>
      </c>
      <c r="S337" s="2">
        <v>12</v>
      </c>
      <c r="T337" s="30">
        <f t="shared" si="30"/>
        <v>14000948</v>
      </c>
      <c r="U337" s="30">
        <f t="shared" si="31"/>
        <v>58219944</v>
      </c>
      <c r="V337" s="30">
        <f t="shared" si="32"/>
        <v>-44218996</v>
      </c>
      <c r="W337" s="27">
        <f t="shared" si="33"/>
        <v>-124.91030095535103</v>
      </c>
      <c r="X337" s="31">
        <f t="shared" si="34"/>
        <v>39.550030225476405</v>
      </c>
      <c r="Y337" t="str">
        <f t="shared" si="35"/>
        <v>Loss making</v>
      </c>
    </row>
    <row r="338" spans="1:25" x14ac:dyDescent="0.3">
      <c r="A338" s="2" t="s">
        <v>355</v>
      </c>
      <c r="B338" s="2" t="s">
        <v>1171</v>
      </c>
      <c r="C338" s="2" t="s">
        <v>1633</v>
      </c>
      <c r="D338" s="2" t="s">
        <v>1637</v>
      </c>
      <c r="E338" s="2">
        <v>2024</v>
      </c>
      <c r="F338" s="2" t="s">
        <v>1639</v>
      </c>
      <c r="G338" s="2">
        <v>2824</v>
      </c>
      <c r="H338" s="2">
        <v>8814</v>
      </c>
      <c r="I338" s="2">
        <v>3363</v>
      </c>
      <c r="J338" s="2">
        <v>234482</v>
      </c>
      <c r="K338" s="2">
        <v>3.62</v>
      </c>
      <c r="L338" s="2">
        <v>19</v>
      </c>
      <c r="M338" s="2">
        <v>7.12</v>
      </c>
      <c r="N338" s="2">
        <v>8</v>
      </c>
      <c r="O338" s="2">
        <v>83.36</v>
      </c>
      <c r="P338" s="2">
        <v>4.0999999999999996</v>
      </c>
      <c r="Q338" s="2">
        <v>11912</v>
      </c>
      <c r="R338" s="2">
        <v>3312</v>
      </c>
      <c r="S338" s="2">
        <v>8</v>
      </c>
      <c r="T338" s="30">
        <f t="shared" si="30"/>
        <v>24890736</v>
      </c>
      <c r="U338" s="30">
        <f t="shared" si="31"/>
        <v>9731594</v>
      </c>
      <c r="V338" s="30">
        <f t="shared" si="32"/>
        <v>15159142</v>
      </c>
      <c r="W338" s="27">
        <f t="shared" si="33"/>
        <v>64.649491218942174</v>
      </c>
      <c r="X338" s="31">
        <f t="shared" si="34"/>
        <v>106.15201166827305</v>
      </c>
      <c r="Y338" t="str">
        <f t="shared" si="35"/>
        <v>Moderate</v>
      </c>
    </row>
    <row r="339" spans="1:25" x14ac:dyDescent="0.3">
      <c r="A339" s="2" t="s">
        <v>356</v>
      </c>
      <c r="B339" s="2" t="s">
        <v>1305</v>
      </c>
      <c r="C339" s="2" t="s">
        <v>1633</v>
      </c>
      <c r="D339" s="2" t="s">
        <v>1636</v>
      </c>
      <c r="E339" s="2">
        <v>2023</v>
      </c>
      <c r="F339" s="2" t="s">
        <v>1642</v>
      </c>
      <c r="G339" s="2">
        <v>2032</v>
      </c>
      <c r="H339" s="2">
        <v>3639</v>
      </c>
      <c r="I339" s="2">
        <v>4092</v>
      </c>
      <c r="J339" s="2">
        <v>200575</v>
      </c>
      <c r="K339" s="2">
        <v>5.31</v>
      </c>
      <c r="L339" s="2">
        <v>2</v>
      </c>
      <c r="M339" s="2">
        <v>8.98</v>
      </c>
      <c r="N339" s="2">
        <v>19.079999999999998</v>
      </c>
      <c r="O339" s="2">
        <v>89.74</v>
      </c>
      <c r="P339" s="2">
        <v>2.1</v>
      </c>
      <c r="Q339" s="2">
        <v>7844</v>
      </c>
      <c r="R339" s="2">
        <v>2855</v>
      </c>
      <c r="S339" s="2">
        <v>5</v>
      </c>
      <c r="T339" s="30">
        <f t="shared" si="30"/>
        <v>7394448</v>
      </c>
      <c r="U339" s="30">
        <f t="shared" si="31"/>
        <v>8515519</v>
      </c>
      <c r="V339" s="30">
        <f t="shared" si="32"/>
        <v>-1121071</v>
      </c>
      <c r="W339" s="27">
        <f t="shared" si="33"/>
        <v>-5.5892858033154678</v>
      </c>
      <c r="X339" s="31">
        <f t="shared" si="34"/>
        <v>36.866249532593791</v>
      </c>
      <c r="Y339" t="str">
        <f t="shared" si="35"/>
        <v>Loss making</v>
      </c>
    </row>
    <row r="340" spans="1:25" x14ac:dyDescent="0.3">
      <c r="A340" s="2" t="s">
        <v>357</v>
      </c>
      <c r="B340" s="2" t="s">
        <v>1103</v>
      </c>
      <c r="C340" s="2" t="s">
        <v>1632</v>
      </c>
      <c r="D340" s="2" t="s">
        <v>1637</v>
      </c>
      <c r="E340" s="2">
        <v>2024</v>
      </c>
      <c r="F340" s="2" t="s">
        <v>1640</v>
      </c>
      <c r="G340" s="2">
        <v>903</v>
      </c>
      <c r="H340" s="2">
        <v>16188</v>
      </c>
      <c r="I340" s="2">
        <v>13613</v>
      </c>
      <c r="J340" s="2">
        <v>175438</v>
      </c>
      <c r="K340" s="2">
        <v>1.58</v>
      </c>
      <c r="L340" s="2">
        <v>4</v>
      </c>
      <c r="M340" s="2">
        <v>5.83</v>
      </c>
      <c r="N340" s="2">
        <v>20.059999999999999</v>
      </c>
      <c r="O340" s="2">
        <v>22.29</v>
      </c>
      <c r="P340" s="2">
        <v>4.2</v>
      </c>
      <c r="Q340" s="2">
        <v>18259</v>
      </c>
      <c r="R340" s="2">
        <v>1621</v>
      </c>
      <c r="S340" s="2">
        <v>13</v>
      </c>
      <c r="T340" s="30">
        <f t="shared" si="30"/>
        <v>14617764</v>
      </c>
      <c r="U340" s="30">
        <f t="shared" si="31"/>
        <v>12467977</v>
      </c>
      <c r="V340" s="30">
        <f t="shared" si="32"/>
        <v>2149787</v>
      </c>
      <c r="W340" s="27">
        <f t="shared" si="33"/>
        <v>12.253827563013715</v>
      </c>
      <c r="X340" s="31">
        <f t="shared" si="34"/>
        <v>83.32153809322952</v>
      </c>
      <c r="Y340" t="str">
        <f t="shared" si="35"/>
        <v>Low ROI</v>
      </c>
    </row>
    <row r="341" spans="1:25" x14ac:dyDescent="0.3">
      <c r="A341" s="2" t="s">
        <v>358</v>
      </c>
      <c r="B341" s="2" t="s">
        <v>1306</v>
      </c>
      <c r="C341" s="2" t="s">
        <v>1632</v>
      </c>
      <c r="D341" s="2" t="s">
        <v>1638</v>
      </c>
      <c r="E341" s="2">
        <v>2024</v>
      </c>
      <c r="F341" s="2" t="s">
        <v>1642</v>
      </c>
      <c r="G341" s="2">
        <v>4196</v>
      </c>
      <c r="H341" s="2">
        <v>19588</v>
      </c>
      <c r="I341" s="2">
        <v>4386</v>
      </c>
      <c r="J341" s="2">
        <v>98456</v>
      </c>
      <c r="K341" s="2">
        <v>3.34</v>
      </c>
      <c r="L341" s="2">
        <v>8</v>
      </c>
      <c r="M341" s="2">
        <v>1.24</v>
      </c>
      <c r="N341" s="2">
        <v>9.6300000000000008</v>
      </c>
      <c r="O341" s="2">
        <v>79.040000000000006</v>
      </c>
      <c r="P341" s="2">
        <v>3.1</v>
      </c>
      <c r="Q341" s="2">
        <v>9387</v>
      </c>
      <c r="R341" s="2">
        <v>5774</v>
      </c>
      <c r="S341" s="2">
        <v>8</v>
      </c>
      <c r="T341" s="30">
        <f t="shared" si="30"/>
        <v>82191248</v>
      </c>
      <c r="U341" s="30">
        <f t="shared" si="31"/>
        <v>18502112</v>
      </c>
      <c r="V341" s="30">
        <f t="shared" si="32"/>
        <v>63689136</v>
      </c>
      <c r="W341" s="27">
        <f t="shared" si="33"/>
        <v>646.879174453563</v>
      </c>
      <c r="X341" s="31">
        <f t="shared" si="34"/>
        <v>834.8018201023807</v>
      </c>
      <c r="Y341" t="str">
        <f t="shared" si="35"/>
        <v>High ROI</v>
      </c>
    </row>
    <row r="342" spans="1:25" x14ac:dyDescent="0.3">
      <c r="A342" s="2" t="s">
        <v>359</v>
      </c>
      <c r="B342" s="2" t="s">
        <v>1307</v>
      </c>
      <c r="C342" s="2" t="s">
        <v>1634</v>
      </c>
      <c r="D342" s="2" t="s">
        <v>1637</v>
      </c>
      <c r="E342" s="2">
        <v>2024</v>
      </c>
      <c r="F342" s="2" t="s">
        <v>1642</v>
      </c>
      <c r="G342" s="2">
        <v>3786</v>
      </c>
      <c r="H342" s="2">
        <v>8424</v>
      </c>
      <c r="I342" s="2">
        <v>5231</v>
      </c>
      <c r="J342" s="2">
        <v>150167</v>
      </c>
      <c r="K342" s="2">
        <v>7.79</v>
      </c>
      <c r="L342" s="2">
        <v>5</v>
      </c>
      <c r="M342" s="2">
        <v>1.21</v>
      </c>
      <c r="N342" s="2">
        <v>10.45</v>
      </c>
      <c r="O342" s="2">
        <v>31.28</v>
      </c>
      <c r="P342" s="2">
        <v>1.2</v>
      </c>
      <c r="Q342" s="2">
        <v>19493</v>
      </c>
      <c r="R342" s="2">
        <v>1180</v>
      </c>
      <c r="S342" s="2">
        <v>12</v>
      </c>
      <c r="T342" s="30">
        <f t="shared" si="30"/>
        <v>31893264</v>
      </c>
      <c r="U342" s="30">
        <f t="shared" si="31"/>
        <v>19954733</v>
      </c>
      <c r="V342" s="30">
        <f t="shared" si="32"/>
        <v>11938531</v>
      </c>
      <c r="W342" s="27">
        <f t="shared" si="33"/>
        <v>79.501694779811814</v>
      </c>
      <c r="X342" s="31">
        <f t="shared" si="34"/>
        <v>212.38530436114459</v>
      </c>
      <c r="Y342" t="str">
        <f t="shared" si="35"/>
        <v>High ROI</v>
      </c>
    </row>
    <row r="343" spans="1:25" x14ac:dyDescent="0.3">
      <c r="A343" s="2" t="s">
        <v>360</v>
      </c>
      <c r="B343" s="2" t="s">
        <v>1308</v>
      </c>
      <c r="C343" s="2" t="s">
        <v>1632</v>
      </c>
      <c r="D343" s="2" t="s">
        <v>1637</v>
      </c>
      <c r="E343" s="2">
        <v>2024</v>
      </c>
      <c r="F343" s="2" t="s">
        <v>1642</v>
      </c>
      <c r="G343" s="2">
        <v>3819</v>
      </c>
      <c r="H343" s="2">
        <v>1862</v>
      </c>
      <c r="I343" s="2">
        <v>7641</v>
      </c>
      <c r="J343" s="2">
        <v>394179</v>
      </c>
      <c r="K343" s="2">
        <v>9.1199999999999992</v>
      </c>
      <c r="L343" s="2">
        <v>1</v>
      </c>
      <c r="M343" s="2">
        <v>7.21</v>
      </c>
      <c r="N343" s="2">
        <v>1.1100000000000001</v>
      </c>
      <c r="O343" s="2">
        <v>57.27</v>
      </c>
      <c r="P343" s="2">
        <v>2.8</v>
      </c>
      <c r="Q343" s="2">
        <v>17658</v>
      </c>
      <c r="R343" s="2">
        <v>5723</v>
      </c>
      <c r="S343" s="2">
        <v>3</v>
      </c>
      <c r="T343" s="30">
        <f t="shared" si="30"/>
        <v>7110978</v>
      </c>
      <c r="U343" s="30">
        <f t="shared" si="31"/>
        <v>29575158</v>
      </c>
      <c r="V343" s="30">
        <f t="shared" si="32"/>
        <v>-22464180</v>
      </c>
      <c r="W343" s="27">
        <f t="shared" si="33"/>
        <v>-56.989793976848084</v>
      </c>
      <c r="X343" s="31">
        <f t="shared" si="34"/>
        <v>18.039971687989468</v>
      </c>
      <c r="Y343" t="str">
        <f t="shared" si="35"/>
        <v>Loss making</v>
      </c>
    </row>
    <row r="344" spans="1:25" x14ac:dyDescent="0.3">
      <c r="A344" s="2" t="s">
        <v>361</v>
      </c>
      <c r="B344" s="2" t="s">
        <v>1309</v>
      </c>
      <c r="C344" s="2" t="s">
        <v>1632</v>
      </c>
      <c r="D344" s="2" t="s">
        <v>1637</v>
      </c>
      <c r="E344" s="2">
        <v>2024</v>
      </c>
      <c r="F344" s="2" t="s">
        <v>1641</v>
      </c>
      <c r="G344" s="2">
        <v>624</v>
      </c>
      <c r="H344" s="2">
        <v>14981</v>
      </c>
      <c r="I344" s="2">
        <v>14166</v>
      </c>
      <c r="J344" s="2">
        <v>320160</v>
      </c>
      <c r="K344" s="2">
        <v>3.68</v>
      </c>
      <c r="L344" s="2">
        <v>12</v>
      </c>
      <c r="M344" s="2">
        <v>1.84</v>
      </c>
      <c r="N344" s="2">
        <v>7.23</v>
      </c>
      <c r="O344" s="2">
        <v>50.46</v>
      </c>
      <c r="P344" s="2">
        <v>4.8</v>
      </c>
      <c r="Q344" s="2">
        <v>20823</v>
      </c>
      <c r="R344" s="2">
        <v>821</v>
      </c>
      <c r="S344" s="2">
        <v>2</v>
      </c>
      <c r="T344" s="30">
        <f t="shared" si="30"/>
        <v>9348144</v>
      </c>
      <c r="U344" s="30">
        <f t="shared" si="31"/>
        <v>9159744</v>
      </c>
      <c r="V344" s="30">
        <f t="shared" si="32"/>
        <v>188400</v>
      </c>
      <c r="W344" s="27">
        <f t="shared" si="33"/>
        <v>0.58845577211394307</v>
      </c>
      <c r="X344" s="31">
        <f t="shared" si="34"/>
        <v>29.198350824587706</v>
      </c>
      <c r="Y344" t="str">
        <f t="shared" si="35"/>
        <v>Low ROI</v>
      </c>
    </row>
    <row r="345" spans="1:25" x14ac:dyDescent="0.3">
      <c r="A345" s="2" t="s">
        <v>362</v>
      </c>
      <c r="B345" s="2" t="s">
        <v>1310</v>
      </c>
      <c r="C345" s="2" t="s">
        <v>1634</v>
      </c>
      <c r="D345" s="2" t="s">
        <v>1638</v>
      </c>
      <c r="E345" s="2">
        <v>2023</v>
      </c>
      <c r="F345" s="2" t="s">
        <v>1640</v>
      </c>
      <c r="G345" s="2">
        <v>3311</v>
      </c>
      <c r="H345" s="2">
        <v>5238</v>
      </c>
      <c r="I345" s="2">
        <v>7443</v>
      </c>
      <c r="J345" s="2">
        <v>314528</v>
      </c>
      <c r="K345" s="2">
        <v>0.87</v>
      </c>
      <c r="L345" s="2">
        <v>4</v>
      </c>
      <c r="M345" s="2">
        <v>3.28</v>
      </c>
      <c r="N345" s="2">
        <v>11.28</v>
      </c>
      <c r="O345" s="2">
        <v>11.44</v>
      </c>
      <c r="P345" s="2">
        <v>4.5999999999999996</v>
      </c>
      <c r="Q345" s="2">
        <v>19497</v>
      </c>
      <c r="R345" s="2">
        <v>1662</v>
      </c>
      <c r="S345" s="2">
        <v>13</v>
      </c>
      <c r="T345" s="30">
        <f t="shared" si="30"/>
        <v>17343018</v>
      </c>
      <c r="U345" s="30">
        <f t="shared" si="31"/>
        <v>24958301</v>
      </c>
      <c r="V345" s="30">
        <f t="shared" si="32"/>
        <v>-7615283</v>
      </c>
      <c r="W345" s="27">
        <f t="shared" si="33"/>
        <v>-24.211780827144164</v>
      </c>
      <c r="X345" s="31">
        <f t="shared" si="34"/>
        <v>55.139822209787361</v>
      </c>
      <c r="Y345" t="str">
        <f t="shared" si="35"/>
        <v>Loss making</v>
      </c>
    </row>
    <row r="346" spans="1:25" x14ac:dyDescent="0.3">
      <c r="A346" s="2" t="s">
        <v>363</v>
      </c>
      <c r="B346" s="2" t="s">
        <v>1302</v>
      </c>
      <c r="C346" s="2" t="s">
        <v>1634</v>
      </c>
      <c r="D346" s="2" t="s">
        <v>1637</v>
      </c>
      <c r="E346" s="2">
        <v>2023</v>
      </c>
      <c r="F346" s="2" t="s">
        <v>1639</v>
      </c>
      <c r="G346" s="2">
        <v>1198</v>
      </c>
      <c r="H346" s="2">
        <v>3969</v>
      </c>
      <c r="I346" s="2">
        <v>11939</v>
      </c>
      <c r="J346" s="2">
        <v>243392</v>
      </c>
      <c r="K346" s="2">
        <v>5.87</v>
      </c>
      <c r="L346" s="2">
        <v>7</v>
      </c>
      <c r="M346" s="2">
        <v>4.87</v>
      </c>
      <c r="N346" s="2">
        <v>2.92</v>
      </c>
      <c r="O346" s="2">
        <v>84.62</v>
      </c>
      <c r="P346" s="2">
        <v>1.4</v>
      </c>
      <c r="Q346" s="2">
        <v>5179</v>
      </c>
      <c r="R346" s="2">
        <v>739</v>
      </c>
      <c r="S346" s="2">
        <v>3</v>
      </c>
      <c r="T346" s="30">
        <f t="shared" si="30"/>
        <v>4754862</v>
      </c>
      <c r="U346" s="30">
        <f t="shared" si="31"/>
        <v>14546314</v>
      </c>
      <c r="V346" s="30">
        <f t="shared" si="32"/>
        <v>-9791452</v>
      </c>
      <c r="W346" s="27">
        <f t="shared" si="33"/>
        <v>-40.229144754141466</v>
      </c>
      <c r="X346" s="31">
        <f t="shared" si="34"/>
        <v>19.535818761504075</v>
      </c>
      <c r="Y346" t="str">
        <f t="shared" si="35"/>
        <v>Loss making</v>
      </c>
    </row>
    <row r="347" spans="1:25" x14ac:dyDescent="0.3">
      <c r="A347" s="2" t="s">
        <v>364</v>
      </c>
      <c r="B347" s="2" t="s">
        <v>1271</v>
      </c>
      <c r="C347" s="2" t="s">
        <v>1633</v>
      </c>
      <c r="D347" s="2" t="s">
        <v>1636</v>
      </c>
      <c r="E347" s="2">
        <v>2023</v>
      </c>
      <c r="F347" s="2" t="s">
        <v>1640</v>
      </c>
      <c r="G347" s="2">
        <v>1765</v>
      </c>
      <c r="H347" s="2">
        <v>17606</v>
      </c>
      <c r="I347" s="2">
        <v>4759</v>
      </c>
      <c r="J347" s="2">
        <v>458288</v>
      </c>
      <c r="K347" s="2">
        <v>3.51</v>
      </c>
      <c r="L347" s="2">
        <v>0</v>
      </c>
      <c r="M347" s="2">
        <v>0.25</v>
      </c>
      <c r="N347" s="2">
        <v>11.33</v>
      </c>
      <c r="O347" s="2">
        <v>16.27</v>
      </c>
      <c r="P347" s="2">
        <v>4</v>
      </c>
      <c r="Q347" s="2">
        <v>9040</v>
      </c>
      <c r="R347" s="2">
        <v>4360</v>
      </c>
      <c r="S347" s="2">
        <v>5</v>
      </c>
      <c r="T347" s="30">
        <f t="shared" si="30"/>
        <v>31074590</v>
      </c>
      <c r="U347" s="30">
        <f t="shared" si="31"/>
        <v>8857923</v>
      </c>
      <c r="V347" s="30">
        <f t="shared" si="32"/>
        <v>22216667</v>
      </c>
      <c r="W347" s="27">
        <f t="shared" si="33"/>
        <v>48.477522867716374</v>
      </c>
      <c r="X347" s="31">
        <f t="shared" si="34"/>
        <v>67.805812065775228</v>
      </c>
      <c r="Y347" t="str">
        <f t="shared" si="35"/>
        <v>Moderate</v>
      </c>
    </row>
    <row r="348" spans="1:25" x14ac:dyDescent="0.3">
      <c r="A348" s="2" t="s">
        <v>365</v>
      </c>
      <c r="B348" s="2" t="s">
        <v>1311</v>
      </c>
      <c r="C348" s="2" t="s">
        <v>1633</v>
      </c>
      <c r="D348" s="2" t="s">
        <v>1638</v>
      </c>
      <c r="E348" s="2">
        <v>2024</v>
      </c>
      <c r="F348" s="2" t="s">
        <v>1640</v>
      </c>
      <c r="G348" s="2">
        <v>4827</v>
      </c>
      <c r="H348" s="2">
        <v>18440</v>
      </c>
      <c r="I348" s="2">
        <v>11805</v>
      </c>
      <c r="J348" s="2">
        <v>152239</v>
      </c>
      <c r="K348" s="2">
        <v>3.29</v>
      </c>
      <c r="L348" s="2">
        <v>19</v>
      </c>
      <c r="M348" s="2">
        <v>2.4900000000000002</v>
      </c>
      <c r="N348" s="2">
        <v>21.33</v>
      </c>
      <c r="O348" s="2">
        <v>65.06</v>
      </c>
      <c r="P348" s="2">
        <v>4.2</v>
      </c>
      <c r="Q348" s="2">
        <v>10988</v>
      </c>
      <c r="R348" s="2">
        <v>5290</v>
      </c>
      <c r="S348" s="2">
        <v>9</v>
      </c>
      <c r="T348" s="30">
        <f t="shared" si="30"/>
        <v>89009880</v>
      </c>
      <c r="U348" s="30">
        <f t="shared" si="31"/>
        <v>57134974</v>
      </c>
      <c r="V348" s="30">
        <f t="shared" si="32"/>
        <v>31874906</v>
      </c>
      <c r="W348" s="27">
        <f t="shared" si="33"/>
        <v>209.37411569965647</v>
      </c>
      <c r="X348" s="31">
        <f t="shared" si="34"/>
        <v>584.67199600627964</v>
      </c>
      <c r="Y348" t="str">
        <f t="shared" si="35"/>
        <v>High ROI</v>
      </c>
    </row>
    <row r="349" spans="1:25" x14ac:dyDescent="0.3">
      <c r="A349" s="2" t="s">
        <v>366</v>
      </c>
      <c r="B349" s="2" t="s">
        <v>1312</v>
      </c>
      <c r="C349" s="2" t="s">
        <v>1632</v>
      </c>
      <c r="D349" s="2" t="s">
        <v>1635</v>
      </c>
      <c r="E349" s="2">
        <v>2023</v>
      </c>
      <c r="F349" s="2" t="s">
        <v>1640</v>
      </c>
      <c r="G349" s="2">
        <v>4983</v>
      </c>
      <c r="H349" s="2">
        <v>10517</v>
      </c>
      <c r="I349" s="2">
        <v>11575</v>
      </c>
      <c r="J349" s="2">
        <v>161431</v>
      </c>
      <c r="K349" s="2">
        <v>14.4</v>
      </c>
      <c r="L349" s="2">
        <v>11</v>
      </c>
      <c r="M349" s="2">
        <v>4.08</v>
      </c>
      <c r="N349" s="2">
        <v>14.53</v>
      </c>
      <c r="O349" s="2">
        <v>72.8</v>
      </c>
      <c r="P349" s="2">
        <v>2.1</v>
      </c>
      <c r="Q349" s="2">
        <v>8574</v>
      </c>
      <c r="R349" s="2">
        <v>3836</v>
      </c>
      <c r="S349" s="2">
        <v>4</v>
      </c>
      <c r="T349" s="30">
        <f t="shared" si="30"/>
        <v>52406211</v>
      </c>
      <c r="U349" s="30">
        <f t="shared" si="31"/>
        <v>57839656</v>
      </c>
      <c r="V349" s="30">
        <f t="shared" si="32"/>
        <v>-5433445</v>
      </c>
      <c r="W349" s="27">
        <f t="shared" si="33"/>
        <v>-33.658002490228021</v>
      </c>
      <c r="X349" s="31">
        <f t="shared" si="34"/>
        <v>324.63536123792829</v>
      </c>
      <c r="Y349" t="str">
        <f t="shared" si="35"/>
        <v>Loss making</v>
      </c>
    </row>
    <row r="350" spans="1:25" x14ac:dyDescent="0.3">
      <c r="A350" s="2" t="s">
        <v>367</v>
      </c>
      <c r="B350" s="2" t="s">
        <v>1313</v>
      </c>
      <c r="C350" s="2" t="s">
        <v>1633</v>
      </c>
      <c r="D350" s="2" t="s">
        <v>1638</v>
      </c>
      <c r="E350" s="2">
        <v>2023</v>
      </c>
      <c r="F350" s="2" t="s">
        <v>1642</v>
      </c>
      <c r="G350" s="2">
        <v>3904</v>
      </c>
      <c r="H350" s="2">
        <v>4308</v>
      </c>
      <c r="I350" s="2">
        <v>961</v>
      </c>
      <c r="J350" s="2">
        <v>392162</v>
      </c>
      <c r="K350" s="2">
        <v>9.24</v>
      </c>
      <c r="L350" s="2">
        <v>10</v>
      </c>
      <c r="M350" s="2">
        <v>2.8</v>
      </c>
      <c r="N350" s="2">
        <v>1.97</v>
      </c>
      <c r="O350" s="2">
        <v>73.62</v>
      </c>
      <c r="P350" s="2">
        <v>2.9</v>
      </c>
      <c r="Q350" s="2">
        <v>5496</v>
      </c>
      <c r="R350" s="2">
        <v>7846</v>
      </c>
      <c r="S350" s="2">
        <v>11</v>
      </c>
      <c r="T350" s="30">
        <f t="shared" si="30"/>
        <v>16818432</v>
      </c>
      <c r="U350" s="30">
        <f t="shared" si="31"/>
        <v>4143906</v>
      </c>
      <c r="V350" s="30">
        <f t="shared" si="32"/>
        <v>12674526</v>
      </c>
      <c r="W350" s="27">
        <f t="shared" si="33"/>
        <v>32.319617913005338</v>
      </c>
      <c r="X350" s="31">
        <f t="shared" si="34"/>
        <v>42.886439787638778</v>
      </c>
      <c r="Y350" t="str">
        <f t="shared" si="35"/>
        <v>Moderate</v>
      </c>
    </row>
    <row r="351" spans="1:25" x14ac:dyDescent="0.3">
      <c r="A351" s="2" t="s">
        <v>368</v>
      </c>
      <c r="B351" s="2" t="s">
        <v>1314</v>
      </c>
      <c r="C351" s="2" t="s">
        <v>1634</v>
      </c>
      <c r="D351" s="2" t="s">
        <v>1636</v>
      </c>
      <c r="E351" s="2">
        <v>2023</v>
      </c>
      <c r="F351" s="2" t="s">
        <v>1639</v>
      </c>
      <c r="G351" s="2">
        <v>2541</v>
      </c>
      <c r="H351" s="2">
        <v>17870</v>
      </c>
      <c r="I351" s="2">
        <v>1393</v>
      </c>
      <c r="J351" s="2">
        <v>90510</v>
      </c>
      <c r="K351" s="2">
        <v>8.35</v>
      </c>
      <c r="L351" s="2">
        <v>6</v>
      </c>
      <c r="M351" s="2">
        <v>1.36</v>
      </c>
      <c r="N351" s="2">
        <v>4.79</v>
      </c>
      <c r="O351" s="2">
        <v>20.84</v>
      </c>
      <c r="P351" s="2">
        <v>3.8</v>
      </c>
      <c r="Q351" s="2">
        <v>7195</v>
      </c>
      <c r="R351" s="2">
        <v>189</v>
      </c>
      <c r="S351" s="2">
        <v>7</v>
      </c>
      <c r="T351" s="30">
        <f t="shared" si="30"/>
        <v>45407670</v>
      </c>
      <c r="U351" s="30">
        <f t="shared" si="31"/>
        <v>3630123</v>
      </c>
      <c r="V351" s="30">
        <f t="shared" si="32"/>
        <v>41777547</v>
      </c>
      <c r="W351" s="27">
        <f t="shared" si="33"/>
        <v>461.57935034802784</v>
      </c>
      <c r="X351" s="31">
        <f t="shared" si="34"/>
        <v>501.68677494199534</v>
      </c>
      <c r="Y351" t="str">
        <f t="shared" si="35"/>
        <v>High ROI</v>
      </c>
    </row>
    <row r="352" spans="1:25" x14ac:dyDescent="0.3">
      <c r="A352" s="2" t="s">
        <v>369</v>
      </c>
      <c r="B352" s="2" t="s">
        <v>1315</v>
      </c>
      <c r="C352" s="2" t="s">
        <v>1634</v>
      </c>
      <c r="D352" s="2" t="s">
        <v>1638</v>
      </c>
      <c r="E352" s="2">
        <v>2023</v>
      </c>
      <c r="F352" s="2" t="s">
        <v>1640</v>
      </c>
      <c r="G352" s="2">
        <v>2710</v>
      </c>
      <c r="H352" s="2">
        <v>16370</v>
      </c>
      <c r="I352" s="2">
        <v>12251</v>
      </c>
      <c r="J352" s="2">
        <v>230005</v>
      </c>
      <c r="K352" s="2">
        <v>6.24</v>
      </c>
      <c r="L352" s="2">
        <v>14</v>
      </c>
      <c r="M352" s="2">
        <v>7.28</v>
      </c>
      <c r="N352" s="2">
        <v>11.86</v>
      </c>
      <c r="O352" s="2">
        <v>45.81</v>
      </c>
      <c r="P352" s="2">
        <v>2.8</v>
      </c>
      <c r="Q352" s="2">
        <v>15735</v>
      </c>
      <c r="R352" s="2">
        <v>1351</v>
      </c>
      <c r="S352" s="2">
        <v>7</v>
      </c>
      <c r="T352" s="30">
        <f t="shared" si="30"/>
        <v>44362700</v>
      </c>
      <c r="U352" s="30">
        <f t="shared" si="31"/>
        <v>33430215</v>
      </c>
      <c r="V352" s="30">
        <f t="shared" si="32"/>
        <v>10932485</v>
      </c>
      <c r="W352" s="27">
        <f t="shared" si="33"/>
        <v>47.531510184561206</v>
      </c>
      <c r="X352" s="31">
        <f t="shared" si="34"/>
        <v>192.87711136714418</v>
      </c>
      <c r="Y352" t="str">
        <f t="shared" si="35"/>
        <v>Moderate</v>
      </c>
    </row>
    <row r="353" spans="1:25" x14ac:dyDescent="0.3">
      <c r="A353" s="2" t="s">
        <v>370</v>
      </c>
      <c r="B353" s="2" t="s">
        <v>1214</v>
      </c>
      <c r="C353" s="2" t="s">
        <v>1634</v>
      </c>
      <c r="D353" s="2" t="s">
        <v>1638</v>
      </c>
      <c r="E353" s="2">
        <v>2023</v>
      </c>
      <c r="F353" s="2" t="s">
        <v>1640</v>
      </c>
      <c r="G353" s="2">
        <v>3174</v>
      </c>
      <c r="H353" s="2">
        <v>14213</v>
      </c>
      <c r="I353" s="2">
        <v>13147</v>
      </c>
      <c r="J353" s="2">
        <v>333970</v>
      </c>
      <c r="K353" s="2">
        <v>6.43</v>
      </c>
      <c r="L353" s="2">
        <v>10</v>
      </c>
      <c r="M353" s="2">
        <v>8.1300000000000008</v>
      </c>
      <c r="N353" s="2">
        <v>9.0399999999999991</v>
      </c>
      <c r="O353" s="2">
        <v>76.349999999999994</v>
      </c>
      <c r="P353" s="2">
        <v>1.5</v>
      </c>
      <c r="Q353" s="2">
        <v>3866</v>
      </c>
      <c r="R353" s="2">
        <v>9394</v>
      </c>
      <c r="S353" s="2">
        <v>14</v>
      </c>
      <c r="T353" s="30">
        <f t="shared" si="30"/>
        <v>45112062</v>
      </c>
      <c r="U353" s="30">
        <f t="shared" si="31"/>
        <v>42062548</v>
      </c>
      <c r="V353" s="30">
        <f t="shared" si="32"/>
        <v>3049514</v>
      </c>
      <c r="W353" s="27">
        <f t="shared" si="33"/>
        <v>9.1311015959517317</v>
      </c>
      <c r="X353" s="31">
        <f t="shared" si="34"/>
        <v>135.07818666347276</v>
      </c>
      <c r="Y353" t="str">
        <f t="shared" si="35"/>
        <v>Low ROI</v>
      </c>
    </row>
    <row r="354" spans="1:25" x14ac:dyDescent="0.3">
      <c r="A354" s="2" t="s">
        <v>371</v>
      </c>
      <c r="B354" s="2" t="s">
        <v>1316</v>
      </c>
      <c r="C354" s="2" t="s">
        <v>1632</v>
      </c>
      <c r="D354" s="2" t="s">
        <v>1635</v>
      </c>
      <c r="E354" s="2">
        <v>2024</v>
      </c>
      <c r="F354" s="2" t="s">
        <v>1640</v>
      </c>
      <c r="G354" s="2">
        <v>3101</v>
      </c>
      <c r="H354" s="2">
        <v>9061</v>
      </c>
      <c r="I354" s="2">
        <v>11954</v>
      </c>
      <c r="J354" s="2">
        <v>380170</v>
      </c>
      <c r="K354" s="2">
        <v>8.11</v>
      </c>
      <c r="L354" s="2">
        <v>15</v>
      </c>
      <c r="M354" s="2">
        <v>2.57</v>
      </c>
      <c r="N354" s="2">
        <v>8.9700000000000006</v>
      </c>
      <c r="O354" s="2">
        <v>34.21</v>
      </c>
      <c r="P354" s="2">
        <v>3.8</v>
      </c>
      <c r="Q354" s="2">
        <v>15664</v>
      </c>
      <c r="R354" s="2">
        <v>4803</v>
      </c>
      <c r="S354" s="2">
        <v>10</v>
      </c>
      <c r="T354" s="30">
        <f t="shared" si="30"/>
        <v>28098161</v>
      </c>
      <c r="U354" s="30">
        <f t="shared" si="31"/>
        <v>37449524</v>
      </c>
      <c r="V354" s="30">
        <f t="shared" si="32"/>
        <v>-9351363</v>
      </c>
      <c r="W354" s="27">
        <f t="shared" si="33"/>
        <v>-24.597845700607621</v>
      </c>
      <c r="X354" s="31">
        <f t="shared" si="34"/>
        <v>73.909464187074207</v>
      </c>
      <c r="Y354" t="str">
        <f t="shared" si="35"/>
        <v>Loss making</v>
      </c>
    </row>
    <row r="355" spans="1:25" x14ac:dyDescent="0.3">
      <c r="A355" s="2" t="s">
        <v>372</v>
      </c>
      <c r="B355" s="2" t="s">
        <v>1317</v>
      </c>
      <c r="C355" s="2" t="s">
        <v>1633</v>
      </c>
      <c r="D355" s="2" t="s">
        <v>1638</v>
      </c>
      <c r="E355" s="2">
        <v>2024</v>
      </c>
      <c r="F355" s="2" t="s">
        <v>1641</v>
      </c>
      <c r="G355" s="2">
        <v>54</v>
      </c>
      <c r="H355" s="2">
        <v>4219</v>
      </c>
      <c r="I355" s="2">
        <v>12880</v>
      </c>
      <c r="J355" s="2">
        <v>171668</v>
      </c>
      <c r="K355" s="2">
        <v>10.45</v>
      </c>
      <c r="L355" s="2">
        <v>2</v>
      </c>
      <c r="M355" s="2">
        <v>7.74</v>
      </c>
      <c r="N355" s="2">
        <v>13.23</v>
      </c>
      <c r="O355" s="2">
        <v>47.42</v>
      </c>
      <c r="P355" s="2">
        <v>4.5999999999999996</v>
      </c>
      <c r="Q355" s="2">
        <v>8264</v>
      </c>
      <c r="R355" s="2">
        <v>448</v>
      </c>
      <c r="S355" s="2">
        <v>10</v>
      </c>
      <c r="T355" s="30">
        <f t="shared" si="30"/>
        <v>227826</v>
      </c>
      <c r="U355" s="30">
        <f t="shared" si="31"/>
        <v>867188</v>
      </c>
      <c r="V355" s="30">
        <f t="shared" si="32"/>
        <v>-639362</v>
      </c>
      <c r="W355" s="27">
        <f t="shared" si="33"/>
        <v>-3.7244099074958643</v>
      </c>
      <c r="X355" s="31">
        <f t="shared" si="34"/>
        <v>1.3271314397558078</v>
      </c>
      <c r="Y355" t="str">
        <f t="shared" si="35"/>
        <v>Loss making</v>
      </c>
    </row>
    <row r="356" spans="1:25" x14ac:dyDescent="0.3">
      <c r="A356" s="2" t="s">
        <v>373</v>
      </c>
      <c r="B356" s="2" t="s">
        <v>1318</v>
      </c>
      <c r="C356" s="2" t="s">
        <v>1633</v>
      </c>
      <c r="D356" s="2" t="s">
        <v>1635</v>
      </c>
      <c r="E356" s="2">
        <v>2024</v>
      </c>
      <c r="F356" s="2" t="s">
        <v>1642</v>
      </c>
      <c r="G356" s="2">
        <v>4919</v>
      </c>
      <c r="H356" s="2">
        <v>13200</v>
      </c>
      <c r="I356" s="2">
        <v>4190</v>
      </c>
      <c r="J356" s="2">
        <v>292700</v>
      </c>
      <c r="K356" s="2">
        <v>10.53</v>
      </c>
      <c r="L356" s="2">
        <v>19</v>
      </c>
      <c r="M356" s="2">
        <v>3.86</v>
      </c>
      <c r="N356" s="2">
        <v>14.61</v>
      </c>
      <c r="O356" s="2">
        <v>31.82</v>
      </c>
      <c r="P356" s="2">
        <v>3.6</v>
      </c>
      <c r="Q356" s="2">
        <v>17027</v>
      </c>
      <c r="R356" s="2">
        <v>4152</v>
      </c>
      <c r="S356" s="2">
        <v>5</v>
      </c>
      <c r="T356" s="30">
        <f t="shared" si="30"/>
        <v>64930800</v>
      </c>
      <c r="U356" s="30">
        <f t="shared" si="31"/>
        <v>20903310</v>
      </c>
      <c r="V356" s="30">
        <f t="shared" si="32"/>
        <v>44027490</v>
      </c>
      <c r="W356" s="27">
        <f t="shared" si="33"/>
        <v>150.41848308848651</v>
      </c>
      <c r="X356" s="31">
        <f t="shared" si="34"/>
        <v>221.83395968568499</v>
      </c>
      <c r="Y356" t="str">
        <f t="shared" si="35"/>
        <v>High ROI</v>
      </c>
    </row>
    <row r="357" spans="1:25" x14ac:dyDescent="0.3">
      <c r="A357" s="2" t="s">
        <v>374</v>
      </c>
      <c r="B357" s="2" t="s">
        <v>1162</v>
      </c>
      <c r="C357" s="2" t="s">
        <v>1632</v>
      </c>
      <c r="D357" s="2" t="s">
        <v>1637</v>
      </c>
      <c r="E357" s="2">
        <v>2023</v>
      </c>
      <c r="F357" s="2" t="s">
        <v>1642</v>
      </c>
      <c r="G357" s="2">
        <v>926</v>
      </c>
      <c r="H357" s="2">
        <v>5241</v>
      </c>
      <c r="I357" s="2">
        <v>6797</v>
      </c>
      <c r="J357" s="2">
        <v>468734</v>
      </c>
      <c r="K357" s="2">
        <v>2.58</v>
      </c>
      <c r="L357" s="2">
        <v>13</v>
      </c>
      <c r="M357" s="2">
        <v>5.07</v>
      </c>
      <c r="N357" s="2">
        <v>19.920000000000002</v>
      </c>
      <c r="O357" s="2">
        <v>47.08</v>
      </c>
      <c r="P357" s="2">
        <v>4.0999999999999996</v>
      </c>
      <c r="Q357" s="2">
        <v>17792</v>
      </c>
      <c r="R357" s="2">
        <v>3041</v>
      </c>
      <c r="S357" s="2">
        <v>10</v>
      </c>
      <c r="T357" s="30">
        <f t="shared" si="30"/>
        <v>4853166</v>
      </c>
      <c r="U357" s="30">
        <f t="shared" si="31"/>
        <v>6762756</v>
      </c>
      <c r="V357" s="30">
        <f t="shared" si="32"/>
        <v>-1909590</v>
      </c>
      <c r="W357" s="27">
        <f t="shared" si="33"/>
        <v>-4.0739310568467406</v>
      </c>
      <c r="X357" s="31">
        <f t="shared" si="34"/>
        <v>10.353774208826328</v>
      </c>
      <c r="Y357" t="str">
        <f t="shared" si="35"/>
        <v>Loss making</v>
      </c>
    </row>
    <row r="358" spans="1:25" x14ac:dyDescent="0.3">
      <c r="A358" s="2" t="s">
        <v>375</v>
      </c>
      <c r="B358" s="2" t="s">
        <v>1131</v>
      </c>
      <c r="C358" s="2" t="s">
        <v>1632</v>
      </c>
      <c r="D358" s="2" t="s">
        <v>1636</v>
      </c>
      <c r="E358" s="2">
        <v>2023</v>
      </c>
      <c r="F358" s="2" t="s">
        <v>1640</v>
      </c>
      <c r="G358" s="2">
        <v>1041</v>
      </c>
      <c r="H358" s="2">
        <v>11266</v>
      </c>
      <c r="I358" s="2">
        <v>7154</v>
      </c>
      <c r="J358" s="2">
        <v>74045</v>
      </c>
      <c r="K358" s="2">
        <v>7.5</v>
      </c>
      <c r="L358" s="2">
        <v>2</v>
      </c>
      <c r="M358" s="2">
        <v>8.56</v>
      </c>
      <c r="N358" s="2">
        <v>8.52</v>
      </c>
      <c r="O358" s="2">
        <v>81.03</v>
      </c>
      <c r="P358" s="2">
        <v>2.4</v>
      </c>
      <c r="Q358" s="2">
        <v>3114</v>
      </c>
      <c r="R358" s="2">
        <v>8537</v>
      </c>
      <c r="S358" s="2">
        <v>14</v>
      </c>
      <c r="T358" s="30">
        <f t="shared" si="30"/>
        <v>11727906</v>
      </c>
      <c r="U358" s="30">
        <f t="shared" si="31"/>
        <v>7521359</v>
      </c>
      <c r="V358" s="30">
        <f t="shared" si="32"/>
        <v>4206547</v>
      </c>
      <c r="W358" s="27">
        <f t="shared" si="33"/>
        <v>56.810682692956988</v>
      </c>
      <c r="X358" s="31">
        <f t="shared" si="34"/>
        <v>158.38889864271727</v>
      </c>
      <c r="Y358" t="str">
        <f t="shared" si="35"/>
        <v>Moderate</v>
      </c>
    </row>
    <row r="359" spans="1:25" x14ac:dyDescent="0.3">
      <c r="A359" s="2" t="s">
        <v>376</v>
      </c>
      <c r="B359" s="2" t="s">
        <v>1077</v>
      </c>
      <c r="C359" s="2" t="s">
        <v>1632</v>
      </c>
      <c r="D359" s="2" t="s">
        <v>1638</v>
      </c>
      <c r="E359" s="2">
        <v>2023</v>
      </c>
      <c r="F359" s="2" t="s">
        <v>1639</v>
      </c>
      <c r="G359" s="2">
        <v>4192</v>
      </c>
      <c r="H359" s="2">
        <v>5498</v>
      </c>
      <c r="I359" s="2">
        <v>13493</v>
      </c>
      <c r="J359" s="2">
        <v>231948</v>
      </c>
      <c r="K359" s="2">
        <v>6.18</v>
      </c>
      <c r="L359" s="2">
        <v>0</v>
      </c>
      <c r="M359" s="2">
        <v>7.5</v>
      </c>
      <c r="N359" s="2">
        <v>20.14</v>
      </c>
      <c r="O359" s="2">
        <v>46.41</v>
      </c>
      <c r="P359" s="2">
        <v>1.7</v>
      </c>
      <c r="Q359" s="2">
        <v>15896</v>
      </c>
      <c r="R359" s="2">
        <v>371</v>
      </c>
      <c r="S359" s="2">
        <v>7</v>
      </c>
      <c r="T359" s="30">
        <f t="shared" si="30"/>
        <v>23047616</v>
      </c>
      <c r="U359" s="30">
        <f t="shared" si="31"/>
        <v>56794604</v>
      </c>
      <c r="V359" s="30">
        <f t="shared" si="32"/>
        <v>-33746988</v>
      </c>
      <c r="W359" s="27">
        <f t="shared" si="33"/>
        <v>-145.49376584406849</v>
      </c>
      <c r="X359" s="31">
        <f t="shared" si="34"/>
        <v>99.365443978822839</v>
      </c>
      <c r="Y359" t="str">
        <f t="shared" si="35"/>
        <v>Loss making</v>
      </c>
    </row>
    <row r="360" spans="1:25" x14ac:dyDescent="0.3">
      <c r="A360" s="2" t="s">
        <v>377</v>
      </c>
      <c r="B360" s="2" t="s">
        <v>1319</v>
      </c>
      <c r="C360" s="2" t="s">
        <v>1632</v>
      </c>
      <c r="D360" s="2" t="s">
        <v>1638</v>
      </c>
      <c r="E360" s="2">
        <v>2023</v>
      </c>
      <c r="F360" s="2" t="s">
        <v>1640</v>
      </c>
      <c r="G360" s="2">
        <v>4414</v>
      </c>
      <c r="H360" s="2">
        <v>17577</v>
      </c>
      <c r="I360" s="2">
        <v>1463</v>
      </c>
      <c r="J360" s="2">
        <v>140102</v>
      </c>
      <c r="K360" s="2">
        <v>13.06</v>
      </c>
      <c r="L360" s="2">
        <v>14</v>
      </c>
      <c r="M360" s="2">
        <v>8.0500000000000007</v>
      </c>
      <c r="N360" s="2">
        <v>8.4700000000000006</v>
      </c>
      <c r="O360" s="2">
        <v>54.47</v>
      </c>
      <c r="P360" s="2">
        <v>3.6</v>
      </c>
      <c r="Q360" s="2">
        <v>20300</v>
      </c>
      <c r="R360" s="2">
        <v>2130</v>
      </c>
      <c r="S360" s="2">
        <v>3</v>
      </c>
      <c r="T360" s="30">
        <f t="shared" si="30"/>
        <v>77584878</v>
      </c>
      <c r="U360" s="30">
        <f t="shared" si="31"/>
        <v>6597784</v>
      </c>
      <c r="V360" s="30">
        <f t="shared" si="32"/>
        <v>70987094</v>
      </c>
      <c r="W360" s="27">
        <f t="shared" si="33"/>
        <v>506.6815177513526</v>
      </c>
      <c r="X360" s="31">
        <f t="shared" si="34"/>
        <v>553.77423591383422</v>
      </c>
      <c r="Y360" t="str">
        <f t="shared" si="35"/>
        <v>High ROI</v>
      </c>
    </row>
    <row r="361" spans="1:25" x14ac:dyDescent="0.3">
      <c r="A361" s="2" t="s">
        <v>378</v>
      </c>
      <c r="B361" s="2" t="s">
        <v>1111</v>
      </c>
      <c r="C361" s="2" t="s">
        <v>1632</v>
      </c>
      <c r="D361" s="2" t="s">
        <v>1635</v>
      </c>
      <c r="E361" s="2">
        <v>2023</v>
      </c>
      <c r="F361" s="2" t="s">
        <v>1639</v>
      </c>
      <c r="G361" s="2">
        <v>4515</v>
      </c>
      <c r="H361" s="2">
        <v>1794</v>
      </c>
      <c r="I361" s="2">
        <v>10124</v>
      </c>
      <c r="J361" s="2">
        <v>364063</v>
      </c>
      <c r="K361" s="2">
        <v>9.4700000000000006</v>
      </c>
      <c r="L361" s="2">
        <v>0</v>
      </c>
      <c r="M361" s="2">
        <v>1.37</v>
      </c>
      <c r="N361" s="2">
        <v>1.39</v>
      </c>
      <c r="O361" s="2">
        <v>42.32</v>
      </c>
      <c r="P361" s="2">
        <v>2.2999999999999998</v>
      </c>
      <c r="Q361" s="2">
        <v>18380</v>
      </c>
      <c r="R361" s="2">
        <v>7936</v>
      </c>
      <c r="S361" s="2">
        <v>11</v>
      </c>
      <c r="T361" s="30">
        <f t="shared" si="30"/>
        <v>8099910</v>
      </c>
      <c r="U361" s="30">
        <f t="shared" si="31"/>
        <v>46073923</v>
      </c>
      <c r="V361" s="30">
        <f t="shared" si="32"/>
        <v>-37974013</v>
      </c>
      <c r="W361" s="27">
        <f t="shared" si="33"/>
        <v>-104.30615854948182</v>
      </c>
      <c r="X361" s="31">
        <f t="shared" si="34"/>
        <v>22.248649272241344</v>
      </c>
      <c r="Y361" t="str">
        <f t="shared" si="35"/>
        <v>Loss making</v>
      </c>
    </row>
    <row r="362" spans="1:25" x14ac:dyDescent="0.3">
      <c r="A362" s="2" t="s">
        <v>379</v>
      </c>
      <c r="B362" s="2" t="s">
        <v>1320</v>
      </c>
      <c r="C362" s="2" t="s">
        <v>1634</v>
      </c>
      <c r="D362" s="2" t="s">
        <v>1638</v>
      </c>
      <c r="E362" s="2">
        <v>2024</v>
      </c>
      <c r="F362" s="2" t="s">
        <v>1640</v>
      </c>
      <c r="G362" s="2">
        <v>685</v>
      </c>
      <c r="H362" s="2">
        <v>11677</v>
      </c>
      <c r="I362" s="2">
        <v>14187</v>
      </c>
      <c r="J362" s="2">
        <v>149441</v>
      </c>
      <c r="K362" s="2">
        <v>7.99</v>
      </c>
      <c r="L362" s="2">
        <v>16</v>
      </c>
      <c r="M362" s="2">
        <v>0.7</v>
      </c>
      <c r="N362" s="2">
        <v>13.85</v>
      </c>
      <c r="O362" s="2">
        <v>46.81</v>
      </c>
      <c r="P362" s="2">
        <v>4.4000000000000004</v>
      </c>
      <c r="Q362" s="2">
        <v>18388</v>
      </c>
      <c r="R362" s="2">
        <v>9757</v>
      </c>
      <c r="S362" s="2">
        <v>12</v>
      </c>
      <c r="T362" s="30">
        <f t="shared" si="30"/>
        <v>7998745</v>
      </c>
      <c r="U362" s="30">
        <f t="shared" si="31"/>
        <v>9867536</v>
      </c>
      <c r="V362" s="30">
        <f t="shared" si="32"/>
        <v>-1868791</v>
      </c>
      <c r="W362" s="27">
        <f t="shared" si="33"/>
        <v>-12.50520941374857</v>
      </c>
      <c r="X362" s="31">
        <f t="shared" si="34"/>
        <v>53.524434392168146</v>
      </c>
      <c r="Y362" t="str">
        <f t="shared" si="35"/>
        <v>Loss making</v>
      </c>
    </row>
    <row r="363" spans="1:25" x14ac:dyDescent="0.3">
      <c r="A363" s="2" t="s">
        <v>380</v>
      </c>
      <c r="B363" s="2" t="s">
        <v>1321</v>
      </c>
      <c r="C363" s="2" t="s">
        <v>1633</v>
      </c>
      <c r="D363" s="2" t="s">
        <v>1636</v>
      </c>
      <c r="E363" s="2">
        <v>2024</v>
      </c>
      <c r="F363" s="2" t="s">
        <v>1641</v>
      </c>
      <c r="G363" s="2">
        <v>1743</v>
      </c>
      <c r="H363" s="2">
        <v>11382</v>
      </c>
      <c r="I363" s="2">
        <v>1341</v>
      </c>
      <c r="J363" s="2">
        <v>208175</v>
      </c>
      <c r="K363" s="2">
        <v>1.73</v>
      </c>
      <c r="L363" s="2">
        <v>1</v>
      </c>
      <c r="M363" s="2">
        <v>8.93</v>
      </c>
      <c r="N363" s="2">
        <v>14.7</v>
      </c>
      <c r="O363" s="2">
        <v>11.21</v>
      </c>
      <c r="P363" s="2">
        <v>1.5</v>
      </c>
      <c r="Q363" s="2">
        <v>7233</v>
      </c>
      <c r="R363" s="2">
        <v>9487</v>
      </c>
      <c r="S363" s="2">
        <v>7</v>
      </c>
      <c r="T363" s="30">
        <f t="shared" si="30"/>
        <v>19838826</v>
      </c>
      <c r="U363" s="30">
        <f t="shared" si="31"/>
        <v>2545538</v>
      </c>
      <c r="V363" s="30">
        <f t="shared" si="32"/>
        <v>17293288</v>
      </c>
      <c r="W363" s="27">
        <f t="shared" si="33"/>
        <v>83.070916296385249</v>
      </c>
      <c r="X363" s="31">
        <f t="shared" si="34"/>
        <v>95.298791881830198</v>
      </c>
      <c r="Y363" t="str">
        <f t="shared" si="35"/>
        <v>High ROI</v>
      </c>
    </row>
    <row r="364" spans="1:25" x14ac:dyDescent="0.3">
      <c r="A364" s="2" t="s">
        <v>381</v>
      </c>
      <c r="B364" s="2" t="s">
        <v>1322</v>
      </c>
      <c r="C364" s="2" t="s">
        <v>1632</v>
      </c>
      <c r="D364" s="2" t="s">
        <v>1635</v>
      </c>
      <c r="E364" s="2">
        <v>2024</v>
      </c>
      <c r="F364" s="2" t="s">
        <v>1641</v>
      </c>
      <c r="G364" s="2">
        <v>1732</v>
      </c>
      <c r="H364" s="2">
        <v>2636</v>
      </c>
      <c r="I364" s="2">
        <v>6233</v>
      </c>
      <c r="J364" s="2">
        <v>299877</v>
      </c>
      <c r="K364" s="2">
        <v>9.08</v>
      </c>
      <c r="L364" s="2">
        <v>19</v>
      </c>
      <c r="M364" s="2">
        <v>3.88</v>
      </c>
      <c r="N364" s="2">
        <v>23.36</v>
      </c>
      <c r="O364" s="2">
        <v>32.700000000000003</v>
      </c>
      <c r="P364" s="2">
        <v>2.7</v>
      </c>
      <c r="Q364" s="2">
        <v>4716</v>
      </c>
      <c r="R364" s="2">
        <v>7141</v>
      </c>
      <c r="S364" s="2">
        <v>3</v>
      </c>
      <c r="T364" s="30">
        <f t="shared" si="30"/>
        <v>4565552</v>
      </c>
      <c r="U364" s="30">
        <f t="shared" si="31"/>
        <v>11095433</v>
      </c>
      <c r="V364" s="30">
        <f t="shared" si="32"/>
        <v>-6529881</v>
      </c>
      <c r="W364" s="27">
        <f t="shared" si="33"/>
        <v>-21.775197831110756</v>
      </c>
      <c r="X364" s="31">
        <f t="shared" si="34"/>
        <v>15.224748813680275</v>
      </c>
      <c r="Y364" t="str">
        <f t="shared" si="35"/>
        <v>Loss making</v>
      </c>
    </row>
    <row r="365" spans="1:25" x14ac:dyDescent="0.3">
      <c r="A365" s="2" t="s">
        <v>382</v>
      </c>
      <c r="B365" s="2" t="s">
        <v>1260</v>
      </c>
      <c r="C365" s="2" t="s">
        <v>1633</v>
      </c>
      <c r="D365" s="2" t="s">
        <v>1636</v>
      </c>
      <c r="E365" s="2">
        <v>2023</v>
      </c>
      <c r="F365" s="2" t="s">
        <v>1639</v>
      </c>
      <c r="G365" s="2">
        <v>4802</v>
      </c>
      <c r="H365" s="2">
        <v>3564</v>
      </c>
      <c r="I365" s="2">
        <v>5893</v>
      </c>
      <c r="J365" s="2">
        <v>479404</v>
      </c>
      <c r="K365" s="2">
        <v>1.76</v>
      </c>
      <c r="L365" s="2">
        <v>5</v>
      </c>
      <c r="M365" s="2">
        <v>2.88</v>
      </c>
      <c r="N365" s="2">
        <v>18.149999999999999</v>
      </c>
      <c r="O365" s="2">
        <v>44.93</v>
      </c>
      <c r="P365" s="2">
        <v>2.6</v>
      </c>
      <c r="Q365" s="2">
        <v>5864</v>
      </c>
      <c r="R365" s="2">
        <v>5275</v>
      </c>
      <c r="S365" s="2">
        <v>9</v>
      </c>
      <c r="T365" s="30">
        <f t="shared" si="30"/>
        <v>17114328</v>
      </c>
      <c r="U365" s="30">
        <f t="shared" si="31"/>
        <v>28777590</v>
      </c>
      <c r="V365" s="30">
        <f t="shared" si="32"/>
        <v>-11663262</v>
      </c>
      <c r="W365" s="27">
        <f t="shared" si="33"/>
        <v>-24.328670599327499</v>
      </c>
      <c r="X365" s="31">
        <f t="shared" si="34"/>
        <v>35.69917647745951</v>
      </c>
      <c r="Y365" t="str">
        <f t="shared" si="35"/>
        <v>Loss making</v>
      </c>
    </row>
    <row r="366" spans="1:25" x14ac:dyDescent="0.3">
      <c r="A366" s="2" t="s">
        <v>383</v>
      </c>
      <c r="B366" s="2" t="s">
        <v>1323</v>
      </c>
      <c r="C366" s="2" t="s">
        <v>1634</v>
      </c>
      <c r="D366" s="2" t="s">
        <v>1636</v>
      </c>
      <c r="E366" s="2">
        <v>2023</v>
      </c>
      <c r="F366" s="2" t="s">
        <v>1640</v>
      </c>
      <c r="G366" s="2">
        <v>169</v>
      </c>
      <c r="H366" s="2">
        <v>8509</v>
      </c>
      <c r="I366" s="2">
        <v>14228</v>
      </c>
      <c r="J366" s="2">
        <v>186917</v>
      </c>
      <c r="K366" s="2">
        <v>5.0599999999999996</v>
      </c>
      <c r="L366" s="2">
        <v>7</v>
      </c>
      <c r="M366" s="2">
        <v>7.25</v>
      </c>
      <c r="N366" s="2">
        <v>22.94</v>
      </c>
      <c r="O366" s="2">
        <v>60.7</v>
      </c>
      <c r="P366" s="2">
        <v>4.8</v>
      </c>
      <c r="Q366" s="2">
        <v>13769</v>
      </c>
      <c r="R366" s="2">
        <v>9906</v>
      </c>
      <c r="S366" s="2">
        <v>5</v>
      </c>
      <c r="T366" s="30">
        <f t="shared" si="30"/>
        <v>1438021</v>
      </c>
      <c r="U366" s="30">
        <f t="shared" si="31"/>
        <v>2591449</v>
      </c>
      <c r="V366" s="30">
        <f t="shared" si="32"/>
        <v>-1153428</v>
      </c>
      <c r="W366" s="27">
        <f t="shared" si="33"/>
        <v>-6.1708030837216521</v>
      </c>
      <c r="X366" s="31">
        <f t="shared" si="34"/>
        <v>7.6933665744688815</v>
      </c>
      <c r="Y366" t="str">
        <f t="shared" si="35"/>
        <v>Loss making</v>
      </c>
    </row>
    <row r="367" spans="1:25" x14ac:dyDescent="0.3">
      <c r="A367" s="2" t="s">
        <v>384</v>
      </c>
      <c r="B367" s="2" t="s">
        <v>1324</v>
      </c>
      <c r="C367" s="2" t="s">
        <v>1634</v>
      </c>
      <c r="D367" s="2" t="s">
        <v>1635</v>
      </c>
      <c r="E367" s="2">
        <v>2023</v>
      </c>
      <c r="F367" s="2" t="s">
        <v>1639</v>
      </c>
      <c r="G367" s="2">
        <v>880</v>
      </c>
      <c r="H367" s="2">
        <v>14487</v>
      </c>
      <c r="I367" s="2">
        <v>11966</v>
      </c>
      <c r="J367" s="2">
        <v>267770</v>
      </c>
      <c r="K367" s="2">
        <v>2.14</v>
      </c>
      <c r="L367" s="2">
        <v>15</v>
      </c>
      <c r="M367" s="2">
        <v>8.36</v>
      </c>
      <c r="N367" s="2">
        <v>22.71</v>
      </c>
      <c r="O367" s="2">
        <v>46</v>
      </c>
      <c r="P367" s="2">
        <v>1.6</v>
      </c>
      <c r="Q367" s="2">
        <v>19361</v>
      </c>
      <c r="R367" s="2">
        <v>1226</v>
      </c>
      <c r="S367" s="2">
        <v>6</v>
      </c>
      <c r="T367" s="30">
        <f t="shared" si="30"/>
        <v>12748560</v>
      </c>
      <c r="U367" s="30">
        <f t="shared" si="31"/>
        <v>10797850</v>
      </c>
      <c r="V367" s="30">
        <f t="shared" si="32"/>
        <v>1950710</v>
      </c>
      <c r="W367" s="27">
        <f t="shared" si="33"/>
        <v>7.2850207267431006</v>
      </c>
      <c r="X367" s="31">
        <f t="shared" si="34"/>
        <v>47.610113156813682</v>
      </c>
      <c r="Y367" t="str">
        <f t="shared" si="35"/>
        <v>Low ROI</v>
      </c>
    </row>
    <row r="368" spans="1:25" x14ac:dyDescent="0.3">
      <c r="A368" s="2" t="s">
        <v>385</v>
      </c>
      <c r="B368" s="2" t="s">
        <v>1325</v>
      </c>
      <c r="C368" s="2" t="s">
        <v>1632</v>
      </c>
      <c r="D368" s="2" t="s">
        <v>1635</v>
      </c>
      <c r="E368" s="2">
        <v>2023</v>
      </c>
      <c r="F368" s="2" t="s">
        <v>1641</v>
      </c>
      <c r="G368" s="2">
        <v>3725</v>
      </c>
      <c r="H368" s="2">
        <v>6043</v>
      </c>
      <c r="I368" s="2">
        <v>1667</v>
      </c>
      <c r="J368" s="2">
        <v>479890</v>
      </c>
      <c r="K368" s="2">
        <v>10.38</v>
      </c>
      <c r="L368" s="2">
        <v>18</v>
      </c>
      <c r="M368" s="2">
        <v>8.6199999999999992</v>
      </c>
      <c r="N368" s="2">
        <v>15.11</v>
      </c>
      <c r="O368" s="2">
        <v>37.03</v>
      </c>
      <c r="P368" s="2">
        <v>1</v>
      </c>
      <c r="Q368" s="2">
        <v>15329</v>
      </c>
      <c r="R368" s="2">
        <v>4479</v>
      </c>
      <c r="S368" s="2">
        <v>9</v>
      </c>
      <c r="T368" s="30">
        <f t="shared" si="30"/>
        <v>22510175</v>
      </c>
      <c r="U368" s="30">
        <f t="shared" si="31"/>
        <v>6689465</v>
      </c>
      <c r="V368" s="30">
        <f t="shared" si="32"/>
        <v>15820710</v>
      </c>
      <c r="W368" s="27">
        <f t="shared" si="33"/>
        <v>32.96736752172373</v>
      </c>
      <c r="X368" s="31">
        <f t="shared" si="34"/>
        <v>46.906947425451669</v>
      </c>
      <c r="Y368" t="str">
        <f t="shared" si="35"/>
        <v>Moderate</v>
      </c>
    </row>
    <row r="369" spans="1:25" x14ac:dyDescent="0.3">
      <c r="A369" s="2" t="s">
        <v>386</v>
      </c>
      <c r="B369" s="2" t="s">
        <v>1326</v>
      </c>
      <c r="C369" s="2" t="s">
        <v>1632</v>
      </c>
      <c r="D369" s="2" t="s">
        <v>1635</v>
      </c>
      <c r="E369" s="2">
        <v>2024</v>
      </c>
      <c r="F369" s="2" t="s">
        <v>1642</v>
      </c>
      <c r="G369" s="2">
        <v>1419</v>
      </c>
      <c r="H369" s="2">
        <v>2507</v>
      </c>
      <c r="I369" s="2">
        <v>11058</v>
      </c>
      <c r="J369" s="2">
        <v>168325</v>
      </c>
      <c r="K369" s="2">
        <v>3.09</v>
      </c>
      <c r="L369" s="2">
        <v>0</v>
      </c>
      <c r="M369" s="2">
        <v>3.16</v>
      </c>
      <c r="N369" s="2">
        <v>13.19</v>
      </c>
      <c r="O369" s="2">
        <v>41.05</v>
      </c>
      <c r="P369" s="2">
        <v>2</v>
      </c>
      <c r="Q369" s="2">
        <v>6460</v>
      </c>
      <c r="R369" s="2">
        <v>8808</v>
      </c>
      <c r="S369" s="2">
        <v>12</v>
      </c>
      <c r="T369" s="30">
        <f t="shared" si="30"/>
        <v>3557433</v>
      </c>
      <c r="U369" s="30">
        <f t="shared" si="31"/>
        <v>15859627</v>
      </c>
      <c r="V369" s="30">
        <f t="shared" si="32"/>
        <v>-12302194</v>
      </c>
      <c r="W369" s="27">
        <f t="shared" si="33"/>
        <v>-73.085958710827271</v>
      </c>
      <c r="X369" s="31">
        <f t="shared" si="34"/>
        <v>21.134311599584137</v>
      </c>
      <c r="Y369" t="str">
        <f t="shared" si="35"/>
        <v>Loss making</v>
      </c>
    </row>
    <row r="370" spans="1:25" x14ac:dyDescent="0.3">
      <c r="A370" s="2" t="s">
        <v>387</v>
      </c>
      <c r="B370" s="2" t="s">
        <v>1251</v>
      </c>
      <c r="C370" s="2" t="s">
        <v>1632</v>
      </c>
      <c r="D370" s="2" t="s">
        <v>1638</v>
      </c>
      <c r="E370" s="2">
        <v>2024</v>
      </c>
      <c r="F370" s="2" t="s">
        <v>1642</v>
      </c>
      <c r="G370" s="2">
        <v>790</v>
      </c>
      <c r="H370" s="2">
        <v>6945</v>
      </c>
      <c r="I370" s="2">
        <v>9423</v>
      </c>
      <c r="J370" s="2">
        <v>69337</v>
      </c>
      <c r="K370" s="2">
        <v>5.88</v>
      </c>
      <c r="L370" s="2">
        <v>2</v>
      </c>
      <c r="M370" s="2">
        <v>8.52</v>
      </c>
      <c r="N370" s="2">
        <v>13.94</v>
      </c>
      <c r="O370" s="2">
        <v>29.38</v>
      </c>
      <c r="P370" s="2">
        <v>4.3</v>
      </c>
      <c r="Q370" s="2">
        <v>20281</v>
      </c>
      <c r="R370" s="2">
        <v>9593</v>
      </c>
      <c r="S370" s="2">
        <v>9</v>
      </c>
      <c r="T370" s="30">
        <f t="shared" si="30"/>
        <v>5486550</v>
      </c>
      <c r="U370" s="30">
        <f t="shared" si="31"/>
        <v>7513507</v>
      </c>
      <c r="V370" s="30">
        <f t="shared" si="32"/>
        <v>-2026957</v>
      </c>
      <c r="W370" s="27">
        <f t="shared" si="33"/>
        <v>-29.233410733086231</v>
      </c>
      <c r="X370" s="31">
        <f t="shared" si="34"/>
        <v>79.128747998903904</v>
      </c>
      <c r="Y370" t="str">
        <f t="shared" si="35"/>
        <v>Loss making</v>
      </c>
    </row>
    <row r="371" spans="1:25" x14ac:dyDescent="0.3">
      <c r="A371" s="2" t="s">
        <v>388</v>
      </c>
      <c r="B371" s="2" t="s">
        <v>1327</v>
      </c>
      <c r="C371" s="2" t="s">
        <v>1633</v>
      </c>
      <c r="D371" s="2" t="s">
        <v>1637</v>
      </c>
      <c r="E371" s="2">
        <v>2023</v>
      </c>
      <c r="F371" s="2" t="s">
        <v>1641</v>
      </c>
      <c r="G371" s="2">
        <v>166</v>
      </c>
      <c r="H371" s="2">
        <v>12206</v>
      </c>
      <c r="I371" s="2">
        <v>13827</v>
      </c>
      <c r="J371" s="2">
        <v>203385</v>
      </c>
      <c r="K371" s="2">
        <v>13.44</v>
      </c>
      <c r="L371" s="2">
        <v>2</v>
      </c>
      <c r="M371" s="2">
        <v>0.41</v>
      </c>
      <c r="N371" s="2">
        <v>24.46</v>
      </c>
      <c r="O371" s="2">
        <v>83.96</v>
      </c>
      <c r="P371" s="2">
        <v>1.8</v>
      </c>
      <c r="Q371" s="2">
        <v>9801</v>
      </c>
      <c r="R371" s="2">
        <v>8152</v>
      </c>
      <c r="S371" s="2">
        <v>13</v>
      </c>
      <c r="T371" s="30">
        <f t="shared" si="30"/>
        <v>2026196</v>
      </c>
      <c r="U371" s="30">
        <f t="shared" si="31"/>
        <v>2498667</v>
      </c>
      <c r="V371" s="30">
        <f t="shared" si="32"/>
        <v>-472471</v>
      </c>
      <c r="W371" s="27">
        <f t="shared" si="33"/>
        <v>-2.323037588809401</v>
      </c>
      <c r="X371" s="31">
        <f t="shared" si="34"/>
        <v>9.9623669395481471</v>
      </c>
      <c r="Y371" t="str">
        <f t="shared" si="35"/>
        <v>Loss making</v>
      </c>
    </row>
    <row r="372" spans="1:25" x14ac:dyDescent="0.3">
      <c r="A372" s="2" t="s">
        <v>389</v>
      </c>
      <c r="B372" s="2" t="s">
        <v>1276</v>
      </c>
      <c r="C372" s="2" t="s">
        <v>1633</v>
      </c>
      <c r="D372" s="2" t="s">
        <v>1635</v>
      </c>
      <c r="E372" s="2">
        <v>2024</v>
      </c>
      <c r="F372" s="2" t="s">
        <v>1642</v>
      </c>
      <c r="G372" s="2">
        <v>2888</v>
      </c>
      <c r="H372" s="2">
        <v>16249</v>
      </c>
      <c r="I372" s="2">
        <v>6269</v>
      </c>
      <c r="J372" s="2">
        <v>470159</v>
      </c>
      <c r="K372" s="2">
        <v>3.06</v>
      </c>
      <c r="L372" s="2">
        <v>4</v>
      </c>
      <c r="M372" s="2">
        <v>0.5</v>
      </c>
      <c r="N372" s="2">
        <v>19.329999999999998</v>
      </c>
      <c r="O372" s="2">
        <v>51.74</v>
      </c>
      <c r="P372" s="2">
        <v>2</v>
      </c>
      <c r="Q372" s="2">
        <v>10341</v>
      </c>
      <c r="R372" s="2">
        <v>711</v>
      </c>
      <c r="S372" s="2">
        <v>13</v>
      </c>
      <c r="T372" s="30">
        <f t="shared" si="30"/>
        <v>46927112</v>
      </c>
      <c r="U372" s="30">
        <f t="shared" si="31"/>
        <v>18575031</v>
      </c>
      <c r="V372" s="30">
        <f t="shared" si="32"/>
        <v>28352081</v>
      </c>
      <c r="W372" s="27">
        <f t="shared" si="33"/>
        <v>60.303176159554532</v>
      </c>
      <c r="X372" s="31">
        <f t="shared" si="34"/>
        <v>99.811153248156472</v>
      </c>
      <c r="Y372" t="str">
        <f t="shared" si="35"/>
        <v>Moderate</v>
      </c>
    </row>
    <row r="373" spans="1:25" x14ac:dyDescent="0.3">
      <c r="A373" s="2" t="s">
        <v>390</v>
      </c>
      <c r="B373" s="2" t="s">
        <v>1328</v>
      </c>
      <c r="C373" s="2" t="s">
        <v>1634</v>
      </c>
      <c r="D373" s="2" t="s">
        <v>1638</v>
      </c>
      <c r="E373" s="2">
        <v>2024</v>
      </c>
      <c r="F373" s="2" t="s">
        <v>1640</v>
      </c>
      <c r="G373" s="2">
        <v>1200</v>
      </c>
      <c r="H373" s="2">
        <v>13218</v>
      </c>
      <c r="I373" s="2">
        <v>13270</v>
      </c>
      <c r="J373" s="2">
        <v>390093</v>
      </c>
      <c r="K373" s="2">
        <v>7.62</v>
      </c>
      <c r="L373" s="2">
        <v>11</v>
      </c>
      <c r="M373" s="2">
        <v>6.24</v>
      </c>
      <c r="N373" s="2">
        <v>2.66</v>
      </c>
      <c r="O373" s="2">
        <v>11.07</v>
      </c>
      <c r="P373" s="2">
        <v>1.5</v>
      </c>
      <c r="Q373" s="2">
        <v>9230</v>
      </c>
      <c r="R373" s="2">
        <v>849</v>
      </c>
      <c r="S373" s="2">
        <v>7</v>
      </c>
      <c r="T373" s="30">
        <f t="shared" si="30"/>
        <v>15861600</v>
      </c>
      <c r="U373" s="30">
        <f t="shared" si="31"/>
        <v>16314093</v>
      </c>
      <c r="V373" s="30">
        <f t="shared" si="32"/>
        <v>-452493</v>
      </c>
      <c r="W373" s="27">
        <f t="shared" si="33"/>
        <v>-1.159961855249902</v>
      </c>
      <c r="X373" s="31">
        <f t="shared" si="34"/>
        <v>40.661073128715458</v>
      </c>
      <c r="Y373" t="str">
        <f t="shared" si="35"/>
        <v>Loss making</v>
      </c>
    </row>
    <row r="374" spans="1:25" x14ac:dyDescent="0.3">
      <c r="A374" s="2" t="s">
        <v>391</v>
      </c>
      <c r="B374" s="2" t="s">
        <v>1103</v>
      </c>
      <c r="C374" s="2" t="s">
        <v>1633</v>
      </c>
      <c r="D374" s="2" t="s">
        <v>1636</v>
      </c>
      <c r="E374" s="2">
        <v>2023</v>
      </c>
      <c r="F374" s="2" t="s">
        <v>1639</v>
      </c>
      <c r="G374" s="2">
        <v>1981</v>
      </c>
      <c r="H374" s="2">
        <v>10939</v>
      </c>
      <c r="I374" s="2">
        <v>7056</v>
      </c>
      <c r="J374" s="2">
        <v>312420</v>
      </c>
      <c r="K374" s="2">
        <v>6.29</v>
      </c>
      <c r="L374" s="2">
        <v>11</v>
      </c>
      <c r="M374" s="2">
        <v>0.63</v>
      </c>
      <c r="N374" s="2">
        <v>19.46</v>
      </c>
      <c r="O374" s="2">
        <v>11.56</v>
      </c>
      <c r="P374" s="2">
        <v>3.9</v>
      </c>
      <c r="Q374" s="2">
        <v>19383</v>
      </c>
      <c r="R374" s="2">
        <v>1956</v>
      </c>
      <c r="S374" s="2">
        <v>5</v>
      </c>
      <c r="T374" s="30">
        <f t="shared" si="30"/>
        <v>21670159</v>
      </c>
      <c r="U374" s="30">
        <f t="shared" si="31"/>
        <v>14290356</v>
      </c>
      <c r="V374" s="30">
        <f t="shared" si="32"/>
        <v>7379803</v>
      </c>
      <c r="W374" s="27">
        <f t="shared" si="33"/>
        <v>23.621416682670763</v>
      </c>
      <c r="X374" s="31">
        <f t="shared" si="34"/>
        <v>69.362265539978239</v>
      </c>
      <c r="Y374" t="str">
        <f t="shared" si="35"/>
        <v>Moderate</v>
      </c>
    </row>
    <row r="375" spans="1:25" x14ac:dyDescent="0.3">
      <c r="A375" s="2" t="s">
        <v>392</v>
      </c>
      <c r="B375" s="2" t="s">
        <v>1329</v>
      </c>
      <c r="C375" s="2" t="s">
        <v>1634</v>
      </c>
      <c r="D375" s="2" t="s">
        <v>1638</v>
      </c>
      <c r="E375" s="2">
        <v>2024</v>
      </c>
      <c r="F375" s="2" t="s">
        <v>1640</v>
      </c>
      <c r="G375" s="2">
        <v>1062</v>
      </c>
      <c r="H375" s="2">
        <v>14781</v>
      </c>
      <c r="I375" s="2">
        <v>10198</v>
      </c>
      <c r="J375" s="2">
        <v>363295</v>
      </c>
      <c r="K375" s="2">
        <v>0.27</v>
      </c>
      <c r="L375" s="2">
        <v>19</v>
      </c>
      <c r="M375" s="2">
        <v>3.25</v>
      </c>
      <c r="N375" s="2">
        <v>4.26</v>
      </c>
      <c r="O375" s="2">
        <v>87.84</v>
      </c>
      <c r="P375" s="2">
        <v>1.3</v>
      </c>
      <c r="Q375" s="2">
        <v>18479</v>
      </c>
      <c r="R375" s="2">
        <v>8691</v>
      </c>
      <c r="S375" s="2">
        <v>2</v>
      </c>
      <c r="T375" s="30">
        <f t="shared" si="30"/>
        <v>15697422</v>
      </c>
      <c r="U375" s="30">
        <f t="shared" si="31"/>
        <v>11193571</v>
      </c>
      <c r="V375" s="30">
        <f t="shared" si="32"/>
        <v>4503851</v>
      </c>
      <c r="W375" s="27">
        <f t="shared" si="33"/>
        <v>12.397228147923864</v>
      </c>
      <c r="X375" s="31">
        <f t="shared" si="34"/>
        <v>43.208472453515739</v>
      </c>
      <c r="Y375" t="str">
        <f t="shared" si="35"/>
        <v>Low ROI</v>
      </c>
    </row>
    <row r="376" spans="1:25" x14ac:dyDescent="0.3">
      <c r="A376" s="2" t="s">
        <v>393</v>
      </c>
      <c r="B376" s="2" t="s">
        <v>1330</v>
      </c>
      <c r="C376" s="2" t="s">
        <v>1634</v>
      </c>
      <c r="D376" s="2" t="s">
        <v>1636</v>
      </c>
      <c r="E376" s="2">
        <v>2024</v>
      </c>
      <c r="F376" s="2" t="s">
        <v>1641</v>
      </c>
      <c r="G376" s="2">
        <v>1714</v>
      </c>
      <c r="H376" s="2">
        <v>2935</v>
      </c>
      <c r="I376" s="2">
        <v>11520</v>
      </c>
      <c r="J376" s="2">
        <v>460827</v>
      </c>
      <c r="K376" s="2">
        <v>11.89</v>
      </c>
      <c r="L376" s="2">
        <v>12</v>
      </c>
      <c r="M376" s="2">
        <v>6.73</v>
      </c>
      <c r="N376" s="2">
        <v>11.18</v>
      </c>
      <c r="O376" s="2">
        <v>27.72</v>
      </c>
      <c r="P376" s="2">
        <v>2.2999999999999998</v>
      </c>
      <c r="Q376" s="2">
        <v>2478</v>
      </c>
      <c r="R376" s="2">
        <v>1626</v>
      </c>
      <c r="S376" s="2">
        <v>13</v>
      </c>
      <c r="T376" s="30">
        <f t="shared" si="30"/>
        <v>5030590</v>
      </c>
      <c r="U376" s="30">
        <f t="shared" si="31"/>
        <v>20206107</v>
      </c>
      <c r="V376" s="30">
        <f t="shared" si="32"/>
        <v>-15175517</v>
      </c>
      <c r="W376" s="27">
        <f t="shared" si="33"/>
        <v>-32.931050046980751</v>
      </c>
      <c r="X376" s="31">
        <f t="shared" si="34"/>
        <v>10.916439357936927</v>
      </c>
      <c r="Y376" t="str">
        <f t="shared" si="35"/>
        <v>Loss making</v>
      </c>
    </row>
    <row r="377" spans="1:25" x14ac:dyDescent="0.3">
      <c r="A377" s="2" t="s">
        <v>394</v>
      </c>
      <c r="B377" s="2" t="s">
        <v>1230</v>
      </c>
      <c r="C377" s="2" t="s">
        <v>1633</v>
      </c>
      <c r="D377" s="2" t="s">
        <v>1636</v>
      </c>
      <c r="E377" s="2">
        <v>2023</v>
      </c>
      <c r="F377" s="2" t="s">
        <v>1642</v>
      </c>
      <c r="G377" s="2">
        <v>1131</v>
      </c>
      <c r="H377" s="2">
        <v>2071</v>
      </c>
      <c r="I377" s="2">
        <v>1969</v>
      </c>
      <c r="J377" s="2">
        <v>193016</v>
      </c>
      <c r="K377" s="2">
        <v>1.04</v>
      </c>
      <c r="L377" s="2">
        <v>19</v>
      </c>
      <c r="M377" s="2">
        <v>3.37</v>
      </c>
      <c r="N377" s="2">
        <v>5.26</v>
      </c>
      <c r="O377" s="2">
        <v>74.45</v>
      </c>
      <c r="P377" s="2">
        <v>2.1</v>
      </c>
      <c r="Q377" s="2">
        <v>2230</v>
      </c>
      <c r="R377" s="2">
        <v>6329</v>
      </c>
      <c r="S377" s="2">
        <v>8</v>
      </c>
      <c r="T377" s="30">
        <f t="shared" si="30"/>
        <v>2342301</v>
      </c>
      <c r="U377" s="30">
        <f t="shared" si="31"/>
        <v>2419955</v>
      </c>
      <c r="V377" s="30">
        <f t="shared" si="32"/>
        <v>-77654</v>
      </c>
      <c r="W377" s="27">
        <f t="shared" si="33"/>
        <v>-0.40231897873751399</v>
      </c>
      <c r="X377" s="31">
        <f t="shared" si="34"/>
        <v>12.135268578770672</v>
      </c>
      <c r="Y377" t="str">
        <f t="shared" si="35"/>
        <v>Loss making</v>
      </c>
    </row>
    <row r="378" spans="1:25" x14ac:dyDescent="0.3">
      <c r="A378" s="2" t="s">
        <v>395</v>
      </c>
      <c r="B378" s="2" t="s">
        <v>1331</v>
      </c>
      <c r="C378" s="2" t="s">
        <v>1634</v>
      </c>
      <c r="D378" s="2" t="s">
        <v>1638</v>
      </c>
      <c r="E378" s="2">
        <v>2023</v>
      </c>
      <c r="F378" s="2" t="s">
        <v>1641</v>
      </c>
      <c r="G378" s="2">
        <v>4779</v>
      </c>
      <c r="H378" s="2">
        <v>3882</v>
      </c>
      <c r="I378" s="2">
        <v>1630</v>
      </c>
      <c r="J378" s="2">
        <v>365031</v>
      </c>
      <c r="K378" s="2">
        <v>7.11</v>
      </c>
      <c r="L378" s="2">
        <v>8</v>
      </c>
      <c r="M378" s="2">
        <v>1.8</v>
      </c>
      <c r="N378" s="2">
        <v>17.239999999999998</v>
      </c>
      <c r="O378" s="2">
        <v>14.66</v>
      </c>
      <c r="P378" s="2">
        <v>3.2</v>
      </c>
      <c r="Q378" s="2">
        <v>1556</v>
      </c>
      <c r="R378" s="2">
        <v>8611</v>
      </c>
      <c r="S378" s="2">
        <v>9</v>
      </c>
      <c r="T378" s="30">
        <f t="shared" si="30"/>
        <v>18552078</v>
      </c>
      <c r="U378" s="30">
        <f t="shared" si="31"/>
        <v>8154801</v>
      </c>
      <c r="V378" s="30">
        <f t="shared" si="32"/>
        <v>10397277</v>
      </c>
      <c r="W378" s="27">
        <f t="shared" si="33"/>
        <v>28.483271283808772</v>
      </c>
      <c r="X378" s="31">
        <f t="shared" si="34"/>
        <v>50.823294459922579</v>
      </c>
      <c r="Y378" t="str">
        <f t="shared" si="35"/>
        <v>Moderate</v>
      </c>
    </row>
    <row r="379" spans="1:25" x14ac:dyDescent="0.3">
      <c r="A379" s="2" t="s">
        <v>396</v>
      </c>
      <c r="B379" s="2" t="s">
        <v>1218</v>
      </c>
      <c r="C379" s="2" t="s">
        <v>1633</v>
      </c>
      <c r="D379" s="2" t="s">
        <v>1635</v>
      </c>
      <c r="E379" s="2">
        <v>2024</v>
      </c>
      <c r="F379" s="2" t="s">
        <v>1640</v>
      </c>
      <c r="G379" s="2">
        <v>562</v>
      </c>
      <c r="H379" s="2">
        <v>6584</v>
      </c>
      <c r="I379" s="2">
        <v>2451</v>
      </c>
      <c r="J379" s="2">
        <v>131442</v>
      </c>
      <c r="K379" s="2">
        <v>8.41</v>
      </c>
      <c r="L379" s="2">
        <v>6</v>
      </c>
      <c r="M379" s="2">
        <v>2.81</v>
      </c>
      <c r="N379" s="2">
        <v>21.93</v>
      </c>
      <c r="O379" s="2">
        <v>83.69</v>
      </c>
      <c r="P379" s="2">
        <v>3.9</v>
      </c>
      <c r="Q379" s="2">
        <v>3743</v>
      </c>
      <c r="R379" s="2">
        <v>8627</v>
      </c>
      <c r="S379" s="2">
        <v>10</v>
      </c>
      <c r="T379" s="30">
        <f t="shared" si="30"/>
        <v>3700208</v>
      </c>
      <c r="U379" s="30">
        <f t="shared" si="31"/>
        <v>1508904</v>
      </c>
      <c r="V379" s="30">
        <f t="shared" si="32"/>
        <v>2191304</v>
      </c>
      <c r="W379" s="27">
        <f t="shared" si="33"/>
        <v>16.671261849332787</v>
      </c>
      <c r="X379" s="31">
        <f t="shared" si="34"/>
        <v>28.150880236149785</v>
      </c>
      <c r="Y379" t="str">
        <f t="shared" si="35"/>
        <v>Moderate</v>
      </c>
    </row>
    <row r="380" spans="1:25" x14ac:dyDescent="0.3">
      <c r="A380" s="2" t="s">
        <v>397</v>
      </c>
      <c r="B380" s="2" t="s">
        <v>1157</v>
      </c>
      <c r="C380" s="2" t="s">
        <v>1633</v>
      </c>
      <c r="D380" s="2" t="s">
        <v>1636</v>
      </c>
      <c r="E380" s="2">
        <v>2023</v>
      </c>
      <c r="F380" s="2" t="s">
        <v>1641</v>
      </c>
      <c r="G380" s="2">
        <v>2899</v>
      </c>
      <c r="H380" s="2">
        <v>18161</v>
      </c>
      <c r="I380" s="2">
        <v>1936</v>
      </c>
      <c r="J380" s="2">
        <v>99847</v>
      </c>
      <c r="K380" s="2">
        <v>9.43</v>
      </c>
      <c r="L380" s="2">
        <v>3</v>
      </c>
      <c r="M380" s="2">
        <v>4.58</v>
      </c>
      <c r="N380" s="2">
        <v>7.26</v>
      </c>
      <c r="O380" s="2">
        <v>79.95</v>
      </c>
      <c r="P380" s="2">
        <v>3.1</v>
      </c>
      <c r="Q380" s="2">
        <v>3201</v>
      </c>
      <c r="R380" s="2">
        <v>2198</v>
      </c>
      <c r="S380" s="2">
        <v>3</v>
      </c>
      <c r="T380" s="30">
        <f t="shared" si="30"/>
        <v>52648739</v>
      </c>
      <c r="U380" s="30">
        <f t="shared" si="31"/>
        <v>5712311</v>
      </c>
      <c r="V380" s="30">
        <f t="shared" si="32"/>
        <v>46936428</v>
      </c>
      <c r="W380" s="27">
        <f t="shared" si="33"/>
        <v>470.08350776688332</v>
      </c>
      <c r="X380" s="31">
        <f t="shared" si="34"/>
        <v>527.29415004957582</v>
      </c>
      <c r="Y380" t="str">
        <f t="shared" si="35"/>
        <v>High ROI</v>
      </c>
    </row>
    <row r="381" spans="1:25" x14ac:dyDescent="0.3">
      <c r="A381" s="2" t="s">
        <v>398</v>
      </c>
      <c r="B381" s="2" t="s">
        <v>1332</v>
      </c>
      <c r="C381" s="2" t="s">
        <v>1632</v>
      </c>
      <c r="D381" s="2" t="s">
        <v>1638</v>
      </c>
      <c r="E381" s="2">
        <v>2024</v>
      </c>
      <c r="F381" s="2" t="s">
        <v>1641</v>
      </c>
      <c r="G381" s="2">
        <v>609</v>
      </c>
      <c r="H381" s="2">
        <v>15007</v>
      </c>
      <c r="I381" s="2">
        <v>3610</v>
      </c>
      <c r="J381" s="2">
        <v>108653</v>
      </c>
      <c r="K381" s="2">
        <v>10.33</v>
      </c>
      <c r="L381" s="2">
        <v>18</v>
      </c>
      <c r="M381" s="2">
        <v>4.75</v>
      </c>
      <c r="N381" s="2">
        <v>2.0499999999999998</v>
      </c>
      <c r="O381" s="2">
        <v>55.69</v>
      </c>
      <c r="P381" s="2">
        <v>4.7</v>
      </c>
      <c r="Q381" s="2">
        <v>19170</v>
      </c>
      <c r="R381" s="2">
        <v>7965</v>
      </c>
      <c r="S381" s="2">
        <v>2</v>
      </c>
      <c r="T381" s="30">
        <f t="shared" si="30"/>
        <v>9139263</v>
      </c>
      <c r="U381" s="30">
        <f t="shared" si="31"/>
        <v>2307143</v>
      </c>
      <c r="V381" s="30">
        <f t="shared" si="32"/>
        <v>6832120</v>
      </c>
      <c r="W381" s="27">
        <f t="shared" si="33"/>
        <v>62.880178181918588</v>
      </c>
      <c r="X381" s="31">
        <f t="shared" si="34"/>
        <v>84.114226022291149</v>
      </c>
      <c r="Y381" t="str">
        <f t="shared" si="35"/>
        <v>Moderate</v>
      </c>
    </row>
    <row r="382" spans="1:25" x14ac:dyDescent="0.3">
      <c r="A382" s="2" t="s">
        <v>399</v>
      </c>
      <c r="B382" s="2" t="s">
        <v>1333</v>
      </c>
      <c r="C382" s="2" t="s">
        <v>1632</v>
      </c>
      <c r="D382" s="2" t="s">
        <v>1638</v>
      </c>
      <c r="E382" s="2">
        <v>2024</v>
      </c>
      <c r="F382" s="2" t="s">
        <v>1640</v>
      </c>
      <c r="G382" s="2">
        <v>3722</v>
      </c>
      <c r="H382" s="2">
        <v>8559</v>
      </c>
      <c r="I382" s="2">
        <v>9467</v>
      </c>
      <c r="J382" s="2">
        <v>267144</v>
      </c>
      <c r="K382" s="2">
        <v>3.8</v>
      </c>
      <c r="L382" s="2">
        <v>18</v>
      </c>
      <c r="M382" s="2">
        <v>7.83</v>
      </c>
      <c r="N382" s="2">
        <v>7.46</v>
      </c>
      <c r="O382" s="2">
        <v>10.72</v>
      </c>
      <c r="P382" s="2">
        <v>4.8</v>
      </c>
      <c r="Q382" s="2">
        <v>9803</v>
      </c>
      <c r="R382" s="2">
        <v>273</v>
      </c>
      <c r="S382" s="2">
        <v>5</v>
      </c>
      <c r="T382" s="30">
        <f t="shared" si="30"/>
        <v>31856598</v>
      </c>
      <c r="U382" s="30">
        <f t="shared" si="31"/>
        <v>35503318</v>
      </c>
      <c r="V382" s="30">
        <f t="shared" si="32"/>
        <v>-3646720</v>
      </c>
      <c r="W382" s="27">
        <f t="shared" si="33"/>
        <v>-13.650765130416554</v>
      </c>
      <c r="X382" s="31">
        <f t="shared" si="34"/>
        <v>119.24878717096398</v>
      </c>
      <c r="Y382" t="str">
        <f t="shared" si="35"/>
        <v>Loss making</v>
      </c>
    </row>
    <row r="383" spans="1:25" x14ac:dyDescent="0.3">
      <c r="A383" s="2" t="s">
        <v>400</v>
      </c>
      <c r="B383" s="2" t="s">
        <v>1334</v>
      </c>
      <c r="C383" s="2" t="s">
        <v>1632</v>
      </c>
      <c r="D383" s="2" t="s">
        <v>1636</v>
      </c>
      <c r="E383" s="2">
        <v>2023</v>
      </c>
      <c r="F383" s="2" t="s">
        <v>1640</v>
      </c>
      <c r="G383" s="2">
        <v>4633</v>
      </c>
      <c r="H383" s="2">
        <v>19771</v>
      </c>
      <c r="I383" s="2">
        <v>11802</v>
      </c>
      <c r="J383" s="2">
        <v>303661</v>
      </c>
      <c r="K383" s="2">
        <v>0.15</v>
      </c>
      <c r="L383" s="2">
        <v>5</v>
      </c>
      <c r="M383" s="2">
        <v>7.5</v>
      </c>
      <c r="N383" s="2">
        <v>16.809999999999999</v>
      </c>
      <c r="O383" s="2">
        <v>30.62</v>
      </c>
      <c r="P383" s="2">
        <v>2.4</v>
      </c>
      <c r="Q383" s="2">
        <v>16600</v>
      </c>
      <c r="R383" s="2">
        <v>9933</v>
      </c>
      <c r="S383" s="2">
        <v>14</v>
      </c>
      <c r="T383" s="30">
        <f t="shared" si="30"/>
        <v>91599043</v>
      </c>
      <c r="U383" s="30">
        <f t="shared" si="31"/>
        <v>54982327</v>
      </c>
      <c r="V383" s="30">
        <f t="shared" si="32"/>
        <v>36616716</v>
      </c>
      <c r="W383" s="27">
        <f t="shared" si="33"/>
        <v>120.58419092343107</v>
      </c>
      <c r="X383" s="31">
        <f t="shared" si="34"/>
        <v>301.64901979510046</v>
      </c>
      <c r="Y383" t="str">
        <f t="shared" si="35"/>
        <v>High ROI</v>
      </c>
    </row>
    <row r="384" spans="1:25" x14ac:dyDescent="0.3">
      <c r="A384" s="2" t="s">
        <v>401</v>
      </c>
      <c r="B384" s="2" t="s">
        <v>1335</v>
      </c>
      <c r="C384" s="2" t="s">
        <v>1633</v>
      </c>
      <c r="D384" s="2" t="s">
        <v>1635</v>
      </c>
      <c r="E384" s="2">
        <v>2024</v>
      </c>
      <c r="F384" s="2" t="s">
        <v>1640</v>
      </c>
      <c r="G384" s="2">
        <v>3393</v>
      </c>
      <c r="H384" s="2">
        <v>14271</v>
      </c>
      <c r="I384" s="2">
        <v>10318</v>
      </c>
      <c r="J384" s="2">
        <v>368766</v>
      </c>
      <c r="K384" s="2">
        <v>10.85</v>
      </c>
      <c r="L384" s="2">
        <v>12</v>
      </c>
      <c r="M384" s="2">
        <v>4.57</v>
      </c>
      <c r="N384" s="2">
        <v>8.2200000000000006</v>
      </c>
      <c r="O384" s="2">
        <v>42.55</v>
      </c>
      <c r="P384" s="2">
        <v>4.0999999999999996</v>
      </c>
      <c r="Q384" s="2">
        <v>14498</v>
      </c>
      <c r="R384" s="2">
        <v>600</v>
      </c>
      <c r="S384" s="2">
        <v>6</v>
      </c>
      <c r="T384" s="30">
        <f t="shared" si="30"/>
        <v>48421503</v>
      </c>
      <c r="U384" s="30">
        <f t="shared" si="31"/>
        <v>35377740</v>
      </c>
      <c r="V384" s="30">
        <f t="shared" si="32"/>
        <v>13043763</v>
      </c>
      <c r="W384" s="27">
        <f t="shared" si="33"/>
        <v>35.371381851906087</v>
      </c>
      <c r="X384" s="31">
        <f t="shared" si="34"/>
        <v>131.30685312637283</v>
      </c>
      <c r="Y384" t="str">
        <f t="shared" si="35"/>
        <v>Moderate</v>
      </c>
    </row>
    <row r="385" spans="1:25" x14ac:dyDescent="0.3">
      <c r="A385" s="2" t="s">
        <v>402</v>
      </c>
      <c r="B385" s="2" t="s">
        <v>1152</v>
      </c>
      <c r="C385" s="2" t="s">
        <v>1634</v>
      </c>
      <c r="D385" s="2" t="s">
        <v>1635</v>
      </c>
      <c r="E385" s="2">
        <v>2023</v>
      </c>
      <c r="F385" s="2" t="s">
        <v>1641</v>
      </c>
      <c r="G385" s="2">
        <v>4120</v>
      </c>
      <c r="H385" s="2">
        <v>19149</v>
      </c>
      <c r="I385" s="2">
        <v>14058</v>
      </c>
      <c r="J385" s="2">
        <v>339954</v>
      </c>
      <c r="K385" s="2">
        <v>8.0299999999999994</v>
      </c>
      <c r="L385" s="2">
        <v>10</v>
      </c>
      <c r="M385" s="2">
        <v>8.4600000000000009</v>
      </c>
      <c r="N385" s="2">
        <v>6.95</v>
      </c>
      <c r="O385" s="2">
        <v>46.81</v>
      </c>
      <c r="P385" s="2">
        <v>4</v>
      </c>
      <c r="Q385" s="2">
        <v>10893</v>
      </c>
      <c r="R385" s="2">
        <v>3746</v>
      </c>
      <c r="S385" s="2">
        <v>11</v>
      </c>
      <c r="T385" s="30">
        <f t="shared" si="30"/>
        <v>78893880</v>
      </c>
      <c r="U385" s="30">
        <f t="shared" si="31"/>
        <v>58258914</v>
      </c>
      <c r="V385" s="30">
        <f t="shared" si="32"/>
        <v>20634966</v>
      </c>
      <c r="W385" s="27">
        <f t="shared" si="33"/>
        <v>60.699288727298402</v>
      </c>
      <c r="X385" s="31">
        <f t="shared" si="34"/>
        <v>232.07222153585485</v>
      </c>
      <c r="Y385" t="str">
        <f t="shared" si="35"/>
        <v>Moderate</v>
      </c>
    </row>
    <row r="386" spans="1:25" x14ac:dyDescent="0.3">
      <c r="A386" s="2" t="s">
        <v>403</v>
      </c>
      <c r="B386" s="2" t="s">
        <v>1336</v>
      </c>
      <c r="C386" s="2" t="s">
        <v>1632</v>
      </c>
      <c r="D386" s="2" t="s">
        <v>1638</v>
      </c>
      <c r="E386" s="2">
        <v>2023</v>
      </c>
      <c r="F386" s="2" t="s">
        <v>1640</v>
      </c>
      <c r="G386" s="2">
        <v>4849</v>
      </c>
      <c r="H386" s="2">
        <v>8991</v>
      </c>
      <c r="I386" s="2">
        <v>1819</v>
      </c>
      <c r="J386" s="2">
        <v>127842</v>
      </c>
      <c r="K386" s="2">
        <v>12.54</v>
      </c>
      <c r="L386" s="2">
        <v>12</v>
      </c>
      <c r="M386" s="2">
        <v>1.1399999999999999</v>
      </c>
      <c r="N386" s="2">
        <v>4.6100000000000003</v>
      </c>
      <c r="O386" s="2">
        <v>33.81</v>
      </c>
      <c r="P386" s="2">
        <v>4.5999999999999996</v>
      </c>
      <c r="Q386" s="2">
        <v>2447</v>
      </c>
      <c r="R386" s="2">
        <v>6319</v>
      </c>
      <c r="S386" s="2">
        <v>13</v>
      </c>
      <c r="T386" s="30">
        <f t="shared" si="30"/>
        <v>43597359</v>
      </c>
      <c r="U386" s="30">
        <f t="shared" si="31"/>
        <v>8948173</v>
      </c>
      <c r="V386" s="30">
        <f t="shared" si="32"/>
        <v>34649186</v>
      </c>
      <c r="W386" s="27">
        <f t="shared" si="33"/>
        <v>271.03131991051453</v>
      </c>
      <c r="X386" s="31">
        <f t="shared" si="34"/>
        <v>341.02532031726662</v>
      </c>
      <c r="Y386" t="str">
        <f t="shared" si="35"/>
        <v>High ROI</v>
      </c>
    </row>
    <row r="387" spans="1:25" x14ac:dyDescent="0.3">
      <c r="A387" s="2" t="s">
        <v>404</v>
      </c>
      <c r="B387" s="2" t="s">
        <v>1260</v>
      </c>
      <c r="C387" s="2" t="s">
        <v>1632</v>
      </c>
      <c r="D387" s="2" t="s">
        <v>1636</v>
      </c>
      <c r="E387" s="2">
        <v>2024</v>
      </c>
      <c r="F387" s="2" t="s">
        <v>1642</v>
      </c>
      <c r="G387" s="2">
        <v>1520</v>
      </c>
      <c r="H387" s="2">
        <v>16027</v>
      </c>
      <c r="I387" s="2">
        <v>6037</v>
      </c>
      <c r="J387" s="2">
        <v>434369</v>
      </c>
      <c r="K387" s="2">
        <v>12.32</v>
      </c>
      <c r="L387" s="2">
        <v>12</v>
      </c>
      <c r="M387" s="2">
        <v>2.5499999999999998</v>
      </c>
      <c r="N387" s="2">
        <v>12.44</v>
      </c>
      <c r="O387" s="2">
        <v>12.64</v>
      </c>
      <c r="P387" s="2">
        <v>2.8</v>
      </c>
      <c r="Q387" s="2">
        <v>8053</v>
      </c>
      <c r="R387" s="2">
        <v>2463</v>
      </c>
      <c r="S387" s="2">
        <v>2</v>
      </c>
      <c r="T387" s="30">
        <f t="shared" ref="T387:T450" si="36">G387*H387</f>
        <v>24361040</v>
      </c>
      <c r="U387" s="30">
        <f t="shared" ref="U387:U450" si="37">(G387*I387)+J387</f>
        <v>9610609</v>
      </c>
      <c r="V387" s="30">
        <f t="shared" ref="V387:V450" si="38">T387-U387</f>
        <v>14750431</v>
      </c>
      <c r="W387" s="27">
        <f t="shared" ref="W387:W450" si="39">V387/J387</f>
        <v>33.958295826820056</v>
      </c>
      <c r="X387" s="31">
        <f t="shared" ref="X387:X450" si="40">T387/J387</f>
        <v>56.083744466110609</v>
      </c>
      <c r="Y387" t="str">
        <f t="shared" ref="Y387:Y450" si="41">IF(OR(W387&lt;$AB$2,W387&lt;0),"Loss making",IF(W387&lt;$AB$3,"Low ROI",IF(W387&lt;$AB$4,"Moderate","High ROI")))</f>
        <v>Moderate</v>
      </c>
    </row>
    <row r="388" spans="1:25" x14ac:dyDescent="0.3">
      <c r="A388" s="2" t="s">
        <v>405</v>
      </c>
      <c r="B388" s="2" t="s">
        <v>1337</v>
      </c>
      <c r="C388" s="2" t="s">
        <v>1632</v>
      </c>
      <c r="D388" s="2" t="s">
        <v>1636</v>
      </c>
      <c r="E388" s="2">
        <v>2023</v>
      </c>
      <c r="F388" s="2" t="s">
        <v>1640</v>
      </c>
      <c r="G388" s="2">
        <v>630</v>
      </c>
      <c r="H388" s="2">
        <v>18924</v>
      </c>
      <c r="I388" s="2">
        <v>10828</v>
      </c>
      <c r="J388" s="2">
        <v>322647</v>
      </c>
      <c r="K388" s="2">
        <v>12.65</v>
      </c>
      <c r="L388" s="2">
        <v>19</v>
      </c>
      <c r="M388" s="2">
        <v>8.2799999999999994</v>
      </c>
      <c r="N388" s="2">
        <v>6.9</v>
      </c>
      <c r="O388" s="2">
        <v>57.21</v>
      </c>
      <c r="P388" s="2">
        <v>3.1</v>
      </c>
      <c r="Q388" s="2">
        <v>2257</v>
      </c>
      <c r="R388" s="2">
        <v>7640</v>
      </c>
      <c r="S388" s="2">
        <v>6</v>
      </c>
      <c r="T388" s="30">
        <f t="shared" si="36"/>
        <v>11922120</v>
      </c>
      <c r="U388" s="30">
        <f t="shared" si="37"/>
        <v>7144287</v>
      </c>
      <c r="V388" s="30">
        <f t="shared" si="38"/>
        <v>4777833</v>
      </c>
      <c r="W388" s="27">
        <f t="shared" si="39"/>
        <v>14.808236245804238</v>
      </c>
      <c r="X388" s="31">
        <f t="shared" si="40"/>
        <v>36.950971185227196</v>
      </c>
      <c r="Y388" t="str">
        <f t="shared" si="41"/>
        <v>Low ROI</v>
      </c>
    </row>
    <row r="389" spans="1:25" x14ac:dyDescent="0.3">
      <c r="A389" s="2" t="s">
        <v>406</v>
      </c>
      <c r="B389" s="2" t="s">
        <v>1338</v>
      </c>
      <c r="C389" s="2" t="s">
        <v>1632</v>
      </c>
      <c r="D389" s="2" t="s">
        <v>1635</v>
      </c>
      <c r="E389" s="2">
        <v>2023</v>
      </c>
      <c r="F389" s="2" t="s">
        <v>1640</v>
      </c>
      <c r="G389" s="2">
        <v>2344</v>
      </c>
      <c r="H389" s="2">
        <v>16359</v>
      </c>
      <c r="I389" s="2">
        <v>13248</v>
      </c>
      <c r="J389" s="2">
        <v>134761</v>
      </c>
      <c r="K389" s="2">
        <v>7.28</v>
      </c>
      <c r="L389" s="2">
        <v>14</v>
      </c>
      <c r="M389" s="2">
        <v>3.78</v>
      </c>
      <c r="N389" s="2">
        <v>18.28</v>
      </c>
      <c r="O389" s="2">
        <v>51.93</v>
      </c>
      <c r="P389" s="2">
        <v>2.7</v>
      </c>
      <c r="Q389" s="2">
        <v>16366</v>
      </c>
      <c r="R389" s="2">
        <v>1996</v>
      </c>
      <c r="S389" s="2">
        <v>7</v>
      </c>
      <c r="T389" s="30">
        <f t="shared" si="36"/>
        <v>38345496</v>
      </c>
      <c r="U389" s="30">
        <f t="shared" si="37"/>
        <v>31188073</v>
      </c>
      <c r="V389" s="30">
        <f t="shared" si="38"/>
        <v>7157423</v>
      </c>
      <c r="W389" s="27">
        <f t="shared" si="39"/>
        <v>53.111976016800114</v>
      </c>
      <c r="X389" s="31">
        <f t="shared" si="40"/>
        <v>284.54446019248894</v>
      </c>
      <c r="Y389" t="str">
        <f t="shared" si="41"/>
        <v>Moderate</v>
      </c>
    </row>
    <row r="390" spans="1:25" x14ac:dyDescent="0.3">
      <c r="A390" s="2" t="s">
        <v>407</v>
      </c>
      <c r="B390" s="2" t="s">
        <v>1339</v>
      </c>
      <c r="C390" s="2" t="s">
        <v>1634</v>
      </c>
      <c r="D390" s="2" t="s">
        <v>1638</v>
      </c>
      <c r="E390" s="2">
        <v>2023</v>
      </c>
      <c r="F390" s="2" t="s">
        <v>1642</v>
      </c>
      <c r="G390" s="2">
        <v>3197</v>
      </c>
      <c r="H390" s="2">
        <v>9573</v>
      </c>
      <c r="I390" s="2">
        <v>11440</v>
      </c>
      <c r="J390" s="2">
        <v>480192</v>
      </c>
      <c r="K390" s="2">
        <v>5</v>
      </c>
      <c r="L390" s="2">
        <v>12</v>
      </c>
      <c r="M390" s="2">
        <v>9.81</v>
      </c>
      <c r="N390" s="2">
        <v>1.92</v>
      </c>
      <c r="O390" s="2">
        <v>32.64</v>
      </c>
      <c r="P390" s="2">
        <v>4.4000000000000004</v>
      </c>
      <c r="Q390" s="2">
        <v>13080</v>
      </c>
      <c r="R390" s="2">
        <v>5859</v>
      </c>
      <c r="S390" s="2">
        <v>4</v>
      </c>
      <c r="T390" s="30">
        <f t="shared" si="36"/>
        <v>30604881</v>
      </c>
      <c r="U390" s="30">
        <f t="shared" si="37"/>
        <v>37053872</v>
      </c>
      <c r="V390" s="30">
        <f t="shared" si="38"/>
        <v>-6448991</v>
      </c>
      <c r="W390" s="27">
        <f t="shared" si="39"/>
        <v>-13.430025906304145</v>
      </c>
      <c r="X390" s="31">
        <f t="shared" si="40"/>
        <v>63.734674880047983</v>
      </c>
      <c r="Y390" t="str">
        <f t="shared" si="41"/>
        <v>Loss making</v>
      </c>
    </row>
    <row r="391" spans="1:25" x14ac:dyDescent="0.3">
      <c r="A391" s="2" t="s">
        <v>408</v>
      </c>
      <c r="B391" s="2" t="s">
        <v>1340</v>
      </c>
      <c r="C391" s="2" t="s">
        <v>1632</v>
      </c>
      <c r="D391" s="2" t="s">
        <v>1638</v>
      </c>
      <c r="E391" s="2">
        <v>2023</v>
      </c>
      <c r="F391" s="2" t="s">
        <v>1641</v>
      </c>
      <c r="G391" s="2">
        <v>4299</v>
      </c>
      <c r="H391" s="2">
        <v>10577</v>
      </c>
      <c r="I391" s="2">
        <v>13285</v>
      </c>
      <c r="J391" s="2">
        <v>438583</v>
      </c>
      <c r="K391" s="2">
        <v>11.87</v>
      </c>
      <c r="L391" s="2">
        <v>10</v>
      </c>
      <c r="M391" s="2">
        <v>4.66</v>
      </c>
      <c r="N391" s="2">
        <v>16.600000000000001</v>
      </c>
      <c r="O391" s="2">
        <v>13.04</v>
      </c>
      <c r="P391" s="2">
        <v>1.9</v>
      </c>
      <c r="Q391" s="2">
        <v>7151</v>
      </c>
      <c r="R391" s="2">
        <v>1878</v>
      </c>
      <c r="S391" s="2">
        <v>13</v>
      </c>
      <c r="T391" s="30">
        <f t="shared" si="36"/>
        <v>45470523</v>
      </c>
      <c r="U391" s="30">
        <f t="shared" si="37"/>
        <v>57550798</v>
      </c>
      <c r="V391" s="30">
        <f t="shared" si="38"/>
        <v>-12080275</v>
      </c>
      <c r="W391" s="27">
        <f t="shared" si="39"/>
        <v>-27.543874249571918</v>
      </c>
      <c r="X391" s="31">
        <f t="shared" si="40"/>
        <v>103.67598151319135</v>
      </c>
      <c r="Y391" t="str">
        <f t="shared" si="41"/>
        <v>Loss making</v>
      </c>
    </row>
    <row r="392" spans="1:25" x14ac:dyDescent="0.3">
      <c r="A392" s="2" t="s">
        <v>409</v>
      </c>
      <c r="B392" s="2" t="s">
        <v>1311</v>
      </c>
      <c r="C392" s="2" t="s">
        <v>1634</v>
      </c>
      <c r="D392" s="2" t="s">
        <v>1635</v>
      </c>
      <c r="E392" s="2">
        <v>2023</v>
      </c>
      <c r="F392" s="2" t="s">
        <v>1639</v>
      </c>
      <c r="G392" s="2">
        <v>1729</v>
      </c>
      <c r="H392" s="2">
        <v>12883</v>
      </c>
      <c r="I392" s="2">
        <v>2083</v>
      </c>
      <c r="J392" s="2">
        <v>323734</v>
      </c>
      <c r="K392" s="2">
        <v>6.77</v>
      </c>
      <c r="L392" s="2">
        <v>18</v>
      </c>
      <c r="M392" s="2">
        <v>7.92</v>
      </c>
      <c r="N392" s="2">
        <v>5.94</v>
      </c>
      <c r="O392" s="2">
        <v>89.57</v>
      </c>
      <c r="P392" s="2">
        <v>2</v>
      </c>
      <c r="Q392" s="2">
        <v>8773</v>
      </c>
      <c r="R392" s="2">
        <v>3157</v>
      </c>
      <c r="S392" s="2">
        <v>8</v>
      </c>
      <c r="T392" s="30">
        <f t="shared" si="36"/>
        <v>22274707</v>
      </c>
      <c r="U392" s="30">
        <f t="shared" si="37"/>
        <v>3925241</v>
      </c>
      <c r="V392" s="30">
        <f t="shared" si="38"/>
        <v>18349466</v>
      </c>
      <c r="W392" s="27">
        <f t="shared" si="39"/>
        <v>56.680688466457028</v>
      </c>
      <c r="X392" s="31">
        <f t="shared" si="40"/>
        <v>68.80558421420055</v>
      </c>
      <c r="Y392" t="str">
        <f t="shared" si="41"/>
        <v>Moderate</v>
      </c>
    </row>
    <row r="393" spans="1:25" x14ac:dyDescent="0.3">
      <c r="A393" s="2" t="s">
        <v>410</v>
      </c>
      <c r="B393" s="2" t="s">
        <v>1341</v>
      </c>
      <c r="C393" s="2" t="s">
        <v>1634</v>
      </c>
      <c r="D393" s="2" t="s">
        <v>1637</v>
      </c>
      <c r="E393" s="2">
        <v>2023</v>
      </c>
      <c r="F393" s="2" t="s">
        <v>1640</v>
      </c>
      <c r="G393" s="2">
        <v>3556</v>
      </c>
      <c r="H393" s="2">
        <v>17878</v>
      </c>
      <c r="I393" s="2">
        <v>1459</v>
      </c>
      <c r="J393" s="2">
        <v>191958</v>
      </c>
      <c r="K393" s="2">
        <v>2.75</v>
      </c>
      <c r="L393" s="2">
        <v>7</v>
      </c>
      <c r="M393" s="2">
        <v>4.0199999999999996</v>
      </c>
      <c r="N393" s="2">
        <v>12.23</v>
      </c>
      <c r="O393" s="2">
        <v>48.56</v>
      </c>
      <c r="P393" s="2">
        <v>2.5</v>
      </c>
      <c r="Q393" s="2">
        <v>11533</v>
      </c>
      <c r="R393" s="2">
        <v>5290</v>
      </c>
      <c r="S393" s="2">
        <v>7</v>
      </c>
      <c r="T393" s="30">
        <f t="shared" si="36"/>
        <v>63574168</v>
      </c>
      <c r="U393" s="30">
        <f t="shared" si="37"/>
        <v>5380162</v>
      </c>
      <c r="V393" s="30">
        <f t="shared" si="38"/>
        <v>58194006</v>
      </c>
      <c r="W393" s="27">
        <f t="shared" si="39"/>
        <v>303.16009752133277</v>
      </c>
      <c r="X393" s="31">
        <f t="shared" si="40"/>
        <v>331.18790568770254</v>
      </c>
      <c r="Y393" t="str">
        <f t="shared" si="41"/>
        <v>High ROI</v>
      </c>
    </row>
    <row r="394" spans="1:25" x14ac:dyDescent="0.3">
      <c r="A394" s="2" t="s">
        <v>411</v>
      </c>
      <c r="B394" s="2" t="s">
        <v>1331</v>
      </c>
      <c r="C394" s="2" t="s">
        <v>1632</v>
      </c>
      <c r="D394" s="2" t="s">
        <v>1638</v>
      </c>
      <c r="E394" s="2">
        <v>2023</v>
      </c>
      <c r="F394" s="2" t="s">
        <v>1640</v>
      </c>
      <c r="G394" s="2">
        <v>2794</v>
      </c>
      <c r="H394" s="2">
        <v>3853</v>
      </c>
      <c r="I394" s="2">
        <v>14863</v>
      </c>
      <c r="J394" s="2">
        <v>456082</v>
      </c>
      <c r="K394" s="2">
        <v>12.82</v>
      </c>
      <c r="L394" s="2">
        <v>19</v>
      </c>
      <c r="M394" s="2">
        <v>4.25</v>
      </c>
      <c r="N394" s="2">
        <v>7.15</v>
      </c>
      <c r="O394" s="2">
        <v>70.48</v>
      </c>
      <c r="P394" s="2">
        <v>1.9</v>
      </c>
      <c r="Q394" s="2">
        <v>5035</v>
      </c>
      <c r="R394" s="2">
        <v>7097</v>
      </c>
      <c r="S394" s="2">
        <v>5</v>
      </c>
      <c r="T394" s="30">
        <f t="shared" si="36"/>
        <v>10765282</v>
      </c>
      <c r="U394" s="30">
        <f t="shared" si="37"/>
        <v>41983304</v>
      </c>
      <c r="V394" s="30">
        <f t="shared" si="38"/>
        <v>-31218022</v>
      </c>
      <c r="W394" s="27">
        <f t="shared" si="39"/>
        <v>-68.44826588201245</v>
      </c>
      <c r="X394" s="31">
        <f t="shared" si="40"/>
        <v>23.603830013023973</v>
      </c>
      <c r="Y394" t="str">
        <f t="shared" si="41"/>
        <v>Loss making</v>
      </c>
    </row>
    <row r="395" spans="1:25" x14ac:dyDescent="0.3">
      <c r="A395" s="2" t="s">
        <v>412</v>
      </c>
      <c r="B395" s="2" t="s">
        <v>1342</v>
      </c>
      <c r="C395" s="2" t="s">
        <v>1632</v>
      </c>
      <c r="D395" s="2" t="s">
        <v>1638</v>
      </c>
      <c r="E395" s="2">
        <v>2024</v>
      </c>
      <c r="F395" s="2" t="s">
        <v>1639</v>
      </c>
      <c r="G395" s="2">
        <v>3406</v>
      </c>
      <c r="H395" s="2">
        <v>6299</v>
      </c>
      <c r="I395" s="2">
        <v>14158</v>
      </c>
      <c r="J395" s="2">
        <v>378768</v>
      </c>
      <c r="K395" s="2">
        <v>13.24</v>
      </c>
      <c r="L395" s="2">
        <v>7</v>
      </c>
      <c r="M395" s="2">
        <v>3.83</v>
      </c>
      <c r="N395" s="2">
        <v>18.07</v>
      </c>
      <c r="O395" s="2">
        <v>46.19</v>
      </c>
      <c r="P395" s="2">
        <v>3.2</v>
      </c>
      <c r="Q395" s="2">
        <v>20177</v>
      </c>
      <c r="R395" s="2">
        <v>4847</v>
      </c>
      <c r="S395" s="2">
        <v>4</v>
      </c>
      <c r="T395" s="30">
        <f t="shared" si="36"/>
        <v>21454394</v>
      </c>
      <c r="U395" s="30">
        <f t="shared" si="37"/>
        <v>48600916</v>
      </c>
      <c r="V395" s="30">
        <f t="shared" si="38"/>
        <v>-27146522</v>
      </c>
      <c r="W395" s="27">
        <f t="shared" si="39"/>
        <v>-71.670579352004395</v>
      </c>
      <c r="X395" s="31">
        <f t="shared" si="40"/>
        <v>56.642572762218563</v>
      </c>
      <c r="Y395" t="str">
        <f t="shared" si="41"/>
        <v>Loss making</v>
      </c>
    </row>
    <row r="396" spans="1:25" x14ac:dyDescent="0.3">
      <c r="A396" s="2" t="s">
        <v>413</v>
      </c>
      <c r="B396" s="2" t="s">
        <v>1343</v>
      </c>
      <c r="C396" s="2" t="s">
        <v>1632</v>
      </c>
      <c r="D396" s="2" t="s">
        <v>1637</v>
      </c>
      <c r="E396" s="2">
        <v>2023</v>
      </c>
      <c r="F396" s="2" t="s">
        <v>1642</v>
      </c>
      <c r="G396" s="2">
        <v>4095</v>
      </c>
      <c r="H396" s="2">
        <v>18570</v>
      </c>
      <c r="I396" s="2">
        <v>2810</v>
      </c>
      <c r="J396" s="2">
        <v>213864</v>
      </c>
      <c r="K396" s="2">
        <v>6.99</v>
      </c>
      <c r="L396" s="2">
        <v>9</v>
      </c>
      <c r="M396" s="2">
        <v>7.19</v>
      </c>
      <c r="N396" s="2">
        <v>23.63</v>
      </c>
      <c r="O396" s="2">
        <v>13.45</v>
      </c>
      <c r="P396" s="2">
        <v>1.5</v>
      </c>
      <c r="Q396" s="2">
        <v>18988</v>
      </c>
      <c r="R396" s="2">
        <v>9386</v>
      </c>
      <c r="S396" s="2">
        <v>6</v>
      </c>
      <c r="T396" s="30">
        <f t="shared" si="36"/>
        <v>76044150</v>
      </c>
      <c r="U396" s="30">
        <f t="shared" si="37"/>
        <v>11720814</v>
      </c>
      <c r="V396" s="30">
        <f t="shared" si="38"/>
        <v>64323336</v>
      </c>
      <c r="W396" s="27">
        <f t="shared" si="39"/>
        <v>300.76747839748623</v>
      </c>
      <c r="X396" s="31">
        <f t="shared" si="40"/>
        <v>355.57246661429696</v>
      </c>
      <c r="Y396" t="str">
        <f t="shared" si="41"/>
        <v>High ROI</v>
      </c>
    </row>
    <row r="397" spans="1:25" x14ac:dyDescent="0.3">
      <c r="A397" s="2" t="s">
        <v>414</v>
      </c>
      <c r="B397" s="2" t="s">
        <v>1344</v>
      </c>
      <c r="C397" s="2" t="s">
        <v>1634</v>
      </c>
      <c r="D397" s="2" t="s">
        <v>1635</v>
      </c>
      <c r="E397" s="2">
        <v>2023</v>
      </c>
      <c r="F397" s="2" t="s">
        <v>1642</v>
      </c>
      <c r="G397" s="2">
        <v>1293</v>
      </c>
      <c r="H397" s="2">
        <v>13439</v>
      </c>
      <c r="I397" s="2">
        <v>9390</v>
      </c>
      <c r="J397" s="2">
        <v>452980</v>
      </c>
      <c r="K397" s="2">
        <v>1.1399999999999999</v>
      </c>
      <c r="L397" s="2">
        <v>15</v>
      </c>
      <c r="M397" s="2">
        <v>5.48</v>
      </c>
      <c r="N397" s="2">
        <v>22.93</v>
      </c>
      <c r="O397" s="2">
        <v>34.770000000000003</v>
      </c>
      <c r="P397" s="2">
        <v>2.2999999999999998</v>
      </c>
      <c r="Q397" s="2">
        <v>10353</v>
      </c>
      <c r="R397" s="2">
        <v>145</v>
      </c>
      <c r="S397" s="2">
        <v>4</v>
      </c>
      <c r="T397" s="30">
        <f t="shared" si="36"/>
        <v>17376627</v>
      </c>
      <c r="U397" s="30">
        <f t="shared" si="37"/>
        <v>12594250</v>
      </c>
      <c r="V397" s="30">
        <f t="shared" si="38"/>
        <v>4782377</v>
      </c>
      <c r="W397" s="27">
        <f t="shared" si="39"/>
        <v>10.557589739061328</v>
      </c>
      <c r="X397" s="31">
        <f t="shared" si="40"/>
        <v>38.360693628857788</v>
      </c>
      <c r="Y397" t="str">
        <f t="shared" si="41"/>
        <v>Low ROI</v>
      </c>
    </row>
    <row r="398" spans="1:25" x14ac:dyDescent="0.3">
      <c r="A398" s="2" t="s">
        <v>415</v>
      </c>
      <c r="B398" s="2" t="s">
        <v>1345</v>
      </c>
      <c r="C398" s="2" t="s">
        <v>1634</v>
      </c>
      <c r="D398" s="2" t="s">
        <v>1635</v>
      </c>
      <c r="E398" s="2">
        <v>2023</v>
      </c>
      <c r="F398" s="2" t="s">
        <v>1642</v>
      </c>
      <c r="G398" s="2">
        <v>3168</v>
      </c>
      <c r="H398" s="2">
        <v>3928</v>
      </c>
      <c r="I398" s="2">
        <v>2533</v>
      </c>
      <c r="J398" s="2">
        <v>306910</v>
      </c>
      <c r="K398" s="2">
        <v>5.82</v>
      </c>
      <c r="L398" s="2">
        <v>18</v>
      </c>
      <c r="M398" s="2">
        <v>9.44</v>
      </c>
      <c r="N398" s="2">
        <v>14.59</v>
      </c>
      <c r="O398" s="2">
        <v>35.61</v>
      </c>
      <c r="P398" s="2">
        <v>4.7</v>
      </c>
      <c r="Q398" s="2">
        <v>2408</v>
      </c>
      <c r="R398" s="2">
        <v>7858</v>
      </c>
      <c r="S398" s="2">
        <v>11</v>
      </c>
      <c r="T398" s="30">
        <f t="shared" si="36"/>
        <v>12443904</v>
      </c>
      <c r="U398" s="30">
        <f t="shared" si="37"/>
        <v>8331454</v>
      </c>
      <c r="V398" s="30">
        <f t="shared" si="38"/>
        <v>4112450</v>
      </c>
      <c r="W398" s="27">
        <f t="shared" si="39"/>
        <v>13.399530807076994</v>
      </c>
      <c r="X398" s="31">
        <f t="shared" si="40"/>
        <v>40.545775634550843</v>
      </c>
      <c r="Y398" t="str">
        <f t="shared" si="41"/>
        <v>Low ROI</v>
      </c>
    </row>
    <row r="399" spans="1:25" x14ac:dyDescent="0.3">
      <c r="A399" s="2" t="s">
        <v>416</v>
      </c>
      <c r="B399" s="2" t="s">
        <v>1346</v>
      </c>
      <c r="C399" s="2" t="s">
        <v>1633</v>
      </c>
      <c r="D399" s="2" t="s">
        <v>1636</v>
      </c>
      <c r="E399" s="2">
        <v>2024</v>
      </c>
      <c r="F399" s="2" t="s">
        <v>1639</v>
      </c>
      <c r="G399" s="2">
        <v>2191</v>
      </c>
      <c r="H399" s="2">
        <v>12796</v>
      </c>
      <c r="I399" s="2">
        <v>14670</v>
      </c>
      <c r="J399" s="2">
        <v>170356</v>
      </c>
      <c r="K399" s="2">
        <v>12.05</v>
      </c>
      <c r="L399" s="2">
        <v>10</v>
      </c>
      <c r="M399" s="2">
        <v>2.5099999999999998</v>
      </c>
      <c r="N399" s="2">
        <v>11.57</v>
      </c>
      <c r="O399" s="2">
        <v>77.069999999999993</v>
      </c>
      <c r="P399" s="2">
        <v>2.6</v>
      </c>
      <c r="Q399" s="2">
        <v>6117</v>
      </c>
      <c r="R399" s="2">
        <v>9737</v>
      </c>
      <c r="S399" s="2">
        <v>10</v>
      </c>
      <c r="T399" s="30">
        <f t="shared" si="36"/>
        <v>28036036</v>
      </c>
      <c r="U399" s="30">
        <f t="shared" si="37"/>
        <v>32312326</v>
      </c>
      <c r="V399" s="30">
        <f t="shared" si="38"/>
        <v>-4276290</v>
      </c>
      <c r="W399" s="27">
        <f t="shared" si="39"/>
        <v>-25.102080349385993</v>
      </c>
      <c r="X399" s="31">
        <f t="shared" si="40"/>
        <v>164.5732231327338</v>
      </c>
      <c r="Y399" t="str">
        <f t="shared" si="41"/>
        <v>Loss making</v>
      </c>
    </row>
    <row r="400" spans="1:25" x14ac:dyDescent="0.3">
      <c r="A400" s="2" t="s">
        <v>417</v>
      </c>
      <c r="B400" s="2" t="s">
        <v>1250</v>
      </c>
      <c r="C400" s="2" t="s">
        <v>1634</v>
      </c>
      <c r="D400" s="2" t="s">
        <v>1635</v>
      </c>
      <c r="E400" s="2">
        <v>2024</v>
      </c>
      <c r="F400" s="2" t="s">
        <v>1639</v>
      </c>
      <c r="G400" s="2">
        <v>3109</v>
      </c>
      <c r="H400" s="2">
        <v>9313</v>
      </c>
      <c r="I400" s="2">
        <v>2925</v>
      </c>
      <c r="J400" s="2">
        <v>267228</v>
      </c>
      <c r="K400" s="2">
        <v>13.53</v>
      </c>
      <c r="L400" s="2">
        <v>12</v>
      </c>
      <c r="M400" s="2">
        <v>1.01</v>
      </c>
      <c r="N400" s="2">
        <v>20.46</v>
      </c>
      <c r="O400" s="2">
        <v>62.34</v>
      </c>
      <c r="P400" s="2">
        <v>4</v>
      </c>
      <c r="Q400" s="2">
        <v>11548</v>
      </c>
      <c r="R400" s="2">
        <v>7153</v>
      </c>
      <c r="S400" s="2">
        <v>10</v>
      </c>
      <c r="T400" s="30">
        <f t="shared" si="36"/>
        <v>28954117</v>
      </c>
      <c r="U400" s="30">
        <f t="shared" si="37"/>
        <v>9361053</v>
      </c>
      <c r="V400" s="30">
        <f t="shared" si="38"/>
        <v>19593064</v>
      </c>
      <c r="W400" s="27">
        <f t="shared" si="39"/>
        <v>73.319652132261595</v>
      </c>
      <c r="X400" s="31">
        <f t="shared" si="40"/>
        <v>108.34986228987981</v>
      </c>
      <c r="Y400" t="str">
        <f t="shared" si="41"/>
        <v>High ROI</v>
      </c>
    </row>
    <row r="401" spans="1:25" x14ac:dyDescent="0.3">
      <c r="A401" s="2" t="s">
        <v>418</v>
      </c>
      <c r="B401" s="2" t="s">
        <v>1100</v>
      </c>
      <c r="C401" s="2" t="s">
        <v>1633</v>
      </c>
      <c r="D401" s="2" t="s">
        <v>1638</v>
      </c>
      <c r="E401" s="2">
        <v>2023</v>
      </c>
      <c r="F401" s="2" t="s">
        <v>1641</v>
      </c>
      <c r="G401" s="2">
        <v>4598</v>
      </c>
      <c r="H401" s="2">
        <v>15914</v>
      </c>
      <c r="I401" s="2">
        <v>2971</v>
      </c>
      <c r="J401" s="2">
        <v>92727</v>
      </c>
      <c r="K401" s="2">
        <v>3.05</v>
      </c>
      <c r="L401" s="2">
        <v>8</v>
      </c>
      <c r="M401" s="2">
        <v>3.93</v>
      </c>
      <c r="N401" s="2">
        <v>17.079999999999998</v>
      </c>
      <c r="O401" s="2">
        <v>32.03</v>
      </c>
      <c r="P401" s="2">
        <v>1.5</v>
      </c>
      <c r="Q401" s="2">
        <v>3811</v>
      </c>
      <c r="R401" s="2">
        <v>3301</v>
      </c>
      <c r="S401" s="2">
        <v>7</v>
      </c>
      <c r="T401" s="30">
        <f t="shared" si="36"/>
        <v>73172572</v>
      </c>
      <c r="U401" s="30">
        <f t="shared" si="37"/>
        <v>13753385</v>
      </c>
      <c r="V401" s="30">
        <f t="shared" si="38"/>
        <v>59419187</v>
      </c>
      <c r="W401" s="27">
        <f t="shared" si="39"/>
        <v>640.797038618741</v>
      </c>
      <c r="X401" s="31">
        <f t="shared" si="40"/>
        <v>789.11829348517688</v>
      </c>
      <c r="Y401" t="str">
        <f t="shared" si="41"/>
        <v>High ROI</v>
      </c>
    </row>
    <row r="402" spans="1:25" x14ac:dyDescent="0.3">
      <c r="A402" s="2" t="s">
        <v>419</v>
      </c>
      <c r="B402" s="2" t="s">
        <v>1347</v>
      </c>
      <c r="C402" s="2" t="s">
        <v>1633</v>
      </c>
      <c r="D402" s="2" t="s">
        <v>1638</v>
      </c>
      <c r="E402" s="2">
        <v>2024</v>
      </c>
      <c r="F402" s="2" t="s">
        <v>1640</v>
      </c>
      <c r="G402" s="2">
        <v>3009</v>
      </c>
      <c r="H402" s="2">
        <v>13301</v>
      </c>
      <c r="I402" s="2">
        <v>9066</v>
      </c>
      <c r="J402" s="2">
        <v>390615</v>
      </c>
      <c r="K402" s="2">
        <v>1</v>
      </c>
      <c r="L402" s="2">
        <v>19</v>
      </c>
      <c r="M402" s="2">
        <v>6.17</v>
      </c>
      <c r="N402" s="2">
        <v>4.59</v>
      </c>
      <c r="O402" s="2">
        <v>87.42</v>
      </c>
      <c r="P402" s="2">
        <v>2</v>
      </c>
      <c r="Q402" s="2">
        <v>17520</v>
      </c>
      <c r="R402" s="2">
        <v>555</v>
      </c>
      <c r="S402" s="2">
        <v>14</v>
      </c>
      <c r="T402" s="30">
        <f t="shared" si="36"/>
        <v>40022709</v>
      </c>
      <c r="U402" s="30">
        <f t="shared" si="37"/>
        <v>27670209</v>
      </c>
      <c r="V402" s="30">
        <f t="shared" si="38"/>
        <v>12352500</v>
      </c>
      <c r="W402" s="27">
        <f t="shared" si="39"/>
        <v>31.623209554164585</v>
      </c>
      <c r="X402" s="31">
        <f t="shared" si="40"/>
        <v>102.4607580354057</v>
      </c>
      <c r="Y402" t="str">
        <f t="shared" si="41"/>
        <v>Moderate</v>
      </c>
    </row>
    <row r="403" spans="1:25" x14ac:dyDescent="0.3">
      <c r="A403" s="2" t="s">
        <v>420</v>
      </c>
      <c r="B403" s="2" t="s">
        <v>1348</v>
      </c>
      <c r="C403" s="2" t="s">
        <v>1633</v>
      </c>
      <c r="D403" s="2" t="s">
        <v>1638</v>
      </c>
      <c r="E403" s="2">
        <v>2024</v>
      </c>
      <c r="F403" s="2" t="s">
        <v>1642</v>
      </c>
      <c r="G403" s="2">
        <v>2315</v>
      </c>
      <c r="H403" s="2">
        <v>13245</v>
      </c>
      <c r="I403" s="2">
        <v>13689</v>
      </c>
      <c r="J403" s="2">
        <v>58068</v>
      </c>
      <c r="K403" s="2">
        <v>13.16</v>
      </c>
      <c r="L403" s="2">
        <v>18</v>
      </c>
      <c r="M403" s="2">
        <v>8.61</v>
      </c>
      <c r="N403" s="2">
        <v>20.52</v>
      </c>
      <c r="O403" s="2">
        <v>35.72</v>
      </c>
      <c r="P403" s="2">
        <v>4.2</v>
      </c>
      <c r="Q403" s="2">
        <v>18673</v>
      </c>
      <c r="R403" s="2">
        <v>9954</v>
      </c>
      <c r="S403" s="2">
        <v>12</v>
      </c>
      <c r="T403" s="30">
        <f t="shared" si="36"/>
        <v>30662175</v>
      </c>
      <c r="U403" s="30">
        <f t="shared" si="37"/>
        <v>31748103</v>
      </c>
      <c r="V403" s="30">
        <f t="shared" si="38"/>
        <v>-1085928</v>
      </c>
      <c r="W403" s="27">
        <f t="shared" si="39"/>
        <v>-18.70097127505683</v>
      </c>
      <c r="X403" s="31">
        <f t="shared" si="40"/>
        <v>528.03910932010751</v>
      </c>
      <c r="Y403" t="str">
        <f t="shared" si="41"/>
        <v>Loss making</v>
      </c>
    </row>
    <row r="404" spans="1:25" x14ac:dyDescent="0.3">
      <c r="A404" s="2" t="s">
        <v>421</v>
      </c>
      <c r="B404" s="2" t="s">
        <v>1349</v>
      </c>
      <c r="C404" s="2" t="s">
        <v>1632</v>
      </c>
      <c r="D404" s="2" t="s">
        <v>1636</v>
      </c>
      <c r="E404" s="2">
        <v>2023</v>
      </c>
      <c r="F404" s="2" t="s">
        <v>1641</v>
      </c>
      <c r="G404" s="2">
        <v>2529</v>
      </c>
      <c r="H404" s="2">
        <v>14525</v>
      </c>
      <c r="I404" s="2">
        <v>4271</v>
      </c>
      <c r="J404" s="2">
        <v>166923</v>
      </c>
      <c r="K404" s="2">
        <v>5.84</v>
      </c>
      <c r="L404" s="2">
        <v>15</v>
      </c>
      <c r="M404" s="2">
        <v>3.46</v>
      </c>
      <c r="N404" s="2">
        <v>10.72</v>
      </c>
      <c r="O404" s="2">
        <v>89.86</v>
      </c>
      <c r="P404" s="2">
        <v>4.0999999999999996</v>
      </c>
      <c r="Q404" s="2">
        <v>15085</v>
      </c>
      <c r="R404" s="2">
        <v>3024</v>
      </c>
      <c r="S404" s="2">
        <v>7</v>
      </c>
      <c r="T404" s="30">
        <f t="shared" si="36"/>
        <v>36733725</v>
      </c>
      <c r="U404" s="30">
        <f t="shared" si="37"/>
        <v>10968282</v>
      </c>
      <c r="V404" s="30">
        <f t="shared" si="38"/>
        <v>25765443</v>
      </c>
      <c r="W404" s="27">
        <f t="shared" si="39"/>
        <v>154.35525961071872</v>
      </c>
      <c r="X404" s="31">
        <f t="shared" si="40"/>
        <v>220.06389173451231</v>
      </c>
      <c r="Y404" t="str">
        <f t="shared" si="41"/>
        <v>High ROI</v>
      </c>
    </row>
    <row r="405" spans="1:25" x14ac:dyDescent="0.3">
      <c r="A405" s="2" t="s">
        <v>422</v>
      </c>
      <c r="B405" s="2" t="s">
        <v>1350</v>
      </c>
      <c r="C405" s="2" t="s">
        <v>1634</v>
      </c>
      <c r="D405" s="2" t="s">
        <v>1637</v>
      </c>
      <c r="E405" s="2">
        <v>2024</v>
      </c>
      <c r="F405" s="2" t="s">
        <v>1639</v>
      </c>
      <c r="G405" s="2">
        <v>4696</v>
      </c>
      <c r="H405" s="2">
        <v>4856</v>
      </c>
      <c r="I405" s="2">
        <v>9828</v>
      </c>
      <c r="J405" s="2">
        <v>450511</v>
      </c>
      <c r="K405" s="2">
        <v>8.1300000000000008</v>
      </c>
      <c r="L405" s="2">
        <v>6</v>
      </c>
      <c r="M405" s="2">
        <v>6.54</v>
      </c>
      <c r="N405" s="2">
        <v>4.72</v>
      </c>
      <c r="O405" s="2">
        <v>89.69</v>
      </c>
      <c r="P405" s="2">
        <v>2.5</v>
      </c>
      <c r="Q405" s="2">
        <v>15517</v>
      </c>
      <c r="R405" s="2">
        <v>7898</v>
      </c>
      <c r="S405" s="2">
        <v>13</v>
      </c>
      <c r="T405" s="30">
        <f t="shared" si="36"/>
        <v>22803776</v>
      </c>
      <c r="U405" s="30">
        <f t="shared" si="37"/>
        <v>46602799</v>
      </c>
      <c r="V405" s="30">
        <f t="shared" si="38"/>
        <v>-23799023</v>
      </c>
      <c r="W405" s="27">
        <f t="shared" si="39"/>
        <v>-52.826730090941176</v>
      </c>
      <c r="X405" s="31">
        <f t="shared" si="40"/>
        <v>50.617578705070464</v>
      </c>
      <c r="Y405" t="str">
        <f t="shared" si="41"/>
        <v>Loss making</v>
      </c>
    </row>
    <row r="406" spans="1:25" x14ac:dyDescent="0.3">
      <c r="A406" s="2" t="s">
        <v>423</v>
      </c>
      <c r="B406" s="2" t="s">
        <v>1351</v>
      </c>
      <c r="C406" s="2" t="s">
        <v>1633</v>
      </c>
      <c r="D406" s="2" t="s">
        <v>1636</v>
      </c>
      <c r="E406" s="2">
        <v>2024</v>
      </c>
      <c r="F406" s="2" t="s">
        <v>1642</v>
      </c>
      <c r="G406" s="2">
        <v>1685</v>
      </c>
      <c r="H406" s="2">
        <v>15788</v>
      </c>
      <c r="I406" s="2">
        <v>6424</v>
      </c>
      <c r="J406" s="2">
        <v>484376</v>
      </c>
      <c r="K406" s="2">
        <v>14.52</v>
      </c>
      <c r="L406" s="2">
        <v>18</v>
      </c>
      <c r="M406" s="2">
        <v>3.5</v>
      </c>
      <c r="N406" s="2">
        <v>7.04</v>
      </c>
      <c r="O406" s="2">
        <v>25.3</v>
      </c>
      <c r="P406" s="2">
        <v>4.8</v>
      </c>
      <c r="Q406" s="2">
        <v>18055</v>
      </c>
      <c r="R406" s="2">
        <v>1065</v>
      </c>
      <c r="S406" s="2">
        <v>5</v>
      </c>
      <c r="T406" s="30">
        <f t="shared" si="36"/>
        <v>26602780</v>
      </c>
      <c r="U406" s="30">
        <f t="shared" si="37"/>
        <v>11308816</v>
      </c>
      <c r="V406" s="30">
        <f t="shared" si="38"/>
        <v>15293964</v>
      </c>
      <c r="W406" s="27">
        <f t="shared" si="39"/>
        <v>31.574570168629329</v>
      </c>
      <c r="X406" s="31">
        <f t="shared" si="40"/>
        <v>54.921755000247742</v>
      </c>
      <c r="Y406" t="str">
        <f t="shared" si="41"/>
        <v>Moderate</v>
      </c>
    </row>
    <row r="407" spans="1:25" x14ac:dyDescent="0.3">
      <c r="A407" s="2" t="s">
        <v>424</v>
      </c>
      <c r="B407" s="2" t="s">
        <v>1352</v>
      </c>
      <c r="C407" s="2" t="s">
        <v>1632</v>
      </c>
      <c r="D407" s="2" t="s">
        <v>1638</v>
      </c>
      <c r="E407" s="2">
        <v>2024</v>
      </c>
      <c r="F407" s="2" t="s">
        <v>1642</v>
      </c>
      <c r="G407" s="2">
        <v>1807</v>
      </c>
      <c r="H407" s="2">
        <v>8040</v>
      </c>
      <c r="I407" s="2">
        <v>9491</v>
      </c>
      <c r="J407" s="2">
        <v>61390</v>
      </c>
      <c r="K407" s="2">
        <v>1</v>
      </c>
      <c r="L407" s="2">
        <v>11</v>
      </c>
      <c r="M407" s="2">
        <v>6.17</v>
      </c>
      <c r="N407" s="2">
        <v>6.69</v>
      </c>
      <c r="O407" s="2">
        <v>35.020000000000003</v>
      </c>
      <c r="P407" s="2">
        <v>4.5999999999999996</v>
      </c>
      <c r="Q407" s="2">
        <v>14052</v>
      </c>
      <c r="R407" s="2">
        <v>5064</v>
      </c>
      <c r="S407" s="2">
        <v>5</v>
      </c>
      <c r="T407" s="30">
        <f t="shared" si="36"/>
        <v>14528280</v>
      </c>
      <c r="U407" s="30">
        <f t="shared" si="37"/>
        <v>17211627</v>
      </c>
      <c r="V407" s="30">
        <f t="shared" si="38"/>
        <v>-2683347</v>
      </c>
      <c r="W407" s="27">
        <f t="shared" si="39"/>
        <v>-43.709838735950484</v>
      </c>
      <c r="X407" s="31">
        <f t="shared" si="40"/>
        <v>236.65548134875388</v>
      </c>
      <c r="Y407" t="str">
        <f t="shared" si="41"/>
        <v>Loss making</v>
      </c>
    </row>
    <row r="408" spans="1:25" x14ac:dyDescent="0.3">
      <c r="A408" s="2" t="s">
        <v>425</v>
      </c>
      <c r="B408" s="2" t="s">
        <v>1075</v>
      </c>
      <c r="C408" s="2" t="s">
        <v>1632</v>
      </c>
      <c r="D408" s="2" t="s">
        <v>1638</v>
      </c>
      <c r="E408" s="2">
        <v>2024</v>
      </c>
      <c r="F408" s="2" t="s">
        <v>1641</v>
      </c>
      <c r="G408" s="2">
        <v>4502</v>
      </c>
      <c r="H408" s="2">
        <v>17922</v>
      </c>
      <c r="I408" s="2">
        <v>14684</v>
      </c>
      <c r="J408" s="2">
        <v>156752</v>
      </c>
      <c r="K408" s="2">
        <v>9.7200000000000006</v>
      </c>
      <c r="L408" s="2">
        <v>14</v>
      </c>
      <c r="M408" s="2">
        <v>8.85</v>
      </c>
      <c r="N408" s="2">
        <v>12.98</v>
      </c>
      <c r="O408" s="2">
        <v>48.88</v>
      </c>
      <c r="P408" s="2">
        <v>4.8</v>
      </c>
      <c r="Q408" s="2">
        <v>14837</v>
      </c>
      <c r="R408" s="2">
        <v>1628</v>
      </c>
      <c r="S408" s="2">
        <v>3</v>
      </c>
      <c r="T408" s="30">
        <f t="shared" si="36"/>
        <v>80684844</v>
      </c>
      <c r="U408" s="30">
        <f t="shared" si="37"/>
        <v>66264120</v>
      </c>
      <c r="V408" s="30">
        <f t="shared" si="38"/>
        <v>14420724</v>
      </c>
      <c r="W408" s="27">
        <f t="shared" si="39"/>
        <v>91.9970654281923</v>
      </c>
      <c r="X408" s="31">
        <f t="shared" si="40"/>
        <v>514.72927937123609</v>
      </c>
      <c r="Y408" t="str">
        <f t="shared" si="41"/>
        <v>High ROI</v>
      </c>
    </row>
    <row r="409" spans="1:25" x14ac:dyDescent="0.3">
      <c r="A409" s="2" t="s">
        <v>426</v>
      </c>
      <c r="B409" s="2" t="s">
        <v>1234</v>
      </c>
      <c r="C409" s="2" t="s">
        <v>1632</v>
      </c>
      <c r="D409" s="2" t="s">
        <v>1635</v>
      </c>
      <c r="E409" s="2">
        <v>2024</v>
      </c>
      <c r="F409" s="2" t="s">
        <v>1640</v>
      </c>
      <c r="G409" s="2">
        <v>2120</v>
      </c>
      <c r="H409" s="2">
        <v>4842</v>
      </c>
      <c r="I409" s="2">
        <v>9129</v>
      </c>
      <c r="J409" s="2">
        <v>463347</v>
      </c>
      <c r="K409" s="2">
        <v>1.1100000000000001</v>
      </c>
      <c r="L409" s="2">
        <v>13</v>
      </c>
      <c r="M409" s="2">
        <v>2.31</v>
      </c>
      <c r="N409" s="2">
        <v>5.86</v>
      </c>
      <c r="O409" s="2">
        <v>63.13</v>
      </c>
      <c r="P409" s="2">
        <v>2.7</v>
      </c>
      <c r="Q409" s="2">
        <v>3385</v>
      </c>
      <c r="R409" s="2">
        <v>3076</v>
      </c>
      <c r="S409" s="2">
        <v>11</v>
      </c>
      <c r="T409" s="30">
        <f t="shared" si="36"/>
        <v>10265040</v>
      </c>
      <c r="U409" s="30">
        <f t="shared" si="37"/>
        <v>19816827</v>
      </c>
      <c r="V409" s="30">
        <f t="shared" si="38"/>
        <v>-9551787</v>
      </c>
      <c r="W409" s="27">
        <f t="shared" si="39"/>
        <v>-20.614759564645937</v>
      </c>
      <c r="X409" s="31">
        <f t="shared" si="40"/>
        <v>22.154109123399959</v>
      </c>
      <c r="Y409" t="str">
        <f t="shared" si="41"/>
        <v>Loss making</v>
      </c>
    </row>
    <row r="410" spans="1:25" x14ac:dyDescent="0.3">
      <c r="A410" s="2" t="s">
        <v>427</v>
      </c>
      <c r="B410" s="2" t="s">
        <v>1353</v>
      </c>
      <c r="C410" s="2" t="s">
        <v>1634</v>
      </c>
      <c r="D410" s="2" t="s">
        <v>1637</v>
      </c>
      <c r="E410" s="2">
        <v>2024</v>
      </c>
      <c r="F410" s="2" t="s">
        <v>1641</v>
      </c>
      <c r="G410" s="2">
        <v>2899</v>
      </c>
      <c r="H410" s="2">
        <v>10578</v>
      </c>
      <c r="I410" s="2">
        <v>2897</v>
      </c>
      <c r="J410" s="2">
        <v>406898</v>
      </c>
      <c r="K410" s="2">
        <v>5.63</v>
      </c>
      <c r="L410" s="2">
        <v>10</v>
      </c>
      <c r="M410" s="2">
        <v>4.04</v>
      </c>
      <c r="N410" s="2">
        <v>3.09</v>
      </c>
      <c r="O410" s="2">
        <v>52.24</v>
      </c>
      <c r="P410" s="2">
        <v>1.8</v>
      </c>
      <c r="Q410" s="2">
        <v>2549</v>
      </c>
      <c r="R410" s="2">
        <v>3171</v>
      </c>
      <c r="S410" s="2">
        <v>5</v>
      </c>
      <c r="T410" s="30">
        <f t="shared" si="36"/>
        <v>30665622</v>
      </c>
      <c r="U410" s="30">
        <f t="shared" si="37"/>
        <v>8805301</v>
      </c>
      <c r="V410" s="30">
        <f t="shared" si="38"/>
        <v>21860321</v>
      </c>
      <c r="W410" s="27">
        <f t="shared" si="39"/>
        <v>53.724326489685374</v>
      </c>
      <c r="X410" s="31">
        <f t="shared" si="40"/>
        <v>75.364395991132909</v>
      </c>
      <c r="Y410" t="str">
        <f t="shared" si="41"/>
        <v>Moderate</v>
      </c>
    </row>
    <row r="411" spans="1:25" x14ac:dyDescent="0.3">
      <c r="A411" s="2" t="s">
        <v>428</v>
      </c>
      <c r="B411" s="2" t="s">
        <v>1354</v>
      </c>
      <c r="C411" s="2" t="s">
        <v>1634</v>
      </c>
      <c r="D411" s="2" t="s">
        <v>1636</v>
      </c>
      <c r="E411" s="2">
        <v>2023</v>
      </c>
      <c r="F411" s="2" t="s">
        <v>1639</v>
      </c>
      <c r="G411" s="2">
        <v>3301</v>
      </c>
      <c r="H411" s="2">
        <v>4344</v>
      </c>
      <c r="I411" s="2">
        <v>14882</v>
      </c>
      <c r="J411" s="2">
        <v>388113</v>
      </c>
      <c r="K411" s="2">
        <v>12.06</v>
      </c>
      <c r="L411" s="2">
        <v>9</v>
      </c>
      <c r="M411" s="2">
        <v>9.93</v>
      </c>
      <c r="N411" s="2">
        <v>3.09</v>
      </c>
      <c r="O411" s="2">
        <v>87.56</v>
      </c>
      <c r="P411" s="2">
        <v>3.5</v>
      </c>
      <c r="Q411" s="2">
        <v>12003</v>
      </c>
      <c r="R411" s="2">
        <v>4969</v>
      </c>
      <c r="S411" s="2">
        <v>9</v>
      </c>
      <c r="T411" s="30">
        <f t="shared" si="36"/>
        <v>14339544</v>
      </c>
      <c r="U411" s="30">
        <f t="shared" si="37"/>
        <v>49513595</v>
      </c>
      <c r="V411" s="30">
        <f t="shared" si="38"/>
        <v>-35174051</v>
      </c>
      <c r="W411" s="27">
        <f t="shared" si="39"/>
        <v>-90.628376271858968</v>
      </c>
      <c r="X411" s="31">
        <f t="shared" si="40"/>
        <v>36.946827341521669</v>
      </c>
      <c r="Y411" t="str">
        <f t="shared" si="41"/>
        <v>Loss making</v>
      </c>
    </row>
    <row r="412" spans="1:25" x14ac:dyDescent="0.3">
      <c r="A412" s="2" t="s">
        <v>429</v>
      </c>
      <c r="B412" s="2" t="s">
        <v>1355</v>
      </c>
      <c r="C412" s="2" t="s">
        <v>1634</v>
      </c>
      <c r="D412" s="2" t="s">
        <v>1638</v>
      </c>
      <c r="E412" s="2">
        <v>2023</v>
      </c>
      <c r="F412" s="2" t="s">
        <v>1639</v>
      </c>
      <c r="G412" s="2">
        <v>3780</v>
      </c>
      <c r="H412" s="2">
        <v>11896</v>
      </c>
      <c r="I412" s="2">
        <v>5868</v>
      </c>
      <c r="J412" s="2">
        <v>196110</v>
      </c>
      <c r="K412" s="2">
        <v>6.5</v>
      </c>
      <c r="L412" s="2">
        <v>10</v>
      </c>
      <c r="M412" s="2">
        <v>8.69</v>
      </c>
      <c r="N412" s="2">
        <v>14.58</v>
      </c>
      <c r="O412" s="2">
        <v>67.92</v>
      </c>
      <c r="P412" s="2">
        <v>3.7</v>
      </c>
      <c r="Q412" s="2">
        <v>2661</v>
      </c>
      <c r="R412" s="2">
        <v>6487</v>
      </c>
      <c r="S412" s="2">
        <v>14</v>
      </c>
      <c r="T412" s="30">
        <f t="shared" si="36"/>
        <v>44966880</v>
      </c>
      <c r="U412" s="30">
        <f t="shared" si="37"/>
        <v>22377150</v>
      </c>
      <c r="V412" s="30">
        <f t="shared" si="38"/>
        <v>22589730</v>
      </c>
      <c r="W412" s="27">
        <f t="shared" si="39"/>
        <v>115.18907755851308</v>
      </c>
      <c r="X412" s="31">
        <f t="shared" si="40"/>
        <v>229.29417163836624</v>
      </c>
      <c r="Y412" t="str">
        <f t="shared" si="41"/>
        <v>High ROI</v>
      </c>
    </row>
    <row r="413" spans="1:25" x14ac:dyDescent="0.3">
      <c r="A413" s="2" t="s">
        <v>430</v>
      </c>
      <c r="B413" s="2" t="s">
        <v>1356</v>
      </c>
      <c r="C413" s="2" t="s">
        <v>1632</v>
      </c>
      <c r="D413" s="2" t="s">
        <v>1637</v>
      </c>
      <c r="E413" s="2">
        <v>2023</v>
      </c>
      <c r="F413" s="2" t="s">
        <v>1639</v>
      </c>
      <c r="G413" s="2">
        <v>2539</v>
      </c>
      <c r="H413" s="2">
        <v>18982</v>
      </c>
      <c r="I413" s="2">
        <v>14730</v>
      </c>
      <c r="J413" s="2">
        <v>495543</v>
      </c>
      <c r="K413" s="2">
        <v>14.96</v>
      </c>
      <c r="L413" s="2">
        <v>5</v>
      </c>
      <c r="M413" s="2">
        <v>5.65</v>
      </c>
      <c r="N413" s="2">
        <v>18.37</v>
      </c>
      <c r="O413" s="2">
        <v>26.96</v>
      </c>
      <c r="P413" s="2">
        <v>1.5</v>
      </c>
      <c r="Q413" s="2">
        <v>2315</v>
      </c>
      <c r="R413" s="2">
        <v>2621</v>
      </c>
      <c r="S413" s="2">
        <v>11</v>
      </c>
      <c r="T413" s="30">
        <f t="shared" si="36"/>
        <v>48195298</v>
      </c>
      <c r="U413" s="30">
        <f t="shared" si="37"/>
        <v>37895013</v>
      </c>
      <c r="V413" s="30">
        <f t="shared" si="38"/>
        <v>10300285</v>
      </c>
      <c r="W413" s="27">
        <f t="shared" si="39"/>
        <v>20.785855112472582</v>
      </c>
      <c r="X413" s="31">
        <f t="shared" si="40"/>
        <v>97.257549798907462</v>
      </c>
      <c r="Y413" t="str">
        <f t="shared" si="41"/>
        <v>Moderate</v>
      </c>
    </row>
    <row r="414" spans="1:25" x14ac:dyDescent="0.3">
      <c r="A414" s="2" t="s">
        <v>431</v>
      </c>
      <c r="B414" s="2" t="s">
        <v>1311</v>
      </c>
      <c r="C414" s="2" t="s">
        <v>1633</v>
      </c>
      <c r="D414" s="2" t="s">
        <v>1636</v>
      </c>
      <c r="E414" s="2">
        <v>2023</v>
      </c>
      <c r="F414" s="2" t="s">
        <v>1640</v>
      </c>
      <c r="G414" s="2">
        <v>1681</v>
      </c>
      <c r="H414" s="2">
        <v>19707</v>
      </c>
      <c r="I414" s="2">
        <v>12688</v>
      </c>
      <c r="J414" s="2">
        <v>274790</v>
      </c>
      <c r="K414" s="2">
        <v>8.39</v>
      </c>
      <c r="L414" s="2">
        <v>1</v>
      </c>
      <c r="M414" s="2">
        <v>5.17</v>
      </c>
      <c r="N414" s="2">
        <v>8.0399999999999991</v>
      </c>
      <c r="O414" s="2">
        <v>18.41</v>
      </c>
      <c r="P414" s="2">
        <v>4.0999999999999996</v>
      </c>
      <c r="Q414" s="2">
        <v>5266</v>
      </c>
      <c r="R414" s="2">
        <v>6625</v>
      </c>
      <c r="S414" s="2">
        <v>3</v>
      </c>
      <c r="T414" s="30">
        <f t="shared" si="36"/>
        <v>33127467</v>
      </c>
      <c r="U414" s="30">
        <f t="shared" si="37"/>
        <v>21603318</v>
      </c>
      <c r="V414" s="30">
        <f t="shared" si="38"/>
        <v>11524149</v>
      </c>
      <c r="W414" s="27">
        <f t="shared" si="39"/>
        <v>41.938021762072857</v>
      </c>
      <c r="X414" s="31">
        <f t="shared" si="40"/>
        <v>120.55557698606208</v>
      </c>
      <c r="Y414" t="str">
        <f t="shared" si="41"/>
        <v>Moderate</v>
      </c>
    </row>
    <row r="415" spans="1:25" x14ac:dyDescent="0.3">
      <c r="A415" s="2" t="s">
        <v>432</v>
      </c>
      <c r="B415" s="2" t="s">
        <v>1357</v>
      </c>
      <c r="C415" s="2" t="s">
        <v>1634</v>
      </c>
      <c r="D415" s="2" t="s">
        <v>1636</v>
      </c>
      <c r="E415" s="2">
        <v>2023</v>
      </c>
      <c r="F415" s="2" t="s">
        <v>1640</v>
      </c>
      <c r="G415" s="2">
        <v>2866</v>
      </c>
      <c r="H415" s="2">
        <v>15498</v>
      </c>
      <c r="I415" s="2">
        <v>10877</v>
      </c>
      <c r="J415" s="2">
        <v>389208</v>
      </c>
      <c r="K415" s="2">
        <v>4.82</v>
      </c>
      <c r="L415" s="2">
        <v>10</v>
      </c>
      <c r="M415" s="2">
        <v>2.85</v>
      </c>
      <c r="N415" s="2">
        <v>0.87</v>
      </c>
      <c r="O415" s="2">
        <v>65.069999999999993</v>
      </c>
      <c r="P415" s="2">
        <v>1.1000000000000001</v>
      </c>
      <c r="Q415" s="2">
        <v>4739</v>
      </c>
      <c r="R415" s="2">
        <v>1226</v>
      </c>
      <c r="S415" s="2">
        <v>10</v>
      </c>
      <c r="T415" s="30">
        <f t="shared" si="36"/>
        <v>44417268</v>
      </c>
      <c r="U415" s="30">
        <f t="shared" si="37"/>
        <v>31562690</v>
      </c>
      <c r="V415" s="30">
        <f t="shared" si="38"/>
        <v>12854578</v>
      </c>
      <c r="W415" s="27">
        <f t="shared" si="39"/>
        <v>33.027527697272411</v>
      </c>
      <c r="X415" s="31">
        <f t="shared" si="40"/>
        <v>114.12218659431461</v>
      </c>
      <c r="Y415" t="str">
        <f t="shared" si="41"/>
        <v>Moderate</v>
      </c>
    </row>
    <row r="416" spans="1:25" x14ac:dyDescent="0.3">
      <c r="A416" s="2" t="s">
        <v>433</v>
      </c>
      <c r="B416" s="2" t="s">
        <v>1098</v>
      </c>
      <c r="C416" s="2" t="s">
        <v>1633</v>
      </c>
      <c r="D416" s="2" t="s">
        <v>1635</v>
      </c>
      <c r="E416" s="2">
        <v>2023</v>
      </c>
      <c r="F416" s="2" t="s">
        <v>1641</v>
      </c>
      <c r="G416" s="2">
        <v>1065</v>
      </c>
      <c r="H416" s="2">
        <v>14761</v>
      </c>
      <c r="I416" s="2">
        <v>7197</v>
      </c>
      <c r="J416" s="2">
        <v>71281</v>
      </c>
      <c r="K416" s="2">
        <v>3.3</v>
      </c>
      <c r="L416" s="2">
        <v>18</v>
      </c>
      <c r="M416" s="2">
        <v>5.17</v>
      </c>
      <c r="N416" s="2">
        <v>3.18</v>
      </c>
      <c r="O416" s="2">
        <v>22.68</v>
      </c>
      <c r="P416" s="2">
        <v>2.9</v>
      </c>
      <c r="Q416" s="2">
        <v>15442</v>
      </c>
      <c r="R416" s="2">
        <v>6732</v>
      </c>
      <c r="S416" s="2">
        <v>2</v>
      </c>
      <c r="T416" s="30">
        <f t="shared" si="36"/>
        <v>15720465</v>
      </c>
      <c r="U416" s="30">
        <f t="shared" si="37"/>
        <v>7736086</v>
      </c>
      <c r="V416" s="30">
        <f t="shared" si="38"/>
        <v>7984379</v>
      </c>
      <c r="W416" s="27">
        <f t="shared" si="39"/>
        <v>112.01272428837979</v>
      </c>
      <c r="X416" s="31">
        <f t="shared" si="40"/>
        <v>220.54215008206955</v>
      </c>
      <c r="Y416" t="str">
        <f t="shared" si="41"/>
        <v>High ROI</v>
      </c>
    </row>
    <row r="417" spans="1:25" x14ac:dyDescent="0.3">
      <c r="A417" s="2" t="s">
        <v>434</v>
      </c>
      <c r="B417" s="2" t="s">
        <v>1194</v>
      </c>
      <c r="C417" s="2" t="s">
        <v>1633</v>
      </c>
      <c r="D417" s="2" t="s">
        <v>1636</v>
      </c>
      <c r="E417" s="2">
        <v>2023</v>
      </c>
      <c r="F417" s="2" t="s">
        <v>1642</v>
      </c>
      <c r="G417" s="2">
        <v>1398</v>
      </c>
      <c r="H417" s="2">
        <v>4593</v>
      </c>
      <c r="I417" s="2">
        <v>3557</v>
      </c>
      <c r="J417" s="2">
        <v>104189</v>
      </c>
      <c r="K417" s="2">
        <v>5.26</v>
      </c>
      <c r="L417" s="2">
        <v>5</v>
      </c>
      <c r="M417" s="2">
        <v>8.48</v>
      </c>
      <c r="N417" s="2">
        <v>22.87</v>
      </c>
      <c r="O417" s="2">
        <v>73.010000000000005</v>
      </c>
      <c r="P417" s="2">
        <v>2.2999999999999998</v>
      </c>
      <c r="Q417" s="2">
        <v>9772</v>
      </c>
      <c r="R417" s="2">
        <v>5873</v>
      </c>
      <c r="S417" s="2">
        <v>14</v>
      </c>
      <c r="T417" s="30">
        <f t="shared" si="36"/>
        <v>6421014</v>
      </c>
      <c r="U417" s="30">
        <f t="shared" si="37"/>
        <v>5076875</v>
      </c>
      <c r="V417" s="30">
        <f t="shared" si="38"/>
        <v>1344139</v>
      </c>
      <c r="W417" s="27">
        <f t="shared" si="39"/>
        <v>12.900968432368101</v>
      </c>
      <c r="X417" s="31">
        <f t="shared" si="40"/>
        <v>61.628521245045064</v>
      </c>
      <c r="Y417" t="str">
        <f t="shared" si="41"/>
        <v>Low ROI</v>
      </c>
    </row>
    <row r="418" spans="1:25" x14ac:dyDescent="0.3">
      <c r="A418" s="2" t="s">
        <v>435</v>
      </c>
      <c r="B418" s="2" t="s">
        <v>1290</v>
      </c>
      <c r="C418" s="2" t="s">
        <v>1634</v>
      </c>
      <c r="D418" s="2" t="s">
        <v>1638</v>
      </c>
      <c r="E418" s="2">
        <v>2024</v>
      </c>
      <c r="F418" s="2" t="s">
        <v>1639</v>
      </c>
      <c r="G418" s="2">
        <v>4661</v>
      </c>
      <c r="H418" s="2">
        <v>13222</v>
      </c>
      <c r="I418" s="2">
        <v>4720</v>
      </c>
      <c r="J418" s="2">
        <v>312093</v>
      </c>
      <c r="K418" s="2">
        <v>5.59</v>
      </c>
      <c r="L418" s="2">
        <v>13</v>
      </c>
      <c r="M418" s="2">
        <v>6.85</v>
      </c>
      <c r="N418" s="2">
        <v>12.34</v>
      </c>
      <c r="O418" s="2">
        <v>34.880000000000003</v>
      </c>
      <c r="P418" s="2">
        <v>4</v>
      </c>
      <c r="Q418" s="2">
        <v>20688</v>
      </c>
      <c r="R418" s="2">
        <v>7816</v>
      </c>
      <c r="S418" s="2">
        <v>3</v>
      </c>
      <c r="T418" s="30">
        <f t="shared" si="36"/>
        <v>61627742</v>
      </c>
      <c r="U418" s="30">
        <f t="shared" si="37"/>
        <v>22312013</v>
      </c>
      <c r="V418" s="30">
        <f t="shared" si="38"/>
        <v>39315729</v>
      </c>
      <c r="W418" s="27">
        <f t="shared" si="39"/>
        <v>125.97440186098375</v>
      </c>
      <c r="X418" s="31">
        <f t="shared" si="40"/>
        <v>197.46595405856587</v>
      </c>
      <c r="Y418" t="str">
        <f t="shared" si="41"/>
        <v>High ROI</v>
      </c>
    </row>
    <row r="419" spans="1:25" x14ac:dyDescent="0.3">
      <c r="A419" s="2" t="s">
        <v>436</v>
      </c>
      <c r="B419" s="2" t="s">
        <v>1093</v>
      </c>
      <c r="C419" s="2" t="s">
        <v>1633</v>
      </c>
      <c r="D419" s="2" t="s">
        <v>1636</v>
      </c>
      <c r="E419" s="2">
        <v>2023</v>
      </c>
      <c r="F419" s="2" t="s">
        <v>1641</v>
      </c>
      <c r="G419" s="2">
        <v>3137</v>
      </c>
      <c r="H419" s="2">
        <v>13145</v>
      </c>
      <c r="I419" s="2">
        <v>8986</v>
      </c>
      <c r="J419" s="2">
        <v>360655</v>
      </c>
      <c r="K419" s="2">
        <v>1.03</v>
      </c>
      <c r="L419" s="2">
        <v>19</v>
      </c>
      <c r="M419" s="2">
        <v>2.9</v>
      </c>
      <c r="N419" s="2">
        <v>11.34</v>
      </c>
      <c r="O419" s="2">
        <v>36.15</v>
      </c>
      <c r="P419" s="2">
        <v>2.2999999999999998</v>
      </c>
      <c r="Q419" s="2">
        <v>2369</v>
      </c>
      <c r="R419" s="2">
        <v>3504</v>
      </c>
      <c r="S419" s="2">
        <v>3</v>
      </c>
      <c r="T419" s="30">
        <f t="shared" si="36"/>
        <v>41235865</v>
      </c>
      <c r="U419" s="30">
        <f t="shared" si="37"/>
        <v>28549737</v>
      </c>
      <c r="V419" s="30">
        <f t="shared" si="38"/>
        <v>12686128</v>
      </c>
      <c r="W419" s="27">
        <f t="shared" si="39"/>
        <v>35.175245040273943</v>
      </c>
      <c r="X419" s="31">
        <f t="shared" si="40"/>
        <v>114.33604136917553</v>
      </c>
      <c r="Y419" t="str">
        <f t="shared" si="41"/>
        <v>Moderate</v>
      </c>
    </row>
    <row r="420" spans="1:25" x14ac:dyDescent="0.3">
      <c r="A420" s="2" t="s">
        <v>437</v>
      </c>
      <c r="B420" s="2" t="s">
        <v>1358</v>
      </c>
      <c r="C420" s="2" t="s">
        <v>1633</v>
      </c>
      <c r="D420" s="2" t="s">
        <v>1638</v>
      </c>
      <c r="E420" s="2">
        <v>2024</v>
      </c>
      <c r="F420" s="2" t="s">
        <v>1639</v>
      </c>
      <c r="G420" s="2">
        <v>2889</v>
      </c>
      <c r="H420" s="2">
        <v>16583</v>
      </c>
      <c r="I420" s="2">
        <v>2700</v>
      </c>
      <c r="J420" s="2">
        <v>172115</v>
      </c>
      <c r="K420" s="2">
        <v>5.54</v>
      </c>
      <c r="L420" s="2">
        <v>5</v>
      </c>
      <c r="M420" s="2">
        <v>2.0099999999999998</v>
      </c>
      <c r="N420" s="2">
        <v>0.95</v>
      </c>
      <c r="O420" s="2">
        <v>10.86</v>
      </c>
      <c r="P420" s="2">
        <v>4.3</v>
      </c>
      <c r="Q420" s="2">
        <v>7026</v>
      </c>
      <c r="R420" s="2">
        <v>4592</v>
      </c>
      <c r="S420" s="2">
        <v>12</v>
      </c>
      <c r="T420" s="30">
        <f t="shared" si="36"/>
        <v>47908287</v>
      </c>
      <c r="U420" s="30">
        <f t="shared" si="37"/>
        <v>7972415</v>
      </c>
      <c r="V420" s="30">
        <f t="shared" si="38"/>
        <v>39935872</v>
      </c>
      <c r="W420" s="27">
        <f t="shared" si="39"/>
        <v>232.03016587746563</v>
      </c>
      <c r="X420" s="31">
        <f t="shared" si="40"/>
        <v>278.35044592278416</v>
      </c>
      <c r="Y420" t="str">
        <f t="shared" si="41"/>
        <v>High ROI</v>
      </c>
    </row>
    <row r="421" spans="1:25" x14ac:dyDescent="0.3">
      <c r="A421" s="2" t="s">
        <v>438</v>
      </c>
      <c r="B421" s="2" t="s">
        <v>1359</v>
      </c>
      <c r="C421" s="2" t="s">
        <v>1633</v>
      </c>
      <c r="D421" s="2" t="s">
        <v>1637</v>
      </c>
      <c r="E421" s="2">
        <v>2023</v>
      </c>
      <c r="F421" s="2" t="s">
        <v>1640</v>
      </c>
      <c r="G421" s="2">
        <v>385</v>
      </c>
      <c r="H421" s="2">
        <v>2488</v>
      </c>
      <c r="I421" s="2">
        <v>3410</v>
      </c>
      <c r="J421" s="2">
        <v>58605</v>
      </c>
      <c r="K421" s="2">
        <v>6.96</v>
      </c>
      <c r="L421" s="2">
        <v>16</v>
      </c>
      <c r="M421" s="2">
        <v>2.65</v>
      </c>
      <c r="N421" s="2">
        <v>18.22</v>
      </c>
      <c r="O421" s="2">
        <v>66.08</v>
      </c>
      <c r="P421" s="2">
        <v>3.4</v>
      </c>
      <c r="Q421" s="2">
        <v>9241</v>
      </c>
      <c r="R421" s="2">
        <v>2443</v>
      </c>
      <c r="S421" s="2">
        <v>14</v>
      </c>
      <c r="T421" s="30">
        <f t="shared" si="36"/>
        <v>957880</v>
      </c>
      <c r="U421" s="30">
        <f t="shared" si="37"/>
        <v>1371455</v>
      </c>
      <c r="V421" s="30">
        <f t="shared" si="38"/>
        <v>-413575</v>
      </c>
      <c r="W421" s="27">
        <f t="shared" si="39"/>
        <v>-7.0569917242556093</v>
      </c>
      <c r="X421" s="31">
        <f t="shared" si="40"/>
        <v>16.344680488012969</v>
      </c>
      <c r="Y421" t="str">
        <f t="shared" si="41"/>
        <v>Loss making</v>
      </c>
    </row>
    <row r="422" spans="1:25" x14ac:dyDescent="0.3">
      <c r="A422" s="2" t="s">
        <v>439</v>
      </c>
      <c r="B422" s="2" t="s">
        <v>1148</v>
      </c>
      <c r="C422" s="2" t="s">
        <v>1634</v>
      </c>
      <c r="D422" s="2" t="s">
        <v>1635</v>
      </c>
      <c r="E422" s="2">
        <v>2023</v>
      </c>
      <c r="F422" s="2" t="s">
        <v>1640</v>
      </c>
      <c r="G422" s="2">
        <v>4642</v>
      </c>
      <c r="H422" s="2">
        <v>7946</v>
      </c>
      <c r="I422" s="2">
        <v>7700</v>
      </c>
      <c r="J422" s="2">
        <v>412462</v>
      </c>
      <c r="K422" s="2">
        <v>10.84</v>
      </c>
      <c r="L422" s="2">
        <v>9</v>
      </c>
      <c r="M422" s="2">
        <v>1.7</v>
      </c>
      <c r="N422" s="2">
        <v>13.2</v>
      </c>
      <c r="O422" s="2">
        <v>19.059999999999999</v>
      </c>
      <c r="P422" s="2">
        <v>4.2</v>
      </c>
      <c r="Q422" s="2">
        <v>6194</v>
      </c>
      <c r="R422" s="2">
        <v>206</v>
      </c>
      <c r="S422" s="2">
        <v>7</v>
      </c>
      <c r="T422" s="30">
        <f t="shared" si="36"/>
        <v>36885332</v>
      </c>
      <c r="U422" s="30">
        <f t="shared" si="37"/>
        <v>36155862</v>
      </c>
      <c r="V422" s="30">
        <f t="shared" si="38"/>
        <v>729470</v>
      </c>
      <c r="W422" s="27">
        <f t="shared" si="39"/>
        <v>1.7685750444889468</v>
      </c>
      <c r="X422" s="31">
        <f t="shared" si="40"/>
        <v>89.427224811012891</v>
      </c>
      <c r="Y422" t="str">
        <f t="shared" si="41"/>
        <v>Low ROI</v>
      </c>
    </row>
    <row r="423" spans="1:25" x14ac:dyDescent="0.3">
      <c r="A423" s="2" t="s">
        <v>440</v>
      </c>
      <c r="B423" s="2" t="s">
        <v>1360</v>
      </c>
      <c r="C423" s="2" t="s">
        <v>1632</v>
      </c>
      <c r="D423" s="2" t="s">
        <v>1635</v>
      </c>
      <c r="E423" s="2">
        <v>2024</v>
      </c>
      <c r="F423" s="2" t="s">
        <v>1640</v>
      </c>
      <c r="G423" s="2">
        <v>945</v>
      </c>
      <c r="H423" s="2">
        <v>17835</v>
      </c>
      <c r="I423" s="2">
        <v>12978</v>
      </c>
      <c r="J423" s="2">
        <v>444597</v>
      </c>
      <c r="K423" s="2">
        <v>9.85</v>
      </c>
      <c r="L423" s="2">
        <v>0</v>
      </c>
      <c r="M423" s="2">
        <v>0.96</v>
      </c>
      <c r="N423" s="2">
        <v>5.05</v>
      </c>
      <c r="O423" s="2">
        <v>71.83</v>
      </c>
      <c r="P423" s="2">
        <v>5</v>
      </c>
      <c r="Q423" s="2">
        <v>3434</v>
      </c>
      <c r="R423" s="2">
        <v>3254</v>
      </c>
      <c r="S423" s="2">
        <v>8</v>
      </c>
      <c r="T423" s="30">
        <f t="shared" si="36"/>
        <v>16854075</v>
      </c>
      <c r="U423" s="30">
        <f t="shared" si="37"/>
        <v>12708807</v>
      </c>
      <c r="V423" s="30">
        <f t="shared" si="38"/>
        <v>4145268</v>
      </c>
      <c r="W423" s="27">
        <f t="shared" si="39"/>
        <v>9.3236526562257502</v>
      </c>
      <c r="X423" s="31">
        <f t="shared" si="40"/>
        <v>37.908656603620805</v>
      </c>
      <c r="Y423" t="str">
        <f t="shared" si="41"/>
        <v>Low ROI</v>
      </c>
    </row>
    <row r="424" spans="1:25" x14ac:dyDescent="0.3">
      <c r="A424" s="2" t="s">
        <v>441</v>
      </c>
      <c r="B424" s="2" t="s">
        <v>1361</v>
      </c>
      <c r="C424" s="2" t="s">
        <v>1634</v>
      </c>
      <c r="D424" s="2" t="s">
        <v>1635</v>
      </c>
      <c r="E424" s="2">
        <v>2024</v>
      </c>
      <c r="F424" s="2" t="s">
        <v>1639</v>
      </c>
      <c r="G424" s="2">
        <v>3596</v>
      </c>
      <c r="H424" s="2">
        <v>17633</v>
      </c>
      <c r="I424" s="2">
        <v>2249</v>
      </c>
      <c r="J424" s="2">
        <v>331954</v>
      </c>
      <c r="K424" s="2">
        <v>10.63</v>
      </c>
      <c r="L424" s="2">
        <v>2</v>
      </c>
      <c r="M424" s="2">
        <v>4.1900000000000004</v>
      </c>
      <c r="N424" s="2">
        <v>2.75</v>
      </c>
      <c r="O424" s="2">
        <v>49.35</v>
      </c>
      <c r="P424" s="2">
        <v>3.7</v>
      </c>
      <c r="Q424" s="2">
        <v>18587</v>
      </c>
      <c r="R424" s="2">
        <v>4153</v>
      </c>
      <c r="S424" s="2">
        <v>14</v>
      </c>
      <c r="T424" s="30">
        <f t="shared" si="36"/>
        <v>63408268</v>
      </c>
      <c r="U424" s="30">
        <f t="shared" si="37"/>
        <v>8419358</v>
      </c>
      <c r="V424" s="30">
        <f t="shared" si="38"/>
        <v>54988910</v>
      </c>
      <c r="W424" s="27">
        <f t="shared" si="39"/>
        <v>165.65219879862872</v>
      </c>
      <c r="X424" s="31">
        <f t="shared" si="40"/>
        <v>191.01522500105438</v>
      </c>
      <c r="Y424" t="str">
        <f t="shared" si="41"/>
        <v>High ROI</v>
      </c>
    </row>
    <row r="425" spans="1:25" x14ac:dyDescent="0.3">
      <c r="A425" s="2" t="s">
        <v>442</v>
      </c>
      <c r="B425" s="2" t="s">
        <v>1362</v>
      </c>
      <c r="C425" s="2" t="s">
        <v>1634</v>
      </c>
      <c r="D425" s="2" t="s">
        <v>1635</v>
      </c>
      <c r="E425" s="2">
        <v>2024</v>
      </c>
      <c r="F425" s="2" t="s">
        <v>1639</v>
      </c>
      <c r="G425" s="2">
        <v>901</v>
      </c>
      <c r="H425" s="2">
        <v>3182</v>
      </c>
      <c r="I425" s="2">
        <v>9538</v>
      </c>
      <c r="J425" s="2">
        <v>299415</v>
      </c>
      <c r="K425" s="2">
        <v>0.13</v>
      </c>
      <c r="L425" s="2">
        <v>7</v>
      </c>
      <c r="M425" s="2">
        <v>1.1299999999999999</v>
      </c>
      <c r="N425" s="2">
        <v>9.58</v>
      </c>
      <c r="O425" s="2">
        <v>72.739999999999995</v>
      </c>
      <c r="P425" s="2">
        <v>4.9000000000000004</v>
      </c>
      <c r="Q425" s="2">
        <v>17818</v>
      </c>
      <c r="R425" s="2">
        <v>4901</v>
      </c>
      <c r="S425" s="2">
        <v>4</v>
      </c>
      <c r="T425" s="30">
        <f t="shared" si="36"/>
        <v>2866982</v>
      </c>
      <c r="U425" s="30">
        <f t="shared" si="37"/>
        <v>8893153</v>
      </c>
      <c r="V425" s="30">
        <f t="shared" si="38"/>
        <v>-6026171</v>
      </c>
      <c r="W425" s="27">
        <f t="shared" si="39"/>
        <v>-20.12648330911945</v>
      </c>
      <c r="X425" s="31">
        <f t="shared" si="40"/>
        <v>9.5752784596630089</v>
      </c>
      <c r="Y425" t="str">
        <f t="shared" si="41"/>
        <v>Loss making</v>
      </c>
    </row>
    <row r="426" spans="1:25" x14ac:dyDescent="0.3">
      <c r="A426" s="2" t="s">
        <v>443</v>
      </c>
      <c r="B426" s="2" t="s">
        <v>1118</v>
      </c>
      <c r="C426" s="2" t="s">
        <v>1633</v>
      </c>
      <c r="D426" s="2" t="s">
        <v>1636</v>
      </c>
      <c r="E426" s="2">
        <v>2023</v>
      </c>
      <c r="F426" s="2" t="s">
        <v>1640</v>
      </c>
      <c r="G426" s="2">
        <v>1737</v>
      </c>
      <c r="H426" s="2">
        <v>7126</v>
      </c>
      <c r="I426" s="2">
        <v>5817</v>
      </c>
      <c r="J426" s="2">
        <v>205394</v>
      </c>
      <c r="K426" s="2">
        <v>3.27</v>
      </c>
      <c r="L426" s="2">
        <v>7</v>
      </c>
      <c r="M426" s="2">
        <v>1.72</v>
      </c>
      <c r="N426" s="2">
        <v>20.93</v>
      </c>
      <c r="O426" s="2">
        <v>56.71</v>
      </c>
      <c r="P426" s="2">
        <v>1.1000000000000001</v>
      </c>
      <c r="Q426" s="2">
        <v>20407</v>
      </c>
      <c r="R426" s="2">
        <v>6239</v>
      </c>
      <c r="S426" s="2">
        <v>12</v>
      </c>
      <c r="T426" s="30">
        <f t="shared" si="36"/>
        <v>12377862</v>
      </c>
      <c r="U426" s="30">
        <f t="shared" si="37"/>
        <v>10309523</v>
      </c>
      <c r="V426" s="30">
        <f t="shared" si="38"/>
        <v>2068339</v>
      </c>
      <c r="W426" s="27">
        <f t="shared" si="39"/>
        <v>10.070104287369642</v>
      </c>
      <c r="X426" s="31">
        <f t="shared" si="40"/>
        <v>60.263990184718153</v>
      </c>
      <c r="Y426" t="str">
        <f t="shared" si="41"/>
        <v>Low ROI</v>
      </c>
    </row>
    <row r="427" spans="1:25" x14ac:dyDescent="0.3">
      <c r="A427" s="2" t="s">
        <v>444</v>
      </c>
      <c r="B427" s="2" t="s">
        <v>1363</v>
      </c>
      <c r="C427" s="2" t="s">
        <v>1634</v>
      </c>
      <c r="D427" s="2" t="s">
        <v>1637</v>
      </c>
      <c r="E427" s="2">
        <v>2024</v>
      </c>
      <c r="F427" s="2" t="s">
        <v>1642</v>
      </c>
      <c r="G427" s="2">
        <v>1981</v>
      </c>
      <c r="H427" s="2">
        <v>8924</v>
      </c>
      <c r="I427" s="2">
        <v>13668</v>
      </c>
      <c r="J427" s="2">
        <v>91869</v>
      </c>
      <c r="K427" s="2">
        <v>9.93</v>
      </c>
      <c r="L427" s="2">
        <v>19</v>
      </c>
      <c r="M427" s="2">
        <v>5.47</v>
      </c>
      <c r="N427" s="2">
        <v>21.63</v>
      </c>
      <c r="O427" s="2">
        <v>16.59</v>
      </c>
      <c r="P427" s="2">
        <v>2.4</v>
      </c>
      <c r="Q427" s="2">
        <v>20523</v>
      </c>
      <c r="R427" s="2">
        <v>5680</v>
      </c>
      <c r="S427" s="2">
        <v>10</v>
      </c>
      <c r="T427" s="30">
        <f t="shared" si="36"/>
        <v>17678444</v>
      </c>
      <c r="U427" s="30">
        <f t="shared" si="37"/>
        <v>27168177</v>
      </c>
      <c r="V427" s="30">
        <f t="shared" si="38"/>
        <v>-9489733</v>
      </c>
      <c r="W427" s="27">
        <f t="shared" si="39"/>
        <v>-103.29635676887742</v>
      </c>
      <c r="X427" s="31">
        <f t="shared" si="40"/>
        <v>192.43100501801479</v>
      </c>
      <c r="Y427" t="str">
        <f t="shared" si="41"/>
        <v>Loss making</v>
      </c>
    </row>
    <row r="428" spans="1:25" x14ac:dyDescent="0.3">
      <c r="A428" s="2" t="s">
        <v>445</v>
      </c>
      <c r="B428" s="2" t="s">
        <v>1090</v>
      </c>
      <c r="C428" s="2" t="s">
        <v>1633</v>
      </c>
      <c r="D428" s="2" t="s">
        <v>1638</v>
      </c>
      <c r="E428" s="2">
        <v>2023</v>
      </c>
      <c r="F428" s="2" t="s">
        <v>1640</v>
      </c>
      <c r="G428" s="2">
        <v>3796</v>
      </c>
      <c r="H428" s="2">
        <v>14357</v>
      </c>
      <c r="I428" s="2">
        <v>14460</v>
      </c>
      <c r="J428" s="2">
        <v>82955</v>
      </c>
      <c r="K428" s="2">
        <v>7.26</v>
      </c>
      <c r="L428" s="2">
        <v>14</v>
      </c>
      <c r="M428" s="2">
        <v>1.65</v>
      </c>
      <c r="N428" s="2">
        <v>15.07</v>
      </c>
      <c r="O428" s="2">
        <v>71.25</v>
      </c>
      <c r="P428" s="2">
        <v>1.4</v>
      </c>
      <c r="Q428" s="2">
        <v>7659</v>
      </c>
      <c r="R428" s="2">
        <v>314</v>
      </c>
      <c r="S428" s="2">
        <v>6</v>
      </c>
      <c r="T428" s="30">
        <f t="shared" si="36"/>
        <v>54499172</v>
      </c>
      <c r="U428" s="30">
        <f t="shared" si="37"/>
        <v>54973115</v>
      </c>
      <c r="V428" s="30">
        <f t="shared" si="38"/>
        <v>-473943</v>
      </c>
      <c r="W428" s="27">
        <f t="shared" si="39"/>
        <v>-5.713254173949732</v>
      </c>
      <c r="X428" s="31">
        <f t="shared" si="40"/>
        <v>656.97272014947862</v>
      </c>
      <c r="Y428" t="str">
        <f t="shared" si="41"/>
        <v>Loss making</v>
      </c>
    </row>
    <row r="429" spans="1:25" x14ac:dyDescent="0.3">
      <c r="A429" s="2" t="s">
        <v>446</v>
      </c>
      <c r="B429" s="2" t="s">
        <v>1213</v>
      </c>
      <c r="C429" s="2" t="s">
        <v>1633</v>
      </c>
      <c r="D429" s="2" t="s">
        <v>1638</v>
      </c>
      <c r="E429" s="2">
        <v>2024</v>
      </c>
      <c r="F429" s="2" t="s">
        <v>1639</v>
      </c>
      <c r="G429" s="2">
        <v>2477</v>
      </c>
      <c r="H429" s="2">
        <v>13655</v>
      </c>
      <c r="I429" s="2">
        <v>8799</v>
      </c>
      <c r="J429" s="2">
        <v>111388</v>
      </c>
      <c r="K429" s="2">
        <v>0.08</v>
      </c>
      <c r="L429" s="2">
        <v>6</v>
      </c>
      <c r="M429" s="2">
        <v>0.64</v>
      </c>
      <c r="N429" s="2">
        <v>18.190000000000001</v>
      </c>
      <c r="O429" s="2">
        <v>15.58</v>
      </c>
      <c r="P429" s="2">
        <v>2</v>
      </c>
      <c r="Q429" s="2">
        <v>17219</v>
      </c>
      <c r="R429" s="2">
        <v>5500</v>
      </c>
      <c r="S429" s="2">
        <v>6</v>
      </c>
      <c r="T429" s="30">
        <f t="shared" si="36"/>
        <v>33823435</v>
      </c>
      <c r="U429" s="30">
        <f t="shared" si="37"/>
        <v>21906511</v>
      </c>
      <c r="V429" s="30">
        <f t="shared" si="38"/>
        <v>11916924</v>
      </c>
      <c r="W429" s="27">
        <f t="shared" si="39"/>
        <v>106.98570761661938</v>
      </c>
      <c r="X429" s="31">
        <f t="shared" si="40"/>
        <v>303.65420871188996</v>
      </c>
      <c r="Y429" t="str">
        <f t="shared" si="41"/>
        <v>High ROI</v>
      </c>
    </row>
    <row r="430" spans="1:25" x14ac:dyDescent="0.3">
      <c r="A430" s="2" t="s">
        <v>447</v>
      </c>
      <c r="B430" s="2" t="s">
        <v>1150</v>
      </c>
      <c r="C430" s="2" t="s">
        <v>1632</v>
      </c>
      <c r="D430" s="2" t="s">
        <v>1637</v>
      </c>
      <c r="E430" s="2">
        <v>2024</v>
      </c>
      <c r="F430" s="2" t="s">
        <v>1641</v>
      </c>
      <c r="G430" s="2">
        <v>1618</v>
      </c>
      <c r="H430" s="2">
        <v>18817</v>
      </c>
      <c r="I430" s="2">
        <v>6852</v>
      </c>
      <c r="J430" s="2">
        <v>291324</v>
      </c>
      <c r="K430" s="2">
        <v>12.07</v>
      </c>
      <c r="L430" s="2">
        <v>10</v>
      </c>
      <c r="M430" s="2">
        <v>3.17</v>
      </c>
      <c r="N430" s="2">
        <v>2.88</v>
      </c>
      <c r="O430" s="2">
        <v>48.3</v>
      </c>
      <c r="P430" s="2">
        <v>4.4000000000000004</v>
      </c>
      <c r="Q430" s="2">
        <v>14493</v>
      </c>
      <c r="R430" s="2">
        <v>6975</v>
      </c>
      <c r="S430" s="2">
        <v>12</v>
      </c>
      <c r="T430" s="30">
        <f t="shared" si="36"/>
        <v>30445906</v>
      </c>
      <c r="U430" s="30">
        <f t="shared" si="37"/>
        <v>11377860</v>
      </c>
      <c r="V430" s="30">
        <f t="shared" si="38"/>
        <v>19068046</v>
      </c>
      <c r="W430" s="27">
        <f t="shared" si="39"/>
        <v>65.453055704301747</v>
      </c>
      <c r="X430" s="31">
        <f t="shared" si="40"/>
        <v>104.50874627562439</v>
      </c>
      <c r="Y430" t="str">
        <f t="shared" si="41"/>
        <v>Moderate</v>
      </c>
    </row>
    <row r="431" spans="1:25" x14ac:dyDescent="0.3">
      <c r="A431" s="2" t="s">
        <v>448</v>
      </c>
      <c r="B431" s="2" t="s">
        <v>1347</v>
      </c>
      <c r="C431" s="2" t="s">
        <v>1633</v>
      </c>
      <c r="D431" s="2" t="s">
        <v>1638</v>
      </c>
      <c r="E431" s="2">
        <v>2023</v>
      </c>
      <c r="F431" s="2" t="s">
        <v>1641</v>
      </c>
      <c r="G431" s="2">
        <v>4050</v>
      </c>
      <c r="H431" s="2">
        <v>12925</v>
      </c>
      <c r="I431" s="2">
        <v>10995</v>
      </c>
      <c r="J431" s="2">
        <v>60207</v>
      </c>
      <c r="K431" s="2">
        <v>11.59</v>
      </c>
      <c r="L431" s="2">
        <v>6</v>
      </c>
      <c r="M431" s="2">
        <v>2.2000000000000002</v>
      </c>
      <c r="N431" s="2">
        <v>14.7</v>
      </c>
      <c r="O431" s="2">
        <v>23.79</v>
      </c>
      <c r="P431" s="2">
        <v>1.1000000000000001</v>
      </c>
      <c r="Q431" s="2">
        <v>15313</v>
      </c>
      <c r="R431" s="2">
        <v>4389</v>
      </c>
      <c r="S431" s="2">
        <v>13</v>
      </c>
      <c r="T431" s="30">
        <f t="shared" si="36"/>
        <v>52346250</v>
      </c>
      <c r="U431" s="30">
        <f t="shared" si="37"/>
        <v>44589957</v>
      </c>
      <c r="V431" s="30">
        <f t="shared" si="38"/>
        <v>7756293</v>
      </c>
      <c r="W431" s="27">
        <f t="shared" si="39"/>
        <v>128.82709651701629</v>
      </c>
      <c r="X431" s="31">
        <f t="shared" si="40"/>
        <v>869.43793911007026</v>
      </c>
      <c r="Y431" t="str">
        <f t="shared" si="41"/>
        <v>High ROI</v>
      </c>
    </row>
    <row r="432" spans="1:25" x14ac:dyDescent="0.3">
      <c r="A432" s="2" t="s">
        <v>449</v>
      </c>
      <c r="B432" s="2" t="s">
        <v>1147</v>
      </c>
      <c r="C432" s="2" t="s">
        <v>1634</v>
      </c>
      <c r="D432" s="2" t="s">
        <v>1638</v>
      </c>
      <c r="E432" s="2">
        <v>2024</v>
      </c>
      <c r="F432" s="2" t="s">
        <v>1642</v>
      </c>
      <c r="G432" s="2">
        <v>2788</v>
      </c>
      <c r="H432" s="2">
        <v>3480</v>
      </c>
      <c r="I432" s="2">
        <v>2896</v>
      </c>
      <c r="J432" s="2">
        <v>268401</v>
      </c>
      <c r="K432" s="2">
        <v>8.23</v>
      </c>
      <c r="L432" s="2">
        <v>3</v>
      </c>
      <c r="M432" s="2">
        <v>5.15</v>
      </c>
      <c r="N432" s="2">
        <v>16.670000000000002</v>
      </c>
      <c r="O432" s="2">
        <v>70.19</v>
      </c>
      <c r="P432" s="2">
        <v>3.1</v>
      </c>
      <c r="Q432" s="2">
        <v>2664</v>
      </c>
      <c r="R432" s="2">
        <v>4353</v>
      </c>
      <c r="S432" s="2">
        <v>5</v>
      </c>
      <c r="T432" s="30">
        <f t="shared" si="36"/>
        <v>9702240</v>
      </c>
      <c r="U432" s="30">
        <f t="shared" si="37"/>
        <v>8342449</v>
      </c>
      <c r="V432" s="30">
        <f t="shared" si="38"/>
        <v>1359791</v>
      </c>
      <c r="W432" s="27">
        <f t="shared" si="39"/>
        <v>5.0662665191262324</v>
      </c>
      <c r="X432" s="31">
        <f t="shared" si="40"/>
        <v>36.148300490683717</v>
      </c>
      <c r="Y432" t="str">
        <f t="shared" si="41"/>
        <v>Low ROI</v>
      </c>
    </row>
    <row r="433" spans="1:25" x14ac:dyDescent="0.3">
      <c r="A433" s="2" t="s">
        <v>450</v>
      </c>
      <c r="B433" s="2" t="s">
        <v>1364</v>
      </c>
      <c r="C433" s="2" t="s">
        <v>1633</v>
      </c>
      <c r="D433" s="2" t="s">
        <v>1635</v>
      </c>
      <c r="E433" s="2">
        <v>2023</v>
      </c>
      <c r="F433" s="2" t="s">
        <v>1642</v>
      </c>
      <c r="G433" s="2">
        <v>3548</v>
      </c>
      <c r="H433" s="2">
        <v>17022</v>
      </c>
      <c r="I433" s="2">
        <v>9695</v>
      </c>
      <c r="J433" s="2">
        <v>209292</v>
      </c>
      <c r="K433" s="2">
        <v>1</v>
      </c>
      <c r="L433" s="2">
        <v>11</v>
      </c>
      <c r="M433" s="2">
        <v>1.02</v>
      </c>
      <c r="N433" s="2">
        <v>5.0199999999999996</v>
      </c>
      <c r="O433" s="2">
        <v>82.93</v>
      </c>
      <c r="P433" s="2">
        <v>3.3</v>
      </c>
      <c r="Q433" s="2">
        <v>2119</v>
      </c>
      <c r="R433" s="2">
        <v>8756</v>
      </c>
      <c r="S433" s="2">
        <v>10</v>
      </c>
      <c r="T433" s="30">
        <f t="shared" si="36"/>
        <v>60394056</v>
      </c>
      <c r="U433" s="30">
        <f t="shared" si="37"/>
        <v>34607152</v>
      </c>
      <c r="V433" s="30">
        <f t="shared" si="38"/>
        <v>25786904</v>
      </c>
      <c r="W433" s="27">
        <f t="shared" si="39"/>
        <v>123.21017525753493</v>
      </c>
      <c r="X433" s="31">
        <f t="shared" si="40"/>
        <v>288.56361447164727</v>
      </c>
      <c r="Y433" t="str">
        <f t="shared" si="41"/>
        <v>High ROI</v>
      </c>
    </row>
    <row r="434" spans="1:25" x14ac:dyDescent="0.3">
      <c r="A434" s="2" t="s">
        <v>451</v>
      </c>
      <c r="B434" s="2" t="s">
        <v>1365</v>
      </c>
      <c r="C434" s="2" t="s">
        <v>1633</v>
      </c>
      <c r="D434" s="2" t="s">
        <v>1636</v>
      </c>
      <c r="E434" s="2">
        <v>2024</v>
      </c>
      <c r="F434" s="2" t="s">
        <v>1639</v>
      </c>
      <c r="G434" s="2">
        <v>3963</v>
      </c>
      <c r="H434" s="2">
        <v>10484</v>
      </c>
      <c r="I434" s="2">
        <v>7204</v>
      </c>
      <c r="J434" s="2">
        <v>255157</v>
      </c>
      <c r="K434" s="2">
        <v>11.5</v>
      </c>
      <c r="L434" s="2">
        <v>5</v>
      </c>
      <c r="M434" s="2">
        <v>7.52</v>
      </c>
      <c r="N434" s="2">
        <v>22</v>
      </c>
      <c r="O434" s="2">
        <v>54.33</v>
      </c>
      <c r="P434" s="2">
        <v>3.2</v>
      </c>
      <c r="Q434" s="2">
        <v>9482</v>
      </c>
      <c r="R434" s="2">
        <v>6347</v>
      </c>
      <c r="S434" s="2">
        <v>9</v>
      </c>
      <c r="T434" s="30">
        <f t="shared" si="36"/>
        <v>41548092</v>
      </c>
      <c r="U434" s="30">
        <f t="shared" si="37"/>
        <v>28804609</v>
      </c>
      <c r="V434" s="30">
        <f t="shared" si="38"/>
        <v>12743483</v>
      </c>
      <c r="W434" s="27">
        <f t="shared" si="39"/>
        <v>49.94369349067437</v>
      </c>
      <c r="X434" s="31">
        <f t="shared" si="40"/>
        <v>162.83343980372868</v>
      </c>
      <c r="Y434" t="str">
        <f t="shared" si="41"/>
        <v>Moderate</v>
      </c>
    </row>
    <row r="435" spans="1:25" x14ac:dyDescent="0.3">
      <c r="A435" s="2" t="s">
        <v>452</v>
      </c>
      <c r="B435" s="2" t="s">
        <v>1366</v>
      </c>
      <c r="C435" s="2" t="s">
        <v>1632</v>
      </c>
      <c r="D435" s="2" t="s">
        <v>1635</v>
      </c>
      <c r="E435" s="2">
        <v>2023</v>
      </c>
      <c r="F435" s="2" t="s">
        <v>1641</v>
      </c>
      <c r="G435" s="2">
        <v>1116</v>
      </c>
      <c r="H435" s="2">
        <v>18675</v>
      </c>
      <c r="I435" s="2">
        <v>11395</v>
      </c>
      <c r="J435" s="2">
        <v>72031</v>
      </c>
      <c r="K435" s="2">
        <v>8.76</v>
      </c>
      <c r="L435" s="2">
        <v>13</v>
      </c>
      <c r="M435" s="2">
        <v>9.06</v>
      </c>
      <c r="N435" s="2">
        <v>4.87</v>
      </c>
      <c r="O435" s="2">
        <v>52.17</v>
      </c>
      <c r="P435" s="2">
        <v>2.9</v>
      </c>
      <c r="Q435" s="2">
        <v>4566</v>
      </c>
      <c r="R435" s="2">
        <v>6277</v>
      </c>
      <c r="S435" s="2">
        <v>13</v>
      </c>
      <c r="T435" s="30">
        <f t="shared" si="36"/>
        <v>20841300</v>
      </c>
      <c r="U435" s="30">
        <f t="shared" si="37"/>
        <v>12788851</v>
      </c>
      <c r="V435" s="30">
        <f t="shared" si="38"/>
        <v>8052449</v>
      </c>
      <c r="W435" s="27">
        <f t="shared" si="39"/>
        <v>111.79143702017187</v>
      </c>
      <c r="X435" s="31">
        <f t="shared" si="40"/>
        <v>289.33792394941065</v>
      </c>
      <c r="Y435" t="str">
        <f t="shared" si="41"/>
        <v>High ROI</v>
      </c>
    </row>
    <row r="436" spans="1:25" x14ac:dyDescent="0.3">
      <c r="A436" s="2" t="s">
        <v>453</v>
      </c>
      <c r="B436" s="2" t="s">
        <v>1367</v>
      </c>
      <c r="C436" s="2" t="s">
        <v>1632</v>
      </c>
      <c r="D436" s="2" t="s">
        <v>1638</v>
      </c>
      <c r="E436" s="2">
        <v>2024</v>
      </c>
      <c r="F436" s="2" t="s">
        <v>1642</v>
      </c>
      <c r="G436" s="2">
        <v>4430</v>
      </c>
      <c r="H436" s="2">
        <v>17383</v>
      </c>
      <c r="I436" s="2">
        <v>10617</v>
      </c>
      <c r="J436" s="2">
        <v>392951</v>
      </c>
      <c r="K436" s="2">
        <v>11.73</v>
      </c>
      <c r="L436" s="2">
        <v>11</v>
      </c>
      <c r="M436" s="2">
        <v>7.43</v>
      </c>
      <c r="N436" s="2">
        <v>7.84</v>
      </c>
      <c r="O436" s="2">
        <v>71.12</v>
      </c>
      <c r="P436" s="2">
        <v>4.2</v>
      </c>
      <c r="Q436" s="2">
        <v>10138</v>
      </c>
      <c r="R436" s="2">
        <v>7369</v>
      </c>
      <c r="S436" s="2">
        <v>5</v>
      </c>
      <c r="T436" s="30">
        <f t="shared" si="36"/>
        <v>77006690</v>
      </c>
      <c r="U436" s="30">
        <f t="shared" si="37"/>
        <v>47426261</v>
      </c>
      <c r="V436" s="30">
        <f t="shared" si="38"/>
        <v>29580429</v>
      </c>
      <c r="W436" s="27">
        <f t="shared" si="39"/>
        <v>75.277652938916049</v>
      </c>
      <c r="X436" s="31">
        <f t="shared" si="40"/>
        <v>195.97021002618646</v>
      </c>
      <c r="Y436" t="str">
        <f t="shared" si="41"/>
        <v>High ROI</v>
      </c>
    </row>
    <row r="437" spans="1:25" x14ac:dyDescent="0.3">
      <c r="A437" s="2" t="s">
        <v>454</v>
      </c>
      <c r="B437" s="2" t="s">
        <v>1368</v>
      </c>
      <c r="C437" s="2" t="s">
        <v>1634</v>
      </c>
      <c r="D437" s="2" t="s">
        <v>1636</v>
      </c>
      <c r="E437" s="2">
        <v>2024</v>
      </c>
      <c r="F437" s="2" t="s">
        <v>1642</v>
      </c>
      <c r="G437" s="2">
        <v>2494</v>
      </c>
      <c r="H437" s="2">
        <v>6890</v>
      </c>
      <c r="I437" s="2">
        <v>4131</v>
      </c>
      <c r="J437" s="2">
        <v>121312</v>
      </c>
      <c r="K437" s="2">
        <v>11.28</v>
      </c>
      <c r="L437" s="2">
        <v>10</v>
      </c>
      <c r="M437" s="2">
        <v>5.33</v>
      </c>
      <c r="N437" s="2">
        <v>15.51</v>
      </c>
      <c r="O437" s="2">
        <v>10.41</v>
      </c>
      <c r="P437" s="2">
        <v>1.5</v>
      </c>
      <c r="Q437" s="2">
        <v>3837</v>
      </c>
      <c r="R437" s="2">
        <v>2472</v>
      </c>
      <c r="S437" s="2">
        <v>5</v>
      </c>
      <c r="T437" s="30">
        <f t="shared" si="36"/>
        <v>17183660</v>
      </c>
      <c r="U437" s="30">
        <f t="shared" si="37"/>
        <v>10424026</v>
      </c>
      <c r="V437" s="30">
        <f t="shared" si="38"/>
        <v>6759634</v>
      </c>
      <c r="W437" s="27">
        <f t="shared" si="39"/>
        <v>55.72106634133474</v>
      </c>
      <c r="X437" s="31">
        <f t="shared" si="40"/>
        <v>141.6484766552361</v>
      </c>
      <c r="Y437" t="str">
        <f t="shared" si="41"/>
        <v>Moderate</v>
      </c>
    </row>
    <row r="438" spans="1:25" x14ac:dyDescent="0.3">
      <c r="A438" s="2" t="s">
        <v>455</v>
      </c>
      <c r="B438" s="2" t="s">
        <v>1052</v>
      </c>
      <c r="C438" s="2" t="s">
        <v>1632</v>
      </c>
      <c r="D438" s="2" t="s">
        <v>1636</v>
      </c>
      <c r="E438" s="2">
        <v>2023</v>
      </c>
      <c r="F438" s="2" t="s">
        <v>1641</v>
      </c>
      <c r="G438" s="2">
        <v>4157</v>
      </c>
      <c r="H438" s="2">
        <v>3107</v>
      </c>
      <c r="I438" s="2">
        <v>13725</v>
      </c>
      <c r="J438" s="2">
        <v>109766</v>
      </c>
      <c r="K438" s="2">
        <v>12.05</v>
      </c>
      <c r="L438" s="2">
        <v>18</v>
      </c>
      <c r="M438" s="2">
        <v>8.61</v>
      </c>
      <c r="N438" s="2">
        <v>15.96</v>
      </c>
      <c r="O438" s="2">
        <v>83.42</v>
      </c>
      <c r="P438" s="2">
        <v>2.2000000000000002</v>
      </c>
      <c r="Q438" s="2">
        <v>7094</v>
      </c>
      <c r="R438" s="2">
        <v>6934</v>
      </c>
      <c r="S438" s="2">
        <v>3</v>
      </c>
      <c r="T438" s="30">
        <f t="shared" si="36"/>
        <v>12915799</v>
      </c>
      <c r="U438" s="30">
        <f t="shared" si="37"/>
        <v>57164591</v>
      </c>
      <c r="V438" s="30">
        <f t="shared" si="38"/>
        <v>-44248792</v>
      </c>
      <c r="W438" s="27">
        <f t="shared" si="39"/>
        <v>-403.1192901262686</v>
      </c>
      <c r="X438" s="31">
        <f t="shared" si="40"/>
        <v>117.66666362990361</v>
      </c>
      <c r="Y438" t="str">
        <f t="shared" si="41"/>
        <v>Loss making</v>
      </c>
    </row>
    <row r="439" spans="1:25" x14ac:dyDescent="0.3">
      <c r="A439" s="2" t="s">
        <v>456</v>
      </c>
      <c r="B439" s="2" t="s">
        <v>1369</v>
      </c>
      <c r="C439" s="2" t="s">
        <v>1633</v>
      </c>
      <c r="D439" s="2" t="s">
        <v>1635</v>
      </c>
      <c r="E439" s="2">
        <v>2024</v>
      </c>
      <c r="F439" s="2" t="s">
        <v>1642</v>
      </c>
      <c r="G439" s="2">
        <v>3423</v>
      </c>
      <c r="H439" s="2">
        <v>8073</v>
      </c>
      <c r="I439" s="2">
        <v>8262</v>
      </c>
      <c r="J439" s="2">
        <v>193521</v>
      </c>
      <c r="K439" s="2">
        <v>7.77</v>
      </c>
      <c r="L439" s="2">
        <v>4</v>
      </c>
      <c r="M439" s="2">
        <v>6.95</v>
      </c>
      <c r="N439" s="2">
        <v>17.48</v>
      </c>
      <c r="O439" s="2">
        <v>25.8</v>
      </c>
      <c r="P439" s="2">
        <v>3.5</v>
      </c>
      <c r="Q439" s="2">
        <v>3960</v>
      </c>
      <c r="R439" s="2">
        <v>8883</v>
      </c>
      <c r="S439" s="2">
        <v>10</v>
      </c>
      <c r="T439" s="30">
        <f t="shared" si="36"/>
        <v>27633879</v>
      </c>
      <c r="U439" s="30">
        <f t="shared" si="37"/>
        <v>28474347</v>
      </c>
      <c r="V439" s="30">
        <f t="shared" si="38"/>
        <v>-840468</v>
      </c>
      <c r="W439" s="27">
        <f t="shared" si="39"/>
        <v>-4.343032539104283</v>
      </c>
      <c r="X439" s="31">
        <f t="shared" si="40"/>
        <v>142.79524702745439</v>
      </c>
      <c r="Y439" t="str">
        <f t="shared" si="41"/>
        <v>Loss making</v>
      </c>
    </row>
    <row r="440" spans="1:25" x14ac:dyDescent="0.3">
      <c r="A440" s="2" t="s">
        <v>457</v>
      </c>
      <c r="B440" s="2" t="s">
        <v>1309</v>
      </c>
      <c r="C440" s="2" t="s">
        <v>1632</v>
      </c>
      <c r="D440" s="2" t="s">
        <v>1638</v>
      </c>
      <c r="E440" s="2">
        <v>2023</v>
      </c>
      <c r="F440" s="2" t="s">
        <v>1641</v>
      </c>
      <c r="G440" s="2">
        <v>4019</v>
      </c>
      <c r="H440" s="2">
        <v>18868</v>
      </c>
      <c r="I440" s="2">
        <v>5905</v>
      </c>
      <c r="J440" s="2">
        <v>401977</v>
      </c>
      <c r="K440" s="2">
        <v>2.1</v>
      </c>
      <c r="L440" s="2">
        <v>13</v>
      </c>
      <c r="M440" s="2">
        <v>0.11</v>
      </c>
      <c r="N440" s="2">
        <v>2.8</v>
      </c>
      <c r="O440" s="2">
        <v>88.73</v>
      </c>
      <c r="P440" s="2">
        <v>3.8</v>
      </c>
      <c r="Q440" s="2">
        <v>8320</v>
      </c>
      <c r="R440" s="2">
        <v>6717</v>
      </c>
      <c r="S440" s="2">
        <v>4</v>
      </c>
      <c r="T440" s="30">
        <f t="shared" si="36"/>
        <v>75830492</v>
      </c>
      <c r="U440" s="30">
        <f t="shared" si="37"/>
        <v>24134172</v>
      </c>
      <c r="V440" s="30">
        <f t="shared" si="38"/>
        <v>51696320</v>
      </c>
      <c r="W440" s="27">
        <f t="shared" si="39"/>
        <v>128.60516895245252</v>
      </c>
      <c r="X440" s="31">
        <f t="shared" si="40"/>
        <v>188.64385773315388</v>
      </c>
      <c r="Y440" t="str">
        <f t="shared" si="41"/>
        <v>High ROI</v>
      </c>
    </row>
    <row r="441" spans="1:25" x14ac:dyDescent="0.3">
      <c r="A441" s="2" t="s">
        <v>458</v>
      </c>
      <c r="B441" s="2" t="s">
        <v>1293</v>
      </c>
      <c r="C441" s="2" t="s">
        <v>1633</v>
      </c>
      <c r="D441" s="2" t="s">
        <v>1635</v>
      </c>
      <c r="E441" s="2">
        <v>2024</v>
      </c>
      <c r="F441" s="2" t="s">
        <v>1639</v>
      </c>
      <c r="G441" s="2">
        <v>2596</v>
      </c>
      <c r="H441" s="2">
        <v>7276</v>
      </c>
      <c r="I441" s="2">
        <v>3778</v>
      </c>
      <c r="J441" s="2">
        <v>237771</v>
      </c>
      <c r="K441" s="2">
        <v>10.07</v>
      </c>
      <c r="L441" s="2">
        <v>15</v>
      </c>
      <c r="M441" s="2">
        <v>3.94</v>
      </c>
      <c r="N441" s="2">
        <v>21.24</v>
      </c>
      <c r="O441" s="2">
        <v>68.900000000000006</v>
      </c>
      <c r="P441" s="2">
        <v>2.6</v>
      </c>
      <c r="Q441" s="2">
        <v>4942</v>
      </c>
      <c r="R441" s="2">
        <v>5250</v>
      </c>
      <c r="S441" s="2">
        <v>5</v>
      </c>
      <c r="T441" s="30">
        <f t="shared" si="36"/>
        <v>18888496</v>
      </c>
      <c r="U441" s="30">
        <f t="shared" si="37"/>
        <v>10045459</v>
      </c>
      <c r="V441" s="30">
        <f t="shared" si="38"/>
        <v>8843037</v>
      </c>
      <c r="W441" s="27">
        <f t="shared" si="39"/>
        <v>37.191402652131671</v>
      </c>
      <c r="X441" s="31">
        <f t="shared" si="40"/>
        <v>79.43986440734993</v>
      </c>
      <c r="Y441" t="str">
        <f t="shared" si="41"/>
        <v>Moderate</v>
      </c>
    </row>
    <row r="442" spans="1:25" x14ac:dyDescent="0.3">
      <c r="A442" s="2" t="s">
        <v>459</v>
      </c>
      <c r="B442" s="2" t="s">
        <v>1305</v>
      </c>
      <c r="C442" s="2" t="s">
        <v>1632</v>
      </c>
      <c r="D442" s="2" t="s">
        <v>1635</v>
      </c>
      <c r="E442" s="2">
        <v>2023</v>
      </c>
      <c r="F442" s="2" t="s">
        <v>1640</v>
      </c>
      <c r="G442" s="2">
        <v>803</v>
      </c>
      <c r="H442" s="2">
        <v>5176</v>
      </c>
      <c r="I442" s="2">
        <v>13728</v>
      </c>
      <c r="J442" s="2">
        <v>287199</v>
      </c>
      <c r="K442" s="2">
        <v>9.31</v>
      </c>
      <c r="L442" s="2">
        <v>12</v>
      </c>
      <c r="M442" s="2">
        <v>8.51</v>
      </c>
      <c r="N442" s="2">
        <v>13.32</v>
      </c>
      <c r="O442" s="2">
        <v>71.94</v>
      </c>
      <c r="P442" s="2">
        <v>4.5</v>
      </c>
      <c r="Q442" s="2">
        <v>17691</v>
      </c>
      <c r="R442" s="2">
        <v>9175</v>
      </c>
      <c r="S442" s="2">
        <v>8</v>
      </c>
      <c r="T442" s="30">
        <f t="shared" si="36"/>
        <v>4156328</v>
      </c>
      <c r="U442" s="30">
        <f t="shared" si="37"/>
        <v>11310783</v>
      </c>
      <c r="V442" s="30">
        <f t="shared" si="38"/>
        <v>-7154455</v>
      </c>
      <c r="W442" s="27">
        <f t="shared" si="39"/>
        <v>-24.911141751886323</v>
      </c>
      <c r="X442" s="31">
        <f t="shared" si="40"/>
        <v>14.471944540196867</v>
      </c>
      <c r="Y442" t="str">
        <f t="shared" si="41"/>
        <v>Loss making</v>
      </c>
    </row>
    <row r="443" spans="1:25" x14ac:dyDescent="0.3">
      <c r="A443" s="2" t="s">
        <v>460</v>
      </c>
      <c r="B443" s="2" t="s">
        <v>1370</v>
      </c>
      <c r="C443" s="2" t="s">
        <v>1632</v>
      </c>
      <c r="D443" s="2" t="s">
        <v>1637</v>
      </c>
      <c r="E443" s="2">
        <v>2023</v>
      </c>
      <c r="F443" s="2" t="s">
        <v>1639</v>
      </c>
      <c r="G443" s="2">
        <v>2132</v>
      </c>
      <c r="H443" s="2">
        <v>4880</v>
      </c>
      <c r="I443" s="2">
        <v>3639</v>
      </c>
      <c r="J443" s="2">
        <v>286731</v>
      </c>
      <c r="K443" s="2">
        <v>11.13</v>
      </c>
      <c r="L443" s="2">
        <v>19</v>
      </c>
      <c r="M443" s="2">
        <v>3.46</v>
      </c>
      <c r="N443" s="2">
        <v>11.78</v>
      </c>
      <c r="O443" s="2">
        <v>62.5</v>
      </c>
      <c r="P443" s="2">
        <v>2.7</v>
      </c>
      <c r="Q443" s="2">
        <v>20595</v>
      </c>
      <c r="R443" s="2">
        <v>8202</v>
      </c>
      <c r="S443" s="2">
        <v>11</v>
      </c>
      <c r="T443" s="30">
        <f t="shared" si="36"/>
        <v>10404160</v>
      </c>
      <c r="U443" s="30">
        <f t="shared" si="37"/>
        <v>8045079</v>
      </c>
      <c r="V443" s="30">
        <f t="shared" si="38"/>
        <v>2359081</v>
      </c>
      <c r="W443" s="27">
        <f t="shared" si="39"/>
        <v>8.2275059201830292</v>
      </c>
      <c r="X443" s="31">
        <f t="shared" si="40"/>
        <v>36.285438267923595</v>
      </c>
      <c r="Y443" t="str">
        <f t="shared" si="41"/>
        <v>Low ROI</v>
      </c>
    </row>
    <row r="444" spans="1:25" x14ac:dyDescent="0.3">
      <c r="A444" s="2" t="s">
        <v>461</v>
      </c>
      <c r="B444" s="2" t="s">
        <v>1371</v>
      </c>
      <c r="C444" s="2" t="s">
        <v>1634</v>
      </c>
      <c r="D444" s="2" t="s">
        <v>1637</v>
      </c>
      <c r="E444" s="2">
        <v>2024</v>
      </c>
      <c r="F444" s="2" t="s">
        <v>1641</v>
      </c>
      <c r="G444" s="2">
        <v>2824</v>
      </c>
      <c r="H444" s="2">
        <v>10211</v>
      </c>
      <c r="I444" s="2">
        <v>4184</v>
      </c>
      <c r="J444" s="2">
        <v>285841</v>
      </c>
      <c r="K444" s="2">
        <v>2.5499999999999998</v>
      </c>
      <c r="L444" s="2">
        <v>3</v>
      </c>
      <c r="M444" s="2">
        <v>0.35</v>
      </c>
      <c r="N444" s="2">
        <v>24.53</v>
      </c>
      <c r="O444" s="2">
        <v>47.73</v>
      </c>
      <c r="P444" s="2">
        <v>2.6</v>
      </c>
      <c r="Q444" s="2">
        <v>17826</v>
      </c>
      <c r="R444" s="2">
        <v>4258</v>
      </c>
      <c r="S444" s="2">
        <v>9</v>
      </c>
      <c r="T444" s="30">
        <f t="shared" si="36"/>
        <v>28835864</v>
      </c>
      <c r="U444" s="30">
        <f t="shared" si="37"/>
        <v>12101457</v>
      </c>
      <c r="V444" s="30">
        <f t="shared" si="38"/>
        <v>16734407</v>
      </c>
      <c r="W444" s="27">
        <f t="shared" si="39"/>
        <v>58.544460031975817</v>
      </c>
      <c r="X444" s="31">
        <f t="shared" si="40"/>
        <v>100.88078337257426</v>
      </c>
      <c r="Y444" t="str">
        <f t="shared" si="41"/>
        <v>Moderate</v>
      </c>
    </row>
    <row r="445" spans="1:25" x14ac:dyDescent="0.3">
      <c r="A445" s="2" t="s">
        <v>462</v>
      </c>
      <c r="B445" s="2" t="s">
        <v>1308</v>
      </c>
      <c r="C445" s="2" t="s">
        <v>1634</v>
      </c>
      <c r="D445" s="2" t="s">
        <v>1637</v>
      </c>
      <c r="E445" s="2">
        <v>2023</v>
      </c>
      <c r="F445" s="2" t="s">
        <v>1641</v>
      </c>
      <c r="G445" s="2">
        <v>2946</v>
      </c>
      <c r="H445" s="2">
        <v>10282</v>
      </c>
      <c r="I445" s="2">
        <v>11651</v>
      </c>
      <c r="J445" s="2">
        <v>161041</v>
      </c>
      <c r="K445" s="2">
        <v>2.92</v>
      </c>
      <c r="L445" s="2">
        <v>10</v>
      </c>
      <c r="M445" s="2">
        <v>7.46</v>
      </c>
      <c r="N445" s="2">
        <v>18.510000000000002</v>
      </c>
      <c r="O445" s="2">
        <v>55.73</v>
      </c>
      <c r="P445" s="2">
        <v>1.1000000000000001</v>
      </c>
      <c r="Q445" s="2">
        <v>12029</v>
      </c>
      <c r="R445" s="2">
        <v>7827</v>
      </c>
      <c r="S445" s="2">
        <v>9</v>
      </c>
      <c r="T445" s="30">
        <f t="shared" si="36"/>
        <v>30290772</v>
      </c>
      <c r="U445" s="30">
        <f t="shared" si="37"/>
        <v>34484887</v>
      </c>
      <c r="V445" s="30">
        <f t="shared" si="38"/>
        <v>-4194115</v>
      </c>
      <c r="W445" s="27">
        <f t="shared" si="39"/>
        <v>-26.043771461925846</v>
      </c>
      <c r="X445" s="31">
        <f t="shared" si="40"/>
        <v>188.09354139629039</v>
      </c>
      <c r="Y445" t="str">
        <f t="shared" si="41"/>
        <v>Loss making</v>
      </c>
    </row>
    <row r="446" spans="1:25" x14ac:dyDescent="0.3">
      <c r="A446" s="2" t="s">
        <v>463</v>
      </c>
      <c r="B446" s="2" t="s">
        <v>1372</v>
      </c>
      <c r="C446" s="2" t="s">
        <v>1633</v>
      </c>
      <c r="D446" s="2" t="s">
        <v>1636</v>
      </c>
      <c r="E446" s="2">
        <v>2024</v>
      </c>
      <c r="F446" s="2" t="s">
        <v>1639</v>
      </c>
      <c r="G446" s="2">
        <v>4235</v>
      </c>
      <c r="H446" s="2">
        <v>18934</v>
      </c>
      <c r="I446" s="2">
        <v>10853</v>
      </c>
      <c r="J446" s="2">
        <v>166185</v>
      </c>
      <c r="K446" s="2">
        <v>13.36</v>
      </c>
      <c r="L446" s="2">
        <v>16</v>
      </c>
      <c r="M446" s="2">
        <v>8.02</v>
      </c>
      <c r="N446" s="2">
        <v>2.95</v>
      </c>
      <c r="O446" s="2">
        <v>13.71</v>
      </c>
      <c r="P446" s="2">
        <v>3.2</v>
      </c>
      <c r="Q446" s="2">
        <v>19175</v>
      </c>
      <c r="R446" s="2">
        <v>5306</v>
      </c>
      <c r="S446" s="2">
        <v>5</v>
      </c>
      <c r="T446" s="30">
        <f t="shared" si="36"/>
        <v>80185490</v>
      </c>
      <c r="U446" s="30">
        <f t="shared" si="37"/>
        <v>46128640</v>
      </c>
      <c r="V446" s="30">
        <f t="shared" si="38"/>
        <v>34056850</v>
      </c>
      <c r="W446" s="27">
        <f t="shared" si="39"/>
        <v>204.93335740289436</v>
      </c>
      <c r="X446" s="31">
        <f t="shared" si="40"/>
        <v>482.50738634654152</v>
      </c>
      <c r="Y446" t="str">
        <f t="shared" si="41"/>
        <v>High ROI</v>
      </c>
    </row>
    <row r="447" spans="1:25" x14ac:dyDescent="0.3">
      <c r="A447" s="2" t="s">
        <v>464</v>
      </c>
      <c r="B447" s="2" t="s">
        <v>1373</v>
      </c>
      <c r="C447" s="2" t="s">
        <v>1634</v>
      </c>
      <c r="D447" s="2" t="s">
        <v>1638</v>
      </c>
      <c r="E447" s="2">
        <v>2023</v>
      </c>
      <c r="F447" s="2" t="s">
        <v>1642</v>
      </c>
      <c r="G447" s="2">
        <v>825</v>
      </c>
      <c r="H447" s="2">
        <v>15497</v>
      </c>
      <c r="I447" s="2">
        <v>11848</v>
      </c>
      <c r="J447" s="2">
        <v>227164</v>
      </c>
      <c r="K447" s="2">
        <v>11.25</v>
      </c>
      <c r="L447" s="2">
        <v>6</v>
      </c>
      <c r="M447" s="2">
        <v>1.61</v>
      </c>
      <c r="N447" s="2">
        <v>18.91</v>
      </c>
      <c r="O447" s="2">
        <v>59.92</v>
      </c>
      <c r="P447" s="2">
        <v>3.8</v>
      </c>
      <c r="Q447" s="2">
        <v>11890</v>
      </c>
      <c r="R447" s="2">
        <v>403</v>
      </c>
      <c r="S447" s="2">
        <v>8</v>
      </c>
      <c r="T447" s="30">
        <f t="shared" si="36"/>
        <v>12785025</v>
      </c>
      <c r="U447" s="30">
        <f t="shared" si="37"/>
        <v>10001764</v>
      </c>
      <c r="V447" s="30">
        <f t="shared" si="38"/>
        <v>2783261</v>
      </c>
      <c r="W447" s="27">
        <f t="shared" si="39"/>
        <v>12.252209857195682</v>
      </c>
      <c r="X447" s="31">
        <f t="shared" si="40"/>
        <v>56.281034847070842</v>
      </c>
      <c r="Y447" t="str">
        <f t="shared" si="41"/>
        <v>Low ROI</v>
      </c>
    </row>
    <row r="448" spans="1:25" x14ac:dyDescent="0.3">
      <c r="A448" s="2" t="s">
        <v>465</v>
      </c>
      <c r="B448" s="2" t="s">
        <v>1312</v>
      </c>
      <c r="C448" s="2" t="s">
        <v>1632</v>
      </c>
      <c r="D448" s="2" t="s">
        <v>1638</v>
      </c>
      <c r="E448" s="2">
        <v>2024</v>
      </c>
      <c r="F448" s="2" t="s">
        <v>1642</v>
      </c>
      <c r="G448" s="2">
        <v>1675</v>
      </c>
      <c r="H448" s="2">
        <v>7842</v>
      </c>
      <c r="I448" s="2">
        <v>14293</v>
      </c>
      <c r="J448" s="2">
        <v>60350</v>
      </c>
      <c r="K448" s="2">
        <v>13.62</v>
      </c>
      <c r="L448" s="2">
        <v>13</v>
      </c>
      <c r="M448" s="2">
        <v>5.37</v>
      </c>
      <c r="N448" s="2">
        <v>2.38</v>
      </c>
      <c r="O448" s="2">
        <v>60.09</v>
      </c>
      <c r="P448" s="2">
        <v>1.5</v>
      </c>
      <c r="Q448" s="2">
        <v>15530</v>
      </c>
      <c r="R448" s="2">
        <v>433</v>
      </c>
      <c r="S448" s="2">
        <v>11</v>
      </c>
      <c r="T448" s="30">
        <f t="shared" si="36"/>
        <v>13135350</v>
      </c>
      <c r="U448" s="30">
        <f t="shared" si="37"/>
        <v>24001125</v>
      </c>
      <c r="V448" s="30">
        <f t="shared" si="38"/>
        <v>-10865775</v>
      </c>
      <c r="W448" s="27">
        <f t="shared" si="39"/>
        <v>-180.0459817729909</v>
      </c>
      <c r="X448" s="31">
        <f t="shared" si="40"/>
        <v>217.65285832642917</v>
      </c>
      <c r="Y448" t="str">
        <f t="shared" si="41"/>
        <v>Loss making</v>
      </c>
    </row>
    <row r="449" spans="1:25" x14ac:dyDescent="0.3">
      <c r="A449" s="2" t="s">
        <v>466</v>
      </c>
      <c r="B449" s="2" t="s">
        <v>1053</v>
      </c>
      <c r="C449" s="2" t="s">
        <v>1633</v>
      </c>
      <c r="D449" s="2" t="s">
        <v>1637</v>
      </c>
      <c r="E449" s="2">
        <v>2024</v>
      </c>
      <c r="F449" s="2" t="s">
        <v>1642</v>
      </c>
      <c r="G449" s="2">
        <v>3119</v>
      </c>
      <c r="H449" s="2">
        <v>18843</v>
      </c>
      <c r="I449" s="2">
        <v>1485</v>
      </c>
      <c r="J449" s="2">
        <v>277230</v>
      </c>
      <c r="K449" s="2">
        <v>11.38</v>
      </c>
      <c r="L449" s="2">
        <v>10</v>
      </c>
      <c r="M449" s="2">
        <v>1.92</v>
      </c>
      <c r="N449" s="2">
        <v>0.69</v>
      </c>
      <c r="O449" s="2">
        <v>81.3</v>
      </c>
      <c r="P449" s="2">
        <v>2.2000000000000002</v>
      </c>
      <c r="Q449" s="2">
        <v>6874</v>
      </c>
      <c r="R449" s="2">
        <v>4606</v>
      </c>
      <c r="S449" s="2">
        <v>2</v>
      </c>
      <c r="T449" s="30">
        <f t="shared" si="36"/>
        <v>58771317</v>
      </c>
      <c r="U449" s="30">
        <f t="shared" si="37"/>
        <v>4908945</v>
      </c>
      <c r="V449" s="30">
        <f t="shared" si="38"/>
        <v>53862372</v>
      </c>
      <c r="W449" s="27">
        <f t="shared" si="39"/>
        <v>194.28767449410236</v>
      </c>
      <c r="X449" s="31">
        <f t="shared" si="40"/>
        <v>211.99479493561302</v>
      </c>
      <c r="Y449" t="str">
        <f t="shared" si="41"/>
        <v>High ROI</v>
      </c>
    </row>
    <row r="450" spans="1:25" x14ac:dyDescent="0.3">
      <c r="A450" s="2" t="s">
        <v>467</v>
      </c>
      <c r="B450" s="2" t="s">
        <v>1374</v>
      </c>
      <c r="C450" s="2" t="s">
        <v>1633</v>
      </c>
      <c r="D450" s="2" t="s">
        <v>1638</v>
      </c>
      <c r="E450" s="2">
        <v>2023</v>
      </c>
      <c r="F450" s="2" t="s">
        <v>1642</v>
      </c>
      <c r="G450" s="2">
        <v>467</v>
      </c>
      <c r="H450" s="2">
        <v>7559</v>
      </c>
      <c r="I450" s="2">
        <v>14939</v>
      </c>
      <c r="J450" s="2">
        <v>413003</v>
      </c>
      <c r="K450" s="2">
        <v>8.9600000000000009</v>
      </c>
      <c r="L450" s="2">
        <v>8</v>
      </c>
      <c r="M450" s="2">
        <v>7.19</v>
      </c>
      <c r="N450" s="2">
        <v>10.09</v>
      </c>
      <c r="O450" s="2">
        <v>50.45</v>
      </c>
      <c r="P450" s="2">
        <v>4.0999999999999996</v>
      </c>
      <c r="Q450" s="2">
        <v>14642</v>
      </c>
      <c r="R450" s="2">
        <v>2431</v>
      </c>
      <c r="S450" s="2">
        <v>7</v>
      </c>
      <c r="T450" s="30">
        <f t="shared" si="36"/>
        <v>3530053</v>
      </c>
      <c r="U450" s="30">
        <f t="shared" si="37"/>
        <v>7389516</v>
      </c>
      <c r="V450" s="30">
        <f t="shared" si="38"/>
        <v>-3859463</v>
      </c>
      <c r="W450" s="27">
        <f t="shared" si="39"/>
        <v>-9.3448788507589526</v>
      </c>
      <c r="X450" s="31">
        <f t="shared" si="40"/>
        <v>8.5472817388735667</v>
      </c>
      <c r="Y450" t="str">
        <f t="shared" si="41"/>
        <v>Loss making</v>
      </c>
    </row>
    <row r="451" spans="1:25" x14ac:dyDescent="0.3">
      <c r="A451" s="2" t="s">
        <v>468</v>
      </c>
      <c r="B451" s="2" t="s">
        <v>1375</v>
      </c>
      <c r="C451" s="2" t="s">
        <v>1632</v>
      </c>
      <c r="D451" s="2" t="s">
        <v>1635</v>
      </c>
      <c r="E451" s="2">
        <v>2024</v>
      </c>
      <c r="F451" s="2" t="s">
        <v>1641</v>
      </c>
      <c r="G451" s="2">
        <v>164</v>
      </c>
      <c r="H451" s="2">
        <v>10384</v>
      </c>
      <c r="I451" s="2">
        <v>8331</v>
      </c>
      <c r="J451" s="2">
        <v>311570</v>
      </c>
      <c r="K451" s="2">
        <v>9.81</v>
      </c>
      <c r="L451" s="2">
        <v>12</v>
      </c>
      <c r="M451" s="2">
        <v>2.72</v>
      </c>
      <c r="N451" s="2">
        <v>24.84</v>
      </c>
      <c r="O451" s="2">
        <v>16.170000000000002</v>
      </c>
      <c r="P451" s="2">
        <v>2.5</v>
      </c>
      <c r="Q451" s="2">
        <v>20539</v>
      </c>
      <c r="R451" s="2">
        <v>4661</v>
      </c>
      <c r="S451" s="2">
        <v>7</v>
      </c>
      <c r="T451" s="30">
        <f t="shared" ref="T451:T514" si="42">G451*H451</f>
        <v>1702976</v>
      </c>
      <c r="U451" s="30">
        <f t="shared" ref="U451:U514" si="43">(G451*I451)+J451</f>
        <v>1677854</v>
      </c>
      <c r="V451" s="30">
        <f t="shared" ref="V451:V514" si="44">T451-U451</f>
        <v>25122</v>
      </c>
      <c r="W451" s="27">
        <f t="shared" ref="W451:W514" si="45">V451/J451</f>
        <v>8.0630355939275283E-2</v>
      </c>
      <c r="X451" s="31">
        <f t="shared" ref="X451:X514" si="46">T451/J451</f>
        <v>5.4657893892223255</v>
      </c>
      <c r="Y451" t="str">
        <f t="shared" ref="Y451:Y514" si="47">IF(OR(W451&lt;$AB$2,W451&lt;0),"Loss making",IF(W451&lt;$AB$3,"Low ROI",IF(W451&lt;$AB$4,"Moderate","High ROI")))</f>
        <v>Low ROI</v>
      </c>
    </row>
    <row r="452" spans="1:25" x14ac:dyDescent="0.3">
      <c r="A452" s="2" t="s">
        <v>469</v>
      </c>
      <c r="B452" s="2" t="s">
        <v>1376</v>
      </c>
      <c r="C452" s="2" t="s">
        <v>1632</v>
      </c>
      <c r="D452" s="2" t="s">
        <v>1635</v>
      </c>
      <c r="E452" s="2">
        <v>2024</v>
      </c>
      <c r="F452" s="2" t="s">
        <v>1641</v>
      </c>
      <c r="G452" s="2">
        <v>666</v>
      </c>
      <c r="H452" s="2">
        <v>7155</v>
      </c>
      <c r="I452" s="2">
        <v>5083</v>
      </c>
      <c r="J452" s="2">
        <v>118487</v>
      </c>
      <c r="K452" s="2">
        <v>13.34</v>
      </c>
      <c r="L452" s="2">
        <v>17</v>
      </c>
      <c r="M452" s="2">
        <v>3.16</v>
      </c>
      <c r="N452" s="2">
        <v>4.37</v>
      </c>
      <c r="O452" s="2">
        <v>34.5</v>
      </c>
      <c r="P452" s="2">
        <v>2</v>
      </c>
      <c r="Q452" s="2">
        <v>13704</v>
      </c>
      <c r="R452" s="2">
        <v>179</v>
      </c>
      <c r="S452" s="2">
        <v>7</v>
      </c>
      <c r="T452" s="30">
        <f t="shared" si="42"/>
        <v>4765230</v>
      </c>
      <c r="U452" s="30">
        <f t="shared" si="43"/>
        <v>3503765</v>
      </c>
      <c r="V452" s="30">
        <f t="shared" si="44"/>
        <v>1261465</v>
      </c>
      <c r="W452" s="27">
        <f t="shared" si="45"/>
        <v>10.646442225729405</v>
      </c>
      <c r="X452" s="31">
        <f t="shared" si="46"/>
        <v>40.217323419446856</v>
      </c>
      <c r="Y452" t="str">
        <f t="shared" si="47"/>
        <v>Low ROI</v>
      </c>
    </row>
    <row r="453" spans="1:25" x14ac:dyDescent="0.3">
      <c r="A453" s="2" t="s">
        <v>470</v>
      </c>
      <c r="B453" s="2" t="s">
        <v>1145</v>
      </c>
      <c r="C453" s="2" t="s">
        <v>1633</v>
      </c>
      <c r="D453" s="2" t="s">
        <v>1638</v>
      </c>
      <c r="E453" s="2">
        <v>2024</v>
      </c>
      <c r="F453" s="2" t="s">
        <v>1639</v>
      </c>
      <c r="G453" s="2">
        <v>4024</v>
      </c>
      <c r="H453" s="2">
        <v>13591</v>
      </c>
      <c r="I453" s="2">
        <v>8536</v>
      </c>
      <c r="J453" s="2">
        <v>198694</v>
      </c>
      <c r="K453" s="2">
        <v>8.68</v>
      </c>
      <c r="L453" s="2">
        <v>10</v>
      </c>
      <c r="M453" s="2">
        <v>8.4499999999999993</v>
      </c>
      <c r="N453" s="2">
        <v>16.82</v>
      </c>
      <c r="O453" s="2">
        <v>62.45</v>
      </c>
      <c r="P453" s="2">
        <v>3.7</v>
      </c>
      <c r="Q453" s="2">
        <v>8894</v>
      </c>
      <c r="R453" s="2">
        <v>3863</v>
      </c>
      <c r="S453" s="2">
        <v>13</v>
      </c>
      <c r="T453" s="30">
        <f t="shared" si="42"/>
        <v>54690184</v>
      </c>
      <c r="U453" s="30">
        <f t="shared" si="43"/>
        <v>34547558</v>
      </c>
      <c r="V453" s="30">
        <f t="shared" si="44"/>
        <v>20142626</v>
      </c>
      <c r="W453" s="27">
        <f t="shared" si="45"/>
        <v>101.37510946480518</v>
      </c>
      <c r="X453" s="31">
        <f t="shared" si="46"/>
        <v>275.2482913424663</v>
      </c>
      <c r="Y453" t="str">
        <f t="shared" si="47"/>
        <v>High ROI</v>
      </c>
    </row>
    <row r="454" spans="1:25" x14ac:dyDescent="0.3">
      <c r="A454" s="2" t="s">
        <v>471</v>
      </c>
      <c r="B454" s="2" t="s">
        <v>1377</v>
      </c>
      <c r="C454" s="2" t="s">
        <v>1633</v>
      </c>
      <c r="D454" s="2" t="s">
        <v>1637</v>
      </c>
      <c r="E454" s="2">
        <v>2023</v>
      </c>
      <c r="F454" s="2" t="s">
        <v>1641</v>
      </c>
      <c r="G454" s="2">
        <v>3317</v>
      </c>
      <c r="H454" s="2">
        <v>16751</v>
      </c>
      <c r="I454" s="2">
        <v>8510</v>
      </c>
      <c r="J454" s="2">
        <v>173853</v>
      </c>
      <c r="K454" s="2">
        <v>9.49</v>
      </c>
      <c r="L454" s="2">
        <v>14</v>
      </c>
      <c r="M454" s="2">
        <v>4.76</v>
      </c>
      <c r="N454" s="2">
        <v>4.33</v>
      </c>
      <c r="O454" s="2">
        <v>29.14</v>
      </c>
      <c r="P454" s="2">
        <v>1.8</v>
      </c>
      <c r="Q454" s="2">
        <v>18588</v>
      </c>
      <c r="R454" s="2">
        <v>5296</v>
      </c>
      <c r="S454" s="2">
        <v>3</v>
      </c>
      <c r="T454" s="30">
        <f t="shared" si="42"/>
        <v>55563067</v>
      </c>
      <c r="U454" s="30">
        <f t="shared" si="43"/>
        <v>28401523</v>
      </c>
      <c r="V454" s="30">
        <f t="shared" si="44"/>
        <v>27161544</v>
      </c>
      <c r="W454" s="27">
        <f t="shared" si="45"/>
        <v>156.23281738020052</v>
      </c>
      <c r="X454" s="31">
        <f t="shared" si="46"/>
        <v>319.59797645136985</v>
      </c>
      <c r="Y454" t="str">
        <f t="shared" si="47"/>
        <v>High ROI</v>
      </c>
    </row>
    <row r="455" spans="1:25" x14ac:dyDescent="0.3">
      <c r="A455" s="2" t="s">
        <v>472</v>
      </c>
      <c r="B455" s="2" t="s">
        <v>1378</v>
      </c>
      <c r="C455" s="2" t="s">
        <v>1634</v>
      </c>
      <c r="D455" s="2" t="s">
        <v>1635</v>
      </c>
      <c r="E455" s="2">
        <v>2023</v>
      </c>
      <c r="F455" s="2" t="s">
        <v>1639</v>
      </c>
      <c r="G455" s="2">
        <v>875</v>
      </c>
      <c r="H455" s="2">
        <v>2026</v>
      </c>
      <c r="I455" s="2">
        <v>2419</v>
      </c>
      <c r="J455" s="2">
        <v>365261</v>
      </c>
      <c r="K455" s="2">
        <v>2.35</v>
      </c>
      <c r="L455" s="2">
        <v>18</v>
      </c>
      <c r="M455" s="2">
        <v>6.7</v>
      </c>
      <c r="N455" s="2">
        <v>18.12</v>
      </c>
      <c r="O455" s="2">
        <v>32.44</v>
      </c>
      <c r="P455" s="2">
        <v>4.5999999999999996</v>
      </c>
      <c r="Q455" s="2">
        <v>2325</v>
      </c>
      <c r="R455" s="2">
        <v>832</v>
      </c>
      <c r="S455" s="2">
        <v>9</v>
      </c>
      <c r="T455" s="30">
        <f t="shared" si="42"/>
        <v>1772750</v>
      </c>
      <c r="U455" s="30">
        <f t="shared" si="43"/>
        <v>2481886</v>
      </c>
      <c r="V455" s="30">
        <f t="shared" si="44"/>
        <v>-709136</v>
      </c>
      <c r="W455" s="27">
        <f t="shared" si="45"/>
        <v>-1.9414500863765909</v>
      </c>
      <c r="X455" s="31">
        <f t="shared" si="46"/>
        <v>4.853378816791281</v>
      </c>
      <c r="Y455" t="str">
        <f t="shared" si="47"/>
        <v>Loss making</v>
      </c>
    </row>
    <row r="456" spans="1:25" x14ac:dyDescent="0.3">
      <c r="A456" s="2" t="s">
        <v>473</v>
      </c>
      <c r="B456" s="2" t="s">
        <v>1379</v>
      </c>
      <c r="C456" s="2" t="s">
        <v>1634</v>
      </c>
      <c r="D456" s="2" t="s">
        <v>1638</v>
      </c>
      <c r="E456" s="2">
        <v>2024</v>
      </c>
      <c r="F456" s="2" t="s">
        <v>1640</v>
      </c>
      <c r="G456" s="2">
        <v>1566</v>
      </c>
      <c r="H456" s="2">
        <v>4724</v>
      </c>
      <c r="I456" s="2">
        <v>14775</v>
      </c>
      <c r="J456" s="2">
        <v>285062</v>
      </c>
      <c r="K456" s="2">
        <v>7.11</v>
      </c>
      <c r="L456" s="2">
        <v>0</v>
      </c>
      <c r="M456" s="2">
        <v>4.0199999999999996</v>
      </c>
      <c r="N456" s="2">
        <v>12.63</v>
      </c>
      <c r="O456" s="2">
        <v>75.64</v>
      </c>
      <c r="P456" s="2">
        <v>1.4</v>
      </c>
      <c r="Q456" s="2">
        <v>10696</v>
      </c>
      <c r="R456" s="2">
        <v>4076</v>
      </c>
      <c r="S456" s="2">
        <v>6</v>
      </c>
      <c r="T456" s="30">
        <f t="shared" si="42"/>
        <v>7397784</v>
      </c>
      <c r="U456" s="30">
        <f t="shared" si="43"/>
        <v>23422712</v>
      </c>
      <c r="V456" s="30">
        <f t="shared" si="44"/>
        <v>-16024928</v>
      </c>
      <c r="W456" s="27">
        <f t="shared" si="45"/>
        <v>-56.215588187832822</v>
      </c>
      <c r="X456" s="31">
        <f t="shared" si="46"/>
        <v>25.951491254534101</v>
      </c>
      <c r="Y456" t="str">
        <f t="shared" si="47"/>
        <v>Loss making</v>
      </c>
    </row>
    <row r="457" spans="1:25" x14ac:dyDescent="0.3">
      <c r="A457" s="2" t="s">
        <v>474</v>
      </c>
      <c r="B457" s="2" t="s">
        <v>1256</v>
      </c>
      <c r="C457" s="2" t="s">
        <v>1633</v>
      </c>
      <c r="D457" s="2" t="s">
        <v>1635</v>
      </c>
      <c r="E457" s="2">
        <v>2024</v>
      </c>
      <c r="F457" s="2" t="s">
        <v>1639</v>
      </c>
      <c r="G457" s="2">
        <v>3196</v>
      </c>
      <c r="H457" s="2">
        <v>16569</v>
      </c>
      <c r="I457" s="2">
        <v>14072</v>
      </c>
      <c r="J457" s="2">
        <v>283077</v>
      </c>
      <c r="K457" s="2">
        <v>10.75</v>
      </c>
      <c r="L457" s="2">
        <v>3</v>
      </c>
      <c r="M457" s="2">
        <v>2.98</v>
      </c>
      <c r="N457" s="2">
        <v>17</v>
      </c>
      <c r="O457" s="2">
        <v>56.75</v>
      </c>
      <c r="P457" s="2">
        <v>3.8</v>
      </c>
      <c r="Q457" s="2">
        <v>13152</v>
      </c>
      <c r="R457" s="2">
        <v>5759</v>
      </c>
      <c r="S457" s="2">
        <v>6</v>
      </c>
      <c r="T457" s="30">
        <f t="shared" si="42"/>
        <v>52954524</v>
      </c>
      <c r="U457" s="30">
        <f t="shared" si="43"/>
        <v>45257189</v>
      </c>
      <c r="V457" s="30">
        <f t="shared" si="44"/>
        <v>7697335</v>
      </c>
      <c r="W457" s="27">
        <f t="shared" si="45"/>
        <v>27.191665165308379</v>
      </c>
      <c r="X457" s="31">
        <f t="shared" si="46"/>
        <v>187.06756112294534</v>
      </c>
      <c r="Y457" t="str">
        <f t="shared" si="47"/>
        <v>Moderate</v>
      </c>
    </row>
    <row r="458" spans="1:25" x14ac:dyDescent="0.3">
      <c r="A458" s="2" t="s">
        <v>475</v>
      </c>
      <c r="B458" s="2" t="s">
        <v>1190</v>
      </c>
      <c r="C458" s="2" t="s">
        <v>1632</v>
      </c>
      <c r="D458" s="2" t="s">
        <v>1638</v>
      </c>
      <c r="E458" s="2">
        <v>2023</v>
      </c>
      <c r="F458" s="2" t="s">
        <v>1641</v>
      </c>
      <c r="G458" s="2">
        <v>462</v>
      </c>
      <c r="H458" s="2">
        <v>13036</v>
      </c>
      <c r="I458" s="2">
        <v>13635</v>
      </c>
      <c r="J458" s="2">
        <v>413228</v>
      </c>
      <c r="K458" s="2">
        <v>4.0599999999999996</v>
      </c>
      <c r="L458" s="2">
        <v>13</v>
      </c>
      <c r="M458" s="2">
        <v>6.25</v>
      </c>
      <c r="N458" s="2">
        <v>5.07</v>
      </c>
      <c r="O458" s="2">
        <v>50.68</v>
      </c>
      <c r="P458" s="2">
        <v>3</v>
      </c>
      <c r="Q458" s="2">
        <v>18260</v>
      </c>
      <c r="R458" s="2">
        <v>1484</v>
      </c>
      <c r="S458" s="2">
        <v>3</v>
      </c>
      <c r="T458" s="30">
        <f t="shared" si="42"/>
        <v>6022632</v>
      </c>
      <c r="U458" s="30">
        <f t="shared" si="43"/>
        <v>6712598</v>
      </c>
      <c r="V458" s="30">
        <f t="shared" si="44"/>
        <v>-689966</v>
      </c>
      <c r="W458" s="27">
        <f t="shared" si="45"/>
        <v>-1.669698084350528</v>
      </c>
      <c r="X458" s="31">
        <f t="shared" si="46"/>
        <v>14.574598042727018</v>
      </c>
      <c r="Y458" t="str">
        <f t="shared" si="47"/>
        <v>Loss making</v>
      </c>
    </row>
    <row r="459" spans="1:25" x14ac:dyDescent="0.3">
      <c r="A459" s="2" t="s">
        <v>476</v>
      </c>
      <c r="B459" s="2" t="s">
        <v>1380</v>
      </c>
      <c r="C459" s="2" t="s">
        <v>1633</v>
      </c>
      <c r="D459" s="2" t="s">
        <v>1635</v>
      </c>
      <c r="E459" s="2">
        <v>2024</v>
      </c>
      <c r="F459" s="2" t="s">
        <v>1639</v>
      </c>
      <c r="G459" s="2">
        <v>778</v>
      </c>
      <c r="H459" s="2">
        <v>15047</v>
      </c>
      <c r="I459" s="2">
        <v>7668</v>
      </c>
      <c r="J459" s="2">
        <v>73782</v>
      </c>
      <c r="K459" s="2">
        <v>3.03</v>
      </c>
      <c r="L459" s="2">
        <v>13</v>
      </c>
      <c r="M459" s="2">
        <v>1.55</v>
      </c>
      <c r="N459" s="2">
        <v>18.64</v>
      </c>
      <c r="O459" s="2">
        <v>35.479999999999997</v>
      </c>
      <c r="P459" s="2">
        <v>4.5</v>
      </c>
      <c r="Q459" s="2">
        <v>2472</v>
      </c>
      <c r="R459" s="2">
        <v>2224</v>
      </c>
      <c r="S459" s="2">
        <v>5</v>
      </c>
      <c r="T459" s="30">
        <f t="shared" si="42"/>
        <v>11706566</v>
      </c>
      <c r="U459" s="30">
        <f t="shared" si="43"/>
        <v>6039486</v>
      </c>
      <c r="V459" s="30">
        <f t="shared" si="44"/>
        <v>5667080</v>
      </c>
      <c r="W459" s="27">
        <f t="shared" si="45"/>
        <v>76.808435661814528</v>
      </c>
      <c r="X459" s="31">
        <f t="shared" si="46"/>
        <v>158.66425415412974</v>
      </c>
      <c r="Y459" t="str">
        <f t="shared" si="47"/>
        <v>High ROI</v>
      </c>
    </row>
    <row r="460" spans="1:25" x14ac:dyDescent="0.3">
      <c r="A460" s="2" t="s">
        <v>477</v>
      </c>
      <c r="B460" s="2" t="s">
        <v>1186</v>
      </c>
      <c r="C460" s="2" t="s">
        <v>1632</v>
      </c>
      <c r="D460" s="2" t="s">
        <v>1637</v>
      </c>
      <c r="E460" s="2">
        <v>2023</v>
      </c>
      <c r="F460" s="2" t="s">
        <v>1641</v>
      </c>
      <c r="G460" s="2">
        <v>3398</v>
      </c>
      <c r="H460" s="2">
        <v>19759</v>
      </c>
      <c r="I460" s="2">
        <v>2231</v>
      </c>
      <c r="J460" s="2">
        <v>340598</v>
      </c>
      <c r="K460" s="2">
        <v>4.71</v>
      </c>
      <c r="L460" s="2">
        <v>2</v>
      </c>
      <c r="M460" s="2">
        <v>3.73</v>
      </c>
      <c r="N460" s="2">
        <v>24.89</v>
      </c>
      <c r="O460" s="2">
        <v>68.47</v>
      </c>
      <c r="P460" s="2">
        <v>1.5</v>
      </c>
      <c r="Q460" s="2">
        <v>12768</v>
      </c>
      <c r="R460" s="2">
        <v>6752</v>
      </c>
      <c r="S460" s="2">
        <v>13</v>
      </c>
      <c r="T460" s="30">
        <f t="shared" si="42"/>
        <v>67141082</v>
      </c>
      <c r="U460" s="30">
        <f t="shared" si="43"/>
        <v>7921536</v>
      </c>
      <c r="V460" s="30">
        <f t="shared" si="44"/>
        <v>59219546</v>
      </c>
      <c r="W460" s="27">
        <f t="shared" si="45"/>
        <v>173.86932982577702</v>
      </c>
      <c r="X460" s="31">
        <f t="shared" si="46"/>
        <v>197.12705887879554</v>
      </c>
      <c r="Y460" t="str">
        <f t="shared" si="47"/>
        <v>High ROI</v>
      </c>
    </row>
    <row r="461" spans="1:25" x14ac:dyDescent="0.3">
      <c r="A461" s="2" t="s">
        <v>478</v>
      </c>
      <c r="B461" s="2" t="s">
        <v>1381</v>
      </c>
      <c r="C461" s="2" t="s">
        <v>1634</v>
      </c>
      <c r="D461" s="2" t="s">
        <v>1638</v>
      </c>
      <c r="E461" s="2">
        <v>2023</v>
      </c>
      <c r="F461" s="2" t="s">
        <v>1640</v>
      </c>
      <c r="G461" s="2">
        <v>2858</v>
      </c>
      <c r="H461" s="2">
        <v>3263</v>
      </c>
      <c r="I461" s="2">
        <v>9867</v>
      </c>
      <c r="J461" s="2">
        <v>380048</v>
      </c>
      <c r="K461" s="2">
        <v>3.62</v>
      </c>
      <c r="L461" s="2">
        <v>16</v>
      </c>
      <c r="M461" s="2">
        <v>2.09</v>
      </c>
      <c r="N461" s="2">
        <v>16.64</v>
      </c>
      <c r="O461" s="2">
        <v>33.020000000000003</v>
      </c>
      <c r="P461" s="2">
        <v>3.7</v>
      </c>
      <c r="Q461" s="2">
        <v>1943</v>
      </c>
      <c r="R461" s="2">
        <v>5383</v>
      </c>
      <c r="S461" s="2">
        <v>10</v>
      </c>
      <c r="T461" s="30">
        <f t="shared" si="42"/>
        <v>9325654</v>
      </c>
      <c r="U461" s="30">
        <f t="shared" si="43"/>
        <v>28579934</v>
      </c>
      <c r="V461" s="30">
        <f t="shared" si="44"/>
        <v>-19254280</v>
      </c>
      <c r="W461" s="27">
        <f t="shared" si="45"/>
        <v>-50.662758388414098</v>
      </c>
      <c r="X461" s="31">
        <f t="shared" si="46"/>
        <v>24.538095187976257</v>
      </c>
      <c r="Y461" t="str">
        <f t="shared" si="47"/>
        <v>Loss making</v>
      </c>
    </row>
    <row r="462" spans="1:25" x14ac:dyDescent="0.3">
      <c r="A462" s="2" t="s">
        <v>479</v>
      </c>
      <c r="B462" s="2" t="s">
        <v>1382</v>
      </c>
      <c r="C462" s="2" t="s">
        <v>1634</v>
      </c>
      <c r="D462" s="2" t="s">
        <v>1636</v>
      </c>
      <c r="E462" s="2">
        <v>2023</v>
      </c>
      <c r="F462" s="2" t="s">
        <v>1641</v>
      </c>
      <c r="G462" s="2">
        <v>725</v>
      </c>
      <c r="H462" s="2">
        <v>10212</v>
      </c>
      <c r="I462" s="2">
        <v>5513</v>
      </c>
      <c r="J462" s="2">
        <v>179936</v>
      </c>
      <c r="K462" s="2">
        <v>3.22</v>
      </c>
      <c r="L462" s="2">
        <v>2</v>
      </c>
      <c r="M462" s="2">
        <v>6.96</v>
      </c>
      <c r="N462" s="2">
        <v>12.34</v>
      </c>
      <c r="O462" s="2">
        <v>68.97</v>
      </c>
      <c r="P462" s="2">
        <v>3.3</v>
      </c>
      <c r="Q462" s="2">
        <v>2254</v>
      </c>
      <c r="R462" s="2">
        <v>7276</v>
      </c>
      <c r="S462" s="2">
        <v>10</v>
      </c>
      <c r="T462" s="30">
        <f t="shared" si="42"/>
        <v>7403700</v>
      </c>
      <c r="U462" s="30">
        <f t="shared" si="43"/>
        <v>4176861</v>
      </c>
      <c r="V462" s="30">
        <f t="shared" si="44"/>
        <v>3226839</v>
      </c>
      <c r="W462" s="27">
        <f t="shared" si="45"/>
        <v>17.933259603414548</v>
      </c>
      <c r="X462" s="31">
        <f t="shared" si="46"/>
        <v>41.146296460963896</v>
      </c>
      <c r="Y462" t="str">
        <f t="shared" si="47"/>
        <v>Moderate</v>
      </c>
    </row>
    <row r="463" spans="1:25" x14ac:dyDescent="0.3">
      <c r="A463" s="2" t="s">
        <v>480</v>
      </c>
      <c r="B463" s="2" t="s">
        <v>1383</v>
      </c>
      <c r="C463" s="2" t="s">
        <v>1632</v>
      </c>
      <c r="D463" s="2" t="s">
        <v>1635</v>
      </c>
      <c r="E463" s="2">
        <v>2023</v>
      </c>
      <c r="F463" s="2" t="s">
        <v>1642</v>
      </c>
      <c r="G463" s="2">
        <v>3515</v>
      </c>
      <c r="H463" s="2">
        <v>7297</v>
      </c>
      <c r="I463" s="2">
        <v>11453</v>
      </c>
      <c r="J463" s="2">
        <v>458808</v>
      </c>
      <c r="K463" s="2">
        <v>6.37</v>
      </c>
      <c r="L463" s="2">
        <v>15</v>
      </c>
      <c r="M463" s="2">
        <v>9.44</v>
      </c>
      <c r="N463" s="2">
        <v>23.08</v>
      </c>
      <c r="O463" s="2">
        <v>15.61</v>
      </c>
      <c r="P463" s="2">
        <v>2.9</v>
      </c>
      <c r="Q463" s="2">
        <v>17523</v>
      </c>
      <c r="R463" s="2">
        <v>9490</v>
      </c>
      <c r="S463" s="2">
        <v>7</v>
      </c>
      <c r="T463" s="30">
        <f t="shared" si="42"/>
        <v>25648955</v>
      </c>
      <c r="U463" s="30">
        <f t="shared" si="43"/>
        <v>40716103</v>
      </c>
      <c r="V463" s="30">
        <f t="shared" si="44"/>
        <v>-15067148</v>
      </c>
      <c r="W463" s="27">
        <f t="shared" si="45"/>
        <v>-32.8397673972555</v>
      </c>
      <c r="X463" s="31">
        <f t="shared" si="46"/>
        <v>55.903460706875208</v>
      </c>
      <c r="Y463" t="str">
        <f t="shared" si="47"/>
        <v>Loss making</v>
      </c>
    </row>
    <row r="464" spans="1:25" x14ac:dyDescent="0.3">
      <c r="A464" s="2" t="s">
        <v>481</v>
      </c>
      <c r="B464" s="2" t="s">
        <v>1384</v>
      </c>
      <c r="C464" s="2" t="s">
        <v>1632</v>
      </c>
      <c r="D464" s="2" t="s">
        <v>1637</v>
      </c>
      <c r="E464" s="2">
        <v>2024</v>
      </c>
      <c r="F464" s="2" t="s">
        <v>1641</v>
      </c>
      <c r="G464" s="2">
        <v>2554</v>
      </c>
      <c r="H464" s="2">
        <v>10708</v>
      </c>
      <c r="I464" s="2">
        <v>10357</v>
      </c>
      <c r="J464" s="2">
        <v>203245</v>
      </c>
      <c r="K464" s="2">
        <v>13.62</v>
      </c>
      <c r="L464" s="2">
        <v>13</v>
      </c>
      <c r="M464" s="2">
        <v>9.9600000000000009</v>
      </c>
      <c r="N464" s="2">
        <v>0.4</v>
      </c>
      <c r="O464" s="2">
        <v>79.16</v>
      </c>
      <c r="P464" s="2">
        <v>3</v>
      </c>
      <c r="Q464" s="2">
        <v>11863</v>
      </c>
      <c r="R464" s="2">
        <v>6705</v>
      </c>
      <c r="S464" s="2">
        <v>12</v>
      </c>
      <c r="T464" s="30">
        <f t="shared" si="42"/>
        <v>27348232</v>
      </c>
      <c r="U464" s="30">
        <f t="shared" si="43"/>
        <v>26655023</v>
      </c>
      <c r="V464" s="30">
        <f t="shared" si="44"/>
        <v>693209</v>
      </c>
      <c r="W464" s="27">
        <f t="shared" si="45"/>
        <v>3.4107062904376493</v>
      </c>
      <c r="X464" s="31">
        <f t="shared" si="46"/>
        <v>134.55795714531723</v>
      </c>
      <c r="Y464" t="str">
        <f t="shared" si="47"/>
        <v>Low ROI</v>
      </c>
    </row>
    <row r="465" spans="1:25" x14ac:dyDescent="0.3">
      <c r="A465" s="2" t="s">
        <v>482</v>
      </c>
      <c r="B465" s="2" t="s">
        <v>1385</v>
      </c>
      <c r="C465" s="2" t="s">
        <v>1633</v>
      </c>
      <c r="D465" s="2" t="s">
        <v>1636</v>
      </c>
      <c r="E465" s="2">
        <v>2024</v>
      </c>
      <c r="F465" s="2" t="s">
        <v>1640</v>
      </c>
      <c r="G465" s="2">
        <v>3017</v>
      </c>
      <c r="H465" s="2">
        <v>6609</v>
      </c>
      <c r="I465" s="2">
        <v>10235</v>
      </c>
      <c r="J465" s="2">
        <v>476420</v>
      </c>
      <c r="K465" s="2">
        <v>7.61</v>
      </c>
      <c r="L465" s="2">
        <v>19</v>
      </c>
      <c r="M465" s="2">
        <v>4.5</v>
      </c>
      <c r="N465" s="2">
        <v>18.25</v>
      </c>
      <c r="O465" s="2">
        <v>49.97</v>
      </c>
      <c r="P465" s="2">
        <v>3.9</v>
      </c>
      <c r="Q465" s="2">
        <v>12397</v>
      </c>
      <c r="R465" s="2">
        <v>5807</v>
      </c>
      <c r="S465" s="2">
        <v>10</v>
      </c>
      <c r="T465" s="30">
        <f t="shared" si="42"/>
        <v>19939353</v>
      </c>
      <c r="U465" s="30">
        <f t="shared" si="43"/>
        <v>31355415</v>
      </c>
      <c r="V465" s="30">
        <f t="shared" si="44"/>
        <v>-11416062</v>
      </c>
      <c r="W465" s="27">
        <f t="shared" si="45"/>
        <v>-23.962180429033207</v>
      </c>
      <c r="X465" s="31">
        <f t="shared" si="46"/>
        <v>41.852468410226273</v>
      </c>
      <c r="Y465" t="str">
        <f t="shared" si="47"/>
        <v>Loss making</v>
      </c>
    </row>
    <row r="466" spans="1:25" x14ac:dyDescent="0.3">
      <c r="A466" s="2" t="s">
        <v>483</v>
      </c>
      <c r="B466" s="2" t="s">
        <v>1386</v>
      </c>
      <c r="C466" s="2" t="s">
        <v>1634</v>
      </c>
      <c r="D466" s="2" t="s">
        <v>1638</v>
      </c>
      <c r="E466" s="2">
        <v>2024</v>
      </c>
      <c r="F466" s="2" t="s">
        <v>1641</v>
      </c>
      <c r="G466" s="2">
        <v>2836</v>
      </c>
      <c r="H466" s="2">
        <v>18000</v>
      </c>
      <c r="I466" s="2">
        <v>5798</v>
      </c>
      <c r="J466" s="2">
        <v>478812</v>
      </c>
      <c r="K466" s="2">
        <v>2.82</v>
      </c>
      <c r="L466" s="2">
        <v>12</v>
      </c>
      <c r="M466" s="2">
        <v>2.5299999999999998</v>
      </c>
      <c r="N466" s="2">
        <v>22.22</v>
      </c>
      <c r="O466" s="2">
        <v>45.08</v>
      </c>
      <c r="P466" s="2">
        <v>4.8</v>
      </c>
      <c r="Q466" s="2">
        <v>6896</v>
      </c>
      <c r="R466" s="2">
        <v>2392</v>
      </c>
      <c r="S466" s="2">
        <v>5</v>
      </c>
      <c r="T466" s="30">
        <f t="shared" si="42"/>
        <v>51048000</v>
      </c>
      <c r="U466" s="30">
        <f t="shared" si="43"/>
        <v>16921940</v>
      </c>
      <c r="V466" s="30">
        <f t="shared" si="44"/>
        <v>34126060</v>
      </c>
      <c r="W466" s="27">
        <f t="shared" si="45"/>
        <v>71.272357417942743</v>
      </c>
      <c r="X466" s="31">
        <f t="shared" si="46"/>
        <v>106.6138693265833</v>
      </c>
      <c r="Y466" t="str">
        <f t="shared" si="47"/>
        <v>High ROI</v>
      </c>
    </row>
    <row r="467" spans="1:25" x14ac:dyDescent="0.3">
      <c r="A467" s="2" t="s">
        <v>484</v>
      </c>
      <c r="B467" s="2" t="s">
        <v>1269</v>
      </c>
      <c r="C467" s="2" t="s">
        <v>1634</v>
      </c>
      <c r="D467" s="2" t="s">
        <v>1636</v>
      </c>
      <c r="E467" s="2">
        <v>2023</v>
      </c>
      <c r="F467" s="2" t="s">
        <v>1639</v>
      </c>
      <c r="G467" s="2">
        <v>1172</v>
      </c>
      <c r="H467" s="2">
        <v>3933</v>
      </c>
      <c r="I467" s="2">
        <v>962</v>
      </c>
      <c r="J467" s="2">
        <v>477540</v>
      </c>
      <c r="K467" s="2">
        <v>1.1499999999999999</v>
      </c>
      <c r="L467" s="2">
        <v>14</v>
      </c>
      <c r="M467" s="2">
        <v>4.43</v>
      </c>
      <c r="N467" s="2">
        <v>1.54</v>
      </c>
      <c r="O467" s="2">
        <v>58.88</v>
      </c>
      <c r="P467" s="2">
        <v>1.4</v>
      </c>
      <c r="Q467" s="2">
        <v>4965</v>
      </c>
      <c r="R467" s="2">
        <v>8476</v>
      </c>
      <c r="S467" s="2">
        <v>12</v>
      </c>
      <c r="T467" s="30">
        <f t="shared" si="42"/>
        <v>4609476</v>
      </c>
      <c r="U467" s="30">
        <f t="shared" si="43"/>
        <v>1605004</v>
      </c>
      <c r="V467" s="30">
        <f t="shared" si="44"/>
        <v>3004472</v>
      </c>
      <c r="W467" s="27">
        <f t="shared" si="45"/>
        <v>6.2915609163630268</v>
      </c>
      <c r="X467" s="31">
        <f t="shared" si="46"/>
        <v>9.652544289483604</v>
      </c>
      <c r="Y467" t="str">
        <f t="shared" si="47"/>
        <v>Low ROI</v>
      </c>
    </row>
    <row r="468" spans="1:25" x14ac:dyDescent="0.3">
      <c r="A468" s="2" t="s">
        <v>485</v>
      </c>
      <c r="B468" s="2" t="s">
        <v>1153</v>
      </c>
      <c r="C468" s="2" t="s">
        <v>1633</v>
      </c>
      <c r="D468" s="2" t="s">
        <v>1637</v>
      </c>
      <c r="E468" s="2">
        <v>2024</v>
      </c>
      <c r="F468" s="2" t="s">
        <v>1642</v>
      </c>
      <c r="G468" s="2">
        <v>4129</v>
      </c>
      <c r="H468" s="2">
        <v>18467</v>
      </c>
      <c r="I468" s="2">
        <v>2774</v>
      </c>
      <c r="J468" s="2">
        <v>172258</v>
      </c>
      <c r="K468" s="2">
        <v>10.44</v>
      </c>
      <c r="L468" s="2">
        <v>13</v>
      </c>
      <c r="M468" s="2">
        <v>8.4700000000000006</v>
      </c>
      <c r="N468" s="2">
        <v>11.25</v>
      </c>
      <c r="O468" s="2">
        <v>59.94</v>
      </c>
      <c r="P468" s="2">
        <v>1.1000000000000001</v>
      </c>
      <c r="Q468" s="2">
        <v>4211</v>
      </c>
      <c r="R468" s="2">
        <v>1097</v>
      </c>
      <c r="S468" s="2">
        <v>2</v>
      </c>
      <c r="T468" s="30">
        <f t="shared" si="42"/>
        <v>76250243</v>
      </c>
      <c r="U468" s="30">
        <f t="shared" si="43"/>
        <v>11626104</v>
      </c>
      <c r="V468" s="30">
        <f t="shared" si="44"/>
        <v>64624139</v>
      </c>
      <c r="W468" s="27">
        <f t="shared" si="45"/>
        <v>375.1589998722846</v>
      </c>
      <c r="X468" s="31">
        <f t="shared" si="46"/>
        <v>442.65138919527686</v>
      </c>
      <c r="Y468" t="str">
        <f t="shared" si="47"/>
        <v>High ROI</v>
      </c>
    </row>
    <row r="469" spans="1:25" x14ac:dyDescent="0.3">
      <c r="A469" s="2" t="s">
        <v>486</v>
      </c>
      <c r="B469" s="2" t="s">
        <v>1322</v>
      </c>
      <c r="C469" s="2" t="s">
        <v>1633</v>
      </c>
      <c r="D469" s="2" t="s">
        <v>1635</v>
      </c>
      <c r="E469" s="2">
        <v>2024</v>
      </c>
      <c r="F469" s="2" t="s">
        <v>1640</v>
      </c>
      <c r="G469" s="2">
        <v>1621</v>
      </c>
      <c r="H469" s="2">
        <v>5667</v>
      </c>
      <c r="I469" s="2">
        <v>4091</v>
      </c>
      <c r="J469" s="2">
        <v>161668</v>
      </c>
      <c r="K469" s="2">
        <v>5.74</v>
      </c>
      <c r="L469" s="2">
        <v>18</v>
      </c>
      <c r="M469" s="2">
        <v>2.06</v>
      </c>
      <c r="N469" s="2">
        <v>5.12</v>
      </c>
      <c r="O469" s="2">
        <v>20.56</v>
      </c>
      <c r="P469" s="2">
        <v>4.2</v>
      </c>
      <c r="Q469" s="2">
        <v>20291</v>
      </c>
      <c r="R469" s="2">
        <v>4764</v>
      </c>
      <c r="S469" s="2">
        <v>3</v>
      </c>
      <c r="T469" s="30">
        <f t="shared" si="42"/>
        <v>9186207</v>
      </c>
      <c r="U469" s="30">
        <f t="shared" si="43"/>
        <v>6793179</v>
      </c>
      <c r="V469" s="30">
        <f t="shared" si="44"/>
        <v>2393028</v>
      </c>
      <c r="W469" s="27">
        <f t="shared" si="45"/>
        <v>14.802112972264146</v>
      </c>
      <c r="X469" s="31">
        <f t="shared" si="46"/>
        <v>56.821430338718855</v>
      </c>
      <c r="Y469" t="str">
        <f t="shared" si="47"/>
        <v>Low ROI</v>
      </c>
    </row>
    <row r="470" spans="1:25" x14ac:dyDescent="0.3">
      <c r="A470" s="2" t="s">
        <v>487</v>
      </c>
      <c r="B470" s="2" t="s">
        <v>1105</v>
      </c>
      <c r="C470" s="2" t="s">
        <v>1634</v>
      </c>
      <c r="D470" s="2" t="s">
        <v>1636</v>
      </c>
      <c r="E470" s="2">
        <v>2024</v>
      </c>
      <c r="F470" s="2" t="s">
        <v>1639</v>
      </c>
      <c r="G470" s="2">
        <v>2193</v>
      </c>
      <c r="H470" s="2">
        <v>19273</v>
      </c>
      <c r="I470" s="2">
        <v>9261</v>
      </c>
      <c r="J470" s="2">
        <v>436328</v>
      </c>
      <c r="K470" s="2">
        <v>12.33</v>
      </c>
      <c r="L470" s="2">
        <v>5</v>
      </c>
      <c r="M470" s="2">
        <v>9.52</v>
      </c>
      <c r="N470" s="2">
        <v>14.16</v>
      </c>
      <c r="O470" s="2">
        <v>70.5</v>
      </c>
      <c r="P470" s="2">
        <v>1.4</v>
      </c>
      <c r="Q470" s="2">
        <v>7247</v>
      </c>
      <c r="R470" s="2">
        <v>2457</v>
      </c>
      <c r="S470" s="2">
        <v>14</v>
      </c>
      <c r="T470" s="30">
        <f t="shared" si="42"/>
        <v>42265689</v>
      </c>
      <c r="U470" s="30">
        <f t="shared" si="43"/>
        <v>20745701</v>
      </c>
      <c r="V470" s="30">
        <f t="shared" si="44"/>
        <v>21519988</v>
      </c>
      <c r="W470" s="27">
        <f t="shared" si="45"/>
        <v>49.320667021140061</v>
      </c>
      <c r="X470" s="31">
        <f t="shared" si="46"/>
        <v>96.866781412148654</v>
      </c>
      <c r="Y470" t="str">
        <f t="shared" si="47"/>
        <v>Moderate</v>
      </c>
    </row>
    <row r="471" spans="1:25" x14ac:dyDescent="0.3">
      <c r="A471" s="2" t="s">
        <v>488</v>
      </c>
      <c r="B471" s="2" t="s">
        <v>1387</v>
      </c>
      <c r="C471" s="2" t="s">
        <v>1634</v>
      </c>
      <c r="D471" s="2" t="s">
        <v>1636</v>
      </c>
      <c r="E471" s="2">
        <v>2024</v>
      </c>
      <c r="F471" s="2" t="s">
        <v>1641</v>
      </c>
      <c r="G471" s="2">
        <v>1737</v>
      </c>
      <c r="H471" s="2">
        <v>9857</v>
      </c>
      <c r="I471" s="2">
        <v>1431</v>
      </c>
      <c r="J471" s="2">
        <v>473966</v>
      </c>
      <c r="K471" s="2">
        <v>9.89</v>
      </c>
      <c r="L471" s="2">
        <v>9</v>
      </c>
      <c r="M471" s="2">
        <v>3.42</v>
      </c>
      <c r="N471" s="2">
        <v>16.239999999999998</v>
      </c>
      <c r="O471" s="2">
        <v>32.07</v>
      </c>
      <c r="P471" s="2">
        <v>4.9000000000000004</v>
      </c>
      <c r="Q471" s="2">
        <v>19607</v>
      </c>
      <c r="R471" s="2">
        <v>5591</v>
      </c>
      <c r="S471" s="2">
        <v>2</v>
      </c>
      <c r="T471" s="30">
        <f t="shared" si="42"/>
        <v>17121609</v>
      </c>
      <c r="U471" s="30">
        <f t="shared" si="43"/>
        <v>2959613</v>
      </c>
      <c r="V471" s="30">
        <f t="shared" si="44"/>
        <v>14161996</v>
      </c>
      <c r="W471" s="27">
        <f t="shared" si="45"/>
        <v>29.879771966765549</v>
      </c>
      <c r="X471" s="31">
        <f t="shared" si="46"/>
        <v>36.124129156943745</v>
      </c>
      <c r="Y471" t="str">
        <f t="shared" si="47"/>
        <v>Moderate</v>
      </c>
    </row>
    <row r="472" spans="1:25" x14ac:dyDescent="0.3">
      <c r="A472" s="2" t="s">
        <v>489</v>
      </c>
      <c r="B472" s="2" t="s">
        <v>1388</v>
      </c>
      <c r="C472" s="2" t="s">
        <v>1634</v>
      </c>
      <c r="D472" s="2" t="s">
        <v>1637</v>
      </c>
      <c r="E472" s="2">
        <v>2024</v>
      </c>
      <c r="F472" s="2" t="s">
        <v>1639</v>
      </c>
      <c r="G472" s="2">
        <v>4182</v>
      </c>
      <c r="H472" s="2">
        <v>7654</v>
      </c>
      <c r="I472" s="2">
        <v>1705</v>
      </c>
      <c r="J472" s="2">
        <v>328710</v>
      </c>
      <c r="K472" s="2">
        <v>11.94</v>
      </c>
      <c r="L472" s="2">
        <v>14</v>
      </c>
      <c r="M472" s="2">
        <v>9.86</v>
      </c>
      <c r="N472" s="2">
        <v>7.57</v>
      </c>
      <c r="O472" s="2">
        <v>82.4</v>
      </c>
      <c r="P472" s="2">
        <v>3.5</v>
      </c>
      <c r="Q472" s="2">
        <v>3419</v>
      </c>
      <c r="R472" s="2">
        <v>1779</v>
      </c>
      <c r="S472" s="2">
        <v>9</v>
      </c>
      <c r="T472" s="30">
        <f t="shared" si="42"/>
        <v>32009028</v>
      </c>
      <c r="U472" s="30">
        <f t="shared" si="43"/>
        <v>7459020</v>
      </c>
      <c r="V472" s="30">
        <f t="shared" si="44"/>
        <v>24550008</v>
      </c>
      <c r="W472" s="27">
        <f t="shared" si="45"/>
        <v>74.685917678196589</v>
      </c>
      <c r="X472" s="31">
        <f t="shared" si="46"/>
        <v>97.377712877612481</v>
      </c>
      <c r="Y472" t="str">
        <f t="shared" si="47"/>
        <v>High ROI</v>
      </c>
    </row>
    <row r="473" spans="1:25" x14ac:dyDescent="0.3">
      <c r="A473" s="2" t="s">
        <v>490</v>
      </c>
      <c r="B473" s="2" t="s">
        <v>1165</v>
      </c>
      <c r="C473" s="2" t="s">
        <v>1634</v>
      </c>
      <c r="D473" s="2" t="s">
        <v>1637</v>
      </c>
      <c r="E473" s="2">
        <v>2024</v>
      </c>
      <c r="F473" s="2" t="s">
        <v>1639</v>
      </c>
      <c r="G473" s="2">
        <v>3901</v>
      </c>
      <c r="H473" s="2">
        <v>10420</v>
      </c>
      <c r="I473" s="2">
        <v>12463</v>
      </c>
      <c r="J473" s="2">
        <v>188262</v>
      </c>
      <c r="K473" s="2">
        <v>4.08</v>
      </c>
      <c r="L473" s="2">
        <v>19</v>
      </c>
      <c r="M473" s="2">
        <v>8.39</v>
      </c>
      <c r="N473" s="2">
        <v>11.5</v>
      </c>
      <c r="O473" s="2">
        <v>75.430000000000007</v>
      </c>
      <c r="P473" s="2">
        <v>3.6</v>
      </c>
      <c r="Q473" s="2">
        <v>18802</v>
      </c>
      <c r="R473" s="2">
        <v>5815</v>
      </c>
      <c r="S473" s="2">
        <v>10</v>
      </c>
      <c r="T473" s="30">
        <f t="shared" si="42"/>
        <v>40648420</v>
      </c>
      <c r="U473" s="30">
        <f t="shared" si="43"/>
        <v>48806425</v>
      </c>
      <c r="V473" s="30">
        <f t="shared" si="44"/>
        <v>-8158005</v>
      </c>
      <c r="W473" s="27">
        <f t="shared" si="45"/>
        <v>-43.333253657137391</v>
      </c>
      <c r="X473" s="31">
        <f t="shared" si="46"/>
        <v>215.91409843728422</v>
      </c>
      <c r="Y473" t="str">
        <f t="shared" si="47"/>
        <v>Loss making</v>
      </c>
    </row>
    <row r="474" spans="1:25" x14ac:dyDescent="0.3">
      <c r="A474" s="2" t="s">
        <v>491</v>
      </c>
      <c r="B474" s="2" t="s">
        <v>1350</v>
      </c>
      <c r="C474" s="2" t="s">
        <v>1633</v>
      </c>
      <c r="D474" s="2" t="s">
        <v>1636</v>
      </c>
      <c r="E474" s="2">
        <v>2024</v>
      </c>
      <c r="F474" s="2" t="s">
        <v>1640</v>
      </c>
      <c r="G474" s="2">
        <v>3490</v>
      </c>
      <c r="H474" s="2">
        <v>19927</v>
      </c>
      <c r="I474" s="2">
        <v>12245</v>
      </c>
      <c r="J474" s="2">
        <v>88333</v>
      </c>
      <c r="K474" s="2">
        <v>10.39</v>
      </c>
      <c r="L474" s="2">
        <v>5</v>
      </c>
      <c r="M474" s="2">
        <v>8.09</v>
      </c>
      <c r="N474" s="2">
        <v>6.98</v>
      </c>
      <c r="O474" s="2">
        <v>37.700000000000003</v>
      </c>
      <c r="P474" s="2">
        <v>1.8</v>
      </c>
      <c r="Q474" s="2">
        <v>14973</v>
      </c>
      <c r="R474" s="2">
        <v>4986</v>
      </c>
      <c r="S474" s="2">
        <v>11</v>
      </c>
      <c r="T474" s="30">
        <f t="shared" si="42"/>
        <v>69545230</v>
      </c>
      <c r="U474" s="30">
        <f t="shared" si="43"/>
        <v>42823383</v>
      </c>
      <c r="V474" s="30">
        <f t="shared" si="44"/>
        <v>26721847</v>
      </c>
      <c r="W474" s="27">
        <f t="shared" si="45"/>
        <v>302.51261702874348</v>
      </c>
      <c r="X474" s="31">
        <f t="shared" si="46"/>
        <v>787.30746153759071</v>
      </c>
      <c r="Y474" t="str">
        <f t="shared" si="47"/>
        <v>High ROI</v>
      </c>
    </row>
    <row r="475" spans="1:25" x14ac:dyDescent="0.3">
      <c r="A475" s="2" t="s">
        <v>492</v>
      </c>
      <c r="B475" s="2" t="s">
        <v>1389</v>
      </c>
      <c r="C475" s="2" t="s">
        <v>1632</v>
      </c>
      <c r="D475" s="2" t="s">
        <v>1638</v>
      </c>
      <c r="E475" s="2">
        <v>2024</v>
      </c>
      <c r="F475" s="2" t="s">
        <v>1641</v>
      </c>
      <c r="G475" s="2">
        <v>3816</v>
      </c>
      <c r="H475" s="2">
        <v>18662</v>
      </c>
      <c r="I475" s="2">
        <v>2814</v>
      </c>
      <c r="J475" s="2">
        <v>434073</v>
      </c>
      <c r="K475" s="2">
        <v>3.96</v>
      </c>
      <c r="L475" s="2">
        <v>9</v>
      </c>
      <c r="M475" s="2">
        <v>3.18</v>
      </c>
      <c r="N475" s="2">
        <v>9.23</v>
      </c>
      <c r="O475" s="2">
        <v>74.62</v>
      </c>
      <c r="P475" s="2">
        <v>2</v>
      </c>
      <c r="Q475" s="2">
        <v>18465</v>
      </c>
      <c r="R475" s="2">
        <v>7540</v>
      </c>
      <c r="S475" s="2">
        <v>13</v>
      </c>
      <c r="T475" s="30">
        <f t="shared" si="42"/>
        <v>71214192</v>
      </c>
      <c r="U475" s="30">
        <f t="shared" si="43"/>
        <v>11172297</v>
      </c>
      <c r="V475" s="30">
        <f t="shared" si="44"/>
        <v>60041895</v>
      </c>
      <c r="W475" s="27">
        <f t="shared" si="45"/>
        <v>138.32211402229578</v>
      </c>
      <c r="X475" s="31">
        <f t="shared" si="46"/>
        <v>164.06040458632535</v>
      </c>
      <c r="Y475" t="str">
        <f t="shared" si="47"/>
        <v>High ROI</v>
      </c>
    </row>
    <row r="476" spans="1:25" x14ac:dyDescent="0.3">
      <c r="A476" s="2" t="s">
        <v>493</v>
      </c>
      <c r="B476" s="2" t="s">
        <v>1390</v>
      </c>
      <c r="C476" s="2" t="s">
        <v>1632</v>
      </c>
      <c r="D476" s="2" t="s">
        <v>1638</v>
      </c>
      <c r="E476" s="2">
        <v>2023</v>
      </c>
      <c r="F476" s="2" t="s">
        <v>1641</v>
      </c>
      <c r="G476" s="2">
        <v>2376</v>
      </c>
      <c r="H476" s="2">
        <v>1713</v>
      </c>
      <c r="I476" s="2">
        <v>10633</v>
      </c>
      <c r="J476" s="2">
        <v>261977</v>
      </c>
      <c r="K476" s="2">
        <v>14.09</v>
      </c>
      <c r="L476" s="2">
        <v>6</v>
      </c>
      <c r="M476" s="2">
        <v>0.09</v>
      </c>
      <c r="N476" s="2">
        <v>3.99</v>
      </c>
      <c r="O476" s="2">
        <v>38.51</v>
      </c>
      <c r="P476" s="2">
        <v>3.6</v>
      </c>
      <c r="Q476" s="2">
        <v>15735</v>
      </c>
      <c r="R476" s="2">
        <v>6921</v>
      </c>
      <c r="S476" s="2">
        <v>7</v>
      </c>
      <c r="T476" s="30">
        <f t="shared" si="42"/>
        <v>4070088</v>
      </c>
      <c r="U476" s="30">
        <f t="shared" si="43"/>
        <v>25525985</v>
      </c>
      <c r="V476" s="30">
        <f t="shared" si="44"/>
        <v>-21455897</v>
      </c>
      <c r="W476" s="27">
        <f t="shared" si="45"/>
        <v>-81.89992632941059</v>
      </c>
      <c r="X476" s="31">
        <f t="shared" si="46"/>
        <v>15.536050874695107</v>
      </c>
      <c r="Y476" t="str">
        <f t="shared" si="47"/>
        <v>Loss making</v>
      </c>
    </row>
    <row r="477" spans="1:25" x14ac:dyDescent="0.3">
      <c r="A477" s="2" t="s">
        <v>494</v>
      </c>
      <c r="B477" s="2" t="s">
        <v>1095</v>
      </c>
      <c r="C477" s="2" t="s">
        <v>1632</v>
      </c>
      <c r="D477" s="2" t="s">
        <v>1636</v>
      </c>
      <c r="E477" s="2">
        <v>2023</v>
      </c>
      <c r="F477" s="2" t="s">
        <v>1642</v>
      </c>
      <c r="G477" s="2">
        <v>2964</v>
      </c>
      <c r="H477" s="2">
        <v>5262</v>
      </c>
      <c r="I477" s="2">
        <v>8696</v>
      </c>
      <c r="J477" s="2">
        <v>139571</v>
      </c>
      <c r="K477" s="2">
        <v>9.5500000000000007</v>
      </c>
      <c r="L477" s="2">
        <v>16</v>
      </c>
      <c r="M477" s="2">
        <v>3.82</v>
      </c>
      <c r="N477" s="2">
        <v>22.14</v>
      </c>
      <c r="O477" s="2">
        <v>18.079999999999998</v>
      </c>
      <c r="P477" s="2">
        <v>4.5999999999999996</v>
      </c>
      <c r="Q477" s="2">
        <v>17210</v>
      </c>
      <c r="R477" s="2">
        <v>3627</v>
      </c>
      <c r="S477" s="2">
        <v>3</v>
      </c>
      <c r="T477" s="30">
        <f t="shared" si="42"/>
        <v>15596568</v>
      </c>
      <c r="U477" s="30">
        <f t="shared" si="43"/>
        <v>25914515</v>
      </c>
      <c r="V477" s="30">
        <f t="shared" si="44"/>
        <v>-10317947</v>
      </c>
      <c r="W477" s="27">
        <f t="shared" si="45"/>
        <v>-73.926152280917961</v>
      </c>
      <c r="X477" s="31">
        <f t="shared" si="46"/>
        <v>111.74648028601931</v>
      </c>
      <c r="Y477" t="str">
        <f t="shared" si="47"/>
        <v>Loss making</v>
      </c>
    </row>
    <row r="478" spans="1:25" x14ac:dyDescent="0.3">
      <c r="A478" s="2" t="s">
        <v>495</v>
      </c>
      <c r="B478" s="2" t="s">
        <v>1272</v>
      </c>
      <c r="C478" s="2" t="s">
        <v>1634</v>
      </c>
      <c r="D478" s="2" t="s">
        <v>1638</v>
      </c>
      <c r="E478" s="2">
        <v>2024</v>
      </c>
      <c r="F478" s="2" t="s">
        <v>1642</v>
      </c>
      <c r="G478" s="2">
        <v>4002</v>
      </c>
      <c r="H478" s="2">
        <v>14899</v>
      </c>
      <c r="I478" s="2">
        <v>1004</v>
      </c>
      <c r="J478" s="2">
        <v>170263</v>
      </c>
      <c r="K478" s="2">
        <v>4.87</v>
      </c>
      <c r="L478" s="2">
        <v>17</v>
      </c>
      <c r="M478" s="2">
        <v>3.02</v>
      </c>
      <c r="N478" s="2">
        <v>0.25</v>
      </c>
      <c r="O478" s="2">
        <v>86.95</v>
      </c>
      <c r="P478" s="2">
        <v>4.9000000000000004</v>
      </c>
      <c r="Q478" s="2">
        <v>15934</v>
      </c>
      <c r="R478" s="2">
        <v>6913</v>
      </c>
      <c r="S478" s="2">
        <v>7</v>
      </c>
      <c r="T478" s="30">
        <f t="shared" si="42"/>
        <v>59625798</v>
      </c>
      <c r="U478" s="30">
        <f t="shared" si="43"/>
        <v>4188271</v>
      </c>
      <c r="V478" s="30">
        <f t="shared" si="44"/>
        <v>55437527</v>
      </c>
      <c r="W478" s="27">
        <f t="shared" si="45"/>
        <v>325.59937860838818</v>
      </c>
      <c r="X478" s="31">
        <f t="shared" si="46"/>
        <v>350.19821100297776</v>
      </c>
      <c r="Y478" t="str">
        <f t="shared" si="47"/>
        <v>High ROI</v>
      </c>
    </row>
    <row r="479" spans="1:25" x14ac:dyDescent="0.3">
      <c r="A479" s="2" t="s">
        <v>496</v>
      </c>
      <c r="B479" s="2" t="s">
        <v>1391</v>
      </c>
      <c r="C479" s="2" t="s">
        <v>1632</v>
      </c>
      <c r="D479" s="2" t="s">
        <v>1635</v>
      </c>
      <c r="E479" s="2">
        <v>2024</v>
      </c>
      <c r="F479" s="2" t="s">
        <v>1639</v>
      </c>
      <c r="G479" s="2">
        <v>645</v>
      </c>
      <c r="H479" s="2">
        <v>11268</v>
      </c>
      <c r="I479" s="2">
        <v>1381</v>
      </c>
      <c r="J479" s="2">
        <v>444805</v>
      </c>
      <c r="K479" s="2">
        <v>4.04</v>
      </c>
      <c r="L479" s="2">
        <v>16</v>
      </c>
      <c r="M479" s="2">
        <v>0.37</v>
      </c>
      <c r="N479" s="2">
        <v>22.06</v>
      </c>
      <c r="O479" s="2">
        <v>62.21</v>
      </c>
      <c r="P479" s="2">
        <v>1.8</v>
      </c>
      <c r="Q479" s="2">
        <v>14978</v>
      </c>
      <c r="R479" s="2">
        <v>2845</v>
      </c>
      <c r="S479" s="2">
        <v>10</v>
      </c>
      <c r="T479" s="30">
        <f t="shared" si="42"/>
        <v>7267860</v>
      </c>
      <c r="U479" s="30">
        <f t="shared" si="43"/>
        <v>1335550</v>
      </c>
      <c r="V479" s="30">
        <f t="shared" si="44"/>
        <v>5932310</v>
      </c>
      <c r="W479" s="27">
        <f t="shared" si="45"/>
        <v>13.336877957756769</v>
      </c>
      <c r="X479" s="31">
        <f t="shared" si="46"/>
        <v>16.339429637706409</v>
      </c>
      <c r="Y479" t="str">
        <f t="shared" si="47"/>
        <v>Low ROI</v>
      </c>
    </row>
    <row r="480" spans="1:25" x14ac:dyDescent="0.3">
      <c r="A480" s="2" t="s">
        <v>497</v>
      </c>
      <c r="B480" s="2" t="s">
        <v>1236</v>
      </c>
      <c r="C480" s="2" t="s">
        <v>1634</v>
      </c>
      <c r="D480" s="2" t="s">
        <v>1635</v>
      </c>
      <c r="E480" s="2">
        <v>2024</v>
      </c>
      <c r="F480" s="2" t="s">
        <v>1641</v>
      </c>
      <c r="G480" s="2">
        <v>778</v>
      </c>
      <c r="H480" s="2">
        <v>12140</v>
      </c>
      <c r="I480" s="2">
        <v>6475</v>
      </c>
      <c r="J480" s="2">
        <v>75235</v>
      </c>
      <c r="K480" s="2">
        <v>2.86</v>
      </c>
      <c r="L480" s="2">
        <v>8</v>
      </c>
      <c r="M480" s="2">
        <v>5.05</v>
      </c>
      <c r="N480" s="2">
        <v>14.29</v>
      </c>
      <c r="O480" s="2">
        <v>46.49</v>
      </c>
      <c r="P480" s="2">
        <v>1.5</v>
      </c>
      <c r="Q480" s="2">
        <v>5381</v>
      </c>
      <c r="R480" s="2">
        <v>4190</v>
      </c>
      <c r="S480" s="2">
        <v>13</v>
      </c>
      <c r="T480" s="30">
        <f t="shared" si="42"/>
        <v>9444920</v>
      </c>
      <c r="U480" s="30">
        <f t="shared" si="43"/>
        <v>5112785</v>
      </c>
      <c r="V480" s="30">
        <f t="shared" si="44"/>
        <v>4332135</v>
      </c>
      <c r="W480" s="27">
        <f t="shared" si="45"/>
        <v>57.581378347843426</v>
      </c>
      <c r="X480" s="31">
        <f t="shared" si="46"/>
        <v>125.53891141091248</v>
      </c>
      <c r="Y480" t="str">
        <f t="shared" si="47"/>
        <v>Moderate</v>
      </c>
    </row>
    <row r="481" spans="1:25" x14ac:dyDescent="0.3">
      <c r="A481" s="2" t="s">
        <v>498</v>
      </c>
      <c r="B481" s="2" t="s">
        <v>1392</v>
      </c>
      <c r="C481" s="2" t="s">
        <v>1634</v>
      </c>
      <c r="D481" s="2" t="s">
        <v>1638</v>
      </c>
      <c r="E481" s="2">
        <v>2023</v>
      </c>
      <c r="F481" s="2" t="s">
        <v>1640</v>
      </c>
      <c r="G481" s="2">
        <v>1415</v>
      </c>
      <c r="H481" s="2">
        <v>8231</v>
      </c>
      <c r="I481" s="2">
        <v>9832</v>
      </c>
      <c r="J481" s="2">
        <v>50159</v>
      </c>
      <c r="K481" s="2">
        <v>10.42</v>
      </c>
      <c r="L481" s="2">
        <v>9</v>
      </c>
      <c r="M481" s="2">
        <v>4.03</v>
      </c>
      <c r="N481" s="2">
        <v>8.2899999999999991</v>
      </c>
      <c r="O481" s="2">
        <v>41.82</v>
      </c>
      <c r="P481" s="2">
        <v>1.2</v>
      </c>
      <c r="Q481" s="2">
        <v>3499</v>
      </c>
      <c r="R481" s="2">
        <v>6258</v>
      </c>
      <c r="S481" s="2">
        <v>4</v>
      </c>
      <c r="T481" s="30">
        <f t="shared" si="42"/>
        <v>11646865</v>
      </c>
      <c r="U481" s="30">
        <f t="shared" si="43"/>
        <v>13962439</v>
      </c>
      <c r="V481" s="30">
        <f t="shared" si="44"/>
        <v>-2315574</v>
      </c>
      <c r="W481" s="27">
        <f t="shared" si="45"/>
        <v>-46.164676329272915</v>
      </c>
      <c r="X481" s="31">
        <f t="shared" si="46"/>
        <v>232.19890747423193</v>
      </c>
      <c r="Y481" t="str">
        <f t="shared" si="47"/>
        <v>Loss making</v>
      </c>
    </row>
    <row r="482" spans="1:25" x14ac:dyDescent="0.3">
      <c r="A482" s="2" t="s">
        <v>499</v>
      </c>
      <c r="B482" s="2" t="s">
        <v>1388</v>
      </c>
      <c r="C482" s="2" t="s">
        <v>1633</v>
      </c>
      <c r="D482" s="2" t="s">
        <v>1635</v>
      </c>
      <c r="E482" s="2">
        <v>2023</v>
      </c>
      <c r="F482" s="2" t="s">
        <v>1640</v>
      </c>
      <c r="G482" s="2">
        <v>4542</v>
      </c>
      <c r="H482" s="2">
        <v>7291</v>
      </c>
      <c r="I482" s="2">
        <v>14924</v>
      </c>
      <c r="J482" s="2">
        <v>193217</v>
      </c>
      <c r="K482" s="2">
        <v>3.28</v>
      </c>
      <c r="L482" s="2">
        <v>9</v>
      </c>
      <c r="M482" s="2">
        <v>6.35</v>
      </c>
      <c r="N482" s="2">
        <v>18.079999999999998</v>
      </c>
      <c r="O482" s="2">
        <v>35.979999999999997</v>
      </c>
      <c r="P482" s="2">
        <v>4.5</v>
      </c>
      <c r="Q482" s="2">
        <v>16349</v>
      </c>
      <c r="R482" s="2">
        <v>8661</v>
      </c>
      <c r="S482" s="2">
        <v>10</v>
      </c>
      <c r="T482" s="30">
        <f t="shared" si="42"/>
        <v>33115722</v>
      </c>
      <c r="U482" s="30">
        <f t="shared" si="43"/>
        <v>67978025</v>
      </c>
      <c r="V482" s="30">
        <f t="shared" si="44"/>
        <v>-34862303</v>
      </c>
      <c r="W482" s="27">
        <f t="shared" si="45"/>
        <v>-180.43082648007163</v>
      </c>
      <c r="X482" s="31">
        <f t="shared" si="46"/>
        <v>171.39134755223401</v>
      </c>
      <c r="Y482" t="str">
        <f t="shared" si="47"/>
        <v>Loss making</v>
      </c>
    </row>
    <row r="483" spans="1:25" x14ac:dyDescent="0.3">
      <c r="A483" s="2" t="s">
        <v>500</v>
      </c>
      <c r="B483" s="2" t="s">
        <v>1393</v>
      </c>
      <c r="C483" s="2" t="s">
        <v>1632</v>
      </c>
      <c r="D483" s="2" t="s">
        <v>1636</v>
      </c>
      <c r="E483" s="2">
        <v>2023</v>
      </c>
      <c r="F483" s="2" t="s">
        <v>1641</v>
      </c>
      <c r="G483" s="2">
        <v>748</v>
      </c>
      <c r="H483" s="2">
        <v>17322</v>
      </c>
      <c r="I483" s="2">
        <v>6147</v>
      </c>
      <c r="J483" s="2">
        <v>212993</v>
      </c>
      <c r="K483" s="2">
        <v>8.93</v>
      </c>
      <c r="L483" s="2">
        <v>6</v>
      </c>
      <c r="M483" s="2">
        <v>6.21</v>
      </c>
      <c r="N483" s="2">
        <v>12.69</v>
      </c>
      <c r="O483" s="2">
        <v>88.52</v>
      </c>
      <c r="P483" s="2">
        <v>2.2000000000000002</v>
      </c>
      <c r="Q483" s="2">
        <v>12403</v>
      </c>
      <c r="R483" s="2">
        <v>7571</v>
      </c>
      <c r="S483" s="2">
        <v>3</v>
      </c>
      <c r="T483" s="30">
        <f t="shared" si="42"/>
        <v>12956856</v>
      </c>
      <c r="U483" s="30">
        <f t="shared" si="43"/>
        <v>4810949</v>
      </c>
      <c r="V483" s="30">
        <f t="shared" si="44"/>
        <v>8145907</v>
      </c>
      <c r="W483" s="27">
        <f t="shared" si="45"/>
        <v>38.244951712028097</v>
      </c>
      <c r="X483" s="31">
        <f t="shared" si="46"/>
        <v>60.832309043020196</v>
      </c>
      <c r="Y483" t="str">
        <f t="shared" si="47"/>
        <v>Moderate</v>
      </c>
    </row>
    <row r="484" spans="1:25" x14ac:dyDescent="0.3">
      <c r="A484" s="2" t="s">
        <v>501</v>
      </c>
      <c r="B484" s="2" t="s">
        <v>1021</v>
      </c>
      <c r="C484" s="2" t="s">
        <v>1633</v>
      </c>
      <c r="D484" s="2" t="s">
        <v>1638</v>
      </c>
      <c r="E484" s="2">
        <v>2023</v>
      </c>
      <c r="F484" s="2" t="s">
        <v>1639</v>
      </c>
      <c r="G484" s="2">
        <v>445</v>
      </c>
      <c r="H484" s="2">
        <v>10283</v>
      </c>
      <c r="I484" s="2">
        <v>10711</v>
      </c>
      <c r="J484" s="2">
        <v>417003</v>
      </c>
      <c r="K484" s="2">
        <v>3.97</v>
      </c>
      <c r="L484" s="2">
        <v>15</v>
      </c>
      <c r="M484" s="2">
        <v>1.21</v>
      </c>
      <c r="N484" s="2">
        <v>12.48</v>
      </c>
      <c r="O484" s="2">
        <v>20.78</v>
      </c>
      <c r="P484" s="2">
        <v>1</v>
      </c>
      <c r="Q484" s="2">
        <v>18284</v>
      </c>
      <c r="R484" s="2">
        <v>3843</v>
      </c>
      <c r="S484" s="2">
        <v>12</v>
      </c>
      <c r="T484" s="30">
        <f t="shared" si="42"/>
        <v>4575935</v>
      </c>
      <c r="U484" s="30">
        <f t="shared" si="43"/>
        <v>5183398</v>
      </c>
      <c r="V484" s="30">
        <f t="shared" si="44"/>
        <v>-607463</v>
      </c>
      <c r="W484" s="27">
        <f t="shared" si="45"/>
        <v>-1.456735323247075</v>
      </c>
      <c r="X484" s="31">
        <f t="shared" si="46"/>
        <v>10.973386282592692</v>
      </c>
      <c r="Y484" t="str">
        <f t="shared" si="47"/>
        <v>Loss making</v>
      </c>
    </row>
    <row r="485" spans="1:25" x14ac:dyDescent="0.3">
      <c r="A485" s="2" t="s">
        <v>502</v>
      </c>
      <c r="B485" s="2" t="s">
        <v>1394</v>
      </c>
      <c r="C485" s="2" t="s">
        <v>1633</v>
      </c>
      <c r="D485" s="2" t="s">
        <v>1636</v>
      </c>
      <c r="E485" s="2">
        <v>2023</v>
      </c>
      <c r="F485" s="2" t="s">
        <v>1642</v>
      </c>
      <c r="G485" s="2">
        <v>4221</v>
      </c>
      <c r="H485" s="2">
        <v>15121</v>
      </c>
      <c r="I485" s="2">
        <v>14730</v>
      </c>
      <c r="J485" s="2">
        <v>197309</v>
      </c>
      <c r="K485" s="2">
        <v>9.93</v>
      </c>
      <c r="L485" s="2">
        <v>17</v>
      </c>
      <c r="M485" s="2">
        <v>9.77</v>
      </c>
      <c r="N485" s="2">
        <v>2.75</v>
      </c>
      <c r="O485" s="2">
        <v>35.18</v>
      </c>
      <c r="P485" s="2">
        <v>1.9</v>
      </c>
      <c r="Q485" s="2">
        <v>16200</v>
      </c>
      <c r="R485" s="2">
        <v>9995</v>
      </c>
      <c r="S485" s="2">
        <v>6</v>
      </c>
      <c r="T485" s="30">
        <f t="shared" si="42"/>
        <v>63825741</v>
      </c>
      <c r="U485" s="30">
        <f t="shared" si="43"/>
        <v>62372639</v>
      </c>
      <c r="V485" s="30">
        <f t="shared" si="44"/>
        <v>1453102</v>
      </c>
      <c r="W485" s="27">
        <f t="shared" si="45"/>
        <v>7.3646007024514848</v>
      </c>
      <c r="X485" s="31">
        <f t="shared" si="46"/>
        <v>323.48114378969029</v>
      </c>
      <c r="Y485" t="str">
        <f t="shared" si="47"/>
        <v>Low ROI</v>
      </c>
    </row>
    <row r="486" spans="1:25" x14ac:dyDescent="0.3">
      <c r="A486" s="2" t="s">
        <v>503</v>
      </c>
      <c r="B486" s="2" t="s">
        <v>1069</v>
      </c>
      <c r="C486" s="2" t="s">
        <v>1633</v>
      </c>
      <c r="D486" s="2" t="s">
        <v>1635</v>
      </c>
      <c r="E486" s="2">
        <v>2024</v>
      </c>
      <c r="F486" s="2" t="s">
        <v>1642</v>
      </c>
      <c r="G486" s="2">
        <v>4410</v>
      </c>
      <c r="H486" s="2">
        <v>17519</v>
      </c>
      <c r="I486" s="2">
        <v>3443</v>
      </c>
      <c r="J486" s="2">
        <v>157507</v>
      </c>
      <c r="K486" s="2">
        <v>12.22</v>
      </c>
      <c r="L486" s="2">
        <v>5</v>
      </c>
      <c r="M486" s="2">
        <v>1.87</v>
      </c>
      <c r="N486" s="2">
        <v>9.74</v>
      </c>
      <c r="O486" s="2">
        <v>48.84</v>
      </c>
      <c r="P486" s="2">
        <v>2.4</v>
      </c>
      <c r="Q486" s="2">
        <v>6945</v>
      </c>
      <c r="R486" s="2">
        <v>7108</v>
      </c>
      <c r="S486" s="2">
        <v>12</v>
      </c>
      <c r="T486" s="30">
        <f t="shared" si="42"/>
        <v>77258790</v>
      </c>
      <c r="U486" s="30">
        <f t="shared" si="43"/>
        <v>15341137</v>
      </c>
      <c r="V486" s="30">
        <f t="shared" si="44"/>
        <v>61917653</v>
      </c>
      <c r="W486" s="27">
        <f t="shared" si="45"/>
        <v>393.11048397848987</v>
      </c>
      <c r="X486" s="31">
        <f t="shared" si="46"/>
        <v>490.51019954668681</v>
      </c>
      <c r="Y486" t="str">
        <f t="shared" si="47"/>
        <v>High ROI</v>
      </c>
    </row>
    <row r="487" spans="1:25" x14ac:dyDescent="0.3">
      <c r="A487" s="2" t="s">
        <v>504</v>
      </c>
      <c r="B487" s="2" t="s">
        <v>1206</v>
      </c>
      <c r="C487" s="2" t="s">
        <v>1634</v>
      </c>
      <c r="D487" s="2" t="s">
        <v>1638</v>
      </c>
      <c r="E487" s="2">
        <v>2023</v>
      </c>
      <c r="F487" s="2" t="s">
        <v>1640</v>
      </c>
      <c r="G487" s="2">
        <v>2552</v>
      </c>
      <c r="H487" s="2">
        <v>4220</v>
      </c>
      <c r="I487" s="2">
        <v>8817</v>
      </c>
      <c r="J487" s="2">
        <v>451460</v>
      </c>
      <c r="K487" s="2">
        <v>11.67</v>
      </c>
      <c r="L487" s="2">
        <v>19</v>
      </c>
      <c r="M487" s="2">
        <v>4.45</v>
      </c>
      <c r="N487" s="2">
        <v>6.03</v>
      </c>
      <c r="O487" s="2">
        <v>48.24</v>
      </c>
      <c r="P487" s="2">
        <v>5</v>
      </c>
      <c r="Q487" s="2">
        <v>4128</v>
      </c>
      <c r="R487" s="2">
        <v>3424</v>
      </c>
      <c r="S487" s="2">
        <v>3</v>
      </c>
      <c r="T487" s="30">
        <f t="shared" si="42"/>
        <v>10769440</v>
      </c>
      <c r="U487" s="30">
        <f t="shared" si="43"/>
        <v>22952444</v>
      </c>
      <c r="V487" s="30">
        <f t="shared" si="44"/>
        <v>-12183004</v>
      </c>
      <c r="W487" s="27">
        <f t="shared" si="45"/>
        <v>-26.985788331192133</v>
      </c>
      <c r="X487" s="31">
        <f t="shared" si="46"/>
        <v>23.854693660567936</v>
      </c>
      <c r="Y487" t="str">
        <f t="shared" si="47"/>
        <v>Loss making</v>
      </c>
    </row>
    <row r="488" spans="1:25" x14ac:dyDescent="0.3">
      <c r="A488" s="2" t="s">
        <v>505</v>
      </c>
      <c r="B488" s="2" t="s">
        <v>1395</v>
      </c>
      <c r="C488" s="2" t="s">
        <v>1632</v>
      </c>
      <c r="D488" s="2" t="s">
        <v>1636</v>
      </c>
      <c r="E488" s="2">
        <v>2023</v>
      </c>
      <c r="F488" s="2" t="s">
        <v>1642</v>
      </c>
      <c r="G488" s="2">
        <v>1869</v>
      </c>
      <c r="H488" s="2">
        <v>10405</v>
      </c>
      <c r="I488" s="2">
        <v>3097</v>
      </c>
      <c r="J488" s="2">
        <v>64743</v>
      </c>
      <c r="K488" s="2">
        <v>11.41</v>
      </c>
      <c r="L488" s="2">
        <v>0</v>
      </c>
      <c r="M488" s="2">
        <v>4.88</v>
      </c>
      <c r="N488" s="2">
        <v>0.39</v>
      </c>
      <c r="O488" s="2">
        <v>47.71</v>
      </c>
      <c r="P488" s="2">
        <v>3.1</v>
      </c>
      <c r="Q488" s="2">
        <v>19540</v>
      </c>
      <c r="R488" s="2">
        <v>8732</v>
      </c>
      <c r="S488" s="2">
        <v>8</v>
      </c>
      <c r="T488" s="30">
        <f t="shared" si="42"/>
        <v>19446945</v>
      </c>
      <c r="U488" s="30">
        <f t="shared" si="43"/>
        <v>5853036</v>
      </c>
      <c r="V488" s="30">
        <f t="shared" si="44"/>
        <v>13593909</v>
      </c>
      <c r="W488" s="27">
        <f t="shared" si="45"/>
        <v>209.96723970158936</v>
      </c>
      <c r="X488" s="31">
        <f t="shared" si="46"/>
        <v>300.37139150178399</v>
      </c>
      <c r="Y488" t="str">
        <f t="shared" si="47"/>
        <v>High ROI</v>
      </c>
    </row>
    <row r="489" spans="1:25" x14ac:dyDescent="0.3">
      <c r="A489" s="2" t="s">
        <v>506</v>
      </c>
      <c r="B489" s="2" t="s">
        <v>1034</v>
      </c>
      <c r="C489" s="2" t="s">
        <v>1633</v>
      </c>
      <c r="D489" s="2" t="s">
        <v>1635</v>
      </c>
      <c r="E489" s="2">
        <v>2024</v>
      </c>
      <c r="F489" s="2" t="s">
        <v>1641</v>
      </c>
      <c r="G489" s="2">
        <v>767</v>
      </c>
      <c r="H489" s="2">
        <v>10627</v>
      </c>
      <c r="I489" s="2">
        <v>1674</v>
      </c>
      <c r="J489" s="2">
        <v>278174</v>
      </c>
      <c r="K489" s="2">
        <v>2.82</v>
      </c>
      <c r="L489" s="2">
        <v>0</v>
      </c>
      <c r="M489" s="2">
        <v>8.1300000000000008</v>
      </c>
      <c r="N489" s="2">
        <v>9</v>
      </c>
      <c r="O489" s="2">
        <v>24.06</v>
      </c>
      <c r="P489" s="2">
        <v>1.8</v>
      </c>
      <c r="Q489" s="2">
        <v>18504</v>
      </c>
      <c r="R489" s="2">
        <v>3357</v>
      </c>
      <c r="S489" s="2">
        <v>12</v>
      </c>
      <c r="T489" s="30">
        <f t="shared" si="42"/>
        <v>8150909</v>
      </c>
      <c r="U489" s="30">
        <f t="shared" si="43"/>
        <v>1562132</v>
      </c>
      <c r="V489" s="30">
        <f t="shared" si="44"/>
        <v>6588777</v>
      </c>
      <c r="W489" s="27">
        <f t="shared" si="45"/>
        <v>23.685811758108233</v>
      </c>
      <c r="X489" s="31">
        <f t="shared" si="46"/>
        <v>29.301476773530236</v>
      </c>
      <c r="Y489" t="str">
        <f t="shared" si="47"/>
        <v>Moderate</v>
      </c>
    </row>
    <row r="490" spans="1:25" x14ac:dyDescent="0.3">
      <c r="A490" s="2" t="s">
        <v>507</v>
      </c>
      <c r="B490" s="2" t="s">
        <v>1396</v>
      </c>
      <c r="C490" s="2" t="s">
        <v>1634</v>
      </c>
      <c r="D490" s="2" t="s">
        <v>1638</v>
      </c>
      <c r="E490" s="2">
        <v>2024</v>
      </c>
      <c r="F490" s="2" t="s">
        <v>1641</v>
      </c>
      <c r="G490" s="2">
        <v>2832</v>
      </c>
      <c r="H490" s="2">
        <v>17885</v>
      </c>
      <c r="I490" s="2">
        <v>6360</v>
      </c>
      <c r="J490" s="2">
        <v>96101</v>
      </c>
      <c r="K490" s="2">
        <v>1.33</v>
      </c>
      <c r="L490" s="2">
        <v>11</v>
      </c>
      <c r="M490" s="2">
        <v>0.99</v>
      </c>
      <c r="N490" s="2">
        <v>2.25</v>
      </c>
      <c r="O490" s="2">
        <v>21.59</v>
      </c>
      <c r="P490" s="2">
        <v>2.2999999999999998</v>
      </c>
      <c r="Q490" s="2">
        <v>1746</v>
      </c>
      <c r="R490" s="2">
        <v>326</v>
      </c>
      <c r="S490" s="2">
        <v>11</v>
      </c>
      <c r="T490" s="30">
        <f t="shared" si="42"/>
        <v>50650320</v>
      </c>
      <c r="U490" s="30">
        <f t="shared" si="43"/>
        <v>18107621</v>
      </c>
      <c r="V490" s="30">
        <f t="shared" si="44"/>
        <v>32542699</v>
      </c>
      <c r="W490" s="27">
        <f t="shared" si="45"/>
        <v>338.63018074733873</v>
      </c>
      <c r="X490" s="31">
        <f t="shared" si="46"/>
        <v>527.05299632678123</v>
      </c>
      <c r="Y490" t="str">
        <f t="shared" si="47"/>
        <v>High ROI</v>
      </c>
    </row>
    <row r="491" spans="1:25" x14ac:dyDescent="0.3">
      <c r="A491" s="2" t="s">
        <v>508</v>
      </c>
      <c r="B491" s="2" t="s">
        <v>1299</v>
      </c>
      <c r="C491" s="2" t="s">
        <v>1634</v>
      </c>
      <c r="D491" s="2" t="s">
        <v>1637</v>
      </c>
      <c r="E491" s="2">
        <v>2024</v>
      </c>
      <c r="F491" s="2" t="s">
        <v>1640</v>
      </c>
      <c r="G491" s="2">
        <v>4996</v>
      </c>
      <c r="H491" s="2">
        <v>7868</v>
      </c>
      <c r="I491" s="2">
        <v>1489</v>
      </c>
      <c r="J491" s="2">
        <v>292717</v>
      </c>
      <c r="K491" s="2">
        <v>10.48</v>
      </c>
      <c r="L491" s="2">
        <v>1</v>
      </c>
      <c r="M491" s="2">
        <v>4.29</v>
      </c>
      <c r="N491" s="2">
        <v>6.42</v>
      </c>
      <c r="O491" s="2">
        <v>30.38</v>
      </c>
      <c r="P491" s="2">
        <v>2.2999999999999998</v>
      </c>
      <c r="Q491" s="2">
        <v>6712</v>
      </c>
      <c r="R491" s="2">
        <v>2501</v>
      </c>
      <c r="S491" s="2">
        <v>10</v>
      </c>
      <c r="T491" s="30">
        <f t="shared" si="42"/>
        <v>39308528</v>
      </c>
      <c r="U491" s="30">
        <f t="shared" si="43"/>
        <v>7731761</v>
      </c>
      <c r="V491" s="30">
        <f t="shared" si="44"/>
        <v>31576767</v>
      </c>
      <c r="W491" s="27">
        <f t="shared" si="45"/>
        <v>107.87472883365162</v>
      </c>
      <c r="X491" s="31">
        <f t="shared" si="46"/>
        <v>134.28850391333609</v>
      </c>
      <c r="Y491" t="str">
        <f t="shared" si="47"/>
        <v>High ROI</v>
      </c>
    </row>
    <row r="492" spans="1:25" x14ac:dyDescent="0.3">
      <c r="A492" s="2" t="s">
        <v>509</v>
      </c>
      <c r="B492" s="2" t="s">
        <v>1397</v>
      </c>
      <c r="C492" s="2" t="s">
        <v>1632</v>
      </c>
      <c r="D492" s="2" t="s">
        <v>1636</v>
      </c>
      <c r="E492" s="2">
        <v>2024</v>
      </c>
      <c r="F492" s="2" t="s">
        <v>1641</v>
      </c>
      <c r="G492" s="2">
        <v>3627</v>
      </c>
      <c r="H492" s="2">
        <v>15556</v>
      </c>
      <c r="I492" s="2">
        <v>4800</v>
      </c>
      <c r="J492" s="2">
        <v>171534</v>
      </c>
      <c r="K492" s="2">
        <v>5.53</v>
      </c>
      <c r="L492" s="2">
        <v>3</v>
      </c>
      <c r="M492" s="2">
        <v>6.29</v>
      </c>
      <c r="N492" s="2">
        <v>2.31</v>
      </c>
      <c r="O492" s="2">
        <v>83.16</v>
      </c>
      <c r="P492" s="2">
        <v>1.1000000000000001</v>
      </c>
      <c r="Q492" s="2">
        <v>4839</v>
      </c>
      <c r="R492" s="2">
        <v>4818</v>
      </c>
      <c r="S492" s="2">
        <v>8</v>
      </c>
      <c r="T492" s="30">
        <f t="shared" si="42"/>
        <v>56421612</v>
      </c>
      <c r="U492" s="30">
        <f t="shared" si="43"/>
        <v>17581134</v>
      </c>
      <c r="V492" s="30">
        <f t="shared" si="44"/>
        <v>38840478</v>
      </c>
      <c r="W492" s="27">
        <f t="shared" si="45"/>
        <v>226.43020042673754</v>
      </c>
      <c r="X492" s="31">
        <f t="shared" si="46"/>
        <v>328.92378187414738</v>
      </c>
      <c r="Y492" t="str">
        <f t="shared" si="47"/>
        <v>High ROI</v>
      </c>
    </row>
    <row r="493" spans="1:25" x14ac:dyDescent="0.3">
      <c r="A493" s="2" t="s">
        <v>510</v>
      </c>
      <c r="B493" s="2" t="s">
        <v>1398</v>
      </c>
      <c r="C493" s="2" t="s">
        <v>1634</v>
      </c>
      <c r="D493" s="2" t="s">
        <v>1636</v>
      </c>
      <c r="E493" s="2">
        <v>2024</v>
      </c>
      <c r="F493" s="2" t="s">
        <v>1641</v>
      </c>
      <c r="G493" s="2">
        <v>193</v>
      </c>
      <c r="H493" s="2">
        <v>13736</v>
      </c>
      <c r="I493" s="2">
        <v>12133</v>
      </c>
      <c r="J493" s="2">
        <v>396371</v>
      </c>
      <c r="K493" s="2">
        <v>6.49</v>
      </c>
      <c r="L493" s="2">
        <v>16</v>
      </c>
      <c r="M493" s="2">
        <v>2.15</v>
      </c>
      <c r="N493" s="2">
        <v>2.52</v>
      </c>
      <c r="O493" s="2">
        <v>19.04</v>
      </c>
      <c r="P493" s="2">
        <v>1.5</v>
      </c>
      <c r="Q493" s="2">
        <v>20894</v>
      </c>
      <c r="R493" s="2">
        <v>1124</v>
      </c>
      <c r="S493" s="2">
        <v>13</v>
      </c>
      <c r="T493" s="30">
        <f t="shared" si="42"/>
        <v>2651048</v>
      </c>
      <c r="U493" s="30">
        <f t="shared" si="43"/>
        <v>2738040</v>
      </c>
      <c r="V493" s="30">
        <f t="shared" si="44"/>
        <v>-86992</v>
      </c>
      <c r="W493" s="27">
        <f t="shared" si="45"/>
        <v>-0.21947115202676282</v>
      </c>
      <c r="X493" s="31">
        <f t="shared" si="46"/>
        <v>6.6882995981037965</v>
      </c>
      <c r="Y493" t="str">
        <f t="shared" si="47"/>
        <v>Loss making</v>
      </c>
    </row>
    <row r="494" spans="1:25" x14ac:dyDescent="0.3">
      <c r="A494" s="2" t="s">
        <v>511</v>
      </c>
      <c r="B494" s="2" t="s">
        <v>1083</v>
      </c>
      <c r="C494" s="2" t="s">
        <v>1634</v>
      </c>
      <c r="D494" s="2" t="s">
        <v>1636</v>
      </c>
      <c r="E494" s="2">
        <v>2024</v>
      </c>
      <c r="F494" s="2" t="s">
        <v>1639</v>
      </c>
      <c r="G494" s="2">
        <v>3190</v>
      </c>
      <c r="H494" s="2">
        <v>19833</v>
      </c>
      <c r="I494" s="2">
        <v>10414</v>
      </c>
      <c r="J494" s="2">
        <v>280604</v>
      </c>
      <c r="K494" s="2">
        <v>0.47</v>
      </c>
      <c r="L494" s="2">
        <v>3</v>
      </c>
      <c r="M494" s="2">
        <v>6.27</v>
      </c>
      <c r="N494" s="2">
        <v>4.9800000000000004</v>
      </c>
      <c r="O494" s="2">
        <v>70.59</v>
      </c>
      <c r="P494" s="2">
        <v>3.8</v>
      </c>
      <c r="Q494" s="2">
        <v>3868</v>
      </c>
      <c r="R494" s="2">
        <v>5772</v>
      </c>
      <c r="S494" s="2">
        <v>6</v>
      </c>
      <c r="T494" s="30">
        <f t="shared" si="42"/>
        <v>63267270</v>
      </c>
      <c r="U494" s="30">
        <f t="shared" si="43"/>
        <v>33501264</v>
      </c>
      <c r="V494" s="30">
        <f t="shared" si="44"/>
        <v>29766006</v>
      </c>
      <c r="W494" s="27">
        <f t="shared" si="45"/>
        <v>106.07833815626292</v>
      </c>
      <c r="X494" s="31">
        <f t="shared" si="46"/>
        <v>225.4681686647375</v>
      </c>
      <c r="Y494" t="str">
        <f t="shared" si="47"/>
        <v>High ROI</v>
      </c>
    </row>
    <row r="495" spans="1:25" x14ac:dyDescent="0.3">
      <c r="A495" s="2" t="s">
        <v>512</v>
      </c>
      <c r="B495" s="2" t="s">
        <v>1399</v>
      </c>
      <c r="C495" s="2" t="s">
        <v>1632</v>
      </c>
      <c r="D495" s="2" t="s">
        <v>1638</v>
      </c>
      <c r="E495" s="2">
        <v>2023</v>
      </c>
      <c r="F495" s="2" t="s">
        <v>1640</v>
      </c>
      <c r="G495" s="2">
        <v>4541</v>
      </c>
      <c r="H495" s="2">
        <v>15951</v>
      </c>
      <c r="I495" s="2">
        <v>1471</v>
      </c>
      <c r="J495" s="2">
        <v>237450</v>
      </c>
      <c r="K495" s="2">
        <v>3.89</v>
      </c>
      <c r="L495" s="2">
        <v>10</v>
      </c>
      <c r="M495" s="2">
        <v>9.24</v>
      </c>
      <c r="N495" s="2">
        <v>25</v>
      </c>
      <c r="O495" s="2">
        <v>70.599999999999994</v>
      </c>
      <c r="P495" s="2">
        <v>1.5</v>
      </c>
      <c r="Q495" s="2">
        <v>13686</v>
      </c>
      <c r="R495" s="2">
        <v>7827</v>
      </c>
      <c r="S495" s="2">
        <v>5</v>
      </c>
      <c r="T495" s="30">
        <f t="shared" si="42"/>
        <v>72433491</v>
      </c>
      <c r="U495" s="30">
        <f t="shared" si="43"/>
        <v>6917261</v>
      </c>
      <c r="V495" s="30">
        <f t="shared" si="44"/>
        <v>65516230</v>
      </c>
      <c r="W495" s="27">
        <f t="shared" si="45"/>
        <v>275.91589808380712</v>
      </c>
      <c r="X495" s="31">
        <f t="shared" si="46"/>
        <v>305.04734049273532</v>
      </c>
      <c r="Y495" t="str">
        <f t="shared" si="47"/>
        <v>High ROI</v>
      </c>
    </row>
    <row r="496" spans="1:25" x14ac:dyDescent="0.3">
      <c r="A496" s="2" t="s">
        <v>513</v>
      </c>
      <c r="B496" s="2" t="s">
        <v>1158</v>
      </c>
      <c r="C496" s="2" t="s">
        <v>1634</v>
      </c>
      <c r="D496" s="2" t="s">
        <v>1635</v>
      </c>
      <c r="E496" s="2">
        <v>2024</v>
      </c>
      <c r="F496" s="2" t="s">
        <v>1641</v>
      </c>
      <c r="G496" s="2">
        <v>2988</v>
      </c>
      <c r="H496" s="2">
        <v>18801</v>
      </c>
      <c r="I496" s="2">
        <v>8727</v>
      </c>
      <c r="J496" s="2">
        <v>383270</v>
      </c>
      <c r="K496" s="2">
        <v>0.51</v>
      </c>
      <c r="L496" s="2">
        <v>3</v>
      </c>
      <c r="M496" s="2">
        <v>9.98</v>
      </c>
      <c r="N496" s="2">
        <v>0.05</v>
      </c>
      <c r="O496" s="2">
        <v>74.78</v>
      </c>
      <c r="P496" s="2">
        <v>1.9</v>
      </c>
      <c r="Q496" s="2">
        <v>3339</v>
      </c>
      <c r="R496" s="2">
        <v>5380</v>
      </c>
      <c r="S496" s="2">
        <v>13</v>
      </c>
      <c r="T496" s="30">
        <f t="shared" si="42"/>
        <v>56177388</v>
      </c>
      <c r="U496" s="30">
        <f t="shared" si="43"/>
        <v>26459546</v>
      </c>
      <c r="V496" s="30">
        <f t="shared" si="44"/>
        <v>29717842</v>
      </c>
      <c r="W496" s="27">
        <f t="shared" si="45"/>
        <v>77.537615779998433</v>
      </c>
      <c r="X496" s="31">
        <f t="shared" si="46"/>
        <v>146.5739243875075</v>
      </c>
      <c r="Y496" t="str">
        <f t="shared" si="47"/>
        <v>High ROI</v>
      </c>
    </row>
    <row r="497" spans="1:25" x14ac:dyDescent="0.3">
      <c r="A497" s="2" t="s">
        <v>514</v>
      </c>
      <c r="B497" s="2" t="s">
        <v>1283</v>
      </c>
      <c r="C497" s="2" t="s">
        <v>1633</v>
      </c>
      <c r="D497" s="2" t="s">
        <v>1636</v>
      </c>
      <c r="E497" s="2">
        <v>2024</v>
      </c>
      <c r="F497" s="2" t="s">
        <v>1641</v>
      </c>
      <c r="G497" s="2">
        <v>3686</v>
      </c>
      <c r="H497" s="2">
        <v>11933</v>
      </c>
      <c r="I497" s="2">
        <v>1971</v>
      </c>
      <c r="J497" s="2">
        <v>368215</v>
      </c>
      <c r="K497" s="2">
        <v>13.19</v>
      </c>
      <c r="L497" s="2">
        <v>0</v>
      </c>
      <c r="M497" s="2">
        <v>0.32</v>
      </c>
      <c r="N497" s="2">
        <v>15.97</v>
      </c>
      <c r="O497" s="2">
        <v>80.930000000000007</v>
      </c>
      <c r="P497" s="2">
        <v>2.4</v>
      </c>
      <c r="Q497" s="2">
        <v>20787</v>
      </c>
      <c r="R497" s="2">
        <v>970</v>
      </c>
      <c r="S497" s="2">
        <v>5</v>
      </c>
      <c r="T497" s="30">
        <f t="shared" si="42"/>
        <v>43985038</v>
      </c>
      <c r="U497" s="30">
        <f t="shared" si="43"/>
        <v>7633321</v>
      </c>
      <c r="V497" s="30">
        <f t="shared" si="44"/>
        <v>36351717</v>
      </c>
      <c r="W497" s="27">
        <f t="shared" si="45"/>
        <v>98.724161155846446</v>
      </c>
      <c r="X497" s="31">
        <f t="shared" si="46"/>
        <v>119.45476963187268</v>
      </c>
      <c r="Y497" t="str">
        <f t="shared" si="47"/>
        <v>High ROI</v>
      </c>
    </row>
    <row r="498" spans="1:25" x14ac:dyDescent="0.3">
      <c r="A498" s="2" t="s">
        <v>515</v>
      </c>
      <c r="B498" s="2" t="s">
        <v>1400</v>
      </c>
      <c r="C498" s="2" t="s">
        <v>1633</v>
      </c>
      <c r="D498" s="2" t="s">
        <v>1637</v>
      </c>
      <c r="E498" s="2">
        <v>2023</v>
      </c>
      <c r="F498" s="2" t="s">
        <v>1642</v>
      </c>
      <c r="G498" s="2">
        <v>3272</v>
      </c>
      <c r="H498" s="2">
        <v>17025</v>
      </c>
      <c r="I498" s="2">
        <v>6391</v>
      </c>
      <c r="J498" s="2">
        <v>252193</v>
      </c>
      <c r="K498" s="2">
        <v>3.65</v>
      </c>
      <c r="L498" s="2">
        <v>6</v>
      </c>
      <c r="M498" s="2">
        <v>2.36</v>
      </c>
      <c r="N498" s="2">
        <v>3.53</v>
      </c>
      <c r="O498" s="2">
        <v>31.04</v>
      </c>
      <c r="P498" s="2">
        <v>4</v>
      </c>
      <c r="Q498" s="2">
        <v>7705</v>
      </c>
      <c r="R498" s="2">
        <v>3299</v>
      </c>
      <c r="S498" s="2">
        <v>11</v>
      </c>
      <c r="T498" s="30">
        <f t="shared" si="42"/>
        <v>55705800</v>
      </c>
      <c r="U498" s="30">
        <f t="shared" si="43"/>
        <v>21163545</v>
      </c>
      <c r="V498" s="30">
        <f t="shared" si="44"/>
        <v>34542255</v>
      </c>
      <c r="W498" s="27">
        <f t="shared" si="45"/>
        <v>136.96754073269281</v>
      </c>
      <c r="X498" s="31">
        <f t="shared" si="46"/>
        <v>220.88559159056754</v>
      </c>
      <c r="Y498" t="str">
        <f t="shared" si="47"/>
        <v>High ROI</v>
      </c>
    </row>
    <row r="499" spans="1:25" x14ac:dyDescent="0.3">
      <c r="A499" s="2" t="s">
        <v>516</v>
      </c>
      <c r="B499" s="2" t="s">
        <v>1401</v>
      </c>
      <c r="C499" s="2" t="s">
        <v>1633</v>
      </c>
      <c r="D499" s="2" t="s">
        <v>1635</v>
      </c>
      <c r="E499" s="2">
        <v>2023</v>
      </c>
      <c r="F499" s="2" t="s">
        <v>1642</v>
      </c>
      <c r="G499" s="2">
        <v>1217</v>
      </c>
      <c r="H499" s="2">
        <v>1589</v>
      </c>
      <c r="I499" s="2">
        <v>12718</v>
      </c>
      <c r="J499" s="2">
        <v>386907</v>
      </c>
      <c r="K499" s="2">
        <v>8.36</v>
      </c>
      <c r="L499" s="2">
        <v>17</v>
      </c>
      <c r="M499" s="2">
        <v>3.1</v>
      </c>
      <c r="N499" s="2">
        <v>23.02</v>
      </c>
      <c r="O499" s="2">
        <v>27.96</v>
      </c>
      <c r="P499" s="2">
        <v>3.3</v>
      </c>
      <c r="Q499" s="2">
        <v>5895</v>
      </c>
      <c r="R499" s="2">
        <v>1845</v>
      </c>
      <c r="S499" s="2">
        <v>9</v>
      </c>
      <c r="T499" s="30">
        <f t="shared" si="42"/>
        <v>1933813</v>
      </c>
      <c r="U499" s="30">
        <f t="shared" si="43"/>
        <v>15864713</v>
      </c>
      <c r="V499" s="30">
        <f t="shared" si="44"/>
        <v>-13930900</v>
      </c>
      <c r="W499" s="27">
        <f t="shared" si="45"/>
        <v>-36.005810181774947</v>
      </c>
      <c r="X499" s="31">
        <f t="shared" si="46"/>
        <v>4.9981339184868716</v>
      </c>
      <c r="Y499" t="str">
        <f t="shared" si="47"/>
        <v>Loss making</v>
      </c>
    </row>
    <row r="500" spans="1:25" x14ac:dyDescent="0.3">
      <c r="A500" s="2" t="s">
        <v>517</v>
      </c>
      <c r="B500" s="2" t="s">
        <v>1246</v>
      </c>
      <c r="C500" s="2" t="s">
        <v>1633</v>
      </c>
      <c r="D500" s="2" t="s">
        <v>1635</v>
      </c>
      <c r="E500" s="2">
        <v>2023</v>
      </c>
      <c r="F500" s="2" t="s">
        <v>1639</v>
      </c>
      <c r="G500" s="2">
        <v>2666</v>
      </c>
      <c r="H500" s="2">
        <v>19593</v>
      </c>
      <c r="I500" s="2">
        <v>9935</v>
      </c>
      <c r="J500" s="2">
        <v>285422</v>
      </c>
      <c r="K500" s="2">
        <v>0.57999999999999996</v>
      </c>
      <c r="L500" s="2">
        <v>8</v>
      </c>
      <c r="M500" s="2">
        <v>3.99</v>
      </c>
      <c r="N500" s="2">
        <v>2.34</v>
      </c>
      <c r="O500" s="2">
        <v>47.24</v>
      </c>
      <c r="P500" s="2">
        <v>3.8</v>
      </c>
      <c r="Q500" s="2">
        <v>16790</v>
      </c>
      <c r="R500" s="2">
        <v>5370</v>
      </c>
      <c r="S500" s="2">
        <v>11</v>
      </c>
      <c r="T500" s="30">
        <f t="shared" si="42"/>
        <v>52234938</v>
      </c>
      <c r="U500" s="30">
        <f t="shared" si="43"/>
        <v>26772132</v>
      </c>
      <c r="V500" s="30">
        <f t="shared" si="44"/>
        <v>25462806</v>
      </c>
      <c r="W500" s="27">
        <f t="shared" si="45"/>
        <v>89.211083938869464</v>
      </c>
      <c r="X500" s="31">
        <f t="shared" si="46"/>
        <v>183.00950172025983</v>
      </c>
      <c r="Y500" t="str">
        <f t="shared" si="47"/>
        <v>High ROI</v>
      </c>
    </row>
    <row r="501" spans="1:25" x14ac:dyDescent="0.3">
      <c r="A501" s="2" t="s">
        <v>518</v>
      </c>
      <c r="B501" s="2" t="s">
        <v>1402</v>
      </c>
      <c r="C501" s="2" t="s">
        <v>1633</v>
      </c>
      <c r="D501" s="2" t="s">
        <v>1636</v>
      </c>
      <c r="E501" s="2">
        <v>2024</v>
      </c>
      <c r="F501" s="2" t="s">
        <v>1640</v>
      </c>
      <c r="G501" s="2">
        <v>1112</v>
      </c>
      <c r="H501" s="2">
        <v>11861</v>
      </c>
      <c r="I501" s="2">
        <v>7142</v>
      </c>
      <c r="J501" s="2">
        <v>455453</v>
      </c>
      <c r="K501" s="2">
        <v>10</v>
      </c>
      <c r="L501" s="2">
        <v>2</v>
      </c>
      <c r="M501" s="2">
        <v>2.42</v>
      </c>
      <c r="N501" s="2">
        <v>23.88</v>
      </c>
      <c r="O501" s="2">
        <v>31.21</v>
      </c>
      <c r="P501" s="2">
        <v>3.3</v>
      </c>
      <c r="Q501" s="2">
        <v>5191</v>
      </c>
      <c r="R501" s="2">
        <v>8735</v>
      </c>
      <c r="S501" s="2">
        <v>14</v>
      </c>
      <c r="T501" s="30">
        <f t="shared" si="42"/>
        <v>13189432</v>
      </c>
      <c r="U501" s="30">
        <f t="shared" si="43"/>
        <v>8397357</v>
      </c>
      <c r="V501" s="30">
        <f t="shared" si="44"/>
        <v>4792075</v>
      </c>
      <c r="W501" s="27">
        <f t="shared" si="45"/>
        <v>10.521557657980077</v>
      </c>
      <c r="X501" s="31">
        <f t="shared" si="46"/>
        <v>28.958930998368658</v>
      </c>
      <c r="Y501" t="str">
        <f t="shared" si="47"/>
        <v>Low ROI</v>
      </c>
    </row>
    <row r="502" spans="1:25" x14ac:dyDescent="0.3">
      <c r="A502" s="2" t="s">
        <v>519</v>
      </c>
      <c r="B502" s="2" t="s">
        <v>1265</v>
      </c>
      <c r="C502" s="2" t="s">
        <v>1634</v>
      </c>
      <c r="D502" s="2" t="s">
        <v>1638</v>
      </c>
      <c r="E502" s="2">
        <v>2023</v>
      </c>
      <c r="F502" s="2" t="s">
        <v>1639</v>
      </c>
      <c r="G502" s="2">
        <v>2206</v>
      </c>
      <c r="H502" s="2">
        <v>17869</v>
      </c>
      <c r="I502" s="2">
        <v>2249</v>
      </c>
      <c r="J502" s="2">
        <v>196721</v>
      </c>
      <c r="K502" s="2">
        <v>4.8499999999999996</v>
      </c>
      <c r="L502" s="2">
        <v>7</v>
      </c>
      <c r="M502" s="2">
        <v>2.0299999999999998</v>
      </c>
      <c r="N502" s="2">
        <v>15.27</v>
      </c>
      <c r="O502" s="2">
        <v>68.739999999999995</v>
      </c>
      <c r="P502" s="2">
        <v>3.7</v>
      </c>
      <c r="Q502" s="2">
        <v>8970</v>
      </c>
      <c r="R502" s="2">
        <v>5986</v>
      </c>
      <c r="S502" s="2">
        <v>11</v>
      </c>
      <c r="T502" s="30">
        <f t="shared" si="42"/>
        <v>39419014</v>
      </c>
      <c r="U502" s="30">
        <f t="shared" si="43"/>
        <v>5158015</v>
      </c>
      <c r="V502" s="30">
        <f t="shared" si="44"/>
        <v>34260999</v>
      </c>
      <c r="W502" s="27">
        <f t="shared" si="45"/>
        <v>174.16035400389384</v>
      </c>
      <c r="X502" s="31">
        <f t="shared" si="46"/>
        <v>200.38030510214975</v>
      </c>
      <c r="Y502" t="str">
        <f t="shared" si="47"/>
        <v>High ROI</v>
      </c>
    </row>
    <row r="503" spans="1:25" x14ac:dyDescent="0.3">
      <c r="A503" s="2" t="s">
        <v>520</v>
      </c>
      <c r="B503" s="2" t="s">
        <v>1403</v>
      </c>
      <c r="C503" s="2" t="s">
        <v>1634</v>
      </c>
      <c r="D503" s="2" t="s">
        <v>1635</v>
      </c>
      <c r="E503" s="2">
        <v>2024</v>
      </c>
      <c r="F503" s="2" t="s">
        <v>1642</v>
      </c>
      <c r="G503" s="2">
        <v>3032</v>
      </c>
      <c r="H503" s="2">
        <v>4541</v>
      </c>
      <c r="I503" s="2">
        <v>12729</v>
      </c>
      <c r="J503" s="2">
        <v>218785</v>
      </c>
      <c r="K503" s="2">
        <v>13.47</v>
      </c>
      <c r="L503" s="2">
        <v>18</v>
      </c>
      <c r="M503" s="2">
        <v>9.5500000000000007</v>
      </c>
      <c r="N503" s="2">
        <v>0.03</v>
      </c>
      <c r="O503" s="2">
        <v>60.88</v>
      </c>
      <c r="P503" s="2">
        <v>1</v>
      </c>
      <c r="Q503" s="2">
        <v>5341</v>
      </c>
      <c r="R503" s="2">
        <v>5690</v>
      </c>
      <c r="S503" s="2">
        <v>11</v>
      </c>
      <c r="T503" s="30">
        <f t="shared" si="42"/>
        <v>13768312</v>
      </c>
      <c r="U503" s="30">
        <f t="shared" si="43"/>
        <v>38813113</v>
      </c>
      <c r="V503" s="30">
        <f t="shared" si="44"/>
        <v>-25044801</v>
      </c>
      <c r="W503" s="27">
        <f t="shared" si="45"/>
        <v>-114.47220330461411</v>
      </c>
      <c r="X503" s="31">
        <f t="shared" si="46"/>
        <v>62.930785931393835</v>
      </c>
      <c r="Y503" t="str">
        <f t="shared" si="47"/>
        <v>Loss making</v>
      </c>
    </row>
    <row r="504" spans="1:25" x14ac:dyDescent="0.3">
      <c r="A504" s="2" t="s">
        <v>521</v>
      </c>
      <c r="B504" s="2" t="s">
        <v>1404</v>
      </c>
      <c r="C504" s="2" t="s">
        <v>1633</v>
      </c>
      <c r="D504" s="2" t="s">
        <v>1635</v>
      </c>
      <c r="E504" s="2">
        <v>2024</v>
      </c>
      <c r="F504" s="2" t="s">
        <v>1642</v>
      </c>
      <c r="G504" s="2">
        <v>3344</v>
      </c>
      <c r="H504" s="2">
        <v>1605</v>
      </c>
      <c r="I504" s="2">
        <v>3339</v>
      </c>
      <c r="J504" s="2">
        <v>254535</v>
      </c>
      <c r="K504" s="2">
        <v>13.32</v>
      </c>
      <c r="L504" s="2">
        <v>3</v>
      </c>
      <c r="M504" s="2">
        <v>9.19</v>
      </c>
      <c r="N504" s="2">
        <v>22.35</v>
      </c>
      <c r="O504" s="2">
        <v>80</v>
      </c>
      <c r="P504" s="2">
        <v>4.7</v>
      </c>
      <c r="Q504" s="2">
        <v>5848</v>
      </c>
      <c r="R504" s="2">
        <v>7997</v>
      </c>
      <c r="S504" s="2">
        <v>11</v>
      </c>
      <c r="T504" s="30">
        <f t="shared" si="42"/>
        <v>5367120</v>
      </c>
      <c r="U504" s="30">
        <f t="shared" si="43"/>
        <v>11420151</v>
      </c>
      <c r="V504" s="30">
        <f t="shared" si="44"/>
        <v>-6053031</v>
      </c>
      <c r="W504" s="27">
        <f t="shared" si="45"/>
        <v>-23.780741351876951</v>
      </c>
      <c r="X504" s="31">
        <f t="shared" si="46"/>
        <v>21.085980317048737</v>
      </c>
      <c r="Y504" t="str">
        <f t="shared" si="47"/>
        <v>Loss making</v>
      </c>
    </row>
    <row r="505" spans="1:25" x14ac:dyDescent="0.3">
      <c r="A505" s="2" t="s">
        <v>522</v>
      </c>
      <c r="B505" s="2" t="s">
        <v>1405</v>
      </c>
      <c r="C505" s="2" t="s">
        <v>1632</v>
      </c>
      <c r="D505" s="2" t="s">
        <v>1635</v>
      </c>
      <c r="E505" s="2">
        <v>2024</v>
      </c>
      <c r="F505" s="2" t="s">
        <v>1639</v>
      </c>
      <c r="G505" s="2">
        <v>4779</v>
      </c>
      <c r="H505" s="2">
        <v>10578</v>
      </c>
      <c r="I505" s="2">
        <v>4759</v>
      </c>
      <c r="J505" s="2">
        <v>226481</v>
      </c>
      <c r="K505" s="2">
        <v>4.88</v>
      </c>
      <c r="L505" s="2">
        <v>17</v>
      </c>
      <c r="M505" s="2">
        <v>0.47</v>
      </c>
      <c r="N505" s="2">
        <v>13.04</v>
      </c>
      <c r="O505" s="2">
        <v>16.62</v>
      </c>
      <c r="P505" s="2">
        <v>1.4</v>
      </c>
      <c r="Q505" s="2">
        <v>19276</v>
      </c>
      <c r="R505" s="2">
        <v>8764</v>
      </c>
      <c r="S505" s="2">
        <v>11</v>
      </c>
      <c r="T505" s="30">
        <f t="shared" si="42"/>
        <v>50552262</v>
      </c>
      <c r="U505" s="30">
        <f t="shared" si="43"/>
        <v>22969742</v>
      </c>
      <c r="V505" s="30">
        <f t="shared" si="44"/>
        <v>27582520</v>
      </c>
      <c r="W505" s="27">
        <f t="shared" si="45"/>
        <v>121.78734639991876</v>
      </c>
      <c r="X505" s="31">
        <f t="shared" si="46"/>
        <v>223.20751851148663</v>
      </c>
      <c r="Y505" t="str">
        <f t="shared" si="47"/>
        <v>High ROI</v>
      </c>
    </row>
    <row r="506" spans="1:25" x14ac:dyDescent="0.3">
      <c r="A506" s="2" t="s">
        <v>523</v>
      </c>
      <c r="B506" s="2" t="s">
        <v>1105</v>
      </c>
      <c r="C506" s="2" t="s">
        <v>1633</v>
      </c>
      <c r="D506" s="2" t="s">
        <v>1638</v>
      </c>
      <c r="E506" s="2">
        <v>2024</v>
      </c>
      <c r="F506" s="2" t="s">
        <v>1640</v>
      </c>
      <c r="G506" s="2">
        <v>1206</v>
      </c>
      <c r="H506" s="2">
        <v>19779</v>
      </c>
      <c r="I506" s="2">
        <v>13983</v>
      </c>
      <c r="J506" s="2">
        <v>229838</v>
      </c>
      <c r="K506" s="2">
        <v>13.51</v>
      </c>
      <c r="L506" s="2">
        <v>19</v>
      </c>
      <c r="M506" s="2">
        <v>3.39</v>
      </c>
      <c r="N506" s="2">
        <v>6.57</v>
      </c>
      <c r="O506" s="2">
        <v>83.21</v>
      </c>
      <c r="P506" s="2">
        <v>2.6</v>
      </c>
      <c r="Q506" s="2">
        <v>7560</v>
      </c>
      <c r="R506" s="2">
        <v>8371</v>
      </c>
      <c r="S506" s="2">
        <v>2</v>
      </c>
      <c r="T506" s="30">
        <f t="shared" si="42"/>
        <v>23853474</v>
      </c>
      <c r="U506" s="30">
        <f t="shared" si="43"/>
        <v>17093336</v>
      </c>
      <c r="V506" s="30">
        <f t="shared" si="44"/>
        <v>6760138</v>
      </c>
      <c r="W506" s="27">
        <f t="shared" si="45"/>
        <v>29.412621063531706</v>
      </c>
      <c r="X506" s="31">
        <f t="shared" si="46"/>
        <v>103.78385645541643</v>
      </c>
      <c r="Y506" t="str">
        <f t="shared" si="47"/>
        <v>Moderate</v>
      </c>
    </row>
    <row r="507" spans="1:25" x14ac:dyDescent="0.3">
      <c r="A507" s="2" t="s">
        <v>524</v>
      </c>
      <c r="B507" s="2" t="s">
        <v>1406</v>
      </c>
      <c r="C507" s="2" t="s">
        <v>1634</v>
      </c>
      <c r="D507" s="2" t="s">
        <v>1637</v>
      </c>
      <c r="E507" s="2">
        <v>2024</v>
      </c>
      <c r="F507" s="2" t="s">
        <v>1642</v>
      </c>
      <c r="G507" s="2">
        <v>782</v>
      </c>
      <c r="H507" s="2">
        <v>7590</v>
      </c>
      <c r="I507" s="2">
        <v>7085</v>
      </c>
      <c r="J507" s="2">
        <v>96154</v>
      </c>
      <c r="K507" s="2">
        <v>14.94</v>
      </c>
      <c r="L507" s="2">
        <v>10</v>
      </c>
      <c r="M507" s="2">
        <v>4.05</v>
      </c>
      <c r="N507" s="2">
        <v>19.18</v>
      </c>
      <c r="O507" s="2">
        <v>33.47</v>
      </c>
      <c r="P507" s="2">
        <v>4.0999999999999996</v>
      </c>
      <c r="Q507" s="2">
        <v>17025</v>
      </c>
      <c r="R507" s="2">
        <v>5258</v>
      </c>
      <c r="S507" s="2">
        <v>6</v>
      </c>
      <c r="T507" s="30">
        <f t="shared" si="42"/>
        <v>5935380</v>
      </c>
      <c r="U507" s="30">
        <f t="shared" si="43"/>
        <v>5636624</v>
      </c>
      <c r="V507" s="30">
        <f t="shared" si="44"/>
        <v>298756</v>
      </c>
      <c r="W507" s="27">
        <f t="shared" si="45"/>
        <v>3.1070574287081141</v>
      </c>
      <c r="X507" s="31">
        <f t="shared" si="46"/>
        <v>61.727853235434821</v>
      </c>
      <c r="Y507" t="str">
        <f t="shared" si="47"/>
        <v>Low ROI</v>
      </c>
    </row>
    <row r="508" spans="1:25" x14ac:dyDescent="0.3">
      <c r="A508" s="2" t="s">
        <v>525</v>
      </c>
      <c r="B508" s="2" t="s">
        <v>1407</v>
      </c>
      <c r="C508" s="2" t="s">
        <v>1634</v>
      </c>
      <c r="D508" s="2" t="s">
        <v>1635</v>
      </c>
      <c r="E508" s="2">
        <v>2024</v>
      </c>
      <c r="F508" s="2" t="s">
        <v>1641</v>
      </c>
      <c r="G508" s="2">
        <v>4380</v>
      </c>
      <c r="H508" s="2">
        <v>7582</v>
      </c>
      <c r="I508" s="2">
        <v>6232</v>
      </c>
      <c r="J508" s="2">
        <v>319160</v>
      </c>
      <c r="K508" s="2">
        <v>12.38</v>
      </c>
      <c r="L508" s="2">
        <v>13</v>
      </c>
      <c r="M508" s="2">
        <v>2.39</v>
      </c>
      <c r="N508" s="2">
        <v>23.17</v>
      </c>
      <c r="O508" s="2">
        <v>49.26</v>
      </c>
      <c r="P508" s="2">
        <v>2.7</v>
      </c>
      <c r="Q508" s="2">
        <v>5800</v>
      </c>
      <c r="R508" s="2">
        <v>8531</v>
      </c>
      <c r="S508" s="2">
        <v>3</v>
      </c>
      <c r="T508" s="30">
        <f t="shared" si="42"/>
        <v>33209160</v>
      </c>
      <c r="U508" s="30">
        <f t="shared" si="43"/>
        <v>27615320</v>
      </c>
      <c r="V508" s="30">
        <f t="shared" si="44"/>
        <v>5593840</v>
      </c>
      <c r="W508" s="27">
        <f t="shared" si="45"/>
        <v>17.526757739065047</v>
      </c>
      <c r="X508" s="31">
        <f t="shared" si="46"/>
        <v>104.05176087228976</v>
      </c>
      <c r="Y508" t="str">
        <f t="shared" si="47"/>
        <v>Moderate</v>
      </c>
    </row>
    <row r="509" spans="1:25" x14ac:dyDescent="0.3">
      <c r="A509" s="2" t="s">
        <v>526</v>
      </c>
      <c r="B509" s="2" t="s">
        <v>1408</v>
      </c>
      <c r="C509" s="2" t="s">
        <v>1634</v>
      </c>
      <c r="D509" s="2" t="s">
        <v>1638</v>
      </c>
      <c r="E509" s="2">
        <v>2023</v>
      </c>
      <c r="F509" s="2" t="s">
        <v>1641</v>
      </c>
      <c r="G509" s="2">
        <v>4896</v>
      </c>
      <c r="H509" s="2">
        <v>18518</v>
      </c>
      <c r="I509" s="2">
        <v>5060</v>
      </c>
      <c r="J509" s="2">
        <v>491904</v>
      </c>
      <c r="K509" s="2">
        <v>12.67</v>
      </c>
      <c r="L509" s="2">
        <v>17</v>
      </c>
      <c r="M509" s="2">
        <v>6.29</v>
      </c>
      <c r="N509" s="2">
        <v>12.09</v>
      </c>
      <c r="O509" s="2">
        <v>45.09</v>
      </c>
      <c r="P509" s="2">
        <v>4.8</v>
      </c>
      <c r="Q509" s="2">
        <v>4838</v>
      </c>
      <c r="R509" s="2">
        <v>689</v>
      </c>
      <c r="S509" s="2">
        <v>14</v>
      </c>
      <c r="T509" s="30">
        <f t="shared" si="42"/>
        <v>90664128</v>
      </c>
      <c r="U509" s="30">
        <f t="shared" si="43"/>
        <v>25265664</v>
      </c>
      <c r="V509" s="30">
        <f t="shared" si="44"/>
        <v>65398464</v>
      </c>
      <c r="W509" s="27">
        <f t="shared" si="45"/>
        <v>132.94964871194378</v>
      </c>
      <c r="X509" s="31">
        <f t="shared" si="46"/>
        <v>184.31264637002343</v>
      </c>
      <c r="Y509" t="str">
        <f t="shared" si="47"/>
        <v>High ROI</v>
      </c>
    </row>
    <row r="510" spans="1:25" x14ac:dyDescent="0.3">
      <c r="A510" s="2" t="s">
        <v>527</v>
      </c>
      <c r="B510" s="2" t="s">
        <v>1362</v>
      </c>
      <c r="C510" s="2" t="s">
        <v>1632</v>
      </c>
      <c r="D510" s="2" t="s">
        <v>1636</v>
      </c>
      <c r="E510" s="2">
        <v>2023</v>
      </c>
      <c r="F510" s="2" t="s">
        <v>1640</v>
      </c>
      <c r="G510" s="2">
        <v>1003</v>
      </c>
      <c r="H510" s="2">
        <v>3425</v>
      </c>
      <c r="I510" s="2">
        <v>3161</v>
      </c>
      <c r="J510" s="2">
        <v>401822</v>
      </c>
      <c r="K510" s="2">
        <v>3.74</v>
      </c>
      <c r="L510" s="2">
        <v>15</v>
      </c>
      <c r="M510" s="2">
        <v>6.4</v>
      </c>
      <c r="N510" s="2">
        <v>7.89</v>
      </c>
      <c r="O510" s="2">
        <v>70.819999999999993</v>
      </c>
      <c r="P510" s="2">
        <v>2.9</v>
      </c>
      <c r="Q510" s="2">
        <v>6987</v>
      </c>
      <c r="R510" s="2">
        <v>9652</v>
      </c>
      <c r="S510" s="2">
        <v>12</v>
      </c>
      <c r="T510" s="30">
        <f t="shared" si="42"/>
        <v>3435275</v>
      </c>
      <c r="U510" s="30">
        <f t="shared" si="43"/>
        <v>3572305</v>
      </c>
      <c r="V510" s="30">
        <f t="shared" si="44"/>
        <v>-137030</v>
      </c>
      <c r="W510" s="27">
        <f t="shared" si="45"/>
        <v>-0.34102164640064508</v>
      </c>
      <c r="X510" s="31">
        <f t="shared" si="46"/>
        <v>8.549245685900722</v>
      </c>
      <c r="Y510" t="str">
        <f t="shared" si="47"/>
        <v>Loss making</v>
      </c>
    </row>
    <row r="511" spans="1:25" x14ac:dyDescent="0.3">
      <c r="A511" s="2" t="s">
        <v>528</v>
      </c>
      <c r="B511" s="2" t="s">
        <v>1409</v>
      </c>
      <c r="C511" s="2" t="s">
        <v>1634</v>
      </c>
      <c r="D511" s="2" t="s">
        <v>1637</v>
      </c>
      <c r="E511" s="2">
        <v>2024</v>
      </c>
      <c r="F511" s="2" t="s">
        <v>1642</v>
      </c>
      <c r="G511" s="2">
        <v>2589</v>
      </c>
      <c r="H511" s="2">
        <v>19940</v>
      </c>
      <c r="I511" s="2">
        <v>6964</v>
      </c>
      <c r="J511" s="2">
        <v>424200</v>
      </c>
      <c r="K511" s="2">
        <v>8.65</v>
      </c>
      <c r="L511" s="2">
        <v>2</v>
      </c>
      <c r="M511" s="2">
        <v>8.51</v>
      </c>
      <c r="N511" s="2">
        <v>19.72</v>
      </c>
      <c r="O511" s="2">
        <v>43.63</v>
      </c>
      <c r="P511" s="2">
        <v>4.5</v>
      </c>
      <c r="Q511" s="2">
        <v>5014</v>
      </c>
      <c r="R511" s="2">
        <v>1984</v>
      </c>
      <c r="S511" s="2">
        <v>10</v>
      </c>
      <c r="T511" s="30">
        <f t="shared" si="42"/>
        <v>51624660</v>
      </c>
      <c r="U511" s="30">
        <f t="shared" si="43"/>
        <v>18453996</v>
      </c>
      <c r="V511" s="30">
        <f t="shared" si="44"/>
        <v>33170664</v>
      </c>
      <c r="W511" s="27">
        <f t="shared" si="45"/>
        <v>78.195813295615281</v>
      </c>
      <c r="X511" s="31">
        <f t="shared" si="46"/>
        <v>121.6988684582744</v>
      </c>
      <c r="Y511" t="str">
        <f t="shared" si="47"/>
        <v>High ROI</v>
      </c>
    </row>
    <row r="512" spans="1:25" x14ac:dyDescent="0.3">
      <c r="A512" s="2" t="s">
        <v>529</v>
      </c>
      <c r="B512" s="2" t="s">
        <v>1153</v>
      </c>
      <c r="C512" s="2" t="s">
        <v>1632</v>
      </c>
      <c r="D512" s="2" t="s">
        <v>1637</v>
      </c>
      <c r="E512" s="2">
        <v>2023</v>
      </c>
      <c r="F512" s="2" t="s">
        <v>1642</v>
      </c>
      <c r="G512" s="2">
        <v>3374</v>
      </c>
      <c r="H512" s="2">
        <v>8417</v>
      </c>
      <c r="I512" s="2">
        <v>14193</v>
      </c>
      <c r="J512" s="2">
        <v>104238</v>
      </c>
      <c r="K512" s="2">
        <v>1.01</v>
      </c>
      <c r="L512" s="2">
        <v>14</v>
      </c>
      <c r="M512" s="2">
        <v>7.41</v>
      </c>
      <c r="N512" s="2">
        <v>17.04</v>
      </c>
      <c r="O512" s="2">
        <v>85.48</v>
      </c>
      <c r="P512" s="2">
        <v>4.2</v>
      </c>
      <c r="Q512" s="2">
        <v>18643</v>
      </c>
      <c r="R512" s="2">
        <v>5499</v>
      </c>
      <c r="S512" s="2">
        <v>8</v>
      </c>
      <c r="T512" s="30">
        <f t="shared" si="42"/>
        <v>28398958</v>
      </c>
      <c r="U512" s="30">
        <f t="shared" si="43"/>
        <v>47991420</v>
      </c>
      <c r="V512" s="30">
        <f t="shared" si="44"/>
        <v>-19592462</v>
      </c>
      <c r="W512" s="27">
        <f t="shared" si="45"/>
        <v>-187.95892093094648</v>
      </c>
      <c r="X512" s="31">
        <f t="shared" si="46"/>
        <v>272.44342754082004</v>
      </c>
      <c r="Y512" t="str">
        <f t="shared" si="47"/>
        <v>Loss making</v>
      </c>
    </row>
    <row r="513" spans="1:25" x14ac:dyDescent="0.3">
      <c r="A513" s="2" t="s">
        <v>530</v>
      </c>
      <c r="B513" s="2" t="s">
        <v>1410</v>
      </c>
      <c r="C513" s="2" t="s">
        <v>1633</v>
      </c>
      <c r="D513" s="2" t="s">
        <v>1635</v>
      </c>
      <c r="E513" s="2">
        <v>2023</v>
      </c>
      <c r="F513" s="2" t="s">
        <v>1640</v>
      </c>
      <c r="G513" s="2">
        <v>3351</v>
      </c>
      <c r="H513" s="2">
        <v>2052</v>
      </c>
      <c r="I513" s="2">
        <v>12644</v>
      </c>
      <c r="J513" s="2">
        <v>370752</v>
      </c>
      <c r="K513" s="2">
        <v>1.42</v>
      </c>
      <c r="L513" s="2">
        <v>3</v>
      </c>
      <c r="M513" s="2">
        <v>5.43</v>
      </c>
      <c r="N513" s="2">
        <v>22.22</v>
      </c>
      <c r="O513" s="2">
        <v>82.2</v>
      </c>
      <c r="P513" s="2">
        <v>4.9000000000000004</v>
      </c>
      <c r="Q513" s="2">
        <v>12780</v>
      </c>
      <c r="R513" s="2">
        <v>8603</v>
      </c>
      <c r="S513" s="2">
        <v>11</v>
      </c>
      <c r="T513" s="30">
        <f t="shared" si="42"/>
        <v>6876252</v>
      </c>
      <c r="U513" s="30">
        <f t="shared" si="43"/>
        <v>42740796</v>
      </c>
      <c r="V513" s="30">
        <f t="shared" si="44"/>
        <v>-35864544</v>
      </c>
      <c r="W513" s="27">
        <f t="shared" si="45"/>
        <v>-96.734593474883482</v>
      </c>
      <c r="X513" s="31">
        <f t="shared" si="46"/>
        <v>18.546769808389435</v>
      </c>
      <c r="Y513" t="str">
        <f t="shared" si="47"/>
        <v>Loss making</v>
      </c>
    </row>
    <row r="514" spans="1:25" x14ac:dyDescent="0.3">
      <c r="A514" s="2" t="s">
        <v>531</v>
      </c>
      <c r="B514" s="2" t="s">
        <v>1319</v>
      </c>
      <c r="C514" s="2" t="s">
        <v>1634</v>
      </c>
      <c r="D514" s="2" t="s">
        <v>1638</v>
      </c>
      <c r="E514" s="2">
        <v>2024</v>
      </c>
      <c r="F514" s="2" t="s">
        <v>1639</v>
      </c>
      <c r="G514" s="2">
        <v>1592</v>
      </c>
      <c r="H514" s="2">
        <v>5411</v>
      </c>
      <c r="I514" s="2">
        <v>4470</v>
      </c>
      <c r="J514" s="2">
        <v>139081</v>
      </c>
      <c r="K514" s="2">
        <v>14.98</v>
      </c>
      <c r="L514" s="2">
        <v>4</v>
      </c>
      <c r="M514" s="2">
        <v>6.54</v>
      </c>
      <c r="N514" s="2">
        <v>17.309999999999999</v>
      </c>
      <c r="O514" s="2">
        <v>79.77</v>
      </c>
      <c r="P514" s="2">
        <v>4.7</v>
      </c>
      <c r="Q514" s="2">
        <v>11807</v>
      </c>
      <c r="R514" s="2">
        <v>1176</v>
      </c>
      <c r="S514" s="2">
        <v>9</v>
      </c>
      <c r="T514" s="30">
        <f t="shared" si="42"/>
        <v>8614312</v>
      </c>
      <c r="U514" s="30">
        <f t="shared" si="43"/>
        <v>7255321</v>
      </c>
      <c r="V514" s="30">
        <f t="shared" si="44"/>
        <v>1358991</v>
      </c>
      <c r="W514" s="27">
        <f t="shared" si="45"/>
        <v>9.7712196489815284</v>
      </c>
      <c r="X514" s="31">
        <f t="shared" si="46"/>
        <v>61.937374623420887</v>
      </c>
      <c r="Y514" t="str">
        <f t="shared" si="47"/>
        <v>Low ROI</v>
      </c>
    </row>
    <row r="515" spans="1:25" x14ac:dyDescent="0.3">
      <c r="A515" s="2" t="s">
        <v>532</v>
      </c>
      <c r="B515" s="2" t="s">
        <v>1411</v>
      </c>
      <c r="C515" s="2" t="s">
        <v>1634</v>
      </c>
      <c r="D515" s="2" t="s">
        <v>1637</v>
      </c>
      <c r="E515" s="2">
        <v>2024</v>
      </c>
      <c r="F515" s="2" t="s">
        <v>1639</v>
      </c>
      <c r="G515" s="2">
        <v>1241</v>
      </c>
      <c r="H515" s="2">
        <v>4889</v>
      </c>
      <c r="I515" s="2">
        <v>2553</v>
      </c>
      <c r="J515" s="2">
        <v>297644</v>
      </c>
      <c r="K515" s="2">
        <v>4.9000000000000004</v>
      </c>
      <c r="L515" s="2">
        <v>16</v>
      </c>
      <c r="M515" s="2">
        <v>2.74</v>
      </c>
      <c r="N515" s="2">
        <v>6.09</v>
      </c>
      <c r="O515" s="2">
        <v>15.7</v>
      </c>
      <c r="P515" s="2">
        <v>4.5999999999999996</v>
      </c>
      <c r="Q515" s="2">
        <v>11415</v>
      </c>
      <c r="R515" s="2">
        <v>7335</v>
      </c>
      <c r="S515" s="2">
        <v>7</v>
      </c>
      <c r="T515" s="30">
        <f t="shared" ref="T515:T578" si="48">G515*H515</f>
        <v>6067249</v>
      </c>
      <c r="U515" s="30">
        <f t="shared" ref="U515:U578" si="49">(G515*I515)+J515</f>
        <v>3465917</v>
      </c>
      <c r="V515" s="30">
        <f t="shared" ref="V515:V578" si="50">T515-U515</f>
        <v>2601332</v>
      </c>
      <c r="W515" s="27">
        <f t="shared" ref="W515:W578" si="51">V515/J515</f>
        <v>8.7397427799653276</v>
      </c>
      <c r="X515" s="31">
        <f t="shared" ref="X515:X578" si="52">T515/J515</f>
        <v>20.384247624679148</v>
      </c>
      <c r="Y515" t="str">
        <f t="shared" ref="Y515:Y578" si="53">IF(OR(W515&lt;$AB$2,W515&lt;0),"Loss making",IF(W515&lt;$AB$3,"Low ROI",IF(W515&lt;$AB$4,"Moderate","High ROI")))</f>
        <v>Low ROI</v>
      </c>
    </row>
    <row r="516" spans="1:25" x14ac:dyDescent="0.3">
      <c r="A516" s="2" t="s">
        <v>533</v>
      </c>
      <c r="B516" s="2" t="s">
        <v>1412</v>
      </c>
      <c r="C516" s="2" t="s">
        <v>1634</v>
      </c>
      <c r="D516" s="2" t="s">
        <v>1637</v>
      </c>
      <c r="E516" s="2">
        <v>2023</v>
      </c>
      <c r="F516" s="2" t="s">
        <v>1639</v>
      </c>
      <c r="G516" s="2">
        <v>3043</v>
      </c>
      <c r="H516" s="2">
        <v>15129</v>
      </c>
      <c r="I516" s="2">
        <v>8900</v>
      </c>
      <c r="J516" s="2">
        <v>475113</v>
      </c>
      <c r="K516" s="2">
        <v>11.22</v>
      </c>
      <c r="L516" s="2">
        <v>6</v>
      </c>
      <c r="M516" s="2">
        <v>5.93</v>
      </c>
      <c r="N516" s="2">
        <v>23.29</v>
      </c>
      <c r="O516" s="2">
        <v>78.34</v>
      </c>
      <c r="P516" s="2">
        <v>3.9</v>
      </c>
      <c r="Q516" s="2">
        <v>12658</v>
      </c>
      <c r="R516" s="2">
        <v>6937</v>
      </c>
      <c r="S516" s="2">
        <v>10</v>
      </c>
      <c r="T516" s="30">
        <f t="shared" si="48"/>
        <v>46037547</v>
      </c>
      <c r="U516" s="30">
        <f t="shared" si="49"/>
        <v>27557813</v>
      </c>
      <c r="V516" s="30">
        <f t="shared" si="50"/>
        <v>18479734</v>
      </c>
      <c r="W516" s="27">
        <f t="shared" si="51"/>
        <v>38.895450135020511</v>
      </c>
      <c r="X516" s="31">
        <f t="shared" si="52"/>
        <v>96.898100030940014</v>
      </c>
      <c r="Y516" t="str">
        <f t="shared" si="53"/>
        <v>Moderate</v>
      </c>
    </row>
    <row r="517" spans="1:25" x14ac:dyDescent="0.3">
      <c r="A517" s="2" t="s">
        <v>534</v>
      </c>
      <c r="B517" s="2" t="s">
        <v>1155</v>
      </c>
      <c r="C517" s="2" t="s">
        <v>1632</v>
      </c>
      <c r="D517" s="2" t="s">
        <v>1638</v>
      </c>
      <c r="E517" s="2">
        <v>2024</v>
      </c>
      <c r="F517" s="2" t="s">
        <v>1640</v>
      </c>
      <c r="G517" s="2">
        <v>2731</v>
      </c>
      <c r="H517" s="2">
        <v>3930</v>
      </c>
      <c r="I517" s="2">
        <v>11344</v>
      </c>
      <c r="J517" s="2">
        <v>363105</v>
      </c>
      <c r="K517" s="2">
        <v>12.1</v>
      </c>
      <c r="L517" s="2">
        <v>15</v>
      </c>
      <c r="M517" s="2">
        <v>4.8899999999999997</v>
      </c>
      <c r="N517" s="2">
        <v>2.62</v>
      </c>
      <c r="O517" s="2">
        <v>72.53</v>
      </c>
      <c r="P517" s="2">
        <v>2.5</v>
      </c>
      <c r="Q517" s="2">
        <v>10121</v>
      </c>
      <c r="R517" s="2">
        <v>133</v>
      </c>
      <c r="S517" s="2">
        <v>7</v>
      </c>
      <c r="T517" s="30">
        <f t="shared" si="48"/>
        <v>10732830</v>
      </c>
      <c r="U517" s="30">
        <f t="shared" si="49"/>
        <v>31343569</v>
      </c>
      <c r="V517" s="30">
        <f t="shared" si="50"/>
        <v>-20610739</v>
      </c>
      <c r="W517" s="27">
        <f t="shared" si="51"/>
        <v>-56.762476418666779</v>
      </c>
      <c r="X517" s="31">
        <f t="shared" si="52"/>
        <v>29.558474821332673</v>
      </c>
      <c r="Y517" t="str">
        <f t="shared" si="53"/>
        <v>Loss making</v>
      </c>
    </row>
    <row r="518" spans="1:25" x14ac:dyDescent="0.3">
      <c r="A518" s="2" t="s">
        <v>535</v>
      </c>
      <c r="B518" s="2" t="s">
        <v>1413</v>
      </c>
      <c r="C518" s="2" t="s">
        <v>1633</v>
      </c>
      <c r="D518" s="2" t="s">
        <v>1635</v>
      </c>
      <c r="E518" s="2">
        <v>2024</v>
      </c>
      <c r="F518" s="2" t="s">
        <v>1642</v>
      </c>
      <c r="G518" s="2">
        <v>1267</v>
      </c>
      <c r="H518" s="2">
        <v>1958</v>
      </c>
      <c r="I518" s="2">
        <v>2738</v>
      </c>
      <c r="J518" s="2">
        <v>249775</v>
      </c>
      <c r="K518" s="2">
        <v>12.87</v>
      </c>
      <c r="L518" s="2">
        <v>13</v>
      </c>
      <c r="M518" s="2">
        <v>1.33</v>
      </c>
      <c r="N518" s="2">
        <v>6.7</v>
      </c>
      <c r="O518" s="2">
        <v>18.28</v>
      </c>
      <c r="P518" s="2">
        <v>1.4</v>
      </c>
      <c r="Q518" s="2">
        <v>12047</v>
      </c>
      <c r="R518" s="2">
        <v>1941</v>
      </c>
      <c r="S518" s="2">
        <v>8</v>
      </c>
      <c r="T518" s="30">
        <f t="shared" si="48"/>
        <v>2480786</v>
      </c>
      <c r="U518" s="30">
        <f t="shared" si="49"/>
        <v>3718821</v>
      </c>
      <c r="V518" s="30">
        <f t="shared" si="50"/>
        <v>-1238035</v>
      </c>
      <c r="W518" s="27">
        <f t="shared" si="51"/>
        <v>-4.9566009408467622</v>
      </c>
      <c r="X518" s="31">
        <f t="shared" si="52"/>
        <v>9.9320828745871292</v>
      </c>
      <c r="Y518" t="str">
        <f t="shared" si="53"/>
        <v>Loss making</v>
      </c>
    </row>
    <row r="519" spans="1:25" x14ac:dyDescent="0.3">
      <c r="A519" s="2" t="s">
        <v>536</v>
      </c>
      <c r="B519" s="2" t="s">
        <v>1343</v>
      </c>
      <c r="C519" s="2" t="s">
        <v>1633</v>
      </c>
      <c r="D519" s="2" t="s">
        <v>1635</v>
      </c>
      <c r="E519" s="2">
        <v>2024</v>
      </c>
      <c r="F519" s="2" t="s">
        <v>1640</v>
      </c>
      <c r="G519" s="2">
        <v>1590</v>
      </c>
      <c r="H519" s="2">
        <v>14895</v>
      </c>
      <c r="I519" s="2">
        <v>9362</v>
      </c>
      <c r="J519" s="2">
        <v>487973</v>
      </c>
      <c r="K519" s="2">
        <v>14.96</v>
      </c>
      <c r="L519" s="2">
        <v>15</v>
      </c>
      <c r="M519" s="2">
        <v>2.4300000000000002</v>
      </c>
      <c r="N519" s="2">
        <v>13</v>
      </c>
      <c r="O519" s="2">
        <v>18.59</v>
      </c>
      <c r="P519" s="2">
        <v>3.8</v>
      </c>
      <c r="Q519" s="2">
        <v>14985</v>
      </c>
      <c r="R519" s="2">
        <v>4581</v>
      </c>
      <c r="S519" s="2">
        <v>8</v>
      </c>
      <c r="T519" s="30">
        <f t="shared" si="48"/>
        <v>23683050</v>
      </c>
      <c r="U519" s="30">
        <f t="shared" si="49"/>
        <v>15373553</v>
      </c>
      <c r="V519" s="30">
        <f t="shared" si="50"/>
        <v>8309497</v>
      </c>
      <c r="W519" s="27">
        <f t="shared" si="51"/>
        <v>17.028599943029636</v>
      </c>
      <c r="X519" s="31">
        <f t="shared" si="52"/>
        <v>48.533525420463839</v>
      </c>
      <c r="Y519" t="str">
        <f t="shared" si="53"/>
        <v>Moderate</v>
      </c>
    </row>
    <row r="520" spans="1:25" x14ac:dyDescent="0.3">
      <c r="A520" s="2" t="s">
        <v>537</v>
      </c>
      <c r="B520" s="2" t="s">
        <v>1103</v>
      </c>
      <c r="C520" s="2" t="s">
        <v>1632</v>
      </c>
      <c r="D520" s="2" t="s">
        <v>1635</v>
      </c>
      <c r="E520" s="2">
        <v>2024</v>
      </c>
      <c r="F520" s="2" t="s">
        <v>1642</v>
      </c>
      <c r="G520" s="2">
        <v>3286</v>
      </c>
      <c r="H520" s="2">
        <v>1707</v>
      </c>
      <c r="I520" s="2">
        <v>6776</v>
      </c>
      <c r="J520" s="2">
        <v>339061</v>
      </c>
      <c r="K520" s="2">
        <v>3.62</v>
      </c>
      <c r="L520" s="2">
        <v>6</v>
      </c>
      <c r="M520" s="2">
        <v>2.92</v>
      </c>
      <c r="N520" s="2">
        <v>14.14</v>
      </c>
      <c r="O520" s="2">
        <v>18.09</v>
      </c>
      <c r="P520" s="2">
        <v>4.9000000000000004</v>
      </c>
      <c r="Q520" s="2">
        <v>3959</v>
      </c>
      <c r="R520" s="2">
        <v>8540</v>
      </c>
      <c r="S520" s="2">
        <v>10</v>
      </c>
      <c r="T520" s="30">
        <f t="shared" si="48"/>
        <v>5609202</v>
      </c>
      <c r="U520" s="30">
        <f t="shared" si="49"/>
        <v>22604997</v>
      </c>
      <c r="V520" s="30">
        <f t="shared" si="50"/>
        <v>-16995795</v>
      </c>
      <c r="W520" s="27">
        <f t="shared" si="51"/>
        <v>-50.126068760488529</v>
      </c>
      <c r="X520" s="31">
        <f t="shared" si="52"/>
        <v>16.543341758562619</v>
      </c>
      <c r="Y520" t="str">
        <f t="shared" si="53"/>
        <v>Loss making</v>
      </c>
    </row>
    <row r="521" spans="1:25" x14ac:dyDescent="0.3">
      <c r="A521" s="2" t="s">
        <v>538</v>
      </c>
      <c r="B521" s="2" t="s">
        <v>1414</v>
      </c>
      <c r="C521" s="2" t="s">
        <v>1632</v>
      </c>
      <c r="D521" s="2" t="s">
        <v>1637</v>
      </c>
      <c r="E521" s="2">
        <v>2024</v>
      </c>
      <c r="F521" s="2" t="s">
        <v>1642</v>
      </c>
      <c r="G521" s="2">
        <v>2436</v>
      </c>
      <c r="H521" s="2">
        <v>2399</v>
      </c>
      <c r="I521" s="2">
        <v>13940</v>
      </c>
      <c r="J521" s="2">
        <v>465952</v>
      </c>
      <c r="K521" s="2">
        <v>0.61</v>
      </c>
      <c r="L521" s="2">
        <v>8</v>
      </c>
      <c r="M521" s="2">
        <v>9.24</v>
      </c>
      <c r="N521" s="2">
        <v>0.38</v>
      </c>
      <c r="O521" s="2">
        <v>10.91</v>
      </c>
      <c r="P521" s="2">
        <v>3.9</v>
      </c>
      <c r="Q521" s="2">
        <v>6773</v>
      </c>
      <c r="R521" s="2">
        <v>1234</v>
      </c>
      <c r="S521" s="2">
        <v>12</v>
      </c>
      <c r="T521" s="30">
        <f t="shared" si="48"/>
        <v>5843964</v>
      </c>
      <c r="U521" s="30">
        <f t="shared" si="49"/>
        <v>34423792</v>
      </c>
      <c r="V521" s="30">
        <f t="shared" si="50"/>
        <v>-28579828</v>
      </c>
      <c r="W521" s="27">
        <f t="shared" si="51"/>
        <v>-61.336420918892934</v>
      </c>
      <c r="X521" s="31">
        <f t="shared" si="52"/>
        <v>12.541987157475448</v>
      </c>
      <c r="Y521" t="str">
        <f t="shared" si="53"/>
        <v>Loss making</v>
      </c>
    </row>
    <row r="522" spans="1:25" x14ac:dyDescent="0.3">
      <c r="A522" s="2" t="s">
        <v>539</v>
      </c>
      <c r="B522" s="2" t="s">
        <v>1415</v>
      </c>
      <c r="C522" s="2" t="s">
        <v>1634</v>
      </c>
      <c r="D522" s="2" t="s">
        <v>1638</v>
      </c>
      <c r="E522" s="2">
        <v>2024</v>
      </c>
      <c r="F522" s="2" t="s">
        <v>1642</v>
      </c>
      <c r="G522" s="2">
        <v>3769</v>
      </c>
      <c r="H522" s="2">
        <v>13153</v>
      </c>
      <c r="I522" s="2">
        <v>13471</v>
      </c>
      <c r="J522" s="2">
        <v>340134</v>
      </c>
      <c r="K522" s="2">
        <v>6.17</v>
      </c>
      <c r="L522" s="2">
        <v>3</v>
      </c>
      <c r="M522" s="2">
        <v>2.2999999999999998</v>
      </c>
      <c r="N522" s="2">
        <v>19.510000000000002</v>
      </c>
      <c r="O522" s="2">
        <v>53.89</v>
      </c>
      <c r="P522" s="2">
        <v>4.7</v>
      </c>
      <c r="Q522" s="2">
        <v>19602</v>
      </c>
      <c r="R522" s="2">
        <v>7361</v>
      </c>
      <c r="S522" s="2">
        <v>9</v>
      </c>
      <c r="T522" s="30">
        <f t="shared" si="48"/>
        <v>49573657</v>
      </c>
      <c r="U522" s="30">
        <f t="shared" si="49"/>
        <v>51112333</v>
      </c>
      <c r="V522" s="30">
        <f t="shared" si="50"/>
        <v>-1538676</v>
      </c>
      <c r="W522" s="27">
        <f t="shared" si="51"/>
        <v>-4.5237347633579708</v>
      </c>
      <c r="X522" s="31">
        <f t="shared" si="52"/>
        <v>145.74743189448864</v>
      </c>
      <c r="Y522" t="str">
        <f t="shared" si="53"/>
        <v>Loss making</v>
      </c>
    </row>
    <row r="523" spans="1:25" x14ac:dyDescent="0.3">
      <c r="A523" s="2" t="s">
        <v>540</v>
      </c>
      <c r="B523" s="2" t="s">
        <v>1290</v>
      </c>
      <c r="C523" s="2" t="s">
        <v>1633</v>
      </c>
      <c r="D523" s="2" t="s">
        <v>1637</v>
      </c>
      <c r="E523" s="2">
        <v>2024</v>
      </c>
      <c r="F523" s="2" t="s">
        <v>1640</v>
      </c>
      <c r="G523" s="2">
        <v>1438</v>
      </c>
      <c r="H523" s="2">
        <v>17905</v>
      </c>
      <c r="I523" s="2">
        <v>10923</v>
      </c>
      <c r="J523" s="2">
        <v>112551</v>
      </c>
      <c r="K523" s="2">
        <v>1.95</v>
      </c>
      <c r="L523" s="2">
        <v>10</v>
      </c>
      <c r="M523" s="2">
        <v>2.89</v>
      </c>
      <c r="N523" s="2">
        <v>9.0399999999999991</v>
      </c>
      <c r="O523" s="2">
        <v>87.87</v>
      </c>
      <c r="P523" s="2">
        <v>4.2</v>
      </c>
      <c r="Q523" s="2">
        <v>10957</v>
      </c>
      <c r="R523" s="2">
        <v>5398</v>
      </c>
      <c r="S523" s="2">
        <v>14</v>
      </c>
      <c r="T523" s="30">
        <f t="shared" si="48"/>
        <v>25747390</v>
      </c>
      <c r="U523" s="30">
        <f t="shared" si="49"/>
        <v>15819825</v>
      </c>
      <c r="V523" s="30">
        <f t="shared" si="50"/>
        <v>9927565</v>
      </c>
      <c r="W523" s="27">
        <f t="shared" si="51"/>
        <v>88.205035939263084</v>
      </c>
      <c r="X523" s="31">
        <f t="shared" si="52"/>
        <v>228.76198345638866</v>
      </c>
      <c r="Y523" t="str">
        <f t="shared" si="53"/>
        <v>High ROI</v>
      </c>
    </row>
    <row r="524" spans="1:25" x14ac:dyDescent="0.3">
      <c r="A524" s="2" t="s">
        <v>541</v>
      </c>
      <c r="B524" s="2" t="s">
        <v>1145</v>
      </c>
      <c r="C524" s="2" t="s">
        <v>1633</v>
      </c>
      <c r="D524" s="2" t="s">
        <v>1636</v>
      </c>
      <c r="E524" s="2">
        <v>2024</v>
      </c>
      <c r="F524" s="2" t="s">
        <v>1642</v>
      </c>
      <c r="G524" s="2">
        <v>1906</v>
      </c>
      <c r="H524" s="2">
        <v>10101</v>
      </c>
      <c r="I524" s="2">
        <v>7388</v>
      </c>
      <c r="J524" s="2">
        <v>260695</v>
      </c>
      <c r="K524" s="2">
        <v>0.34</v>
      </c>
      <c r="L524" s="2">
        <v>1</v>
      </c>
      <c r="M524" s="2">
        <v>3.69</v>
      </c>
      <c r="N524" s="2">
        <v>10.16</v>
      </c>
      <c r="O524" s="2">
        <v>45.09</v>
      </c>
      <c r="P524" s="2">
        <v>1.7</v>
      </c>
      <c r="Q524" s="2">
        <v>6923</v>
      </c>
      <c r="R524" s="2">
        <v>7117</v>
      </c>
      <c r="S524" s="2">
        <v>2</v>
      </c>
      <c r="T524" s="30">
        <f t="shared" si="48"/>
        <v>19252506</v>
      </c>
      <c r="U524" s="30">
        <f t="shared" si="49"/>
        <v>14342223</v>
      </c>
      <c r="V524" s="30">
        <f t="shared" si="50"/>
        <v>4910283</v>
      </c>
      <c r="W524" s="27">
        <f t="shared" si="51"/>
        <v>18.835355492050098</v>
      </c>
      <c r="X524" s="31">
        <f t="shared" si="52"/>
        <v>73.85069142100923</v>
      </c>
      <c r="Y524" t="str">
        <f t="shared" si="53"/>
        <v>Moderate</v>
      </c>
    </row>
    <row r="525" spans="1:25" x14ac:dyDescent="0.3">
      <c r="A525" s="2" t="s">
        <v>542</v>
      </c>
      <c r="B525" s="2" t="s">
        <v>1414</v>
      </c>
      <c r="C525" s="2" t="s">
        <v>1633</v>
      </c>
      <c r="D525" s="2" t="s">
        <v>1636</v>
      </c>
      <c r="E525" s="2">
        <v>2024</v>
      </c>
      <c r="F525" s="2" t="s">
        <v>1642</v>
      </c>
      <c r="G525" s="2">
        <v>1415</v>
      </c>
      <c r="H525" s="2">
        <v>2394</v>
      </c>
      <c r="I525" s="2">
        <v>9416</v>
      </c>
      <c r="J525" s="2">
        <v>203512</v>
      </c>
      <c r="K525" s="2">
        <v>5.41</v>
      </c>
      <c r="L525" s="2">
        <v>11</v>
      </c>
      <c r="M525" s="2">
        <v>6.64</v>
      </c>
      <c r="N525" s="2">
        <v>20.23</v>
      </c>
      <c r="O525" s="2">
        <v>53.26</v>
      </c>
      <c r="P525" s="2">
        <v>2</v>
      </c>
      <c r="Q525" s="2">
        <v>19192</v>
      </c>
      <c r="R525" s="2">
        <v>7871</v>
      </c>
      <c r="S525" s="2">
        <v>5</v>
      </c>
      <c r="T525" s="30">
        <f t="shared" si="48"/>
        <v>3387510</v>
      </c>
      <c r="U525" s="30">
        <f t="shared" si="49"/>
        <v>13527152</v>
      </c>
      <c r="V525" s="30">
        <f t="shared" si="50"/>
        <v>-10139642</v>
      </c>
      <c r="W525" s="27">
        <f t="shared" si="51"/>
        <v>-49.823312630213451</v>
      </c>
      <c r="X525" s="31">
        <f t="shared" si="52"/>
        <v>16.645259247611936</v>
      </c>
      <c r="Y525" t="str">
        <f t="shared" si="53"/>
        <v>Loss making</v>
      </c>
    </row>
    <row r="526" spans="1:25" x14ac:dyDescent="0.3">
      <c r="A526" s="2" t="s">
        <v>543</v>
      </c>
      <c r="B526" s="2" t="s">
        <v>1286</v>
      </c>
      <c r="C526" s="2" t="s">
        <v>1634</v>
      </c>
      <c r="D526" s="2" t="s">
        <v>1637</v>
      </c>
      <c r="E526" s="2">
        <v>2024</v>
      </c>
      <c r="F526" s="2" t="s">
        <v>1642</v>
      </c>
      <c r="G526" s="2">
        <v>549</v>
      </c>
      <c r="H526" s="2">
        <v>2014</v>
      </c>
      <c r="I526" s="2">
        <v>7104</v>
      </c>
      <c r="J526" s="2">
        <v>216277</v>
      </c>
      <c r="K526" s="2">
        <v>11.76</v>
      </c>
      <c r="L526" s="2">
        <v>11</v>
      </c>
      <c r="M526" s="2">
        <v>1.18</v>
      </c>
      <c r="N526" s="2">
        <v>9.48</v>
      </c>
      <c r="O526" s="2">
        <v>87.44</v>
      </c>
      <c r="P526" s="2">
        <v>2.4</v>
      </c>
      <c r="Q526" s="2">
        <v>18934</v>
      </c>
      <c r="R526" s="2">
        <v>8667</v>
      </c>
      <c r="S526" s="2">
        <v>8</v>
      </c>
      <c r="T526" s="30">
        <f t="shared" si="48"/>
        <v>1105686</v>
      </c>
      <c r="U526" s="30">
        <f t="shared" si="49"/>
        <v>4116373</v>
      </c>
      <c r="V526" s="30">
        <f t="shared" si="50"/>
        <v>-3010687</v>
      </c>
      <c r="W526" s="27">
        <f t="shared" si="51"/>
        <v>-13.92051397051004</v>
      </c>
      <c r="X526" s="31">
        <f t="shared" si="52"/>
        <v>5.1123605376438546</v>
      </c>
      <c r="Y526" t="str">
        <f t="shared" si="53"/>
        <v>Loss making</v>
      </c>
    </row>
    <row r="527" spans="1:25" x14ac:dyDescent="0.3">
      <c r="A527" s="2" t="s">
        <v>544</v>
      </c>
      <c r="B527" s="2" t="s">
        <v>1416</v>
      </c>
      <c r="C527" s="2" t="s">
        <v>1633</v>
      </c>
      <c r="D527" s="2" t="s">
        <v>1637</v>
      </c>
      <c r="E527" s="2">
        <v>2024</v>
      </c>
      <c r="F527" s="2" t="s">
        <v>1640</v>
      </c>
      <c r="G527" s="2">
        <v>1730</v>
      </c>
      <c r="H527" s="2">
        <v>5609</v>
      </c>
      <c r="I527" s="2">
        <v>8145</v>
      </c>
      <c r="J527" s="2">
        <v>130811</v>
      </c>
      <c r="K527" s="2">
        <v>8.49</v>
      </c>
      <c r="L527" s="2">
        <v>3</v>
      </c>
      <c r="M527" s="2">
        <v>9.5399999999999991</v>
      </c>
      <c r="N527" s="2">
        <v>1.18</v>
      </c>
      <c r="O527" s="2">
        <v>30.41</v>
      </c>
      <c r="P527" s="2">
        <v>1.7</v>
      </c>
      <c r="Q527" s="2">
        <v>6979</v>
      </c>
      <c r="R527" s="2">
        <v>9015</v>
      </c>
      <c r="S527" s="2">
        <v>12</v>
      </c>
      <c r="T527" s="30">
        <f t="shared" si="48"/>
        <v>9703570</v>
      </c>
      <c r="U527" s="30">
        <f t="shared" si="49"/>
        <v>14221661</v>
      </c>
      <c r="V527" s="30">
        <f t="shared" si="50"/>
        <v>-4518091</v>
      </c>
      <c r="W527" s="27">
        <f t="shared" si="51"/>
        <v>-34.539075460014828</v>
      </c>
      <c r="X527" s="31">
        <f t="shared" si="52"/>
        <v>74.180076599062772</v>
      </c>
      <c r="Y527" t="str">
        <f t="shared" si="53"/>
        <v>Loss making</v>
      </c>
    </row>
    <row r="528" spans="1:25" x14ac:dyDescent="0.3">
      <c r="A528" s="2" t="s">
        <v>545</v>
      </c>
      <c r="B528" s="2" t="s">
        <v>1153</v>
      </c>
      <c r="C528" s="2" t="s">
        <v>1633</v>
      </c>
      <c r="D528" s="2" t="s">
        <v>1637</v>
      </c>
      <c r="E528" s="2">
        <v>2024</v>
      </c>
      <c r="F528" s="2" t="s">
        <v>1642</v>
      </c>
      <c r="G528" s="2">
        <v>560</v>
      </c>
      <c r="H528" s="2">
        <v>14758</v>
      </c>
      <c r="I528" s="2">
        <v>13716</v>
      </c>
      <c r="J528" s="2">
        <v>304840</v>
      </c>
      <c r="K528" s="2">
        <v>4.6900000000000004</v>
      </c>
      <c r="L528" s="2">
        <v>17</v>
      </c>
      <c r="M528" s="2">
        <v>8.66</v>
      </c>
      <c r="N528" s="2">
        <v>4.41</v>
      </c>
      <c r="O528" s="2">
        <v>78.680000000000007</v>
      </c>
      <c r="P528" s="2">
        <v>3.3</v>
      </c>
      <c r="Q528" s="2">
        <v>16919</v>
      </c>
      <c r="R528" s="2">
        <v>2013</v>
      </c>
      <c r="S528" s="2">
        <v>9</v>
      </c>
      <c r="T528" s="30">
        <f t="shared" si="48"/>
        <v>8264480</v>
      </c>
      <c r="U528" s="30">
        <f t="shared" si="49"/>
        <v>7985800</v>
      </c>
      <c r="V528" s="30">
        <f t="shared" si="50"/>
        <v>278680</v>
      </c>
      <c r="W528" s="27">
        <f t="shared" si="51"/>
        <v>0.91418449022437998</v>
      </c>
      <c r="X528" s="31">
        <f t="shared" si="52"/>
        <v>27.110877837554128</v>
      </c>
      <c r="Y528" t="str">
        <f t="shared" si="53"/>
        <v>Low ROI</v>
      </c>
    </row>
    <row r="529" spans="1:25" x14ac:dyDescent="0.3">
      <c r="A529" s="2" t="s">
        <v>546</v>
      </c>
      <c r="B529" s="2" t="s">
        <v>1417</v>
      </c>
      <c r="C529" s="2" t="s">
        <v>1632</v>
      </c>
      <c r="D529" s="2" t="s">
        <v>1635</v>
      </c>
      <c r="E529" s="2">
        <v>2023</v>
      </c>
      <c r="F529" s="2" t="s">
        <v>1640</v>
      </c>
      <c r="G529" s="2">
        <v>4362</v>
      </c>
      <c r="H529" s="2">
        <v>16813</v>
      </c>
      <c r="I529" s="2">
        <v>8675</v>
      </c>
      <c r="J529" s="2">
        <v>367247</v>
      </c>
      <c r="K529" s="2">
        <v>9.82</v>
      </c>
      <c r="L529" s="2">
        <v>6</v>
      </c>
      <c r="M529" s="2">
        <v>5.77</v>
      </c>
      <c r="N529" s="2">
        <v>23.9</v>
      </c>
      <c r="O529" s="2">
        <v>53.71</v>
      </c>
      <c r="P529" s="2">
        <v>4.9000000000000004</v>
      </c>
      <c r="Q529" s="2">
        <v>3749</v>
      </c>
      <c r="R529" s="2">
        <v>4397</v>
      </c>
      <c r="S529" s="2">
        <v>8</v>
      </c>
      <c r="T529" s="30">
        <f t="shared" si="48"/>
        <v>73338306</v>
      </c>
      <c r="U529" s="30">
        <f t="shared" si="49"/>
        <v>38207597</v>
      </c>
      <c r="V529" s="30">
        <f t="shared" si="50"/>
        <v>35130709</v>
      </c>
      <c r="W529" s="27">
        <f t="shared" si="51"/>
        <v>95.659621453681041</v>
      </c>
      <c r="X529" s="31">
        <f t="shared" si="52"/>
        <v>199.69749514631843</v>
      </c>
      <c r="Y529" t="str">
        <f t="shared" si="53"/>
        <v>High ROI</v>
      </c>
    </row>
    <row r="530" spans="1:25" x14ac:dyDescent="0.3">
      <c r="A530" s="2" t="s">
        <v>547</v>
      </c>
      <c r="B530" s="2" t="s">
        <v>1418</v>
      </c>
      <c r="C530" s="2" t="s">
        <v>1632</v>
      </c>
      <c r="D530" s="2" t="s">
        <v>1638</v>
      </c>
      <c r="E530" s="2">
        <v>2023</v>
      </c>
      <c r="F530" s="2" t="s">
        <v>1642</v>
      </c>
      <c r="G530" s="2">
        <v>1374</v>
      </c>
      <c r="H530" s="2">
        <v>16849</v>
      </c>
      <c r="I530" s="2">
        <v>9886</v>
      </c>
      <c r="J530" s="2">
        <v>484843</v>
      </c>
      <c r="K530" s="2">
        <v>3.48</v>
      </c>
      <c r="L530" s="2">
        <v>0</v>
      </c>
      <c r="M530" s="2">
        <v>6.74</v>
      </c>
      <c r="N530" s="2">
        <v>1.76</v>
      </c>
      <c r="O530" s="2">
        <v>55.56</v>
      </c>
      <c r="P530" s="2">
        <v>4</v>
      </c>
      <c r="Q530" s="2">
        <v>4309</v>
      </c>
      <c r="R530" s="2">
        <v>2042</v>
      </c>
      <c r="S530" s="2">
        <v>13</v>
      </c>
      <c r="T530" s="30">
        <f t="shared" si="48"/>
        <v>23150526</v>
      </c>
      <c r="U530" s="30">
        <f t="shared" si="49"/>
        <v>14068207</v>
      </c>
      <c r="V530" s="30">
        <f t="shared" si="50"/>
        <v>9082319</v>
      </c>
      <c r="W530" s="27">
        <f t="shared" si="51"/>
        <v>18.732494848847978</v>
      </c>
      <c r="X530" s="31">
        <f t="shared" si="52"/>
        <v>47.748500029906587</v>
      </c>
      <c r="Y530" t="str">
        <f t="shared" si="53"/>
        <v>Moderate</v>
      </c>
    </row>
    <row r="531" spans="1:25" x14ac:dyDescent="0.3">
      <c r="A531" s="2" t="s">
        <v>548</v>
      </c>
      <c r="B531" s="2" t="s">
        <v>1419</v>
      </c>
      <c r="C531" s="2" t="s">
        <v>1634</v>
      </c>
      <c r="D531" s="2" t="s">
        <v>1637</v>
      </c>
      <c r="E531" s="2">
        <v>2024</v>
      </c>
      <c r="F531" s="2" t="s">
        <v>1641</v>
      </c>
      <c r="G531" s="2">
        <v>1205</v>
      </c>
      <c r="H531" s="2">
        <v>8679</v>
      </c>
      <c r="I531" s="2">
        <v>7433</v>
      </c>
      <c r="J531" s="2">
        <v>418266</v>
      </c>
      <c r="K531" s="2">
        <v>0.22</v>
      </c>
      <c r="L531" s="2">
        <v>12</v>
      </c>
      <c r="M531" s="2">
        <v>0.17</v>
      </c>
      <c r="N531" s="2">
        <v>8.8699999999999992</v>
      </c>
      <c r="O531" s="2">
        <v>37.450000000000003</v>
      </c>
      <c r="P531" s="2">
        <v>2.7</v>
      </c>
      <c r="Q531" s="2">
        <v>4421</v>
      </c>
      <c r="R531" s="2">
        <v>4104</v>
      </c>
      <c r="S531" s="2">
        <v>4</v>
      </c>
      <c r="T531" s="30">
        <f t="shared" si="48"/>
        <v>10458195</v>
      </c>
      <c r="U531" s="30">
        <f t="shared" si="49"/>
        <v>9375031</v>
      </c>
      <c r="V531" s="30">
        <f t="shared" si="50"/>
        <v>1083164</v>
      </c>
      <c r="W531" s="27">
        <f t="shared" si="51"/>
        <v>2.5896534741049955</v>
      </c>
      <c r="X531" s="31">
        <f t="shared" si="52"/>
        <v>25.003693821635036</v>
      </c>
      <c r="Y531" t="str">
        <f t="shared" si="53"/>
        <v>Low ROI</v>
      </c>
    </row>
    <row r="532" spans="1:25" x14ac:dyDescent="0.3">
      <c r="A532" s="2" t="s">
        <v>549</v>
      </c>
      <c r="B532" s="2" t="s">
        <v>1238</v>
      </c>
      <c r="C532" s="2" t="s">
        <v>1632</v>
      </c>
      <c r="D532" s="2" t="s">
        <v>1638</v>
      </c>
      <c r="E532" s="2">
        <v>2023</v>
      </c>
      <c r="F532" s="2" t="s">
        <v>1641</v>
      </c>
      <c r="G532" s="2">
        <v>1877</v>
      </c>
      <c r="H532" s="2">
        <v>11826</v>
      </c>
      <c r="I532" s="2">
        <v>1397</v>
      </c>
      <c r="J532" s="2">
        <v>284104</v>
      </c>
      <c r="K532" s="2">
        <v>11.47</v>
      </c>
      <c r="L532" s="2">
        <v>5</v>
      </c>
      <c r="M532" s="2">
        <v>3.39</v>
      </c>
      <c r="N532" s="2">
        <v>12.58</v>
      </c>
      <c r="O532" s="2">
        <v>54.93</v>
      </c>
      <c r="P532" s="2">
        <v>1</v>
      </c>
      <c r="Q532" s="2">
        <v>6176</v>
      </c>
      <c r="R532" s="2">
        <v>1431</v>
      </c>
      <c r="S532" s="2">
        <v>5</v>
      </c>
      <c r="T532" s="30">
        <f t="shared" si="48"/>
        <v>22197402</v>
      </c>
      <c r="U532" s="30">
        <f t="shared" si="49"/>
        <v>2906273</v>
      </c>
      <c r="V532" s="30">
        <f t="shared" si="50"/>
        <v>19291129</v>
      </c>
      <c r="W532" s="27">
        <f t="shared" si="51"/>
        <v>67.90164517219047</v>
      </c>
      <c r="X532" s="31">
        <f t="shared" si="52"/>
        <v>78.131254751781043</v>
      </c>
      <c r="Y532" t="str">
        <f t="shared" si="53"/>
        <v>High ROI</v>
      </c>
    </row>
    <row r="533" spans="1:25" x14ac:dyDescent="0.3">
      <c r="A533" s="2" t="s">
        <v>550</v>
      </c>
      <c r="B533" s="2" t="s">
        <v>1413</v>
      </c>
      <c r="C533" s="2" t="s">
        <v>1632</v>
      </c>
      <c r="D533" s="2" t="s">
        <v>1637</v>
      </c>
      <c r="E533" s="2">
        <v>2023</v>
      </c>
      <c r="F533" s="2" t="s">
        <v>1640</v>
      </c>
      <c r="G533" s="2">
        <v>3191</v>
      </c>
      <c r="H533" s="2">
        <v>13287</v>
      </c>
      <c r="I533" s="2">
        <v>3862</v>
      </c>
      <c r="J533" s="2">
        <v>69008</v>
      </c>
      <c r="K533" s="2">
        <v>9.36</v>
      </c>
      <c r="L533" s="2">
        <v>5</v>
      </c>
      <c r="M533" s="2">
        <v>7.96</v>
      </c>
      <c r="N533" s="2">
        <v>12.33</v>
      </c>
      <c r="O533" s="2">
        <v>15.85</v>
      </c>
      <c r="P533" s="2">
        <v>2.2999999999999998</v>
      </c>
      <c r="Q533" s="2">
        <v>3917</v>
      </c>
      <c r="R533" s="2">
        <v>7990</v>
      </c>
      <c r="S533" s="2">
        <v>13</v>
      </c>
      <c r="T533" s="30">
        <f t="shared" si="48"/>
        <v>42398817</v>
      </c>
      <c r="U533" s="30">
        <f t="shared" si="49"/>
        <v>12392650</v>
      </c>
      <c r="V533" s="30">
        <f t="shared" si="50"/>
        <v>30006167</v>
      </c>
      <c r="W533" s="27">
        <f t="shared" si="51"/>
        <v>434.8215714120102</v>
      </c>
      <c r="X533" s="31">
        <f t="shared" si="52"/>
        <v>614.40437340598191</v>
      </c>
      <c r="Y533" t="str">
        <f t="shared" si="53"/>
        <v>High ROI</v>
      </c>
    </row>
    <row r="534" spans="1:25" x14ac:dyDescent="0.3">
      <c r="A534" s="2" t="s">
        <v>551</v>
      </c>
      <c r="B534" s="2" t="s">
        <v>1171</v>
      </c>
      <c r="C534" s="2" t="s">
        <v>1632</v>
      </c>
      <c r="D534" s="2" t="s">
        <v>1638</v>
      </c>
      <c r="E534" s="2">
        <v>2024</v>
      </c>
      <c r="F534" s="2" t="s">
        <v>1642</v>
      </c>
      <c r="G534" s="2">
        <v>3536</v>
      </c>
      <c r="H534" s="2">
        <v>3060</v>
      </c>
      <c r="I534" s="2">
        <v>3136</v>
      </c>
      <c r="J534" s="2">
        <v>252346</v>
      </c>
      <c r="K534" s="2">
        <v>11.43</v>
      </c>
      <c r="L534" s="2">
        <v>11</v>
      </c>
      <c r="M534" s="2">
        <v>0.77</v>
      </c>
      <c r="N534" s="2">
        <v>0.1</v>
      </c>
      <c r="O534" s="2">
        <v>71.17</v>
      </c>
      <c r="P534" s="2">
        <v>3.1</v>
      </c>
      <c r="Q534" s="2">
        <v>18416</v>
      </c>
      <c r="R534" s="2">
        <v>4688</v>
      </c>
      <c r="S534" s="2">
        <v>8</v>
      </c>
      <c r="T534" s="30">
        <f t="shared" si="48"/>
        <v>10820160</v>
      </c>
      <c r="U534" s="30">
        <f t="shared" si="49"/>
        <v>11341242</v>
      </c>
      <c r="V534" s="30">
        <f t="shared" si="50"/>
        <v>-521082</v>
      </c>
      <c r="W534" s="27">
        <f t="shared" si="51"/>
        <v>-2.0649505044660903</v>
      </c>
      <c r="X534" s="31">
        <f t="shared" si="52"/>
        <v>42.878270311397841</v>
      </c>
      <c r="Y534" t="str">
        <f t="shared" si="53"/>
        <v>Loss making</v>
      </c>
    </row>
    <row r="535" spans="1:25" x14ac:dyDescent="0.3">
      <c r="A535" s="2" t="s">
        <v>552</v>
      </c>
      <c r="B535" s="2" t="s">
        <v>1187</v>
      </c>
      <c r="C535" s="2" t="s">
        <v>1633</v>
      </c>
      <c r="D535" s="2" t="s">
        <v>1635</v>
      </c>
      <c r="E535" s="2">
        <v>2023</v>
      </c>
      <c r="F535" s="2" t="s">
        <v>1642</v>
      </c>
      <c r="G535" s="2">
        <v>1860</v>
      </c>
      <c r="H535" s="2">
        <v>15112</v>
      </c>
      <c r="I535" s="2">
        <v>13680</v>
      </c>
      <c r="J535" s="2">
        <v>82402</v>
      </c>
      <c r="K535" s="2">
        <v>0.57999999999999996</v>
      </c>
      <c r="L535" s="2">
        <v>7</v>
      </c>
      <c r="M535" s="2">
        <v>2.82</v>
      </c>
      <c r="N535" s="2">
        <v>12.53</v>
      </c>
      <c r="O535" s="2">
        <v>32.78</v>
      </c>
      <c r="P535" s="2">
        <v>2.2999999999999998</v>
      </c>
      <c r="Q535" s="2">
        <v>14963</v>
      </c>
      <c r="R535" s="2">
        <v>437</v>
      </c>
      <c r="S535" s="2">
        <v>9</v>
      </c>
      <c r="T535" s="30">
        <f t="shared" si="48"/>
        <v>28108320</v>
      </c>
      <c r="U535" s="30">
        <f t="shared" si="49"/>
        <v>25527202</v>
      </c>
      <c r="V535" s="30">
        <f t="shared" si="50"/>
        <v>2581118</v>
      </c>
      <c r="W535" s="27">
        <f t="shared" si="51"/>
        <v>31.323487293997719</v>
      </c>
      <c r="X535" s="31">
        <f t="shared" si="52"/>
        <v>341.11210892939494</v>
      </c>
      <c r="Y535" t="str">
        <f t="shared" si="53"/>
        <v>Moderate</v>
      </c>
    </row>
    <row r="536" spans="1:25" x14ac:dyDescent="0.3">
      <c r="A536" s="2" t="s">
        <v>553</v>
      </c>
      <c r="B536" s="2" t="s">
        <v>1420</v>
      </c>
      <c r="C536" s="2" t="s">
        <v>1632</v>
      </c>
      <c r="D536" s="2" t="s">
        <v>1638</v>
      </c>
      <c r="E536" s="2">
        <v>2024</v>
      </c>
      <c r="F536" s="2" t="s">
        <v>1642</v>
      </c>
      <c r="G536" s="2">
        <v>2973</v>
      </c>
      <c r="H536" s="2">
        <v>19150</v>
      </c>
      <c r="I536" s="2">
        <v>10679</v>
      </c>
      <c r="J536" s="2">
        <v>234456</v>
      </c>
      <c r="K536" s="2">
        <v>12.56</v>
      </c>
      <c r="L536" s="2">
        <v>18</v>
      </c>
      <c r="M536" s="2">
        <v>5.85</v>
      </c>
      <c r="N536" s="2">
        <v>9.59</v>
      </c>
      <c r="O536" s="2">
        <v>81.010000000000005</v>
      </c>
      <c r="P536" s="2">
        <v>1.4</v>
      </c>
      <c r="Q536" s="2">
        <v>9667</v>
      </c>
      <c r="R536" s="2">
        <v>7166</v>
      </c>
      <c r="S536" s="2">
        <v>8</v>
      </c>
      <c r="T536" s="30">
        <f t="shared" si="48"/>
        <v>56932950</v>
      </c>
      <c r="U536" s="30">
        <f t="shared" si="49"/>
        <v>31983123</v>
      </c>
      <c r="V536" s="30">
        <f t="shared" si="50"/>
        <v>24949827</v>
      </c>
      <c r="W536" s="27">
        <f t="shared" si="51"/>
        <v>106.41581789333607</v>
      </c>
      <c r="X536" s="31">
        <f t="shared" si="52"/>
        <v>242.82999795270754</v>
      </c>
      <c r="Y536" t="str">
        <f t="shared" si="53"/>
        <v>High ROI</v>
      </c>
    </row>
    <row r="537" spans="1:25" x14ac:dyDescent="0.3">
      <c r="A537" s="2" t="s">
        <v>554</v>
      </c>
      <c r="B537" s="2" t="s">
        <v>1321</v>
      </c>
      <c r="C537" s="2" t="s">
        <v>1632</v>
      </c>
      <c r="D537" s="2" t="s">
        <v>1635</v>
      </c>
      <c r="E537" s="2">
        <v>2023</v>
      </c>
      <c r="F537" s="2" t="s">
        <v>1642</v>
      </c>
      <c r="G537" s="2">
        <v>2264</v>
      </c>
      <c r="H537" s="2">
        <v>6280</v>
      </c>
      <c r="I537" s="2">
        <v>1372</v>
      </c>
      <c r="J537" s="2">
        <v>309994</v>
      </c>
      <c r="K537" s="2">
        <v>9.2899999999999991</v>
      </c>
      <c r="L537" s="2">
        <v>4</v>
      </c>
      <c r="M537" s="2">
        <v>2.56</v>
      </c>
      <c r="N537" s="2">
        <v>24.3</v>
      </c>
      <c r="O537" s="2">
        <v>39.43</v>
      </c>
      <c r="P537" s="2">
        <v>2.8</v>
      </c>
      <c r="Q537" s="2">
        <v>2969</v>
      </c>
      <c r="R537" s="2">
        <v>7913</v>
      </c>
      <c r="S537" s="2">
        <v>7</v>
      </c>
      <c r="T537" s="30">
        <f t="shared" si="48"/>
        <v>14217920</v>
      </c>
      <c r="U537" s="30">
        <f t="shared" si="49"/>
        <v>3416202</v>
      </c>
      <c r="V537" s="30">
        <f t="shared" si="50"/>
        <v>10801718</v>
      </c>
      <c r="W537" s="27">
        <f t="shared" si="51"/>
        <v>34.8449260308264</v>
      </c>
      <c r="X537" s="31">
        <f t="shared" si="52"/>
        <v>45.865145777015037</v>
      </c>
      <c r="Y537" t="str">
        <f t="shared" si="53"/>
        <v>Moderate</v>
      </c>
    </row>
    <row r="538" spans="1:25" x14ac:dyDescent="0.3">
      <c r="A538" s="2" t="s">
        <v>555</v>
      </c>
      <c r="B538" s="2" t="s">
        <v>1421</v>
      </c>
      <c r="C538" s="2" t="s">
        <v>1632</v>
      </c>
      <c r="D538" s="2" t="s">
        <v>1637</v>
      </c>
      <c r="E538" s="2">
        <v>2023</v>
      </c>
      <c r="F538" s="2" t="s">
        <v>1639</v>
      </c>
      <c r="G538" s="2">
        <v>4236</v>
      </c>
      <c r="H538" s="2">
        <v>19811</v>
      </c>
      <c r="I538" s="2">
        <v>8321</v>
      </c>
      <c r="J538" s="2">
        <v>449009</v>
      </c>
      <c r="K538" s="2">
        <v>8.4499999999999993</v>
      </c>
      <c r="L538" s="2">
        <v>17</v>
      </c>
      <c r="M538" s="2">
        <v>9.34</v>
      </c>
      <c r="N538" s="2">
        <v>3.98</v>
      </c>
      <c r="O538" s="2">
        <v>21.43</v>
      </c>
      <c r="P538" s="2">
        <v>2</v>
      </c>
      <c r="Q538" s="2">
        <v>8792</v>
      </c>
      <c r="R538" s="2">
        <v>9083</v>
      </c>
      <c r="S538" s="2">
        <v>10</v>
      </c>
      <c r="T538" s="30">
        <f t="shared" si="48"/>
        <v>83919396</v>
      </c>
      <c r="U538" s="30">
        <f t="shared" si="49"/>
        <v>35696765</v>
      </c>
      <c r="V538" s="30">
        <f t="shared" si="50"/>
        <v>48222631</v>
      </c>
      <c r="W538" s="27">
        <f t="shared" si="51"/>
        <v>107.39791630011871</v>
      </c>
      <c r="X538" s="31">
        <f t="shared" si="52"/>
        <v>186.89914010632305</v>
      </c>
      <c r="Y538" t="str">
        <f t="shared" si="53"/>
        <v>High ROI</v>
      </c>
    </row>
    <row r="539" spans="1:25" x14ac:dyDescent="0.3">
      <c r="A539" s="2" t="s">
        <v>556</v>
      </c>
      <c r="B539" s="2" t="s">
        <v>1422</v>
      </c>
      <c r="C539" s="2" t="s">
        <v>1634</v>
      </c>
      <c r="D539" s="2" t="s">
        <v>1638</v>
      </c>
      <c r="E539" s="2">
        <v>2023</v>
      </c>
      <c r="F539" s="2" t="s">
        <v>1640</v>
      </c>
      <c r="G539" s="2">
        <v>763</v>
      </c>
      <c r="H539" s="2">
        <v>13394</v>
      </c>
      <c r="I539" s="2">
        <v>6971</v>
      </c>
      <c r="J539" s="2">
        <v>186643</v>
      </c>
      <c r="K539" s="2">
        <v>9.3699999999999992</v>
      </c>
      <c r="L539" s="2">
        <v>4</v>
      </c>
      <c r="M539" s="2">
        <v>1.31</v>
      </c>
      <c r="N539" s="2">
        <v>8.85</v>
      </c>
      <c r="O539" s="2">
        <v>65.67</v>
      </c>
      <c r="P539" s="2">
        <v>4.5999999999999996</v>
      </c>
      <c r="Q539" s="2">
        <v>8431</v>
      </c>
      <c r="R539" s="2">
        <v>3711</v>
      </c>
      <c r="S539" s="2">
        <v>10</v>
      </c>
      <c r="T539" s="30">
        <f t="shared" si="48"/>
        <v>10219622</v>
      </c>
      <c r="U539" s="30">
        <f t="shared" si="49"/>
        <v>5505516</v>
      </c>
      <c r="V539" s="30">
        <f t="shared" si="50"/>
        <v>4714106</v>
      </c>
      <c r="W539" s="27">
        <f t="shared" si="51"/>
        <v>25.257341555804398</v>
      </c>
      <c r="X539" s="31">
        <f t="shared" si="52"/>
        <v>54.754917141280416</v>
      </c>
      <c r="Y539" t="str">
        <f t="shared" si="53"/>
        <v>Moderate</v>
      </c>
    </row>
    <row r="540" spans="1:25" x14ac:dyDescent="0.3">
      <c r="A540" s="2" t="s">
        <v>557</v>
      </c>
      <c r="B540" s="2" t="s">
        <v>1053</v>
      </c>
      <c r="C540" s="2" t="s">
        <v>1633</v>
      </c>
      <c r="D540" s="2" t="s">
        <v>1635</v>
      </c>
      <c r="E540" s="2">
        <v>2024</v>
      </c>
      <c r="F540" s="2" t="s">
        <v>1640</v>
      </c>
      <c r="G540" s="2">
        <v>3652</v>
      </c>
      <c r="H540" s="2">
        <v>3856</v>
      </c>
      <c r="I540" s="2">
        <v>7897</v>
      </c>
      <c r="J540" s="2">
        <v>459425</v>
      </c>
      <c r="K540" s="2">
        <v>12.97</v>
      </c>
      <c r="L540" s="2">
        <v>9</v>
      </c>
      <c r="M540" s="2">
        <v>7.97</v>
      </c>
      <c r="N540" s="2">
        <v>10.49</v>
      </c>
      <c r="O540" s="2">
        <v>23.17</v>
      </c>
      <c r="P540" s="2">
        <v>1.4</v>
      </c>
      <c r="Q540" s="2">
        <v>2591</v>
      </c>
      <c r="R540" s="2">
        <v>3800</v>
      </c>
      <c r="S540" s="2">
        <v>12</v>
      </c>
      <c r="T540" s="30">
        <f t="shared" si="48"/>
        <v>14082112</v>
      </c>
      <c r="U540" s="30">
        <f t="shared" si="49"/>
        <v>29299269</v>
      </c>
      <c r="V540" s="30">
        <f t="shared" si="50"/>
        <v>-15217157</v>
      </c>
      <c r="W540" s="27">
        <f t="shared" si="51"/>
        <v>-33.122178810469606</v>
      </c>
      <c r="X540" s="31">
        <f t="shared" si="52"/>
        <v>30.651601458344668</v>
      </c>
      <c r="Y540" t="str">
        <f t="shared" si="53"/>
        <v>Loss making</v>
      </c>
    </row>
    <row r="541" spans="1:25" x14ac:dyDescent="0.3">
      <c r="A541" s="2" t="s">
        <v>558</v>
      </c>
      <c r="B541" s="2" t="s">
        <v>1061</v>
      </c>
      <c r="C541" s="2" t="s">
        <v>1634</v>
      </c>
      <c r="D541" s="2" t="s">
        <v>1637</v>
      </c>
      <c r="E541" s="2">
        <v>2023</v>
      </c>
      <c r="F541" s="2" t="s">
        <v>1639</v>
      </c>
      <c r="G541" s="2">
        <v>4184</v>
      </c>
      <c r="H541" s="2">
        <v>6290</v>
      </c>
      <c r="I541" s="2">
        <v>2890</v>
      </c>
      <c r="J541" s="2">
        <v>163550</v>
      </c>
      <c r="K541" s="2">
        <v>8.8000000000000007</v>
      </c>
      <c r="L541" s="2">
        <v>0</v>
      </c>
      <c r="M541" s="2">
        <v>5.08</v>
      </c>
      <c r="N541" s="2">
        <v>9.77</v>
      </c>
      <c r="O541" s="2">
        <v>70.290000000000006</v>
      </c>
      <c r="P541" s="2">
        <v>1.2</v>
      </c>
      <c r="Q541" s="2">
        <v>17863</v>
      </c>
      <c r="R541" s="2">
        <v>9808</v>
      </c>
      <c r="S541" s="2">
        <v>14</v>
      </c>
      <c r="T541" s="30">
        <f t="shared" si="48"/>
        <v>26317360</v>
      </c>
      <c r="U541" s="30">
        <f t="shared" si="49"/>
        <v>12255310</v>
      </c>
      <c r="V541" s="30">
        <f t="shared" si="50"/>
        <v>14062050</v>
      </c>
      <c r="W541" s="27">
        <f t="shared" si="51"/>
        <v>85.980128401100586</v>
      </c>
      <c r="X541" s="31">
        <f t="shared" si="52"/>
        <v>160.91323754203609</v>
      </c>
      <c r="Y541" t="str">
        <f t="shared" si="53"/>
        <v>High ROI</v>
      </c>
    </row>
    <row r="542" spans="1:25" x14ac:dyDescent="0.3">
      <c r="A542" s="2" t="s">
        <v>559</v>
      </c>
      <c r="B542" s="2" t="s">
        <v>1423</v>
      </c>
      <c r="C542" s="2" t="s">
        <v>1634</v>
      </c>
      <c r="D542" s="2" t="s">
        <v>1637</v>
      </c>
      <c r="E542" s="2">
        <v>2023</v>
      </c>
      <c r="F542" s="2" t="s">
        <v>1641</v>
      </c>
      <c r="G542" s="2">
        <v>3572</v>
      </c>
      <c r="H542" s="2">
        <v>18190</v>
      </c>
      <c r="I542" s="2">
        <v>14792</v>
      </c>
      <c r="J542" s="2">
        <v>486364</v>
      </c>
      <c r="K542" s="2">
        <v>8.7100000000000009</v>
      </c>
      <c r="L542" s="2">
        <v>9</v>
      </c>
      <c r="M542" s="2">
        <v>7.5</v>
      </c>
      <c r="N542" s="2">
        <v>16.649999999999999</v>
      </c>
      <c r="O542" s="2">
        <v>87.45</v>
      </c>
      <c r="P542" s="2">
        <v>1</v>
      </c>
      <c r="Q542" s="2">
        <v>1760</v>
      </c>
      <c r="R542" s="2">
        <v>6218</v>
      </c>
      <c r="S542" s="2">
        <v>8</v>
      </c>
      <c r="T542" s="30">
        <f t="shared" si="48"/>
        <v>64974680</v>
      </c>
      <c r="U542" s="30">
        <f t="shared" si="49"/>
        <v>53323388</v>
      </c>
      <c r="V542" s="30">
        <f t="shared" si="50"/>
        <v>11651292</v>
      </c>
      <c r="W542" s="27">
        <f t="shared" si="51"/>
        <v>23.955909565675093</v>
      </c>
      <c r="X542" s="31">
        <f t="shared" si="52"/>
        <v>133.59270011760739</v>
      </c>
      <c r="Y542" t="str">
        <f t="shared" si="53"/>
        <v>Moderate</v>
      </c>
    </row>
    <row r="543" spans="1:25" x14ac:dyDescent="0.3">
      <c r="A543" s="2" t="s">
        <v>560</v>
      </c>
      <c r="B543" s="2" t="s">
        <v>1424</v>
      </c>
      <c r="C543" s="2" t="s">
        <v>1634</v>
      </c>
      <c r="D543" s="2" t="s">
        <v>1638</v>
      </c>
      <c r="E543" s="2">
        <v>2023</v>
      </c>
      <c r="F543" s="2" t="s">
        <v>1641</v>
      </c>
      <c r="G543" s="2">
        <v>4318</v>
      </c>
      <c r="H543" s="2">
        <v>11681</v>
      </c>
      <c r="I543" s="2">
        <v>7366</v>
      </c>
      <c r="J543" s="2">
        <v>141218</v>
      </c>
      <c r="K543" s="2">
        <v>14.86</v>
      </c>
      <c r="L543" s="2">
        <v>4</v>
      </c>
      <c r="M543" s="2">
        <v>3.11</v>
      </c>
      <c r="N543" s="2">
        <v>5.39</v>
      </c>
      <c r="O543" s="2">
        <v>72.36</v>
      </c>
      <c r="P543" s="2">
        <v>2.2999999999999998</v>
      </c>
      <c r="Q543" s="2">
        <v>11956</v>
      </c>
      <c r="R543" s="2">
        <v>7205</v>
      </c>
      <c r="S543" s="2">
        <v>9</v>
      </c>
      <c r="T543" s="30">
        <f t="shared" si="48"/>
        <v>50438558</v>
      </c>
      <c r="U543" s="30">
        <f t="shared" si="49"/>
        <v>31947606</v>
      </c>
      <c r="V543" s="30">
        <f t="shared" si="50"/>
        <v>18490952</v>
      </c>
      <c r="W543" s="27">
        <f t="shared" si="51"/>
        <v>130.93905876021469</v>
      </c>
      <c r="X543" s="31">
        <f t="shared" si="52"/>
        <v>357.16805223130194</v>
      </c>
      <c r="Y543" t="str">
        <f t="shared" si="53"/>
        <v>High ROI</v>
      </c>
    </row>
    <row r="544" spans="1:25" x14ac:dyDescent="0.3">
      <c r="A544" s="2" t="s">
        <v>561</v>
      </c>
      <c r="B544" s="2" t="s">
        <v>1078</v>
      </c>
      <c r="C544" s="2" t="s">
        <v>1634</v>
      </c>
      <c r="D544" s="2" t="s">
        <v>1635</v>
      </c>
      <c r="E544" s="2">
        <v>2024</v>
      </c>
      <c r="F544" s="2" t="s">
        <v>1642</v>
      </c>
      <c r="G544" s="2">
        <v>4798</v>
      </c>
      <c r="H544" s="2">
        <v>8557</v>
      </c>
      <c r="I544" s="2">
        <v>12661</v>
      </c>
      <c r="J544" s="2">
        <v>183296</v>
      </c>
      <c r="K544" s="2">
        <v>11.35</v>
      </c>
      <c r="L544" s="2">
        <v>11</v>
      </c>
      <c r="M544" s="2">
        <v>5.14</v>
      </c>
      <c r="N544" s="2">
        <v>5.53</v>
      </c>
      <c r="O544" s="2">
        <v>11.8</v>
      </c>
      <c r="P544" s="2">
        <v>3.6</v>
      </c>
      <c r="Q544" s="2">
        <v>14935</v>
      </c>
      <c r="R544" s="2">
        <v>2773</v>
      </c>
      <c r="S544" s="2">
        <v>7</v>
      </c>
      <c r="T544" s="30">
        <f t="shared" si="48"/>
        <v>41056486</v>
      </c>
      <c r="U544" s="30">
        <f t="shared" si="49"/>
        <v>60930774</v>
      </c>
      <c r="V544" s="30">
        <f t="shared" si="50"/>
        <v>-19874288</v>
      </c>
      <c r="W544" s="27">
        <f t="shared" si="51"/>
        <v>-108.42728701117318</v>
      </c>
      <c r="X544" s="31">
        <f t="shared" si="52"/>
        <v>223.9900816166201</v>
      </c>
      <c r="Y544" t="str">
        <f t="shared" si="53"/>
        <v>Loss making</v>
      </c>
    </row>
    <row r="545" spans="1:25" x14ac:dyDescent="0.3">
      <c r="A545" s="2" t="s">
        <v>562</v>
      </c>
      <c r="B545" s="2" t="s">
        <v>1141</v>
      </c>
      <c r="C545" s="2" t="s">
        <v>1632</v>
      </c>
      <c r="D545" s="2" t="s">
        <v>1635</v>
      </c>
      <c r="E545" s="2">
        <v>2023</v>
      </c>
      <c r="F545" s="2" t="s">
        <v>1641</v>
      </c>
      <c r="G545" s="2">
        <v>4899</v>
      </c>
      <c r="H545" s="2">
        <v>17582</v>
      </c>
      <c r="I545" s="2">
        <v>13264</v>
      </c>
      <c r="J545" s="2">
        <v>229767</v>
      </c>
      <c r="K545" s="2">
        <v>6.63</v>
      </c>
      <c r="L545" s="2">
        <v>6</v>
      </c>
      <c r="M545" s="2">
        <v>8.57</v>
      </c>
      <c r="N545" s="2">
        <v>18.23</v>
      </c>
      <c r="O545" s="2">
        <v>57.99</v>
      </c>
      <c r="P545" s="2">
        <v>3.9</v>
      </c>
      <c r="Q545" s="2">
        <v>10877</v>
      </c>
      <c r="R545" s="2">
        <v>2222</v>
      </c>
      <c r="S545" s="2">
        <v>2</v>
      </c>
      <c r="T545" s="30">
        <f t="shared" si="48"/>
        <v>86134218</v>
      </c>
      <c r="U545" s="30">
        <f t="shared" si="49"/>
        <v>65210103</v>
      </c>
      <c r="V545" s="30">
        <f t="shared" si="50"/>
        <v>20924115</v>
      </c>
      <c r="W545" s="27">
        <f t="shared" si="51"/>
        <v>91.066667537113688</v>
      </c>
      <c r="X545" s="31">
        <f t="shared" si="52"/>
        <v>374.87636605778897</v>
      </c>
      <c r="Y545" t="str">
        <f t="shared" si="53"/>
        <v>High ROI</v>
      </c>
    </row>
    <row r="546" spans="1:25" x14ac:dyDescent="0.3">
      <c r="A546" s="2" t="s">
        <v>563</v>
      </c>
      <c r="B546" s="2" t="s">
        <v>1406</v>
      </c>
      <c r="C546" s="2" t="s">
        <v>1634</v>
      </c>
      <c r="D546" s="2" t="s">
        <v>1638</v>
      </c>
      <c r="E546" s="2">
        <v>2023</v>
      </c>
      <c r="F546" s="2" t="s">
        <v>1640</v>
      </c>
      <c r="G546" s="2">
        <v>1293</v>
      </c>
      <c r="H546" s="2">
        <v>2161</v>
      </c>
      <c r="I546" s="2">
        <v>5424</v>
      </c>
      <c r="J546" s="2">
        <v>432923</v>
      </c>
      <c r="K546" s="2">
        <v>10.61</v>
      </c>
      <c r="L546" s="2">
        <v>8</v>
      </c>
      <c r="M546" s="2">
        <v>4.67</v>
      </c>
      <c r="N546" s="2">
        <v>12.51</v>
      </c>
      <c r="O546" s="2">
        <v>65.63</v>
      </c>
      <c r="P546" s="2">
        <v>2.8</v>
      </c>
      <c r="Q546" s="2">
        <v>17313</v>
      </c>
      <c r="R546" s="2">
        <v>7182</v>
      </c>
      <c r="S546" s="2">
        <v>2</v>
      </c>
      <c r="T546" s="30">
        <f t="shared" si="48"/>
        <v>2794173</v>
      </c>
      <c r="U546" s="30">
        <f t="shared" si="49"/>
        <v>7446155</v>
      </c>
      <c r="V546" s="30">
        <f t="shared" si="50"/>
        <v>-4651982</v>
      </c>
      <c r="W546" s="27">
        <f t="shared" si="51"/>
        <v>-10.745518256133307</v>
      </c>
      <c r="X546" s="31">
        <f t="shared" si="52"/>
        <v>6.4542031723886231</v>
      </c>
      <c r="Y546" t="str">
        <f t="shared" si="53"/>
        <v>Loss making</v>
      </c>
    </row>
    <row r="547" spans="1:25" x14ac:dyDescent="0.3">
      <c r="A547" s="2" t="s">
        <v>564</v>
      </c>
      <c r="B547" s="2" t="s">
        <v>1079</v>
      </c>
      <c r="C547" s="2" t="s">
        <v>1632</v>
      </c>
      <c r="D547" s="2" t="s">
        <v>1637</v>
      </c>
      <c r="E547" s="2">
        <v>2023</v>
      </c>
      <c r="F547" s="2" t="s">
        <v>1642</v>
      </c>
      <c r="G547" s="2">
        <v>3759</v>
      </c>
      <c r="H547" s="2">
        <v>6144</v>
      </c>
      <c r="I547" s="2">
        <v>2433</v>
      </c>
      <c r="J547" s="2">
        <v>441858</v>
      </c>
      <c r="K547" s="2">
        <v>5.84</v>
      </c>
      <c r="L547" s="2">
        <v>11</v>
      </c>
      <c r="M547" s="2">
        <v>3.6</v>
      </c>
      <c r="N547" s="2">
        <v>10.38</v>
      </c>
      <c r="O547" s="2">
        <v>76.040000000000006</v>
      </c>
      <c r="P547" s="2">
        <v>3.7</v>
      </c>
      <c r="Q547" s="2">
        <v>5801</v>
      </c>
      <c r="R547" s="2">
        <v>8350</v>
      </c>
      <c r="S547" s="2">
        <v>7</v>
      </c>
      <c r="T547" s="30">
        <f t="shared" si="48"/>
        <v>23095296</v>
      </c>
      <c r="U547" s="30">
        <f t="shared" si="49"/>
        <v>9587505</v>
      </c>
      <c r="V547" s="30">
        <f t="shared" si="50"/>
        <v>13507791</v>
      </c>
      <c r="W547" s="27">
        <f t="shared" si="51"/>
        <v>30.570434392949771</v>
      </c>
      <c r="X547" s="31">
        <f t="shared" si="52"/>
        <v>52.26859307741401</v>
      </c>
      <c r="Y547" t="str">
        <f t="shared" si="53"/>
        <v>Moderate</v>
      </c>
    </row>
    <row r="548" spans="1:25" x14ac:dyDescent="0.3">
      <c r="A548" s="2" t="s">
        <v>565</v>
      </c>
      <c r="B548" s="2" t="s">
        <v>1063</v>
      </c>
      <c r="C548" s="2" t="s">
        <v>1633</v>
      </c>
      <c r="D548" s="2" t="s">
        <v>1635</v>
      </c>
      <c r="E548" s="2">
        <v>2023</v>
      </c>
      <c r="F548" s="2" t="s">
        <v>1641</v>
      </c>
      <c r="G548" s="2">
        <v>1131</v>
      </c>
      <c r="H548" s="2">
        <v>17211</v>
      </c>
      <c r="I548" s="2">
        <v>14053</v>
      </c>
      <c r="J548" s="2">
        <v>291060</v>
      </c>
      <c r="K548" s="2">
        <v>3.43</v>
      </c>
      <c r="L548" s="2">
        <v>0</v>
      </c>
      <c r="M548" s="2">
        <v>5.36</v>
      </c>
      <c r="N548" s="2">
        <v>4.2300000000000004</v>
      </c>
      <c r="O548" s="2">
        <v>14.48</v>
      </c>
      <c r="P548" s="2">
        <v>2.4</v>
      </c>
      <c r="Q548" s="2">
        <v>8707</v>
      </c>
      <c r="R548" s="2">
        <v>2162</v>
      </c>
      <c r="S548" s="2">
        <v>3</v>
      </c>
      <c r="T548" s="30">
        <f t="shared" si="48"/>
        <v>19465641</v>
      </c>
      <c r="U548" s="30">
        <f t="shared" si="49"/>
        <v>16185003</v>
      </c>
      <c r="V548" s="30">
        <f t="shared" si="50"/>
        <v>3280638</v>
      </c>
      <c r="W548" s="27">
        <f t="shared" si="51"/>
        <v>11.271346114203258</v>
      </c>
      <c r="X548" s="31">
        <f t="shared" si="52"/>
        <v>66.878447742733456</v>
      </c>
      <c r="Y548" t="str">
        <f t="shared" si="53"/>
        <v>Low ROI</v>
      </c>
    </row>
    <row r="549" spans="1:25" x14ac:dyDescent="0.3">
      <c r="A549" s="2" t="s">
        <v>566</v>
      </c>
      <c r="B549" s="2" t="s">
        <v>1302</v>
      </c>
      <c r="C549" s="2" t="s">
        <v>1634</v>
      </c>
      <c r="D549" s="2" t="s">
        <v>1636</v>
      </c>
      <c r="E549" s="2">
        <v>2023</v>
      </c>
      <c r="F549" s="2" t="s">
        <v>1641</v>
      </c>
      <c r="G549" s="2">
        <v>505</v>
      </c>
      <c r="H549" s="2">
        <v>4420</v>
      </c>
      <c r="I549" s="2">
        <v>2317</v>
      </c>
      <c r="J549" s="2">
        <v>290016</v>
      </c>
      <c r="K549" s="2">
        <v>8.9499999999999993</v>
      </c>
      <c r="L549" s="2">
        <v>10</v>
      </c>
      <c r="M549" s="2">
        <v>7.17</v>
      </c>
      <c r="N549" s="2">
        <v>4.6900000000000004</v>
      </c>
      <c r="O549" s="2">
        <v>48.41</v>
      </c>
      <c r="P549" s="2">
        <v>3.7</v>
      </c>
      <c r="Q549" s="2">
        <v>17976</v>
      </c>
      <c r="R549" s="2">
        <v>1354</v>
      </c>
      <c r="S549" s="2">
        <v>9</v>
      </c>
      <c r="T549" s="30">
        <f t="shared" si="48"/>
        <v>2232100</v>
      </c>
      <c r="U549" s="30">
        <f t="shared" si="49"/>
        <v>1460101</v>
      </c>
      <c r="V549" s="30">
        <f t="shared" si="50"/>
        <v>771999</v>
      </c>
      <c r="W549" s="27">
        <f t="shared" si="51"/>
        <v>2.6619186527639855</v>
      </c>
      <c r="X549" s="31">
        <f t="shared" si="52"/>
        <v>7.6964719187906878</v>
      </c>
      <c r="Y549" t="str">
        <f t="shared" si="53"/>
        <v>Low ROI</v>
      </c>
    </row>
    <row r="550" spans="1:25" x14ac:dyDescent="0.3">
      <c r="A550" s="2" t="s">
        <v>567</v>
      </c>
      <c r="B550" s="2" t="s">
        <v>1119</v>
      </c>
      <c r="C550" s="2" t="s">
        <v>1634</v>
      </c>
      <c r="D550" s="2" t="s">
        <v>1635</v>
      </c>
      <c r="E550" s="2">
        <v>2023</v>
      </c>
      <c r="F550" s="2" t="s">
        <v>1641</v>
      </c>
      <c r="G550" s="2">
        <v>4974</v>
      </c>
      <c r="H550" s="2">
        <v>17502</v>
      </c>
      <c r="I550" s="2">
        <v>13285</v>
      </c>
      <c r="J550" s="2">
        <v>82441</v>
      </c>
      <c r="K550" s="2">
        <v>13.92</v>
      </c>
      <c r="L550" s="2">
        <v>14</v>
      </c>
      <c r="M550" s="2">
        <v>4.4400000000000004</v>
      </c>
      <c r="N550" s="2">
        <v>0.26</v>
      </c>
      <c r="O550" s="2">
        <v>52.83</v>
      </c>
      <c r="P550" s="2">
        <v>1.2</v>
      </c>
      <c r="Q550" s="2">
        <v>10056</v>
      </c>
      <c r="R550" s="2">
        <v>3788</v>
      </c>
      <c r="S550" s="2">
        <v>2</v>
      </c>
      <c r="T550" s="30">
        <f t="shared" si="48"/>
        <v>87054948</v>
      </c>
      <c r="U550" s="30">
        <f t="shared" si="49"/>
        <v>66162031</v>
      </c>
      <c r="V550" s="30">
        <f t="shared" si="50"/>
        <v>20892917</v>
      </c>
      <c r="W550" s="27">
        <f t="shared" si="51"/>
        <v>253.42871872005435</v>
      </c>
      <c r="X550" s="31">
        <f t="shared" si="52"/>
        <v>1055.9666670709962</v>
      </c>
      <c r="Y550" t="str">
        <f t="shared" si="53"/>
        <v>High ROI</v>
      </c>
    </row>
    <row r="551" spans="1:25" x14ac:dyDescent="0.3">
      <c r="A551" s="2" t="s">
        <v>568</v>
      </c>
      <c r="B551" s="2" t="s">
        <v>1425</v>
      </c>
      <c r="C551" s="2" t="s">
        <v>1634</v>
      </c>
      <c r="D551" s="2" t="s">
        <v>1636</v>
      </c>
      <c r="E551" s="2">
        <v>2024</v>
      </c>
      <c r="F551" s="2" t="s">
        <v>1639</v>
      </c>
      <c r="G551" s="2">
        <v>944</v>
      </c>
      <c r="H551" s="2">
        <v>15525</v>
      </c>
      <c r="I551" s="2">
        <v>11649</v>
      </c>
      <c r="J551" s="2">
        <v>288038</v>
      </c>
      <c r="K551" s="2">
        <v>13.94</v>
      </c>
      <c r="L551" s="2">
        <v>1</v>
      </c>
      <c r="M551" s="2">
        <v>9.39</v>
      </c>
      <c r="N551" s="2">
        <v>2.29</v>
      </c>
      <c r="O551" s="2">
        <v>23.53</v>
      </c>
      <c r="P551" s="2">
        <v>2.6</v>
      </c>
      <c r="Q551" s="2">
        <v>15295</v>
      </c>
      <c r="R551" s="2">
        <v>3848</v>
      </c>
      <c r="S551" s="2">
        <v>14</v>
      </c>
      <c r="T551" s="30">
        <f t="shared" si="48"/>
        <v>14655600</v>
      </c>
      <c r="U551" s="30">
        <f t="shared" si="49"/>
        <v>11284694</v>
      </c>
      <c r="V551" s="30">
        <f t="shared" si="50"/>
        <v>3370906</v>
      </c>
      <c r="W551" s="27">
        <f t="shared" si="51"/>
        <v>11.702990577632118</v>
      </c>
      <c r="X551" s="31">
        <f t="shared" si="52"/>
        <v>50.880786562884062</v>
      </c>
      <c r="Y551" t="str">
        <f t="shared" si="53"/>
        <v>Low ROI</v>
      </c>
    </row>
    <row r="552" spans="1:25" x14ac:dyDescent="0.3">
      <c r="A552" s="2" t="s">
        <v>569</v>
      </c>
      <c r="B552" s="2" t="s">
        <v>1411</v>
      </c>
      <c r="C552" s="2" t="s">
        <v>1634</v>
      </c>
      <c r="D552" s="2" t="s">
        <v>1635</v>
      </c>
      <c r="E552" s="2">
        <v>2023</v>
      </c>
      <c r="F552" s="2" t="s">
        <v>1641</v>
      </c>
      <c r="G552" s="2">
        <v>1434</v>
      </c>
      <c r="H552" s="2">
        <v>10446</v>
      </c>
      <c r="I552" s="2">
        <v>4448</v>
      </c>
      <c r="J552" s="2">
        <v>220201</v>
      </c>
      <c r="K552" s="2">
        <v>5.13</v>
      </c>
      <c r="L552" s="2">
        <v>19</v>
      </c>
      <c r="M552" s="2">
        <v>2.95</v>
      </c>
      <c r="N552" s="2">
        <v>13.92</v>
      </c>
      <c r="O552" s="2">
        <v>35.799999999999997</v>
      </c>
      <c r="P552" s="2">
        <v>4.2</v>
      </c>
      <c r="Q552" s="2">
        <v>7625</v>
      </c>
      <c r="R552" s="2">
        <v>6442</v>
      </c>
      <c r="S552" s="2">
        <v>3</v>
      </c>
      <c r="T552" s="30">
        <f t="shared" si="48"/>
        <v>14979564</v>
      </c>
      <c r="U552" s="30">
        <f t="shared" si="49"/>
        <v>6598633</v>
      </c>
      <c r="V552" s="30">
        <f t="shared" si="50"/>
        <v>8380931</v>
      </c>
      <c r="W552" s="27">
        <f t="shared" si="51"/>
        <v>38.06036757326261</v>
      </c>
      <c r="X552" s="31">
        <f t="shared" si="52"/>
        <v>68.02677553689584</v>
      </c>
      <c r="Y552" t="str">
        <f t="shared" si="53"/>
        <v>Moderate</v>
      </c>
    </row>
    <row r="553" spans="1:25" x14ac:dyDescent="0.3">
      <c r="A553" s="2" t="s">
        <v>570</v>
      </c>
      <c r="B553" s="2" t="s">
        <v>1426</v>
      </c>
      <c r="C553" s="2" t="s">
        <v>1632</v>
      </c>
      <c r="D553" s="2" t="s">
        <v>1636</v>
      </c>
      <c r="E553" s="2">
        <v>2023</v>
      </c>
      <c r="F553" s="2" t="s">
        <v>1642</v>
      </c>
      <c r="G553" s="2">
        <v>2008</v>
      </c>
      <c r="H553" s="2">
        <v>14232</v>
      </c>
      <c r="I553" s="2">
        <v>13940</v>
      </c>
      <c r="J553" s="2">
        <v>281324</v>
      </c>
      <c r="K553" s="2">
        <v>7.92</v>
      </c>
      <c r="L553" s="2">
        <v>6</v>
      </c>
      <c r="M553" s="2">
        <v>4.75</v>
      </c>
      <c r="N553" s="2">
        <v>22.3</v>
      </c>
      <c r="O553" s="2">
        <v>45.22</v>
      </c>
      <c r="P553" s="2">
        <v>4.2</v>
      </c>
      <c r="Q553" s="2">
        <v>3424</v>
      </c>
      <c r="R553" s="2">
        <v>4230</v>
      </c>
      <c r="S553" s="2">
        <v>9</v>
      </c>
      <c r="T553" s="30">
        <f t="shared" si="48"/>
        <v>28577856</v>
      </c>
      <c r="U553" s="30">
        <f t="shared" si="49"/>
        <v>28272844</v>
      </c>
      <c r="V553" s="30">
        <f t="shared" si="50"/>
        <v>305012</v>
      </c>
      <c r="W553" s="27">
        <f t="shared" si="51"/>
        <v>1.0842018455588573</v>
      </c>
      <c r="X553" s="31">
        <f t="shared" si="52"/>
        <v>101.58342693833444</v>
      </c>
      <c r="Y553" t="str">
        <f t="shared" si="53"/>
        <v>Low ROI</v>
      </c>
    </row>
    <row r="554" spans="1:25" x14ac:dyDescent="0.3">
      <c r="A554" s="2" t="s">
        <v>571</v>
      </c>
      <c r="B554" s="2" t="s">
        <v>1274</v>
      </c>
      <c r="C554" s="2" t="s">
        <v>1633</v>
      </c>
      <c r="D554" s="2" t="s">
        <v>1638</v>
      </c>
      <c r="E554" s="2">
        <v>2024</v>
      </c>
      <c r="F554" s="2" t="s">
        <v>1639</v>
      </c>
      <c r="G554" s="2">
        <v>3122</v>
      </c>
      <c r="H554" s="2">
        <v>7736</v>
      </c>
      <c r="I554" s="2">
        <v>12580</v>
      </c>
      <c r="J554" s="2">
        <v>374512</v>
      </c>
      <c r="K554" s="2">
        <v>3.17</v>
      </c>
      <c r="L554" s="2">
        <v>11</v>
      </c>
      <c r="M554" s="2">
        <v>7.57</v>
      </c>
      <c r="N554" s="2">
        <v>7.18</v>
      </c>
      <c r="O554" s="2">
        <v>76.66</v>
      </c>
      <c r="P554" s="2">
        <v>3.9</v>
      </c>
      <c r="Q554" s="2">
        <v>20979</v>
      </c>
      <c r="R554" s="2">
        <v>4357</v>
      </c>
      <c r="S554" s="2">
        <v>13</v>
      </c>
      <c r="T554" s="30">
        <f t="shared" si="48"/>
        <v>24151792</v>
      </c>
      <c r="U554" s="30">
        <f t="shared" si="49"/>
        <v>39649272</v>
      </c>
      <c r="V554" s="30">
        <f t="shared" si="50"/>
        <v>-15497480</v>
      </c>
      <c r="W554" s="27">
        <f t="shared" si="51"/>
        <v>-41.380463109326271</v>
      </c>
      <c r="X554" s="31">
        <f t="shared" si="52"/>
        <v>64.488699961549969</v>
      </c>
      <c r="Y554" t="str">
        <f t="shared" si="53"/>
        <v>Loss making</v>
      </c>
    </row>
    <row r="555" spans="1:25" x14ac:dyDescent="0.3">
      <c r="A555" s="2" t="s">
        <v>572</v>
      </c>
      <c r="B555" s="2" t="s">
        <v>1427</v>
      </c>
      <c r="C555" s="2" t="s">
        <v>1632</v>
      </c>
      <c r="D555" s="2" t="s">
        <v>1636</v>
      </c>
      <c r="E555" s="2">
        <v>2023</v>
      </c>
      <c r="F555" s="2" t="s">
        <v>1642</v>
      </c>
      <c r="G555" s="2">
        <v>2046</v>
      </c>
      <c r="H555" s="2">
        <v>17809</v>
      </c>
      <c r="I555" s="2">
        <v>2337</v>
      </c>
      <c r="J555" s="2">
        <v>142122</v>
      </c>
      <c r="K555" s="2">
        <v>14.93</v>
      </c>
      <c r="L555" s="2">
        <v>17</v>
      </c>
      <c r="M555" s="2">
        <v>6.89</v>
      </c>
      <c r="N555" s="2">
        <v>8.19</v>
      </c>
      <c r="O555" s="2">
        <v>84.35</v>
      </c>
      <c r="P555" s="2">
        <v>1.8</v>
      </c>
      <c r="Q555" s="2">
        <v>8183</v>
      </c>
      <c r="R555" s="2">
        <v>3129</v>
      </c>
      <c r="S555" s="2">
        <v>7</v>
      </c>
      <c r="T555" s="30">
        <f t="shared" si="48"/>
        <v>36437214</v>
      </c>
      <c r="U555" s="30">
        <f t="shared" si="49"/>
        <v>4923624</v>
      </c>
      <c r="V555" s="30">
        <f t="shared" si="50"/>
        <v>31513590</v>
      </c>
      <c r="W555" s="27">
        <f t="shared" si="51"/>
        <v>221.73618440494786</v>
      </c>
      <c r="X555" s="31">
        <f t="shared" si="52"/>
        <v>256.37982859796512</v>
      </c>
      <c r="Y555" t="str">
        <f t="shared" si="53"/>
        <v>High ROI</v>
      </c>
    </row>
    <row r="556" spans="1:25" x14ac:dyDescent="0.3">
      <c r="A556" s="2" t="s">
        <v>573</v>
      </c>
      <c r="B556" s="2" t="s">
        <v>1428</v>
      </c>
      <c r="C556" s="2" t="s">
        <v>1632</v>
      </c>
      <c r="D556" s="2" t="s">
        <v>1638</v>
      </c>
      <c r="E556" s="2">
        <v>2024</v>
      </c>
      <c r="F556" s="2" t="s">
        <v>1641</v>
      </c>
      <c r="G556" s="2">
        <v>4335</v>
      </c>
      <c r="H556" s="2">
        <v>15018</v>
      </c>
      <c r="I556" s="2">
        <v>14168</v>
      </c>
      <c r="J556" s="2">
        <v>94760</v>
      </c>
      <c r="K556" s="2">
        <v>14.72</v>
      </c>
      <c r="L556" s="2">
        <v>2</v>
      </c>
      <c r="M556" s="2">
        <v>8.64</v>
      </c>
      <c r="N556" s="2">
        <v>2.89</v>
      </c>
      <c r="O556" s="2">
        <v>60.27</v>
      </c>
      <c r="P556" s="2">
        <v>2</v>
      </c>
      <c r="Q556" s="2">
        <v>20422</v>
      </c>
      <c r="R556" s="2">
        <v>2946</v>
      </c>
      <c r="S556" s="2">
        <v>13</v>
      </c>
      <c r="T556" s="30">
        <f t="shared" si="48"/>
        <v>65103030</v>
      </c>
      <c r="U556" s="30">
        <f t="shared" si="49"/>
        <v>61513040</v>
      </c>
      <c r="V556" s="30">
        <f t="shared" si="50"/>
        <v>3589990</v>
      </c>
      <c r="W556" s="27">
        <f t="shared" si="51"/>
        <v>37.885078092021949</v>
      </c>
      <c r="X556" s="31">
        <f t="shared" si="52"/>
        <v>687.03070915998308</v>
      </c>
      <c r="Y556" t="str">
        <f t="shared" si="53"/>
        <v>Moderate</v>
      </c>
    </row>
    <row r="557" spans="1:25" x14ac:dyDescent="0.3">
      <c r="A557" s="2" t="s">
        <v>574</v>
      </c>
      <c r="B557" s="2" t="s">
        <v>1429</v>
      </c>
      <c r="C557" s="2" t="s">
        <v>1634</v>
      </c>
      <c r="D557" s="2" t="s">
        <v>1636</v>
      </c>
      <c r="E557" s="2">
        <v>2024</v>
      </c>
      <c r="F557" s="2" t="s">
        <v>1640</v>
      </c>
      <c r="G557" s="2">
        <v>554</v>
      </c>
      <c r="H557" s="2">
        <v>1852</v>
      </c>
      <c r="I557" s="2">
        <v>3937</v>
      </c>
      <c r="J557" s="2">
        <v>335622</v>
      </c>
      <c r="K557" s="2">
        <v>9.74</v>
      </c>
      <c r="L557" s="2">
        <v>6</v>
      </c>
      <c r="M557" s="2">
        <v>9.9700000000000006</v>
      </c>
      <c r="N557" s="2">
        <v>9.7200000000000006</v>
      </c>
      <c r="O557" s="2">
        <v>41.6</v>
      </c>
      <c r="P557" s="2">
        <v>5</v>
      </c>
      <c r="Q557" s="2">
        <v>20160</v>
      </c>
      <c r="R557" s="2">
        <v>8762</v>
      </c>
      <c r="S557" s="2">
        <v>11</v>
      </c>
      <c r="T557" s="30">
        <f t="shared" si="48"/>
        <v>1026008</v>
      </c>
      <c r="U557" s="30">
        <f t="shared" si="49"/>
        <v>2516720</v>
      </c>
      <c r="V557" s="30">
        <f t="shared" si="50"/>
        <v>-1490712</v>
      </c>
      <c r="W557" s="27">
        <f t="shared" si="51"/>
        <v>-4.4416397018073903</v>
      </c>
      <c r="X557" s="31">
        <f t="shared" si="52"/>
        <v>3.0570344017972602</v>
      </c>
      <c r="Y557" t="str">
        <f t="shared" si="53"/>
        <v>Loss making</v>
      </c>
    </row>
    <row r="558" spans="1:25" x14ac:dyDescent="0.3">
      <c r="A558" s="2" t="s">
        <v>575</v>
      </c>
      <c r="B558" s="2" t="s">
        <v>1038</v>
      </c>
      <c r="C558" s="2" t="s">
        <v>1632</v>
      </c>
      <c r="D558" s="2" t="s">
        <v>1635</v>
      </c>
      <c r="E558" s="2">
        <v>2023</v>
      </c>
      <c r="F558" s="2" t="s">
        <v>1641</v>
      </c>
      <c r="G558" s="2">
        <v>1264</v>
      </c>
      <c r="H558" s="2">
        <v>8505</v>
      </c>
      <c r="I558" s="2">
        <v>7785</v>
      </c>
      <c r="J558" s="2">
        <v>440025</v>
      </c>
      <c r="K558" s="2">
        <v>12.07</v>
      </c>
      <c r="L558" s="2">
        <v>10</v>
      </c>
      <c r="M558" s="2">
        <v>4.2699999999999996</v>
      </c>
      <c r="N558" s="2">
        <v>0.93</v>
      </c>
      <c r="O558" s="2">
        <v>30.32</v>
      </c>
      <c r="P558" s="2">
        <v>1.4</v>
      </c>
      <c r="Q558" s="2">
        <v>14831</v>
      </c>
      <c r="R558" s="2">
        <v>4135</v>
      </c>
      <c r="S558" s="2">
        <v>3</v>
      </c>
      <c r="T558" s="30">
        <f t="shared" si="48"/>
        <v>10750320</v>
      </c>
      <c r="U558" s="30">
        <f t="shared" si="49"/>
        <v>10280265</v>
      </c>
      <c r="V558" s="30">
        <f t="shared" si="50"/>
        <v>470055</v>
      </c>
      <c r="W558" s="27">
        <f t="shared" si="51"/>
        <v>1.0682461223794102</v>
      </c>
      <c r="X558" s="31">
        <f t="shared" si="52"/>
        <v>24.431157320606783</v>
      </c>
      <c r="Y558" t="str">
        <f t="shared" si="53"/>
        <v>Low ROI</v>
      </c>
    </row>
    <row r="559" spans="1:25" x14ac:dyDescent="0.3">
      <c r="A559" s="2" t="s">
        <v>576</v>
      </c>
      <c r="B559" s="2" t="s">
        <v>1087</v>
      </c>
      <c r="C559" s="2" t="s">
        <v>1633</v>
      </c>
      <c r="D559" s="2" t="s">
        <v>1637</v>
      </c>
      <c r="E559" s="2">
        <v>2023</v>
      </c>
      <c r="F559" s="2" t="s">
        <v>1640</v>
      </c>
      <c r="G559" s="2">
        <v>1581</v>
      </c>
      <c r="H559" s="2">
        <v>15536</v>
      </c>
      <c r="I559" s="2">
        <v>897</v>
      </c>
      <c r="J559" s="2">
        <v>383998</v>
      </c>
      <c r="K559" s="2">
        <v>10.73</v>
      </c>
      <c r="L559" s="2">
        <v>17</v>
      </c>
      <c r="M559" s="2">
        <v>1.1100000000000001</v>
      </c>
      <c r="N559" s="2">
        <v>22.94</v>
      </c>
      <c r="O559" s="2">
        <v>88.57</v>
      </c>
      <c r="P559" s="2">
        <v>1.7</v>
      </c>
      <c r="Q559" s="2">
        <v>11445</v>
      </c>
      <c r="R559" s="2">
        <v>2999</v>
      </c>
      <c r="S559" s="2">
        <v>3</v>
      </c>
      <c r="T559" s="30">
        <f t="shared" si="48"/>
        <v>24562416</v>
      </c>
      <c r="U559" s="30">
        <f t="shared" si="49"/>
        <v>1802155</v>
      </c>
      <c r="V559" s="30">
        <f t="shared" si="50"/>
        <v>22760261</v>
      </c>
      <c r="W559" s="27">
        <f t="shared" si="51"/>
        <v>59.271821728238166</v>
      </c>
      <c r="X559" s="31">
        <f t="shared" si="52"/>
        <v>63.964958150823705</v>
      </c>
      <c r="Y559" t="str">
        <f t="shared" si="53"/>
        <v>Moderate</v>
      </c>
    </row>
    <row r="560" spans="1:25" x14ac:dyDescent="0.3">
      <c r="A560" s="2" t="s">
        <v>577</v>
      </c>
      <c r="B560" s="2" t="s">
        <v>1430</v>
      </c>
      <c r="C560" s="2" t="s">
        <v>1633</v>
      </c>
      <c r="D560" s="2" t="s">
        <v>1635</v>
      </c>
      <c r="E560" s="2">
        <v>2023</v>
      </c>
      <c r="F560" s="2" t="s">
        <v>1641</v>
      </c>
      <c r="G560" s="2">
        <v>3490</v>
      </c>
      <c r="H560" s="2">
        <v>18042</v>
      </c>
      <c r="I560" s="2">
        <v>12207</v>
      </c>
      <c r="J560" s="2">
        <v>406374</v>
      </c>
      <c r="K560" s="2">
        <v>8.9</v>
      </c>
      <c r="L560" s="2">
        <v>11</v>
      </c>
      <c r="M560" s="2">
        <v>0.3</v>
      </c>
      <c r="N560" s="2">
        <v>16.829999999999998</v>
      </c>
      <c r="O560" s="2">
        <v>88.64</v>
      </c>
      <c r="P560" s="2">
        <v>1.5</v>
      </c>
      <c r="Q560" s="2">
        <v>18794</v>
      </c>
      <c r="R560" s="2">
        <v>9738</v>
      </c>
      <c r="S560" s="2">
        <v>12</v>
      </c>
      <c r="T560" s="30">
        <f t="shared" si="48"/>
        <v>62966580</v>
      </c>
      <c r="U560" s="30">
        <f t="shared" si="49"/>
        <v>43008804</v>
      </c>
      <c r="V560" s="30">
        <f t="shared" si="50"/>
        <v>19957776</v>
      </c>
      <c r="W560" s="27">
        <f t="shared" si="51"/>
        <v>49.111842785217561</v>
      </c>
      <c r="X560" s="31">
        <f t="shared" si="52"/>
        <v>154.94736375850817</v>
      </c>
      <c r="Y560" t="str">
        <f t="shared" si="53"/>
        <v>Moderate</v>
      </c>
    </row>
    <row r="561" spans="1:25" x14ac:dyDescent="0.3">
      <c r="A561" s="2" t="s">
        <v>578</v>
      </c>
      <c r="B561" s="2" t="s">
        <v>1431</v>
      </c>
      <c r="C561" s="2" t="s">
        <v>1633</v>
      </c>
      <c r="D561" s="2" t="s">
        <v>1636</v>
      </c>
      <c r="E561" s="2">
        <v>2023</v>
      </c>
      <c r="F561" s="2" t="s">
        <v>1639</v>
      </c>
      <c r="G561" s="2">
        <v>873</v>
      </c>
      <c r="H561" s="2">
        <v>2456</v>
      </c>
      <c r="I561" s="2">
        <v>14991</v>
      </c>
      <c r="J561" s="2">
        <v>397860</v>
      </c>
      <c r="K561" s="2">
        <v>0.8</v>
      </c>
      <c r="L561" s="2">
        <v>5</v>
      </c>
      <c r="M561" s="2">
        <v>7.27</v>
      </c>
      <c r="N561" s="2">
        <v>24.77</v>
      </c>
      <c r="O561" s="2">
        <v>84</v>
      </c>
      <c r="P561" s="2">
        <v>2.2999999999999998</v>
      </c>
      <c r="Q561" s="2">
        <v>1806</v>
      </c>
      <c r="R561" s="2">
        <v>4543</v>
      </c>
      <c r="S561" s="2">
        <v>8</v>
      </c>
      <c r="T561" s="30">
        <f t="shared" si="48"/>
        <v>2144088</v>
      </c>
      <c r="U561" s="30">
        <f t="shared" si="49"/>
        <v>13485003</v>
      </c>
      <c r="V561" s="30">
        <f t="shared" si="50"/>
        <v>-11340915</v>
      </c>
      <c r="W561" s="27">
        <f t="shared" si="51"/>
        <v>-28.504788116422862</v>
      </c>
      <c r="X561" s="31">
        <f t="shared" si="52"/>
        <v>5.3890514251244159</v>
      </c>
      <c r="Y561" t="str">
        <f t="shared" si="53"/>
        <v>Loss making</v>
      </c>
    </row>
    <row r="562" spans="1:25" x14ac:dyDescent="0.3">
      <c r="A562" s="2" t="s">
        <v>579</v>
      </c>
      <c r="B562" s="2" t="s">
        <v>1252</v>
      </c>
      <c r="C562" s="2" t="s">
        <v>1632</v>
      </c>
      <c r="D562" s="2" t="s">
        <v>1638</v>
      </c>
      <c r="E562" s="2">
        <v>2023</v>
      </c>
      <c r="F562" s="2" t="s">
        <v>1639</v>
      </c>
      <c r="G562" s="2">
        <v>978</v>
      </c>
      <c r="H562" s="2">
        <v>3571</v>
      </c>
      <c r="I562" s="2">
        <v>13522</v>
      </c>
      <c r="J562" s="2">
        <v>193252</v>
      </c>
      <c r="K562" s="2">
        <v>6.82</v>
      </c>
      <c r="L562" s="2">
        <v>4</v>
      </c>
      <c r="M562" s="2">
        <v>8.74</v>
      </c>
      <c r="N562" s="2">
        <v>22.07</v>
      </c>
      <c r="O562" s="2">
        <v>72.849999999999994</v>
      </c>
      <c r="P562" s="2">
        <v>1.8</v>
      </c>
      <c r="Q562" s="2">
        <v>5731</v>
      </c>
      <c r="R562" s="2">
        <v>4889</v>
      </c>
      <c r="S562" s="2">
        <v>6</v>
      </c>
      <c r="T562" s="30">
        <f t="shared" si="48"/>
        <v>3492438</v>
      </c>
      <c r="U562" s="30">
        <f t="shared" si="49"/>
        <v>13417768</v>
      </c>
      <c r="V562" s="30">
        <f t="shared" si="50"/>
        <v>-9925330</v>
      </c>
      <c r="W562" s="27">
        <f t="shared" si="51"/>
        <v>-51.359520211951235</v>
      </c>
      <c r="X562" s="31">
        <f t="shared" si="52"/>
        <v>18.071937159770663</v>
      </c>
      <c r="Y562" t="str">
        <f t="shared" si="53"/>
        <v>Loss making</v>
      </c>
    </row>
    <row r="563" spans="1:25" x14ac:dyDescent="0.3">
      <c r="A563" s="2" t="s">
        <v>580</v>
      </c>
      <c r="B563" s="2" t="s">
        <v>1432</v>
      </c>
      <c r="C563" s="2" t="s">
        <v>1634</v>
      </c>
      <c r="D563" s="2" t="s">
        <v>1636</v>
      </c>
      <c r="E563" s="2">
        <v>2024</v>
      </c>
      <c r="F563" s="2" t="s">
        <v>1642</v>
      </c>
      <c r="G563" s="2">
        <v>183</v>
      </c>
      <c r="H563" s="2">
        <v>10095</v>
      </c>
      <c r="I563" s="2">
        <v>13724</v>
      </c>
      <c r="J563" s="2">
        <v>148538</v>
      </c>
      <c r="K563" s="2">
        <v>10.119999999999999</v>
      </c>
      <c r="L563" s="2">
        <v>0</v>
      </c>
      <c r="M563" s="2">
        <v>2.21</v>
      </c>
      <c r="N563" s="2">
        <v>11.82</v>
      </c>
      <c r="O563" s="2">
        <v>36.06</v>
      </c>
      <c r="P563" s="2">
        <v>3</v>
      </c>
      <c r="Q563" s="2">
        <v>7528</v>
      </c>
      <c r="R563" s="2">
        <v>1012</v>
      </c>
      <c r="S563" s="2">
        <v>6</v>
      </c>
      <c r="T563" s="30">
        <f t="shared" si="48"/>
        <v>1847385</v>
      </c>
      <c r="U563" s="30">
        <f t="shared" si="49"/>
        <v>2660030</v>
      </c>
      <c r="V563" s="30">
        <f t="shared" si="50"/>
        <v>-812645</v>
      </c>
      <c r="W563" s="27">
        <f t="shared" si="51"/>
        <v>-5.470956926847002</v>
      </c>
      <c r="X563" s="31">
        <f t="shared" si="52"/>
        <v>12.4371204674898</v>
      </c>
      <c r="Y563" t="str">
        <f t="shared" si="53"/>
        <v>Loss making</v>
      </c>
    </row>
    <row r="564" spans="1:25" x14ac:dyDescent="0.3">
      <c r="A564" s="2" t="s">
        <v>581</v>
      </c>
      <c r="B564" s="2" t="s">
        <v>1433</v>
      </c>
      <c r="C564" s="2" t="s">
        <v>1634</v>
      </c>
      <c r="D564" s="2" t="s">
        <v>1636</v>
      </c>
      <c r="E564" s="2">
        <v>2024</v>
      </c>
      <c r="F564" s="2" t="s">
        <v>1642</v>
      </c>
      <c r="G564" s="2">
        <v>2155</v>
      </c>
      <c r="H564" s="2">
        <v>16640</v>
      </c>
      <c r="I564" s="2">
        <v>4550</v>
      </c>
      <c r="J564" s="2">
        <v>65372</v>
      </c>
      <c r="K564" s="2">
        <v>10.16</v>
      </c>
      <c r="L564" s="2">
        <v>11</v>
      </c>
      <c r="M564" s="2">
        <v>1.58</v>
      </c>
      <c r="N564" s="2">
        <v>12.99</v>
      </c>
      <c r="O564" s="2">
        <v>75.36</v>
      </c>
      <c r="P564" s="2">
        <v>2.9</v>
      </c>
      <c r="Q564" s="2">
        <v>13707</v>
      </c>
      <c r="R564" s="2">
        <v>4342</v>
      </c>
      <c r="S564" s="2">
        <v>9</v>
      </c>
      <c r="T564" s="30">
        <f t="shared" si="48"/>
        <v>35859200</v>
      </c>
      <c r="U564" s="30">
        <f t="shared" si="49"/>
        <v>9870622</v>
      </c>
      <c r="V564" s="30">
        <f t="shared" si="50"/>
        <v>25988578</v>
      </c>
      <c r="W564" s="27">
        <f t="shared" si="51"/>
        <v>397.54907299761368</v>
      </c>
      <c r="X564" s="31">
        <f t="shared" si="52"/>
        <v>548.54065960961884</v>
      </c>
      <c r="Y564" t="str">
        <f t="shared" si="53"/>
        <v>High ROI</v>
      </c>
    </row>
    <row r="565" spans="1:25" x14ac:dyDescent="0.3">
      <c r="A565" s="2" t="s">
        <v>582</v>
      </c>
      <c r="B565" s="2" t="s">
        <v>1434</v>
      </c>
      <c r="C565" s="2" t="s">
        <v>1634</v>
      </c>
      <c r="D565" s="2" t="s">
        <v>1635</v>
      </c>
      <c r="E565" s="2">
        <v>2024</v>
      </c>
      <c r="F565" s="2" t="s">
        <v>1640</v>
      </c>
      <c r="G565" s="2">
        <v>3677</v>
      </c>
      <c r="H565" s="2">
        <v>14303</v>
      </c>
      <c r="I565" s="2">
        <v>12149</v>
      </c>
      <c r="J565" s="2">
        <v>341940</v>
      </c>
      <c r="K565" s="2">
        <v>5.6</v>
      </c>
      <c r="L565" s="2">
        <v>10</v>
      </c>
      <c r="M565" s="2">
        <v>0.62</v>
      </c>
      <c r="N565" s="2">
        <v>4.76</v>
      </c>
      <c r="O565" s="2">
        <v>42.7</v>
      </c>
      <c r="P565" s="2">
        <v>4.5999999999999996</v>
      </c>
      <c r="Q565" s="2">
        <v>8158</v>
      </c>
      <c r="R565" s="2">
        <v>7641</v>
      </c>
      <c r="S565" s="2">
        <v>13</v>
      </c>
      <c r="T565" s="30">
        <f t="shared" si="48"/>
        <v>52592131</v>
      </c>
      <c r="U565" s="30">
        <f t="shared" si="49"/>
        <v>45013813</v>
      </c>
      <c r="V565" s="30">
        <f t="shared" si="50"/>
        <v>7578318</v>
      </c>
      <c r="W565" s="27">
        <f t="shared" si="51"/>
        <v>22.162712756623968</v>
      </c>
      <c r="X565" s="31">
        <f t="shared" si="52"/>
        <v>153.80514417734105</v>
      </c>
      <c r="Y565" t="str">
        <f t="shared" si="53"/>
        <v>Moderate</v>
      </c>
    </row>
    <row r="566" spans="1:25" x14ac:dyDescent="0.3">
      <c r="A566" s="2" t="s">
        <v>583</v>
      </c>
      <c r="B566" s="2" t="s">
        <v>1435</v>
      </c>
      <c r="C566" s="2" t="s">
        <v>1632</v>
      </c>
      <c r="D566" s="2" t="s">
        <v>1636</v>
      </c>
      <c r="E566" s="2">
        <v>2024</v>
      </c>
      <c r="F566" s="2" t="s">
        <v>1640</v>
      </c>
      <c r="G566" s="2">
        <v>4830</v>
      </c>
      <c r="H566" s="2">
        <v>4953</v>
      </c>
      <c r="I566" s="2">
        <v>13675</v>
      </c>
      <c r="J566" s="2">
        <v>271035</v>
      </c>
      <c r="K566" s="2">
        <v>14.13</v>
      </c>
      <c r="L566" s="2">
        <v>3</v>
      </c>
      <c r="M566" s="2">
        <v>8.23</v>
      </c>
      <c r="N566" s="2">
        <v>11.55</v>
      </c>
      <c r="O566" s="2">
        <v>36.14</v>
      </c>
      <c r="P566" s="2">
        <v>1.1000000000000001</v>
      </c>
      <c r="Q566" s="2">
        <v>7836</v>
      </c>
      <c r="R566" s="2">
        <v>1811</v>
      </c>
      <c r="S566" s="2">
        <v>13</v>
      </c>
      <c r="T566" s="30">
        <f t="shared" si="48"/>
        <v>23922990</v>
      </c>
      <c r="U566" s="30">
        <f t="shared" si="49"/>
        <v>66321285</v>
      </c>
      <c r="V566" s="30">
        <f t="shared" si="50"/>
        <v>-42398295</v>
      </c>
      <c r="W566" s="27">
        <f t="shared" si="51"/>
        <v>-156.43106978803476</v>
      </c>
      <c r="X566" s="31">
        <f t="shared" si="52"/>
        <v>88.265316287564332</v>
      </c>
      <c r="Y566" t="str">
        <f t="shared" si="53"/>
        <v>Loss making</v>
      </c>
    </row>
    <row r="567" spans="1:25" x14ac:dyDescent="0.3">
      <c r="A567" s="2" t="s">
        <v>584</v>
      </c>
      <c r="B567" s="2" t="s">
        <v>1435</v>
      </c>
      <c r="C567" s="2" t="s">
        <v>1634</v>
      </c>
      <c r="D567" s="2" t="s">
        <v>1637</v>
      </c>
      <c r="E567" s="2">
        <v>2023</v>
      </c>
      <c r="F567" s="2" t="s">
        <v>1641</v>
      </c>
      <c r="G567" s="2">
        <v>1902</v>
      </c>
      <c r="H567" s="2">
        <v>8175</v>
      </c>
      <c r="I567" s="2">
        <v>9335</v>
      </c>
      <c r="J567" s="2">
        <v>410970</v>
      </c>
      <c r="K567" s="2">
        <v>2.5099999999999998</v>
      </c>
      <c r="L567" s="2">
        <v>17</v>
      </c>
      <c r="M567" s="2">
        <v>3.11</v>
      </c>
      <c r="N567" s="2">
        <v>22.58</v>
      </c>
      <c r="O567" s="2">
        <v>69.59</v>
      </c>
      <c r="P567" s="2">
        <v>2.2999999999999998</v>
      </c>
      <c r="Q567" s="2">
        <v>15396</v>
      </c>
      <c r="R567" s="2">
        <v>8966</v>
      </c>
      <c r="S567" s="2">
        <v>8</v>
      </c>
      <c r="T567" s="30">
        <f t="shared" si="48"/>
        <v>15548850</v>
      </c>
      <c r="U567" s="30">
        <f t="shared" si="49"/>
        <v>18166140</v>
      </c>
      <c r="V567" s="30">
        <f t="shared" si="50"/>
        <v>-2617290</v>
      </c>
      <c r="W567" s="27">
        <f t="shared" si="51"/>
        <v>-6.3685670486896857</v>
      </c>
      <c r="X567" s="31">
        <f t="shared" si="52"/>
        <v>37.834513468136358</v>
      </c>
      <c r="Y567" t="str">
        <f t="shared" si="53"/>
        <v>Loss making</v>
      </c>
    </row>
    <row r="568" spans="1:25" x14ac:dyDescent="0.3">
      <c r="A568" s="2" t="s">
        <v>585</v>
      </c>
      <c r="B568" s="2" t="s">
        <v>1291</v>
      </c>
      <c r="C568" s="2" t="s">
        <v>1632</v>
      </c>
      <c r="D568" s="2" t="s">
        <v>1637</v>
      </c>
      <c r="E568" s="2">
        <v>2023</v>
      </c>
      <c r="F568" s="2" t="s">
        <v>1640</v>
      </c>
      <c r="G568" s="2">
        <v>4960</v>
      </c>
      <c r="H568" s="2">
        <v>2455</v>
      </c>
      <c r="I568" s="2">
        <v>8974</v>
      </c>
      <c r="J568" s="2">
        <v>432736</v>
      </c>
      <c r="K568" s="2">
        <v>7.51</v>
      </c>
      <c r="L568" s="2">
        <v>3</v>
      </c>
      <c r="M568" s="2">
        <v>4.0199999999999996</v>
      </c>
      <c r="N568" s="2">
        <v>1.27</v>
      </c>
      <c r="O568" s="2">
        <v>16.37</v>
      </c>
      <c r="P568" s="2">
        <v>3.4</v>
      </c>
      <c r="Q568" s="2">
        <v>11130</v>
      </c>
      <c r="R568" s="2">
        <v>1539</v>
      </c>
      <c r="S568" s="2">
        <v>13</v>
      </c>
      <c r="T568" s="30">
        <f t="shared" si="48"/>
        <v>12176800</v>
      </c>
      <c r="U568" s="30">
        <f t="shared" si="49"/>
        <v>44943776</v>
      </c>
      <c r="V568" s="30">
        <f t="shared" si="50"/>
        <v>-32766976</v>
      </c>
      <c r="W568" s="27">
        <f t="shared" si="51"/>
        <v>-75.720476225689566</v>
      </c>
      <c r="X568" s="31">
        <f t="shared" si="52"/>
        <v>28.139096354359239</v>
      </c>
      <c r="Y568" t="str">
        <f t="shared" si="53"/>
        <v>Loss making</v>
      </c>
    </row>
    <row r="569" spans="1:25" x14ac:dyDescent="0.3">
      <c r="A569" s="2" t="s">
        <v>586</v>
      </c>
      <c r="B569" s="2" t="s">
        <v>1436</v>
      </c>
      <c r="C569" s="2" t="s">
        <v>1633</v>
      </c>
      <c r="D569" s="2" t="s">
        <v>1638</v>
      </c>
      <c r="E569" s="2">
        <v>2023</v>
      </c>
      <c r="F569" s="2" t="s">
        <v>1641</v>
      </c>
      <c r="G569" s="2">
        <v>4225</v>
      </c>
      <c r="H569" s="2">
        <v>7795</v>
      </c>
      <c r="I569" s="2">
        <v>8903</v>
      </c>
      <c r="J569" s="2">
        <v>405779</v>
      </c>
      <c r="K569" s="2">
        <v>10.36</v>
      </c>
      <c r="L569" s="2">
        <v>16</v>
      </c>
      <c r="M569" s="2">
        <v>5.03</v>
      </c>
      <c r="N569" s="2">
        <v>21.59</v>
      </c>
      <c r="O569" s="2">
        <v>13.89</v>
      </c>
      <c r="P569" s="2">
        <v>3.4</v>
      </c>
      <c r="Q569" s="2">
        <v>18756</v>
      </c>
      <c r="R569" s="2">
        <v>5713</v>
      </c>
      <c r="S569" s="2">
        <v>10</v>
      </c>
      <c r="T569" s="30">
        <f t="shared" si="48"/>
        <v>32933875</v>
      </c>
      <c r="U569" s="30">
        <f t="shared" si="49"/>
        <v>38020954</v>
      </c>
      <c r="V569" s="30">
        <f t="shared" si="50"/>
        <v>-5087079</v>
      </c>
      <c r="W569" s="27">
        <f t="shared" si="51"/>
        <v>-12.53657532794945</v>
      </c>
      <c r="X569" s="31">
        <f t="shared" si="52"/>
        <v>81.162098087875421</v>
      </c>
      <c r="Y569" t="str">
        <f t="shared" si="53"/>
        <v>Loss making</v>
      </c>
    </row>
    <row r="570" spans="1:25" x14ac:dyDescent="0.3">
      <c r="A570" s="2" t="s">
        <v>587</v>
      </c>
      <c r="B570" s="2" t="s">
        <v>1252</v>
      </c>
      <c r="C570" s="2" t="s">
        <v>1632</v>
      </c>
      <c r="D570" s="2" t="s">
        <v>1638</v>
      </c>
      <c r="E570" s="2">
        <v>2024</v>
      </c>
      <c r="F570" s="2" t="s">
        <v>1642</v>
      </c>
      <c r="G570" s="2">
        <v>2983</v>
      </c>
      <c r="H570" s="2">
        <v>17421</v>
      </c>
      <c r="I570" s="2">
        <v>6213</v>
      </c>
      <c r="J570" s="2">
        <v>161022</v>
      </c>
      <c r="K570" s="2">
        <v>10.46</v>
      </c>
      <c r="L570" s="2">
        <v>1</v>
      </c>
      <c r="M570" s="2">
        <v>8.39</v>
      </c>
      <c r="N570" s="2">
        <v>8.52</v>
      </c>
      <c r="O570" s="2">
        <v>45.84</v>
      </c>
      <c r="P570" s="2">
        <v>2.9</v>
      </c>
      <c r="Q570" s="2">
        <v>2641</v>
      </c>
      <c r="R570" s="2">
        <v>3730</v>
      </c>
      <c r="S570" s="2">
        <v>5</v>
      </c>
      <c r="T570" s="30">
        <f t="shared" si="48"/>
        <v>51966843</v>
      </c>
      <c r="U570" s="30">
        <f t="shared" si="49"/>
        <v>18694401</v>
      </c>
      <c r="V570" s="30">
        <f t="shared" si="50"/>
        <v>33272442</v>
      </c>
      <c r="W570" s="27">
        <f t="shared" si="51"/>
        <v>206.63289488392891</v>
      </c>
      <c r="X570" s="31">
        <f t="shared" si="52"/>
        <v>322.73132242799119</v>
      </c>
      <c r="Y570" t="str">
        <f t="shared" si="53"/>
        <v>High ROI</v>
      </c>
    </row>
    <row r="571" spans="1:25" x14ac:dyDescent="0.3">
      <c r="A571" s="2" t="s">
        <v>588</v>
      </c>
      <c r="B571" s="2" t="s">
        <v>1437</v>
      </c>
      <c r="C571" s="2" t="s">
        <v>1633</v>
      </c>
      <c r="D571" s="2" t="s">
        <v>1636</v>
      </c>
      <c r="E571" s="2">
        <v>2024</v>
      </c>
      <c r="F571" s="2" t="s">
        <v>1640</v>
      </c>
      <c r="G571" s="2">
        <v>3334</v>
      </c>
      <c r="H571" s="2">
        <v>19596</v>
      </c>
      <c r="I571" s="2">
        <v>5466</v>
      </c>
      <c r="J571" s="2">
        <v>104040</v>
      </c>
      <c r="K571" s="2">
        <v>9.73</v>
      </c>
      <c r="L571" s="2">
        <v>1</v>
      </c>
      <c r="M571" s="2">
        <v>6.51</v>
      </c>
      <c r="N571" s="2">
        <v>22.49</v>
      </c>
      <c r="O571" s="2">
        <v>45.65</v>
      </c>
      <c r="P571" s="2">
        <v>4.3</v>
      </c>
      <c r="Q571" s="2">
        <v>18549</v>
      </c>
      <c r="R571" s="2">
        <v>5475</v>
      </c>
      <c r="S571" s="2">
        <v>11</v>
      </c>
      <c r="T571" s="30">
        <f t="shared" si="48"/>
        <v>65333064</v>
      </c>
      <c r="U571" s="30">
        <f t="shared" si="49"/>
        <v>18327684</v>
      </c>
      <c r="V571" s="30">
        <f t="shared" si="50"/>
        <v>47005380</v>
      </c>
      <c r="W571" s="27">
        <f t="shared" si="51"/>
        <v>451.80103806228374</v>
      </c>
      <c r="X571" s="31">
        <f t="shared" si="52"/>
        <v>627.96101499423298</v>
      </c>
      <c r="Y571" t="str">
        <f t="shared" si="53"/>
        <v>High ROI</v>
      </c>
    </row>
    <row r="572" spans="1:25" x14ac:dyDescent="0.3">
      <c r="A572" s="2" t="s">
        <v>589</v>
      </c>
      <c r="B572" s="2" t="s">
        <v>1438</v>
      </c>
      <c r="C572" s="2" t="s">
        <v>1634</v>
      </c>
      <c r="D572" s="2" t="s">
        <v>1637</v>
      </c>
      <c r="E572" s="2">
        <v>2023</v>
      </c>
      <c r="F572" s="2" t="s">
        <v>1639</v>
      </c>
      <c r="G572" s="2">
        <v>4348</v>
      </c>
      <c r="H572" s="2">
        <v>16782</v>
      </c>
      <c r="I572" s="2">
        <v>1410</v>
      </c>
      <c r="J572" s="2">
        <v>387501</v>
      </c>
      <c r="K572" s="2">
        <v>4.13</v>
      </c>
      <c r="L572" s="2">
        <v>11</v>
      </c>
      <c r="M572" s="2">
        <v>6.15</v>
      </c>
      <c r="N572" s="2">
        <v>23.52</v>
      </c>
      <c r="O572" s="2">
        <v>81.650000000000006</v>
      </c>
      <c r="P572" s="2">
        <v>1.3</v>
      </c>
      <c r="Q572" s="2">
        <v>9900</v>
      </c>
      <c r="R572" s="2">
        <v>7203</v>
      </c>
      <c r="S572" s="2">
        <v>5</v>
      </c>
      <c r="T572" s="30">
        <f t="shared" si="48"/>
        <v>72968136</v>
      </c>
      <c r="U572" s="30">
        <f t="shared" si="49"/>
        <v>6518181</v>
      </c>
      <c r="V572" s="30">
        <f t="shared" si="50"/>
        <v>66449955</v>
      </c>
      <c r="W572" s="27">
        <f t="shared" si="51"/>
        <v>171.48331230112956</v>
      </c>
      <c r="X572" s="31">
        <f t="shared" si="52"/>
        <v>188.30438114998412</v>
      </c>
      <c r="Y572" t="str">
        <f t="shared" si="53"/>
        <v>High ROI</v>
      </c>
    </row>
    <row r="573" spans="1:25" x14ac:dyDescent="0.3">
      <c r="A573" s="2" t="s">
        <v>590</v>
      </c>
      <c r="B573" s="2" t="s">
        <v>1439</v>
      </c>
      <c r="C573" s="2" t="s">
        <v>1632</v>
      </c>
      <c r="D573" s="2" t="s">
        <v>1638</v>
      </c>
      <c r="E573" s="2">
        <v>2023</v>
      </c>
      <c r="F573" s="2" t="s">
        <v>1642</v>
      </c>
      <c r="G573" s="2">
        <v>2861</v>
      </c>
      <c r="H573" s="2">
        <v>6203</v>
      </c>
      <c r="I573" s="2">
        <v>2527</v>
      </c>
      <c r="J573" s="2">
        <v>252440</v>
      </c>
      <c r="K573" s="2">
        <v>2.34</v>
      </c>
      <c r="L573" s="2">
        <v>5</v>
      </c>
      <c r="M573" s="2">
        <v>1.76</v>
      </c>
      <c r="N573" s="2">
        <v>16.77</v>
      </c>
      <c r="O573" s="2">
        <v>20.09</v>
      </c>
      <c r="P573" s="2">
        <v>4.3</v>
      </c>
      <c r="Q573" s="2">
        <v>2451</v>
      </c>
      <c r="R573" s="2">
        <v>8977</v>
      </c>
      <c r="S573" s="2">
        <v>3</v>
      </c>
      <c r="T573" s="30">
        <f t="shared" si="48"/>
        <v>17746783</v>
      </c>
      <c r="U573" s="30">
        <f t="shared" si="49"/>
        <v>7482187</v>
      </c>
      <c r="V573" s="30">
        <f t="shared" si="50"/>
        <v>10264596</v>
      </c>
      <c r="W573" s="27">
        <f t="shared" si="51"/>
        <v>40.661527491681191</v>
      </c>
      <c r="X573" s="31">
        <f t="shared" si="52"/>
        <v>70.300994295674215</v>
      </c>
      <c r="Y573" t="str">
        <f t="shared" si="53"/>
        <v>Moderate</v>
      </c>
    </row>
    <row r="574" spans="1:25" x14ac:dyDescent="0.3">
      <c r="A574" s="2" t="s">
        <v>591</v>
      </c>
      <c r="B574" s="2" t="s">
        <v>1069</v>
      </c>
      <c r="C574" s="2" t="s">
        <v>1634</v>
      </c>
      <c r="D574" s="2" t="s">
        <v>1635</v>
      </c>
      <c r="E574" s="2">
        <v>2023</v>
      </c>
      <c r="F574" s="2" t="s">
        <v>1639</v>
      </c>
      <c r="G574" s="2">
        <v>1300</v>
      </c>
      <c r="H574" s="2">
        <v>8063</v>
      </c>
      <c r="I574" s="2">
        <v>11282</v>
      </c>
      <c r="J574" s="2">
        <v>128356</v>
      </c>
      <c r="K574" s="2">
        <v>9.5399999999999991</v>
      </c>
      <c r="L574" s="2">
        <v>9</v>
      </c>
      <c r="M574" s="2">
        <v>5.13</v>
      </c>
      <c r="N574" s="2">
        <v>16.61</v>
      </c>
      <c r="O574" s="2">
        <v>19.86</v>
      </c>
      <c r="P574" s="2">
        <v>3</v>
      </c>
      <c r="Q574" s="2">
        <v>10749</v>
      </c>
      <c r="R574" s="2">
        <v>9418</v>
      </c>
      <c r="S574" s="2">
        <v>4</v>
      </c>
      <c r="T574" s="30">
        <f t="shared" si="48"/>
        <v>10481900</v>
      </c>
      <c r="U574" s="30">
        <f t="shared" si="49"/>
        <v>14794956</v>
      </c>
      <c r="V574" s="30">
        <f t="shared" si="50"/>
        <v>-4313056</v>
      </c>
      <c r="W574" s="27">
        <f t="shared" si="51"/>
        <v>-33.602293620866966</v>
      </c>
      <c r="X574" s="31">
        <f t="shared" si="52"/>
        <v>81.662719311913733</v>
      </c>
      <c r="Y574" t="str">
        <f t="shared" si="53"/>
        <v>Loss making</v>
      </c>
    </row>
    <row r="575" spans="1:25" x14ac:dyDescent="0.3">
      <c r="A575" s="2" t="s">
        <v>592</v>
      </c>
      <c r="B575" s="2" t="s">
        <v>1335</v>
      </c>
      <c r="C575" s="2" t="s">
        <v>1632</v>
      </c>
      <c r="D575" s="2" t="s">
        <v>1638</v>
      </c>
      <c r="E575" s="2">
        <v>2023</v>
      </c>
      <c r="F575" s="2" t="s">
        <v>1640</v>
      </c>
      <c r="G575" s="2">
        <v>3562</v>
      </c>
      <c r="H575" s="2">
        <v>13503</v>
      </c>
      <c r="I575" s="2">
        <v>2654</v>
      </c>
      <c r="J575" s="2">
        <v>328355</v>
      </c>
      <c r="K575" s="2">
        <v>8.99</v>
      </c>
      <c r="L575" s="2">
        <v>15</v>
      </c>
      <c r="M575" s="2">
        <v>7.15</v>
      </c>
      <c r="N575" s="2">
        <v>11.32</v>
      </c>
      <c r="O575" s="2">
        <v>21.8</v>
      </c>
      <c r="P575" s="2">
        <v>1.5</v>
      </c>
      <c r="Q575" s="2">
        <v>14436</v>
      </c>
      <c r="R575" s="2">
        <v>4316</v>
      </c>
      <c r="S575" s="2">
        <v>2</v>
      </c>
      <c r="T575" s="30">
        <f t="shared" si="48"/>
        <v>48097686</v>
      </c>
      <c r="U575" s="30">
        <f t="shared" si="49"/>
        <v>9781903</v>
      </c>
      <c r="V575" s="30">
        <f t="shared" si="50"/>
        <v>38315783</v>
      </c>
      <c r="W575" s="27">
        <f t="shared" si="51"/>
        <v>116.69011588067792</v>
      </c>
      <c r="X575" s="31">
        <f t="shared" si="52"/>
        <v>146.48074797094608</v>
      </c>
      <c r="Y575" t="str">
        <f t="shared" si="53"/>
        <v>High ROI</v>
      </c>
    </row>
    <row r="576" spans="1:25" x14ac:dyDescent="0.3">
      <c r="A576" s="2" t="s">
        <v>593</v>
      </c>
      <c r="B576" s="2" t="s">
        <v>1440</v>
      </c>
      <c r="C576" s="2" t="s">
        <v>1632</v>
      </c>
      <c r="D576" s="2" t="s">
        <v>1635</v>
      </c>
      <c r="E576" s="2">
        <v>2024</v>
      </c>
      <c r="F576" s="2" t="s">
        <v>1642</v>
      </c>
      <c r="G576" s="2">
        <v>1306</v>
      </c>
      <c r="H576" s="2">
        <v>12317</v>
      </c>
      <c r="I576" s="2">
        <v>11600</v>
      </c>
      <c r="J576" s="2">
        <v>417570</v>
      </c>
      <c r="K576" s="2">
        <v>2.69</v>
      </c>
      <c r="L576" s="2">
        <v>13</v>
      </c>
      <c r="M576" s="2">
        <v>9.73</v>
      </c>
      <c r="N576" s="2">
        <v>20.89</v>
      </c>
      <c r="O576" s="2">
        <v>12.38</v>
      </c>
      <c r="P576" s="2">
        <v>4.5</v>
      </c>
      <c r="Q576" s="2">
        <v>15955</v>
      </c>
      <c r="R576" s="2">
        <v>2566</v>
      </c>
      <c r="S576" s="2">
        <v>2</v>
      </c>
      <c r="T576" s="30">
        <f t="shared" si="48"/>
        <v>16086002</v>
      </c>
      <c r="U576" s="30">
        <f t="shared" si="49"/>
        <v>15567170</v>
      </c>
      <c r="V576" s="30">
        <f t="shared" si="50"/>
        <v>518832</v>
      </c>
      <c r="W576" s="27">
        <f t="shared" si="51"/>
        <v>1.2425030533802717</v>
      </c>
      <c r="X576" s="31">
        <f t="shared" si="52"/>
        <v>38.522887180592477</v>
      </c>
      <c r="Y576" t="str">
        <f t="shared" si="53"/>
        <v>Low ROI</v>
      </c>
    </row>
    <row r="577" spans="1:25" x14ac:dyDescent="0.3">
      <c r="A577" s="2" t="s">
        <v>594</v>
      </c>
      <c r="B577" s="2" t="s">
        <v>1441</v>
      </c>
      <c r="C577" s="2" t="s">
        <v>1634</v>
      </c>
      <c r="D577" s="2" t="s">
        <v>1638</v>
      </c>
      <c r="E577" s="2">
        <v>2024</v>
      </c>
      <c r="F577" s="2" t="s">
        <v>1640</v>
      </c>
      <c r="G577" s="2">
        <v>3426</v>
      </c>
      <c r="H577" s="2">
        <v>12671</v>
      </c>
      <c r="I577" s="2">
        <v>5855</v>
      </c>
      <c r="J577" s="2">
        <v>317986</v>
      </c>
      <c r="K577" s="2">
        <v>10.58</v>
      </c>
      <c r="L577" s="2">
        <v>6</v>
      </c>
      <c r="M577" s="2">
        <v>2.0099999999999998</v>
      </c>
      <c r="N577" s="2">
        <v>24.04</v>
      </c>
      <c r="O577" s="2">
        <v>15.74</v>
      </c>
      <c r="P577" s="2">
        <v>3.6</v>
      </c>
      <c r="Q577" s="2">
        <v>6222</v>
      </c>
      <c r="R577" s="2">
        <v>7924</v>
      </c>
      <c r="S577" s="2">
        <v>8</v>
      </c>
      <c r="T577" s="30">
        <f t="shared" si="48"/>
        <v>43410846</v>
      </c>
      <c r="U577" s="30">
        <f t="shared" si="49"/>
        <v>20377216</v>
      </c>
      <c r="V577" s="30">
        <f t="shared" si="50"/>
        <v>23033630</v>
      </c>
      <c r="W577" s="27">
        <f t="shared" si="51"/>
        <v>72.435987747888277</v>
      </c>
      <c r="X577" s="31">
        <f t="shared" si="52"/>
        <v>136.51810457064147</v>
      </c>
      <c r="Y577" t="str">
        <f t="shared" si="53"/>
        <v>High ROI</v>
      </c>
    </row>
    <row r="578" spans="1:25" x14ac:dyDescent="0.3">
      <c r="A578" s="2" t="s">
        <v>595</v>
      </c>
      <c r="B578" s="2" t="s">
        <v>1151</v>
      </c>
      <c r="C578" s="2" t="s">
        <v>1632</v>
      </c>
      <c r="D578" s="2" t="s">
        <v>1637</v>
      </c>
      <c r="E578" s="2">
        <v>2023</v>
      </c>
      <c r="F578" s="2" t="s">
        <v>1642</v>
      </c>
      <c r="G578" s="2">
        <v>3536</v>
      </c>
      <c r="H578" s="2">
        <v>14082</v>
      </c>
      <c r="I578" s="2">
        <v>11071</v>
      </c>
      <c r="J578" s="2">
        <v>378996</v>
      </c>
      <c r="K578" s="2">
        <v>6.83</v>
      </c>
      <c r="L578" s="2">
        <v>18</v>
      </c>
      <c r="M578" s="2">
        <v>0.1</v>
      </c>
      <c r="N578" s="2">
        <v>19.38</v>
      </c>
      <c r="O578" s="2">
        <v>62.79</v>
      </c>
      <c r="P578" s="2">
        <v>1.7</v>
      </c>
      <c r="Q578" s="2">
        <v>14312</v>
      </c>
      <c r="R578" s="2">
        <v>4224</v>
      </c>
      <c r="S578" s="2">
        <v>6</v>
      </c>
      <c r="T578" s="30">
        <f t="shared" si="48"/>
        <v>49793952</v>
      </c>
      <c r="U578" s="30">
        <f t="shared" si="49"/>
        <v>39526052</v>
      </c>
      <c r="V578" s="30">
        <f t="shared" si="50"/>
        <v>10267900</v>
      </c>
      <c r="W578" s="27">
        <f t="shared" si="51"/>
        <v>27.092370368024991</v>
      </c>
      <c r="X578" s="31">
        <f t="shared" si="52"/>
        <v>131.38384573979673</v>
      </c>
      <c r="Y578" t="str">
        <f t="shared" si="53"/>
        <v>Moderate</v>
      </c>
    </row>
    <row r="579" spans="1:25" x14ac:dyDescent="0.3">
      <c r="A579" s="2" t="s">
        <v>596</v>
      </c>
      <c r="B579" s="2" t="s">
        <v>1073</v>
      </c>
      <c r="C579" s="2" t="s">
        <v>1632</v>
      </c>
      <c r="D579" s="2" t="s">
        <v>1637</v>
      </c>
      <c r="E579" s="2">
        <v>2024</v>
      </c>
      <c r="F579" s="2" t="s">
        <v>1640</v>
      </c>
      <c r="G579" s="2">
        <v>3634</v>
      </c>
      <c r="H579" s="2">
        <v>13701</v>
      </c>
      <c r="I579" s="2">
        <v>3124</v>
      </c>
      <c r="J579" s="2">
        <v>437881</v>
      </c>
      <c r="K579" s="2">
        <v>10.02</v>
      </c>
      <c r="L579" s="2">
        <v>16</v>
      </c>
      <c r="M579" s="2">
        <v>0.75</v>
      </c>
      <c r="N579" s="2">
        <v>15.55</v>
      </c>
      <c r="O579" s="2">
        <v>44.53</v>
      </c>
      <c r="P579" s="2">
        <v>1.1000000000000001</v>
      </c>
      <c r="Q579" s="2">
        <v>5508</v>
      </c>
      <c r="R579" s="2">
        <v>1065</v>
      </c>
      <c r="S579" s="2">
        <v>4</v>
      </c>
      <c r="T579" s="30">
        <f t="shared" ref="T579:T642" si="54">G579*H579</f>
        <v>49789434</v>
      </c>
      <c r="U579" s="30">
        <f t="shared" ref="U579:U642" si="55">(G579*I579)+J579</f>
        <v>11790497</v>
      </c>
      <c r="V579" s="30">
        <f t="shared" ref="V579:V642" si="56">T579-U579</f>
        <v>37998937</v>
      </c>
      <c r="W579" s="27">
        <f t="shared" ref="W579:W642" si="57">V579/J579</f>
        <v>86.779140908146275</v>
      </c>
      <c r="X579" s="31">
        <f t="shared" ref="X579:X642" si="58">T579/J579</f>
        <v>113.70539941216906</v>
      </c>
      <c r="Y579" t="str">
        <f t="shared" ref="Y579:Y642" si="59">IF(OR(W579&lt;$AB$2,W579&lt;0),"Loss making",IF(W579&lt;$AB$3,"Low ROI",IF(W579&lt;$AB$4,"Moderate","High ROI")))</f>
        <v>High ROI</v>
      </c>
    </row>
    <row r="580" spans="1:25" x14ac:dyDescent="0.3">
      <c r="A580" s="2" t="s">
        <v>597</v>
      </c>
      <c r="B580" s="2" t="s">
        <v>1433</v>
      </c>
      <c r="C580" s="2" t="s">
        <v>1633</v>
      </c>
      <c r="D580" s="2" t="s">
        <v>1635</v>
      </c>
      <c r="E580" s="2">
        <v>2023</v>
      </c>
      <c r="F580" s="2" t="s">
        <v>1639</v>
      </c>
      <c r="G580" s="2">
        <v>1446</v>
      </c>
      <c r="H580" s="2">
        <v>19278</v>
      </c>
      <c r="I580" s="2">
        <v>13619</v>
      </c>
      <c r="J580" s="2">
        <v>358112</v>
      </c>
      <c r="K580" s="2">
        <v>12.56</v>
      </c>
      <c r="L580" s="2">
        <v>8</v>
      </c>
      <c r="M580" s="2">
        <v>3.76</v>
      </c>
      <c r="N580" s="2">
        <v>15.17</v>
      </c>
      <c r="O580" s="2">
        <v>71.09</v>
      </c>
      <c r="P580" s="2">
        <v>1.6</v>
      </c>
      <c r="Q580" s="2">
        <v>11560</v>
      </c>
      <c r="R580" s="2">
        <v>7028</v>
      </c>
      <c r="S580" s="2">
        <v>8</v>
      </c>
      <c r="T580" s="30">
        <f t="shared" si="54"/>
        <v>27875988</v>
      </c>
      <c r="U580" s="30">
        <f t="shared" si="55"/>
        <v>20051186</v>
      </c>
      <c r="V580" s="30">
        <f t="shared" si="56"/>
        <v>7824802</v>
      </c>
      <c r="W580" s="27">
        <f t="shared" si="57"/>
        <v>21.850153024752032</v>
      </c>
      <c r="X580" s="31">
        <f t="shared" si="58"/>
        <v>77.841535608971498</v>
      </c>
      <c r="Y580" t="str">
        <f t="shared" si="59"/>
        <v>Moderate</v>
      </c>
    </row>
    <row r="581" spans="1:25" x14ac:dyDescent="0.3">
      <c r="A581" s="2" t="s">
        <v>598</v>
      </c>
      <c r="B581" s="2" t="s">
        <v>1442</v>
      </c>
      <c r="C581" s="2" t="s">
        <v>1633</v>
      </c>
      <c r="D581" s="2" t="s">
        <v>1636</v>
      </c>
      <c r="E581" s="2">
        <v>2023</v>
      </c>
      <c r="F581" s="2" t="s">
        <v>1640</v>
      </c>
      <c r="G581" s="2">
        <v>3687</v>
      </c>
      <c r="H581" s="2">
        <v>13973</v>
      </c>
      <c r="I581" s="2">
        <v>10169</v>
      </c>
      <c r="J581" s="2">
        <v>329652</v>
      </c>
      <c r="K581" s="2">
        <v>2.5499999999999998</v>
      </c>
      <c r="L581" s="2">
        <v>12</v>
      </c>
      <c r="M581" s="2">
        <v>8.2100000000000009</v>
      </c>
      <c r="N581" s="2">
        <v>21.24</v>
      </c>
      <c r="O581" s="2">
        <v>89.41</v>
      </c>
      <c r="P581" s="2">
        <v>3.4</v>
      </c>
      <c r="Q581" s="2">
        <v>14556</v>
      </c>
      <c r="R581" s="2">
        <v>6196</v>
      </c>
      <c r="S581" s="2">
        <v>3</v>
      </c>
      <c r="T581" s="30">
        <f t="shared" si="54"/>
        <v>51518451</v>
      </c>
      <c r="U581" s="30">
        <f t="shared" si="55"/>
        <v>37822755</v>
      </c>
      <c r="V581" s="30">
        <f t="shared" si="56"/>
        <v>13695696</v>
      </c>
      <c r="W581" s="27">
        <f t="shared" si="57"/>
        <v>41.545921153216121</v>
      </c>
      <c r="X581" s="31">
        <f t="shared" si="58"/>
        <v>156.28132394161116</v>
      </c>
      <c r="Y581" t="str">
        <f t="shared" si="59"/>
        <v>Moderate</v>
      </c>
    </row>
    <row r="582" spans="1:25" x14ac:dyDescent="0.3">
      <c r="A582" s="2" t="s">
        <v>599</v>
      </c>
      <c r="B582" s="2" t="s">
        <v>1143</v>
      </c>
      <c r="C582" s="2" t="s">
        <v>1632</v>
      </c>
      <c r="D582" s="2" t="s">
        <v>1638</v>
      </c>
      <c r="E582" s="2">
        <v>2024</v>
      </c>
      <c r="F582" s="2" t="s">
        <v>1639</v>
      </c>
      <c r="G582" s="2">
        <v>3380</v>
      </c>
      <c r="H582" s="2">
        <v>10961</v>
      </c>
      <c r="I582" s="2">
        <v>10083</v>
      </c>
      <c r="J582" s="2">
        <v>203077</v>
      </c>
      <c r="K582" s="2">
        <v>0.28999999999999998</v>
      </c>
      <c r="L582" s="2">
        <v>4</v>
      </c>
      <c r="M582" s="2">
        <v>7.0000000000000007E-2</v>
      </c>
      <c r="N582" s="2">
        <v>13.53</v>
      </c>
      <c r="O582" s="2">
        <v>62.72</v>
      </c>
      <c r="P582" s="2">
        <v>1.7</v>
      </c>
      <c r="Q582" s="2">
        <v>8155</v>
      </c>
      <c r="R582" s="2">
        <v>6257</v>
      </c>
      <c r="S582" s="2">
        <v>4</v>
      </c>
      <c r="T582" s="30">
        <f t="shared" si="54"/>
        <v>37048180</v>
      </c>
      <c r="U582" s="30">
        <f t="shared" si="55"/>
        <v>34283617</v>
      </c>
      <c r="V582" s="30">
        <f t="shared" si="56"/>
        <v>2764563</v>
      </c>
      <c r="W582" s="27">
        <f t="shared" si="57"/>
        <v>13.613373252510131</v>
      </c>
      <c r="X582" s="31">
        <f t="shared" si="58"/>
        <v>182.43415059312477</v>
      </c>
      <c r="Y582" t="str">
        <f t="shared" si="59"/>
        <v>Low ROI</v>
      </c>
    </row>
    <row r="583" spans="1:25" x14ac:dyDescent="0.3">
      <c r="A583" s="2" t="s">
        <v>600</v>
      </c>
      <c r="B583" s="2" t="s">
        <v>1443</v>
      </c>
      <c r="C583" s="2" t="s">
        <v>1633</v>
      </c>
      <c r="D583" s="2" t="s">
        <v>1638</v>
      </c>
      <c r="E583" s="2">
        <v>2024</v>
      </c>
      <c r="F583" s="2" t="s">
        <v>1642</v>
      </c>
      <c r="G583" s="2">
        <v>2753</v>
      </c>
      <c r="H583" s="2">
        <v>17096</v>
      </c>
      <c r="I583" s="2">
        <v>14989</v>
      </c>
      <c r="J583" s="2">
        <v>104575</v>
      </c>
      <c r="K583" s="2">
        <v>11.69</v>
      </c>
      <c r="L583" s="2">
        <v>4</v>
      </c>
      <c r="M583" s="2">
        <v>4.57</v>
      </c>
      <c r="N583" s="2">
        <v>20.100000000000001</v>
      </c>
      <c r="O583" s="2">
        <v>14.04</v>
      </c>
      <c r="P583" s="2">
        <v>1.9</v>
      </c>
      <c r="Q583" s="2">
        <v>18655</v>
      </c>
      <c r="R583" s="2">
        <v>9211</v>
      </c>
      <c r="S583" s="2">
        <v>2</v>
      </c>
      <c r="T583" s="30">
        <f t="shared" si="54"/>
        <v>47065288</v>
      </c>
      <c r="U583" s="30">
        <f t="shared" si="55"/>
        <v>41369292</v>
      </c>
      <c r="V583" s="30">
        <f t="shared" si="56"/>
        <v>5695996</v>
      </c>
      <c r="W583" s="27">
        <f t="shared" si="57"/>
        <v>54.468046856323213</v>
      </c>
      <c r="X583" s="31">
        <f t="shared" si="58"/>
        <v>450.06251972268706</v>
      </c>
      <c r="Y583" t="str">
        <f t="shared" si="59"/>
        <v>Moderate</v>
      </c>
    </row>
    <row r="584" spans="1:25" x14ac:dyDescent="0.3">
      <c r="A584" s="2" t="s">
        <v>601</v>
      </c>
      <c r="B584" s="2" t="s">
        <v>1444</v>
      </c>
      <c r="C584" s="2" t="s">
        <v>1634</v>
      </c>
      <c r="D584" s="2" t="s">
        <v>1636</v>
      </c>
      <c r="E584" s="2">
        <v>2023</v>
      </c>
      <c r="F584" s="2" t="s">
        <v>1642</v>
      </c>
      <c r="G584" s="2">
        <v>520</v>
      </c>
      <c r="H584" s="2">
        <v>2029</v>
      </c>
      <c r="I584" s="2">
        <v>13971</v>
      </c>
      <c r="J584" s="2">
        <v>200043</v>
      </c>
      <c r="K584" s="2">
        <v>9.15</v>
      </c>
      <c r="L584" s="2">
        <v>9</v>
      </c>
      <c r="M584" s="2">
        <v>3.29</v>
      </c>
      <c r="N584" s="2">
        <v>12.72</v>
      </c>
      <c r="O584" s="2">
        <v>18.37</v>
      </c>
      <c r="P584" s="2">
        <v>1.1000000000000001</v>
      </c>
      <c r="Q584" s="2">
        <v>14527</v>
      </c>
      <c r="R584" s="2">
        <v>8220</v>
      </c>
      <c r="S584" s="2">
        <v>9</v>
      </c>
      <c r="T584" s="30">
        <f t="shared" si="54"/>
        <v>1055080</v>
      </c>
      <c r="U584" s="30">
        <f t="shared" si="55"/>
        <v>7464963</v>
      </c>
      <c r="V584" s="30">
        <f t="shared" si="56"/>
        <v>-6409883</v>
      </c>
      <c r="W584" s="27">
        <f t="shared" si="57"/>
        <v>-32.042525856940756</v>
      </c>
      <c r="X584" s="31">
        <f t="shared" si="58"/>
        <v>5.2742660328029469</v>
      </c>
      <c r="Y584" t="str">
        <f t="shared" si="59"/>
        <v>Loss making</v>
      </c>
    </row>
    <row r="585" spans="1:25" x14ac:dyDescent="0.3">
      <c r="A585" s="2" t="s">
        <v>602</v>
      </c>
      <c r="B585" s="2" t="s">
        <v>1238</v>
      </c>
      <c r="C585" s="2" t="s">
        <v>1633</v>
      </c>
      <c r="D585" s="2" t="s">
        <v>1635</v>
      </c>
      <c r="E585" s="2">
        <v>2023</v>
      </c>
      <c r="F585" s="2" t="s">
        <v>1639</v>
      </c>
      <c r="G585" s="2">
        <v>1403</v>
      </c>
      <c r="H585" s="2">
        <v>14265</v>
      </c>
      <c r="I585" s="2">
        <v>6574</v>
      </c>
      <c r="J585" s="2">
        <v>468815</v>
      </c>
      <c r="K585" s="2">
        <v>10.49</v>
      </c>
      <c r="L585" s="2">
        <v>9</v>
      </c>
      <c r="M585" s="2">
        <v>0.52</v>
      </c>
      <c r="N585" s="2">
        <v>1.56</v>
      </c>
      <c r="O585" s="2">
        <v>80.48</v>
      </c>
      <c r="P585" s="2">
        <v>3.9</v>
      </c>
      <c r="Q585" s="2">
        <v>5530</v>
      </c>
      <c r="R585" s="2">
        <v>1608</v>
      </c>
      <c r="S585" s="2">
        <v>3</v>
      </c>
      <c r="T585" s="30">
        <f t="shared" si="54"/>
        <v>20013795</v>
      </c>
      <c r="U585" s="30">
        <f t="shared" si="55"/>
        <v>9692137</v>
      </c>
      <c r="V585" s="30">
        <f t="shared" si="56"/>
        <v>10321658</v>
      </c>
      <c r="W585" s="27">
        <f t="shared" si="57"/>
        <v>22.016484114202832</v>
      </c>
      <c r="X585" s="31">
        <f t="shared" si="58"/>
        <v>42.690176295553684</v>
      </c>
      <c r="Y585" t="str">
        <f t="shared" si="59"/>
        <v>Moderate</v>
      </c>
    </row>
    <row r="586" spans="1:25" x14ac:dyDescent="0.3">
      <c r="A586" s="2" t="s">
        <v>603</v>
      </c>
      <c r="B586" s="2" t="s">
        <v>1239</v>
      </c>
      <c r="C586" s="2" t="s">
        <v>1632</v>
      </c>
      <c r="D586" s="2" t="s">
        <v>1637</v>
      </c>
      <c r="E586" s="2">
        <v>2024</v>
      </c>
      <c r="F586" s="2" t="s">
        <v>1639</v>
      </c>
      <c r="G586" s="2">
        <v>2833</v>
      </c>
      <c r="H586" s="2">
        <v>15410</v>
      </c>
      <c r="I586" s="2">
        <v>7319</v>
      </c>
      <c r="J586" s="2">
        <v>116914</v>
      </c>
      <c r="K586" s="2">
        <v>12.57</v>
      </c>
      <c r="L586" s="2">
        <v>6</v>
      </c>
      <c r="M586" s="2">
        <v>4.5</v>
      </c>
      <c r="N586" s="2">
        <v>9.6</v>
      </c>
      <c r="O586" s="2">
        <v>52.2</v>
      </c>
      <c r="P586" s="2">
        <v>4.2</v>
      </c>
      <c r="Q586" s="2">
        <v>2021</v>
      </c>
      <c r="R586" s="2">
        <v>9504</v>
      </c>
      <c r="S586" s="2">
        <v>8</v>
      </c>
      <c r="T586" s="30">
        <f t="shared" si="54"/>
        <v>43656530</v>
      </c>
      <c r="U586" s="30">
        <f t="shared" si="55"/>
        <v>20851641</v>
      </c>
      <c r="V586" s="30">
        <f t="shared" si="56"/>
        <v>22804889</v>
      </c>
      <c r="W586" s="27">
        <f t="shared" si="57"/>
        <v>195.0569563952991</v>
      </c>
      <c r="X586" s="31">
        <f t="shared" si="58"/>
        <v>373.40720529620063</v>
      </c>
      <c r="Y586" t="str">
        <f t="shared" si="59"/>
        <v>High ROI</v>
      </c>
    </row>
    <row r="587" spans="1:25" x14ac:dyDescent="0.3">
      <c r="A587" s="2" t="s">
        <v>604</v>
      </c>
      <c r="B587" s="2" t="s">
        <v>1223</v>
      </c>
      <c r="C587" s="2" t="s">
        <v>1634</v>
      </c>
      <c r="D587" s="2" t="s">
        <v>1638</v>
      </c>
      <c r="E587" s="2">
        <v>2023</v>
      </c>
      <c r="F587" s="2" t="s">
        <v>1640</v>
      </c>
      <c r="G587" s="2">
        <v>2881</v>
      </c>
      <c r="H587" s="2">
        <v>13061</v>
      </c>
      <c r="I587" s="2">
        <v>11783</v>
      </c>
      <c r="J587" s="2">
        <v>299134</v>
      </c>
      <c r="K587" s="2">
        <v>12.04</v>
      </c>
      <c r="L587" s="2">
        <v>14</v>
      </c>
      <c r="M587" s="2">
        <v>2.5499999999999998</v>
      </c>
      <c r="N587" s="2">
        <v>11.11</v>
      </c>
      <c r="O587" s="2">
        <v>75.989999999999995</v>
      </c>
      <c r="P587" s="2">
        <v>4.2</v>
      </c>
      <c r="Q587" s="2">
        <v>2900</v>
      </c>
      <c r="R587" s="2">
        <v>971</v>
      </c>
      <c r="S587" s="2">
        <v>12</v>
      </c>
      <c r="T587" s="30">
        <f t="shared" si="54"/>
        <v>37628741</v>
      </c>
      <c r="U587" s="30">
        <f t="shared" si="55"/>
        <v>34245957</v>
      </c>
      <c r="V587" s="30">
        <f t="shared" si="56"/>
        <v>3382784</v>
      </c>
      <c r="W587" s="27">
        <f t="shared" si="57"/>
        <v>11.308590798772457</v>
      </c>
      <c r="X587" s="31">
        <f t="shared" si="58"/>
        <v>125.79225698182086</v>
      </c>
      <c r="Y587" t="str">
        <f t="shared" si="59"/>
        <v>Low ROI</v>
      </c>
    </row>
    <row r="588" spans="1:25" x14ac:dyDescent="0.3">
      <c r="A588" s="2" t="s">
        <v>605</v>
      </c>
      <c r="B588" s="2" t="s">
        <v>1445</v>
      </c>
      <c r="C588" s="2" t="s">
        <v>1633</v>
      </c>
      <c r="D588" s="2" t="s">
        <v>1635</v>
      </c>
      <c r="E588" s="2">
        <v>2024</v>
      </c>
      <c r="F588" s="2" t="s">
        <v>1639</v>
      </c>
      <c r="G588" s="2">
        <v>407</v>
      </c>
      <c r="H588" s="2">
        <v>10631</v>
      </c>
      <c r="I588" s="2">
        <v>2549</v>
      </c>
      <c r="J588" s="2">
        <v>117055</v>
      </c>
      <c r="K588" s="2">
        <v>14.41</v>
      </c>
      <c r="L588" s="2">
        <v>6</v>
      </c>
      <c r="M588" s="2">
        <v>3.52</v>
      </c>
      <c r="N588" s="2">
        <v>3.54</v>
      </c>
      <c r="O588" s="2">
        <v>78.53</v>
      </c>
      <c r="P588" s="2">
        <v>1.5</v>
      </c>
      <c r="Q588" s="2">
        <v>13430</v>
      </c>
      <c r="R588" s="2">
        <v>963</v>
      </c>
      <c r="S588" s="2">
        <v>10</v>
      </c>
      <c r="T588" s="30">
        <f t="shared" si="54"/>
        <v>4326817</v>
      </c>
      <c r="U588" s="30">
        <f t="shared" si="55"/>
        <v>1154498</v>
      </c>
      <c r="V588" s="30">
        <f t="shared" si="56"/>
        <v>3172319</v>
      </c>
      <c r="W588" s="27">
        <f t="shared" si="57"/>
        <v>27.101097774550425</v>
      </c>
      <c r="X588" s="31">
        <f t="shared" si="58"/>
        <v>36.963965657169709</v>
      </c>
      <c r="Y588" t="str">
        <f t="shared" si="59"/>
        <v>Moderate</v>
      </c>
    </row>
    <row r="589" spans="1:25" x14ac:dyDescent="0.3">
      <c r="A589" s="2" t="s">
        <v>606</v>
      </c>
      <c r="B589" s="2" t="s">
        <v>1446</v>
      </c>
      <c r="C589" s="2" t="s">
        <v>1632</v>
      </c>
      <c r="D589" s="2" t="s">
        <v>1635</v>
      </c>
      <c r="E589" s="2">
        <v>2024</v>
      </c>
      <c r="F589" s="2" t="s">
        <v>1642</v>
      </c>
      <c r="G589" s="2">
        <v>3069</v>
      </c>
      <c r="H589" s="2">
        <v>2025</v>
      </c>
      <c r="I589" s="2">
        <v>11667</v>
      </c>
      <c r="J589" s="2">
        <v>137697</v>
      </c>
      <c r="K589" s="2">
        <v>8.0399999999999991</v>
      </c>
      <c r="L589" s="2">
        <v>14</v>
      </c>
      <c r="M589" s="2">
        <v>7.06</v>
      </c>
      <c r="N589" s="2">
        <v>2.56</v>
      </c>
      <c r="O589" s="2">
        <v>84.21</v>
      </c>
      <c r="P589" s="2">
        <v>4.5999999999999996</v>
      </c>
      <c r="Q589" s="2">
        <v>5223</v>
      </c>
      <c r="R589" s="2">
        <v>3155</v>
      </c>
      <c r="S589" s="2">
        <v>7</v>
      </c>
      <c r="T589" s="30">
        <f t="shared" si="54"/>
        <v>6214725</v>
      </c>
      <c r="U589" s="30">
        <f t="shared" si="55"/>
        <v>35943720</v>
      </c>
      <c r="V589" s="30">
        <f t="shared" si="56"/>
        <v>-29728995</v>
      </c>
      <c r="W589" s="27">
        <f t="shared" si="57"/>
        <v>-215.90154469596288</v>
      </c>
      <c r="X589" s="31">
        <f t="shared" si="58"/>
        <v>45.133336238262274</v>
      </c>
      <c r="Y589" t="str">
        <f t="shared" si="59"/>
        <v>Loss making</v>
      </c>
    </row>
    <row r="590" spans="1:25" x14ac:dyDescent="0.3">
      <c r="A590" s="2" t="s">
        <v>607</v>
      </c>
      <c r="B590" s="2" t="s">
        <v>1037</v>
      </c>
      <c r="C590" s="2" t="s">
        <v>1632</v>
      </c>
      <c r="D590" s="2" t="s">
        <v>1638</v>
      </c>
      <c r="E590" s="2">
        <v>2024</v>
      </c>
      <c r="F590" s="2" t="s">
        <v>1642</v>
      </c>
      <c r="G590" s="2">
        <v>717</v>
      </c>
      <c r="H590" s="2">
        <v>17885</v>
      </c>
      <c r="I590" s="2">
        <v>1581</v>
      </c>
      <c r="J590" s="2">
        <v>156239</v>
      </c>
      <c r="K590" s="2">
        <v>7.33</v>
      </c>
      <c r="L590" s="2">
        <v>2</v>
      </c>
      <c r="M590" s="2">
        <v>5.22</v>
      </c>
      <c r="N590" s="2">
        <v>13.39</v>
      </c>
      <c r="O590" s="2">
        <v>85.99</v>
      </c>
      <c r="P590" s="2">
        <v>3.7</v>
      </c>
      <c r="Q590" s="2">
        <v>8079</v>
      </c>
      <c r="R590" s="2">
        <v>5233</v>
      </c>
      <c r="S590" s="2">
        <v>3</v>
      </c>
      <c r="T590" s="30">
        <f t="shared" si="54"/>
        <v>12823545</v>
      </c>
      <c r="U590" s="30">
        <f t="shared" si="55"/>
        <v>1289816</v>
      </c>
      <c r="V590" s="30">
        <f t="shared" si="56"/>
        <v>11533729</v>
      </c>
      <c r="W590" s="27">
        <f t="shared" si="57"/>
        <v>73.821062602807231</v>
      </c>
      <c r="X590" s="31">
        <f t="shared" si="58"/>
        <v>82.076466183219296</v>
      </c>
      <c r="Y590" t="str">
        <f t="shared" si="59"/>
        <v>High ROI</v>
      </c>
    </row>
    <row r="591" spans="1:25" x14ac:dyDescent="0.3">
      <c r="A591" s="2" t="s">
        <v>608</v>
      </c>
      <c r="B591" s="2" t="s">
        <v>1447</v>
      </c>
      <c r="C591" s="2" t="s">
        <v>1634</v>
      </c>
      <c r="D591" s="2" t="s">
        <v>1638</v>
      </c>
      <c r="E591" s="2">
        <v>2023</v>
      </c>
      <c r="F591" s="2" t="s">
        <v>1639</v>
      </c>
      <c r="G591" s="2">
        <v>4518</v>
      </c>
      <c r="H591" s="2">
        <v>1874</v>
      </c>
      <c r="I591" s="2">
        <v>8348</v>
      </c>
      <c r="J591" s="2">
        <v>285469</v>
      </c>
      <c r="K591" s="2">
        <v>6.03</v>
      </c>
      <c r="L591" s="2">
        <v>18</v>
      </c>
      <c r="M591" s="2">
        <v>1.25</v>
      </c>
      <c r="N591" s="2">
        <v>2.13</v>
      </c>
      <c r="O591" s="2">
        <v>54.39</v>
      </c>
      <c r="P591" s="2">
        <v>4.5999999999999996</v>
      </c>
      <c r="Q591" s="2">
        <v>19742</v>
      </c>
      <c r="R591" s="2">
        <v>2782</v>
      </c>
      <c r="S591" s="2">
        <v>3</v>
      </c>
      <c r="T591" s="30">
        <f t="shared" si="54"/>
        <v>8466732</v>
      </c>
      <c r="U591" s="30">
        <f t="shared" si="55"/>
        <v>38001733</v>
      </c>
      <c r="V591" s="30">
        <f t="shared" si="56"/>
        <v>-29535001</v>
      </c>
      <c r="W591" s="27">
        <f t="shared" si="57"/>
        <v>-103.46132504755333</v>
      </c>
      <c r="X591" s="31">
        <f t="shared" si="58"/>
        <v>29.659024272337803</v>
      </c>
      <c r="Y591" t="str">
        <f t="shared" si="59"/>
        <v>Loss making</v>
      </c>
    </row>
    <row r="592" spans="1:25" x14ac:dyDescent="0.3">
      <c r="A592" s="2" t="s">
        <v>609</v>
      </c>
      <c r="B592" s="2" t="s">
        <v>1431</v>
      </c>
      <c r="C592" s="2" t="s">
        <v>1633</v>
      </c>
      <c r="D592" s="2" t="s">
        <v>1635</v>
      </c>
      <c r="E592" s="2">
        <v>2023</v>
      </c>
      <c r="F592" s="2" t="s">
        <v>1640</v>
      </c>
      <c r="G592" s="2">
        <v>1195</v>
      </c>
      <c r="H592" s="2">
        <v>13697</v>
      </c>
      <c r="I592" s="2">
        <v>12040</v>
      </c>
      <c r="J592" s="2">
        <v>173106</v>
      </c>
      <c r="K592" s="2">
        <v>2.31</v>
      </c>
      <c r="L592" s="2">
        <v>9</v>
      </c>
      <c r="M592" s="2">
        <v>9.61</v>
      </c>
      <c r="N592" s="2">
        <v>7.57</v>
      </c>
      <c r="O592" s="2">
        <v>37.28</v>
      </c>
      <c r="P592" s="2">
        <v>2.8</v>
      </c>
      <c r="Q592" s="2">
        <v>6281</v>
      </c>
      <c r="R592" s="2">
        <v>5378</v>
      </c>
      <c r="S592" s="2">
        <v>10</v>
      </c>
      <c r="T592" s="30">
        <f t="shared" si="54"/>
        <v>16367915</v>
      </c>
      <c r="U592" s="30">
        <f t="shared" si="55"/>
        <v>14560906</v>
      </c>
      <c r="V592" s="30">
        <f t="shared" si="56"/>
        <v>1807009</v>
      </c>
      <c r="W592" s="27">
        <f t="shared" si="57"/>
        <v>10.438742735664853</v>
      </c>
      <c r="X592" s="31">
        <f t="shared" si="58"/>
        <v>94.554290434762521</v>
      </c>
      <c r="Y592" t="str">
        <f t="shared" si="59"/>
        <v>Low ROI</v>
      </c>
    </row>
    <row r="593" spans="1:25" x14ac:dyDescent="0.3">
      <c r="A593" s="2" t="s">
        <v>610</v>
      </c>
      <c r="B593" s="2" t="s">
        <v>1111</v>
      </c>
      <c r="C593" s="2" t="s">
        <v>1632</v>
      </c>
      <c r="D593" s="2" t="s">
        <v>1638</v>
      </c>
      <c r="E593" s="2">
        <v>2024</v>
      </c>
      <c r="F593" s="2" t="s">
        <v>1642</v>
      </c>
      <c r="G593" s="2">
        <v>4235</v>
      </c>
      <c r="H593" s="2">
        <v>6148</v>
      </c>
      <c r="I593" s="2">
        <v>7623</v>
      </c>
      <c r="J593" s="2">
        <v>317499</v>
      </c>
      <c r="K593" s="2">
        <v>8.59</v>
      </c>
      <c r="L593" s="2">
        <v>14</v>
      </c>
      <c r="M593" s="2">
        <v>6.36</v>
      </c>
      <c r="N593" s="2">
        <v>18.61</v>
      </c>
      <c r="O593" s="2">
        <v>86.95</v>
      </c>
      <c r="P593" s="2">
        <v>2.7</v>
      </c>
      <c r="Q593" s="2">
        <v>14373</v>
      </c>
      <c r="R593" s="2">
        <v>5548</v>
      </c>
      <c r="S593" s="2">
        <v>11</v>
      </c>
      <c r="T593" s="30">
        <f t="shared" si="54"/>
        <v>26036780</v>
      </c>
      <c r="U593" s="30">
        <f t="shared" si="55"/>
        <v>32600904</v>
      </c>
      <c r="V593" s="30">
        <f t="shared" si="56"/>
        <v>-6564124</v>
      </c>
      <c r="W593" s="27">
        <f t="shared" si="57"/>
        <v>-20.674471415658001</v>
      </c>
      <c r="X593" s="31">
        <f t="shared" si="58"/>
        <v>82.005864585400275</v>
      </c>
      <c r="Y593" t="str">
        <f t="shared" si="59"/>
        <v>Loss making</v>
      </c>
    </row>
    <row r="594" spans="1:25" x14ac:dyDescent="0.3">
      <c r="A594" s="2" t="s">
        <v>611</v>
      </c>
      <c r="B594" s="2" t="s">
        <v>1448</v>
      </c>
      <c r="C594" s="2" t="s">
        <v>1634</v>
      </c>
      <c r="D594" s="2" t="s">
        <v>1637</v>
      </c>
      <c r="E594" s="2">
        <v>2023</v>
      </c>
      <c r="F594" s="2" t="s">
        <v>1641</v>
      </c>
      <c r="G594" s="2">
        <v>3769</v>
      </c>
      <c r="H594" s="2">
        <v>3865</v>
      </c>
      <c r="I594" s="2">
        <v>2905</v>
      </c>
      <c r="J594" s="2">
        <v>366264</v>
      </c>
      <c r="K594" s="2">
        <v>4.16</v>
      </c>
      <c r="L594" s="2">
        <v>2</v>
      </c>
      <c r="M594" s="2">
        <v>7.66</v>
      </c>
      <c r="N594" s="2">
        <v>24.11</v>
      </c>
      <c r="O594" s="2">
        <v>53.79</v>
      </c>
      <c r="P594" s="2">
        <v>4.0999999999999996</v>
      </c>
      <c r="Q594" s="2">
        <v>20282</v>
      </c>
      <c r="R594" s="2">
        <v>713</v>
      </c>
      <c r="S594" s="2">
        <v>9</v>
      </c>
      <c r="T594" s="30">
        <f t="shared" si="54"/>
        <v>14567185</v>
      </c>
      <c r="U594" s="30">
        <f t="shared" si="55"/>
        <v>11315209</v>
      </c>
      <c r="V594" s="30">
        <f t="shared" si="56"/>
        <v>3251976</v>
      </c>
      <c r="W594" s="27">
        <f t="shared" si="57"/>
        <v>8.8787759648777929</v>
      </c>
      <c r="X594" s="31">
        <f t="shared" si="58"/>
        <v>39.772363650263195</v>
      </c>
      <c r="Y594" t="str">
        <f t="shared" si="59"/>
        <v>Low ROI</v>
      </c>
    </row>
    <row r="595" spans="1:25" x14ac:dyDescent="0.3">
      <c r="A595" s="2" t="s">
        <v>612</v>
      </c>
      <c r="B595" s="2" t="s">
        <v>1291</v>
      </c>
      <c r="C595" s="2" t="s">
        <v>1632</v>
      </c>
      <c r="D595" s="2" t="s">
        <v>1635</v>
      </c>
      <c r="E595" s="2">
        <v>2023</v>
      </c>
      <c r="F595" s="2" t="s">
        <v>1642</v>
      </c>
      <c r="G595" s="2">
        <v>2795</v>
      </c>
      <c r="H595" s="2">
        <v>19409</v>
      </c>
      <c r="I595" s="2">
        <v>4667</v>
      </c>
      <c r="J595" s="2">
        <v>350486</v>
      </c>
      <c r="K595" s="2">
        <v>13.82</v>
      </c>
      <c r="L595" s="2">
        <v>5</v>
      </c>
      <c r="M595" s="2">
        <v>0.79</v>
      </c>
      <c r="N595" s="2">
        <v>17.95</v>
      </c>
      <c r="O595" s="2">
        <v>15.14</v>
      </c>
      <c r="P595" s="2">
        <v>1.4</v>
      </c>
      <c r="Q595" s="2">
        <v>18026</v>
      </c>
      <c r="R595" s="2">
        <v>1972</v>
      </c>
      <c r="S595" s="2">
        <v>10</v>
      </c>
      <c r="T595" s="30">
        <f t="shared" si="54"/>
        <v>54248155</v>
      </c>
      <c r="U595" s="30">
        <f t="shared" si="55"/>
        <v>13394751</v>
      </c>
      <c r="V595" s="30">
        <f t="shared" si="56"/>
        <v>40853404</v>
      </c>
      <c r="W595" s="27">
        <f t="shared" si="57"/>
        <v>116.56215654833574</v>
      </c>
      <c r="X595" s="31">
        <f t="shared" si="58"/>
        <v>154.77980575543674</v>
      </c>
      <c r="Y595" t="str">
        <f t="shared" si="59"/>
        <v>High ROI</v>
      </c>
    </row>
    <row r="596" spans="1:25" x14ac:dyDescent="0.3">
      <c r="A596" s="2" t="s">
        <v>613</v>
      </c>
      <c r="B596" s="2" t="s">
        <v>1449</v>
      </c>
      <c r="C596" s="2" t="s">
        <v>1634</v>
      </c>
      <c r="D596" s="2" t="s">
        <v>1638</v>
      </c>
      <c r="E596" s="2">
        <v>2024</v>
      </c>
      <c r="F596" s="2" t="s">
        <v>1640</v>
      </c>
      <c r="G596" s="2">
        <v>589</v>
      </c>
      <c r="H596" s="2">
        <v>3146</v>
      </c>
      <c r="I596" s="2">
        <v>7993</v>
      </c>
      <c r="J596" s="2">
        <v>52257</v>
      </c>
      <c r="K596" s="2">
        <v>8.75</v>
      </c>
      <c r="L596" s="2">
        <v>11</v>
      </c>
      <c r="M596" s="2">
        <v>0.47</v>
      </c>
      <c r="N596" s="2">
        <v>24.82</v>
      </c>
      <c r="O596" s="2">
        <v>61.42</v>
      </c>
      <c r="P596" s="2">
        <v>3.1</v>
      </c>
      <c r="Q596" s="2">
        <v>12543</v>
      </c>
      <c r="R596" s="2">
        <v>7823</v>
      </c>
      <c r="S596" s="2">
        <v>5</v>
      </c>
      <c r="T596" s="30">
        <f t="shared" si="54"/>
        <v>1852994</v>
      </c>
      <c r="U596" s="30">
        <f t="shared" si="55"/>
        <v>4760134</v>
      </c>
      <c r="V596" s="30">
        <f t="shared" si="56"/>
        <v>-2907140</v>
      </c>
      <c r="W596" s="27">
        <f t="shared" si="57"/>
        <v>-55.631590026216585</v>
      </c>
      <c r="X596" s="31">
        <f t="shared" si="58"/>
        <v>35.459249478538759</v>
      </c>
      <c r="Y596" t="str">
        <f t="shared" si="59"/>
        <v>Loss making</v>
      </c>
    </row>
    <row r="597" spans="1:25" x14ac:dyDescent="0.3">
      <c r="A597" s="2" t="s">
        <v>614</v>
      </c>
      <c r="B597" s="2" t="s">
        <v>1450</v>
      </c>
      <c r="C597" s="2" t="s">
        <v>1633</v>
      </c>
      <c r="D597" s="2" t="s">
        <v>1638</v>
      </c>
      <c r="E597" s="2">
        <v>2023</v>
      </c>
      <c r="F597" s="2" t="s">
        <v>1641</v>
      </c>
      <c r="G597" s="2">
        <v>2829</v>
      </c>
      <c r="H597" s="2">
        <v>1513</v>
      </c>
      <c r="I597" s="2">
        <v>5776</v>
      </c>
      <c r="J597" s="2">
        <v>339508</v>
      </c>
      <c r="K597" s="2">
        <v>8.89</v>
      </c>
      <c r="L597" s="2">
        <v>14</v>
      </c>
      <c r="M597" s="2">
        <v>0.19</v>
      </c>
      <c r="N597" s="2">
        <v>17.46</v>
      </c>
      <c r="O597" s="2">
        <v>57.01</v>
      </c>
      <c r="P597" s="2">
        <v>4.3</v>
      </c>
      <c r="Q597" s="2">
        <v>17875</v>
      </c>
      <c r="R597" s="2">
        <v>7289</v>
      </c>
      <c r="S597" s="2">
        <v>5</v>
      </c>
      <c r="T597" s="30">
        <f t="shared" si="54"/>
        <v>4280277</v>
      </c>
      <c r="U597" s="30">
        <f t="shared" si="55"/>
        <v>16679812</v>
      </c>
      <c r="V597" s="30">
        <f t="shared" si="56"/>
        <v>-12399535</v>
      </c>
      <c r="W597" s="27">
        <f t="shared" si="57"/>
        <v>-36.522070172131436</v>
      </c>
      <c r="X597" s="31">
        <f t="shared" si="58"/>
        <v>12.607293495293188</v>
      </c>
      <c r="Y597" t="str">
        <f t="shared" si="59"/>
        <v>Loss making</v>
      </c>
    </row>
    <row r="598" spans="1:25" x14ac:dyDescent="0.3">
      <c r="A598" s="2" t="s">
        <v>615</v>
      </c>
      <c r="B598" s="2" t="s">
        <v>1404</v>
      </c>
      <c r="C598" s="2" t="s">
        <v>1634</v>
      </c>
      <c r="D598" s="2" t="s">
        <v>1637</v>
      </c>
      <c r="E598" s="2">
        <v>2023</v>
      </c>
      <c r="F598" s="2" t="s">
        <v>1642</v>
      </c>
      <c r="G598" s="2">
        <v>4186</v>
      </c>
      <c r="H598" s="2">
        <v>6099</v>
      </c>
      <c r="I598" s="2">
        <v>13534</v>
      </c>
      <c r="J598" s="2">
        <v>206044</v>
      </c>
      <c r="K598" s="2">
        <v>5.32</v>
      </c>
      <c r="L598" s="2">
        <v>5</v>
      </c>
      <c r="M598" s="2">
        <v>1.89</v>
      </c>
      <c r="N598" s="2">
        <v>7.34</v>
      </c>
      <c r="O598" s="2">
        <v>81.66</v>
      </c>
      <c r="P598" s="2">
        <v>4.3</v>
      </c>
      <c r="Q598" s="2">
        <v>18601</v>
      </c>
      <c r="R598" s="2">
        <v>5486</v>
      </c>
      <c r="S598" s="2">
        <v>3</v>
      </c>
      <c r="T598" s="30">
        <f t="shared" si="54"/>
        <v>25530414</v>
      </c>
      <c r="U598" s="30">
        <f t="shared" si="55"/>
        <v>56859368</v>
      </c>
      <c r="V598" s="30">
        <f t="shared" si="56"/>
        <v>-31328954</v>
      </c>
      <c r="W598" s="27">
        <f t="shared" si="57"/>
        <v>-152.04982430937082</v>
      </c>
      <c r="X598" s="31">
        <f t="shared" si="58"/>
        <v>123.90758284638233</v>
      </c>
      <c r="Y598" t="str">
        <f t="shared" si="59"/>
        <v>Loss making</v>
      </c>
    </row>
    <row r="599" spans="1:25" x14ac:dyDescent="0.3">
      <c r="A599" s="2" t="s">
        <v>616</v>
      </c>
      <c r="B599" s="2" t="s">
        <v>1451</v>
      </c>
      <c r="C599" s="2" t="s">
        <v>1634</v>
      </c>
      <c r="D599" s="2" t="s">
        <v>1637</v>
      </c>
      <c r="E599" s="2">
        <v>2024</v>
      </c>
      <c r="F599" s="2" t="s">
        <v>1639</v>
      </c>
      <c r="G599" s="2">
        <v>4885</v>
      </c>
      <c r="H599" s="2">
        <v>3778</v>
      </c>
      <c r="I599" s="2">
        <v>2913</v>
      </c>
      <c r="J599" s="2">
        <v>161715</v>
      </c>
      <c r="K599" s="2">
        <v>0.78</v>
      </c>
      <c r="L599" s="2">
        <v>12</v>
      </c>
      <c r="M599" s="2">
        <v>4.1399999999999997</v>
      </c>
      <c r="N599" s="2">
        <v>16.8</v>
      </c>
      <c r="O599" s="2">
        <v>62.25</v>
      </c>
      <c r="P599" s="2">
        <v>4.8</v>
      </c>
      <c r="Q599" s="2">
        <v>2142</v>
      </c>
      <c r="R599" s="2">
        <v>7042</v>
      </c>
      <c r="S599" s="2">
        <v>11</v>
      </c>
      <c r="T599" s="30">
        <f t="shared" si="54"/>
        <v>18455530</v>
      </c>
      <c r="U599" s="30">
        <f t="shared" si="55"/>
        <v>14391720</v>
      </c>
      <c r="V599" s="30">
        <f t="shared" si="56"/>
        <v>4063810</v>
      </c>
      <c r="W599" s="27">
        <f t="shared" si="57"/>
        <v>25.129456141978171</v>
      </c>
      <c r="X599" s="31">
        <f t="shared" si="58"/>
        <v>114.12379803976131</v>
      </c>
      <c r="Y599" t="str">
        <f t="shared" si="59"/>
        <v>Moderate</v>
      </c>
    </row>
    <row r="600" spans="1:25" x14ac:dyDescent="0.3">
      <c r="A600" s="2" t="s">
        <v>617</v>
      </c>
      <c r="B600" s="2" t="s">
        <v>1411</v>
      </c>
      <c r="C600" s="2" t="s">
        <v>1633</v>
      </c>
      <c r="D600" s="2" t="s">
        <v>1637</v>
      </c>
      <c r="E600" s="2">
        <v>2024</v>
      </c>
      <c r="F600" s="2" t="s">
        <v>1642</v>
      </c>
      <c r="G600" s="2">
        <v>3825</v>
      </c>
      <c r="H600" s="2">
        <v>15796</v>
      </c>
      <c r="I600" s="2">
        <v>6679</v>
      </c>
      <c r="J600" s="2">
        <v>76654</v>
      </c>
      <c r="K600" s="2">
        <v>0.48</v>
      </c>
      <c r="L600" s="2">
        <v>18</v>
      </c>
      <c r="M600" s="2">
        <v>9.36</v>
      </c>
      <c r="N600" s="2">
        <v>17.55</v>
      </c>
      <c r="O600" s="2">
        <v>37.92</v>
      </c>
      <c r="P600" s="2">
        <v>3.8</v>
      </c>
      <c r="Q600" s="2">
        <v>20432</v>
      </c>
      <c r="R600" s="2">
        <v>8859</v>
      </c>
      <c r="S600" s="2">
        <v>2</v>
      </c>
      <c r="T600" s="30">
        <f t="shared" si="54"/>
        <v>60419700</v>
      </c>
      <c r="U600" s="30">
        <f t="shared" si="55"/>
        <v>25623829</v>
      </c>
      <c r="V600" s="30">
        <f t="shared" si="56"/>
        <v>34795871</v>
      </c>
      <c r="W600" s="27">
        <f t="shared" si="57"/>
        <v>453.93418477835468</v>
      </c>
      <c r="X600" s="31">
        <f t="shared" si="58"/>
        <v>788.21327001852478</v>
      </c>
      <c r="Y600" t="str">
        <f t="shared" si="59"/>
        <v>High ROI</v>
      </c>
    </row>
    <row r="601" spans="1:25" x14ac:dyDescent="0.3">
      <c r="A601" s="2" t="s">
        <v>618</v>
      </c>
      <c r="B601" s="2" t="s">
        <v>1452</v>
      </c>
      <c r="C601" s="2" t="s">
        <v>1632</v>
      </c>
      <c r="D601" s="2" t="s">
        <v>1636</v>
      </c>
      <c r="E601" s="2">
        <v>2023</v>
      </c>
      <c r="F601" s="2" t="s">
        <v>1641</v>
      </c>
      <c r="G601" s="2">
        <v>2558</v>
      </c>
      <c r="H601" s="2">
        <v>4655</v>
      </c>
      <c r="I601" s="2">
        <v>14365</v>
      </c>
      <c r="J601" s="2">
        <v>261841</v>
      </c>
      <c r="K601" s="2">
        <v>6.35</v>
      </c>
      <c r="L601" s="2">
        <v>2</v>
      </c>
      <c r="M601" s="2">
        <v>4.57</v>
      </c>
      <c r="N601" s="2">
        <v>9.2899999999999991</v>
      </c>
      <c r="O601" s="2">
        <v>87.3</v>
      </c>
      <c r="P601" s="2">
        <v>1.8</v>
      </c>
      <c r="Q601" s="2">
        <v>13385</v>
      </c>
      <c r="R601" s="2">
        <v>344</v>
      </c>
      <c r="S601" s="2">
        <v>11</v>
      </c>
      <c r="T601" s="30">
        <f t="shared" si="54"/>
        <v>11907490</v>
      </c>
      <c r="U601" s="30">
        <f t="shared" si="55"/>
        <v>37007511</v>
      </c>
      <c r="V601" s="30">
        <f t="shared" si="56"/>
        <v>-25100021</v>
      </c>
      <c r="W601" s="27">
        <f t="shared" si="57"/>
        <v>-95.859781317669885</v>
      </c>
      <c r="X601" s="31">
        <f t="shared" si="58"/>
        <v>45.47603316516512</v>
      </c>
      <c r="Y601" t="str">
        <f t="shared" si="59"/>
        <v>Loss making</v>
      </c>
    </row>
    <row r="602" spans="1:25" x14ac:dyDescent="0.3">
      <c r="A602" s="2" t="s">
        <v>619</v>
      </c>
      <c r="B602" s="2" t="s">
        <v>1453</v>
      </c>
      <c r="C602" s="2" t="s">
        <v>1634</v>
      </c>
      <c r="D602" s="2" t="s">
        <v>1637</v>
      </c>
      <c r="E602" s="2">
        <v>2024</v>
      </c>
      <c r="F602" s="2" t="s">
        <v>1642</v>
      </c>
      <c r="G602" s="2">
        <v>2829</v>
      </c>
      <c r="H602" s="2">
        <v>9821</v>
      </c>
      <c r="I602" s="2">
        <v>4770</v>
      </c>
      <c r="J602" s="2">
        <v>393567</v>
      </c>
      <c r="K602" s="2">
        <v>1.27</v>
      </c>
      <c r="L602" s="2">
        <v>7</v>
      </c>
      <c r="M602" s="2">
        <v>2.9</v>
      </c>
      <c r="N602" s="2">
        <v>0.44</v>
      </c>
      <c r="O602" s="2">
        <v>74.13</v>
      </c>
      <c r="P602" s="2">
        <v>1.1000000000000001</v>
      </c>
      <c r="Q602" s="2">
        <v>9049</v>
      </c>
      <c r="R602" s="2">
        <v>120</v>
      </c>
      <c r="S602" s="2">
        <v>14</v>
      </c>
      <c r="T602" s="30">
        <f t="shared" si="54"/>
        <v>27783609</v>
      </c>
      <c r="U602" s="30">
        <f t="shared" si="55"/>
        <v>13887897</v>
      </c>
      <c r="V602" s="30">
        <f t="shared" si="56"/>
        <v>13895712</v>
      </c>
      <c r="W602" s="27">
        <f t="shared" si="57"/>
        <v>35.307106540944744</v>
      </c>
      <c r="X602" s="31">
        <f t="shared" si="58"/>
        <v>70.594356234135489</v>
      </c>
      <c r="Y602" t="str">
        <f t="shared" si="59"/>
        <v>Moderate</v>
      </c>
    </row>
    <row r="603" spans="1:25" x14ac:dyDescent="0.3">
      <c r="A603" s="2" t="s">
        <v>620</v>
      </c>
      <c r="B603" s="2" t="s">
        <v>1454</v>
      </c>
      <c r="C603" s="2" t="s">
        <v>1634</v>
      </c>
      <c r="D603" s="2" t="s">
        <v>1636</v>
      </c>
      <c r="E603" s="2">
        <v>2023</v>
      </c>
      <c r="F603" s="2" t="s">
        <v>1641</v>
      </c>
      <c r="G603" s="2">
        <v>974</v>
      </c>
      <c r="H603" s="2">
        <v>5314</v>
      </c>
      <c r="I603" s="2">
        <v>10983</v>
      </c>
      <c r="J603" s="2">
        <v>341464</v>
      </c>
      <c r="K603" s="2">
        <v>9.1</v>
      </c>
      <c r="L603" s="2">
        <v>7</v>
      </c>
      <c r="M603" s="2">
        <v>5.62</v>
      </c>
      <c r="N603" s="2">
        <v>17.579999999999998</v>
      </c>
      <c r="O603" s="2">
        <v>60.43</v>
      </c>
      <c r="P603" s="2">
        <v>2.9</v>
      </c>
      <c r="Q603" s="2">
        <v>14897</v>
      </c>
      <c r="R603" s="2">
        <v>8685</v>
      </c>
      <c r="S603" s="2">
        <v>5</v>
      </c>
      <c r="T603" s="30">
        <f t="shared" si="54"/>
        <v>5175836</v>
      </c>
      <c r="U603" s="30">
        <f t="shared" si="55"/>
        <v>11038906</v>
      </c>
      <c r="V603" s="30">
        <f t="shared" si="56"/>
        <v>-5863070</v>
      </c>
      <c r="W603" s="27">
        <f t="shared" si="57"/>
        <v>-17.170389850760255</v>
      </c>
      <c r="X603" s="31">
        <f t="shared" si="58"/>
        <v>15.157779443806668</v>
      </c>
      <c r="Y603" t="str">
        <f t="shared" si="59"/>
        <v>Loss making</v>
      </c>
    </row>
    <row r="604" spans="1:25" x14ac:dyDescent="0.3">
      <c r="A604" s="2" t="s">
        <v>621</v>
      </c>
      <c r="B604" s="2" t="s">
        <v>1455</v>
      </c>
      <c r="C604" s="2" t="s">
        <v>1632</v>
      </c>
      <c r="D604" s="2" t="s">
        <v>1638</v>
      </c>
      <c r="E604" s="2">
        <v>2024</v>
      </c>
      <c r="F604" s="2" t="s">
        <v>1642</v>
      </c>
      <c r="G604" s="2">
        <v>3006</v>
      </c>
      <c r="H604" s="2">
        <v>14625</v>
      </c>
      <c r="I604" s="2">
        <v>10059</v>
      </c>
      <c r="J604" s="2">
        <v>70808</v>
      </c>
      <c r="K604" s="2">
        <v>13.21</v>
      </c>
      <c r="L604" s="2">
        <v>19</v>
      </c>
      <c r="M604" s="2">
        <v>1.1200000000000001</v>
      </c>
      <c r="N604" s="2">
        <v>0.54</v>
      </c>
      <c r="O604" s="2">
        <v>33.43</v>
      </c>
      <c r="P604" s="2">
        <v>3.1</v>
      </c>
      <c r="Q604" s="2">
        <v>16574</v>
      </c>
      <c r="R604" s="2">
        <v>5867</v>
      </c>
      <c r="S604" s="2">
        <v>11</v>
      </c>
      <c r="T604" s="30">
        <f t="shared" si="54"/>
        <v>43962750</v>
      </c>
      <c r="U604" s="30">
        <f t="shared" si="55"/>
        <v>30308162</v>
      </c>
      <c r="V604" s="30">
        <f t="shared" si="56"/>
        <v>13654588</v>
      </c>
      <c r="W604" s="27">
        <f t="shared" si="57"/>
        <v>192.83962264150944</v>
      </c>
      <c r="X604" s="31">
        <f t="shared" si="58"/>
        <v>620.87264150943395</v>
      </c>
      <c r="Y604" t="str">
        <f t="shared" si="59"/>
        <v>High ROI</v>
      </c>
    </row>
    <row r="605" spans="1:25" x14ac:dyDescent="0.3">
      <c r="A605" s="2" t="s">
        <v>622</v>
      </c>
      <c r="B605" s="2" t="s">
        <v>1251</v>
      </c>
      <c r="C605" s="2" t="s">
        <v>1634</v>
      </c>
      <c r="D605" s="2" t="s">
        <v>1635</v>
      </c>
      <c r="E605" s="2">
        <v>2023</v>
      </c>
      <c r="F605" s="2" t="s">
        <v>1641</v>
      </c>
      <c r="G605" s="2">
        <v>1631</v>
      </c>
      <c r="H605" s="2">
        <v>4716</v>
      </c>
      <c r="I605" s="2">
        <v>8064</v>
      </c>
      <c r="J605" s="2">
        <v>102389</v>
      </c>
      <c r="K605" s="2">
        <v>13.24</v>
      </c>
      <c r="L605" s="2">
        <v>14</v>
      </c>
      <c r="M605" s="2">
        <v>6.1</v>
      </c>
      <c r="N605" s="2">
        <v>15.78</v>
      </c>
      <c r="O605" s="2">
        <v>39.880000000000003</v>
      </c>
      <c r="P605" s="2">
        <v>2</v>
      </c>
      <c r="Q605" s="2">
        <v>15271</v>
      </c>
      <c r="R605" s="2">
        <v>3615</v>
      </c>
      <c r="S605" s="2">
        <v>11</v>
      </c>
      <c r="T605" s="30">
        <f t="shared" si="54"/>
        <v>7691796</v>
      </c>
      <c r="U605" s="30">
        <f t="shared" si="55"/>
        <v>13254773</v>
      </c>
      <c r="V605" s="30">
        <f t="shared" si="56"/>
        <v>-5562977</v>
      </c>
      <c r="W605" s="27">
        <f t="shared" si="57"/>
        <v>-54.331783687700828</v>
      </c>
      <c r="X605" s="31">
        <f t="shared" si="58"/>
        <v>75.123265194503318</v>
      </c>
      <c r="Y605" t="str">
        <f t="shared" si="59"/>
        <v>Loss making</v>
      </c>
    </row>
    <row r="606" spans="1:25" x14ac:dyDescent="0.3">
      <c r="A606" s="2" t="s">
        <v>623</v>
      </c>
      <c r="B606" s="2" t="s">
        <v>1456</v>
      </c>
      <c r="C606" s="2" t="s">
        <v>1633</v>
      </c>
      <c r="D606" s="2" t="s">
        <v>1637</v>
      </c>
      <c r="E606" s="2">
        <v>2024</v>
      </c>
      <c r="F606" s="2" t="s">
        <v>1641</v>
      </c>
      <c r="G606" s="2">
        <v>3374</v>
      </c>
      <c r="H606" s="2">
        <v>3613</v>
      </c>
      <c r="I606" s="2">
        <v>2377</v>
      </c>
      <c r="J606" s="2">
        <v>168581</v>
      </c>
      <c r="K606" s="2">
        <v>9.89</v>
      </c>
      <c r="L606" s="2">
        <v>3</v>
      </c>
      <c r="M606" s="2">
        <v>5.68</v>
      </c>
      <c r="N606" s="2">
        <v>4.09</v>
      </c>
      <c r="O606" s="2">
        <v>63.6</v>
      </c>
      <c r="P606" s="2">
        <v>1.5</v>
      </c>
      <c r="Q606" s="2">
        <v>2449</v>
      </c>
      <c r="R606" s="2">
        <v>2010</v>
      </c>
      <c r="S606" s="2">
        <v>12</v>
      </c>
      <c r="T606" s="30">
        <f t="shared" si="54"/>
        <v>12190262</v>
      </c>
      <c r="U606" s="30">
        <f t="shared" si="55"/>
        <v>8188579</v>
      </c>
      <c r="V606" s="30">
        <f t="shared" si="56"/>
        <v>4001683</v>
      </c>
      <c r="W606" s="27">
        <f t="shared" si="57"/>
        <v>23.737449653282397</v>
      </c>
      <c r="X606" s="31">
        <f t="shared" si="58"/>
        <v>72.311007764813354</v>
      </c>
      <c r="Y606" t="str">
        <f t="shared" si="59"/>
        <v>Moderate</v>
      </c>
    </row>
    <row r="607" spans="1:25" x14ac:dyDescent="0.3">
      <c r="A607" s="2" t="s">
        <v>624</v>
      </c>
      <c r="B607" s="2" t="s">
        <v>1219</v>
      </c>
      <c r="C607" s="2" t="s">
        <v>1632</v>
      </c>
      <c r="D607" s="2" t="s">
        <v>1636</v>
      </c>
      <c r="E607" s="2">
        <v>2023</v>
      </c>
      <c r="F607" s="2" t="s">
        <v>1642</v>
      </c>
      <c r="G607" s="2">
        <v>4535</v>
      </c>
      <c r="H607" s="2">
        <v>11738</v>
      </c>
      <c r="I607" s="2">
        <v>10003</v>
      </c>
      <c r="J607" s="2">
        <v>177927</v>
      </c>
      <c r="K607" s="2">
        <v>3.17</v>
      </c>
      <c r="L607" s="2">
        <v>18</v>
      </c>
      <c r="M607" s="2">
        <v>7.92</v>
      </c>
      <c r="N607" s="2">
        <v>14.14</v>
      </c>
      <c r="O607" s="2">
        <v>15.76</v>
      </c>
      <c r="P607" s="2">
        <v>3.3</v>
      </c>
      <c r="Q607" s="2">
        <v>18405</v>
      </c>
      <c r="R607" s="2">
        <v>8581</v>
      </c>
      <c r="S607" s="2">
        <v>9</v>
      </c>
      <c r="T607" s="30">
        <f t="shared" si="54"/>
        <v>53231830</v>
      </c>
      <c r="U607" s="30">
        <f t="shared" si="55"/>
        <v>45541532</v>
      </c>
      <c r="V607" s="30">
        <f t="shared" si="56"/>
        <v>7690298</v>
      </c>
      <c r="W607" s="27">
        <f t="shared" si="57"/>
        <v>43.22164707998224</v>
      </c>
      <c r="X607" s="31">
        <f t="shared" si="58"/>
        <v>299.17792128232367</v>
      </c>
      <c r="Y607" t="str">
        <f t="shared" si="59"/>
        <v>Moderate</v>
      </c>
    </row>
    <row r="608" spans="1:25" x14ac:dyDescent="0.3">
      <c r="A608" s="2" t="s">
        <v>625</v>
      </c>
      <c r="B608" s="2" t="s">
        <v>1457</v>
      </c>
      <c r="C608" s="2" t="s">
        <v>1634</v>
      </c>
      <c r="D608" s="2" t="s">
        <v>1638</v>
      </c>
      <c r="E608" s="2">
        <v>2024</v>
      </c>
      <c r="F608" s="2" t="s">
        <v>1641</v>
      </c>
      <c r="G608" s="2">
        <v>305</v>
      </c>
      <c r="H608" s="2">
        <v>15260</v>
      </c>
      <c r="I608" s="2">
        <v>3074</v>
      </c>
      <c r="J608" s="2">
        <v>84773</v>
      </c>
      <c r="K608" s="2">
        <v>12.94</v>
      </c>
      <c r="L608" s="2">
        <v>2</v>
      </c>
      <c r="M608" s="2">
        <v>9.8699999999999992</v>
      </c>
      <c r="N608" s="2">
        <v>12.6</v>
      </c>
      <c r="O608" s="2">
        <v>30.53</v>
      </c>
      <c r="P608" s="2">
        <v>4.0999999999999996</v>
      </c>
      <c r="Q608" s="2">
        <v>16232</v>
      </c>
      <c r="R608" s="2">
        <v>5982</v>
      </c>
      <c r="S608" s="2">
        <v>3</v>
      </c>
      <c r="T608" s="30">
        <f t="shared" si="54"/>
        <v>4654300</v>
      </c>
      <c r="U608" s="30">
        <f t="shared" si="55"/>
        <v>1022343</v>
      </c>
      <c r="V608" s="30">
        <f t="shared" si="56"/>
        <v>3631957</v>
      </c>
      <c r="W608" s="27">
        <f t="shared" si="57"/>
        <v>42.8433227560662</v>
      </c>
      <c r="X608" s="31">
        <f t="shared" si="58"/>
        <v>54.903094145541623</v>
      </c>
      <c r="Y608" t="str">
        <f t="shared" si="59"/>
        <v>Moderate</v>
      </c>
    </row>
    <row r="609" spans="1:25" x14ac:dyDescent="0.3">
      <c r="A609" s="2" t="s">
        <v>626</v>
      </c>
      <c r="B609" s="2" t="s">
        <v>1032</v>
      </c>
      <c r="C609" s="2" t="s">
        <v>1634</v>
      </c>
      <c r="D609" s="2" t="s">
        <v>1635</v>
      </c>
      <c r="E609" s="2">
        <v>2024</v>
      </c>
      <c r="F609" s="2" t="s">
        <v>1642</v>
      </c>
      <c r="G609" s="2">
        <v>4854</v>
      </c>
      <c r="H609" s="2">
        <v>14088</v>
      </c>
      <c r="I609" s="2">
        <v>5669</v>
      </c>
      <c r="J609" s="2">
        <v>232240</v>
      </c>
      <c r="K609" s="2">
        <v>13.29</v>
      </c>
      <c r="L609" s="2">
        <v>12</v>
      </c>
      <c r="M609" s="2">
        <v>2.5099999999999998</v>
      </c>
      <c r="N609" s="2">
        <v>0.34</v>
      </c>
      <c r="O609" s="2">
        <v>67.11</v>
      </c>
      <c r="P609" s="2">
        <v>5</v>
      </c>
      <c r="Q609" s="2">
        <v>18238</v>
      </c>
      <c r="R609" s="2">
        <v>8652</v>
      </c>
      <c r="S609" s="2">
        <v>14</v>
      </c>
      <c r="T609" s="30">
        <f t="shared" si="54"/>
        <v>68383152</v>
      </c>
      <c r="U609" s="30">
        <f t="shared" si="55"/>
        <v>27749566</v>
      </c>
      <c r="V609" s="30">
        <f t="shared" si="56"/>
        <v>40633586</v>
      </c>
      <c r="W609" s="27">
        <f t="shared" si="57"/>
        <v>174.96377023768514</v>
      </c>
      <c r="X609" s="31">
        <f t="shared" si="58"/>
        <v>294.45036169479846</v>
      </c>
      <c r="Y609" t="str">
        <f t="shared" si="59"/>
        <v>High ROI</v>
      </c>
    </row>
    <row r="610" spans="1:25" x14ac:dyDescent="0.3">
      <c r="A610" s="2" t="s">
        <v>627</v>
      </c>
      <c r="B610" s="2" t="s">
        <v>1458</v>
      </c>
      <c r="C610" s="2" t="s">
        <v>1634</v>
      </c>
      <c r="D610" s="2" t="s">
        <v>1635</v>
      </c>
      <c r="E610" s="2">
        <v>2023</v>
      </c>
      <c r="F610" s="2" t="s">
        <v>1640</v>
      </c>
      <c r="G610" s="2">
        <v>1888</v>
      </c>
      <c r="H610" s="2">
        <v>4874</v>
      </c>
      <c r="I610" s="2">
        <v>10806</v>
      </c>
      <c r="J610" s="2">
        <v>470963</v>
      </c>
      <c r="K610" s="2">
        <v>2.95</v>
      </c>
      <c r="L610" s="2">
        <v>7</v>
      </c>
      <c r="M610" s="2">
        <v>5.0999999999999996</v>
      </c>
      <c r="N610" s="2">
        <v>9.07</v>
      </c>
      <c r="O610" s="2">
        <v>48.4</v>
      </c>
      <c r="P610" s="2">
        <v>4</v>
      </c>
      <c r="Q610" s="2">
        <v>19366</v>
      </c>
      <c r="R610" s="2">
        <v>8176</v>
      </c>
      <c r="S610" s="2">
        <v>13</v>
      </c>
      <c r="T610" s="30">
        <f t="shared" si="54"/>
        <v>9202112</v>
      </c>
      <c r="U610" s="30">
        <f t="shared" si="55"/>
        <v>20872691</v>
      </c>
      <c r="V610" s="30">
        <f t="shared" si="56"/>
        <v>-11670579</v>
      </c>
      <c r="W610" s="27">
        <f t="shared" si="57"/>
        <v>-24.780246006586506</v>
      </c>
      <c r="X610" s="31">
        <f t="shared" si="58"/>
        <v>19.538927686463694</v>
      </c>
      <c r="Y610" t="str">
        <f t="shared" si="59"/>
        <v>Loss making</v>
      </c>
    </row>
    <row r="611" spans="1:25" x14ac:dyDescent="0.3">
      <c r="A611" s="2" t="s">
        <v>628</v>
      </c>
      <c r="B611" s="2" t="s">
        <v>1172</v>
      </c>
      <c r="C611" s="2" t="s">
        <v>1632</v>
      </c>
      <c r="D611" s="2" t="s">
        <v>1637</v>
      </c>
      <c r="E611" s="2">
        <v>2024</v>
      </c>
      <c r="F611" s="2" t="s">
        <v>1640</v>
      </c>
      <c r="G611" s="2">
        <v>1994</v>
      </c>
      <c r="H611" s="2">
        <v>7930</v>
      </c>
      <c r="I611" s="2">
        <v>7544</v>
      </c>
      <c r="J611" s="2">
        <v>388540</v>
      </c>
      <c r="K611" s="2">
        <v>11.06</v>
      </c>
      <c r="L611" s="2">
        <v>15</v>
      </c>
      <c r="M611" s="2">
        <v>9.09</v>
      </c>
      <c r="N611" s="2">
        <v>15.03</v>
      </c>
      <c r="O611" s="2">
        <v>42.19</v>
      </c>
      <c r="P611" s="2">
        <v>4.2</v>
      </c>
      <c r="Q611" s="2">
        <v>11339</v>
      </c>
      <c r="R611" s="2">
        <v>1722</v>
      </c>
      <c r="S611" s="2">
        <v>12</v>
      </c>
      <c r="T611" s="30">
        <f t="shared" si="54"/>
        <v>15812420</v>
      </c>
      <c r="U611" s="30">
        <f t="shared" si="55"/>
        <v>15431276</v>
      </c>
      <c r="V611" s="30">
        <f t="shared" si="56"/>
        <v>381144</v>
      </c>
      <c r="W611" s="27">
        <f t="shared" si="57"/>
        <v>0.98096463684562718</v>
      </c>
      <c r="X611" s="31">
        <f t="shared" si="58"/>
        <v>40.697019611880371</v>
      </c>
      <c r="Y611" t="str">
        <f t="shared" si="59"/>
        <v>Low ROI</v>
      </c>
    </row>
    <row r="612" spans="1:25" x14ac:dyDescent="0.3">
      <c r="A612" s="2" t="s">
        <v>629</v>
      </c>
      <c r="B612" s="2" t="s">
        <v>1386</v>
      </c>
      <c r="C612" s="2" t="s">
        <v>1633</v>
      </c>
      <c r="D612" s="2" t="s">
        <v>1635</v>
      </c>
      <c r="E612" s="2">
        <v>2023</v>
      </c>
      <c r="F612" s="2" t="s">
        <v>1641</v>
      </c>
      <c r="G612" s="2">
        <v>59</v>
      </c>
      <c r="H612" s="2">
        <v>13470</v>
      </c>
      <c r="I612" s="2">
        <v>3226</v>
      </c>
      <c r="J612" s="2">
        <v>419836</v>
      </c>
      <c r="K612" s="2">
        <v>4.3</v>
      </c>
      <c r="L612" s="2">
        <v>12</v>
      </c>
      <c r="M612" s="2">
        <v>7.85</v>
      </c>
      <c r="N612" s="2">
        <v>21.22</v>
      </c>
      <c r="O612" s="2">
        <v>22.12</v>
      </c>
      <c r="P612" s="2">
        <v>3.5</v>
      </c>
      <c r="Q612" s="2">
        <v>14323</v>
      </c>
      <c r="R612" s="2">
        <v>4414</v>
      </c>
      <c r="S612" s="2">
        <v>9</v>
      </c>
      <c r="T612" s="30">
        <f t="shared" si="54"/>
        <v>794730</v>
      </c>
      <c r="U612" s="30">
        <f t="shared" si="55"/>
        <v>610170</v>
      </c>
      <c r="V612" s="30">
        <f t="shared" si="56"/>
        <v>184560</v>
      </c>
      <c r="W612" s="27">
        <f t="shared" si="57"/>
        <v>0.43960022484970324</v>
      </c>
      <c r="X612" s="31">
        <f t="shared" si="58"/>
        <v>1.8929534389618803</v>
      </c>
      <c r="Y612" t="str">
        <f t="shared" si="59"/>
        <v>Low ROI</v>
      </c>
    </row>
    <row r="613" spans="1:25" x14ac:dyDescent="0.3">
      <c r="A613" s="2" t="s">
        <v>630</v>
      </c>
      <c r="B613" s="2" t="s">
        <v>1459</v>
      </c>
      <c r="C613" s="2" t="s">
        <v>1633</v>
      </c>
      <c r="D613" s="2" t="s">
        <v>1635</v>
      </c>
      <c r="E613" s="2">
        <v>2023</v>
      </c>
      <c r="F613" s="2" t="s">
        <v>1641</v>
      </c>
      <c r="G613" s="2">
        <v>2921</v>
      </c>
      <c r="H613" s="2">
        <v>2129</v>
      </c>
      <c r="I613" s="2">
        <v>14289</v>
      </c>
      <c r="J613" s="2">
        <v>264764</v>
      </c>
      <c r="K613" s="2">
        <v>12.04</v>
      </c>
      <c r="L613" s="2">
        <v>2</v>
      </c>
      <c r="M613" s="2">
        <v>4.87</v>
      </c>
      <c r="N613" s="2">
        <v>22.22</v>
      </c>
      <c r="O613" s="2">
        <v>45.35</v>
      </c>
      <c r="P613" s="2">
        <v>4.9000000000000004</v>
      </c>
      <c r="Q613" s="2">
        <v>20099</v>
      </c>
      <c r="R613" s="2">
        <v>2553</v>
      </c>
      <c r="S613" s="2">
        <v>2</v>
      </c>
      <c r="T613" s="30">
        <f t="shared" si="54"/>
        <v>6218809</v>
      </c>
      <c r="U613" s="30">
        <f t="shared" si="55"/>
        <v>42002933</v>
      </c>
      <c r="V613" s="30">
        <f t="shared" si="56"/>
        <v>-35784124</v>
      </c>
      <c r="W613" s="27">
        <f t="shared" si="57"/>
        <v>-135.15479445846111</v>
      </c>
      <c r="X613" s="31">
        <f t="shared" si="58"/>
        <v>23.48812149688024</v>
      </c>
      <c r="Y613" t="str">
        <f t="shared" si="59"/>
        <v>Loss making</v>
      </c>
    </row>
    <row r="614" spans="1:25" x14ac:dyDescent="0.3">
      <c r="A614" s="2" t="s">
        <v>631</v>
      </c>
      <c r="B614" s="2" t="s">
        <v>1025</v>
      </c>
      <c r="C614" s="2" t="s">
        <v>1634</v>
      </c>
      <c r="D614" s="2" t="s">
        <v>1635</v>
      </c>
      <c r="E614" s="2">
        <v>2024</v>
      </c>
      <c r="F614" s="2" t="s">
        <v>1642</v>
      </c>
      <c r="G614" s="2">
        <v>847</v>
      </c>
      <c r="H614" s="2">
        <v>18153</v>
      </c>
      <c r="I614" s="2">
        <v>6346</v>
      </c>
      <c r="J614" s="2">
        <v>107505</v>
      </c>
      <c r="K614" s="2">
        <v>14.96</v>
      </c>
      <c r="L614" s="2">
        <v>15</v>
      </c>
      <c r="M614" s="2">
        <v>9.4499999999999993</v>
      </c>
      <c r="N614" s="2">
        <v>12.1</v>
      </c>
      <c r="O614" s="2">
        <v>71.66</v>
      </c>
      <c r="P614" s="2">
        <v>3.6</v>
      </c>
      <c r="Q614" s="2">
        <v>20421</v>
      </c>
      <c r="R614" s="2">
        <v>2115</v>
      </c>
      <c r="S614" s="2">
        <v>2</v>
      </c>
      <c r="T614" s="30">
        <f t="shared" si="54"/>
        <v>15375591</v>
      </c>
      <c r="U614" s="30">
        <f t="shared" si="55"/>
        <v>5482567</v>
      </c>
      <c r="V614" s="30">
        <f t="shared" si="56"/>
        <v>9893024</v>
      </c>
      <c r="W614" s="27">
        <f t="shared" si="57"/>
        <v>92.023850053485887</v>
      </c>
      <c r="X614" s="31">
        <f t="shared" si="58"/>
        <v>143.02210129761406</v>
      </c>
      <c r="Y614" t="str">
        <f t="shared" si="59"/>
        <v>High ROI</v>
      </c>
    </row>
    <row r="615" spans="1:25" x14ac:dyDescent="0.3">
      <c r="A615" s="2" t="s">
        <v>632</v>
      </c>
      <c r="B615" s="2" t="s">
        <v>1286</v>
      </c>
      <c r="C615" s="2" t="s">
        <v>1633</v>
      </c>
      <c r="D615" s="2" t="s">
        <v>1635</v>
      </c>
      <c r="E615" s="2">
        <v>2023</v>
      </c>
      <c r="F615" s="2" t="s">
        <v>1642</v>
      </c>
      <c r="G615" s="2">
        <v>1065</v>
      </c>
      <c r="H615" s="2">
        <v>12331</v>
      </c>
      <c r="I615" s="2">
        <v>7652</v>
      </c>
      <c r="J615" s="2">
        <v>398040</v>
      </c>
      <c r="K615" s="2">
        <v>0.45</v>
      </c>
      <c r="L615" s="2">
        <v>8</v>
      </c>
      <c r="M615" s="2">
        <v>0.56999999999999995</v>
      </c>
      <c r="N615" s="2">
        <v>18.21</v>
      </c>
      <c r="O615" s="2">
        <v>31.12</v>
      </c>
      <c r="P615" s="2">
        <v>4.4000000000000004</v>
      </c>
      <c r="Q615" s="2">
        <v>16190</v>
      </c>
      <c r="R615" s="2">
        <v>2900</v>
      </c>
      <c r="S615" s="2">
        <v>5</v>
      </c>
      <c r="T615" s="30">
        <f t="shared" si="54"/>
        <v>13132515</v>
      </c>
      <c r="U615" s="30">
        <f t="shared" si="55"/>
        <v>8547420</v>
      </c>
      <c r="V615" s="30">
        <f t="shared" si="56"/>
        <v>4585095</v>
      </c>
      <c r="W615" s="27">
        <f t="shared" si="57"/>
        <v>11.519181489297559</v>
      </c>
      <c r="X615" s="31">
        <f t="shared" si="58"/>
        <v>32.992952969550799</v>
      </c>
      <c r="Y615" t="str">
        <f t="shared" si="59"/>
        <v>Low ROI</v>
      </c>
    </row>
    <row r="616" spans="1:25" x14ac:dyDescent="0.3">
      <c r="A616" s="2" t="s">
        <v>633</v>
      </c>
      <c r="B616" s="2" t="s">
        <v>1460</v>
      </c>
      <c r="C616" s="2" t="s">
        <v>1634</v>
      </c>
      <c r="D616" s="2" t="s">
        <v>1635</v>
      </c>
      <c r="E616" s="2">
        <v>2023</v>
      </c>
      <c r="F616" s="2" t="s">
        <v>1641</v>
      </c>
      <c r="G616" s="2">
        <v>1874</v>
      </c>
      <c r="H616" s="2">
        <v>7224</v>
      </c>
      <c r="I616" s="2">
        <v>13394</v>
      </c>
      <c r="J616" s="2">
        <v>68135</v>
      </c>
      <c r="K616" s="2">
        <v>13.46</v>
      </c>
      <c r="L616" s="2">
        <v>13</v>
      </c>
      <c r="M616" s="2">
        <v>9.31</v>
      </c>
      <c r="N616" s="2">
        <v>7.91</v>
      </c>
      <c r="O616" s="2">
        <v>10.43</v>
      </c>
      <c r="P616" s="2">
        <v>4.8</v>
      </c>
      <c r="Q616" s="2">
        <v>7839</v>
      </c>
      <c r="R616" s="2">
        <v>9123</v>
      </c>
      <c r="S616" s="2">
        <v>8</v>
      </c>
      <c r="T616" s="30">
        <f t="shared" si="54"/>
        <v>13537776</v>
      </c>
      <c r="U616" s="30">
        <f t="shared" si="55"/>
        <v>25168491</v>
      </c>
      <c r="V616" s="30">
        <f t="shared" si="56"/>
        <v>-11630715</v>
      </c>
      <c r="W616" s="27">
        <f t="shared" si="57"/>
        <v>-170.7010347105012</v>
      </c>
      <c r="X616" s="31">
        <f t="shared" si="58"/>
        <v>198.69048213106333</v>
      </c>
      <c r="Y616" t="str">
        <f t="shared" si="59"/>
        <v>Loss making</v>
      </c>
    </row>
    <row r="617" spans="1:25" x14ac:dyDescent="0.3">
      <c r="A617" s="2" t="s">
        <v>634</v>
      </c>
      <c r="B617" s="2" t="s">
        <v>1402</v>
      </c>
      <c r="C617" s="2" t="s">
        <v>1633</v>
      </c>
      <c r="D617" s="2" t="s">
        <v>1637</v>
      </c>
      <c r="E617" s="2">
        <v>2024</v>
      </c>
      <c r="F617" s="2" t="s">
        <v>1640</v>
      </c>
      <c r="G617" s="2">
        <v>4519</v>
      </c>
      <c r="H617" s="2">
        <v>12583</v>
      </c>
      <c r="I617" s="2">
        <v>13866</v>
      </c>
      <c r="J617" s="2">
        <v>140887</v>
      </c>
      <c r="K617" s="2">
        <v>9.34</v>
      </c>
      <c r="L617" s="2">
        <v>12</v>
      </c>
      <c r="M617" s="2">
        <v>0.51</v>
      </c>
      <c r="N617" s="2">
        <v>8.5500000000000007</v>
      </c>
      <c r="O617" s="2">
        <v>63.48</v>
      </c>
      <c r="P617" s="2">
        <v>4.7</v>
      </c>
      <c r="Q617" s="2">
        <v>12456</v>
      </c>
      <c r="R617" s="2">
        <v>8872</v>
      </c>
      <c r="S617" s="2">
        <v>10</v>
      </c>
      <c r="T617" s="30">
        <f t="shared" si="54"/>
        <v>56862577</v>
      </c>
      <c r="U617" s="30">
        <f t="shared" si="55"/>
        <v>62801341</v>
      </c>
      <c r="V617" s="30">
        <f t="shared" si="56"/>
        <v>-5938764</v>
      </c>
      <c r="W617" s="27">
        <f t="shared" si="57"/>
        <v>-42.152675548489213</v>
      </c>
      <c r="X617" s="31">
        <f t="shared" si="58"/>
        <v>403.60414374640669</v>
      </c>
      <c r="Y617" t="str">
        <f t="shared" si="59"/>
        <v>Loss making</v>
      </c>
    </row>
    <row r="618" spans="1:25" x14ac:dyDescent="0.3">
      <c r="A618" s="2" t="s">
        <v>635</v>
      </c>
      <c r="B618" s="2" t="s">
        <v>1136</v>
      </c>
      <c r="C618" s="2" t="s">
        <v>1634</v>
      </c>
      <c r="D618" s="2" t="s">
        <v>1637</v>
      </c>
      <c r="E618" s="2">
        <v>2024</v>
      </c>
      <c r="F618" s="2" t="s">
        <v>1642</v>
      </c>
      <c r="G618" s="2">
        <v>3186</v>
      </c>
      <c r="H618" s="2">
        <v>14649</v>
      </c>
      <c r="I618" s="2">
        <v>3351</v>
      </c>
      <c r="J618" s="2">
        <v>172118</v>
      </c>
      <c r="K618" s="2">
        <v>14.6</v>
      </c>
      <c r="L618" s="2">
        <v>6</v>
      </c>
      <c r="M618" s="2">
        <v>5.47</v>
      </c>
      <c r="N618" s="2">
        <v>4.8600000000000003</v>
      </c>
      <c r="O618" s="2">
        <v>87.81</v>
      </c>
      <c r="P618" s="2">
        <v>2.5</v>
      </c>
      <c r="Q618" s="2">
        <v>5265</v>
      </c>
      <c r="R618" s="2">
        <v>6852</v>
      </c>
      <c r="S618" s="2">
        <v>6</v>
      </c>
      <c r="T618" s="30">
        <f t="shared" si="54"/>
        <v>46671714</v>
      </c>
      <c r="U618" s="30">
        <f t="shared" si="55"/>
        <v>10848404</v>
      </c>
      <c r="V618" s="30">
        <f t="shared" si="56"/>
        <v>35823310</v>
      </c>
      <c r="W618" s="27">
        <f t="shared" si="57"/>
        <v>208.13226972193496</v>
      </c>
      <c r="X618" s="31">
        <f t="shared" si="58"/>
        <v>271.16114526080946</v>
      </c>
      <c r="Y618" t="str">
        <f t="shared" si="59"/>
        <v>High ROI</v>
      </c>
    </row>
    <row r="619" spans="1:25" x14ac:dyDescent="0.3">
      <c r="A619" s="2" t="s">
        <v>636</v>
      </c>
      <c r="B619" s="2" t="s">
        <v>1455</v>
      </c>
      <c r="C619" s="2" t="s">
        <v>1634</v>
      </c>
      <c r="D619" s="2" t="s">
        <v>1635</v>
      </c>
      <c r="E619" s="2">
        <v>2024</v>
      </c>
      <c r="F619" s="2" t="s">
        <v>1642</v>
      </c>
      <c r="G619" s="2">
        <v>2243</v>
      </c>
      <c r="H619" s="2">
        <v>10972</v>
      </c>
      <c r="I619" s="2">
        <v>7211</v>
      </c>
      <c r="J619" s="2">
        <v>359521</v>
      </c>
      <c r="K619" s="2">
        <v>6.98</v>
      </c>
      <c r="L619" s="2">
        <v>14</v>
      </c>
      <c r="M619" s="2">
        <v>8.9</v>
      </c>
      <c r="N619" s="2">
        <v>14.05</v>
      </c>
      <c r="O619" s="2">
        <v>58.55</v>
      </c>
      <c r="P619" s="2">
        <v>1.3</v>
      </c>
      <c r="Q619" s="2">
        <v>4327</v>
      </c>
      <c r="R619" s="2">
        <v>7553</v>
      </c>
      <c r="S619" s="2">
        <v>3</v>
      </c>
      <c r="T619" s="30">
        <f t="shared" si="54"/>
        <v>24610196</v>
      </c>
      <c r="U619" s="30">
        <f t="shared" si="55"/>
        <v>16533794</v>
      </c>
      <c r="V619" s="30">
        <f t="shared" si="56"/>
        <v>8076402</v>
      </c>
      <c r="W619" s="27">
        <f t="shared" si="57"/>
        <v>22.464340052458688</v>
      </c>
      <c r="X619" s="31">
        <f t="shared" si="58"/>
        <v>68.452735723365251</v>
      </c>
      <c r="Y619" t="str">
        <f t="shared" si="59"/>
        <v>Moderate</v>
      </c>
    </row>
    <row r="620" spans="1:25" x14ac:dyDescent="0.3">
      <c r="A620" s="2" t="s">
        <v>637</v>
      </c>
      <c r="B620" s="2" t="s">
        <v>1461</v>
      </c>
      <c r="C620" s="2" t="s">
        <v>1634</v>
      </c>
      <c r="D620" s="2" t="s">
        <v>1637</v>
      </c>
      <c r="E620" s="2">
        <v>2024</v>
      </c>
      <c r="F620" s="2" t="s">
        <v>1641</v>
      </c>
      <c r="G620" s="2">
        <v>273</v>
      </c>
      <c r="H620" s="2">
        <v>7776</v>
      </c>
      <c r="I620" s="2">
        <v>12649</v>
      </c>
      <c r="J620" s="2">
        <v>204626</v>
      </c>
      <c r="K620" s="2">
        <v>12.71</v>
      </c>
      <c r="L620" s="2">
        <v>6</v>
      </c>
      <c r="M620" s="2">
        <v>2.63</v>
      </c>
      <c r="N620" s="2">
        <v>7.86</v>
      </c>
      <c r="O620" s="2">
        <v>19.59</v>
      </c>
      <c r="P620" s="2">
        <v>1.7</v>
      </c>
      <c r="Q620" s="2">
        <v>3558</v>
      </c>
      <c r="R620" s="2">
        <v>2953</v>
      </c>
      <c r="S620" s="2">
        <v>13</v>
      </c>
      <c r="T620" s="30">
        <f t="shared" si="54"/>
        <v>2122848</v>
      </c>
      <c r="U620" s="30">
        <f t="shared" si="55"/>
        <v>3657803</v>
      </c>
      <c r="V620" s="30">
        <f t="shared" si="56"/>
        <v>-1534955</v>
      </c>
      <c r="W620" s="27">
        <f t="shared" si="57"/>
        <v>-7.5012706107728242</v>
      </c>
      <c r="X620" s="31">
        <f t="shared" si="58"/>
        <v>10.374282837958031</v>
      </c>
      <c r="Y620" t="str">
        <f t="shared" si="59"/>
        <v>Loss making</v>
      </c>
    </row>
    <row r="621" spans="1:25" x14ac:dyDescent="0.3">
      <c r="A621" s="2" t="s">
        <v>638</v>
      </c>
      <c r="B621" s="2" t="s">
        <v>1462</v>
      </c>
      <c r="C621" s="2" t="s">
        <v>1632</v>
      </c>
      <c r="D621" s="2" t="s">
        <v>1636</v>
      </c>
      <c r="E621" s="2">
        <v>2023</v>
      </c>
      <c r="F621" s="2" t="s">
        <v>1639</v>
      </c>
      <c r="G621" s="2">
        <v>4998</v>
      </c>
      <c r="H621" s="2">
        <v>17135</v>
      </c>
      <c r="I621" s="2">
        <v>807</v>
      </c>
      <c r="J621" s="2">
        <v>374635</v>
      </c>
      <c r="K621" s="2">
        <v>0.94</v>
      </c>
      <c r="L621" s="2">
        <v>5</v>
      </c>
      <c r="M621" s="2">
        <v>4.72</v>
      </c>
      <c r="N621" s="2">
        <v>2.11</v>
      </c>
      <c r="O621" s="2">
        <v>35.659999999999997</v>
      </c>
      <c r="P621" s="2">
        <v>1.2</v>
      </c>
      <c r="Q621" s="2">
        <v>13019</v>
      </c>
      <c r="R621" s="2">
        <v>2336</v>
      </c>
      <c r="S621" s="2">
        <v>8</v>
      </c>
      <c r="T621" s="30">
        <f t="shared" si="54"/>
        <v>85640730</v>
      </c>
      <c r="U621" s="30">
        <f t="shared" si="55"/>
        <v>4408021</v>
      </c>
      <c r="V621" s="30">
        <f t="shared" si="56"/>
        <v>81232709</v>
      </c>
      <c r="W621" s="27">
        <f t="shared" si="57"/>
        <v>216.83160676391688</v>
      </c>
      <c r="X621" s="31">
        <f t="shared" si="58"/>
        <v>228.5977818409919</v>
      </c>
      <c r="Y621" t="str">
        <f t="shared" si="59"/>
        <v>High ROI</v>
      </c>
    </row>
    <row r="622" spans="1:25" x14ac:dyDescent="0.3">
      <c r="A622" s="2" t="s">
        <v>639</v>
      </c>
      <c r="B622" s="2" t="s">
        <v>1463</v>
      </c>
      <c r="C622" s="2" t="s">
        <v>1632</v>
      </c>
      <c r="D622" s="2" t="s">
        <v>1638</v>
      </c>
      <c r="E622" s="2">
        <v>2023</v>
      </c>
      <c r="F622" s="2" t="s">
        <v>1642</v>
      </c>
      <c r="G622" s="2">
        <v>4208</v>
      </c>
      <c r="H622" s="2">
        <v>7395</v>
      </c>
      <c r="I622" s="2">
        <v>8887</v>
      </c>
      <c r="J622" s="2">
        <v>498837</v>
      </c>
      <c r="K622" s="2">
        <v>5.03</v>
      </c>
      <c r="L622" s="2">
        <v>1</v>
      </c>
      <c r="M622" s="2">
        <v>3.24</v>
      </c>
      <c r="N622" s="2">
        <v>17.13</v>
      </c>
      <c r="O622" s="2">
        <v>79.41</v>
      </c>
      <c r="P622" s="2">
        <v>1.4</v>
      </c>
      <c r="Q622" s="2">
        <v>2230</v>
      </c>
      <c r="R622" s="2">
        <v>4276</v>
      </c>
      <c r="S622" s="2">
        <v>12</v>
      </c>
      <c r="T622" s="30">
        <f t="shared" si="54"/>
        <v>31118160</v>
      </c>
      <c r="U622" s="30">
        <f t="shared" si="55"/>
        <v>37895333</v>
      </c>
      <c r="V622" s="30">
        <f t="shared" si="56"/>
        <v>-6777173</v>
      </c>
      <c r="W622" s="27">
        <f t="shared" si="57"/>
        <v>-13.585946912518517</v>
      </c>
      <c r="X622" s="31">
        <f t="shared" si="58"/>
        <v>62.38141918101504</v>
      </c>
      <c r="Y622" t="str">
        <f t="shared" si="59"/>
        <v>Loss making</v>
      </c>
    </row>
    <row r="623" spans="1:25" x14ac:dyDescent="0.3">
      <c r="A623" s="2" t="s">
        <v>640</v>
      </c>
      <c r="B623" s="2" t="s">
        <v>1302</v>
      </c>
      <c r="C623" s="2" t="s">
        <v>1632</v>
      </c>
      <c r="D623" s="2" t="s">
        <v>1635</v>
      </c>
      <c r="E623" s="2">
        <v>2023</v>
      </c>
      <c r="F623" s="2" t="s">
        <v>1639</v>
      </c>
      <c r="G623" s="2">
        <v>3975</v>
      </c>
      <c r="H623" s="2">
        <v>15494</v>
      </c>
      <c r="I623" s="2">
        <v>3355</v>
      </c>
      <c r="J623" s="2">
        <v>295739</v>
      </c>
      <c r="K623" s="2">
        <v>1.01</v>
      </c>
      <c r="L623" s="2">
        <v>8</v>
      </c>
      <c r="M623" s="2">
        <v>9.52</v>
      </c>
      <c r="N623" s="2">
        <v>17.690000000000001</v>
      </c>
      <c r="O623" s="2">
        <v>28.61</v>
      </c>
      <c r="P623" s="2">
        <v>1.7</v>
      </c>
      <c r="Q623" s="2">
        <v>3332</v>
      </c>
      <c r="R623" s="2">
        <v>2255</v>
      </c>
      <c r="S623" s="2">
        <v>3</v>
      </c>
      <c r="T623" s="30">
        <f t="shared" si="54"/>
        <v>61588650</v>
      </c>
      <c r="U623" s="30">
        <f t="shared" si="55"/>
        <v>13631864</v>
      </c>
      <c r="V623" s="30">
        <f t="shared" si="56"/>
        <v>47956786</v>
      </c>
      <c r="W623" s="27">
        <f t="shared" si="57"/>
        <v>162.15915384849478</v>
      </c>
      <c r="X623" s="31">
        <f t="shared" si="58"/>
        <v>208.25339234933506</v>
      </c>
      <c r="Y623" t="str">
        <f t="shared" si="59"/>
        <v>High ROI</v>
      </c>
    </row>
    <row r="624" spans="1:25" x14ac:dyDescent="0.3">
      <c r="A624" s="2" t="s">
        <v>641</v>
      </c>
      <c r="B624" s="2" t="s">
        <v>1426</v>
      </c>
      <c r="C624" s="2" t="s">
        <v>1634</v>
      </c>
      <c r="D624" s="2" t="s">
        <v>1637</v>
      </c>
      <c r="E624" s="2">
        <v>2024</v>
      </c>
      <c r="F624" s="2" t="s">
        <v>1639</v>
      </c>
      <c r="G624" s="2">
        <v>4834</v>
      </c>
      <c r="H624" s="2">
        <v>12052</v>
      </c>
      <c r="I624" s="2">
        <v>1275</v>
      </c>
      <c r="J624" s="2">
        <v>370427</v>
      </c>
      <c r="K624" s="2">
        <v>14.63</v>
      </c>
      <c r="L624" s="2">
        <v>16</v>
      </c>
      <c r="M624" s="2">
        <v>8.24</v>
      </c>
      <c r="N624" s="2">
        <v>9</v>
      </c>
      <c r="O624" s="2">
        <v>58.62</v>
      </c>
      <c r="P624" s="2">
        <v>2.4</v>
      </c>
      <c r="Q624" s="2">
        <v>10100</v>
      </c>
      <c r="R624" s="2">
        <v>9636</v>
      </c>
      <c r="S624" s="2">
        <v>10</v>
      </c>
      <c r="T624" s="30">
        <f t="shared" si="54"/>
        <v>58259368</v>
      </c>
      <c r="U624" s="30">
        <f t="shared" si="55"/>
        <v>6533777</v>
      </c>
      <c r="V624" s="30">
        <f t="shared" si="56"/>
        <v>51725591</v>
      </c>
      <c r="W624" s="27">
        <f t="shared" si="57"/>
        <v>139.63774508877592</v>
      </c>
      <c r="X624" s="31">
        <f t="shared" si="58"/>
        <v>157.27624606197713</v>
      </c>
      <c r="Y624" t="str">
        <f t="shared" si="59"/>
        <v>High ROI</v>
      </c>
    </row>
    <row r="625" spans="1:25" x14ac:dyDescent="0.3">
      <c r="A625" s="2" t="s">
        <v>642</v>
      </c>
      <c r="B625" s="2" t="s">
        <v>1464</v>
      </c>
      <c r="C625" s="2" t="s">
        <v>1632</v>
      </c>
      <c r="D625" s="2" t="s">
        <v>1636</v>
      </c>
      <c r="E625" s="2">
        <v>2024</v>
      </c>
      <c r="F625" s="2" t="s">
        <v>1642</v>
      </c>
      <c r="G625" s="2">
        <v>4050</v>
      </c>
      <c r="H625" s="2">
        <v>18459</v>
      </c>
      <c r="I625" s="2">
        <v>6216</v>
      </c>
      <c r="J625" s="2">
        <v>329067</v>
      </c>
      <c r="K625" s="2">
        <v>12.25</v>
      </c>
      <c r="L625" s="2">
        <v>4</v>
      </c>
      <c r="M625" s="2">
        <v>7.09</v>
      </c>
      <c r="N625" s="2">
        <v>1.92</v>
      </c>
      <c r="O625" s="2">
        <v>42.21</v>
      </c>
      <c r="P625" s="2">
        <v>3.2</v>
      </c>
      <c r="Q625" s="2">
        <v>17118</v>
      </c>
      <c r="R625" s="2">
        <v>5798</v>
      </c>
      <c r="S625" s="2">
        <v>10</v>
      </c>
      <c r="T625" s="30">
        <f t="shared" si="54"/>
        <v>74758950</v>
      </c>
      <c r="U625" s="30">
        <f t="shared" si="55"/>
        <v>25503867</v>
      </c>
      <c r="V625" s="30">
        <f t="shared" si="56"/>
        <v>49255083</v>
      </c>
      <c r="W625" s="27">
        <f t="shared" si="57"/>
        <v>149.68101632798184</v>
      </c>
      <c r="X625" s="31">
        <f t="shared" si="58"/>
        <v>227.18458550994174</v>
      </c>
      <c r="Y625" t="str">
        <f t="shared" si="59"/>
        <v>High ROI</v>
      </c>
    </row>
    <row r="626" spans="1:25" x14ac:dyDescent="0.3">
      <c r="A626" s="2" t="s">
        <v>643</v>
      </c>
      <c r="B626" s="2" t="s">
        <v>1348</v>
      </c>
      <c r="C626" s="2" t="s">
        <v>1634</v>
      </c>
      <c r="D626" s="2" t="s">
        <v>1638</v>
      </c>
      <c r="E626" s="2">
        <v>2024</v>
      </c>
      <c r="F626" s="2" t="s">
        <v>1640</v>
      </c>
      <c r="G626" s="2">
        <v>1683</v>
      </c>
      <c r="H626" s="2">
        <v>7599</v>
      </c>
      <c r="I626" s="2">
        <v>11203</v>
      </c>
      <c r="J626" s="2">
        <v>359735</v>
      </c>
      <c r="K626" s="2">
        <v>12.79</v>
      </c>
      <c r="L626" s="2">
        <v>11</v>
      </c>
      <c r="M626" s="2">
        <v>5.88</v>
      </c>
      <c r="N626" s="2">
        <v>10.66</v>
      </c>
      <c r="O626" s="2">
        <v>26.63</v>
      </c>
      <c r="P626" s="2">
        <v>3.8</v>
      </c>
      <c r="Q626" s="2">
        <v>8670</v>
      </c>
      <c r="R626" s="2">
        <v>6929</v>
      </c>
      <c r="S626" s="2">
        <v>4</v>
      </c>
      <c r="T626" s="30">
        <f t="shared" si="54"/>
        <v>12789117</v>
      </c>
      <c r="U626" s="30">
        <f t="shared" si="55"/>
        <v>19214384</v>
      </c>
      <c r="V626" s="30">
        <f t="shared" si="56"/>
        <v>-6425267</v>
      </c>
      <c r="W626" s="27">
        <f t="shared" si="57"/>
        <v>-17.861111651632452</v>
      </c>
      <c r="X626" s="31">
        <f t="shared" si="58"/>
        <v>35.551494850375974</v>
      </c>
      <c r="Y626" t="str">
        <f t="shared" si="59"/>
        <v>Loss making</v>
      </c>
    </row>
    <row r="627" spans="1:25" x14ac:dyDescent="0.3">
      <c r="A627" s="2" t="s">
        <v>644</v>
      </c>
      <c r="B627" s="2" t="s">
        <v>1465</v>
      </c>
      <c r="C627" s="2" t="s">
        <v>1633</v>
      </c>
      <c r="D627" s="2" t="s">
        <v>1636</v>
      </c>
      <c r="E627" s="2">
        <v>2023</v>
      </c>
      <c r="F627" s="2" t="s">
        <v>1640</v>
      </c>
      <c r="G627" s="2">
        <v>2202</v>
      </c>
      <c r="H627" s="2">
        <v>10999</v>
      </c>
      <c r="I627" s="2">
        <v>9476</v>
      </c>
      <c r="J627" s="2">
        <v>112261</v>
      </c>
      <c r="K627" s="2">
        <v>14.07</v>
      </c>
      <c r="L627" s="2">
        <v>0</v>
      </c>
      <c r="M627" s="2">
        <v>8.2100000000000009</v>
      </c>
      <c r="N627" s="2">
        <v>11.06</v>
      </c>
      <c r="O627" s="2">
        <v>75.069999999999993</v>
      </c>
      <c r="P627" s="2">
        <v>1.8</v>
      </c>
      <c r="Q627" s="2">
        <v>5679</v>
      </c>
      <c r="R627" s="2">
        <v>8637</v>
      </c>
      <c r="S627" s="2">
        <v>14</v>
      </c>
      <c r="T627" s="30">
        <f t="shared" si="54"/>
        <v>24219798</v>
      </c>
      <c r="U627" s="30">
        <f t="shared" si="55"/>
        <v>20978413</v>
      </c>
      <c r="V627" s="30">
        <f t="shared" si="56"/>
        <v>3241385</v>
      </c>
      <c r="W627" s="27">
        <f t="shared" si="57"/>
        <v>28.873651579800644</v>
      </c>
      <c r="X627" s="31">
        <f t="shared" si="58"/>
        <v>215.74543251886229</v>
      </c>
      <c r="Y627" t="str">
        <f t="shared" si="59"/>
        <v>Moderate</v>
      </c>
    </row>
    <row r="628" spans="1:25" x14ac:dyDescent="0.3">
      <c r="A628" s="2" t="s">
        <v>645</v>
      </c>
      <c r="B628" s="2" t="s">
        <v>1307</v>
      </c>
      <c r="C628" s="2" t="s">
        <v>1634</v>
      </c>
      <c r="D628" s="2" t="s">
        <v>1635</v>
      </c>
      <c r="E628" s="2">
        <v>2024</v>
      </c>
      <c r="F628" s="2" t="s">
        <v>1639</v>
      </c>
      <c r="G628" s="2">
        <v>560</v>
      </c>
      <c r="H628" s="2">
        <v>4678</v>
      </c>
      <c r="I628" s="2">
        <v>8039</v>
      </c>
      <c r="J628" s="2">
        <v>366480</v>
      </c>
      <c r="K628" s="2">
        <v>1.28</v>
      </c>
      <c r="L628" s="2">
        <v>9</v>
      </c>
      <c r="M628" s="2">
        <v>3.92</v>
      </c>
      <c r="N628" s="2">
        <v>16.72</v>
      </c>
      <c r="O628" s="2">
        <v>69.430000000000007</v>
      </c>
      <c r="P628" s="2">
        <v>3.7</v>
      </c>
      <c r="Q628" s="2">
        <v>7799</v>
      </c>
      <c r="R628" s="2">
        <v>1986</v>
      </c>
      <c r="S628" s="2">
        <v>9</v>
      </c>
      <c r="T628" s="30">
        <f t="shared" si="54"/>
        <v>2619680</v>
      </c>
      <c r="U628" s="30">
        <f t="shared" si="55"/>
        <v>4868320</v>
      </c>
      <c r="V628" s="30">
        <f t="shared" si="56"/>
        <v>-2248640</v>
      </c>
      <c r="W628" s="27">
        <f t="shared" si="57"/>
        <v>-6.1357782143636763</v>
      </c>
      <c r="X628" s="31">
        <f t="shared" si="58"/>
        <v>7.1482209124645273</v>
      </c>
      <c r="Y628" t="str">
        <f t="shared" si="59"/>
        <v>Loss making</v>
      </c>
    </row>
    <row r="629" spans="1:25" x14ac:dyDescent="0.3">
      <c r="A629" s="2" t="s">
        <v>646</v>
      </c>
      <c r="B629" s="2" t="s">
        <v>1161</v>
      </c>
      <c r="C629" s="2" t="s">
        <v>1632</v>
      </c>
      <c r="D629" s="2" t="s">
        <v>1638</v>
      </c>
      <c r="E629" s="2">
        <v>2024</v>
      </c>
      <c r="F629" s="2" t="s">
        <v>1640</v>
      </c>
      <c r="G629" s="2">
        <v>434</v>
      </c>
      <c r="H629" s="2">
        <v>7616</v>
      </c>
      <c r="I629" s="2">
        <v>7510</v>
      </c>
      <c r="J629" s="2">
        <v>386227</v>
      </c>
      <c r="K629" s="2">
        <v>5.78</v>
      </c>
      <c r="L629" s="2">
        <v>10</v>
      </c>
      <c r="M629" s="2">
        <v>4.4800000000000004</v>
      </c>
      <c r="N629" s="2">
        <v>7.89</v>
      </c>
      <c r="O629" s="2">
        <v>62.93</v>
      </c>
      <c r="P629" s="2">
        <v>3.8</v>
      </c>
      <c r="Q629" s="2">
        <v>9330</v>
      </c>
      <c r="R629" s="2">
        <v>6571</v>
      </c>
      <c r="S629" s="2">
        <v>12</v>
      </c>
      <c r="T629" s="30">
        <f t="shared" si="54"/>
        <v>3305344</v>
      </c>
      <c r="U629" s="30">
        <f t="shared" si="55"/>
        <v>3645567</v>
      </c>
      <c r="V629" s="30">
        <f t="shared" si="56"/>
        <v>-340223</v>
      </c>
      <c r="W629" s="27">
        <f t="shared" si="57"/>
        <v>-0.8808887001685537</v>
      </c>
      <c r="X629" s="31">
        <f t="shared" si="58"/>
        <v>8.5580345237386304</v>
      </c>
      <c r="Y629" t="str">
        <f t="shared" si="59"/>
        <v>Loss making</v>
      </c>
    </row>
    <row r="630" spans="1:25" x14ac:dyDescent="0.3">
      <c r="A630" s="2" t="s">
        <v>647</v>
      </c>
      <c r="B630" s="2" t="s">
        <v>1466</v>
      </c>
      <c r="C630" s="2" t="s">
        <v>1634</v>
      </c>
      <c r="D630" s="2" t="s">
        <v>1638</v>
      </c>
      <c r="E630" s="2">
        <v>2023</v>
      </c>
      <c r="F630" s="2" t="s">
        <v>1642</v>
      </c>
      <c r="G630" s="2">
        <v>454</v>
      </c>
      <c r="H630" s="2">
        <v>17063</v>
      </c>
      <c r="I630" s="2">
        <v>5800</v>
      </c>
      <c r="J630" s="2">
        <v>110948</v>
      </c>
      <c r="K630" s="2">
        <v>1.07</v>
      </c>
      <c r="L630" s="2">
        <v>15</v>
      </c>
      <c r="M630" s="2">
        <v>7.3</v>
      </c>
      <c r="N630" s="2">
        <v>17.059999999999999</v>
      </c>
      <c r="O630" s="2">
        <v>28.91</v>
      </c>
      <c r="P630" s="2">
        <v>3.2</v>
      </c>
      <c r="Q630" s="2">
        <v>12939</v>
      </c>
      <c r="R630" s="2">
        <v>8846</v>
      </c>
      <c r="S630" s="2">
        <v>5</v>
      </c>
      <c r="T630" s="30">
        <f t="shared" si="54"/>
        <v>7746602</v>
      </c>
      <c r="U630" s="30">
        <f t="shared" si="55"/>
        <v>2744148</v>
      </c>
      <c r="V630" s="30">
        <f t="shared" si="56"/>
        <v>5002454</v>
      </c>
      <c r="W630" s="27">
        <f t="shared" si="57"/>
        <v>45.088275588564009</v>
      </c>
      <c r="X630" s="31">
        <f t="shared" si="58"/>
        <v>69.821916573529947</v>
      </c>
      <c r="Y630" t="str">
        <f t="shared" si="59"/>
        <v>Moderate</v>
      </c>
    </row>
    <row r="631" spans="1:25" x14ac:dyDescent="0.3">
      <c r="A631" s="2" t="s">
        <v>648</v>
      </c>
      <c r="B631" s="2" t="s">
        <v>1110</v>
      </c>
      <c r="C631" s="2" t="s">
        <v>1633</v>
      </c>
      <c r="D631" s="2" t="s">
        <v>1638</v>
      </c>
      <c r="E631" s="2">
        <v>2024</v>
      </c>
      <c r="F631" s="2" t="s">
        <v>1641</v>
      </c>
      <c r="G631" s="2">
        <v>4663</v>
      </c>
      <c r="H631" s="2">
        <v>5068</v>
      </c>
      <c r="I631" s="2">
        <v>5454</v>
      </c>
      <c r="J631" s="2">
        <v>290891</v>
      </c>
      <c r="K631" s="2">
        <v>3.16</v>
      </c>
      <c r="L631" s="2">
        <v>13</v>
      </c>
      <c r="M631" s="2">
        <v>3.58</v>
      </c>
      <c r="N631" s="2">
        <v>21.79</v>
      </c>
      <c r="O631" s="2">
        <v>17.829999999999998</v>
      </c>
      <c r="P631" s="2">
        <v>4.5999999999999996</v>
      </c>
      <c r="Q631" s="2">
        <v>6302</v>
      </c>
      <c r="R631" s="2">
        <v>3870</v>
      </c>
      <c r="S631" s="2">
        <v>4</v>
      </c>
      <c r="T631" s="30">
        <f t="shared" si="54"/>
        <v>23632084</v>
      </c>
      <c r="U631" s="30">
        <f t="shared" si="55"/>
        <v>25722893</v>
      </c>
      <c r="V631" s="30">
        <f t="shared" si="56"/>
        <v>-2090809</v>
      </c>
      <c r="W631" s="27">
        <f t="shared" si="57"/>
        <v>-7.1876029165563731</v>
      </c>
      <c r="X631" s="31">
        <f t="shared" si="58"/>
        <v>81.240340883698707</v>
      </c>
      <c r="Y631" t="str">
        <f t="shared" si="59"/>
        <v>Loss making</v>
      </c>
    </row>
    <row r="632" spans="1:25" x14ac:dyDescent="0.3">
      <c r="A632" s="2" t="s">
        <v>649</v>
      </c>
      <c r="B632" s="2" t="s">
        <v>1467</v>
      </c>
      <c r="C632" s="2" t="s">
        <v>1633</v>
      </c>
      <c r="D632" s="2" t="s">
        <v>1638</v>
      </c>
      <c r="E632" s="2">
        <v>2024</v>
      </c>
      <c r="F632" s="2" t="s">
        <v>1641</v>
      </c>
      <c r="G632" s="2">
        <v>4621</v>
      </c>
      <c r="H632" s="2">
        <v>11347</v>
      </c>
      <c r="I632" s="2">
        <v>8878</v>
      </c>
      <c r="J632" s="2">
        <v>214074</v>
      </c>
      <c r="K632" s="2">
        <v>3.44</v>
      </c>
      <c r="L632" s="2">
        <v>7</v>
      </c>
      <c r="M632" s="2">
        <v>0.64</v>
      </c>
      <c r="N632" s="2">
        <v>5.94</v>
      </c>
      <c r="O632" s="2">
        <v>56.09</v>
      </c>
      <c r="P632" s="2">
        <v>1.4</v>
      </c>
      <c r="Q632" s="2">
        <v>8115</v>
      </c>
      <c r="R632" s="2">
        <v>8491</v>
      </c>
      <c r="S632" s="2">
        <v>2</v>
      </c>
      <c r="T632" s="30">
        <f t="shared" si="54"/>
        <v>52434487</v>
      </c>
      <c r="U632" s="30">
        <f t="shared" si="55"/>
        <v>41239312</v>
      </c>
      <c r="V632" s="30">
        <f t="shared" si="56"/>
        <v>11195175</v>
      </c>
      <c r="W632" s="27">
        <f t="shared" si="57"/>
        <v>52.295818268449224</v>
      </c>
      <c r="X632" s="31">
        <f t="shared" si="58"/>
        <v>244.93626970113138</v>
      </c>
      <c r="Y632" t="str">
        <f t="shared" si="59"/>
        <v>Moderate</v>
      </c>
    </row>
    <row r="633" spans="1:25" x14ac:dyDescent="0.3">
      <c r="A633" s="2" t="s">
        <v>650</v>
      </c>
      <c r="B633" s="2" t="s">
        <v>1468</v>
      </c>
      <c r="C633" s="2" t="s">
        <v>1632</v>
      </c>
      <c r="D633" s="2" t="s">
        <v>1636</v>
      </c>
      <c r="E633" s="2">
        <v>2024</v>
      </c>
      <c r="F633" s="2" t="s">
        <v>1639</v>
      </c>
      <c r="G633" s="2">
        <v>2050</v>
      </c>
      <c r="H633" s="2">
        <v>15635</v>
      </c>
      <c r="I633" s="2">
        <v>6863</v>
      </c>
      <c r="J633" s="2">
        <v>338816</v>
      </c>
      <c r="K633" s="2">
        <v>7.04</v>
      </c>
      <c r="L633" s="2">
        <v>16</v>
      </c>
      <c r="M633" s="2">
        <v>0.74</v>
      </c>
      <c r="N633" s="2">
        <v>24.47</v>
      </c>
      <c r="O633" s="2">
        <v>54.29</v>
      </c>
      <c r="P633" s="2">
        <v>1.7</v>
      </c>
      <c r="Q633" s="2">
        <v>8262</v>
      </c>
      <c r="R633" s="2">
        <v>3040</v>
      </c>
      <c r="S633" s="2">
        <v>6</v>
      </c>
      <c r="T633" s="30">
        <f t="shared" si="54"/>
        <v>32051750</v>
      </c>
      <c r="U633" s="30">
        <f t="shared" si="55"/>
        <v>14407966</v>
      </c>
      <c r="V633" s="30">
        <f t="shared" si="56"/>
        <v>17643784</v>
      </c>
      <c r="W633" s="27">
        <f t="shared" si="57"/>
        <v>52.074825273894973</v>
      </c>
      <c r="X633" s="31">
        <f t="shared" si="58"/>
        <v>94.599281025689464</v>
      </c>
      <c r="Y633" t="str">
        <f t="shared" si="59"/>
        <v>Moderate</v>
      </c>
    </row>
    <row r="634" spans="1:25" x14ac:dyDescent="0.3">
      <c r="A634" s="2" t="s">
        <v>651</v>
      </c>
      <c r="B634" s="2" t="s">
        <v>1469</v>
      </c>
      <c r="C634" s="2" t="s">
        <v>1633</v>
      </c>
      <c r="D634" s="2" t="s">
        <v>1638</v>
      </c>
      <c r="E634" s="2">
        <v>2023</v>
      </c>
      <c r="F634" s="2" t="s">
        <v>1641</v>
      </c>
      <c r="G634" s="2">
        <v>2806</v>
      </c>
      <c r="H634" s="2">
        <v>19274</v>
      </c>
      <c r="I634" s="2">
        <v>3085</v>
      </c>
      <c r="J634" s="2">
        <v>316357</v>
      </c>
      <c r="K634" s="2">
        <v>4.03</v>
      </c>
      <c r="L634" s="2">
        <v>17</v>
      </c>
      <c r="M634" s="2">
        <v>1.1499999999999999</v>
      </c>
      <c r="N634" s="2">
        <v>9.66</v>
      </c>
      <c r="O634" s="2">
        <v>25.07</v>
      </c>
      <c r="P634" s="2">
        <v>2.7</v>
      </c>
      <c r="Q634" s="2">
        <v>7043</v>
      </c>
      <c r="R634" s="2">
        <v>3590</v>
      </c>
      <c r="S634" s="2">
        <v>14</v>
      </c>
      <c r="T634" s="30">
        <f t="shared" si="54"/>
        <v>54082844</v>
      </c>
      <c r="U634" s="30">
        <f t="shared" si="55"/>
        <v>8972867</v>
      </c>
      <c r="V634" s="30">
        <f t="shared" si="56"/>
        <v>45109977</v>
      </c>
      <c r="W634" s="27">
        <f t="shared" si="57"/>
        <v>142.59199891262088</v>
      </c>
      <c r="X634" s="31">
        <f t="shared" si="58"/>
        <v>170.95510451799709</v>
      </c>
      <c r="Y634" t="str">
        <f t="shared" si="59"/>
        <v>High ROI</v>
      </c>
    </row>
    <row r="635" spans="1:25" x14ac:dyDescent="0.3">
      <c r="A635" s="2" t="s">
        <v>652</v>
      </c>
      <c r="B635" s="2" t="s">
        <v>1470</v>
      </c>
      <c r="C635" s="2" t="s">
        <v>1632</v>
      </c>
      <c r="D635" s="2" t="s">
        <v>1638</v>
      </c>
      <c r="E635" s="2">
        <v>2023</v>
      </c>
      <c r="F635" s="2" t="s">
        <v>1641</v>
      </c>
      <c r="G635" s="2">
        <v>1718</v>
      </c>
      <c r="H635" s="2">
        <v>3242</v>
      </c>
      <c r="I635" s="2">
        <v>6023</v>
      </c>
      <c r="J635" s="2">
        <v>191365</v>
      </c>
      <c r="K635" s="2">
        <v>1.51</v>
      </c>
      <c r="L635" s="2">
        <v>11</v>
      </c>
      <c r="M635" s="2">
        <v>8.6999999999999993</v>
      </c>
      <c r="N635" s="2">
        <v>6.68</v>
      </c>
      <c r="O635" s="2">
        <v>14.5</v>
      </c>
      <c r="P635" s="2">
        <v>1.5</v>
      </c>
      <c r="Q635" s="2">
        <v>6383</v>
      </c>
      <c r="R635" s="2">
        <v>7999</v>
      </c>
      <c r="S635" s="2">
        <v>12</v>
      </c>
      <c r="T635" s="30">
        <f t="shared" si="54"/>
        <v>5569756</v>
      </c>
      <c r="U635" s="30">
        <f t="shared" si="55"/>
        <v>10538879</v>
      </c>
      <c r="V635" s="30">
        <f t="shared" si="56"/>
        <v>-4969123</v>
      </c>
      <c r="W635" s="27">
        <f t="shared" si="57"/>
        <v>-25.966728503122305</v>
      </c>
      <c r="X635" s="31">
        <f t="shared" si="58"/>
        <v>29.105405899720431</v>
      </c>
      <c r="Y635" t="str">
        <f t="shared" si="59"/>
        <v>Loss making</v>
      </c>
    </row>
    <row r="636" spans="1:25" x14ac:dyDescent="0.3">
      <c r="A636" s="2" t="s">
        <v>653</v>
      </c>
      <c r="B636" s="2" t="s">
        <v>1471</v>
      </c>
      <c r="C636" s="2" t="s">
        <v>1633</v>
      </c>
      <c r="D636" s="2" t="s">
        <v>1635</v>
      </c>
      <c r="E636" s="2">
        <v>2023</v>
      </c>
      <c r="F636" s="2" t="s">
        <v>1642</v>
      </c>
      <c r="G636" s="2">
        <v>1510</v>
      </c>
      <c r="H636" s="2">
        <v>19809</v>
      </c>
      <c r="I636" s="2">
        <v>14321</v>
      </c>
      <c r="J636" s="2">
        <v>499076</v>
      </c>
      <c r="K636" s="2">
        <v>2.5099999999999998</v>
      </c>
      <c r="L636" s="2">
        <v>16</v>
      </c>
      <c r="M636" s="2">
        <v>4.72</v>
      </c>
      <c r="N636" s="2">
        <v>10.54</v>
      </c>
      <c r="O636" s="2">
        <v>16.46</v>
      </c>
      <c r="P636" s="2">
        <v>3.3</v>
      </c>
      <c r="Q636" s="2">
        <v>17239</v>
      </c>
      <c r="R636" s="2">
        <v>406</v>
      </c>
      <c r="S636" s="2">
        <v>5</v>
      </c>
      <c r="T636" s="30">
        <f t="shared" si="54"/>
        <v>29911590</v>
      </c>
      <c r="U636" s="30">
        <f t="shared" si="55"/>
        <v>22123786</v>
      </c>
      <c r="V636" s="30">
        <f t="shared" si="56"/>
        <v>7787804</v>
      </c>
      <c r="W636" s="27">
        <f t="shared" si="57"/>
        <v>15.604445014386586</v>
      </c>
      <c r="X636" s="31">
        <f t="shared" si="58"/>
        <v>59.933937917271116</v>
      </c>
      <c r="Y636" t="str">
        <f t="shared" si="59"/>
        <v>Moderate</v>
      </c>
    </row>
    <row r="637" spans="1:25" x14ac:dyDescent="0.3">
      <c r="A637" s="2" t="s">
        <v>654</v>
      </c>
      <c r="B637" s="2" t="s">
        <v>1472</v>
      </c>
      <c r="C637" s="2" t="s">
        <v>1632</v>
      </c>
      <c r="D637" s="2" t="s">
        <v>1637</v>
      </c>
      <c r="E637" s="2">
        <v>2023</v>
      </c>
      <c r="F637" s="2" t="s">
        <v>1639</v>
      </c>
      <c r="G637" s="2">
        <v>3686</v>
      </c>
      <c r="H637" s="2">
        <v>2119</v>
      </c>
      <c r="I637" s="2">
        <v>7771</v>
      </c>
      <c r="J637" s="2">
        <v>112507</v>
      </c>
      <c r="K637" s="2">
        <v>2.21</v>
      </c>
      <c r="L637" s="2">
        <v>13</v>
      </c>
      <c r="M637" s="2">
        <v>7.13</v>
      </c>
      <c r="N637" s="2">
        <v>2.36</v>
      </c>
      <c r="O637" s="2">
        <v>89.42</v>
      </c>
      <c r="P637" s="2">
        <v>2.6</v>
      </c>
      <c r="Q637" s="2">
        <v>2166</v>
      </c>
      <c r="R637" s="2">
        <v>3175</v>
      </c>
      <c r="S637" s="2">
        <v>2</v>
      </c>
      <c r="T637" s="30">
        <f t="shared" si="54"/>
        <v>7810634</v>
      </c>
      <c r="U637" s="30">
        <f t="shared" si="55"/>
        <v>28756413</v>
      </c>
      <c r="V637" s="30">
        <f t="shared" si="56"/>
        <v>-20945779</v>
      </c>
      <c r="W637" s="27">
        <f t="shared" si="57"/>
        <v>-186.17311811709493</v>
      </c>
      <c r="X637" s="31">
        <f t="shared" si="58"/>
        <v>69.423538090963234</v>
      </c>
      <c r="Y637" t="str">
        <f t="shared" si="59"/>
        <v>Loss making</v>
      </c>
    </row>
    <row r="638" spans="1:25" x14ac:dyDescent="0.3">
      <c r="A638" s="2" t="s">
        <v>655</v>
      </c>
      <c r="B638" s="2" t="s">
        <v>1322</v>
      </c>
      <c r="C638" s="2" t="s">
        <v>1634</v>
      </c>
      <c r="D638" s="2" t="s">
        <v>1637</v>
      </c>
      <c r="E638" s="2">
        <v>2024</v>
      </c>
      <c r="F638" s="2" t="s">
        <v>1639</v>
      </c>
      <c r="G638" s="2">
        <v>2774</v>
      </c>
      <c r="H638" s="2">
        <v>19158</v>
      </c>
      <c r="I638" s="2">
        <v>13555</v>
      </c>
      <c r="J638" s="2">
        <v>107134</v>
      </c>
      <c r="K638" s="2">
        <v>14.6</v>
      </c>
      <c r="L638" s="2">
        <v>15</v>
      </c>
      <c r="M638" s="2">
        <v>3.93</v>
      </c>
      <c r="N638" s="2">
        <v>3.14</v>
      </c>
      <c r="O638" s="2">
        <v>72.69</v>
      </c>
      <c r="P638" s="2">
        <v>2.1</v>
      </c>
      <c r="Q638" s="2">
        <v>1776</v>
      </c>
      <c r="R638" s="2">
        <v>1756</v>
      </c>
      <c r="S638" s="2">
        <v>11</v>
      </c>
      <c r="T638" s="30">
        <f t="shared" si="54"/>
        <v>53144292</v>
      </c>
      <c r="U638" s="30">
        <f t="shared" si="55"/>
        <v>37708704</v>
      </c>
      <c r="V638" s="30">
        <f t="shared" si="56"/>
        <v>15435588</v>
      </c>
      <c r="W638" s="27">
        <f t="shared" si="57"/>
        <v>144.0773983982676</v>
      </c>
      <c r="X638" s="31">
        <f t="shared" si="58"/>
        <v>496.05439916366419</v>
      </c>
      <c r="Y638" t="str">
        <f t="shared" si="59"/>
        <v>High ROI</v>
      </c>
    </row>
    <row r="639" spans="1:25" x14ac:dyDescent="0.3">
      <c r="A639" s="2" t="s">
        <v>656</v>
      </c>
      <c r="B639" s="2" t="s">
        <v>1473</v>
      </c>
      <c r="C639" s="2" t="s">
        <v>1634</v>
      </c>
      <c r="D639" s="2" t="s">
        <v>1636</v>
      </c>
      <c r="E639" s="2">
        <v>2023</v>
      </c>
      <c r="F639" s="2" t="s">
        <v>1639</v>
      </c>
      <c r="G639" s="2">
        <v>4859</v>
      </c>
      <c r="H639" s="2">
        <v>18840</v>
      </c>
      <c r="I639" s="2">
        <v>4325</v>
      </c>
      <c r="J639" s="2">
        <v>183172</v>
      </c>
      <c r="K639" s="2">
        <v>11.39</v>
      </c>
      <c r="L639" s="2">
        <v>13</v>
      </c>
      <c r="M639" s="2">
        <v>2.59</v>
      </c>
      <c r="N639" s="2">
        <v>10.36</v>
      </c>
      <c r="O639" s="2">
        <v>83.76</v>
      </c>
      <c r="P639" s="2">
        <v>1.7</v>
      </c>
      <c r="Q639" s="2">
        <v>15563</v>
      </c>
      <c r="R639" s="2">
        <v>7344</v>
      </c>
      <c r="S639" s="2">
        <v>9</v>
      </c>
      <c r="T639" s="30">
        <f t="shared" si="54"/>
        <v>91543560</v>
      </c>
      <c r="U639" s="30">
        <f t="shared" si="55"/>
        <v>21198347</v>
      </c>
      <c r="V639" s="30">
        <f t="shared" si="56"/>
        <v>70345213</v>
      </c>
      <c r="W639" s="27">
        <f t="shared" si="57"/>
        <v>384.03911624047345</v>
      </c>
      <c r="X639" s="31">
        <f t="shared" si="58"/>
        <v>499.76830519948464</v>
      </c>
      <c r="Y639" t="str">
        <f t="shared" si="59"/>
        <v>High ROI</v>
      </c>
    </row>
    <row r="640" spans="1:25" x14ac:dyDescent="0.3">
      <c r="A640" s="2" t="s">
        <v>657</v>
      </c>
      <c r="B640" s="2" t="s">
        <v>1474</v>
      </c>
      <c r="C640" s="2" t="s">
        <v>1633</v>
      </c>
      <c r="D640" s="2" t="s">
        <v>1637</v>
      </c>
      <c r="E640" s="2">
        <v>2023</v>
      </c>
      <c r="F640" s="2" t="s">
        <v>1640</v>
      </c>
      <c r="G640" s="2">
        <v>4228</v>
      </c>
      <c r="H640" s="2">
        <v>3439</v>
      </c>
      <c r="I640" s="2">
        <v>12331</v>
      </c>
      <c r="J640" s="2">
        <v>291225</v>
      </c>
      <c r="K640" s="2">
        <v>14.52</v>
      </c>
      <c r="L640" s="2">
        <v>8</v>
      </c>
      <c r="M640" s="2">
        <v>3.47</v>
      </c>
      <c r="N640" s="2">
        <v>19.059999999999999</v>
      </c>
      <c r="O640" s="2">
        <v>25.6</v>
      </c>
      <c r="P640" s="2">
        <v>2.2999999999999998</v>
      </c>
      <c r="Q640" s="2">
        <v>2381</v>
      </c>
      <c r="R640" s="2">
        <v>6711</v>
      </c>
      <c r="S640" s="2">
        <v>9</v>
      </c>
      <c r="T640" s="30">
        <f t="shared" si="54"/>
        <v>14540092</v>
      </c>
      <c r="U640" s="30">
        <f t="shared" si="55"/>
        <v>52426693</v>
      </c>
      <c r="V640" s="30">
        <f t="shared" si="56"/>
        <v>-37886601</v>
      </c>
      <c r="W640" s="27">
        <f t="shared" si="57"/>
        <v>-130.093917074427</v>
      </c>
      <c r="X640" s="31">
        <f t="shared" si="58"/>
        <v>49.927348270237786</v>
      </c>
      <c r="Y640" t="str">
        <f t="shared" si="59"/>
        <v>Loss making</v>
      </c>
    </row>
    <row r="641" spans="1:25" x14ac:dyDescent="0.3">
      <c r="A641" s="2" t="s">
        <v>658</v>
      </c>
      <c r="B641" s="2" t="s">
        <v>1475</v>
      </c>
      <c r="C641" s="2" t="s">
        <v>1633</v>
      </c>
      <c r="D641" s="2" t="s">
        <v>1638</v>
      </c>
      <c r="E641" s="2">
        <v>2023</v>
      </c>
      <c r="F641" s="2" t="s">
        <v>1641</v>
      </c>
      <c r="G641" s="2">
        <v>2098</v>
      </c>
      <c r="H641" s="2">
        <v>17501</v>
      </c>
      <c r="I641" s="2">
        <v>3622</v>
      </c>
      <c r="J641" s="2">
        <v>243069</v>
      </c>
      <c r="K641" s="2">
        <v>6.6</v>
      </c>
      <c r="L641" s="2">
        <v>3</v>
      </c>
      <c r="M641" s="2">
        <v>7.94</v>
      </c>
      <c r="N641" s="2">
        <v>22.51</v>
      </c>
      <c r="O641" s="2">
        <v>86.85</v>
      </c>
      <c r="P641" s="2">
        <v>3.4</v>
      </c>
      <c r="Q641" s="2">
        <v>3560</v>
      </c>
      <c r="R641" s="2">
        <v>6422</v>
      </c>
      <c r="S641" s="2">
        <v>14</v>
      </c>
      <c r="T641" s="30">
        <f t="shared" si="54"/>
        <v>36717098</v>
      </c>
      <c r="U641" s="30">
        <f t="shared" si="55"/>
        <v>7842025</v>
      </c>
      <c r="V641" s="30">
        <f t="shared" si="56"/>
        <v>28875073</v>
      </c>
      <c r="W641" s="27">
        <f t="shared" si="57"/>
        <v>118.79372935257067</v>
      </c>
      <c r="X641" s="31">
        <f t="shared" si="58"/>
        <v>151.05627620140783</v>
      </c>
      <c r="Y641" t="str">
        <f t="shared" si="59"/>
        <v>High ROI</v>
      </c>
    </row>
    <row r="642" spans="1:25" x14ac:dyDescent="0.3">
      <c r="A642" s="2" t="s">
        <v>659</v>
      </c>
      <c r="B642" s="2" t="s">
        <v>1074</v>
      </c>
      <c r="C642" s="2" t="s">
        <v>1632</v>
      </c>
      <c r="D642" s="2" t="s">
        <v>1637</v>
      </c>
      <c r="E642" s="2">
        <v>2024</v>
      </c>
      <c r="F642" s="2" t="s">
        <v>1641</v>
      </c>
      <c r="G642" s="2">
        <v>4196</v>
      </c>
      <c r="H642" s="2">
        <v>2468</v>
      </c>
      <c r="I642" s="2">
        <v>5743</v>
      </c>
      <c r="J642" s="2">
        <v>340316</v>
      </c>
      <c r="K642" s="2">
        <v>4.18</v>
      </c>
      <c r="L642" s="2">
        <v>10</v>
      </c>
      <c r="M642" s="2">
        <v>6.25</v>
      </c>
      <c r="N642" s="2">
        <v>16.62</v>
      </c>
      <c r="O642" s="2">
        <v>21.41</v>
      </c>
      <c r="P642" s="2">
        <v>3.3</v>
      </c>
      <c r="Q642" s="2">
        <v>16177</v>
      </c>
      <c r="R642" s="2">
        <v>2792</v>
      </c>
      <c r="S642" s="2">
        <v>9</v>
      </c>
      <c r="T642" s="30">
        <f t="shared" si="54"/>
        <v>10355728</v>
      </c>
      <c r="U642" s="30">
        <f t="shared" si="55"/>
        <v>24437944</v>
      </c>
      <c r="V642" s="30">
        <f t="shared" si="56"/>
        <v>-14082216</v>
      </c>
      <c r="W642" s="27">
        <f t="shared" si="57"/>
        <v>-41.379823458197677</v>
      </c>
      <c r="X642" s="31">
        <f t="shared" si="58"/>
        <v>30.42974176941431</v>
      </c>
      <c r="Y642" t="str">
        <f t="shared" si="59"/>
        <v>Loss making</v>
      </c>
    </row>
    <row r="643" spans="1:25" x14ac:dyDescent="0.3">
      <c r="A643" s="2" t="s">
        <v>660</v>
      </c>
      <c r="B643" s="2" t="s">
        <v>1224</v>
      </c>
      <c r="C643" s="2" t="s">
        <v>1632</v>
      </c>
      <c r="D643" s="2" t="s">
        <v>1637</v>
      </c>
      <c r="E643" s="2">
        <v>2023</v>
      </c>
      <c r="F643" s="2" t="s">
        <v>1640</v>
      </c>
      <c r="G643" s="2">
        <v>4830</v>
      </c>
      <c r="H643" s="2">
        <v>16346</v>
      </c>
      <c r="I643" s="2">
        <v>7330</v>
      </c>
      <c r="J643" s="2">
        <v>332276</v>
      </c>
      <c r="K643" s="2">
        <v>11.97</v>
      </c>
      <c r="L643" s="2">
        <v>5</v>
      </c>
      <c r="M643" s="2">
        <v>9.3800000000000008</v>
      </c>
      <c r="N643" s="2">
        <v>2.63</v>
      </c>
      <c r="O643" s="2">
        <v>50.73</v>
      </c>
      <c r="P643" s="2">
        <v>1.7</v>
      </c>
      <c r="Q643" s="2">
        <v>19966</v>
      </c>
      <c r="R643" s="2">
        <v>1864</v>
      </c>
      <c r="S643" s="2">
        <v>4</v>
      </c>
      <c r="T643" s="30">
        <f t="shared" ref="T643:T706" si="60">G643*H643</f>
        <v>78951180</v>
      </c>
      <c r="U643" s="30">
        <f t="shared" ref="U643:U706" si="61">(G643*I643)+J643</f>
        <v>35736176</v>
      </c>
      <c r="V643" s="30">
        <f t="shared" ref="V643:V706" si="62">T643-U643</f>
        <v>43215004</v>
      </c>
      <c r="W643" s="27">
        <f t="shared" ref="W643:W706" si="63">V643/J643</f>
        <v>130.05755456307406</v>
      </c>
      <c r="X643" s="31">
        <f t="shared" ref="X643:X706" si="64">T643/J643</f>
        <v>237.60723013398501</v>
      </c>
      <c r="Y643" t="str">
        <f t="shared" ref="Y643:Y706" si="65">IF(OR(W643&lt;$AB$2,W643&lt;0),"Loss making",IF(W643&lt;$AB$3,"Low ROI",IF(W643&lt;$AB$4,"Moderate","High ROI")))</f>
        <v>High ROI</v>
      </c>
    </row>
    <row r="644" spans="1:25" x14ac:dyDescent="0.3">
      <c r="A644" s="2" t="s">
        <v>661</v>
      </c>
      <c r="B644" s="2" t="s">
        <v>1191</v>
      </c>
      <c r="C644" s="2" t="s">
        <v>1634</v>
      </c>
      <c r="D644" s="2" t="s">
        <v>1637</v>
      </c>
      <c r="E644" s="2">
        <v>2023</v>
      </c>
      <c r="F644" s="2" t="s">
        <v>1640</v>
      </c>
      <c r="G644" s="2">
        <v>766</v>
      </c>
      <c r="H644" s="2">
        <v>1781</v>
      </c>
      <c r="I644" s="2">
        <v>11916</v>
      </c>
      <c r="J644" s="2">
        <v>298933</v>
      </c>
      <c r="K644" s="2">
        <v>4.8899999999999997</v>
      </c>
      <c r="L644" s="2">
        <v>14</v>
      </c>
      <c r="M644" s="2">
        <v>6.8</v>
      </c>
      <c r="N644" s="2">
        <v>16.8</v>
      </c>
      <c r="O644" s="2">
        <v>76.38</v>
      </c>
      <c r="P644" s="2">
        <v>1.5</v>
      </c>
      <c r="Q644" s="2">
        <v>8202</v>
      </c>
      <c r="R644" s="2">
        <v>375</v>
      </c>
      <c r="S644" s="2">
        <v>7</v>
      </c>
      <c r="T644" s="30">
        <f t="shared" si="60"/>
        <v>1364246</v>
      </c>
      <c r="U644" s="30">
        <f t="shared" si="61"/>
        <v>9426589</v>
      </c>
      <c r="V644" s="30">
        <f t="shared" si="62"/>
        <v>-8062343</v>
      </c>
      <c r="W644" s="27">
        <f t="shared" si="63"/>
        <v>-26.970401394292367</v>
      </c>
      <c r="X644" s="31">
        <f t="shared" si="64"/>
        <v>4.5637182913897094</v>
      </c>
      <c r="Y644" t="str">
        <f t="shared" si="65"/>
        <v>Loss making</v>
      </c>
    </row>
    <row r="645" spans="1:25" x14ac:dyDescent="0.3">
      <c r="A645" s="2" t="s">
        <v>662</v>
      </c>
      <c r="B645" s="2" t="s">
        <v>1476</v>
      </c>
      <c r="C645" s="2" t="s">
        <v>1633</v>
      </c>
      <c r="D645" s="2" t="s">
        <v>1636</v>
      </c>
      <c r="E645" s="2">
        <v>2024</v>
      </c>
      <c r="F645" s="2" t="s">
        <v>1642</v>
      </c>
      <c r="G645" s="2">
        <v>4594</v>
      </c>
      <c r="H645" s="2">
        <v>16860</v>
      </c>
      <c r="I645" s="2">
        <v>1058</v>
      </c>
      <c r="J645" s="2">
        <v>330343</v>
      </c>
      <c r="K645" s="2">
        <v>4.49</v>
      </c>
      <c r="L645" s="2">
        <v>4</v>
      </c>
      <c r="M645" s="2">
        <v>5.7</v>
      </c>
      <c r="N645" s="2">
        <v>15.89</v>
      </c>
      <c r="O645" s="2">
        <v>37.979999999999997</v>
      </c>
      <c r="P645" s="2">
        <v>1.1000000000000001</v>
      </c>
      <c r="Q645" s="2">
        <v>10929</v>
      </c>
      <c r="R645" s="2">
        <v>5371</v>
      </c>
      <c r="S645" s="2">
        <v>13</v>
      </c>
      <c r="T645" s="30">
        <f t="shared" si="60"/>
        <v>77454840</v>
      </c>
      <c r="U645" s="30">
        <f t="shared" si="61"/>
        <v>5190795</v>
      </c>
      <c r="V645" s="30">
        <f t="shared" si="62"/>
        <v>72264045</v>
      </c>
      <c r="W645" s="27">
        <f t="shared" si="63"/>
        <v>218.75458235833665</v>
      </c>
      <c r="X645" s="31">
        <f t="shared" si="64"/>
        <v>234.46793181632424</v>
      </c>
      <c r="Y645" t="str">
        <f t="shared" si="65"/>
        <v>High ROI</v>
      </c>
    </row>
    <row r="646" spans="1:25" x14ac:dyDescent="0.3">
      <c r="A646" s="2" t="s">
        <v>663</v>
      </c>
      <c r="B646" s="2" t="s">
        <v>1467</v>
      </c>
      <c r="C646" s="2" t="s">
        <v>1634</v>
      </c>
      <c r="D646" s="2" t="s">
        <v>1636</v>
      </c>
      <c r="E646" s="2">
        <v>2023</v>
      </c>
      <c r="F646" s="2" t="s">
        <v>1640</v>
      </c>
      <c r="G646" s="2">
        <v>4633</v>
      </c>
      <c r="H646" s="2">
        <v>7762</v>
      </c>
      <c r="I646" s="2">
        <v>1082</v>
      </c>
      <c r="J646" s="2">
        <v>86609</v>
      </c>
      <c r="K646" s="2">
        <v>3.49</v>
      </c>
      <c r="L646" s="2">
        <v>10</v>
      </c>
      <c r="M646" s="2">
        <v>6.1</v>
      </c>
      <c r="N646" s="2">
        <v>20.14</v>
      </c>
      <c r="O646" s="2">
        <v>43.99</v>
      </c>
      <c r="P646" s="2">
        <v>1</v>
      </c>
      <c r="Q646" s="2">
        <v>17353</v>
      </c>
      <c r="R646" s="2">
        <v>7431</v>
      </c>
      <c r="S646" s="2">
        <v>13</v>
      </c>
      <c r="T646" s="30">
        <f t="shared" si="60"/>
        <v>35961346</v>
      </c>
      <c r="U646" s="30">
        <f t="shared" si="61"/>
        <v>5099515</v>
      </c>
      <c r="V646" s="30">
        <f t="shared" si="62"/>
        <v>30861831</v>
      </c>
      <c r="W646" s="27">
        <f t="shared" si="63"/>
        <v>356.33514992668199</v>
      </c>
      <c r="X646" s="31">
        <f t="shared" si="64"/>
        <v>415.21488528905775</v>
      </c>
      <c r="Y646" t="str">
        <f t="shared" si="65"/>
        <v>High ROI</v>
      </c>
    </row>
    <row r="647" spans="1:25" x14ac:dyDescent="0.3">
      <c r="A647" s="2" t="s">
        <v>664</v>
      </c>
      <c r="B647" s="2" t="s">
        <v>1477</v>
      </c>
      <c r="C647" s="2" t="s">
        <v>1633</v>
      </c>
      <c r="D647" s="2" t="s">
        <v>1638</v>
      </c>
      <c r="E647" s="2">
        <v>2023</v>
      </c>
      <c r="F647" s="2" t="s">
        <v>1642</v>
      </c>
      <c r="G647" s="2">
        <v>1873</v>
      </c>
      <c r="H647" s="2">
        <v>2558</v>
      </c>
      <c r="I647" s="2">
        <v>14737</v>
      </c>
      <c r="J647" s="2">
        <v>224037</v>
      </c>
      <c r="K647" s="2">
        <v>1.95</v>
      </c>
      <c r="L647" s="2">
        <v>17</v>
      </c>
      <c r="M647" s="2">
        <v>9.42</v>
      </c>
      <c r="N647" s="2">
        <v>20.63</v>
      </c>
      <c r="O647" s="2">
        <v>20.25</v>
      </c>
      <c r="P647" s="2">
        <v>4.5</v>
      </c>
      <c r="Q647" s="2">
        <v>1658</v>
      </c>
      <c r="R647" s="2">
        <v>9693</v>
      </c>
      <c r="S647" s="2">
        <v>8</v>
      </c>
      <c r="T647" s="30">
        <f t="shared" si="60"/>
        <v>4791134</v>
      </c>
      <c r="U647" s="30">
        <f t="shared" si="61"/>
        <v>27826438</v>
      </c>
      <c r="V647" s="30">
        <f t="shared" si="62"/>
        <v>-23035304</v>
      </c>
      <c r="W647" s="27">
        <f t="shared" si="63"/>
        <v>-102.81919504367582</v>
      </c>
      <c r="X647" s="31">
        <f t="shared" si="64"/>
        <v>21.385458651919102</v>
      </c>
      <c r="Y647" t="str">
        <f t="shared" si="65"/>
        <v>Loss making</v>
      </c>
    </row>
    <row r="648" spans="1:25" x14ac:dyDescent="0.3">
      <c r="A648" s="2" t="s">
        <v>665</v>
      </c>
      <c r="B648" s="2" t="s">
        <v>1478</v>
      </c>
      <c r="C648" s="2" t="s">
        <v>1634</v>
      </c>
      <c r="D648" s="2" t="s">
        <v>1638</v>
      </c>
      <c r="E648" s="2">
        <v>2023</v>
      </c>
      <c r="F648" s="2" t="s">
        <v>1641</v>
      </c>
      <c r="G648" s="2">
        <v>2131</v>
      </c>
      <c r="H648" s="2">
        <v>12224</v>
      </c>
      <c r="I648" s="2">
        <v>2698</v>
      </c>
      <c r="J648" s="2">
        <v>189088</v>
      </c>
      <c r="K648" s="2">
        <v>3.85</v>
      </c>
      <c r="L648" s="2">
        <v>12</v>
      </c>
      <c r="M648" s="2">
        <v>7.88</v>
      </c>
      <c r="N648" s="2">
        <v>21.71</v>
      </c>
      <c r="O648" s="2">
        <v>19.829999999999998</v>
      </c>
      <c r="P648" s="2">
        <v>1.2</v>
      </c>
      <c r="Q648" s="2">
        <v>17496</v>
      </c>
      <c r="R648" s="2">
        <v>5125</v>
      </c>
      <c r="S648" s="2">
        <v>10</v>
      </c>
      <c r="T648" s="30">
        <f t="shared" si="60"/>
        <v>26049344</v>
      </c>
      <c r="U648" s="30">
        <f t="shared" si="61"/>
        <v>5938526</v>
      </c>
      <c r="V648" s="30">
        <f t="shared" si="62"/>
        <v>20110818</v>
      </c>
      <c r="W648" s="27">
        <f t="shared" si="63"/>
        <v>106.35692376036555</v>
      </c>
      <c r="X648" s="31">
        <f t="shared" si="64"/>
        <v>137.76307327805043</v>
      </c>
      <c r="Y648" t="str">
        <f t="shared" si="65"/>
        <v>High ROI</v>
      </c>
    </row>
    <row r="649" spans="1:25" x14ac:dyDescent="0.3">
      <c r="A649" s="2" t="s">
        <v>666</v>
      </c>
      <c r="B649" s="2" t="s">
        <v>1407</v>
      </c>
      <c r="C649" s="2" t="s">
        <v>1634</v>
      </c>
      <c r="D649" s="2" t="s">
        <v>1635</v>
      </c>
      <c r="E649" s="2">
        <v>2023</v>
      </c>
      <c r="F649" s="2" t="s">
        <v>1640</v>
      </c>
      <c r="G649" s="2">
        <v>3469</v>
      </c>
      <c r="H649" s="2">
        <v>6678</v>
      </c>
      <c r="I649" s="2">
        <v>4935</v>
      </c>
      <c r="J649" s="2">
        <v>482995</v>
      </c>
      <c r="K649" s="2">
        <v>5.33</v>
      </c>
      <c r="L649" s="2">
        <v>10</v>
      </c>
      <c r="M649" s="2">
        <v>0.24</v>
      </c>
      <c r="N649" s="2">
        <v>10.35</v>
      </c>
      <c r="O649" s="2">
        <v>59.57</v>
      </c>
      <c r="P649" s="2">
        <v>3.9</v>
      </c>
      <c r="Q649" s="2">
        <v>6729</v>
      </c>
      <c r="R649" s="2">
        <v>4150</v>
      </c>
      <c r="S649" s="2">
        <v>6</v>
      </c>
      <c r="T649" s="30">
        <f t="shared" si="60"/>
        <v>23165982</v>
      </c>
      <c r="U649" s="30">
        <f t="shared" si="61"/>
        <v>17602510</v>
      </c>
      <c r="V649" s="30">
        <f t="shared" si="62"/>
        <v>5563472</v>
      </c>
      <c r="W649" s="27">
        <f t="shared" si="63"/>
        <v>11.518694810505284</v>
      </c>
      <c r="X649" s="31">
        <f t="shared" si="64"/>
        <v>47.963192165550367</v>
      </c>
      <c r="Y649" t="str">
        <f t="shared" si="65"/>
        <v>Low ROI</v>
      </c>
    </row>
    <row r="650" spans="1:25" x14ac:dyDescent="0.3">
      <c r="A650" s="2" t="s">
        <v>667</v>
      </c>
      <c r="B650" s="2" t="s">
        <v>1479</v>
      </c>
      <c r="C650" s="2" t="s">
        <v>1632</v>
      </c>
      <c r="D650" s="2" t="s">
        <v>1636</v>
      </c>
      <c r="E650" s="2">
        <v>2023</v>
      </c>
      <c r="F650" s="2" t="s">
        <v>1641</v>
      </c>
      <c r="G650" s="2">
        <v>1624</v>
      </c>
      <c r="H650" s="2">
        <v>8480</v>
      </c>
      <c r="I650" s="2">
        <v>7429</v>
      </c>
      <c r="J650" s="2">
        <v>344025</v>
      </c>
      <c r="K650" s="2">
        <v>10.11</v>
      </c>
      <c r="L650" s="2">
        <v>13</v>
      </c>
      <c r="M650" s="2">
        <v>5.34</v>
      </c>
      <c r="N650" s="2">
        <v>17.45</v>
      </c>
      <c r="O650" s="2">
        <v>64.040000000000006</v>
      </c>
      <c r="P650" s="2">
        <v>4.5</v>
      </c>
      <c r="Q650" s="2">
        <v>9456</v>
      </c>
      <c r="R650" s="2">
        <v>8180</v>
      </c>
      <c r="S650" s="2">
        <v>10</v>
      </c>
      <c r="T650" s="30">
        <f t="shared" si="60"/>
        <v>13771520</v>
      </c>
      <c r="U650" s="30">
        <f t="shared" si="61"/>
        <v>12408721</v>
      </c>
      <c r="V650" s="30">
        <f t="shared" si="62"/>
        <v>1362799</v>
      </c>
      <c r="W650" s="27">
        <f t="shared" si="63"/>
        <v>3.9613371121284788</v>
      </c>
      <c r="X650" s="31">
        <f t="shared" si="64"/>
        <v>40.030579173025217</v>
      </c>
      <c r="Y650" t="str">
        <f t="shared" si="65"/>
        <v>Low ROI</v>
      </c>
    </row>
    <row r="651" spans="1:25" x14ac:dyDescent="0.3">
      <c r="A651" s="2" t="s">
        <v>668</v>
      </c>
      <c r="B651" s="2" t="s">
        <v>1480</v>
      </c>
      <c r="C651" s="2" t="s">
        <v>1632</v>
      </c>
      <c r="D651" s="2" t="s">
        <v>1637</v>
      </c>
      <c r="E651" s="2">
        <v>2024</v>
      </c>
      <c r="F651" s="2" t="s">
        <v>1641</v>
      </c>
      <c r="G651" s="2">
        <v>299</v>
      </c>
      <c r="H651" s="2">
        <v>10700</v>
      </c>
      <c r="I651" s="2">
        <v>11968</v>
      </c>
      <c r="J651" s="2">
        <v>263666</v>
      </c>
      <c r="K651" s="2">
        <v>0.94</v>
      </c>
      <c r="L651" s="2">
        <v>17</v>
      </c>
      <c r="M651" s="2">
        <v>6.88</v>
      </c>
      <c r="N651" s="2">
        <v>6.71</v>
      </c>
      <c r="O651" s="2">
        <v>72.19</v>
      </c>
      <c r="P651" s="2">
        <v>1.4</v>
      </c>
      <c r="Q651" s="2">
        <v>14066</v>
      </c>
      <c r="R651" s="2">
        <v>3560</v>
      </c>
      <c r="S651" s="2">
        <v>7</v>
      </c>
      <c r="T651" s="30">
        <f t="shared" si="60"/>
        <v>3199300</v>
      </c>
      <c r="U651" s="30">
        <f t="shared" si="61"/>
        <v>3842098</v>
      </c>
      <c r="V651" s="30">
        <f t="shared" si="62"/>
        <v>-642798</v>
      </c>
      <c r="W651" s="27">
        <f t="shared" si="63"/>
        <v>-2.4379252539197318</v>
      </c>
      <c r="X651" s="31">
        <f t="shared" si="64"/>
        <v>12.133911843013509</v>
      </c>
      <c r="Y651" t="str">
        <f t="shared" si="65"/>
        <v>Loss making</v>
      </c>
    </row>
    <row r="652" spans="1:25" x14ac:dyDescent="0.3">
      <c r="A652" s="2" t="s">
        <v>669</v>
      </c>
      <c r="B652" s="2" t="s">
        <v>1481</v>
      </c>
      <c r="C652" s="2" t="s">
        <v>1632</v>
      </c>
      <c r="D652" s="2" t="s">
        <v>1635</v>
      </c>
      <c r="E652" s="2">
        <v>2024</v>
      </c>
      <c r="F652" s="2" t="s">
        <v>1639</v>
      </c>
      <c r="G652" s="2">
        <v>723</v>
      </c>
      <c r="H652" s="2">
        <v>2729</v>
      </c>
      <c r="I652" s="2">
        <v>11259</v>
      </c>
      <c r="J652" s="2">
        <v>336616</v>
      </c>
      <c r="K652" s="2">
        <v>3.16</v>
      </c>
      <c r="L652" s="2">
        <v>18</v>
      </c>
      <c r="M652" s="2">
        <v>7.49</v>
      </c>
      <c r="N652" s="2">
        <v>24.98</v>
      </c>
      <c r="O652" s="2">
        <v>54.53</v>
      </c>
      <c r="P652" s="2">
        <v>2.7</v>
      </c>
      <c r="Q652" s="2">
        <v>4026</v>
      </c>
      <c r="R652" s="2">
        <v>3935</v>
      </c>
      <c r="S652" s="2">
        <v>11</v>
      </c>
      <c r="T652" s="30">
        <f t="shared" si="60"/>
        <v>1973067</v>
      </c>
      <c r="U652" s="30">
        <f t="shared" si="61"/>
        <v>8476873</v>
      </c>
      <c r="V652" s="30">
        <f t="shared" si="62"/>
        <v>-6503806</v>
      </c>
      <c r="W652" s="27">
        <f t="shared" si="63"/>
        <v>-19.321143379993821</v>
      </c>
      <c r="X652" s="31">
        <f t="shared" si="64"/>
        <v>5.8614771728022435</v>
      </c>
      <c r="Y652" t="str">
        <f t="shared" si="65"/>
        <v>Loss making</v>
      </c>
    </row>
    <row r="653" spans="1:25" x14ac:dyDescent="0.3">
      <c r="A653" s="2" t="s">
        <v>670</v>
      </c>
      <c r="B653" s="2" t="s">
        <v>1166</v>
      </c>
      <c r="C653" s="2" t="s">
        <v>1633</v>
      </c>
      <c r="D653" s="2" t="s">
        <v>1637</v>
      </c>
      <c r="E653" s="2">
        <v>2023</v>
      </c>
      <c r="F653" s="2" t="s">
        <v>1642</v>
      </c>
      <c r="G653" s="2">
        <v>4583</v>
      </c>
      <c r="H653" s="2">
        <v>9967</v>
      </c>
      <c r="I653" s="2">
        <v>4000</v>
      </c>
      <c r="J653" s="2">
        <v>232885</v>
      </c>
      <c r="K653" s="2">
        <v>12.14</v>
      </c>
      <c r="L653" s="2">
        <v>14</v>
      </c>
      <c r="M653" s="2">
        <v>2.13</v>
      </c>
      <c r="N653" s="2">
        <v>4.38</v>
      </c>
      <c r="O653" s="2">
        <v>61.66</v>
      </c>
      <c r="P653" s="2">
        <v>4.8</v>
      </c>
      <c r="Q653" s="2">
        <v>9303</v>
      </c>
      <c r="R653" s="2">
        <v>4378</v>
      </c>
      <c r="S653" s="2">
        <v>11</v>
      </c>
      <c r="T653" s="30">
        <f t="shared" si="60"/>
        <v>45678761</v>
      </c>
      <c r="U653" s="30">
        <f t="shared" si="61"/>
        <v>18564885</v>
      </c>
      <c r="V653" s="30">
        <f t="shared" si="62"/>
        <v>27113876</v>
      </c>
      <c r="W653" s="27">
        <f t="shared" si="63"/>
        <v>116.42603001481417</v>
      </c>
      <c r="X653" s="31">
        <f t="shared" si="64"/>
        <v>196.14299332288468</v>
      </c>
      <c r="Y653" t="str">
        <f t="shared" si="65"/>
        <v>High ROI</v>
      </c>
    </row>
    <row r="654" spans="1:25" x14ac:dyDescent="0.3">
      <c r="A654" s="2" t="s">
        <v>671</v>
      </c>
      <c r="B654" s="2" t="s">
        <v>1482</v>
      </c>
      <c r="C654" s="2" t="s">
        <v>1634</v>
      </c>
      <c r="D654" s="2" t="s">
        <v>1635</v>
      </c>
      <c r="E654" s="2">
        <v>2024</v>
      </c>
      <c r="F654" s="2" t="s">
        <v>1639</v>
      </c>
      <c r="G654" s="2">
        <v>2215</v>
      </c>
      <c r="H654" s="2">
        <v>3789</v>
      </c>
      <c r="I654" s="2">
        <v>5910</v>
      </c>
      <c r="J654" s="2">
        <v>281440</v>
      </c>
      <c r="K654" s="2">
        <v>2.2000000000000002</v>
      </c>
      <c r="L654" s="2">
        <v>8</v>
      </c>
      <c r="M654" s="2">
        <v>8.67</v>
      </c>
      <c r="N654" s="2">
        <v>0.25</v>
      </c>
      <c r="O654" s="2">
        <v>11.08</v>
      </c>
      <c r="P654" s="2">
        <v>4.3</v>
      </c>
      <c r="Q654" s="2">
        <v>8074</v>
      </c>
      <c r="R654" s="2">
        <v>1944</v>
      </c>
      <c r="S654" s="2">
        <v>11</v>
      </c>
      <c r="T654" s="30">
        <f t="shared" si="60"/>
        <v>8392635</v>
      </c>
      <c r="U654" s="30">
        <f t="shared" si="61"/>
        <v>13372090</v>
      </c>
      <c r="V654" s="30">
        <f t="shared" si="62"/>
        <v>-4979455</v>
      </c>
      <c r="W654" s="27">
        <f t="shared" si="63"/>
        <v>-17.692776435474702</v>
      </c>
      <c r="X654" s="31">
        <f t="shared" si="64"/>
        <v>29.820334707220013</v>
      </c>
      <c r="Y654" t="str">
        <f t="shared" si="65"/>
        <v>Loss making</v>
      </c>
    </row>
    <row r="655" spans="1:25" x14ac:dyDescent="0.3">
      <c r="A655" s="2" t="s">
        <v>672</v>
      </c>
      <c r="B655" s="2" t="s">
        <v>1070</v>
      </c>
      <c r="C655" s="2" t="s">
        <v>1633</v>
      </c>
      <c r="D655" s="2" t="s">
        <v>1636</v>
      </c>
      <c r="E655" s="2">
        <v>2023</v>
      </c>
      <c r="F655" s="2" t="s">
        <v>1639</v>
      </c>
      <c r="G655" s="2">
        <v>820</v>
      </c>
      <c r="H655" s="2">
        <v>2739</v>
      </c>
      <c r="I655" s="2">
        <v>7967</v>
      </c>
      <c r="J655" s="2">
        <v>307803</v>
      </c>
      <c r="K655" s="2">
        <v>5.14</v>
      </c>
      <c r="L655" s="2">
        <v>7</v>
      </c>
      <c r="M655" s="2">
        <v>9.56</v>
      </c>
      <c r="N655" s="2">
        <v>3.72</v>
      </c>
      <c r="O655" s="2">
        <v>22.97</v>
      </c>
      <c r="P655" s="2">
        <v>3</v>
      </c>
      <c r="Q655" s="2">
        <v>10233</v>
      </c>
      <c r="R655" s="2">
        <v>171</v>
      </c>
      <c r="S655" s="2">
        <v>5</v>
      </c>
      <c r="T655" s="30">
        <f t="shared" si="60"/>
        <v>2245980</v>
      </c>
      <c r="U655" s="30">
        <f t="shared" si="61"/>
        <v>6840743</v>
      </c>
      <c r="V655" s="30">
        <f t="shared" si="62"/>
        <v>-4594763</v>
      </c>
      <c r="W655" s="27">
        <f t="shared" si="63"/>
        <v>-14.927609542467097</v>
      </c>
      <c r="X655" s="31">
        <f t="shared" si="64"/>
        <v>7.296809972612353</v>
      </c>
      <c r="Y655" t="str">
        <f t="shared" si="65"/>
        <v>Loss making</v>
      </c>
    </row>
    <row r="656" spans="1:25" x14ac:dyDescent="0.3">
      <c r="A656" s="2" t="s">
        <v>673</v>
      </c>
      <c r="B656" s="2" t="s">
        <v>1309</v>
      </c>
      <c r="C656" s="2" t="s">
        <v>1634</v>
      </c>
      <c r="D656" s="2" t="s">
        <v>1635</v>
      </c>
      <c r="E656" s="2">
        <v>2023</v>
      </c>
      <c r="F656" s="2" t="s">
        <v>1640</v>
      </c>
      <c r="G656" s="2">
        <v>4012</v>
      </c>
      <c r="H656" s="2">
        <v>6870</v>
      </c>
      <c r="I656" s="2">
        <v>1412</v>
      </c>
      <c r="J656" s="2">
        <v>217093</v>
      </c>
      <c r="K656" s="2">
        <v>12.97</v>
      </c>
      <c r="L656" s="2">
        <v>19</v>
      </c>
      <c r="M656" s="2">
        <v>2.37</v>
      </c>
      <c r="N656" s="2">
        <v>19.399999999999999</v>
      </c>
      <c r="O656" s="2">
        <v>88.79</v>
      </c>
      <c r="P656" s="2">
        <v>4.0999999999999996</v>
      </c>
      <c r="Q656" s="2">
        <v>19022</v>
      </c>
      <c r="R656" s="2">
        <v>7486</v>
      </c>
      <c r="S656" s="2">
        <v>14</v>
      </c>
      <c r="T656" s="30">
        <f t="shared" si="60"/>
        <v>27562440</v>
      </c>
      <c r="U656" s="30">
        <f t="shared" si="61"/>
        <v>5882037</v>
      </c>
      <c r="V656" s="30">
        <f t="shared" si="62"/>
        <v>21680403</v>
      </c>
      <c r="W656" s="27">
        <f t="shared" si="63"/>
        <v>99.866891148033332</v>
      </c>
      <c r="X656" s="31">
        <f t="shared" si="64"/>
        <v>126.96144048863852</v>
      </c>
      <c r="Y656" t="str">
        <f t="shared" si="65"/>
        <v>High ROI</v>
      </c>
    </row>
    <row r="657" spans="1:25" x14ac:dyDescent="0.3">
      <c r="A657" s="2" t="s">
        <v>674</v>
      </c>
      <c r="B657" s="2" t="s">
        <v>1483</v>
      </c>
      <c r="C657" s="2" t="s">
        <v>1633</v>
      </c>
      <c r="D657" s="2" t="s">
        <v>1637</v>
      </c>
      <c r="E657" s="2">
        <v>2024</v>
      </c>
      <c r="F657" s="2" t="s">
        <v>1642</v>
      </c>
      <c r="G657" s="2">
        <v>4413</v>
      </c>
      <c r="H657" s="2">
        <v>17670</v>
      </c>
      <c r="I657" s="2">
        <v>1487</v>
      </c>
      <c r="J657" s="2">
        <v>366275</v>
      </c>
      <c r="K657" s="2">
        <v>2.3199999999999998</v>
      </c>
      <c r="L657" s="2">
        <v>0</v>
      </c>
      <c r="M657" s="2">
        <v>8.83</v>
      </c>
      <c r="N657" s="2">
        <v>11.17</v>
      </c>
      <c r="O657" s="2">
        <v>16.079999999999998</v>
      </c>
      <c r="P657" s="2">
        <v>4.3</v>
      </c>
      <c r="Q657" s="2">
        <v>8757</v>
      </c>
      <c r="R657" s="2">
        <v>6962</v>
      </c>
      <c r="S657" s="2">
        <v>2</v>
      </c>
      <c r="T657" s="30">
        <f t="shared" si="60"/>
        <v>77977710</v>
      </c>
      <c r="U657" s="30">
        <f t="shared" si="61"/>
        <v>6928406</v>
      </c>
      <c r="V657" s="30">
        <f t="shared" si="62"/>
        <v>71049304</v>
      </c>
      <c r="W657" s="27">
        <f t="shared" si="63"/>
        <v>193.97803289877825</v>
      </c>
      <c r="X657" s="31">
        <f t="shared" si="64"/>
        <v>212.89389120196574</v>
      </c>
      <c r="Y657" t="str">
        <f t="shared" si="65"/>
        <v>High ROI</v>
      </c>
    </row>
    <row r="658" spans="1:25" x14ac:dyDescent="0.3">
      <c r="A658" s="2" t="s">
        <v>675</v>
      </c>
      <c r="B658" s="2" t="s">
        <v>1052</v>
      </c>
      <c r="C658" s="2" t="s">
        <v>1633</v>
      </c>
      <c r="D658" s="2" t="s">
        <v>1638</v>
      </c>
      <c r="E658" s="2">
        <v>2024</v>
      </c>
      <c r="F658" s="2" t="s">
        <v>1639</v>
      </c>
      <c r="G658" s="2">
        <v>2034</v>
      </c>
      <c r="H658" s="2">
        <v>1625</v>
      </c>
      <c r="I658" s="2">
        <v>4490</v>
      </c>
      <c r="J658" s="2">
        <v>205159</v>
      </c>
      <c r="K658" s="2">
        <v>1.24</v>
      </c>
      <c r="L658" s="2">
        <v>3</v>
      </c>
      <c r="M658" s="2">
        <v>0.97</v>
      </c>
      <c r="N658" s="2">
        <v>11.19</v>
      </c>
      <c r="O658" s="2">
        <v>64.3</v>
      </c>
      <c r="P658" s="2">
        <v>2.4</v>
      </c>
      <c r="Q658" s="2">
        <v>4783</v>
      </c>
      <c r="R658" s="2">
        <v>7440</v>
      </c>
      <c r="S658" s="2">
        <v>2</v>
      </c>
      <c r="T658" s="30">
        <f t="shared" si="60"/>
        <v>3305250</v>
      </c>
      <c r="U658" s="30">
        <f t="shared" si="61"/>
        <v>9337819</v>
      </c>
      <c r="V658" s="30">
        <f t="shared" si="62"/>
        <v>-6032569</v>
      </c>
      <c r="W658" s="27">
        <f t="shared" si="63"/>
        <v>-29.404359545523228</v>
      </c>
      <c r="X658" s="31">
        <f t="shared" si="64"/>
        <v>16.110675134895374</v>
      </c>
      <c r="Y658" t="str">
        <f t="shared" si="65"/>
        <v>Loss making</v>
      </c>
    </row>
    <row r="659" spans="1:25" x14ac:dyDescent="0.3">
      <c r="A659" s="2" t="s">
        <v>676</v>
      </c>
      <c r="B659" s="2" t="s">
        <v>1433</v>
      </c>
      <c r="C659" s="2" t="s">
        <v>1633</v>
      </c>
      <c r="D659" s="2" t="s">
        <v>1635</v>
      </c>
      <c r="E659" s="2">
        <v>2024</v>
      </c>
      <c r="F659" s="2" t="s">
        <v>1639</v>
      </c>
      <c r="G659" s="2">
        <v>1127</v>
      </c>
      <c r="H659" s="2">
        <v>14004</v>
      </c>
      <c r="I659" s="2">
        <v>9604</v>
      </c>
      <c r="J659" s="2">
        <v>62828</v>
      </c>
      <c r="K659" s="2">
        <v>7.27</v>
      </c>
      <c r="L659" s="2">
        <v>13</v>
      </c>
      <c r="M659" s="2">
        <v>0.56000000000000005</v>
      </c>
      <c r="N659" s="2">
        <v>23.88</v>
      </c>
      <c r="O659" s="2">
        <v>24.09</v>
      </c>
      <c r="P659" s="2">
        <v>4.5999999999999996</v>
      </c>
      <c r="Q659" s="2">
        <v>17409</v>
      </c>
      <c r="R659" s="2">
        <v>9968</v>
      </c>
      <c r="S659" s="2">
        <v>11</v>
      </c>
      <c r="T659" s="30">
        <f t="shared" si="60"/>
        <v>15782508</v>
      </c>
      <c r="U659" s="30">
        <f t="shared" si="61"/>
        <v>10886536</v>
      </c>
      <c r="V659" s="30">
        <f t="shared" si="62"/>
        <v>4895972</v>
      </c>
      <c r="W659" s="27">
        <f t="shared" si="63"/>
        <v>77.926593238683395</v>
      </c>
      <c r="X659" s="31">
        <f t="shared" si="64"/>
        <v>251.20182084420958</v>
      </c>
      <c r="Y659" t="str">
        <f t="shared" si="65"/>
        <v>High ROI</v>
      </c>
    </row>
    <row r="660" spans="1:25" x14ac:dyDescent="0.3">
      <c r="A660" s="2" t="s">
        <v>677</v>
      </c>
      <c r="B660" s="2" t="s">
        <v>1484</v>
      </c>
      <c r="C660" s="2" t="s">
        <v>1634</v>
      </c>
      <c r="D660" s="2" t="s">
        <v>1638</v>
      </c>
      <c r="E660" s="2">
        <v>2023</v>
      </c>
      <c r="F660" s="2" t="s">
        <v>1642</v>
      </c>
      <c r="G660" s="2">
        <v>285</v>
      </c>
      <c r="H660" s="2">
        <v>16898</v>
      </c>
      <c r="I660" s="2">
        <v>3107</v>
      </c>
      <c r="J660" s="2">
        <v>408808</v>
      </c>
      <c r="K660" s="2">
        <v>4.54</v>
      </c>
      <c r="L660" s="2">
        <v>1</v>
      </c>
      <c r="M660" s="2">
        <v>1.29</v>
      </c>
      <c r="N660" s="2">
        <v>22.99</v>
      </c>
      <c r="O660" s="2">
        <v>67.34</v>
      </c>
      <c r="P660" s="2">
        <v>2.9</v>
      </c>
      <c r="Q660" s="2">
        <v>13302</v>
      </c>
      <c r="R660" s="2">
        <v>9587</v>
      </c>
      <c r="S660" s="2">
        <v>6</v>
      </c>
      <c r="T660" s="30">
        <f t="shared" si="60"/>
        <v>4815930</v>
      </c>
      <c r="U660" s="30">
        <f t="shared" si="61"/>
        <v>1294303</v>
      </c>
      <c r="V660" s="30">
        <f t="shared" si="62"/>
        <v>3521627</v>
      </c>
      <c r="W660" s="27">
        <f t="shared" si="63"/>
        <v>8.6143788771256915</v>
      </c>
      <c r="X660" s="31">
        <f t="shared" si="64"/>
        <v>11.780420148333691</v>
      </c>
      <c r="Y660" t="str">
        <f t="shared" si="65"/>
        <v>Low ROI</v>
      </c>
    </row>
    <row r="661" spans="1:25" x14ac:dyDescent="0.3">
      <c r="A661" s="2" t="s">
        <v>678</v>
      </c>
      <c r="B661" s="2" t="s">
        <v>1249</v>
      </c>
      <c r="C661" s="2" t="s">
        <v>1633</v>
      </c>
      <c r="D661" s="2" t="s">
        <v>1638</v>
      </c>
      <c r="E661" s="2">
        <v>2024</v>
      </c>
      <c r="F661" s="2" t="s">
        <v>1639</v>
      </c>
      <c r="G661" s="2">
        <v>438</v>
      </c>
      <c r="H661" s="2">
        <v>8138</v>
      </c>
      <c r="I661" s="2">
        <v>7933</v>
      </c>
      <c r="J661" s="2">
        <v>182473</v>
      </c>
      <c r="K661" s="2">
        <v>8.4499999999999993</v>
      </c>
      <c r="L661" s="2">
        <v>15</v>
      </c>
      <c r="M661" s="2">
        <v>0.57999999999999996</v>
      </c>
      <c r="N661" s="2">
        <v>7.78</v>
      </c>
      <c r="O661" s="2">
        <v>66.48</v>
      </c>
      <c r="P661" s="2">
        <v>3.1</v>
      </c>
      <c r="Q661" s="2">
        <v>9396</v>
      </c>
      <c r="R661" s="2">
        <v>7735</v>
      </c>
      <c r="S661" s="2">
        <v>14</v>
      </c>
      <c r="T661" s="30">
        <f t="shared" si="60"/>
        <v>3564444</v>
      </c>
      <c r="U661" s="30">
        <f t="shared" si="61"/>
        <v>3657127</v>
      </c>
      <c r="V661" s="30">
        <f t="shared" si="62"/>
        <v>-92683</v>
      </c>
      <c r="W661" s="27">
        <f t="shared" si="63"/>
        <v>-0.507927200188521</v>
      </c>
      <c r="X661" s="31">
        <f t="shared" si="64"/>
        <v>19.534089974955197</v>
      </c>
      <c r="Y661" t="str">
        <f t="shared" si="65"/>
        <v>Loss making</v>
      </c>
    </row>
    <row r="662" spans="1:25" x14ac:dyDescent="0.3">
      <c r="A662" s="2" t="s">
        <v>679</v>
      </c>
      <c r="B662" s="2" t="s">
        <v>1485</v>
      </c>
      <c r="C662" s="2" t="s">
        <v>1633</v>
      </c>
      <c r="D662" s="2" t="s">
        <v>1638</v>
      </c>
      <c r="E662" s="2">
        <v>2024</v>
      </c>
      <c r="F662" s="2" t="s">
        <v>1641</v>
      </c>
      <c r="G662" s="2">
        <v>3087</v>
      </c>
      <c r="H662" s="2">
        <v>8070</v>
      </c>
      <c r="I662" s="2">
        <v>12005</v>
      </c>
      <c r="J662" s="2">
        <v>327337</v>
      </c>
      <c r="K662" s="2">
        <v>12.06</v>
      </c>
      <c r="L662" s="2">
        <v>2</v>
      </c>
      <c r="M662" s="2">
        <v>8.4499999999999993</v>
      </c>
      <c r="N662" s="2">
        <v>5.23</v>
      </c>
      <c r="O662" s="2">
        <v>28.74</v>
      </c>
      <c r="P662" s="2">
        <v>5</v>
      </c>
      <c r="Q662" s="2">
        <v>20303</v>
      </c>
      <c r="R662" s="2">
        <v>1143</v>
      </c>
      <c r="S662" s="2">
        <v>4</v>
      </c>
      <c r="T662" s="30">
        <f t="shared" si="60"/>
        <v>24912090</v>
      </c>
      <c r="U662" s="30">
        <f t="shared" si="61"/>
        <v>37386772</v>
      </c>
      <c r="V662" s="30">
        <f t="shared" si="62"/>
        <v>-12474682</v>
      </c>
      <c r="W662" s="27">
        <f t="shared" si="63"/>
        <v>-38.109599586970006</v>
      </c>
      <c r="X662" s="31">
        <f t="shared" si="64"/>
        <v>76.105328759046486</v>
      </c>
      <c r="Y662" t="str">
        <f t="shared" si="65"/>
        <v>Loss making</v>
      </c>
    </row>
    <row r="663" spans="1:25" x14ac:dyDescent="0.3">
      <c r="A663" s="2" t="s">
        <v>680</v>
      </c>
      <c r="B663" s="2" t="s">
        <v>1486</v>
      </c>
      <c r="C663" s="2" t="s">
        <v>1634</v>
      </c>
      <c r="D663" s="2" t="s">
        <v>1638</v>
      </c>
      <c r="E663" s="2">
        <v>2024</v>
      </c>
      <c r="F663" s="2" t="s">
        <v>1640</v>
      </c>
      <c r="G663" s="2">
        <v>4908</v>
      </c>
      <c r="H663" s="2">
        <v>4749</v>
      </c>
      <c r="I663" s="2">
        <v>7309</v>
      </c>
      <c r="J663" s="2">
        <v>273461</v>
      </c>
      <c r="K663" s="2">
        <v>2.06</v>
      </c>
      <c r="L663" s="2">
        <v>7</v>
      </c>
      <c r="M663" s="2">
        <v>0.59</v>
      </c>
      <c r="N663" s="2">
        <v>21.21</v>
      </c>
      <c r="O663" s="2">
        <v>31.57</v>
      </c>
      <c r="P663" s="2">
        <v>4.4000000000000004</v>
      </c>
      <c r="Q663" s="2">
        <v>15026</v>
      </c>
      <c r="R663" s="2">
        <v>3142</v>
      </c>
      <c r="S663" s="2">
        <v>6</v>
      </c>
      <c r="T663" s="30">
        <f t="shared" si="60"/>
        <v>23308092</v>
      </c>
      <c r="U663" s="30">
        <f t="shared" si="61"/>
        <v>36146033</v>
      </c>
      <c r="V663" s="30">
        <f t="shared" si="62"/>
        <v>-12837941</v>
      </c>
      <c r="W663" s="27">
        <f t="shared" si="63"/>
        <v>-46.946149542347904</v>
      </c>
      <c r="X663" s="31">
        <f t="shared" si="64"/>
        <v>85.233696943988363</v>
      </c>
      <c r="Y663" t="str">
        <f t="shared" si="65"/>
        <v>Loss making</v>
      </c>
    </row>
    <row r="664" spans="1:25" x14ac:dyDescent="0.3">
      <c r="A664" s="2" t="s">
        <v>681</v>
      </c>
      <c r="B664" s="2" t="s">
        <v>1487</v>
      </c>
      <c r="C664" s="2" t="s">
        <v>1634</v>
      </c>
      <c r="D664" s="2" t="s">
        <v>1638</v>
      </c>
      <c r="E664" s="2">
        <v>2024</v>
      </c>
      <c r="F664" s="2" t="s">
        <v>1641</v>
      </c>
      <c r="G664" s="2">
        <v>1898</v>
      </c>
      <c r="H664" s="2">
        <v>10610</v>
      </c>
      <c r="I664" s="2">
        <v>10773</v>
      </c>
      <c r="J664" s="2">
        <v>488080</v>
      </c>
      <c r="K664" s="2">
        <v>8.7100000000000009</v>
      </c>
      <c r="L664" s="2">
        <v>5</v>
      </c>
      <c r="M664" s="2">
        <v>2.72</v>
      </c>
      <c r="N664" s="2">
        <v>22.65</v>
      </c>
      <c r="O664" s="2">
        <v>62.38</v>
      </c>
      <c r="P664" s="2">
        <v>2.4</v>
      </c>
      <c r="Q664" s="2">
        <v>19640</v>
      </c>
      <c r="R664" s="2">
        <v>914</v>
      </c>
      <c r="S664" s="2">
        <v>6</v>
      </c>
      <c r="T664" s="30">
        <f t="shared" si="60"/>
        <v>20137780</v>
      </c>
      <c r="U664" s="30">
        <f t="shared" si="61"/>
        <v>20935234</v>
      </c>
      <c r="V664" s="30">
        <f t="shared" si="62"/>
        <v>-797454</v>
      </c>
      <c r="W664" s="27">
        <f t="shared" si="63"/>
        <v>-1.6338592034092771</v>
      </c>
      <c r="X664" s="31">
        <f t="shared" si="64"/>
        <v>41.259178823143749</v>
      </c>
      <c r="Y664" t="str">
        <f t="shared" si="65"/>
        <v>Loss making</v>
      </c>
    </row>
    <row r="665" spans="1:25" x14ac:dyDescent="0.3">
      <c r="A665" s="2" t="s">
        <v>682</v>
      </c>
      <c r="B665" s="2" t="s">
        <v>1488</v>
      </c>
      <c r="C665" s="2" t="s">
        <v>1633</v>
      </c>
      <c r="D665" s="2" t="s">
        <v>1635</v>
      </c>
      <c r="E665" s="2">
        <v>2023</v>
      </c>
      <c r="F665" s="2" t="s">
        <v>1642</v>
      </c>
      <c r="G665" s="2">
        <v>4769</v>
      </c>
      <c r="H665" s="2">
        <v>9095</v>
      </c>
      <c r="I665" s="2">
        <v>6706</v>
      </c>
      <c r="J665" s="2">
        <v>463523</v>
      </c>
      <c r="K665" s="2">
        <v>7.58</v>
      </c>
      <c r="L665" s="2">
        <v>15</v>
      </c>
      <c r="M665" s="2">
        <v>1.04</v>
      </c>
      <c r="N665" s="2">
        <v>13.54</v>
      </c>
      <c r="O665" s="2">
        <v>41.21</v>
      </c>
      <c r="P665" s="2">
        <v>1</v>
      </c>
      <c r="Q665" s="2">
        <v>12778</v>
      </c>
      <c r="R665" s="2">
        <v>5722</v>
      </c>
      <c r="S665" s="2">
        <v>2</v>
      </c>
      <c r="T665" s="30">
        <f t="shared" si="60"/>
        <v>43374055</v>
      </c>
      <c r="U665" s="30">
        <f t="shared" si="61"/>
        <v>32444437</v>
      </c>
      <c r="V665" s="30">
        <f t="shared" si="62"/>
        <v>10929618</v>
      </c>
      <c r="W665" s="27">
        <f t="shared" si="63"/>
        <v>23.579451289364282</v>
      </c>
      <c r="X665" s="31">
        <f t="shared" si="64"/>
        <v>93.574763280355015</v>
      </c>
      <c r="Y665" t="str">
        <f t="shared" si="65"/>
        <v>Moderate</v>
      </c>
    </row>
    <row r="666" spans="1:25" x14ac:dyDescent="0.3">
      <c r="A666" s="2" t="s">
        <v>683</v>
      </c>
      <c r="B666" s="2" t="s">
        <v>1118</v>
      </c>
      <c r="C666" s="2" t="s">
        <v>1633</v>
      </c>
      <c r="D666" s="2" t="s">
        <v>1635</v>
      </c>
      <c r="E666" s="2">
        <v>2024</v>
      </c>
      <c r="F666" s="2" t="s">
        <v>1639</v>
      </c>
      <c r="G666" s="2">
        <v>2864</v>
      </c>
      <c r="H666" s="2">
        <v>15105</v>
      </c>
      <c r="I666" s="2">
        <v>3391</v>
      </c>
      <c r="J666" s="2">
        <v>414662</v>
      </c>
      <c r="K666" s="2">
        <v>2.16</v>
      </c>
      <c r="L666" s="2">
        <v>15</v>
      </c>
      <c r="M666" s="2">
        <v>2.95</v>
      </c>
      <c r="N666" s="2">
        <v>15.74</v>
      </c>
      <c r="O666" s="2">
        <v>25.56</v>
      </c>
      <c r="P666" s="2">
        <v>3.5</v>
      </c>
      <c r="Q666" s="2">
        <v>14742</v>
      </c>
      <c r="R666" s="2">
        <v>7432</v>
      </c>
      <c r="S666" s="2">
        <v>9</v>
      </c>
      <c r="T666" s="30">
        <f t="shared" si="60"/>
        <v>43260720</v>
      </c>
      <c r="U666" s="30">
        <f t="shared" si="61"/>
        <v>10126486</v>
      </c>
      <c r="V666" s="30">
        <f t="shared" si="62"/>
        <v>33134234</v>
      </c>
      <c r="W666" s="27">
        <f t="shared" si="63"/>
        <v>79.906608273726548</v>
      </c>
      <c r="X666" s="31">
        <f t="shared" si="64"/>
        <v>104.32766928245174</v>
      </c>
      <c r="Y666" t="str">
        <f t="shared" si="65"/>
        <v>High ROI</v>
      </c>
    </row>
    <row r="667" spans="1:25" x14ac:dyDescent="0.3">
      <c r="A667" s="2" t="s">
        <v>684</v>
      </c>
      <c r="B667" s="2" t="s">
        <v>1489</v>
      </c>
      <c r="C667" s="2" t="s">
        <v>1634</v>
      </c>
      <c r="D667" s="2" t="s">
        <v>1638</v>
      </c>
      <c r="E667" s="2">
        <v>2024</v>
      </c>
      <c r="F667" s="2" t="s">
        <v>1641</v>
      </c>
      <c r="G667" s="2">
        <v>3424</v>
      </c>
      <c r="H667" s="2">
        <v>13615</v>
      </c>
      <c r="I667" s="2">
        <v>11688</v>
      </c>
      <c r="J667" s="2">
        <v>331755</v>
      </c>
      <c r="K667" s="2">
        <v>9.36</v>
      </c>
      <c r="L667" s="2">
        <v>6</v>
      </c>
      <c r="M667" s="2">
        <v>0.91</v>
      </c>
      <c r="N667" s="2">
        <v>6.42</v>
      </c>
      <c r="O667" s="2">
        <v>68.53</v>
      </c>
      <c r="P667" s="2">
        <v>3.8</v>
      </c>
      <c r="Q667" s="2">
        <v>20190</v>
      </c>
      <c r="R667" s="2">
        <v>409</v>
      </c>
      <c r="S667" s="2">
        <v>6</v>
      </c>
      <c r="T667" s="30">
        <f t="shared" si="60"/>
        <v>46617760</v>
      </c>
      <c r="U667" s="30">
        <f t="shared" si="61"/>
        <v>40351467</v>
      </c>
      <c r="V667" s="30">
        <f t="shared" si="62"/>
        <v>6266293</v>
      </c>
      <c r="W667" s="27">
        <f t="shared" si="63"/>
        <v>18.888315172341034</v>
      </c>
      <c r="X667" s="31">
        <f t="shared" si="64"/>
        <v>140.51863574023</v>
      </c>
      <c r="Y667" t="str">
        <f t="shared" si="65"/>
        <v>Moderate</v>
      </c>
    </row>
    <row r="668" spans="1:25" x14ac:dyDescent="0.3">
      <c r="A668" s="2" t="s">
        <v>685</v>
      </c>
      <c r="B668" s="2" t="s">
        <v>1259</v>
      </c>
      <c r="C668" s="2" t="s">
        <v>1634</v>
      </c>
      <c r="D668" s="2" t="s">
        <v>1636</v>
      </c>
      <c r="E668" s="2">
        <v>2024</v>
      </c>
      <c r="F668" s="2" t="s">
        <v>1641</v>
      </c>
      <c r="G668" s="2">
        <v>3328</v>
      </c>
      <c r="H668" s="2">
        <v>7794</v>
      </c>
      <c r="I668" s="2">
        <v>14635</v>
      </c>
      <c r="J668" s="2">
        <v>224863</v>
      </c>
      <c r="K668" s="2">
        <v>4.0999999999999996</v>
      </c>
      <c r="L668" s="2">
        <v>12</v>
      </c>
      <c r="M668" s="2">
        <v>6.68</v>
      </c>
      <c r="N668" s="2">
        <v>20.02</v>
      </c>
      <c r="O668" s="2">
        <v>22.33</v>
      </c>
      <c r="P668" s="2">
        <v>3.6</v>
      </c>
      <c r="Q668" s="2">
        <v>4070</v>
      </c>
      <c r="R668" s="2">
        <v>6761</v>
      </c>
      <c r="S668" s="2">
        <v>6</v>
      </c>
      <c r="T668" s="30">
        <f t="shared" si="60"/>
        <v>25938432</v>
      </c>
      <c r="U668" s="30">
        <f t="shared" si="61"/>
        <v>48930143</v>
      </c>
      <c r="V668" s="30">
        <f t="shared" si="62"/>
        <v>-22991711</v>
      </c>
      <c r="W668" s="27">
        <f t="shared" si="63"/>
        <v>-102.2476396739348</v>
      </c>
      <c r="X668" s="31">
        <f t="shared" si="64"/>
        <v>115.35215664649142</v>
      </c>
      <c r="Y668" t="str">
        <f t="shared" si="65"/>
        <v>Loss making</v>
      </c>
    </row>
    <row r="669" spans="1:25" x14ac:dyDescent="0.3">
      <c r="A669" s="2" t="s">
        <v>686</v>
      </c>
      <c r="B669" s="2" t="s">
        <v>1490</v>
      </c>
      <c r="C669" s="2" t="s">
        <v>1632</v>
      </c>
      <c r="D669" s="2" t="s">
        <v>1637</v>
      </c>
      <c r="E669" s="2">
        <v>2023</v>
      </c>
      <c r="F669" s="2" t="s">
        <v>1641</v>
      </c>
      <c r="G669" s="2">
        <v>1302</v>
      </c>
      <c r="H669" s="2">
        <v>7257</v>
      </c>
      <c r="I669" s="2">
        <v>12950</v>
      </c>
      <c r="J669" s="2">
        <v>455166</v>
      </c>
      <c r="K669" s="2">
        <v>7.32</v>
      </c>
      <c r="L669" s="2">
        <v>12</v>
      </c>
      <c r="M669" s="2">
        <v>1.33</v>
      </c>
      <c r="N669" s="2">
        <v>15.8</v>
      </c>
      <c r="O669" s="2">
        <v>78.45</v>
      </c>
      <c r="P669" s="2">
        <v>4.9000000000000004</v>
      </c>
      <c r="Q669" s="2">
        <v>1824</v>
      </c>
      <c r="R669" s="2">
        <v>4327</v>
      </c>
      <c r="S669" s="2">
        <v>10</v>
      </c>
      <c r="T669" s="30">
        <f t="shared" si="60"/>
        <v>9448614</v>
      </c>
      <c r="U669" s="30">
        <f t="shared" si="61"/>
        <v>17316066</v>
      </c>
      <c r="V669" s="30">
        <f t="shared" si="62"/>
        <v>-7867452</v>
      </c>
      <c r="W669" s="27">
        <f t="shared" si="63"/>
        <v>-17.284797194869565</v>
      </c>
      <c r="X669" s="31">
        <f t="shared" si="64"/>
        <v>20.758611144066119</v>
      </c>
      <c r="Y669" t="str">
        <f t="shared" si="65"/>
        <v>Loss making</v>
      </c>
    </row>
    <row r="670" spans="1:25" x14ac:dyDescent="0.3">
      <c r="A670" s="2" t="s">
        <v>687</v>
      </c>
      <c r="B670" s="2" t="s">
        <v>1491</v>
      </c>
      <c r="C670" s="2" t="s">
        <v>1634</v>
      </c>
      <c r="D670" s="2" t="s">
        <v>1638</v>
      </c>
      <c r="E670" s="2">
        <v>2024</v>
      </c>
      <c r="F670" s="2" t="s">
        <v>1642</v>
      </c>
      <c r="G670" s="2">
        <v>4031</v>
      </c>
      <c r="H670" s="2">
        <v>14095</v>
      </c>
      <c r="I670" s="2">
        <v>7983</v>
      </c>
      <c r="J670" s="2">
        <v>388384</v>
      </c>
      <c r="K670" s="2">
        <v>1.23</v>
      </c>
      <c r="L670" s="2">
        <v>4</v>
      </c>
      <c r="M670" s="2">
        <v>8.52</v>
      </c>
      <c r="N670" s="2">
        <v>12.59</v>
      </c>
      <c r="O670" s="2">
        <v>51.17</v>
      </c>
      <c r="P670" s="2">
        <v>4.5</v>
      </c>
      <c r="Q670" s="2">
        <v>11221</v>
      </c>
      <c r="R670" s="2">
        <v>1977</v>
      </c>
      <c r="S670" s="2">
        <v>9</v>
      </c>
      <c r="T670" s="30">
        <f t="shared" si="60"/>
        <v>56816945</v>
      </c>
      <c r="U670" s="30">
        <f t="shared" si="61"/>
        <v>32567857</v>
      </c>
      <c r="V670" s="30">
        <f t="shared" si="62"/>
        <v>24249088</v>
      </c>
      <c r="W670" s="27">
        <f t="shared" si="63"/>
        <v>62.435857295872125</v>
      </c>
      <c r="X670" s="31">
        <f t="shared" si="64"/>
        <v>146.2906427659224</v>
      </c>
      <c r="Y670" t="str">
        <f t="shared" si="65"/>
        <v>Moderate</v>
      </c>
    </row>
    <row r="671" spans="1:25" x14ac:dyDescent="0.3">
      <c r="A671" s="2" t="s">
        <v>688</v>
      </c>
      <c r="B671" s="2" t="s">
        <v>1043</v>
      </c>
      <c r="C671" s="2" t="s">
        <v>1632</v>
      </c>
      <c r="D671" s="2" t="s">
        <v>1635</v>
      </c>
      <c r="E671" s="2">
        <v>2023</v>
      </c>
      <c r="F671" s="2" t="s">
        <v>1641</v>
      </c>
      <c r="G671" s="2">
        <v>4723</v>
      </c>
      <c r="H671" s="2">
        <v>3469</v>
      </c>
      <c r="I671" s="2">
        <v>6048</v>
      </c>
      <c r="J671" s="2">
        <v>289719</v>
      </c>
      <c r="K671" s="2">
        <v>6.89</v>
      </c>
      <c r="L671" s="2">
        <v>19</v>
      </c>
      <c r="M671" s="2">
        <v>8.17</v>
      </c>
      <c r="N671" s="2">
        <v>1.5</v>
      </c>
      <c r="O671" s="2">
        <v>18.46</v>
      </c>
      <c r="P671" s="2">
        <v>2.8</v>
      </c>
      <c r="Q671" s="2">
        <v>7145</v>
      </c>
      <c r="R671" s="2">
        <v>2586</v>
      </c>
      <c r="S671" s="2">
        <v>14</v>
      </c>
      <c r="T671" s="30">
        <f t="shared" si="60"/>
        <v>16384087</v>
      </c>
      <c r="U671" s="30">
        <f t="shared" si="61"/>
        <v>28854423</v>
      </c>
      <c r="V671" s="30">
        <f t="shared" si="62"/>
        <v>-12470336</v>
      </c>
      <c r="W671" s="27">
        <f t="shared" si="63"/>
        <v>-43.042865673290329</v>
      </c>
      <c r="X671" s="31">
        <f t="shared" si="64"/>
        <v>56.551648321304434</v>
      </c>
      <c r="Y671" t="str">
        <f t="shared" si="65"/>
        <v>Loss making</v>
      </c>
    </row>
    <row r="672" spans="1:25" x14ac:dyDescent="0.3">
      <c r="A672" s="2" t="s">
        <v>689</v>
      </c>
      <c r="B672" s="2" t="s">
        <v>1492</v>
      </c>
      <c r="C672" s="2" t="s">
        <v>1633</v>
      </c>
      <c r="D672" s="2" t="s">
        <v>1635</v>
      </c>
      <c r="E672" s="2">
        <v>2023</v>
      </c>
      <c r="F672" s="2" t="s">
        <v>1639</v>
      </c>
      <c r="G672" s="2">
        <v>2172</v>
      </c>
      <c r="H672" s="2">
        <v>12485</v>
      </c>
      <c r="I672" s="2">
        <v>9566</v>
      </c>
      <c r="J672" s="2">
        <v>258475</v>
      </c>
      <c r="K672" s="2">
        <v>4.5999999999999996</v>
      </c>
      <c r="L672" s="2">
        <v>17</v>
      </c>
      <c r="M672" s="2">
        <v>0.14000000000000001</v>
      </c>
      <c r="N672" s="2">
        <v>22.9</v>
      </c>
      <c r="O672" s="2">
        <v>65.53</v>
      </c>
      <c r="P672" s="2">
        <v>1.3</v>
      </c>
      <c r="Q672" s="2">
        <v>19829</v>
      </c>
      <c r="R672" s="2">
        <v>6986</v>
      </c>
      <c r="S672" s="2">
        <v>2</v>
      </c>
      <c r="T672" s="30">
        <f t="shared" si="60"/>
        <v>27117420</v>
      </c>
      <c r="U672" s="30">
        <f t="shared" si="61"/>
        <v>21035827</v>
      </c>
      <c r="V672" s="30">
        <f t="shared" si="62"/>
        <v>6081593</v>
      </c>
      <c r="W672" s="27">
        <f t="shared" si="63"/>
        <v>23.528747461069734</v>
      </c>
      <c r="X672" s="31">
        <f t="shared" si="64"/>
        <v>104.91312506045072</v>
      </c>
      <c r="Y672" t="str">
        <f t="shared" si="65"/>
        <v>Moderate</v>
      </c>
    </row>
    <row r="673" spans="1:25" x14ac:dyDescent="0.3">
      <c r="A673" s="2" t="s">
        <v>690</v>
      </c>
      <c r="B673" s="2" t="s">
        <v>1481</v>
      </c>
      <c r="C673" s="2" t="s">
        <v>1632</v>
      </c>
      <c r="D673" s="2" t="s">
        <v>1635</v>
      </c>
      <c r="E673" s="2">
        <v>2024</v>
      </c>
      <c r="F673" s="2" t="s">
        <v>1639</v>
      </c>
      <c r="G673" s="2">
        <v>4580</v>
      </c>
      <c r="H673" s="2">
        <v>18775</v>
      </c>
      <c r="I673" s="2">
        <v>10902</v>
      </c>
      <c r="J673" s="2">
        <v>314889</v>
      </c>
      <c r="K673" s="2">
        <v>12.34</v>
      </c>
      <c r="L673" s="2">
        <v>14</v>
      </c>
      <c r="M673" s="2">
        <v>8.9600000000000009</v>
      </c>
      <c r="N673" s="2">
        <v>15.39</v>
      </c>
      <c r="O673" s="2">
        <v>51.53</v>
      </c>
      <c r="P673" s="2">
        <v>2.9</v>
      </c>
      <c r="Q673" s="2">
        <v>15904</v>
      </c>
      <c r="R673" s="2">
        <v>4935</v>
      </c>
      <c r="S673" s="2">
        <v>4</v>
      </c>
      <c r="T673" s="30">
        <f t="shared" si="60"/>
        <v>85989500</v>
      </c>
      <c r="U673" s="30">
        <f t="shared" si="61"/>
        <v>50246049</v>
      </c>
      <c r="V673" s="30">
        <f t="shared" si="62"/>
        <v>35743451</v>
      </c>
      <c r="W673" s="27">
        <f t="shared" si="63"/>
        <v>113.51127222608602</v>
      </c>
      <c r="X673" s="31">
        <f t="shared" si="64"/>
        <v>273.07876743868474</v>
      </c>
      <c r="Y673" t="str">
        <f t="shared" si="65"/>
        <v>High ROI</v>
      </c>
    </row>
    <row r="674" spans="1:25" x14ac:dyDescent="0.3">
      <c r="A674" s="2" t="s">
        <v>691</v>
      </c>
      <c r="B674" s="2" t="s">
        <v>1493</v>
      </c>
      <c r="C674" s="2" t="s">
        <v>1632</v>
      </c>
      <c r="D674" s="2" t="s">
        <v>1635</v>
      </c>
      <c r="E674" s="2">
        <v>2023</v>
      </c>
      <c r="F674" s="2" t="s">
        <v>1641</v>
      </c>
      <c r="G674" s="2">
        <v>2200</v>
      </c>
      <c r="H674" s="2">
        <v>5970</v>
      </c>
      <c r="I674" s="2">
        <v>5908</v>
      </c>
      <c r="J674" s="2">
        <v>367387</v>
      </c>
      <c r="K674" s="2">
        <v>0.85</v>
      </c>
      <c r="L674" s="2">
        <v>17</v>
      </c>
      <c r="M674" s="2">
        <v>0.28999999999999998</v>
      </c>
      <c r="N674" s="2">
        <v>4.82</v>
      </c>
      <c r="O674" s="2">
        <v>33.840000000000003</v>
      </c>
      <c r="P674" s="2">
        <v>3.8</v>
      </c>
      <c r="Q674" s="2">
        <v>5986</v>
      </c>
      <c r="R674" s="2">
        <v>894</v>
      </c>
      <c r="S674" s="2">
        <v>13</v>
      </c>
      <c r="T674" s="30">
        <f t="shared" si="60"/>
        <v>13134000</v>
      </c>
      <c r="U674" s="30">
        <f t="shared" si="61"/>
        <v>13364987</v>
      </c>
      <c r="V674" s="30">
        <f t="shared" si="62"/>
        <v>-230987</v>
      </c>
      <c r="W674" s="27">
        <f t="shared" si="63"/>
        <v>-0.62872937801283113</v>
      </c>
      <c r="X674" s="31">
        <f t="shared" si="64"/>
        <v>35.749767955861259</v>
      </c>
      <c r="Y674" t="str">
        <f t="shared" si="65"/>
        <v>Loss making</v>
      </c>
    </row>
    <row r="675" spans="1:25" x14ac:dyDescent="0.3">
      <c r="A675" s="2" t="s">
        <v>692</v>
      </c>
      <c r="B675" s="2" t="s">
        <v>1494</v>
      </c>
      <c r="C675" s="2" t="s">
        <v>1633</v>
      </c>
      <c r="D675" s="2" t="s">
        <v>1638</v>
      </c>
      <c r="E675" s="2">
        <v>2024</v>
      </c>
      <c r="F675" s="2" t="s">
        <v>1640</v>
      </c>
      <c r="G675" s="2">
        <v>4909</v>
      </c>
      <c r="H675" s="2">
        <v>11725</v>
      </c>
      <c r="I675" s="2">
        <v>4404</v>
      </c>
      <c r="J675" s="2">
        <v>316010</v>
      </c>
      <c r="K675" s="2">
        <v>6.28</v>
      </c>
      <c r="L675" s="2">
        <v>1</v>
      </c>
      <c r="M675" s="2">
        <v>2.4</v>
      </c>
      <c r="N675" s="2">
        <v>15.16</v>
      </c>
      <c r="O675" s="2">
        <v>43.8</v>
      </c>
      <c r="P675" s="2">
        <v>3.4</v>
      </c>
      <c r="Q675" s="2">
        <v>3930</v>
      </c>
      <c r="R675" s="2">
        <v>6886</v>
      </c>
      <c r="S675" s="2">
        <v>8</v>
      </c>
      <c r="T675" s="30">
        <f t="shared" si="60"/>
        <v>57558025</v>
      </c>
      <c r="U675" s="30">
        <f t="shared" si="61"/>
        <v>21935246</v>
      </c>
      <c r="V675" s="30">
        <f t="shared" si="62"/>
        <v>35622779</v>
      </c>
      <c r="W675" s="27">
        <f t="shared" si="63"/>
        <v>112.72674598905098</v>
      </c>
      <c r="X675" s="31">
        <f t="shared" si="64"/>
        <v>182.13988481377172</v>
      </c>
      <c r="Y675" t="str">
        <f t="shared" si="65"/>
        <v>High ROI</v>
      </c>
    </row>
    <row r="676" spans="1:25" x14ac:dyDescent="0.3">
      <c r="A676" s="2" t="s">
        <v>693</v>
      </c>
      <c r="B676" s="2" t="s">
        <v>1332</v>
      </c>
      <c r="C676" s="2" t="s">
        <v>1632</v>
      </c>
      <c r="D676" s="2" t="s">
        <v>1635</v>
      </c>
      <c r="E676" s="2">
        <v>2023</v>
      </c>
      <c r="F676" s="2" t="s">
        <v>1641</v>
      </c>
      <c r="G676" s="2">
        <v>1379</v>
      </c>
      <c r="H676" s="2">
        <v>11056</v>
      </c>
      <c r="I676" s="2">
        <v>1469</v>
      </c>
      <c r="J676" s="2">
        <v>213317</v>
      </c>
      <c r="K676" s="2">
        <v>6.88</v>
      </c>
      <c r="L676" s="2">
        <v>9</v>
      </c>
      <c r="M676" s="2">
        <v>0.32</v>
      </c>
      <c r="N676" s="2">
        <v>16.940000000000001</v>
      </c>
      <c r="O676" s="2">
        <v>33.869999999999997</v>
      </c>
      <c r="P676" s="2">
        <v>3.2</v>
      </c>
      <c r="Q676" s="2">
        <v>18729</v>
      </c>
      <c r="R676" s="2">
        <v>4114</v>
      </c>
      <c r="S676" s="2">
        <v>2</v>
      </c>
      <c r="T676" s="30">
        <f t="shared" si="60"/>
        <v>15246224</v>
      </c>
      <c r="U676" s="30">
        <f t="shared" si="61"/>
        <v>2239068</v>
      </c>
      <c r="V676" s="30">
        <f t="shared" si="62"/>
        <v>13007156</v>
      </c>
      <c r="W676" s="27">
        <f t="shared" si="63"/>
        <v>60.975712202965539</v>
      </c>
      <c r="X676" s="31">
        <f t="shared" si="64"/>
        <v>71.472147086261288</v>
      </c>
      <c r="Y676" t="str">
        <f t="shared" si="65"/>
        <v>Moderate</v>
      </c>
    </row>
    <row r="677" spans="1:25" x14ac:dyDescent="0.3">
      <c r="A677" s="2" t="s">
        <v>694</v>
      </c>
      <c r="B677" s="2" t="s">
        <v>1323</v>
      </c>
      <c r="C677" s="2" t="s">
        <v>1633</v>
      </c>
      <c r="D677" s="2" t="s">
        <v>1635</v>
      </c>
      <c r="E677" s="2">
        <v>2023</v>
      </c>
      <c r="F677" s="2" t="s">
        <v>1642</v>
      </c>
      <c r="G677" s="2">
        <v>1408</v>
      </c>
      <c r="H677" s="2">
        <v>10706</v>
      </c>
      <c r="I677" s="2">
        <v>5164</v>
      </c>
      <c r="J677" s="2">
        <v>487940</v>
      </c>
      <c r="K677" s="2">
        <v>10.88</v>
      </c>
      <c r="L677" s="2">
        <v>12</v>
      </c>
      <c r="M677" s="2">
        <v>3.36</v>
      </c>
      <c r="N677" s="2">
        <v>13.14</v>
      </c>
      <c r="O677" s="2">
        <v>31.04</v>
      </c>
      <c r="P677" s="2">
        <v>2.9</v>
      </c>
      <c r="Q677" s="2">
        <v>14656</v>
      </c>
      <c r="R677" s="2">
        <v>7492</v>
      </c>
      <c r="S677" s="2">
        <v>2</v>
      </c>
      <c r="T677" s="30">
        <f t="shared" si="60"/>
        <v>15074048</v>
      </c>
      <c r="U677" s="30">
        <f t="shared" si="61"/>
        <v>7758852</v>
      </c>
      <c r="V677" s="30">
        <f t="shared" si="62"/>
        <v>7315196</v>
      </c>
      <c r="W677" s="27">
        <f t="shared" si="63"/>
        <v>14.991999016272493</v>
      </c>
      <c r="X677" s="31">
        <f t="shared" si="64"/>
        <v>30.893240972250688</v>
      </c>
      <c r="Y677" t="str">
        <f t="shared" si="65"/>
        <v>Low ROI</v>
      </c>
    </row>
    <row r="678" spans="1:25" x14ac:dyDescent="0.3">
      <c r="A678" s="2" t="s">
        <v>695</v>
      </c>
      <c r="B678" s="2" t="s">
        <v>1425</v>
      </c>
      <c r="C678" s="2" t="s">
        <v>1634</v>
      </c>
      <c r="D678" s="2" t="s">
        <v>1637</v>
      </c>
      <c r="E678" s="2">
        <v>2024</v>
      </c>
      <c r="F678" s="2" t="s">
        <v>1640</v>
      </c>
      <c r="G678" s="2">
        <v>2532</v>
      </c>
      <c r="H678" s="2">
        <v>11491</v>
      </c>
      <c r="I678" s="2">
        <v>8129</v>
      </c>
      <c r="J678" s="2">
        <v>440825</v>
      </c>
      <c r="K678" s="2">
        <v>8.61</v>
      </c>
      <c r="L678" s="2">
        <v>17</v>
      </c>
      <c r="M678" s="2">
        <v>5.14</v>
      </c>
      <c r="N678" s="2">
        <v>17.95</v>
      </c>
      <c r="O678" s="2">
        <v>23.09</v>
      </c>
      <c r="P678" s="2">
        <v>2.2000000000000002</v>
      </c>
      <c r="Q678" s="2">
        <v>2067</v>
      </c>
      <c r="R678" s="2">
        <v>5453</v>
      </c>
      <c r="S678" s="2">
        <v>6</v>
      </c>
      <c r="T678" s="30">
        <f t="shared" si="60"/>
        <v>29095212</v>
      </c>
      <c r="U678" s="30">
        <f t="shared" si="61"/>
        <v>21023453</v>
      </c>
      <c r="V678" s="30">
        <f t="shared" si="62"/>
        <v>8071759</v>
      </c>
      <c r="W678" s="27">
        <f t="shared" si="63"/>
        <v>18.310574491011174</v>
      </c>
      <c r="X678" s="31">
        <f t="shared" si="64"/>
        <v>66.001728577099755</v>
      </c>
      <c r="Y678" t="str">
        <f t="shared" si="65"/>
        <v>Moderate</v>
      </c>
    </row>
    <row r="679" spans="1:25" x14ac:dyDescent="0.3">
      <c r="A679" s="2" t="s">
        <v>696</v>
      </c>
      <c r="B679" s="2" t="s">
        <v>1197</v>
      </c>
      <c r="C679" s="2" t="s">
        <v>1634</v>
      </c>
      <c r="D679" s="2" t="s">
        <v>1637</v>
      </c>
      <c r="E679" s="2">
        <v>2024</v>
      </c>
      <c r="F679" s="2" t="s">
        <v>1642</v>
      </c>
      <c r="G679" s="2">
        <v>4592</v>
      </c>
      <c r="H679" s="2">
        <v>9019</v>
      </c>
      <c r="I679" s="2">
        <v>2083</v>
      </c>
      <c r="J679" s="2">
        <v>121354</v>
      </c>
      <c r="K679" s="2">
        <v>10.01</v>
      </c>
      <c r="L679" s="2">
        <v>14</v>
      </c>
      <c r="M679" s="2">
        <v>7.97</v>
      </c>
      <c r="N679" s="2">
        <v>14.54</v>
      </c>
      <c r="O679" s="2">
        <v>39.020000000000003</v>
      </c>
      <c r="P679" s="2">
        <v>2.1</v>
      </c>
      <c r="Q679" s="2">
        <v>3679</v>
      </c>
      <c r="R679" s="2">
        <v>3507</v>
      </c>
      <c r="S679" s="2">
        <v>10</v>
      </c>
      <c r="T679" s="30">
        <f t="shared" si="60"/>
        <v>41415248</v>
      </c>
      <c r="U679" s="30">
        <f t="shared" si="61"/>
        <v>9686490</v>
      </c>
      <c r="V679" s="30">
        <f t="shared" si="62"/>
        <v>31728758</v>
      </c>
      <c r="W679" s="27">
        <f t="shared" si="63"/>
        <v>261.45621899566555</v>
      </c>
      <c r="X679" s="31">
        <f t="shared" si="64"/>
        <v>341.2763320533316</v>
      </c>
      <c r="Y679" t="str">
        <f t="shared" si="65"/>
        <v>High ROI</v>
      </c>
    </row>
    <row r="680" spans="1:25" x14ac:dyDescent="0.3">
      <c r="A680" s="2" t="s">
        <v>697</v>
      </c>
      <c r="B680" s="2" t="s">
        <v>1495</v>
      </c>
      <c r="C680" s="2" t="s">
        <v>1634</v>
      </c>
      <c r="D680" s="2" t="s">
        <v>1637</v>
      </c>
      <c r="E680" s="2">
        <v>2023</v>
      </c>
      <c r="F680" s="2" t="s">
        <v>1642</v>
      </c>
      <c r="G680" s="2">
        <v>2067</v>
      </c>
      <c r="H680" s="2">
        <v>15169</v>
      </c>
      <c r="I680" s="2">
        <v>1723</v>
      </c>
      <c r="J680" s="2">
        <v>101374</v>
      </c>
      <c r="K680" s="2">
        <v>11.66</v>
      </c>
      <c r="L680" s="2">
        <v>11</v>
      </c>
      <c r="M680" s="2">
        <v>3.38</v>
      </c>
      <c r="N680" s="2">
        <v>23.69</v>
      </c>
      <c r="O680" s="2">
        <v>30.08</v>
      </c>
      <c r="P680" s="2">
        <v>3</v>
      </c>
      <c r="Q680" s="2">
        <v>3519</v>
      </c>
      <c r="R680" s="2">
        <v>1074</v>
      </c>
      <c r="S680" s="2">
        <v>7</v>
      </c>
      <c r="T680" s="30">
        <f t="shared" si="60"/>
        <v>31354323</v>
      </c>
      <c r="U680" s="30">
        <f t="shared" si="61"/>
        <v>3662815</v>
      </c>
      <c r="V680" s="30">
        <f t="shared" si="62"/>
        <v>27691508</v>
      </c>
      <c r="W680" s="27">
        <f t="shared" si="63"/>
        <v>273.16183636829959</v>
      </c>
      <c r="X680" s="31">
        <f t="shared" si="64"/>
        <v>309.29353680430881</v>
      </c>
      <c r="Y680" t="str">
        <f t="shared" si="65"/>
        <v>High ROI</v>
      </c>
    </row>
    <row r="681" spans="1:25" x14ac:dyDescent="0.3">
      <c r="A681" s="2" t="s">
        <v>698</v>
      </c>
      <c r="B681" s="2" t="s">
        <v>1496</v>
      </c>
      <c r="C681" s="2" t="s">
        <v>1634</v>
      </c>
      <c r="D681" s="2" t="s">
        <v>1636</v>
      </c>
      <c r="E681" s="2">
        <v>2024</v>
      </c>
      <c r="F681" s="2" t="s">
        <v>1639</v>
      </c>
      <c r="G681" s="2">
        <v>1381</v>
      </c>
      <c r="H681" s="2">
        <v>6112</v>
      </c>
      <c r="I681" s="2">
        <v>1925</v>
      </c>
      <c r="J681" s="2">
        <v>164397</v>
      </c>
      <c r="K681" s="2">
        <v>12.93</v>
      </c>
      <c r="L681" s="2">
        <v>14</v>
      </c>
      <c r="M681" s="2">
        <v>7.05</v>
      </c>
      <c r="N681" s="2">
        <v>1.34</v>
      </c>
      <c r="O681" s="2">
        <v>64.67</v>
      </c>
      <c r="P681" s="2">
        <v>1.6</v>
      </c>
      <c r="Q681" s="2">
        <v>17419</v>
      </c>
      <c r="R681" s="2">
        <v>9339</v>
      </c>
      <c r="S681" s="2">
        <v>11</v>
      </c>
      <c r="T681" s="30">
        <f t="shared" si="60"/>
        <v>8440672</v>
      </c>
      <c r="U681" s="30">
        <f t="shared" si="61"/>
        <v>2822822</v>
      </c>
      <c r="V681" s="30">
        <f t="shared" si="62"/>
        <v>5617850</v>
      </c>
      <c r="W681" s="27">
        <f t="shared" si="63"/>
        <v>34.172460568015232</v>
      </c>
      <c r="X681" s="31">
        <f t="shared" si="64"/>
        <v>51.343224024769306</v>
      </c>
      <c r="Y681" t="str">
        <f t="shared" si="65"/>
        <v>Moderate</v>
      </c>
    </row>
    <row r="682" spans="1:25" x14ac:dyDescent="0.3">
      <c r="A682" s="2" t="s">
        <v>699</v>
      </c>
      <c r="B682" s="2" t="s">
        <v>1497</v>
      </c>
      <c r="C682" s="2" t="s">
        <v>1633</v>
      </c>
      <c r="D682" s="2" t="s">
        <v>1636</v>
      </c>
      <c r="E682" s="2">
        <v>2024</v>
      </c>
      <c r="F682" s="2" t="s">
        <v>1642</v>
      </c>
      <c r="G682" s="2">
        <v>4394</v>
      </c>
      <c r="H682" s="2">
        <v>13873</v>
      </c>
      <c r="I682" s="2">
        <v>2329</v>
      </c>
      <c r="J682" s="2">
        <v>298552</v>
      </c>
      <c r="K682" s="2">
        <v>4.71</v>
      </c>
      <c r="L682" s="2">
        <v>12</v>
      </c>
      <c r="M682" s="2">
        <v>1.88</v>
      </c>
      <c r="N682" s="2">
        <v>2.66</v>
      </c>
      <c r="O682" s="2">
        <v>64.709999999999994</v>
      </c>
      <c r="P682" s="2">
        <v>2.4</v>
      </c>
      <c r="Q682" s="2">
        <v>20204</v>
      </c>
      <c r="R682" s="2">
        <v>4337</v>
      </c>
      <c r="S682" s="2">
        <v>3</v>
      </c>
      <c r="T682" s="30">
        <f t="shared" si="60"/>
        <v>60957962</v>
      </c>
      <c r="U682" s="30">
        <f t="shared" si="61"/>
        <v>10532178</v>
      </c>
      <c r="V682" s="30">
        <f t="shared" si="62"/>
        <v>50425784</v>
      </c>
      <c r="W682" s="27">
        <f t="shared" si="63"/>
        <v>168.90117634448941</v>
      </c>
      <c r="X682" s="31">
        <f t="shared" si="64"/>
        <v>204.17870923658191</v>
      </c>
      <c r="Y682" t="str">
        <f t="shared" si="65"/>
        <v>High ROI</v>
      </c>
    </row>
    <row r="683" spans="1:25" x14ac:dyDescent="0.3">
      <c r="A683" s="2" t="s">
        <v>700</v>
      </c>
      <c r="B683" s="2" t="s">
        <v>1277</v>
      </c>
      <c r="C683" s="2" t="s">
        <v>1633</v>
      </c>
      <c r="D683" s="2" t="s">
        <v>1635</v>
      </c>
      <c r="E683" s="2">
        <v>2023</v>
      </c>
      <c r="F683" s="2" t="s">
        <v>1641</v>
      </c>
      <c r="G683" s="2">
        <v>4311</v>
      </c>
      <c r="H683" s="2">
        <v>19082</v>
      </c>
      <c r="I683" s="2">
        <v>14846</v>
      </c>
      <c r="J683" s="2">
        <v>436721</v>
      </c>
      <c r="K683" s="2">
        <v>8.07</v>
      </c>
      <c r="L683" s="2">
        <v>17</v>
      </c>
      <c r="M683" s="2">
        <v>7.51</v>
      </c>
      <c r="N683" s="2">
        <v>4.34</v>
      </c>
      <c r="O683" s="2">
        <v>50.15</v>
      </c>
      <c r="P683" s="2">
        <v>2.2999999999999998</v>
      </c>
      <c r="Q683" s="2">
        <v>19530</v>
      </c>
      <c r="R683" s="2">
        <v>7348</v>
      </c>
      <c r="S683" s="2">
        <v>12</v>
      </c>
      <c r="T683" s="30">
        <f t="shared" si="60"/>
        <v>82262502</v>
      </c>
      <c r="U683" s="30">
        <f t="shared" si="61"/>
        <v>64437827</v>
      </c>
      <c r="V683" s="30">
        <f t="shared" si="62"/>
        <v>17824675</v>
      </c>
      <c r="W683" s="27">
        <f t="shared" si="63"/>
        <v>40.81478793096737</v>
      </c>
      <c r="X683" s="31">
        <f t="shared" si="64"/>
        <v>188.36397150583554</v>
      </c>
      <c r="Y683" t="str">
        <f t="shared" si="65"/>
        <v>Moderate</v>
      </c>
    </row>
    <row r="684" spans="1:25" x14ac:dyDescent="0.3">
      <c r="A684" s="2" t="s">
        <v>701</v>
      </c>
      <c r="B684" s="2" t="s">
        <v>1493</v>
      </c>
      <c r="C684" s="2" t="s">
        <v>1633</v>
      </c>
      <c r="D684" s="2" t="s">
        <v>1636</v>
      </c>
      <c r="E684" s="2">
        <v>2024</v>
      </c>
      <c r="F684" s="2" t="s">
        <v>1640</v>
      </c>
      <c r="G684" s="2">
        <v>1408</v>
      </c>
      <c r="H684" s="2">
        <v>17052</v>
      </c>
      <c r="I684" s="2">
        <v>10586</v>
      </c>
      <c r="J684" s="2">
        <v>473332</v>
      </c>
      <c r="K684" s="2">
        <v>12.6</v>
      </c>
      <c r="L684" s="2">
        <v>14</v>
      </c>
      <c r="M684" s="2">
        <v>2.36</v>
      </c>
      <c r="N684" s="2">
        <v>17.25</v>
      </c>
      <c r="O684" s="2">
        <v>72.239999999999995</v>
      </c>
      <c r="P684" s="2">
        <v>3.3</v>
      </c>
      <c r="Q684" s="2">
        <v>5409</v>
      </c>
      <c r="R684" s="2">
        <v>4469</v>
      </c>
      <c r="S684" s="2">
        <v>10</v>
      </c>
      <c r="T684" s="30">
        <f t="shared" si="60"/>
        <v>24009216</v>
      </c>
      <c r="U684" s="30">
        <f t="shared" si="61"/>
        <v>15378420</v>
      </c>
      <c r="V684" s="30">
        <f t="shared" si="62"/>
        <v>8630796</v>
      </c>
      <c r="W684" s="27">
        <f t="shared" si="63"/>
        <v>18.23412742007724</v>
      </c>
      <c r="X684" s="31">
        <f t="shared" si="64"/>
        <v>50.723838658700444</v>
      </c>
      <c r="Y684" t="str">
        <f t="shared" si="65"/>
        <v>Moderate</v>
      </c>
    </row>
    <row r="685" spans="1:25" x14ac:dyDescent="0.3">
      <c r="A685" s="2" t="s">
        <v>702</v>
      </c>
      <c r="B685" s="2" t="s">
        <v>1071</v>
      </c>
      <c r="C685" s="2" t="s">
        <v>1633</v>
      </c>
      <c r="D685" s="2" t="s">
        <v>1636</v>
      </c>
      <c r="E685" s="2">
        <v>2024</v>
      </c>
      <c r="F685" s="2" t="s">
        <v>1639</v>
      </c>
      <c r="G685" s="2">
        <v>4687</v>
      </c>
      <c r="H685" s="2">
        <v>16146</v>
      </c>
      <c r="I685" s="2">
        <v>9238</v>
      </c>
      <c r="J685" s="2">
        <v>393173</v>
      </c>
      <c r="K685" s="2">
        <v>14.84</v>
      </c>
      <c r="L685" s="2">
        <v>10</v>
      </c>
      <c r="M685" s="2">
        <v>1.44</v>
      </c>
      <c r="N685" s="2">
        <v>16.14</v>
      </c>
      <c r="O685" s="2">
        <v>77.31</v>
      </c>
      <c r="P685" s="2">
        <v>1.3</v>
      </c>
      <c r="Q685" s="2">
        <v>9515</v>
      </c>
      <c r="R685" s="2">
        <v>8150</v>
      </c>
      <c r="S685" s="2">
        <v>7</v>
      </c>
      <c r="T685" s="30">
        <f t="shared" si="60"/>
        <v>75676302</v>
      </c>
      <c r="U685" s="30">
        <f t="shared" si="61"/>
        <v>43691679</v>
      </c>
      <c r="V685" s="30">
        <f t="shared" si="62"/>
        <v>31984623</v>
      </c>
      <c r="W685" s="27">
        <f t="shared" si="63"/>
        <v>81.349998601124696</v>
      </c>
      <c r="X685" s="31">
        <f t="shared" si="64"/>
        <v>192.47583633667622</v>
      </c>
      <c r="Y685" t="str">
        <f t="shared" si="65"/>
        <v>High ROI</v>
      </c>
    </row>
    <row r="686" spans="1:25" x14ac:dyDescent="0.3">
      <c r="A686" s="2" t="s">
        <v>703</v>
      </c>
      <c r="B686" s="2" t="s">
        <v>1498</v>
      </c>
      <c r="C686" s="2" t="s">
        <v>1632</v>
      </c>
      <c r="D686" s="2" t="s">
        <v>1638</v>
      </c>
      <c r="E686" s="2">
        <v>2023</v>
      </c>
      <c r="F686" s="2" t="s">
        <v>1641</v>
      </c>
      <c r="G686" s="2">
        <v>4904</v>
      </c>
      <c r="H686" s="2">
        <v>6738</v>
      </c>
      <c r="I686" s="2">
        <v>4511</v>
      </c>
      <c r="J686" s="2">
        <v>405718</v>
      </c>
      <c r="K686" s="2">
        <v>13.34</v>
      </c>
      <c r="L686" s="2">
        <v>18</v>
      </c>
      <c r="M686" s="2">
        <v>1.85</v>
      </c>
      <c r="N686" s="2">
        <v>22.3</v>
      </c>
      <c r="O686" s="2">
        <v>56.38</v>
      </c>
      <c r="P686" s="2">
        <v>4.3</v>
      </c>
      <c r="Q686" s="2">
        <v>4920</v>
      </c>
      <c r="R686" s="2">
        <v>564</v>
      </c>
      <c r="S686" s="2">
        <v>6</v>
      </c>
      <c r="T686" s="30">
        <f t="shared" si="60"/>
        <v>33043152</v>
      </c>
      <c r="U686" s="30">
        <f t="shared" si="61"/>
        <v>22527662</v>
      </c>
      <c r="V686" s="30">
        <f t="shared" si="62"/>
        <v>10515490</v>
      </c>
      <c r="W686" s="27">
        <f t="shared" si="63"/>
        <v>25.918223988090251</v>
      </c>
      <c r="X686" s="31">
        <f t="shared" si="64"/>
        <v>81.443643121577054</v>
      </c>
      <c r="Y686" t="str">
        <f t="shared" si="65"/>
        <v>Moderate</v>
      </c>
    </row>
    <row r="687" spans="1:25" x14ac:dyDescent="0.3">
      <c r="A687" s="2" t="s">
        <v>704</v>
      </c>
      <c r="B687" s="2" t="s">
        <v>1499</v>
      </c>
      <c r="C687" s="2" t="s">
        <v>1634</v>
      </c>
      <c r="D687" s="2" t="s">
        <v>1636</v>
      </c>
      <c r="E687" s="2">
        <v>2023</v>
      </c>
      <c r="F687" s="2" t="s">
        <v>1641</v>
      </c>
      <c r="G687" s="2">
        <v>3227</v>
      </c>
      <c r="H687" s="2">
        <v>17077</v>
      </c>
      <c r="I687" s="2">
        <v>8804</v>
      </c>
      <c r="J687" s="2">
        <v>463663</v>
      </c>
      <c r="K687" s="2">
        <v>5.57</v>
      </c>
      <c r="L687" s="2">
        <v>2</v>
      </c>
      <c r="M687" s="2">
        <v>1.82</v>
      </c>
      <c r="N687" s="2">
        <v>18.32</v>
      </c>
      <c r="O687" s="2">
        <v>59.51</v>
      </c>
      <c r="P687" s="2">
        <v>3.2</v>
      </c>
      <c r="Q687" s="2">
        <v>16385</v>
      </c>
      <c r="R687" s="2">
        <v>5427</v>
      </c>
      <c r="S687" s="2">
        <v>6</v>
      </c>
      <c r="T687" s="30">
        <f t="shared" si="60"/>
        <v>55107479</v>
      </c>
      <c r="U687" s="30">
        <f t="shared" si="61"/>
        <v>28874171</v>
      </c>
      <c r="V687" s="30">
        <f t="shared" si="62"/>
        <v>26233308</v>
      </c>
      <c r="W687" s="27">
        <f t="shared" si="63"/>
        <v>56.578394221665306</v>
      </c>
      <c r="X687" s="31">
        <f t="shared" si="64"/>
        <v>118.85244024215864</v>
      </c>
      <c r="Y687" t="str">
        <f t="shared" si="65"/>
        <v>Moderate</v>
      </c>
    </row>
    <row r="688" spans="1:25" x14ac:dyDescent="0.3">
      <c r="A688" s="2" t="s">
        <v>705</v>
      </c>
      <c r="B688" s="2" t="s">
        <v>1500</v>
      </c>
      <c r="C688" s="2" t="s">
        <v>1634</v>
      </c>
      <c r="D688" s="2" t="s">
        <v>1638</v>
      </c>
      <c r="E688" s="2">
        <v>2024</v>
      </c>
      <c r="F688" s="2" t="s">
        <v>1640</v>
      </c>
      <c r="G688" s="2">
        <v>2178</v>
      </c>
      <c r="H688" s="2">
        <v>17004</v>
      </c>
      <c r="I688" s="2">
        <v>10552</v>
      </c>
      <c r="J688" s="2">
        <v>342575</v>
      </c>
      <c r="K688" s="2">
        <v>2.93</v>
      </c>
      <c r="L688" s="2">
        <v>6</v>
      </c>
      <c r="M688" s="2">
        <v>5.13</v>
      </c>
      <c r="N688" s="2">
        <v>12.71</v>
      </c>
      <c r="O688" s="2">
        <v>32.630000000000003</v>
      </c>
      <c r="P688" s="2">
        <v>3.7</v>
      </c>
      <c r="Q688" s="2">
        <v>18240</v>
      </c>
      <c r="R688" s="2">
        <v>5515</v>
      </c>
      <c r="S688" s="2">
        <v>13</v>
      </c>
      <c r="T688" s="30">
        <f t="shared" si="60"/>
        <v>37034712</v>
      </c>
      <c r="U688" s="30">
        <f t="shared" si="61"/>
        <v>23324831</v>
      </c>
      <c r="V688" s="30">
        <f t="shared" si="62"/>
        <v>13709881</v>
      </c>
      <c r="W688" s="27">
        <f t="shared" si="63"/>
        <v>40.020086112530102</v>
      </c>
      <c r="X688" s="31">
        <f t="shared" si="64"/>
        <v>108.10687294752974</v>
      </c>
      <c r="Y688" t="str">
        <f t="shared" si="65"/>
        <v>Moderate</v>
      </c>
    </row>
    <row r="689" spans="1:25" x14ac:dyDescent="0.3">
      <c r="A689" s="2" t="s">
        <v>706</v>
      </c>
      <c r="B689" s="2" t="s">
        <v>1313</v>
      </c>
      <c r="C689" s="2" t="s">
        <v>1634</v>
      </c>
      <c r="D689" s="2" t="s">
        <v>1637</v>
      </c>
      <c r="E689" s="2">
        <v>2023</v>
      </c>
      <c r="F689" s="2" t="s">
        <v>1639</v>
      </c>
      <c r="G689" s="2">
        <v>2230</v>
      </c>
      <c r="H689" s="2">
        <v>5219</v>
      </c>
      <c r="I689" s="2">
        <v>7074</v>
      </c>
      <c r="J689" s="2">
        <v>461124</v>
      </c>
      <c r="K689" s="2">
        <v>7.34</v>
      </c>
      <c r="L689" s="2">
        <v>13</v>
      </c>
      <c r="M689" s="2">
        <v>8.4499999999999993</v>
      </c>
      <c r="N689" s="2">
        <v>24.8</v>
      </c>
      <c r="O689" s="2">
        <v>81.59</v>
      </c>
      <c r="P689" s="2">
        <v>3.8</v>
      </c>
      <c r="Q689" s="2">
        <v>8985</v>
      </c>
      <c r="R689" s="2">
        <v>8215</v>
      </c>
      <c r="S689" s="2">
        <v>4</v>
      </c>
      <c r="T689" s="30">
        <f t="shared" si="60"/>
        <v>11638370</v>
      </c>
      <c r="U689" s="30">
        <f t="shared" si="61"/>
        <v>16236144</v>
      </c>
      <c r="V689" s="30">
        <f t="shared" si="62"/>
        <v>-4597774</v>
      </c>
      <c r="W689" s="27">
        <f t="shared" si="63"/>
        <v>-9.9707974427702748</v>
      </c>
      <c r="X689" s="31">
        <f t="shared" si="64"/>
        <v>25.239133074834534</v>
      </c>
      <c r="Y689" t="str">
        <f t="shared" si="65"/>
        <v>Loss making</v>
      </c>
    </row>
    <row r="690" spans="1:25" x14ac:dyDescent="0.3">
      <c r="A690" s="2" t="s">
        <v>707</v>
      </c>
      <c r="B690" s="2" t="s">
        <v>1170</v>
      </c>
      <c r="C690" s="2" t="s">
        <v>1634</v>
      </c>
      <c r="D690" s="2" t="s">
        <v>1635</v>
      </c>
      <c r="E690" s="2">
        <v>2024</v>
      </c>
      <c r="F690" s="2" t="s">
        <v>1640</v>
      </c>
      <c r="G690" s="2">
        <v>4942</v>
      </c>
      <c r="H690" s="2">
        <v>1802</v>
      </c>
      <c r="I690" s="2">
        <v>11392</v>
      </c>
      <c r="J690" s="2">
        <v>79336</v>
      </c>
      <c r="K690" s="2">
        <v>11.12</v>
      </c>
      <c r="L690" s="2">
        <v>13</v>
      </c>
      <c r="M690" s="2">
        <v>0.8</v>
      </c>
      <c r="N690" s="2">
        <v>6.65</v>
      </c>
      <c r="O690" s="2">
        <v>11.94</v>
      </c>
      <c r="P690" s="2">
        <v>2.2000000000000002</v>
      </c>
      <c r="Q690" s="2">
        <v>20965</v>
      </c>
      <c r="R690" s="2">
        <v>387</v>
      </c>
      <c r="S690" s="2">
        <v>7</v>
      </c>
      <c r="T690" s="30">
        <f t="shared" si="60"/>
        <v>8905484</v>
      </c>
      <c r="U690" s="30">
        <f t="shared" si="61"/>
        <v>56378600</v>
      </c>
      <c r="V690" s="30">
        <f t="shared" si="62"/>
        <v>-47473116</v>
      </c>
      <c r="W690" s="27">
        <f t="shared" si="63"/>
        <v>-598.38050821821116</v>
      </c>
      <c r="X690" s="31">
        <f t="shared" si="64"/>
        <v>112.25022688312998</v>
      </c>
      <c r="Y690" t="str">
        <f t="shared" si="65"/>
        <v>Loss making</v>
      </c>
    </row>
    <row r="691" spans="1:25" x14ac:dyDescent="0.3">
      <c r="A691" s="2" t="s">
        <v>708</v>
      </c>
      <c r="B691" s="2" t="s">
        <v>1501</v>
      </c>
      <c r="C691" s="2" t="s">
        <v>1632</v>
      </c>
      <c r="D691" s="2" t="s">
        <v>1636</v>
      </c>
      <c r="E691" s="2">
        <v>2024</v>
      </c>
      <c r="F691" s="2" t="s">
        <v>1639</v>
      </c>
      <c r="G691" s="2">
        <v>187</v>
      </c>
      <c r="H691" s="2">
        <v>13644</v>
      </c>
      <c r="I691" s="2">
        <v>11235</v>
      </c>
      <c r="J691" s="2">
        <v>353136</v>
      </c>
      <c r="K691" s="2">
        <v>7.39</v>
      </c>
      <c r="L691" s="2">
        <v>12</v>
      </c>
      <c r="M691" s="2">
        <v>7.07</v>
      </c>
      <c r="N691" s="2">
        <v>20.83</v>
      </c>
      <c r="O691" s="2">
        <v>37.89</v>
      </c>
      <c r="P691" s="2">
        <v>2.9</v>
      </c>
      <c r="Q691" s="2">
        <v>20164</v>
      </c>
      <c r="R691" s="2">
        <v>3295</v>
      </c>
      <c r="S691" s="2">
        <v>14</v>
      </c>
      <c r="T691" s="30">
        <f t="shared" si="60"/>
        <v>2551428</v>
      </c>
      <c r="U691" s="30">
        <f t="shared" si="61"/>
        <v>2454081</v>
      </c>
      <c r="V691" s="30">
        <f t="shared" si="62"/>
        <v>97347</v>
      </c>
      <c r="W691" s="27">
        <f t="shared" si="63"/>
        <v>0.27566433328802503</v>
      </c>
      <c r="X691" s="31">
        <f t="shared" si="64"/>
        <v>7.2250577681120021</v>
      </c>
      <c r="Y691" t="str">
        <f t="shared" si="65"/>
        <v>Low ROI</v>
      </c>
    </row>
    <row r="692" spans="1:25" x14ac:dyDescent="0.3">
      <c r="A692" s="2" t="s">
        <v>709</v>
      </c>
      <c r="B692" s="2" t="s">
        <v>1502</v>
      </c>
      <c r="C692" s="2" t="s">
        <v>1632</v>
      </c>
      <c r="D692" s="2" t="s">
        <v>1635</v>
      </c>
      <c r="E692" s="2">
        <v>2024</v>
      </c>
      <c r="F692" s="2" t="s">
        <v>1640</v>
      </c>
      <c r="G692" s="2">
        <v>3522</v>
      </c>
      <c r="H692" s="2">
        <v>18870</v>
      </c>
      <c r="I692" s="2">
        <v>4664</v>
      </c>
      <c r="J692" s="2">
        <v>105350</v>
      </c>
      <c r="K692" s="2">
        <v>7.25</v>
      </c>
      <c r="L692" s="2">
        <v>11</v>
      </c>
      <c r="M692" s="2">
        <v>6.54</v>
      </c>
      <c r="N692" s="2">
        <v>10.67</v>
      </c>
      <c r="O692" s="2">
        <v>67.739999999999995</v>
      </c>
      <c r="P692" s="2">
        <v>4.8</v>
      </c>
      <c r="Q692" s="2">
        <v>5631</v>
      </c>
      <c r="R692" s="2">
        <v>9167</v>
      </c>
      <c r="S692" s="2">
        <v>5</v>
      </c>
      <c r="T692" s="30">
        <f t="shared" si="60"/>
        <v>66460140</v>
      </c>
      <c r="U692" s="30">
        <f t="shared" si="61"/>
        <v>16531958</v>
      </c>
      <c r="V692" s="30">
        <f t="shared" si="62"/>
        <v>49928182</v>
      </c>
      <c r="W692" s="27">
        <f t="shared" si="63"/>
        <v>473.92673943996203</v>
      </c>
      <c r="X692" s="31">
        <f t="shared" si="64"/>
        <v>630.85087802562884</v>
      </c>
      <c r="Y692" t="str">
        <f t="shared" si="65"/>
        <v>High ROI</v>
      </c>
    </row>
    <row r="693" spans="1:25" x14ac:dyDescent="0.3">
      <c r="A693" s="2" t="s">
        <v>710</v>
      </c>
      <c r="B693" s="2" t="s">
        <v>1196</v>
      </c>
      <c r="C693" s="2" t="s">
        <v>1634</v>
      </c>
      <c r="D693" s="2" t="s">
        <v>1635</v>
      </c>
      <c r="E693" s="2">
        <v>2023</v>
      </c>
      <c r="F693" s="2" t="s">
        <v>1641</v>
      </c>
      <c r="G693" s="2">
        <v>2882</v>
      </c>
      <c r="H693" s="2">
        <v>11555</v>
      </c>
      <c r="I693" s="2">
        <v>10931</v>
      </c>
      <c r="J693" s="2">
        <v>119561</v>
      </c>
      <c r="K693" s="2">
        <v>12.57</v>
      </c>
      <c r="L693" s="2">
        <v>8</v>
      </c>
      <c r="M693" s="2">
        <v>8.73</v>
      </c>
      <c r="N693" s="2">
        <v>16.22</v>
      </c>
      <c r="O693" s="2">
        <v>16.41</v>
      </c>
      <c r="P693" s="2">
        <v>4.0999999999999996</v>
      </c>
      <c r="Q693" s="2">
        <v>12152</v>
      </c>
      <c r="R693" s="2">
        <v>2092</v>
      </c>
      <c r="S693" s="2">
        <v>14</v>
      </c>
      <c r="T693" s="30">
        <f t="shared" si="60"/>
        <v>33301510</v>
      </c>
      <c r="U693" s="30">
        <f t="shared" si="61"/>
        <v>31622703</v>
      </c>
      <c r="V693" s="30">
        <f t="shared" si="62"/>
        <v>1678807</v>
      </c>
      <c r="W693" s="27">
        <f t="shared" si="63"/>
        <v>14.041426552136567</v>
      </c>
      <c r="X693" s="31">
        <f t="shared" si="64"/>
        <v>278.53154456720836</v>
      </c>
      <c r="Y693" t="str">
        <f t="shared" si="65"/>
        <v>Low ROI</v>
      </c>
    </row>
    <row r="694" spans="1:25" x14ac:dyDescent="0.3">
      <c r="A694" s="2" t="s">
        <v>711</v>
      </c>
      <c r="B694" s="2" t="s">
        <v>1328</v>
      </c>
      <c r="C694" s="2" t="s">
        <v>1633</v>
      </c>
      <c r="D694" s="2" t="s">
        <v>1638</v>
      </c>
      <c r="E694" s="2">
        <v>2024</v>
      </c>
      <c r="F694" s="2" t="s">
        <v>1639</v>
      </c>
      <c r="G694" s="2">
        <v>3629</v>
      </c>
      <c r="H694" s="2">
        <v>5940</v>
      </c>
      <c r="I694" s="2">
        <v>14017</v>
      </c>
      <c r="J694" s="2">
        <v>364099</v>
      </c>
      <c r="K694" s="2">
        <v>5.42</v>
      </c>
      <c r="L694" s="2">
        <v>0</v>
      </c>
      <c r="M694" s="2">
        <v>2.44</v>
      </c>
      <c r="N694" s="2">
        <v>18.18</v>
      </c>
      <c r="O694" s="2">
        <v>24.65</v>
      </c>
      <c r="P694" s="2">
        <v>4.9000000000000004</v>
      </c>
      <c r="Q694" s="2">
        <v>15879</v>
      </c>
      <c r="R694" s="2">
        <v>7550</v>
      </c>
      <c r="S694" s="2">
        <v>13</v>
      </c>
      <c r="T694" s="30">
        <f t="shared" si="60"/>
        <v>21556260</v>
      </c>
      <c r="U694" s="30">
        <f t="shared" si="61"/>
        <v>51231792</v>
      </c>
      <c r="V694" s="30">
        <f t="shared" si="62"/>
        <v>-29675532</v>
      </c>
      <c r="W694" s="27">
        <f t="shared" si="63"/>
        <v>-81.504019511176907</v>
      </c>
      <c r="X694" s="31">
        <f t="shared" si="64"/>
        <v>59.204392212008273</v>
      </c>
      <c r="Y694" t="str">
        <f t="shared" si="65"/>
        <v>Loss making</v>
      </c>
    </row>
    <row r="695" spans="1:25" x14ac:dyDescent="0.3">
      <c r="A695" s="2" t="s">
        <v>712</v>
      </c>
      <c r="B695" s="2" t="s">
        <v>1216</v>
      </c>
      <c r="C695" s="2" t="s">
        <v>1632</v>
      </c>
      <c r="D695" s="2" t="s">
        <v>1635</v>
      </c>
      <c r="E695" s="2">
        <v>2024</v>
      </c>
      <c r="F695" s="2" t="s">
        <v>1642</v>
      </c>
      <c r="G695" s="2">
        <v>3081</v>
      </c>
      <c r="H695" s="2">
        <v>4572</v>
      </c>
      <c r="I695" s="2">
        <v>8633</v>
      </c>
      <c r="J695" s="2">
        <v>111240</v>
      </c>
      <c r="K695" s="2">
        <v>12.9</v>
      </c>
      <c r="L695" s="2">
        <v>18</v>
      </c>
      <c r="M695" s="2">
        <v>4.5</v>
      </c>
      <c r="N695" s="2">
        <v>15.84</v>
      </c>
      <c r="O695" s="2">
        <v>57.14</v>
      </c>
      <c r="P695" s="2">
        <v>4</v>
      </c>
      <c r="Q695" s="2">
        <v>16403</v>
      </c>
      <c r="R695" s="2">
        <v>3025</v>
      </c>
      <c r="S695" s="2">
        <v>11</v>
      </c>
      <c r="T695" s="30">
        <f t="shared" si="60"/>
        <v>14086332</v>
      </c>
      <c r="U695" s="30">
        <f t="shared" si="61"/>
        <v>26709513</v>
      </c>
      <c r="V695" s="30">
        <f t="shared" si="62"/>
        <v>-12623181</v>
      </c>
      <c r="W695" s="27">
        <f t="shared" si="63"/>
        <v>-113.47699568500539</v>
      </c>
      <c r="X695" s="31">
        <f t="shared" si="64"/>
        <v>126.63009708737864</v>
      </c>
      <c r="Y695" t="str">
        <f t="shared" si="65"/>
        <v>Loss making</v>
      </c>
    </row>
    <row r="696" spans="1:25" x14ac:dyDescent="0.3">
      <c r="A696" s="2" t="s">
        <v>713</v>
      </c>
      <c r="B696" s="2" t="s">
        <v>1503</v>
      </c>
      <c r="C696" s="2" t="s">
        <v>1633</v>
      </c>
      <c r="D696" s="2" t="s">
        <v>1637</v>
      </c>
      <c r="E696" s="2">
        <v>2024</v>
      </c>
      <c r="F696" s="2" t="s">
        <v>1641</v>
      </c>
      <c r="G696" s="2">
        <v>4214</v>
      </c>
      <c r="H696" s="2">
        <v>15098</v>
      </c>
      <c r="I696" s="2">
        <v>12061</v>
      </c>
      <c r="J696" s="2">
        <v>201165</v>
      </c>
      <c r="K696" s="2">
        <v>6.1</v>
      </c>
      <c r="L696" s="2">
        <v>10</v>
      </c>
      <c r="M696" s="2">
        <v>9.26</v>
      </c>
      <c r="N696" s="2">
        <v>3.51</v>
      </c>
      <c r="O696" s="2">
        <v>54.8</v>
      </c>
      <c r="P696" s="2">
        <v>1.7</v>
      </c>
      <c r="Q696" s="2">
        <v>17413</v>
      </c>
      <c r="R696" s="2">
        <v>1220</v>
      </c>
      <c r="S696" s="2">
        <v>3</v>
      </c>
      <c r="T696" s="30">
        <f t="shared" si="60"/>
        <v>63622972</v>
      </c>
      <c r="U696" s="30">
        <f t="shared" si="61"/>
        <v>51026219</v>
      </c>
      <c r="V696" s="30">
        <f t="shared" si="62"/>
        <v>12596753</v>
      </c>
      <c r="W696" s="27">
        <f t="shared" si="63"/>
        <v>62.619009270996443</v>
      </c>
      <c r="X696" s="31">
        <f t="shared" si="64"/>
        <v>316.27257226654734</v>
      </c>
      <c r="Y696" t="str">
        <f t="shared" si="65"/>
        <v>Moderate</v>
      </c>
    </row>
    <row r="697" spans="1:25" x14ac:dyDescent="0.3">
      <c r="A697" s="2" t="s">
        <v>714</v>
      </c>
      <c r="B697" s="2" t="s">
        <v>1252</v>
      </c>
      <c r="C697" s="2" t="s">
        <v>1632</v>
      </c>
      <c r="D697" s="2" t="s">
        <v>1638</v>
      </c>
      <c r="E697" s="2">
        <v>2024</v>
      </c>
      <c r="F697" s="2" t="s">
        <v>1642</v>
      </c>
      <c r="G697" s="2">
        <v>2643</v>
      </c>
      <c r="H697" s="2">
        <v>15787</v>
      </c>
      <c r="I697" s="2">
        <v>7588</v>
      </c>
      <c r="J697" s="2">
        <v>449371</v>
      </c>
      <c r="K697" s="2">
        <v>4.92</v>
      </c>
      <c r="L697" s="2">
        <v>18</v>
      </c>
      <c r="M697" s="2">
        <v>6.6</v>
      </c>
      <c r="N697" s="2">
        <v>11.07</v>
      </c>
      <c r="O697" s="2">
        <v>69.11</v>
      </c>
      <c r="P697" s="2">
        <v>1.3</v>
      </c>
      <c r="Q697" s="2">
        <v>20671</v>
      </c>
      <c r="R697" s="2">
        <v>5410</v>
      </c>
      <c r="S697" s="2">
        <v>14</v>
      </c>
      <c r="T697" s="30">
        <f t="shared" si="60"/>
        <v>41725041</v>
      </c>
      <c r="U697" s="30">
        <f t="shared" si="61"/>
        <v>20504455</v>
      </c>
      <c r="V697" s="30">
        <f t="shared" si="62"/>
        <v>21220586</v>
      </c>
      <c r="W697" s="27">
        <f t="shared" si="63"/>
        <v>47.222864848866529</v>
      </c>
      <c r="X697" s="31">
        <f t="shared" si="64"/>
        <v>92.852099935242819</v>
      </c>
      <c r="Y697" t="str">
        <f t="shared" si="65"/>
        <v>Moderate</v>
      </c>
    </row>
    <row r="698" spans="1:25" x14ac:dyDescent="0.3">
      <c r="A698" s="2" t="s">
        <v>715</v>
      </c>
      <c r="B698" s="2" t="s">
        <v>1274</v>
      </c>
      <c r="C698" s="2" t="s">
        <v>1634</v>
      </c>
      <c r="D698" s="2" t="s">
        <v>1637</v>
      </c>
      <c r="E698" s="2">
        <v>2024</v>
      </c>
      <c r="F698" s="2" t="s">
        <v>1641</v>
      </c>
      <c r="G698" s="2">
        <v>4350</v>
      </c>
      <c r="H698" s="2">
        <v>15465</v>
      </c>
      <c r="I698" s="2">
        <v>1026</v>
      </c>
      <c r="J698" s="2">
        <v>96607</v>
      </c>
      <c r="K698" s="2">
        <v>6.81</v>
      </c>
      <c r="L698" s="2">
        <v>17</v>
      </c>
      <c r="M698" s="2">
        <v>3.89</v>
      </c>
      <c r="N698" s="2">
        <v>14.04</v>
      </c>
      <c r="O698" s="2">
        <v>75.010000000000005</v>
      </c>
      <c r="P698" s="2">
        <v>3.3</v>
      </c>
      <c r="Q698" s="2">
        <v>10970</v>
      </c>
      <c r="R698" s="2">
        <v>546</v>
      </c>
      <c r="S698" s="2">
        <v>4</v>
      </c>
      <c r="T698" s="30">
        <f t="shared" si="60"/>
        <v>67272750</v>
      </c>
      <c r="U698" s="30">
        <f t="shared" si="61"/>
        <v>4559707</v>
      </c>
      <c r="V698" s="30">
        <f t="shared" si="62"/>
        <v>62713043</v>
      </c>
      <c r="W698" s="27">
        <f t="shared" si="63"/>
        <v>649.15630337346158</v>
      </c>
      <c r="X698" s="31">
        <f t="shared" si="64"/>
        <v>696.35481900897446</v>
      </c>
      <c r="Y698" t="str">
        <f t="shared" si="65"/>
        <v>High ROI</v>
      </c>
    </row>
    <row r="699" spans="1:25" x14ac:dyDescent="0.3">
      <c r="A699" s="2" t="s">
        <v>716</v>
      </c>
      <c r="B699" s="2" t="s">
        <v>1504</v>
      </c>
      <c r="C699" s="2" t="s">
        <v>1632</v>
      </c>
      <c r="D699" s="2" t="s">
        <v>1636</v>
      </c>
      <c r="E699" s="2">
        <v>2024</v>
      </c>
      <c r="F699" s="2" t="s">
        <v>1639</v>
      </c>
      <c r="G699" s="2">
        <v>3868</v>
      </c>
      <c r="H699" s="2">
        <v>11019</v>
      </c>
      <c r="I699" s="2">
        <v>12539</v>
      </c>
      <c r="J699" s="2">
        <v>476703</v>
      </c>
      <c r="K699" s="2">
        <v>11.44</v>
      </c>
      <c r="L699" s="2">
        <v>11</v>
      </c>
      <c r="M699" s="2">
        <v>1.31</v>
      </c>
      <c r="N699" s="2">
        <v>21.23</v>
      </c>
      <c r="O699" s="2">
        <v>20.29</v>
      </c>
      <c r="P699" s="2">
        <v>2.4</v>
      </c>
      <c r="Q699" s="2">
        <v>18349</v>
      </c>
      <c r="R699" s="2">
        <v>6727</v>
      </c>
      <c r="S699" s="2">
        <v>10</v>
      </c>
      <c r="T699" s="30">
        <f t="shared" si="60"/>
        <v>42621492</v>
      </c>
      <c r="U699" s="30">
        <f t="shared" si="61"/>
        <v>48977555</v>
      </c>
      <c r="V699" s="30">
        <f t="shared" si="62"/>
        <v>-6356063</v>
      </c>
      <c r="W699" s="27">
        <f t="shared" si="63"/>
        <v>-13.333381581403936</v>
      </c>
      <c r="X699" s="31">
        <f t="shared" si="64"/>
        <v>89.408902398348658</v>
      </c>
      <c r="Y699" t="str">
        <f t="shared" si="65"/>
        <v>Loss making</v>
      </c>
    </row>
    <row r="700" spans="1:25" x14ac:dyDescent="0.3">
      <c r="A700" s="2" t="s">
        <v>717</v>
      </c>
      <c r="B700" s="2" t="s">
        <v>1105</v>
      </c>
      <c r="C700" s="2" t="s">
        <v>1633</v>
      </c>
      <c r="D700" s="2" t="s">
        <v>1638</v>
      </c>
      <c r="E700" s="2">
        <v>2023</v>
      </c>
      <c r="F700" s="2" t="s">
        <v>1639</v>
      </c>
      <c r="G700" s="2">
        <v>4188</v>
      </c>
      <c r="H700" s="2">
        <v>14880</v>
      </c>
      <c r="I700" s="2">
        <v>1064</v>
      </c>
      <c r="J700" s="2">
        <v>236740</v>
      </c>
      <c r="K700" s="2">
        <v>1.89</v>
      </c>
      <c r="L700" s="2">
        <v>0</v>
      </c>
      <c r="M700" s="2">
        <v>2.62</v>
      </c>
      <c r="N700" s="2">
        <v>11.09</v>
      </c>
      <c r="O700" s="2">
        <v>11.47</v>
      </c>
      <c r="P700" s="2">
        <v>2.1</v>
      </c>
      <c r="Q700" s="2">
        <v>13040</v>
      </c>
      <c r="R700" s="2">
        <v>2996</v>
      </c>
      <c r="S700" s="2">
        <v>12</v>
      </c>
      <c r="T700" s="30">
        <f t="shared" si="60"/>
        <v>62317440</v>
      </c>
      <c r="U700" s="30">
        <f t="shared" si="61"/>
        <v>4692772</v>
      </c>
      <c r="V700" s="30">
        <f t="shared" si="62"/>
        <v>57624668</v>
      </c>
      <c r="W700" s="27">
        <f t="shared" si="63"/>
        <v>243.40909014108306</v>
      </c>
      <c r="X700" s="31">
        <f t="shared" si="64"/>
        <v>263.2315620511954</v>
      </c>
      <c r="Y700" t="str">
        <f t="shared" si="65"/>
        <v>High ROI</v>
      </c>
    </row>
    <row r="701" spans="1:25" x14ac:dyDescent="0.3">
      <c r="A701" s="2" t="s">
        <v>718</v>
      </c>
      <c r="B701" s="2" t="s">
        <v>1505</v>
      </c>
      <c r="C701" s="2" t="s">
        <v>1633</v>
      </c>
      <c r="D701" s="2" t="s">
        <v>1637</v>
      </c>
      <c r="E701" s="2">
        <v>2024</v>
      </c>
      <c r="F701" s="2" t="s">
        <v>1639</v>
      </c>
      <c r="G701" s="2">
        <v>3873</v>
      </c>
      <c r="H701" s="2">
        <v>13365</v>
      </c>
      <c r="I701" s="2">
        <v>10387</v>
      </c>
      <c r="J701" s="2">
        <v>464179</v>
      </c>
      <c r="K701" s="2">
        <v>2.95</v>
      </c>
      <c r="L701" s="2">
        <v>18</v>
      </c>
      <c r="M701" s="2">
        <v>5.81</v>
      </c>
      <c r="N701" s="2">
        <v>22.97</v>
      </c>
      <c r="O701" s="2">
        <v>65.17</v>
      </c>
      <c r="P701" s="2">
        <v>4.2</v>
      </c>
      <c r="Q701" s="2">
        <v>19371</v>
      </c>
      <c r="R701" s="2">
        <v>821</v>
      </c>
      <c r="S701" s="2">
        <v>12</v>
      </c>
      <c r="T701" s="30">
        <f t="shared" si="60"/>
        <v>51762645</v>
      </c>
      <c r="U701" s="30">
        <f t="shared" si="61"/>
        <v>40693030</v>
      </c>
      <c r="V701" s="30">
        <f t="shared" si="62"/>
        <v>11069615</v>
      </c>
      <c r="W701" s="27">
        <f t="shared" si="63"/>
        <v>23.84772900109656</v>
      </c>
      <c r="X701" s="31">
        <f t="shared" si="64"/>
        <v>111.51440500324229</v>
      </c>
      <c r="Y701" t="str">
        <f t="shared" si="65"/>
        <v>Moderate</v>
      </c>
    </row>
    <row r="702" spans="1:25" x14ac:dyDescent="0.3">
      <c r="A702" s="2" t="s">
        <v>719</v>
      </c>
      <c r="B702" s="2" t="s">
        <v>1316</v>
      </c>
      <c r="C702" s="2" t="s">
        <v>1632</v>
      </c>
      <c r="D702" s="2" t="s">
        <v>1637</v>
      </c>
      <c r="E702" s="2">
        <v>2023</v>
      </c>
      <c r="F702" s="2" t="s">
        <v>1639</v>
      </c>
      <c r="G702" s="2">
        <v>4092</v>
      </c>
      <c r="H702" s="2">
        <v>9625</v>
      </c>
      <c r="I702" s="2">
        <v>12549</v>
      </c>
      <c r="J702" s="2">
        <v>231196</v>
      </c>
      <c r="K702" s="2">
        <v>14.27</v>
      </c>
      <c r="L702" s="2">
        <v>19</v>
      </c>
      <c r="M702" s="2">
        <v>7.18</v>
      </c>
      <c r="N702" s="2">
        <v>11.01</v>
      </c>
      <c r="O702" s="2">
        <v>34.11</v>
      </c>
      <c r="P702" s="2">
        <v>2.5</v>
      </c>
      <c r="Q702" s="2">
        <v>6097</v>
      </c>
      <c r="R702" s="2">
        <v>2263</v>
      </c>
      <c r="S702" s="2">
        <v>10</v>
      </c>
      <c r="T702" s="30">
        <f t="shared" si="60"/>
        <v>39385500</v>
      </c>
      <c r="U702" s="30">
        <f t="shared" si="61"/>
        <v>51581704</v>
      </c>
      <c r="V702" s="30">
        <f t="shared" si="62"/>
        <v>-12196204</v>
      </c>
      <c r="W702" s="27">
        <f t="shared" si="63"/>
        <v>-52.752660080624231</v>
      </c>
      <c r="X702" s="31">
        <f t="shared" si="64"/>
        <v>170.35545597674701</v>
      </c>
      <c r="Y702" t="str">
        <f t="shared" si="65"/>
        <v>Loss making</v>
      </c>
    </row>
    <row r="703" spans="1:25" x14ac:dyDescent="0.3">
      <c r="A703" s="2" t="s">
        <v>720</v>
      </c>
      <c r="B703" s="2" t="s">
        <v>1506</v>
      </c>
      <c r="C703" s="2" t="s">
        <v>1632</v>
      </c>
      <c r="D703" s="2" t="s">
        <v>1638</v>
      </c>
      <c r="E703" s="2">
        <v>2024</v>
      </c>
      <c r="F703" s="2" t="s">
        <v>1642</v>
      </c>
      <c r="G703" s="2">
        <v>1956</v>
      </c>
      <c r="H703" s="2">
        <v>4791</v>
      </c>
      <c r="I703" s="2">
        <v>14545</v>
      </c>
      <c r="J703" s="2">
        <v>365014</v>
      </c>
      <c r="K703" s="2">
        <v>2.63</v>
      </c>
      <c r="L703" s="2">
        <v>16</v>
      </c>
      <c r="M703" s="2">
        <v>1.24</v>
      </c>
      <c r="N703" s="2">
        <v>13.72</v>
      </c>
      <c r="O703" s="2">
        <v>60.08</v>
      </c>
      <c r="P703" s="2">
        <v>2.2999999999999998</v>
      </c>
      <c r="Q703" s="2">
        <v>6036</v>
      </c>
      <c r="R703" s="2">
        <v>9643</v>
      </c>
      <c r="S703" s="2">
        <v>7</v>
      </c>
      <c r="T703" s="30">
        <f t="shared" si="60"/>
        <v>9371196</v>
      </c>
      <c r="U703" s="30">
        <f t="shared" si="61"/>
        <v>28815034</v>
      </c>
      <c r="V703" s="30">
        <f t="shared" si="62"/>
        <v>-19443838</v>
      </c>
      <c r="W703" s="27">
        <f t="shared" si="63"/>
        <v>-53.268745856323321</v>
      </c>
      <c r="X703" s="31">
        <f t="shared" si="64"/>
        <v>25.6735248511016</v>
      </c>
      <c r="Y703" t="str">
        <f t="shared" si="65"/>
        <v>Loss making</v>
      </c>
    </row>
    <row r="704" spans="1:25" x14ac:dyDescent="0.3">
      <c r="A704" s="2" t="s">
        <v>721</v>
      </c>
      <c r="B704" s="2" t="s">
        <v>1032</v>
      </c>
      <c r="C704" s="2" t="s">
        <v>1633</v>
      </c>
      <c r="D704" s="2" t="s">
        <v>1638</v>
      </c>
      <c r="E704" s="2">
        <v>2024</v>
      </c>
      <c r="F704" s="2" t="s">
        <v>1641</v>
      </c>
      <c r="G704" s="2">
        <v>810</v>
      </c>
      <c r="H704" s="2">
        <v>5533</v>
      </c>
      <c r="I704" s="2">
        <v>1445</v>
      </c>
      <c r="J704" s="2">
        <v>499763</v>
      </c>
      <c r="K704" s="2">
        <v>8.52</v>
      </c>
      <c r="L704" s="2">
        <v>4</v>
      </c>
      <c r="M704" s="2">
        <v>6</v>
      </c>
      <c r="N704" s="2">
        <v>19.91</v>
      </c>
      <c r="O704" s="2">
        <v>22.04</v>
      </c>
      <c r="P704" s="2">
        <v>4.4000000000000004</v>
      </c>
      <c r="Q704" s="2">
        <v>18209</v>
      </c>
      <c r="R704" s="2">
        <v>4080</v>
      </c>
      <c r="S704" s="2">
        <v>11</v>
      </c>
      <c r="T704" s="30">
        <f t="shared" si="60"/>
        <v>4481730</v>
      </c>
      <c r="U704" s="30">
        <f t="shared" si="61"/>
        <v>1670213</v>
      </c>
      <c r="V704" s="30">
        <f t="shared" si="62"/>
        <v>2811517</v>
      </c>
      <c r="W704" s="27">
        <f t="shared" si="63"/>
        <v>5.6257005820759041</v>
      </c>
      <c r="X704" s="31">
        <f t="shared" si="64"/>
        <v>8.9677106948693677</v>
      </c>
      <c r="Y704" t="str">
        <f t="shared" si="65"/>
        <v>Low ROI</v>
      </c>
    </row>
    <row r="705" spans="1:25" x14ac:dyDescent="0.3">
      <c r="A705" s="2" t="s">
        <v>722</v>
      </c>
      <c r="B705" s="2" t="s">
        <v>1507</v>
      </c>
      <c r="C705" s="2" t="s">
        <v>1632</v>
      </c>
      <c r="D705" s="2" t="s">
        <v>1637</v>
      </c>
      <c r="E705" s="2">
        <v>2024</v>
      </c>
      <c r="F705" s="2" t="s">
        <v>1639</v>
      </c>
      <c r="G705" s="2">
        <v>3495</v>
      </c>
      <c r="H705" s="2">
        <v>6605</v>
      </c>
      <c r="I705" s="2">
        <v>8344</v>
      </c>
      <c r="J705" s="2">
        <v>114110</v>
      </c>
      <c r="K705" s="2">
        <v>8.69</v>
      </c>
      <c r="L705" s="2">
        <v>2</v>
      </c>
      <c r="M705" s="2">
        <v>5.5</v>
      </c>
      <c r="N705" s="2">
        <v>14.58</v>
      </c>
      <c r="O705" s="2">
        <v>47.52</v>
      </c>
      <c r="P705" s="2">
        <v>4.4000000000000004</v>
      </c>
      <c r="Q705" s="2">
        <v>11457</v>
      </c>
      <c r="R705" s="2">
        <v>4602</v>
      </c>
      <c r="S705" s="2">
        <v>11</v>
      </c>
      <c r="T705" s="30">
        <f t="shared" si="60"/>
        <v>23084475</v>
      </c>
      <c r="U705" s="30">
        <f t="shared" si="61"/>
        <v>29276390</v>
      </c>
      <c r="V705" s="30">
        <f t="shared" si="62"/>
        <v>-6191915</v>
      </c>
      <c r="W705" s="27">
        <f t="shared" si="63"/>
        <v>-54.262685128384895</v>
      </c>
      <c r="X705" s="31">
        <f t="shared" si="64"/>
        <v>202.30019279642451</v>
      </c>
      <c r="Y705" t="str">
        <f t="shared" si="65"/>
        <v>Loss making</v>
      </c>
    </row>
    <row r="706" spans="1:25" x14ac:dyDescent="0.3">
      <c r="A706" s="2" t="s">
        <v>723</v>
      </c>
      <c r="B706" s="2" t="s">
        <v>1262</v>
      </c>
      <c r="C706" s="2" t="s">
        <v>1632</v>
      </c>
      <c r="D706" s="2" t="s">
        <v>1637</v>
      </c>
      <c r="E706" s="2">
        <v>2024</v>
      </c>
      <c r="F706" s="2" t="s">
        <v>1639</v>
      </c>
      <c r="G706" s="2">
        <v>949</v>
      </c>
      <c r="H706" s="2">
        <v>18587</v>
      </c>
      <c r="I706" s="2">
        <v>14506</v>
      </c>
      <c r="J706" s="2">
        <v>234626</v>
      </c>
      <c r="K706" s="2">
        <v>7.34</v>
      </c>
      <c r="L706" s="2">
        <v>1</v>
      </c>
      <c r="M706" s="2">
        <v>5.14</v>
      </c>
      <c r="N706" s="2">
        <v>24.01</v>
      </c>
      <c r="O706" s="2">
        <v>50.35</v>
      </c>
      <c r="P706" s="2">
        <v>2.4</v>
      </c>
      <c r="Q706" s="2">
        <v>5662</v>
      </c>
      <c r="R706" s="2">
        <v>1825</v>
      </c>
      <c r="S706" s="2">
        <v>10</v>
      </c>
      <c r="T706" s="30">
        <f t="shared" si="60"/>
        <v>17639063</v>
      </c>
      <c r="U706" s="30">
        <f t="shared" si="61"/>
        <v>14000820</v>
      </c>
      <c r="V706" s="30">
        <f t="shared" si="62"/>
        <v>3638243</v>
      </c>
      <c r="W706" s="27">
        <f t="shared" si="63"/>
        <v>15.506563637448535</v>
      </c>
      <c r="X706" s="31">
        <f t="shared" si="64"/>
        <v>75.179489911603994</v>
      </c>
      <c r="Y706" t="str">
        <f t="shared" si="65"/>
        <v>Moderate</v>
      </c>
    </row>
    <row r="707" spans="1:25" x14ac:dyDescent="0.3">
      <c r="A707" s="2" t="s">
        <v>724</v>
      </c>
      <c r="B707" s="2" t="s">
        <v>1508</v>
      </c>
      <c r="C707" s="2" t="s">
        <v>1632</v>
      </c>
      <c r="D707" s="2" t="s">
        <v>1637</v>
      </c>
      <c r="E707" s="2">
        <v>2024</v>
      </c>
      <c r="F707" s="2" t="s">
        <v>1641</v>
      </c>
      <c r="G707" s="2">
        <v>4505</v>
      </c>
      <c r="H707" s="2">
        <v>9633</v>
      </c>
      <c r="I707" s="2">
        <v>6369</v>
      </c>
      <c r="J707" s="2">
        <v>202008</v>
      </c>
      <c r="K707" s="2">
        <v>9.67</v>
      </c>
      <c r="L707" s="2">
        <v>2</v>
      </c>
      <c r="M707" s="2">
        <v>6.9</v>
      </c>
      <c r="N707" s="2">
        <v>16.510000000000002</v>
      </c>
      <c r="O707" s="2">
        <v>56.81</v>
      </c>
      <c r="P707" s="2">
        <v>4.3</v>
      </c>
      <c r="Q707" s="2">
        <v>1803</v>
      </c>
      <c r="R707" s="2">
        <v>8985</v>
      </c>
      <c r="S707" s="2">
        <v>5</v>
      </c>
      <c r="T707" s="30">
        <f t="shared" ref="T707:T770" si="66">G707*H707</f>
        <v>43396665</v>
      </c>
      <c r="U707" s="30">
        <f t="shared" ref="U707:U770" si="67">(G707*I707)+J707</f>
        <v>28894353</v>
      </c>
      <c r="V707" s="30">
        <f t="shared" ref="V707:V770" si="68">T707-U707</f>
        <v>14502312</v>
      </c>
      <c r="W707" s="27">
        <f t="shared" ref="W707:W770" si="69">V707/J707</f>
        <v>71.790780563146015</v>
      </c>
      <c r="X707" s="31">
        <f t="shared" ref="X707:X770" si="70">T707/J707</f>
        <v>214.82646726862302</v>
      </c>
      <c r="Y707" t="str">
        <f t="shared" ref="Y707:Y770" si="71">IF(OR(W707&lt;$AB$2,W707&lt;0),"Loss making",IF(W707&lt;$AB$3,"Low ROI",IF(W707&lt;$AB$4,"Moderate","High ROI")))</f>
        <v>High ROI</v>
      </c>
    </row>
    <row r="708" spans="1:25" x14ac:dyDescent="0.3">
      <c r="A708" s="2" t="s">
        <v>725</v>
      </c>
      <c r="B708" s="2" t="s">
        <v>1327</v>
      </c>
      <c r="C708" s="2" t="s">
        <v>1633</v>
      </c>
      <c r="D708" s="2" t="s">
        <v>1635</v>
      </c>
      <c r="E708" s="2">
        <v>2023</v>
      </c>
      <c r="F708" s="2" t="s">
        <v>1641</v>
      </c>
      <c r="G708" s="2">
        <v>2997</v>
      </c>
      <c r="H708" s="2">
        <v>18458</v>
      </c>
      <c r="I708" s="2">
        <v>3790</v>
      </c>
      <c r="J708" s="2">
        <v>429039</v>
      </c>
      <c r="K708" s="2">
        <v>3.45</v>
      </c>
      <c r="L708" s="2">
        <v>7</v>
      </c>
      <c r="M708" s="2">
        <v>8.3699999999999992</v>
      </c>
      <c r="N708" s="2">
        <v>13.07</v>
      </c>
      <c r="O708" s="2">
        <v>51.05</v>
      </c>
      <c r="P708" s="2">
        <v>4.4000000000000004</v>
      </c>
      <c r="Q708" s="2">
        <v>6567</v>
      </c>
      <c r="R708" s="2">
        <v>3513</v>
      </c>
      <c r="S708" s="2">
        <v>12</v>
      </c>
      <c r="T708" s="30">
        <f t="shared" si="66"/>
        <v>55318626</v>
      </c>
      <c r="U708" s="30">
        <f t="shared" si="67"/>
        <v>11787669</v>
      </c>
      <c r="V708" s="30">
        <f t="shared" si="68"/>
        <v>43530957</v>
      </c>
      <c r="W708" s="27">
        <f t="shared" si="69"/>
        <v>101.46153846153847</v>
      </c>
      <c r="X708" s="31">
        <f t="shared" si="70"/>
        <v>128.93612468796542</v>
      </c>
      <c r="Y708" t="str">
        <f t="shared" si="71"/>
        <v>High ROI</v>
      </c>
    </row>
    <row r="709" spans="1:25" x14ac:dyDescent="0.3">
      <c r="A709" s="2" t="s">
        <v>726</v>
      </c>
      <c r="B709" s="2" t="s">
        <v>1248</v>
      </c>
      <c r="C709" s="2" t="s">
        <v>1633</v>
      </c>
      <c r="D709" s="2" t="s">
        <v>1636</v>
      </c>
      <c r="E709" s="2">
        <v>2023</v>
      </c>
      <c r="F709" s="2" t="s">
        <v>1642</v>
      </c>
      <c r="G709" s="2">
        <v>1769</v>
      </c>
      <c r="H709" s="2">
        <v>7204</v>
      </c>
      <c r="I709" s="2">
        <v>14475</v>
      </c>
      <c r="J709" s="2">
        <v>54426</v>
      </c>
      <c r="K709" s="2">
        <v>8.2899999999999991</v>
      </c>
      <c r="L709" s="2">
        <v>15</v>
      </c>
      <c r="M709" s="2">
        <v>3.23</v>
      </c>
      <c r="N709" s="2">
        <v>0.59</v>
      </c>
      <c r="O709" s="2">
        <v>49.66</v>
      </c>
      <c r="P709" s="2">
        <v>2.7</v>
      </c>
      <c r="Q709" s="2">
        <v>6524</v>
      </c>
      <c r="R709" s="2">
        <v>594</v>
      </c>
      <c r="S709" s="2">
        <v>6</v>
      </c>
      <c r="T709" s="30">
        <f t="shared" si="66"/>
        <v>12743876</v>
      </c>
      <c r="U709" s="30">
        <f t="shared" si="67"/>
        <v>25660701</v>
      </c>
      <c r="V709" s="30">
        <f t="shared" si="68"/>
        <v>-12916825</v>
      </c>
      <c r="W709" s="27">
        <f t="shared" si="69"/>
        <v>-237.32820710689745</v>
      </c>
      <c r="X709" s="31">
        <f t="shared" si="70"/>
        <v>234.15051629735788</v>
      </c>
      <c r="Y709" t="str">
        <f t="shared" si="71"/>
        <v>Loss making</v>
      </c>
    </row>
    <row r="710" spans="1:25" x14ac:dyDescent="0.3">
      <c r="A710" s="2" t="s">
        <v>727</v>
      </c>
      <c r="B710" s="2" t="s">
        <v>1509</v>
      </c>
      <c r="C710" s="2" t="s">
        <v>1633</v>
      </c>
      <c r="D710" s="2" t="s">
        <v>1635</v>
      </c>
      <c r="E710" s="2">
        <v>2023</v>
      </c>
      <c r="F710" s="2" t="s">
        <v>1642</v>
      </c>
      <c r="G710" s="2">
        <v>330</v>
      </c>
      <c r="H710" s="2">
        <v>9348</v>
      </c>
      <c r="I710" s="2">
        <v>10891</v>
      </c>
      <c r="J710" s="2">
        <v>269911</v>
      </c>
      <c r="K710" s="2">
        <v>5.58</v>
      </c>
      <c r="L710" s="2">
        <v>5</v>
      </c>
      <c r="M710" s="2">
        <v>8.89</v>
      </c>
      <c r="N710" s="2">
        <v>10.34</v>
      </c>
      <c r="O710" s="2">
        <v>36.619999999999997</v>
      </c>
      <c r="P710" s="2">
        <v>1.3</v>
      </c>
      <c r="Q710" s="2">
        <v>9215</v>
      </c>
      <c r="R710" s="2">
        <v>1047</v>
      </c>
      <c r="S710" s="2">
        <v>11</v>
      </c>
      <c r="T710" s="30">
        <f t="shared" si="66"/>
        <v>3084840</v>
      </c>
      <c r="U710" s="30">
        <f t="shared" si="67"/>
        <v>3863941</v>
      </c>
      <c r="V710" s="30">
        <f t="shared" si="68"/>
        <v>-779101</v>
      </c>
      <c r="W710" s="27">
        <f t="shared" si="69"/>
        <v>-2.8865107387249873</v>
      </c>
      <c r="X710" s="31">
        <f t="shared" si="70"/>
        <v>11.429100703565249</v>
      </c>
      <c r="Y710" t="str">
        <f t="shared" si="71"/>
        <v>Loss making</v>
      </c>
    </row>
    <row r="711" spans="1:25" x14ac:dyDescent="0.3">
      <c r="A711" s="2" t="s">
        <v>728</v>
      </c>
      <c r="B711" s="2" t="s">
        <v>1026</v>
      </c>
      <c r="C711" s="2" t="s">
        <v>1633</v>
      </c>
      <c r="D711" s="2" t="s">
        <v>1637</v>
      </c>
      <c r="E711" s="2">
        <v>2024</v>
      </c>
      <c r="F711" s="2" t="s">
        <v>1642</v>
      </c>
      <c r="G711" s="2">
        <v>3316</v>
      </c>
      <c r="H711" s="2">
        <v>14475</v>
      </c>
      <c r="I711" s="2">
        <v>3304</v>
      </c>
      <c r="J711" s="2">
        <v>339750</v>
      </c>
      <c r="K711" s="2">
        <v>9.93</v>
      </c>
      <c r="L711" s="2">
        <v>12</v>
      </c>
      <c r="M711" s="2">
        <v>1.61</v>
      </c>
      <c r="N711" s="2">
        <v>7.48</v>
      </c>
      <c r="O711" s="2">
        <v>15.69</v>
      </c>
      <c r="P711" s="2">
        <v>1</v>
      </c>
      <c r="Q711" s="2">
        <v>12726</v>
      </c>
      <c r="R711" s="2">
        <v>122</v>
      </c>
      <c r="S711" s="2">
        <v>7</v>
      </c>
      <c r="T711" s="30">
        <f t="shared" si="66"/>
        <v>47999100</v>
      </c>
      <c r="U711" s="30">
        <f t="shared" si="67"/>
        <v>11295814</v>
      </c>
      <c r="V711" s="30">
        <f t="shared" si="68"/>
        <v>36703286</v>
      </c>
      <c r="W711" s="27">
        <f t="shared" si="69"/>
        <v>108.03027520235467</v>
      </c>
      <c r="X711" s="31">
        <f t="shared" si="70"/>
        <v>141.27770419426048</v>
      </c>
      <c r="Y711" t="str">
        <f t="shared" si="71"/>
        <v>High ROI</v>
      </c>
    </row>
    <row r="712" spans="1:25" x14ac:dyDescent="0.3">
      <c r="A712" s="2" t="s">
        <v>729</v>
      </c>
      <c r="B712" s="2" t="s">
        <v>1510</v>
      </c>
      <c r="C712" s="2" t="s">
        <v>1634</v>
      </c>
      <c r="D712" s="2" t="s">
        <v>1637</v>
      </c>
      <c r="E712" s="2">
        <v>2023</v>
      </c>
      <c r="F712" s="2" t="s">
        <v>1639</v>
      </c>
      <c r="G712" s="2">
        <v>1937</v>
      </c>
      <c r="H712" s="2">
        <v>8424</v>
      </c>
      <c r="I712" s="2">
        <v>11764</v>
      </c>
      <c r="J712" s="2">
        <v>491048</v>
      </c>
      <c r="K712" s="2">
        <v>2.12</v>
      </c>
      <c r="L712" s="2">
        <v>15</v>
      </c>
      <c r="M712" s="2">
        <v>1.73</v>
      </c>
      <c r="N712" s="2">
        <v>18.7</v>
      </c>
      <c r="O712" s="2">
        <v>17.16</v>
      </c>
      <c r="P712" s="2">
        <v>3.1</v>
      </c>
      <c r="Q712" s="2">
        <v>4131</v>
      </c>
      <c r="R712" s="2">
        <v>1228</v>
      </c>
      <c r="S712" s="2">
        <v>14</v>
      </c>
      <c r="T712" s="30">
        <f t="shared" si="66"/>
        <v>16317288</v>
      </c>
      <c r="U712" s="30">
        <f t="shared" si="67"/>
        <v>23277916</v>
      </c>
      <c r="V712" s="30">
        <f t="shared" si="68"/>
        <v>-6960628</v>
      </c>
      <c r="W712" s="27">
        <f t="shared" si="69"/>
        <v>-14.175046024013946</v>
      </c>
      <c r="X712" s="31">
        <f t="shared" si="70"/>
        <v>33.229517277333379</v>
      </c>
      <c r="Y712" t="str">
        <f t="shared" si="71"/>
        <v>Loss making</v>
      </c>
    </row>
    <row r="713" spans="1:25" x14ac:dyDescent="0.3">
      <c r="A713" s="2" t="s">
        <v>730</v>
      </c>
      <c r="B713" s="2" t="s">
        <v>1461</v>
      </c>
      <c r="C713" s="2" t="s">
        <v>1633</v>
      </c>
      <c r="D713" s="2" t="s">
        <v>1635</v>
      </c>
      <c r="E713" s="2">
        <v>2023</v>
      </c>
      <c r="F713" s="2" t="s">
        <v>1642</v>
      </c>
      <c r="G713" s="2">
        <v>3316</v>
      </c>
      <c r="H713" s="2">
        <v>1988</v>
      </c>
      <c r="I713" s="2">
        <v>14337</v>
      </c>
      <c r="J713" s="2">
        <v>78151</v>
      </c>
      <c r="K713" s="2">
        <v>8.56</v>
      </c>
      <c r="L713" s="2">
        <v>15</v>
      </c>
      <c r="M713" s="2">
        <v>2.67</v>
      </c>
      <c r="N713" s="2">
        <v>5.21</v>
      </c>
      <c r="O713" s="2">
        <v>44.7</v>
      </c>
      <c r="P713" s="2">
        <v>2.4</v>
      </c>
      <c r="Q713" s="2">
        <v>14912</v>
      </c>
      <c r="R713" s="2">
        <v>657</v>
      </c>
      <c r="S713" s="2">
        <v>10</v>
      </c>
      <c r="T713" s="30">
        <f t="shared" si="66"/>
        <v>6592208</v>
      </c>
      <c r="U713" s="30">
        <f t="shared" si="67"/>
        <v>47619643</v>
      </c>
      <c r="V713" s="30">
        <f t="shared" si="68"/>
        <v>-41027435</v>
      </c>
      <c r="W713" s="27">
        <f t="shared" si="69"/>
        <v>-524.97645583549797</v>
      </c>
      <c r="X713" s="31">
        <f t="shared" si="70"/>
        <v>84.352189991170945</v>
      </c>
      <c r="Y713" t="str">
        <f t="shared" si="71"/>
        <v>Loss making</v>
      </c>
    </row>
    <row r="714" spans="1:25" x14ac:dyDescent="0.3">
      <c r="A714" s="2" t="s">
        <v>731</v>
      </c>
      <c r="B714" s="2" t="s">
        <v>1511</v>
      </c>
      <c r="C714" s="2" t="s">
        <v>1632</v>
      </c>
      <c r="D714" s="2" t="s">
        <v>1638</v>
      </c>
      <c r="E714" s="2">
        <v>2024</v>
      </c>
      <c r="F714" s="2" t="s">
        <v>1639</v>
      </c>
      <c r="G714" s="2">
        <v>716</v>
      </c>
      <c r="H714" s="2">
        <v>8614</v>
      </c>
      <c r="I714" s="2">
        <v>14069</v>
      </c>
      <c r="J714" s="2">
        <v>323452</v>
      </c>
      <c r="K714" s="2">
        <v>2.78</v>
      </c>
      <c r="L714" s="2">
        <v>2</v>
      </c>
      <c r="M714" s="2">
        <v>1.2</v>
      </c>
      <c r="N714" s="2">
        <v>5.13</v>
      </c>
      <c r="O714" s="2">
        <v>38.46</v>
      </c>
      <c r="P714" s="2">
        <v>5</v>
      </c>
      <c r="Q714" s="2">
        <v>16537</v>
      </c>
      <c r="R714" s="2">
        <v>9908</v>
      </c>
      <c r="S714" s="2">
        <v>14</v>
      </c>
      <c r="T714" s="30">
        <f t="shared" si="66"/>
        <v>6167624</v>
      </c>
      <c r="U714" s="30">
        <f t="shared" si="67"/>
        <v>10396856</v>
      </c>
      <c r="V714" s="30">
        <f t="shared" si="68"/>
        <v>-4229232</v>
      </c>
      <c r="W714" s="27">
        <f t="shared" si="69"/>
        <v>-13.075300199102186</v>
      </c>
      <c r="X714" s="31">
        <f t="shared" si="70"/>
        <v>19.068127573797657</v>
      </c>
      <c r="Y714" t="str">
        <f t="shared" si="71"/>
        <v>Loss making</v>
      </c>
    </row>
    <row r="715" spans="1:25" x14ac:dyDescent="0.3">
      <c r="A715" s="2" t="s">
        <v>732</v>
      </c>
      <c r="B715" s="2" t="s">
        <v>1444</v>
      </c>
      <c r="C715" s="2" t="s">
        <v>1634</v>
      </c>
      <c r="D715" s="2" t="s">
        <v>1637</v>
      </c>
      <c r="E715" s="2">
        <v>2024</v>
      </c>
      <c r="F715" s="2" t="s">
        <v>1642</v>
      </c>
      <c r="G715" s="2">
        <v>4238</v>
      </c>
      <c r="H715" s="2">
        <v>17240</v>
      </c>
      <c r="I715" s="2">
        <v>10146</v>
      </c>
      <c r="J715" s="2">
        <v>290853</v>
      </c>
      <c r="K715" s="2">
        <v>4.18</v>
      </c>
      <c r="L715" s="2">
        <v>12</v>
      </c>
      <c r="M715" s="2">
        <v>2.2999999999999998</v>
      </c>
      <c r="N715" s="2">
        <v>4.74</v>
      </c>
      <c r="O715" s="2">
        <v>51.29</v>
      </c>
      <c r="P715" s="2">
        <v>4.0999999999999996</v>
      </c>
      <c r="Q715" s="2">
        <v>13147</v>
      </c>
      <c r="R715" s="2">
        <v>3830</v>
      </c>
      <c r="S715" s="2">
        <v>6</v>
      </c>
      <c r="T715" s="30">
        <f t="shared" si="66"/>
        <v>73063120</v>
      </c>
      <c r="U715" s="30">
        <f t="shared" si="67"/>
        <v>43289601</v>
      </c>
      <c r="V715" s="30">
        <f t="shared" si="68"/>
        <v>29773519</v>
      </c>
      <c r="W715" s="27">
        <f t="shared" si="69"/>
        <v>102.36620904718191</v>
      </c>
      <c r="X715" s="31">
        <f t="shared" si="70"/>
        <v>251.20291006109616</v>
      </c>
      <c r="Y715" t="str">
        <f t="shared" si="71"/>
        <v>High ROI</v>
      </c>
    </row>
    <row r="716" spans="1:25" x14ac:dyDescent="0.3">
      <c r="A716" s="2" t="s">
        <v>733</v>
      </c>
      <c r="B716" s="2" t="s">
        <v>1211</v>
      </c>
      <c r="C716" s="2" t="s">
        <v>1632</v>
      </c>
      <c r="D716" s="2" t="s">
        <v>1637</v>
      </c>
      <c r="E716" s="2">
        <v>2023</v>
      </c>
      <c r="F716" s="2" t="s">
        <v>1639</v>
      </c>
      <c r="G716" s="2">
        <v>721</v>
      </c>
      <c r="H716" s="2">
        <v>4673</v>
      </c>
      <c r="I716" s="2">
        <v>1387</v>
      </c>
      <c r="J716" s="2">
        <v>304595</v>
      </c>
      <c r="K716" s="2">
        <v>3.28</v>
      </c>
      <c r="L716" s="2">
        <v>13</v>
      </c>
      <c r="M716" s="2">
        <v>1.06</v>
      </c>
      <c r="N716" s="2">
        <v>3.14</v>
      </c>
      <c r="O716" s="2">
        <v>34.39</v>
      </c>
      <c r="P716" s="2">
        <v>4</v>
      </c>
      <c r="Q716" s="2">
        <v>14069</v>
      </c>
      <c r="R716" s="2">
        <v>5441</v>
      </c>
      <c r="S716" s="2">
        <v>9</v>
      </c>
      <c r="T716" s="30">
        <f t="shared" si="66"/>
        <v>3369233</v>
      </c>
      <c r="U716" s="30">
        <f t="shared" si="67"/>
        <v>1304622</v>
      </c>
      <c r="V716" s="30">
        <f t="shared" si="68"/>
        <v>2064611</v>
      </c>
      <c r="W716" s="27">
        <f t="shared" si="69"/>
        <v>6.7782169766411133</v>
      </c>
      <c r="X716" s="31">
        <f t="shared" si="70"/>
        <v>11.061353600682875</v>
      </c>
      <c r="Y716" t="str">
        <f t="shared" si="71"/>
        <v>Low ROI</v>
      </c>
    </row>
    <row r="717" spans="1:25" x14ac:dyDescent="0.3">
      <c r="A717" s="2" t="s">
        <v>734</v>
      </c>
      <c r="B717" s="2" t="s">
        <v>1189</v>
      </c>
      <c r="C717" s="2" t="s">
        <v>1632</v>
      </c>
      <c r="D717" s="2" t="s">
        <v>1638</v>
      </c>
      <c r="E717" s="2">
        <v>2024</v>
      </c>
      <c r="F717" s="2" t="s">
        <v>1642</v>
      </c>
      <c r="G717" s="2">
        <v>2019</v>
      </c>
      <c r="H717" s="2">
        <v>3167</v>
      </c>
      <c r="I717" s="2">
        <v>13563</v>
      </c>
      <c r="J717" s="2">
        <v>226743</v>
      </c>
      <c r="K717" s="2">
        <v>2.74</v>
      </c>
      <c r="L717" s="2">
        <v>7</v>
      </c>
      <c r="M717" s="2">
        <v>8.2200000000000006</v>
      </c>
      <c r="N717" s="2">
        <v>7.78</v>
      </c>
      <c r="O717" s="2">
        <v>65.03</v>
      </c>
      <c r="P717" s="2">
        <v>4.8</v>
      </c>
      <c r="Q717" s="2">
        <v>3869</v>
      </c>
      <c r="R717" s="2">
        <v>7098</v>
      </c>
      <c r="S717" s="2">
        <v>12</v>
      </c>
      <c r="T717" s="30">
        <f t="shared" si="66"/>
        <v>6394173</v>
      </c>
      <c r="U717" s="30">
        <f t="shared" si="67"/>
        <v>27610440</v>
      </c>
      <c r="V717" s="30">
        <f t="shared" si="68"/>
        <v>-21216267</v>
      </c>
      <c r="W717" s="27">
        <f t="shared" si="69"/>
        <v>-93.569666979796509</v>
      </c>
      <c r="X717" s="31">
        <f t="shared" si="70"/>
        <v>28.200089969701381</v>
      </c>
      <c r="Y717" t="str">
        <f t="shared" si="71"/>
        <v>Loss making</v>
      </c>
    </row>
    <row r="718" spans="1:25" x14ac:dyDescent="0.3">
      <c r="A718" s="2" t="s">
        <v>735</v>
      </c>
      <c r="B718" s="2" t="s">
        <v>1512</v>
      </c>
      <c r="C718" s="2" t="s">
        <v>1632</v>
      </c>
      <c r="D718" s="2" t="s">
        <v>1635</v>
      </c>
      <c r="E718" s="2">
        <v>2024</v>
      </c>
      <c r="F718" s="2" t="s">
        <v>1639</v>
      </c>
      <c r="G718" s="2">
        <v>4206</v>
      </c>
      <c r="H718" s="2">
        <v>5614</v>
      </c>
      <c r="I718" s="2">
        <v>10813</v>
      </c>
      <c r="J718" s="2">
        <v>140306</v>
      </c>
      <c r="K718" s="2">
        <v>12.39</v>
      </c>
      <c r="L718" s="2">
        <v>11</v>
      </c>
      <c r="M718" s="2">
        <v>1.39</v>
      </c>
      <c r="N718" s="2">
        <v>22.15</v>
      </c>
      <c r="O718" s="2">
        <v>79.12</v>
      </c>
      <c r="P718" s="2">
        <v>4.5999999999999996</v>
      </c>
      <c r="Q718" s="2">
        <v>13159</v>
      </c>
      <c r="R718" s="2">
        <v>7282</v>
      </c>
      <c r="S718" s="2">
        <v>2</v>
      </c>
      <c r="T718" s="30">
        <f t="shared" si="66"/>
        <v>23612484</v>
      </c>
      <c r="U718" s="30">
        <f t="shared" si="67"/>
        <v>45619784</v>
      </c>
      <c r="V718" s="30">
        <f t="shared" si="68"/>
        <v>-22007300</v>
      </c>
      <c r="W718" s="27">
        <f t="shared" si="69"/>
        <v>-156.85216598007213</v>
      </c>
      <c r="X718" s="31">
        <f t="shared" si="70"/>
        <v>168.29276011004518</v>
      </c>
      <c r="Y718" t="str">
        <f t="shared" si="71"/>
        <v>Loss making</v>
      </c>
    </row>
    <row r="719" spans="1:25" x14ac:dyDescent="0.3">
      <c r="A719" s="2" t="s">
        <v>736</v>
      </c>
      <c r="B719" s="2" t="s">
        <v>1513</v>
      </c>
      <c r="C719" s="2" t="s">
        <v>1634</v>
      </c>
      <c r="D719" s="2" t="s">
        <v>1635</v>
      </c>
      <c r="E719" s="2">
        <v>2024</v>
      </c>
      <c r="F719" s="2" t="s">
        <v>1642</v>
      </c>
      <c r="G719" s="2">
        <v>3172</v>
      </c>
      <c r="H719" s="2">
        <v>5053</v>
      </c>
      <c r="I719" s="2">
        <v>9977</v>
      </c>
      <c r="J719" s="2">
        <v>275180</v>
      </c>
      <c r="K719" s="2">
        <v>4.29</v>
      </c>
      <c r="L719" s="2">
        <v>7</v>
      </c>
      <c r="M719" s="2">
        <v>7.47</v>
      </c>
      <c r="N719" s="2">
        <v>19.37</v>
      </c>
      <c r="O719" s="2">
        <v>33.909999999999997</v>
      </c>
      <c r="P719" s="2">
        <v>2.2999999999999998</v>
      </c>
      <c r="Q719" s="2">
        <v>2028</v>
      </c>
      <c r="R719" s="2">
        <v>7134</v>
      </c>
      <c r="S719" s="2">
        <v>6</v>
      </c>
      <c r="T719" s="30">
        <f t="shared" si="66"/>
        <v>16028116</v>
      </c>
      <c r="U719" s="30">
        <f t="shared" si="67"/>
        <v>31922224</v>
      </c>
      <c r="V719" s="30">
        <f t="shared" si="68"/>
        <v>-15894108</v>
      </c>
      <c r="W719" s="27">
        <f t="shared" si="69"/>
        <v>-57.75895050512392</v>
      </c>
      <c r="X719" s="31">
        <f t="shared" si="70"/>
        <v>58.245933570753685</v>
      </c>
      <c r="Y719" t="str">
        <f t="shared" si="71"/>
        <v>Loss making</v>
      </c>
    </row>
    <row r="720" spans="1:25" x14ac:dyDescent="0.3">
      <c r="A720" s="2" t="s">
        <v>737</v>
      </c>
      <c r="B720" s="2" t="s">
        <v>1036</v>
      </c>
      <c r="C720" s="2" t="s">
        <v>1632</v>
      </c>
      <c r="D720" s="2" t="s">
        <v>1635</v>
      </c>
      <c r="E720" s="2">
        <v>2024</v>
      </c>
      <c r="F720" s="2" t="s">
        <v>1641</v>
      </c>
      <c r="G720" s="2">
        <v>4749</v>
      </c>
      <c r="H720" s="2">
        <v>9261</v>
      </c>
      <c r="I720" s="2">
        <v>4879</v>
      </c>
      <c r="J720" s="2">
        <v>419128</v>
      </c>
      <c r="K720" s="2">
        <v>13.91</v>
      </c>
      <c r="L720" s="2">
        <v>8</v>
      </c>
      <c r="M720" s="2">
        <v>0.48</v>
      </c>
      <c r="N720" s="2">
        <v>18.38</v>
      </c>
      <c r="O720" s="2">
        <v>25.44</v>
      </c>
      <c r="P720" s="2">
        <v>1.7</v>
      </c>
      <c r="Q720" s="2">
        <v>12002</v>
      </c>
      <c r="R720" s="2">
        <v>1756</v>
      </c>
      <c r="S720" s="2">
        <v>11</v>
      </c>
      <c r="T720" s="30">
        <f t="shared" si="66"/>
        <v>43980489</v>
      </c>
      <c r="U720" s="30">
        <f t="shared" si="67"/>
        <v>23589499</v>
      </c>
      <c r="V720" s="30">
        <f t="shared" si="68"/>
        <v>20390990</v>
      </c>
      <c r="W720" s="27">
        <f t="shared" si="69"/>
        <v>48.65098490198698</v>
      </c>
      <c r="X720" s="31">
        <f t="shared" si="70"/>
        <v>104.93331154205875</v>
      </c>
      <c r="Y720" t="str">
        <f t="shared" si="71"/>
        <v>Moderate</v>
      </c>
    </row>
    <row r="721" spans="1:25" x14ac:dyDescent="0.3">
      <c r="A721" s="2" t="s">
        <v>738</v>
      </c>
      <c r="B721" s="2" t="s">
        <v>1514</v>
      </c>
      <c r="C721" s="2" t="s">
        <v>1633</v>
      </c>
      <c r="D721" s="2" t="s">
        <v>1635</v>
      </c>
      <c r="E721" s="2">
        <v>2024</v>
      </c>
      <c r="F721" s="2" t="s">
        <v>1640</v>
      </c>
      <c r="G721" s="2">
        <v>4827</v>
      </c>
      <c r="H721" s="2">
        <v>2500</v>
      </c>
      <c r="I721" s="2">
        <v>4148</v>
      </c>
      <c r="J721" s="2">
        <v>52204</v>
      </c>
      <c r="K721" s="2">
        <v>14.55</v>
      </c>
      <c r="L721" s="2">
        <v>0</v>
      </c>
      <c r="M721" s="2">
        <v>9.49</v>
      </c>
      <c r="N721" s="2">
        <v>19.93</v>
      </c>
      <c r="O721" s="2">
        <v>19.29</v>
      </c>
      <c r="P721" s="2">
        <v>4</v>
      </c>
      <c r="Q721" s="2">
        <v>6175</v>
      </c>
      <c r="R721" s="2">
        <v>4273</v>
      </c>
      <c r="S721" s="2">
        <v>2</v>
      </c>
      <c r="T721" s="30">
        <f t="shared" si="66"/>
        <v>12067500</v>
      </c>
      <c r="U721" s="30">
        <f t="shared" si="67"/>
        <v>20074600</v>
      </c>
      <c r="V721" s="30">
        <f t="shared" si="68"/>
        <v>-8007100</v>
      </c>
      <c r="W721" s="27">
        <f t="shared" si="69"/>
        <v>-153.38096697571066</v>
      </c>
      <c r="X721" s="31">
        <f t="shared" si="70"/>
        <v>231.16044747528926</v>
      </c>
      <c r="Y721" t="str">
        <f t="shared" si="71"/>
        <v>Loss making</v>
      </c>
    </row>
    <row r="722" spans="1:25" x14ac:dyDescent="0.3">
      <c r="A722" s="2" t="s">
        <v>739</v>
      </c>
      <c r="B722" s="2" t="s">
        <v>1186</v>
      </c>
      <c r="C722" s="2" t="s">
        <v>1632</v>
      </c>
      <c r="D722" s="2" t="s">
        <v>1635</v>
      </c>
      <c r="E722" s="2">
        <v>2024</v>
      </c>
      <c r="F722" s="2" t="s">
        <v>1641</v>
      </c>
      <c r="G722" s="2">
        <v>3950</v>
      </c>
      <c r="H722" s="2">
        <v>17138</v>
      </c>
      <c r="I722" s="2">
        <v>7099</v>
      </c>
      <c r="J722" s="2">
        <v>142769</v>
      </c>
      <c r="K722" s="2">
        <v>8.57</v>
      </c>
      <c r="L722" s="2">
        <v>5</v>
      </c>
      <c r="M722" s="2">
        <v>7.11</v>
      </c>
      <c r="N722" s="2">
        <v>6.74</v>
      </c>
      <c r="O722" s="2">
        <v>59.3</v>
      </c>
      <c r="P722" s="2">
        <v>2.5</v>
      </c>
      <c r="Q722" s="2">
        <v>19547</v>
      </c>
      <c r="R722" s="2">
        <v>5541</v>
      </c>
      <c r="S722" s="2">
        <v>11</v>
      </c>
      <c r="T722" s="30">
        <f t="shared" si="66"/>
        <v>67695100</v>
      </c>
      <c r="U722" s="30">
        <f t="shared" si="67"/>
        <v>28183819</v>
      </c>
      <c r="V722" s="30">
        <f t="shared" si="68"/>
        <v>39511281</v>
      </c>
      <c r="W722" s="27">
        <f t="shared" si="69"/>
        <v>276.74972157821378</v>
      </c>
      <c r="X722" s="31">
        <f t="shared" si="70"/>
        <v>474.15825564373216</v>
      </c>
      <c r="Y722" t="str">
        <f t="shared" si="71"/>
        <v>High ROI</v>
      </c>
    </row>
    <row r="723" spans="1:25" x14ac:dyDescent="0.3">
      <c r="A723" s="2" t="s">
        <v>740</v>
      </c>
      <c r="B723" s="2" t="s">
        <v>1515</v>
      </c>
      <c r="C723" s="2" t="s">
        <v>1632</v>
      </c>
      <c r="D723" s="2" t="s">
        <v>1638</v>
      </c>
      <c r="E723" s="2">
        <v>2024</v>
      </c>
      <c r="F723" s="2" t="s">
        <v>1642</v>
      </c>
      <c r="G723" s="2">
        <v>573</v>
      </c>
      <c r="H723" s="2">
        <v>19272</v>
      </c>
      <c r="I723" s="2">
        <v>4631</v>
      </c>
      <c r="J723" s="2">
        <v>137265</v>
      </c>
      <c r="K723" s="2">
        <v>2.15</v>
      </c>
      <c r="L723" s="2">
        <v>18</v>
      </c>
      <c r="M723" s="2">
        <v>7.0000000000000007E-2</v>
      </c>
      <c r="N723" s="2">
        <v>22.19</v>
      </c>
      <c r="O723" s="2">
        <v>45.51</v>
      </c>
      <c r="P723" s="2">
        <v>2.9</v>
      </c>
      <c r="Q723" s="2">
        <v>3841</v>
      </c>
      <c r="R723" s="2">
        <v>9098</v>
      </c>
      <c r="S723" s="2">
        <v>7</v>
      </c>
      <c r="T723" s="30">
        <f t="shared" si="66"/>
        <v>11042856</v>
      </c>
      <c r="U723" s="30">
        <f t="shared" si="67"/>
        <v>2790828</v>
      </c>
      <c r="V723" s="30">
        <f t="shared" si="68"/>
        <v>8252028</v>
      </c>
      <c r="W723" s="27">
        <f t="shared" si="69"/>
        <v>60.117495355698829</v>
      </c>
      <c r="X723" s="31">
        <f t="shared" si="70"/>
        <v>80.449174953556991</v>
      </c>
      <c r="Y723" t="str">
        <f t="shared" si="71"/>
        <v>Moderate</v>
      </c>
    </row>
    <row r="724" spans="1:25" x14ac:dyDescent="0.3">
      <c r="A724" s="2" t="s">
        <v>741</v>
      </c>
      <c r="B724" s="2" t="s">
        <v>1312</v>
      </c>
      <c r="C724" s="2" t="s">
        <v>1632</v>
      </c>
      <c r="D724" s="2" t="s">
        <v>1636</v>
      </c>
      <c r="E724" s="2">
        <v>2023</v>
      </c>
      <c r="F724" s="2" t="s">
        <v>1640</v>
      </c>
      <c r="G724" s="2">
        <v>2443</v>
      </c>
      <c r="H724" s="2">
        <v>6950</v>
      </c>
      <c r="I724" s="2">
        <v>10233</v>
      </c>
      <c r="J724" s="2">
        <v>343275</v>
      </c>
      <c r="K724" s="2">
        <v>5.62</v>
      </c>
      <c r="L724" s="2">
        <v>10</v>
      </c>
      <c r="M724" s="2">
        <v>7.64</v>
      </c>
      <c r="N724" s="2">
        <v>3.43</v>
      </c>
      <c r="O724" s="2">
        <v>25.04</v>
      </c>
      <c r="P724" s="2">
        <v>3.5</v>
      </c>
      <c r="Q724" s="2">
        <v>15419</v>
      </c>
      <c r="R724" s="2">
        <v>3412</v>
      </c>
      <c r="S724" s="2">
        <v>8</v>
      </c>
      <c r="T724" s="30">
        <f t="shared" si="66"/>
        <v>16978850</v>
      </c>
      <c r="U724" s="30">
        <f t="shared" si="67"/>
        <v>25342494</v>
      </c>
      <c r="V724" s="30">
        <f t="shared" si="68"/>
        <v>-8363644</v>
      </c>
      <c r="W724" s="27">
        <f t="shared" si="69"/>
        <v>-24.364267715388536</v>
      </c>
      <c r="X724" s="31">
        <f t="shared" si="70"/>
        <v>49.461364794989443</v>
      </c>
      <c r="Y724" t="str">
        <f t="shared" si="71"/>
        <v>Loss making</v>
      </c>
    </row>
    <row r="725" spans="1:25" x14ac:dyDescent="0.3">
      <c r="A725" s="2" t="s">
        <v>742</v>
      </c>
      <c r="B725" s="2" t="s">
        <v>1382</v>
      </c>
      <c r="C725" s="2" t="s">
        <v>1633</v>
      </c>
      <c r="D725" s="2" t="s">
        <v>1635</v>
      </c>
      <c r="E725" s="2">
        <v>2023</v>
      </c>
      <c r="F725" s="2" t="s">
        <v>1642</v>
      </c>
      <c r="G725" s="2">
        <v>3167</v>
      </c>
      <c r="H725" s="2">
        <v>5212</v>
      </c>
      <c r="I725" s="2">
        <v>9181</v>
      </c>
      <c r="J725" s="2">
        <v>102428</v>
      </c>
      <c r="K725" s="2">
        <v>11.97</v>
      </c>
      <c r="L725" s="2">
        <v>10</v>
      </c>
      <c r="M725" s="2">
        <v>5.14</v>
      </c>
      <c r="N725" s="2">
        <v>8.41</v>
      </c>
      <c r="O725" s="2">
        <v>62.25</v>
      </c>
      <c r="P725" s="2">
        <v>4.5999999999999996</v>
      </c>
      <c r="Q725" s="2">
        <v>16230</v>
      </c>
      <c r="R725" s="2">
        <v>8745</v>
      </c>
      <c r="S725" s="2">
        <v>13</v>
      </c>
      <c r="T725" s="30">
        <f t="shared" si="66"/>
        <v>16506404</v>
      </c>
      <c r="U725" s="30">
        <f t="shared" si="67"/>
        <v>29178655</v>
      </c>
      <c r="V725" s="30">
        <f t="shared" si="68"/>
        <v>-12672251</v>
      </c>
      <c r="W725" s="27">
        <f t="shared" si="69"/>
        <v>-123.71862186120983</v>
      </c>
      <c r="X725" s="31">
        <f t="shared" si="70"/>
        <v>161.15128675752723</v>
      </c>
      <c r="Y725" t="str">
        <f t="shared" si="71"/>
        <v>Loss making</v>
      </c>
    </row>
    <row r="726" spans="1:25" x14ac:dyDescent="0.3">
      <c r="A726" s="2" t="s">
        <v>743</v>
      </c>
      <c r="B726" s="2" t="s">
        <v>1045</v>
      </c>
      <c r="C726" s="2" t="s">
        <v>1634</v>
      </c>
      <c r="D726" s="2" t="s">
        <v>1636</v>
      </c>
      <c r="E726" s="2">
        <v>2023</v>
      </c>
      <c r="F726" s="2" t="s">
        <v>1640</v>
      </c>
      <c r="G726" s="2">
        <v>2643</v>
      </c>
      <c r="H726" s="2">
        <v>2867</v>
      </c>
      <c r="I726" s="2">
        <v>14528</v>
      </c>
      <c r="J726" s="2">
        <v>83870</v>
      </c>
      <c r="K726" s="2">
        <v>5.51</v>
      </c>
      <c r="L726" s="2">
        <v>12</v>
      </c>
      <c r="M726" s="2">
        <v>7.79</v>
      </c>
      <c r="N726" s="2">
        <v>14.67</v>
      </c>
      <c r="O726" s="2">
        <v>21.88</v>
      </c>
      <c r="P726" s="2">
        <v>2.7</v>
      </c>
      <c r="Q726" s="2">
        <v>16756</v>
      </c>
      <c r="R726" s="2">
        <v>2424</v>
      </c>
      <c r="S726" s="2">
        <v>6</v>
      </c>
      <c r="T726" s="30">
        <f t="shared" si="66"/>
        <v>7577481</v>
      </c>
      <c r="U726" s="30">
        <f t="shared" si="67"/>
        <v>38481374</v>
      </c>
      <c r="V726" s="30">
        <f t="shared" si="68"/>
        <v>-30903893</v>
      </c>
      <c r="W726" s="27">
        <f t="shared" si="69"/>
        <v>-368.473745081674</v>
      </c>
      <c r="X726" s="31">
        <f t="shared" si="70"/>
        <v>90.347931322284481</v>
      </c>
      <c r="Y726" t="str">
        <f t="shared" si="71"/>
        <v>Loss making</v>
      </c>
    </row>
    <row r="727" spans="1:25" x14ac:dyDescent="0.3">
      <c r="A727" s="2" t="s">
        <v>744</v>
      </c>
      <c r="B727" s="2" t="s">
        <v>1516</v>
      </c>
      <c r="C727" s="2" t="s">
        <v>1632</v>
      </c>
      <c r="D727" s="2" t="s">
        <v>1637</v>
      </c>
      <c r="E727" s="2">
        <v>2024</v>
      </c>
      <c r="F727" s="2" t="s">
        <v>1640</v>
      </c>
      <c r="G727" s="2">
        <v>2018</v>
      </c>
      <c r="H727" s="2">
        <v>9689</v>
      </c>
      <c r="I727" s="2">
        <v>9972</v>
      </c>
      <c r="J727" s="2">
        <v>153547</v>
      </c>
      <c r="K727" s="2">
        <v>1.31</v>
      </c>
      <c r="L727" s="2">
        <v>10</v>
      </c>
      <c r="M727" s="2">
        <v>5.22</v>
      </c>
      <c r="N727" s="2">
        <v>2.57</v>
      </c>
      <c r="O727" s="2">
        <v>54.34</v>
      </c>
      <c r="P727" s="2">
        <v>4.0999999999999996</v>
      </c>
      <c r="Q727" s="2">
        <v>6405</v>
      </c>
      <c r="R727" s="2">
        <v>9739</v>
      </c>
      <c r="S727" s="2">
        <v>2</v>
      </c>
      <c r="T727" s="30">
        <f t="shared" si="66"/>
        <v>19552402</v>
      </c>
      <c r="U727" s="30">
        <f t="shared" si="67"/>
        <v>20277043</v>
      </c>
      <c r="V727" s="30">
        <f t="shared" si="68"/>
        <v>-724641</v>
      </c>
      <c r="W727" s="27">
        <f t="shared" si="69"/>
        <v>-4.7193432629748546</v>
      </c>
      <c r="X727" s="31">
        <f t="shared" si="70"/>
        <v>127.33822217301542</v>
      </c>
      <c r="Y727" t="str">
        <f t="shared" si="71"/>
        <v>Loss making</v>
      </c>
    </row>
    <row r="728" spans="1:25" x14ac:dyDescent="0.3">
      <c r="A728" s="2" t="s">
        <v>745</v>
      </c>
      <c r="B728" s="2" t="s">
        <v>1517</v>
      </c>
      <c r="C728" s="2" t="s">
        <v>1634</v>
      </c>
      <c r="D728" s="2" t="s">
        <v>1636</v>
      </c>
      <c r="E728" s="2">
        <v>2023</v>
      </c>
      <c r="F728" s="2" t="s">
        <v>1639</v>
      </c>
      <c r="G728" s="2">
        <v>1803</v>
      </c>
      <c r="H728" s="2">
        <v>10513</v>
      </c>
      <c r="I728" s="2">
        <v>10690</v>
      </c>
      <c r="J728" s="2">
        <v>285990</v>
      </c>
      <c r="K728" s="2">
        <v>8.35</v>
      </c>
      <c r="L728" s="2">
        <v>17</v>
      </c>
      <c r="M728" s="2">
        <v>6.41</v>
      </c>
      <c r="N728" s="2">
        <v>18.25</v>
      </c>
      <c r="O728" s="2">
        <v>52.17</v>
      </c>
      <c r="P728" s="2">
        <v>2.1</v>
      </c>
      <c r="Q728" s="2">
        <v>17039</v>
      </c>
      <c r="R728" s="2">
        <v>5695</v>
      </c>
      <c r="S728" s="2">
        <v>7</v>
      </c>
      <c r="T728" s="30">
        <f t="shared" si="66"/>
        <v>18954939</v>
      </c>
      <c r="U728" s="30">
        <f t="shared" si="67"/>
        <v>19560060</v>
      </c>
      <c r="V728" s="30">
        <f t="shared" si="68"/>
        <v>-605121</v>
      </c>
      <c r="W728" s="27">
        <f t="shared" si="69"/>
        <v>-2.1158816741844122</v>
      </c>
      <c r="X728" s="31">
        <f t="shared" si="70"/>
        <v>66.278327913563416</v>
      </c>
      <c r="Y728" t="str">
        <f t="shared" si="71"/>
        <v>Loss making</v>
      </c>
    </row>
    <row r="729" spans="1:25" x14ac:dyDescent="0.3">
      <c r="A729" s="2" t="s">
        <v>746</v>
      </c>
      <c r="B729" s="2" t="s">
        <v>1518</v>
      </c>
      <c r="C729" s="2" t="s">
        <v>1632</v>
      </c>
      <c r="D729" s="2" t="s">
        <v>1637</v>
      </c>
      <c r="E729" s="2">
        <v>2023</v>
      </c>
      <c r="F729" s="2" t="s">
        <v>1640</v>
      </c>
      <c r="G729" s="2">
        <v>2346</v>
      </c>
      <c r="H729" s="2">
        <v>18338</v>
      </c>
      <c r="I729" s="2">
        <v>2515</v>
      </c>
      <c r="J729" s="2">
        <v>99067</v>
      </c>
      <c r="K729" s="2">
        <v>12.68</v>
      </c>
      <c r="L729" s="2">
        <v>14</v>
      </c>
      <c r="M729" s="2">
        <v>7.86</v>
      </c>
      <c r="N729" s="2">
        <v>9.68</v>
      </c>
      <c r="O729" s="2">
        <v>68.739999999999995</v>
      </c>
      <c r="P729" s="2">
        <v>3.8</v>
      </c>
      <c r="Q729" s="2">
        <v>16755</v>
      </c>
      <c r="R729" s="2">
        <v>6084</v>
      </c>
      <c r="S729" s="2">
        <v>11</v>
      </c>
      <c r="T729" s="30">
        <f t="shared" si="66"/>
        <v>43020948</v>
      </c>
      <c r="U729" s="30">
        <f t="shared" si="67"/>
        <v>5999257</v>
      </c>
      <c r="V729" s="30">
        <f t="shared" si="68"/>
        <v>37021691</v>
      </c>
      <c r="W729" s="27">
        <f t="shared" si="69"/>
        <v>373.70356425449444</v>
      </c>
      <c r="X729" s="31">
        <f t="shared" si="70"/>
        <v>434.26113640263662</v>
      </c>
      <c r="Y729" t="str">
        <f t="shared" si="71"/>
        <v>High ROI</v>
      </c>
    </row>
    <row r="730" spans="1:25" x14ac:dyDescent="0.3">
      <c r="A730" s="2" t="s">
        <v>747</v>
      </c>
      <c r="B730" s="2" t="s">
        <v>1371</v>
      </c>
      <c r="C730" s="2" t="s">
        <v>1633</v>
      </c>
      <c r="D730" s="2" t="s">
        <v>1637</v>
      </c>
      <c r="E730" s="2">
        <v>2023</v>
      </c>
      <c r="F730" s="2" t="s">
        <v>1641</v>
      </c>
      <c r="G730" s="2">
        <v>2311</v>
      </c>
      <c r="H730" s="2">
        <v>5226</v>
      </c>
      <c r="I730" s="2">
        <v>11585</v>
      </c>
      <c r="J730" s="2">
        <v>288083</v>
      </c>
      <c r="K730" s="2">
        <v>11.94</v>
      </c>
      <c r="L730" s="2">
        <v>0</v>
      </c>
      <c r="M730" s="2">
        <v>4.05</v>
      </c>
      <c r="N730" s="2">
        <v>19.61</v>
      </c>
      <c r="O730" s="2">
        <v>14.41</v>
      </c>
      <c r="P730" s="2">
        <v>1</v>
      </c>
      <c r="Q730" s="2">
        <v>10384</v>
      </c>
      <c r="R730" s="2">
        <v>2611</v>
      </c>
      <c r="S730" s="2">
        <v>6</v>
      </c>
      <c r="T730" s="30">
        <f t="shared" si="66"/>
        <v>12077286</v>
      </c>
      <c r="U730" s="30">
        <f t="shared" si="67"/>
        <v>27061018</v>
      </c>
      <c r="V730" s="30">
        <f t="shared" si="68"/>
        <v>-14983732</v>
      </c>
      <c r="W730" s="27">
        <f t="shared" si="69"/>
        <v>-52.011857693789636</v>
      </c>
      <c r="X730" s="31">
        <f t="shared" si="70"/>
        <v>41.922938875254701</v>
      </c>
      <c r="Y730" t="str">
        <f t="shared" si="71"/>
        <v>Loss making</v>
      </c>
    </row>
    <row r="731" spans="1:25" x14ac:dyDescent="0.3">
      <c r="A731" s="2" t="s">
        <v>748</v>
      </c>
      <c r="B731" s="2" t="s">
        <v>1519</v>
      </c>
      <c r="C731" s="2" t="s">
        <v>1633</v>
      </c>
      <c r="D731" s="2" t="s">
        <v>1638</v>
      </c>
      <c r="E731" s="2">
        <v>2024</v>
      </c>
      <c r="F731" s="2" t="s">
        <v>1641</v>
      </c>
      <c r="G731" s="2">
        <v>2336</v>
      </c>
      <c r="H731" s="2">
        <v>6306</v>
      </c>
      <c r="I731" s="2">
        <v>13128</v>
      </c>
      <c r="J731" s="2">
        <v>162217</v>
      </c>
      <c r="K731" s="2">
        <v>2.63</v>
      </c>
      <c r="L731" s="2">
        <v>6</v>
      </c>
      <c r="M731" s="2">
        <v>0.03</v>
      </c>
      <c r="N731" s="2">
        <v>12.32</v>
      </c>
      <c r="O731" s="2">
        <v>81.03</v>
      </c>
      <c r="P731" s="2">
        <v>4.5</v>
      </c>
      <c r="Q731" s="2">
        <v>10643</v>
      </c>
      <c r="R731" s="2">
        <v>462</v>
      </c>
      <c r="S731" s="2">
        <v>7</v>
      </c>
      <c r="T731" s="30">
        <f t="shared" si="66"/>
        <v>14730816</v>
      </c>
      <c r="U731" s="30">
        <f t="shared" si="67"/>
        <v>30829225</v>
      </c>
      <c r="V731" s="30">
        <f t="shared" si="68"/>
        <v>-16098409</v>
      </c>
      <c r="W731" s="27">
        <f t="shared" si="69"/>
        <v>-99.239962519341375</v>
      </c>
      <c r="X731" s="31">
        <f t="shared" si="70"/>
        <v>90.809323313832707</v>
      </c>
      <c r="Y731" t="str">
        <f t="shared" si="71"/>
        <v>Loss making</v>
      </c>
    </row>
    <row r="732" spans="1:25" x14ac:dyDescent="0.3">
      <c r="A732" s="2" t="s">
        <v>749</v>
      </c>
      <c r="B732" s="2" t="s">
        <v>1520</v>
      </c>
      <c r="C732" s="2" t="s">
        <v>1633</v>
      </c>
      <c r="D732" s="2" t="s">
        <v>1637</v>
      </c>
      <c r="E732" s="2">
        <v>2023</v>
      </c>
      <c r="F732" s="2" t="s">
        <v>1641</v>
      </c>
      <c r="G732" s="2">
        <v>4252</v>
      </c>
      <c r="H732" s="2">
        <v>3690</v>
      </c>
      <c r="I732" s="2">
        <v>7250</v>
      </c>
      <c r="J732" s="2">
        <v>464823</v>
      </c>
      <c r="K732" s="2">
        <v>10.09</v>
      </c>
      <c r="L732" s="2">
        <v>12</v>
      </c>
      <c r="M732" s="2">
        <v>8.5</v>
      </c>
      <c r="N732" s="2">
        <v>4.5199999999999996</v>
      </c>
      <c r="O732" s="2">
        <v>66.239999999999995</v>
      </c>
      <c r="P732" s="2">
        <v>1.1000000000000001</v>
      </c>
      <c r="Q732" s="2">
        <v>7450</v>
      </c>
      <c r="R732" s="2">
        <v>3554</v>
      </c>
      <c r="S732" s="2">
        <v>12</v>
      </c>
      <c r="T732" s="30">
        <f t="shared" si="66"/>
        <v>15689880</v>
      </c>
      <c r="U732" s="30">
        <f t="shared" si="67"/>
        <v>31291823</v>
      </c>
      <c r="V732" s="30">
        <f t="shared" si="68"/>
        <v>-15601943</v>
      </c>
      <c r="W732" s="27">
        <f t="shared" si="69"/>
        <v>-33.565342076446306</v>
      </c>
      <c r="X732" s="31">
        <f t="shared" si="70"/>
        <v>33.754525916316531</v>
      </c>
      <c r="Y732" t="str">
        <f t="shared" si="71"/>
        <v>Loss making</v>
      </c>
    </row>
    <row r="733" spans="1:25" x14ac:dyDescent="0.3">
      <c r="A733" s="2" t="s">
        <v>750</v>
      </c>
      <c r="B733" s="2" t="s">
        <v>1521</v>
      </c>
      <c r="C733" s="2" t="s">
        <v>1633</v>
      </c>
      <c r="D733" s="2" t="s">
        <v>1635</v>
      </c>
      <c r="E733" s="2">
        <v>2023</v>
      </c>
      <c r="F733" s="2" t="s">
        <v>1639</v>
      </c>
      <c r="G733" s="2">
        <v>2928</v>
      </c>
      <c r="H733" s="2">
        <v>10608</v>
      </c>
      <c r="I733" s="2">
        <v>14030</v>
      </c>
      <c r="J733" s="2">
        <v>468184</v>
      </c>
      <c r="K733" s="2">
        <v>3.31</v>
      </c>
      <c r="L733" s="2">
        <v>11</v>
      </c>
      <c r="M733" s="2">
        <v>3.81</v>
      </c>
      <c r="N733" s="2">
        <v>18.37</v>
      </c>
      <c r="O733" s="2">
        <v>27.29</v>
      </c>
      <c r="P733" s="2">
        <v>3.9</v>
      </c>
      <c r="Q733" s="2">
        <v>2860</v>
      </c>
      <c r="R733" s="2">
        <v>2898</v>
      </c>
      <c r="S733" s="2">
        <v>11</v>
      </c>
      <c r="T733" s="30">
        <f t="shared" si="66"/>
        <v>31060224</v>
      </c>
      <c r="U733" s="30">
        <f t="shared" si="67"/>
        <v>41548024</v>
      </c>
      <c r="V733" s="30">
        <f t="shared" si="68"/>
        <v>-10487800</v>
      </c>
      <c r="W733" s="27">
        <f t="shared" si="69"/>
        <v>-22.401021820480835</v>
      </c>
      <c r="X733" s="31">
        <f t="shared" si="70"/>
        <v>66.341916853203017</v>
      </c>
      <c r="Y733" t="str">
        <f t="shared" si="71"/>
        <v>Loss making</v>
      </c>
    </row>
    <row r="734" spans="1:25" x14ac:dyDescent="0.3">
      <c r="A734" s="2" t="s">
        <v>751</v>
      </c>
      <c r="B734" s="2" t="s">
        <v>1373</v>
      </c>
      <c r="C734" s="2" t="s">
        <v>1633</v>
      </c>
      <c r="D734" s="2" t="s">
        <v>1637</v>
      </c>
      <c r="E734" s="2">
        <v>2023</v>
      </c>
      <c r="F734" s="2" t="s">
        <v>1639</v>
      </c>
      <c r="G734" s="2">
        <v>4193</v>
      </c>
      <c r="H734" s="2">
        <v>13678</v>
      </c>
      <c r="I734" s="2">
        <v>13425</v>
      </c>
      <c r="J734" s="2">
        <v>148934</v>
      </c>
      <c r="K734" s="2">
        <v>3.27</v>
      </c>
      <c r="L734" s="2">
        <v>17</v>
      </c>
      <c r="M734" s="2">
        <v>4.96</v>
      </c>
      <c r="N734" s="2">
        <v>6.3</v>
      </c>
      <c r="O734" s="2">
        <v>24.67</v>
      </c>
      <c r="P734" s="2">
        <v>1.2</v>
      </c>
      <c r="Q734" s="2">
        <v>6627</v>
      </c>
      <c r="R734" s="2">
        <v>4720</v>
      </c>
      <c r="S734" s="2">
        <v>8</v>
      </c>
      <c r="T734" s="30">
        <f t="shared" si="66"/>
        <v>57351854</v>
      </c>
      <c r="U734" s="30">
        <f t="shared" si="67"/>
        <v>56439959</v>
      </c>
      <c r="V734" s="30">
        <f t="shared" si="68"/>
        <v>911895</v>
      </c>
      <c r="W734" s="27">
        <f t="shared" si="69"/>
        <v>6.1228127895577904</v>
      </c>
      <c r="X734" s="31">
        <f t="shared" si="70"/>
        <v>385.08234519988719</v>
      </c>
      <c r="Y734" t="str">
        <f t="shared" si="71"/>
        <v>Low ROI</v>
      </c>
    </row>
    <row r="735" spans="1:25" x14ac:dyDescent="0.3">
      <c r="A735" s="2" t="s">
        <v>752</v>
      </c>
      <c r="B735" s="2" t="s">
        <v>1522</v>
      </c>
      <c r="C735" s="2" t="s">
        <v>1633</v>
      </c>
      <c r="D735" s="2" t="s">
        <v>1637</v>
      </c>
      <c r="E735" s="2">
        <v>2024</v>
      </c>
      <c r="F735" s="2" t="s">
        <v>1642</v>
      </c>
      <c r="G735" s="2">
        <v>3694</v>
      </c>
      <c r="H735" s="2">
        <v>4375</v>
      </c>
      <c r="I735" s="2">
        <v>6233</v>
      </c>
      <c r="J735" s="2">
        <v>192980</v>
      </c>
      <c r="K735" s="2">
        <v>13.11</v>
      </c>
      <c r="L735" s="2">
        <v>18</v>
      </c>
      <c r="M735" s="2">
        <v>0.08</v>
      </c>
      <c r="N735" s="2">
        <v>12.27</v>
      </c>
      <c r="O735" s="2">
        <v>44.53</v>
      </c>
      <c r="P735" s="2">
        <v>2.1</v>
      </c>
      <c r="Q735" s="2">
        <v>15752</v>
      </c>
      <c r="R735" s="2">
        <v>3355</v>
      </c>
      <c r="S735" s="2">
        <v>8</v>
      </c>
      <c r="T735" s="30">
        <f t="shared" si="66"/>
        <v>16161250</v>
      </c>
      <c r="U735" s="30">
        <f t="shared" si="67"/>
        <v>23217682</v>
      </c>
      <c r="V735" s="30">
        <f t="shared" si="68"/>
        <v>-7056432</v>
      </c>
      <c r="W735" s="27">
        <f t="shared" si="69"/>
        <v>-36.565613016892939</v>
      </c>
      <c r="X735" s="31">
        <f t="shared" si="70"/>
        <v>83.745724945590212</v>
      </c>
      <c r="Y735" t="str">
        <f t="shared" si="71"/>
        <v>Loss making</v>
      </c>
    </row>
    <row r="736" spans="1:25" x14ac:dyDescent="0.3">
      <c r="A736" s="2" t="s">
        <v>753</v>
      </c>
      <c r="B736" s="2" t="s">
        <v>1079</v>
      </c>
      <c r="C736" s="2" t="s">
        <v>1634</v>
      </c>
      <c r="D736" s="2" t="s">
        <v>1637</v>
      </c>
      <c r="E736" s="2">
        <v>2023</v>
      </c>
      <c r="F736" s="2" t="s">
        <v>1642</v>
      </c>
      <c r="G736" s="2">
        <v>4482</v>
      </c>
      <c r="H736" s="2">
        <v>7092</v>
      </c>
      <c r="I736" s="2">
        <v>1898</v>
      </c>
      <c r="J736" s="2">
        <v>469639</v>
      </c>
      <c r="K736" s="2">
        <v>3.75</v>
      </c>
      <c r="L736" s="2">
        <v>14</v>
      </c>
      <c r="M736" s="2">
        <v>4.92</v>
      </c>
      <c r="N736" s="2">
        <v>1.89</v>
      </c>
      <c r="O736" s="2">
        <v>75.41</v>
      </c>
      <c r="P736" s="2">
        <v>3</v>
      </c>
      <c r="Q736" s="2">
        <v>10230</v>
      </c>
      <c r="R736" s="2">
        <v>1317</v>
      </c>
      <c r="S736" s="2">
        <v>3</v>
      </c>
      <c r="T736" s="30">
        <f t="shared" si="66"/>
        <v>31786344</v>
      </c>
      <c r="U736" s="30">
        <f t="shared" si="67"/>
        <v>8976475</v>
      </c>
      <c r="V736" s="30">
        <f t="shared" si="68"/>
        <v>22809869</v>
      </c>
      <c r="W736" s="27">
        <f t="shared" si="69"/>
        <v>48.568941250620156</v>
      </c>
      <c r="X736" s="31">
        <f t="shared" si="70"/>
        <v>67.682505073045462</v>
      </c>
      <c r="Y736" t="str">
        <f t="shared" si="71"/>
        <v>Moderate</v>
      </c>
    </row>
    <row r="737" spans="1:25" x14ac:dyDescent="0.3">
      <c r="A737" s="2" t="s">
        <v>754</v>
      </c>
      <c r="B737" s="2" t="s">
        <v>1167</v>
      </c>
      <c r="C737" s="2" t="s">
        <v>1634</v>
      </c>
      <c r="D737" s="2" t="s">
        <v>1635</v>
      </c>
      <c r="E737" s="2">
        <v>2023</v>
      </c>
      <c r="F737" s="2" t="s">
        <v>1639</v>
      </c>
      <c r="G737" s="2">
        <v>2105</v>
      </c>
      <c r="H737" s="2">
        <v>19324</v>
      </c>
      <c r="I737" s="2">
        <v>7896</v>
      </c>
      <c r="J737" s="2">
        <v>386851</v>
      </c>
      <c r="K737" s="2">
        <v>3.95</v>
      </c>
      <c r="L737" s="2">
        <v>7</v>
      </c>
      <c r="M737" s="2">
        <v>9.86</v>
      </c>
      <c r="N737" s="2">
        <v>15.45</v>
      </c>
      <c r="O737" s="2">
        <v>77.44</v>
      </c>
      <c r="P737" s="2">
        <v>2.7</v>
      </c>
      <c r="Q737" s="2">
        <v>5425</v>
      </c>
      <c r="R737" s="2">
        <v>1585</v>
      </c>
      <c r="S737" s="2">
        <v>13</v>
      </c>
      <c r="T737" s="30">
        <f t="shared" si="66"/>
        <v>40677020</v>
      </c>
      <c r="U737" s="30">
        <f t="shared" si="67"/>
        <v>17007931</v>
      </c>
      <c r="V737" s="30">
        <f t="shared" si="68"/>
        <v>23669089</v>
      </c>
      <c r="W737" s="27">
        <f t="shared" si="69"/>
        <v>61.183993320425692</v>
      </c>
      <c r="X737" s="31">
        <f t="shared" si="70"/>
        <v>105.14906255896973</v>
      </c>
      <c r="Y737" t="str">
        <f t="shared" si="71"/>
        <v>Moderate</v>
      </c>
    </row>
    <row r="738" spans="1:25" x14ac:dyDescent="0.3">
      <c r="A738" s="2" t="s">
        <v>755</v>
      </c>
      <c r="B738" s="2" t="s">
        <v>1523</v>
      </c>
      <c r="C738" s="2" t="s">
        <v>1632</v>
      </c>
      <c r="D738" s="2" t="s">
        <v>1635</v>
      </c>
      <c r="E738" s="2">
        <v>2024</v>
      </c>
      <c r="F738" s="2" t="s">
        <v>1639</v>
      </c>
      <c r="G738" s="2">
        <v>4770</v>
      </c>
      <c r="H738" s="2">
        <v>14092</v>
      </c>
      <c r="I738" s="2">
        <v>3126</v>
      </c>
      <c r="J738" s="2">
        <v>259329</v>
      </c>
      <c r="K738" s="2">
        <v>0.01</v>
      </c>
      <c r="L738" s="2">
        <v>18</v>
      </c>
      <c r="M738" s="2">
        <v>2.78</v>
      </c>
      <c r="N738" s="2">
        <v>16.649999999999999</v>
      </c>
      <c r="O738" s="2">
        <v>51.64</v>
      </c>
      <c r="P738" s="2">
        <v>1.8</v>
      </c>
      <c r="Q738" s="2">
        <v>9963</v>
      </c>
      <c r="R738" s="2">
        <v>5449</v>
      </c>
      <c r="S738" s="2">
        <v>4</v>
      </c>
      <c r="T738" s="30">
        <f t="shared" si="66"/>
        <v>67218840</v>
      </c>
      <c r="U738" s="30">
        <f t="shared" si="67"/>
        <v>15170349</v>
      </c>
      <c r="V738" s="30">
        <f t="shared" si="68"/>
        <v>52048491</v>
      </c>
      <c r="W738" s="27">
        <f t="shared" si="69"/>
        <v>200.704475781729</v>
      </c>
      <c r="X738" s="31">
        <f t="shared" si="70"/>
        <v>259.20294297976699</v>
      </c>
      <c r="Y738" t="str">
        <f t="shared" si="71"/>
        <v>High ROI</v>
      </c>
    </row>
    <row r="739" spans="1:25" x14ac:dyDescent="0.3">
      <c r="A739" s="2" t="s">
        <v>756</v>
      </c>
      <c r="B739" s="2" t="s">
        <v>1361</v>
      </c>
      <c r="C739" s="2" t="s">
        <v>1632</v>
      </c>
      <c r="D739" s="2" t="s">
        <v>1636</v>
      </c>
      <c r="E739" s="2">
        <v>2024</v>
      </c>
      <c r="F739" s="2" t="s">
        <v>1639</v>
      </c>
      <c r="G739" s="2">
        <v>1326</v>
      </c>
      <c r="H739" s="2">
        <v>10427</v>
      </c>
      <c r="I739" s="2">
        <v>12239</v>
      </c>
      <c r="J739" s="2">
        <v>307354</v>
      </c>
      <c r="K739" s="2">
        <v>13.06</v>
      </c>
      <c r="L739" s="2">
        <v>9</v>
      </c>
      <c r="M739" s="2">
        <v>3.95</v>
      </c>
      <c r="N739" s="2">
        <v>9.4700000000000006</v>
      </c>
      <c r="O739" s="2">
        <v>78.86</v>
      </c>
      <c r="P739" s="2">
        <v>2.2999999999999998</v>
      </c>
      <c r="Q739" s="2">
        <v>18912</v>
      </c>
      <c r="R739" s="2">
        <v>7295</v>
      </c>
      <c r="S739" s="2">
        <v>13</v>
      </c>
      <c r="T739" s="30">
        <f t="shared" si="66"/>
        <v>13826202</v>
      </c>
      <c r="U739" s="30">
        <f t="shared" si="67"/>
        <v>16536268</v>
      </c>
      <c r="V739" s="30">
        <f t="shared" si="68"/>
        <v>-2710066</v>
      </c>
      <c r="W739" s="27">
        <f t="shared" si="69"/>
        <v>-8.8174092414609859</v>
      </c>
      <c r="X739" s="31">
        <f t="shared" si="70"/>
        <v>44.984617086486594</v>
      </c>
      <c r="Y739" t="str">
        <f t="shared" si="71"/>
        <v>Loss making</v>
      </c>
    </row>
    <row r="740" spans="1:25" x14ac:dyDescent="0.3">
      <c r="A740" s="2" t="s">
        <v>757</v>
      </c>
      <c r="B740" s="2" t="s">
        <v>1281</v>
      </c>
      <c r="C740" s="2" t="s">
        <v>1632</v>
      </c>
      <c r="D740" s="2" t="s">
        <v>1636</v>
      </c>
      <c r="E740" s="2">
        <v>2023</v>
      </c>
      <c r="F740" s="2" t="s">
        <v>1640</v>
      </c>
      <c r="G740" s="2">
        <v>2816</v>
      </c>
      <c r="H740" s="2">
        <v>15937</v>
      </c>
      <c r="I740" s="2">
        <v>9887</v>
      </c>
      <c r="J740" s="2">
        <v>111215</v>
      </c>
      <c r="K740" s="2">
        <v>11.89</v>
      </c>
      <c r="L740" s="2">
        <v>6</v>
      </c>
      <c r="M740" s="2">
        <v>6.87</v>
      </c>
      <c r="N740" s="2">
        <v>23.86</v>
      </c>
      <c r="O740" s="2">
        <v>10.44</v>
      </c>
      <c r="P740" s="2">
        <v>3.9</v>
      </c>
      <c r="Q740" s="2">
        <v>2742</v>
      </c>
      <c r="R740" s="2">
        <v>7850</v>
      </c>
      <c r="S740" s="2">
        <v>7</v>
      </c>
      <c r="T740" s="30">
        <f t="shared" si="66"/>
        <v>44878592</v>
      </c>
      <c r="U740" s="30">
        <f t="shared" si="67"/>
        <v>27953007</v>
      </c>
      <c r="V740" s="30">
        <f t="shared" si="68"/>
        <v>16925585</v>
      </c>
      <c r="W740" s="27">
        <f t="shared" si="69"/>
        <v>152.18796924875241</v>
      </c>
      <c r="X740" s="31">
        <f t="shared" si="70"/>
        <v>403.53002742435825</v>
      </c>
      <c r="Y740" t="str">
        <f t="shared" si="71"/>
        <v>High ROI</v>
      </c>
    </row>
    <row r="741" spans="1:25" x14ac:dyDescent="0.3">
      <c r="A741" s="2" t="s">
        <v>758</v>
      </c>
      <c r="B741" s="2" t="s">
        <v>1223</v>
      </c>
      <c r="C741" s="2" t="s">
        <v>1633</v>
      </c>
      <c r="D741" s="2" t="s">
        <v>1637</v>
      </c>
      <c r="E741" s="2">
        <v>2024</v>
      </c>
      <c r="F741" s="2" t="s">
        <v>1640</v>
      </c>
      <c r="G741" s="2">
        <v>352</v>
      </c>
      <c r="H741" s="2">
        <v>13030</v>
      </c>
      <c r="I741" s="2">
        <v>7216</v>
      </c>
      <c r="J741" s="2">
        <v>236907</v>
      </c>
      <c r="K741" s="2">
        <v>9.41</v>
      </c>
      <c r="L741" s="2">
        <v>17</v>
      </c>
      <c r="M741" s="2">
        <v>8.15</v>
      </c>
      <c r="N741" s="2">
        <v>21.85</v>
      </c>
      <c r="O741" s="2">
        <v>12.81</v>
      </c>
      <c r="P741" s="2">
        <v>3.7</v>
      </c>
      <c r="Q741" s="2">
        <v>10284</v>
      </c>
      <c r="R741" s="2">
        <v>6179</v>
      </c>
      <c r="S741" s="2">
        <v>4</v>
      </c>
      <c r="T741" s="30">
        <f t="shared" si="66"/>
        <v>4586560</v>
      </c>
      <c r="U741" s="30">
        <f t="shared" si="67"/>
        <v>2776939</v>
      </c>
      <c r="V741" s="30">
        <f t="shared" si="68"/>
        <v>1809621</v>
      </c>
      <c r="W741" s="27">
        <f t="shared" si="69"/>
        <v>7.6385290430422064</v>
      </c>
      <c r="X741" s="31">
        <f t="shared" si="70"/>
        <v>19.360170868737523</v>
      </c>
      <c r="Y741" t="str">
        <f t="shared" si="71"/>
        <v>Low ROI</v>
      </c>
    </row>
    <row r="742" spans="1:25" x14ac:dyDescent="0.3">
      <c r="A742" s="2" t="s">
        <v>759</v>
      </c>
      <c r="B742" s="2" t="s">
        <v>1524</v>
      </c>
      <c r="C742" s="2" t="s">
        <v>1634</v>
      </c>
      <c r="D742" s="2" t="s">
        <v>1638</v>
      </c>
      <c r="E742" s="2">
        <v>2023</v>
      </c>
      <c r="F742" s="2" t="s">
        <v>1640</v>
      </c>
      <c r="G742" s="2">
        <v>688</v>
      </c>
      <c r="H742" s="2">
        <v>8510</v>
      </c>
      <c r="I742" s="2">
        <v>7780</v>
      </c>
      <c r="J742" s="2">
        <v>361573</v>
      </c>
      <c r="K742" s="2">
        <v>11.25</v>
      </c>
      <c r="L742" s="2">
        <v>15</v>
      </c>
      <c r="M742" s="2">
        <v>4.17</v>
      </c>
      <c r="N742" s="2">
        <v>17.7</v>
      </c>
      <c r="O742" s="2">
        <v>82.95</v>
      </c>
      <c r="P742" s="2">
        <v>1.3</v>
      </c>
      <c r="Q742" s="2">
        <v>11297</v>
      </c>
      <c r="R742" s="2">
        <v>9499</v>
      </c>
      <c r="S742" s="2">
        <v>3</v>
      </c>
      <c r="T742" s="30">
        <f t="shared" si="66"/>
        <v>5854880</v>
      </c>
      <c r="U742" s="30">
        <f t="shared" si="67"/>
        <v>5714213</v>
      </c>
      <c r="V742" s="30">
        <f t="shared" si="68"/>
        <v>140667</v>
      </c>
      <c r="W742" s="27">
        <f t="shared" si="69"/>
        <v>0.38904177026492576</v>
      </c>
      <c r="X742" s="31">
        <f t="shared" si="70"/>
        <v>16.192802006787012</v>
      </c>
      <c r="Y742" t="str">
        <f t="shared" si="71"/>
        <v>Low ROI</v>
      </c>
    </row>
    <row r="743" spans="1:25" x14ac:dyDescent="0.3">
      <c r="A743" s="2" t="s">
        <v>760</v>
      </c>
      <c r="B743" s="2" t="s">
        <v>1434</v>
      </c>
      <c r="C743" s="2" t="s">
        <v>1633</v>
      </c>
      <c r="D743" s="2" t="s">
        <v>1637</v>
      </c>
      <c r="E743" s="2">
        <v>2024</v>
      </c>
      <c r="F743" s="2" t="s">
        <v>1641</v>
      </c>
      <c r="G743" s="2">
        <v>105</v>
      </c>
      <c r="H743" s="2">
        <v>12707</v>
      </c>
      <c r="I743" s="2">
        <v>7563</v>
      </c>
      <c r="J743" s="2">
        <v>394296</v>
      </c>
      <c r="K743" s="2">
        <v>2.2799999999999998</v>
      </c>
      <c r="L743" s="2">
        <v>19</v>
      </c>
      <c r="M743" s="2">
        <v>3.1</v>
      </c>
      <c r="N743" s="2">
        <v>17.84</v>
      </c>
      <c r="O743" s="2">
        <v>72.03</v>
      </c>
      <c r="P743" s="2">
        <v>4</v>
      </c>
      <c r="Q743" s="2">
        <v>7906</v>
      </c>
      <c r="R743" s="2">
        <v>9740</v>
      </c>
      <c r="S743" s="2">
        <v>5</v>
      </c>
      <c r="T743" s="30">
        <f t="shared" si="66"/>
        <v>1334235</v>
      </c>
      <c r="U743" s="30">
        <f t="shared" si="67"/>
        <v>1188411</v>
      </c>
      <c r="V743" s="30">
        <f t="shared" si="68"/>
        <v>145824</v>
      </c>
      <c r="W743" s="27">
        <f t="shared" si="69"/>
        <v>0.36983383042181506</v>
      </c>
      <c r="X743" s="31">
        <f t="shared" si="70"/>
        <v>3.3838410737111206</v>
      </c>
      <c r="Y743" t="str">
        <f t="shared" si="71"/>
        <v>Low ROI</v>
      </c>
    </row>
    <row r="744" spans="1:25" x14ac:dyDescent="0.3">
      <c r="A744" s="2" t="s">
        <v>761</v>
      </c>
      <c r="B744" s="2" t="s">
        <v>1525</v>
      </c>
      <c r="C744" s="2" t="s">
        <v>1632</v>
      </c>
      <c r="D744" s="2" t="s">
        <v>1636</v>
      </c>
      <c r="E744" s="2">
        <v>2023</v>
      </c>
      <c r="F744" s="2" t="s">
        <v>1641</v>
      </c>
      <c r="G744" s="2">
        <v>4871</v>
      </c>
      <c r="H744" s="2">
        <v>4489</v>
      </c>
      <c r="I744" s="2">
        <v>2474</v>
      </c>
      <c r="J744" s="2">
        <v>158048</v>
      </c>
      <c r="K744" s="2">
        <v>6.87</v>
      </c>
      <c r="L744" s="2">
        <v>5</v>
      </c>
      <c r="M744" s="2">
        <v>9.3800000000000008</v>
      </c>
      <c r="N744" s="2">
        <v>6.31</v>
      </c>
      <c r="O744" s="2">
        <v>46.06</v>
      </c>
      <c r="P744" s="2">
        <v>1.2</v>
      </c>
      <c r="Q744" s="2">
        <v>15465</v>
      </c>
      <c r="R744" s="2">
        <v>8135</v>
      </c>
      <c r="S744" s="2">
        <v>6</v>
      </c>
      <c r="T744" s="30">
        <f t="shared" si="66"/>
        <v>21865919</v>
      </c>
      <c r="U744" s="30">
        <f t="shared" si="67"/>
        <v>12208902</v>
      </c>
      <c r="V744" s="30">
        <f t="shared" si="68"/>
        <v>9657017</v>
      </c>
      <c r="W744" s="27">
        <f t="shared" si="69"/>
        <v>61.101798187892285</v>
      </c>
      <c r="X744" s="31">
        <f t="shared" si="70"/>
        <v>138.34986206722007</v>
      </c>
      <c r="Y744" t="str">
        <f t="shared" si="71"/>
        <v>Moderate</v>
      </c>
    </row>
    <row r="745" spans="1:25" x14ac:dyDescent="0.3">
      <c r="A745" s="2" t="s">
        <v>762</v>
      </c>
      <c r="B745" s="2" t="s">
        <v>1526</v>
      </c>
      <c r="C745" s="2" t="s">
        <v>1634</v>
      </c>
      <c r="D745" s="2" t="s">
        <v>1635</v>
      </c>
      <c r="E745" s="2">
        <v>2024</v>
      </c>
      <c r="F745" s="2" t="s">
        <v>1642</v>
      </c>
      <c r="G745" s="2">
        <v>575</v>
      </c>
      <c r="H745" s="2">
        <v>13540</v>
      </c>
      <c r="I745" s="2">
        <v>11901</v>
      </c>
      <c r="J745" s="2">
        <v>219530</v>
      </c>
      <c r="K745" s="2">
        <v>5.27</v>
      </c>
      <c r="L745" s="2">
        <v>8</v>
      </c>
      <c r="M745" s="2">
        <v>6.77</v>
      </c>
      <c r="N745" s="2">
        <v>16.420000000000002</v>
      </c>
      <c r="O745" s="2">
        <v>70.290000000000006</v>
      </c>
      <c r="P745" s="2">
        <v>3.2</v>
      </c>
      <c r="Q745" s="2">
        <v>15233</v>
      </c>
      <c r="R745" s="2">
        <v>1607</v>
      </c>
      <c r="S745" s="2">
        <v>12</v>
      </c>
      <c r="T745" s="30">
        <f t="shared" si="66"/>
        <v>7785500</v>
      </c>
      <c r="U745" s="30">
        <f t="shared" si="67"/>
        <v>7062605</v>
      </c>
      <c r="V745" s="30">
        <f t="shared" si="68"/>
        <v>722895</v>
      </c>
      <c r="W745" s="27">
        <f t="shared" si="69"/>
        <v>3.2929212408326882</v>
      </c>
      <c r="X745" s="31">
        <f t="shared" si="70"/>
        <v>35.464401220789867</v>
      </c>
      <c r="Y745" t="str">
        <f t="shared" si="71"/>
        <v>Low ROI</v>
      </c>
    </row>
    <row r="746" spans="1:25" x14ac:dyDescent="0.3">
      <c r="A746" s="2" t="s">
        <v>763</v>
      </c>
      <c r="B746" s="2" t="s">
        <v>1186</v>
      </c>
      <c r="C746" s="2" t="s">
        <v>1632</v>
      </c>
      <c r="D746" s="2" t="s">
        <v>1637</v>
      </c>
      <c r="E746" s="2">
        <v>2024</v>
      </c>
      <c r="F746" s="2" t="s">
        <v>1639</v>
      </c>
      <c r="G746" s="2">
        <v>4619</v>
      </c>
      <c r="H746" s="2">
        <v>10718</v>
      </c>
      <c r="I746" s="2">
        <v>8750</v>
      </c>
      <c r="J746" s="2">
        <v>227241</v>
      </c>
      <c r="K746" s="2">
        <v>1.41</v>
      </c>
      <c r="L746" s="2">
        <v>12</v>
      </c>
      <c r="M746" s="2">
        <v>1.19</v>
      </c>
      <c r="N746" s="2">
        <v>4.96</v>
      </c>
      <c r="O746" s="2">
        <v>86.45</v>
      </c>
      <c r="P746" s="2">
        <v>2</v>
      </c>
      <c r="Q746" s="2">
        <v>19324</v>
      </c>
      <c r="R746" s="2">
        <v>1103</v>
      </c>
      <c r="S746" s="2">
        <v>11</v>
      </c>
      <c r="T746" s="30">
        <f t="shared" si="66"/>
        <v>49506442</v>
      </c>
      <c r="U746" s="30">
        <f t="shared" si="67"/>
        <v>40643491</v>
      </c>
      <c r="V746" s="30">
        <f t="shared" si="68"/>
        <v>8862951</v>
      </c>
      <c r="W746" s="27">
        <f t="shared" si="69"/>
        <v>39.002429139107818</v>
      </c>
      <c r="X746" s="31">
        <f t="shared" si="70"/>
        <v>217.8587578826004</v>
      </c>
      <c r="Y746" t="str">
        <f t="shared" si="71"/>
        <v>Moderate</v>
      </c>
    </row>
    <row r="747" spans="1:25" x14ac:dyDescent="0.3">
      <c r="A747" s="2" t="s">
        <v>764</v>
      </c>
      <c r="B747" s="2" t="s">
        <v>1527</v>
      </c>
      <c r="C747" s="2" t="s">
        <v>1634</v>
      </c>
      <c r="D747" s="2" t="s">
        <v>1635</v>
      </c>
      <c r="E747" s="2">
        <v>2023</v>
      </c>
      <c r="F747" s="2" t="s">
        <v>1641</v>
      </c>
      <c r="G747" s="2">
        <v>4173</v>
      </c>
      <c r="H747" s="2">
        <v>7971</v>
      </c>
      <c r="I747" s="2">
        <v>9922</v>
      </c>
      <c r="J747" s="2">
        <v>188731</v>
      </c>
      <c r="K747" s="2">
        <v>7.29</v>
      </c>
      <c r="L747" s="2">
        <v>7</v>
      </c>
      <c r="M747" s="2">
        <v>0.69</v>
      </c>
      <c r="N747" s="2">
        <v>3.6</v>
      </c>
      <c r="O747" s="2">
        <v>71.77</v>
      </c>
      <c r="P747" s="2">
        <v>3.4</v>
      </c>
      <c r="Q747" s="2">
        <v>5126</v>
      </c>
      <c r="R747" s="2">
        <v>6503</v>
      </c>
      <c r="S747" s="2">
        <v>10</v>
      </c>
      <c r="T747" s="30">
        <f t="shared" si="66"/>
        <v>33262983</v>
      </c>
      <c r="U747" s="30">
        <f t="shared" si="67"/>
        <v>41593237</v>
      </c>
      <c r="V747" s="30">
        <f t="shared" si="68"/>
        <v>-8330254</v>
      </c>
      <c r="W747" s="27">
        <f t="shared" si="69"/>
        <v>-44.138239081020075</v>
      </c>
      <c r="X747" s="31">
        <f t="shared" si="70"/>
        <v>176.24546576873962</v>
      </c>
      <c r="Y747" t="str">
        <f t="shared" si="71"/>
        <v>Loss making</v>
      </c>
    </row>
    <row r="748" spans="1:25" x14ac:dyDescent="0.3">
      <c r="A748" s="2" t="s">
        <v>765</v>
      </c>
      <c r="B748" s="2" t="s">
        <v>1129</v>
      </c>
      <c r="C748" s="2" t="s">
        <v>1632</v>
      </c>
      <c r="D748" s="2" t="s">
        <v>1636</v>
      </c>
      <c r="E748" s="2">
        <v>2023</v>
      </c>
      <c r="F748" s="2" t="s">
        <v>1641</v>
      </c>
      <c r="G748" s="2">
        <v>2175</v>
      </c>
      <c r="H748" s="2">
        <v>4363</v>
      </c>
      <c r="I748" s="2">
        <v>13376</v>
      </c>
      <c r="J748" s="2">
        <v>289977</v>
      </c>
      <c r="K748" s="2">
        <v>13.81</v>
      </c>
      <c r="L748" s="2">
        <v>15</v>
      </c>
      <c r="M748" s="2">
        <v>4.84</v>
      </c>
      <c r="N748" s="2">
        <v>24.99</v>
      </c>
      <c r="O748" s="2">
        <v>77.39</v>
      </c>
      <c r="P748" s="2">
        <v>2</v>
      </c>
      <c r="Q748" s="2">
        <v>11574</v>
      </c>
      <c r="R748" s="2">
        <v>1025</v>
      </c>
      <c r="S748" s="2">
        <v>4</v>
      </c>
      <c r="T748" s="30">
        <f t="shared" si="66"/>
        <v>9489525</v>
      </c>
      <c r="U748" s="30">
        <f t="shared" si="67"/>
        <v>29382777</v>
      </c>
      <c r="V748" s="30">
        <f t="shared" si="68"/>
        <v>-19893252</v>
      </c>
      <c r="W748" s="27">
        <f t="shared" si="69"/>
        <v>-68.602861606265321</v>
      </c>
      <c r="X748" s="31">
        <f t="shared" si="70"/>
        <v>32.725095438603752</v>
      </c>
      <c r="Y748" t="str">
        <f t="shared" si="71"/>
        <v>Loss making</v>
      </c>
    </row>
    <row r="749" spans="1:25" x14ac:dyDescent="0.3">
      <c r="A749" s="2" t="s">
        <v>766</v>
      </c>
      <c r="B749" s="2" t="s">
        <v>1033</v>
      </c>
      <c r="C749" s="2" t="s">
        <v>1632</v>
      </c>
      <c r="D749" s="2" t="s">
        <v>1635</v>
      </c>
      <c r="E749" s="2">
        <v>2024</v>
      </c>
      <c r="F749" s="2" t="s">
        <v>1641</v>
      </c>
      <c r="G749" s="2">
        <v>3337</v>
      </c>
      <c r="H749" s="2">
        <v>12193</v>
      </c>
      <c r="I749" s="2">
        <v>9715</v>
      </c>
      <c r="J749" s="2">
        <v>389384</v>
      </c>
      <c r="K749" s="2">
        <v>0.6</v>
      </c>
      <c r="L749" s="2">
        <v>12</v>
      </c>
      <c r="M749" s="2">
        <v>2.2000000000000002</v>
      </c>
      <c r="N749" s="2">
        <v>15.56</v>
      </c>
      <c r="O749" s="2">
        <v>70.849999999999994</v>
      </c>
      <c r="P749" s="2">
        <v>4.9000000000000004</v>
      </c>
      <c r="Q749" s="2">
        <v>18068</v>
      </c>
      <c r="R749" s="2">
        <v>8375</v>
      </c>
      <c r="S749" s="2">
        <v>4</v>
      </c>
      <c r="T749" s="30">
        <f t="shared" si="66"/>
        <v>40688041</v>
      </c>
      <c r="U749" s="30">
        <f t="shared" si="67"/>
        <v>32808339</v>
      </c>
      <c r="V749" s="30">
        <f t="shared" si="68"/>
        <v>7879702</v>
      </c>
      <c r="W749" s="27">
        <f t="shared" si="69"/>
        <v>20.236327121812916</v>
      </c>
      <c r="X749" s="31">
        <f t="shared" si="70"/>
        <v>104.49335617282682</v>
      </c>
      <c r="Y749" t="str">
        <f t="shared" si="71"/>
        <v>Moderate</v>
      </c>
    </row>
    <row r="750" spans="1:25" x14ac:dyDescent="0.3">
      <c r="A750" s="2" t="s">
        <v>767</v>
      </c>
      <c r="B750" s="2" t="s">
        <v>1169</v>
      </c>
      <c r="C750" s="2" t="s">
        <v>1634</v>
      </c>
      <c r="D750" s="2" t="s">
        <v>1638</v>
      </c>
      <c r="E750" s="2">
        <v>2024</v>
      </c>
      <c r="F750" s="2" t="s">
        <v>1640</v>
      </c>
      <c r="G750" s="2">
        <v>414</v>
      </c>
      <c r="H750" s="2">
        <v>2677</v>
      </c>
      <c r="I750" s="2">
        <v>11932</v>
      </c>
      <c r="J750" s="2">
        <v>476009</v>
      </c>
      <c r="K750" s="2">
        <v>4.37</v>
      </c>
      <c r="L750" s="2">
        <v>12</v>
      </c>
      <c r="M750" s="2">
        <v>2.54</v>
      </c>
      <c r="N750" s="2">
        <v>10.77</v>
      </c>
      <c r="O750" s="2">
        <v>23.46</v>
      </c>
      <c r="P750" s="2">
        <v>2.2000000000000002</v>
      </c>
      <c r="Q750" s="2">
        <v>9531</v>
      </c>
      <c r="R750" s="2">
        <v>6683</v>
      </c>
      <c r="S750" s="2">
        <v>7</v>
      </c>
      <c r="T750" s="30">
        <f t="shared" si="66"/>
        <v>1108278</v>
      </c>
      <c r="U750" s="30">
        <f t="shared" si="67"/>
        <v>5415857</v>
      </c>
      <c r="V750" s="30">
        <f t="shared" si="68"/>
        <v>-4307579</v>
      </c>
      <c r="W750" s="27">
        <f t="shared" si="69"/>
        <v>-9.0493646128539584</v>
      </c>
      <c r="X750" s="31">
        <f t="shared" si="70"/>
        <v>2.3282711041177793</v>
      </c>
      <c r="Y750" t="str">
        <f t="shared" si="71"/>
        <v>Loss making</v>
      </c>
    </row>
    <row r="751" spans="1:25" x14ac:dyDescent="0.3">
      <c r="A751" s="2" t="s">
        <v>768</v>
      </c>
      <c r="B751" s="2" t="s">
        <v>1457</v>
      </c>
      <c r="C751" s="2" t="s">
        <v>1632</v>
      </c>
      <c r="D751" s="2" t="s">
        <v>1636</v>
      </c>
      <c r="E751" s="2">
        <v>2023</v>
      </c>
      <c r="F751" s="2" t="s">
        <v>1642</v>
      </c>
      <c r="G751" s="2">
        <v>4671</v>
      </c>
      <c r="H751" s="2">
        <v>6260</v>
      </c>
      <c r="I751" s="2">
        <v>6849</v>
      </c>
      <c r="J751" s="2">
        <v>163688</v>
      </c>
      <c r="K751" s="2">
        <v>3.11</v>
      </c>
      <c r="L751" s="2">
        <v>16</v>
      </c>
      <c r="M751" s="2">
        <v>8.7799999999999994</v>
      </c>
      <c r="N751" s="2">
        <v>7.2</v>
      </c>
      <c r="O751" s="2">
        <v>76.69</v>
      </c>
      <c r="P751" s="2">
        <v>2</v>
      </c>
      <c r="Q751" s="2">
        <v>4688</v>
      </c>
      <c r="R751" s="2">
        <v>4027</v>
      </c>
      <c r="S751" s="2">
        <v>6</v>
      </c>
      <c r="T751" s="30">
        <f t="shared" si="66"/>
        <v>29240460</v>
      </c>
      <c r="U751" s="30">
        <f t="shared" si="67"/>
        <v>32155367</v>
      </c>
      <c r="V751" s="30">
        <f t="shared" si="68"/>
        <v>-2914907</v>
      </c>
      <c r="W751" s="27">
        <f t="shared" si="69"/>
        <v>-17.807701236498705</v>
      </c>
      <c r="X751" s="31">
        <f t="shared" si="70"/>
        <v>178.63533062900152</v>
      </c>
      <c r="Y751" t="str">
        <f t="shared" si="71"/>
        <v>Loss making</v>
      </c>
    </row>
    <row r="752" spans="1:25" x14ac:dyDescent="0.3">
      <c r="A752" s="2" t="s">
        <v>769</v>
      </c>
      <c r="B752" s="2" t="s">
        <v>1528</v>
      </c>
      <c r="C752" s="2" t="s">
        <v>1632</v>
      </c>
      <c r="D752" s="2" t="s">
        <v>1636</v>
      </c>
      <c r="E752" s="2">
        <v>2024</v>
      </c>
      <c r="F752" s="2" t="s">
        <v>1642</v>
      </c>
      <c r="G752" s="2">
        <v>1696</v>
      </c>
      <c r="H752" s="2">
        <v>1511</v>
      </c>
      <c r="I752" s="2">
        <v>1889</v>
      </c>
      <c r="J752" s="2">
        <v>358617</v>
      </c>
      <c r="K752" s="2">
        <v>3.57</v>
      </c>
      <c r="L752" s="2">
        <v>19</v>
      </c>
      <c r="M752" s="2">
        <v>0.9</v>
      </c>
      <c r="N752" s="2">
        <v>15.1</v>
      </c>
      <c r="O752" s="2">
        <v>25.61</v>
      </c>
      <c r="P752" s="2">
        <v>2.1</v>
      </c>
      <c r="Q752" s="2">
        <v>4445</v>
      </c>
      <c r="R752" s="2">
        <v>9834</v>
      </c>
      <c r="S752" s="2">
        <v>7</v>
      </c>
      <c r="T752" s="30">
        <f t="shared" si="66"/>
        <v>2562656</v>
      </c>
      <c r="U752" s="30">
        <f t="shared" si="67"/>
        <v>3562361</v>
      </c>
      <c r="V752" s="30">
        <f t="shared" si="68"/>
        <v>-999705</v>
      </c>
      <c r="W752" s="27">
        <f t="shared" si="69"/>
        <v>-2.7876676231188147</v>
      </c>
      <c r="X752" s="31">
        <f t="shared" si="70"/>
        <v>7.145941213049019</v>
      </c>
      <c r="Y752" t="str">
        <f t="shared" si="71"/>
        <v>Loss making</v>
      </c>
    </row>
    <row r="753" spans="1:25" x14ac:dyDescent="0.3">
      <c r="A753" s="2" t="s">
        <v>770</v>
      </c>
      <c r="B753" s="2" t="s">
        <v>1529</v>
      </c>
      <c r="C753" s="2" t="s">
        <v>1633</v>
      </c>
      <c r="D753" s="2" t="s">
        <v>1637</v>
      </c>
      <c r="E753" s="2">
        <v>2023</v>
      </c>
      <c r="F753" s="2" t="s">
        <v>1641</v>
      </c>
      <c r="G753" s="2">
        <v>968</v>
      </c>
      <c r="H753" s="2">
        <v>17853</v>
      </c>
      <c r="I753" s="2">
        <v>5378</v>
      </c>
      <c r="J753" s="2">
        <v>408906</v>
      </c>
      <c r="K753" s="2">
        <v>13.63</v>
      </c>
      <c r="L753" s="2">
        <v>4</v>
      </c>
      <c r="M753" s="2">
        <v>7.15</v>
      </c>
      <c r="N753" s="2">
        <v>1.24</v>
      </c>
      <c r="O753" s="2">
        <v>81.41</v>
      </c>
      <c r="P753" s="2">
        <v>4.5999999999999996</v>
      </c>
      <c r="Q753" s="2">
        <v>8265</v>
      </c>
      <c r="R753" s="2">
        <v>1085</v>
      </c>
      <c r="S753" s="2">
        <v>8</v>
      </c>
      <c r="T753" s="30">
        <f t="shared" si="66"/>
        <v>17281704</v>
      </c>
      <c r="U753" s="30">
        <f t="shared" si="67"/>
        <v>5614810</v>
      </c>
      <c r="V753" s="30">
        <f t="shared" si="68"/>
        <v>11666894</v>
      </c>
      <c r="W753" s="27">
        <f t="shared" si="69"/>
        <v>28.531970672966402</v>
      </c>
      <c r="X753" s="31">
        <f t="shared" si="70"/>
        <v>42.263268330618772</v>
      </c>
      <c r="Y753" t="str">
        <f t="shared" si="71"/>
        <v>Moderate</v>
      </c>
    </row>
    <row r="754" spans="1:25" x14ac:dyDescent="0.3">
      <c r="A754" s="2" t="s">
        <v>771</v>
      </c>
      <c r="B754" s="2" t="s">
        <v>1530</v>
      </c>
      <c r="C754" s="2" t="s">
        <v>1634</v>
      </c>
      <c r="D754" s="2" t="s">
        <v>1635</v>
      </c>
      <c r="E754" s="2">
        <v>2023</v>
      </c>
      <c r="F754" s="2" t="s">
        <v>1640</v>
      </c>
      <c r="G754" s="2">
        <v>2847</v>
      </c>
      <c r="H754" s="2">
        <v>13056</v>
      </c>
      <c r="I754" s="2">
        <v>9927</v>
      </c>
      <c r="J754" s="2">
        <v>270460</v>
      </c>
      <c r="K754" s="2">
        <v>7.02</v>
      </c>
      <c r="L754" s="2">
        <v>16</v>
      </c>
      <c r="M754" s="2">
        <v>2.71</v>
      </c>
      <c r="N754" s="2">
        <v>2.37</v>
      </c>
      <c r="O754" s="2">
        <v>46.69</v>
      </c>
      <c r="P754" s="2">
        <v>3.5</v>
      </c>
      <c r="Q754" s="2">
        <v>20358</v>
      </c>
      <c r="R754" s="2">
        <v>4331</v>
      </c>
      <c r="S754" s="2">
        <v>12</v>
      </c>
      <c r="T754" s="30">
        <f t="shared" si="66"/>
        <v>37170432</v>
      </c>
      <c r="U754" s="30">
        <f t="shared" si="67"/>
        <v>28532629</v>
      </c>
      <c r="V754" s="30">
        <f t="shared" si="68"/>
        <v>8637803</v>
      </c>
      <c r="W754" s="27">
        <f t="shared" si="69"/>
        <v>31.937451009391406</v>
      </c>
      <c r="X754" s="31">
        <f t="shared" si="70"/>
        <v>137.43411964800711</v>
      </c>
      <c r="Y754" t="str">
        <f t="shared" si="71"/>
        <v>Moderate</v>
      </c>
    </row>
    <row r="755" spans="1:25" x14ac:dyDescent="0.3">
      <c r="A755" s="2" t="s">
        <v>772</v>
      </c>
      <c r="B755" s="2" t="s">
        <v>1531</v>
      </c>
      <c r="C755" s="2" t="s">
        <v>1634</v>
      </c>
      <c r="D755" s="2" t="s">
        <v>1637</v>
      </c>
      <c r="E755" s="2">
        <v>2023</v>
      </c>
      <c r="F755" s="2" t="s">
        <v>1641</v>
      </c>
      <c r="G755" s="2">
        <v>1581</v>
      </c>
      <c r="H755" s="2">
        <v>13063</v>
      </c>
      <c r="I755" s="2">
        <v>11287</v>
      </c>
      <c r="J755" s="2">
        <v>419100</v>
      </c>
      <c r="K755" s="2">
        <v>6.99</v>
      </c>
      <c r="L755" s="2">
        <v>8</v>
      </c>
      <c r="M755" s="2">
        <v>7.6</v>
      </c>
      <c r="N755" s="2">
        <v>0.82</v>
      </c>
      <c r="O755" s="2">
        <v>64.16</v>
      </c>
      <c r="P755" s="2">
        <v>3.9</v>
      </c>
      <c r="Q755" s="2">
        <v>12307</v>
      </c>
      <c r="R755" s="2">
        <v>5402</v>
      </c>
      <c r="S755" s="2">
        <v>4</v>
      </c>
      <c r="T755" s="30">
        <f t="shared" si="66"/>
        <v>20652603</v>
      </c>
      <c r="U755" s="30">
        <f t="shared" si="67"/>
        <v>18263847</v>
      </c>
      <c r="V755" s="30">
        <f t="shared" si="68"/>
        <v>2388756</v>
      </c>
      <c r="W755" s="27">
        <f t="shared" si="69"/>
        <v>5.6997279885468863</v>
      </c>
      <c r="X755" s="31">
        <f t="shared" si="70"/>
        <v>49.278460987831068</v>
      </c>
      <c r="Y755" t="str">
        <f t="shared" si="71"/>
        <v>Low ROI</v>
      </c>
    </row>
    <row r="756" spans="1:25" x14ac:dyDescent="0.3">
      <c r="A756" s="2" t="s">
        <v>773</v>
      </c>
      <c r="B756" s="2" t="s">
        <v>1377</v>
      </c>
      <c r="C756" s="2" t="s">
        <v>1634</v>
      </c>
      <c r="D756" s="2" t="s">
        <v>1637</v>
      </c>
      <c r="E756" s="2">
        <v>2024</v>
      </c>
      <c r="F756" s="2" t="s">
        <v>1641</v>
      </c>
      <c r="G756" s="2">
        <v>3395</v>
      </c>
      <c r="H756" s="2">
        <v>15551</v>
      </c>
      <c r="I756" s="2">
        <v>955</v>
      </c>
      <c r="J756" s="2">
        <v>430596</v>
      </c>
      <c r="K756" s="2">
        <v>11.41</v>
      </c>
      <c r="L756" s="2">
        <v>1</v>
      </c>
      <c r="M756" s="2">
        <v>7.22</v>
      </c>
      <c r="N756" s="2">
        <v>12.48</v>
      </c>
      <c r="O756" s="2">
        <v>49.78</v>
      </c>
      <c r="P756" s="2">
        <v>4.7</v>
      </c>
      <c r="Q756" s="2">
        <v>11704</v>
      </c>
      <c r="R756" s="2">
        <v>5391</v>
      </c>
      <c r="S756" s="2">
        <v>14</v>
      </c>
      <c r="T756" s="30">
        <f t="shared" si="66"/>
        <v>52795645</v>
      </c>
      <c r="U756" s="30">
        <f t="shared" si="67"/>
        <v>3672821</v>
      </c>
      <c r="V756" s="30">
        <f t="shared" si="68"/>
        <v>49122824</v>
      </c>
      <c r="W756" s="27">
        <f t="shared" si="69"/>
        <v>114.08100400375294</v>
      </c>
      <c r="X756" s="31">
        <f t="shared" si="70"/>
        <v>122.61062573735009</v>
      </c>
      <c r="Y756" t="str">
        <f t="shared" si="71"/>
        <v>High ROI</v>
      </c>
    </row>
    <row r="757" spans="1:25" x14ac:dyDescent="0.3">
      <c r="A757" s="2" t="s">
        <v>774</v>
      </c>
      <c r="B757" s="2" t="s">
        <v>1282</v>
      </c>
      <c r="C757" s="2" t="s">
        <v>1633</v>
      </c>
      <c r="D757" s="2" t="s">
        <v>1637</v>
      </c>
      <c r="E757" s="2">
        <v>2023</v>
      </c>
      <c r="F757" s="2" t="s">
        <v>1639</v>
      </c>
      <c r="G757" s="2">
        <v>1956</v>
      </c>
      <c r="H757" s="2">
        <v>12522</v>
      </c>
      <c r="I757" s="2">
        <v>10062</v>
      </c>
      <c r="J757" s="2">
        <v>236823</v>
      </c>
      <c r="K757" s="2">
        <v>2.3199999999999998</v>
      </c>
      <c r="L757" s="2">
        <v>17</v>
      </c>
      <c r="M757" s="2">
        <v>7.0000000000000007E-2</v>
      </c>
      <c r="N757" s="2">
        <v>15.02</v>
      </c>
      <c r="O757" s="2">
        <v>17.52</v>
      </c>
      <c r="P757" s="2">
        <v>4.5999999999999996</v>
      </c>
      <c r="Q757" s="2">
        <v>10852</v>
      </c>
      <c r="R757" s="2">
        <v>1008</v>
      </c>
      <c r="S757" s="2">
        <v>6</v>
      </c>
      <c r="T757" s="30">
        <f t="shared" si="66"/>
        <v>24493032</v>
      </c>
      <c r="U757" s="30">
        <f t="shared" si="67"/>
        <v>19918095</v>
      </c>
      <c r="V757" s="30">
        <f t="shared" si="68"/>
        <v>4574937</v>
      </c>
      <c r="W757" s="27">
        <f t="shared" si="69"/>
        <v>19.31795898202455</v>
      </c>
      <c r="X757" s="31">
        <f t="shared" si="70"/>
        <v>103.42336681825667</v>
      </c>
      <c r="Y757" t="str">
        <f t="shared" si="71"/>
        <v>Moderate</v>
      </c>
    </row>
    <row r="758" spans="1:25" x14ac:dyDescent="0.3">
      <c r="A758" s="2" t="s">
        <v>775</v>
      </c>
      <c r="B758" s="2" t="s">
        <v>1532</v>
      </c>
      <c r="C758" s="2" t="s">
        <v>1632</v>
      </c>
      <c r="D758" s="2" t="s">
        <v>1637</v>
      </c>
      <c r="E758" s="2">
        <v>2024</v>
      </c>
      <c r="F758" s="2" t="s">
        <v>1639</v>
      </c>
      <c r="G758" s="2">
        <v>3136</v>
      </c>
      <c r="H758" s="2">
        <v>9734</v>
      </c>
      <c r="I758" s="2">
        <v>2758</v>
      </c>
      <c r="J758" s="2">
        <v>438455</v>
      </c>
      <c r="K758" s="2">
        <v>7.31</v>
      </c>
      <c r="L758" s="2">
        <v>8</v>
      </c>
      <c r="M758" s="2">
        <v>5.09</v>
      </c>
      <c r="N758" s="2">
        <v>1.56</v>
      </c>
      <c r="O758" s="2">
        <v>33.26</v>
      </c>
      <c r="P758" s="2">
        <v>4</v>
      </c>
      <c r="Q758" s="2">
        <v>6099</v>
      </c>
      <c r="R758" s="2">
        <v>5151</v>
      </c>
      <c r="S758" s="2">
        <v>9</v>
      </c>
      <c r="T758" s="30">
        <f t="shared" si="66"/>
        <v>30525824</v>
      </c>
      <c r="U758" s="30">
        <f t="shared" si="67"/>
        <v>9087543</v>
      </c>
      <c r="V758" s="30">
        <f t="shared" si="68"/>
        <v>21438281</v>
      </c>
      <c r="W758" s="27">
        <f t="shared" si="69"/>
        <v>48.895054224492824</v>
      </c>
      <c r="X758" s="31">
        <f t="shared" si="70"/>
        <v>69.621338563820686</v>
      </c>
      <c r="Y758" t="str">
        <f t="shared" si="71"/>
        <v>Moderate</v>
      </c>
    </row>
    <row r="759" spans="1:25" x14ac:dyDescent="0.3">
      <c r="A759" s="2" t="s">
        <v>776</v>
      </c>
      <c r="B759" s="2" t="s">
        <v>1533</v>
      </c>
      <c r="C759" s="2" t="s">
        <v>1632</v>
      </c>
      <c r="D759" s="2" t="s">
        <v>1635</v>
      </c>
      <c r="E759" s="2">
        <v>2024</v>
      </c>
      <c r="F759" s="2" t="s">
        <v>1641</v>
      </c>
      <c r="G759" s="2">
        <v>4630</v>
      </c>
      <c r="H759" s="2">
        <v>17673</v>
      </c>
      <c r="I759" s="2">
        <v>11493</v>
      </c>
      <c r="J759" s="2">
        <v>259987</v>
      </c>
      <c r="K759" s="2">
        <v>6.45</v>
      </c>
      <c r="L759" s="2">
        <v>5</v>
      </c>
      <c r="M759" s="2">
        <v>1.39</v>
      </c>
      <c r="N759" s="2">
        <v>18.03</v>
      </c>
      <c r="O759" s="2">
        <v>88.7</v>
      </c>
      <c r="P759" s="2">
        <v>1.8</v>
      </c>
      <c r="Q759" s="2">
        <v>5813</v>
      </c>
      <c r="R759" s="2">
        <v>2686</v>
      </c>
      <c r="S759" s="2">
        <v>5</v>
      </c>
      <c r="T759" s="30">
        <f t="shared" si="66"/>
        <v>81825990</v>
      </c>
      <c r="U759" s="30">
        <f t="shared" si="67"/>
        <v>53472577</v>
      </c>
      <c r="V759" s="30">
        <f t="shared" si="68"/>
        <v>28353413</v>
      </c>
      <c r="W759" s="27">
        <f t="shared" si="69"/>
        <v>109.05704131360415</v>
      </c>
      <c r="X759" s="31">
        <f t="shared" si="70"/>
        <v>314.73108270798156</v>
      </c>
      <c r="Y759" t="str">
        <f t="shared" si="71"/>
        <v>High ROI</v>
      </c>
    </row>
    <row r="760" spans="1:25" x14ac:dyDescent="0.3">
      <c r="A760" s="2" t="s">
        <v>777</v>
      </c>
      <c r="B760" s="2" t="s">
        <v>1534</v>
      </c>
      <c r="C760" s="2" t="s">
        <v>1632</v>
      </c>
      <c r="D760" s="2" t="s">
        <v>1637</v>
      </c>
      <c r="E760" s="2">
        <v>2023</v>
      </c>
      <c r="F760" s="2" t="s">
        <v>1640</v>
      </c>
      <c r="G760" s="2">
        <v>2125</v>
      </c>
      <c r="H760" s="2">
        <v>14678</v>
      </c>
      <c r="I760" s="2">
        <v>7144</v>
      </c>
      <c r="J760" s="2">
        <v>497470</v>
      </c>
      <c r="K760" s="2">
        <v>8.9499999999999993</v>
      </c>
      <c r="L760" s="2">
        <v>10</v>
      </c>
      <c r="M760" s="2">
        <v>8.66</v>
      </c>
      <c r="N760" s="2">
        <v>5.76</v>
      </c>
      <c r="O760" s="2">
        <v>86.86</v>
      </c>
      <c r="P760" s="2">
        <v>4.4000000000000004</v>
      </c>
      <c r="Q760" s="2">
        <v>3718</v>
      </c>
      <c r="R760" s="2">
        <v>9435</v>
      </c>
      <c r="S760" s="2">
        <v>11</v>
      </c>
      <c r="T760" s="30">
        <f t="shared" si="66"/>
        <v>31190750</v>
      </c>
      <c r="U760" s="30">
        <f t="shared" si="67"/>
        <v>15678470</v>
      </c>
      <c r="V760" s="30">
        <f t="shared" si="68"/>
        <v>15512280</v>
      </c>
      <c r="W760" s="27">
        <f t="shared" si="69"/>
        <v>31.182342653828371</v>
      </c>
      <c r="X760" s="31">
        <f t="shared" si="70"/>
        <v>62.698755703861536</v>
      </c>
      <c r="Y760" t="str">
        <f t="shared" si="71"/>
        <v>Moderate</v>
      </c>
    </row>
    <row r="761" spans="1:25" x14ac:dyDescent="0.3">
      <c r="A761" s="2" t="s">
        <v>778</v>
      </c>
      <c r="B761" s="2" t="s">
        <v>1257</v>
      </c>
      <c r="C761" s="2" t="s">
        <v>1634</v>
      </c>
      <c r="D761" s="2" t="s">
        <v>1635</v>
      </c>
      <c r="E761" s="2">
        <v>2024</v>
      </c>
      <c r="F761" s="2" t="s">
        <v>1639</v>
      </c>
      <c r="G761" s="2">
        <v>763</v>
      </c>
      <c r="H761" s="2">
        <v>8070</v>
      </c>
      <c r="I761" s="2">
        <v>6579</v>
      </c>
      <c r="J761" s="2">
        <v>319150</v>
      </c>
      <c r="K761" s="2">
        <v>14.99</v>
      </c>
      <c r="L761" s="2">
        <v>5</v>
      </c>
      <c r="M761" s="2">
        <v>8.7200000000000006</v>
      </c>
      <c r="N761" s="2">
        <v>17.13</v>
      </c>
      <c r="O761" s="2">
        <v>35.64</v>
      </c>
      <c r="P761" s="2">
        <v>1.8</v>
      </c>
      <c r="Q761" s="2">
        <v>15286</v>
      </c>
      <c r="R761" s="2">
        <v>1431</v>
      </c>
      <c r="S761" s="2">
        <v>3</v>
      </c>
      <c r="T761" s="30">
        <f t="shared" si="66"/>
        <v>6157410</v>
      </c>
      <c r="U761" s="30">
        <f t="shared" si="67"/>
        <v>5338927</v>
      </c>
      <c r="V761" s="30">
        <f t="shared" si="68"/>
        <v>818483</v>
      </c>
      <c r="W761" s="27">
        <f t="shared" si="69"/>
        <v>2.5645715180949398</v>
      </c>
      <c r="X761" s="31">
        <f t="shared" si="70"/>
        <v>19.293153689487703</v>
      </c>
      <c r="Y761" t="str">
        <f t="shared" si="71"/>
        <v>Low ROI</v>
      </c>
    </row>
    <row r="762" spans="1:25" x14ac:dyDescent="0.3">
      <c r="A762" s="2" t="s">
        <v>779</v>
      </c>
      <c r="B762" s="2" t="s">
        <v>1353</v>
      </c>
      <c r="C762" s="2" t="s">
        <v>1632</v>
      </c>
      <c r="D762" s="2" t="s">
        <v>1637</v>
      </c>
      <c r="E762" s="2">
        <v>2023</v>
      </c>
      <c r="F762" s="2" t="s">
        <v>1641</v>
      </c>
      <c r="G762" s="2">
        <v>1112</v>
      </c>
      <c r="H762" s="2">
        <v>1906</v>
      </c>
      <c r="I762" s="2">
        <v>13211</v>
      </c>
      <c r="J762" s="2">
        <v>299243</v>
      </c>
      <c r="K762" s="2">
        <v>11.54</v>
      </c>
      <c r="L762" s="2">
        <v>5</v>
      </c>
      <c r="M762" s="2">
        <v>4.18</v>
      </c>
      <c r="N762" s="2">
        <v>24.55</v>
      </c>
      <c r="O762" s="2">
        <v>89.7</v>
      </c>
      <c r="P762" s="2">
        <v>4</v>
      </c>
      <c r="Q762" s="2">
        <v>19036</v>
      </c>
      <c r="R762" s="2">
        <v>6951</v>
      </c>
      <c r="S762" s="2">
        <v>5</v>
      </c>
      <c r="T762" s="30">
        <f t="shared" si="66"/>
        <v>2119472</v>
      </c>
      <c r="U762" s="30">
        <f t="shared" si="67"/>
        <v>14989875</v>
      </c>
      <c r="V762" s="30">
        <f t="shared" si="68"/>
        <v>-12870403</v>
      </c>
      <c r="W762" s="27">
        <f t="shared" si="69"/>
        <v>-43.009871575943293</v>
      </c>
      <c r="X762" s="31">
        <f t="shared" si="70"/>
        <v>7.0827788787039294</v>
      </c>
      <c r="Y762" t="str">
        <f t="shared" si="71"/>
        <v>Loss making</v>
      </c>
    </row>
    <row r="763" spans="1:25" x14ac:dyDescent="0.3">
      <c r="A763" s="2" t="s">
        <v>780</v>
      </c>
      <c r="B763" s="2" t="s">
        <v>1386</v>
      </c>
      <c r="C763" s="2" t="s">
        <v>1632</v>
      </c>
      <c r="D763" s="2" t="s">
        <v>1636</v>
      </c>
      <c r="E763" s="2">
        <v>2023</v>
      </c>
      <c r="F763" s="2" t="s">
        <v>1641</v>
      </c>
      <c r="G763" s="2">
        <v>2026</v>
      </c>
      <c r="H763" s="2">
        <v>10706</v>
      </c>
      <c r="I763" s="2">
        <v>6944</v>
      </c>
      <c r="J763" s="2">
        <v>124218</v>
      </c>
      <c r="K763" s="2">
        <v>5.97</v>
      </c>
      <c r="L763" s="2">
        <v>12</v>
      </c>
      <c r="M763" s="2">
        <v>4.4400000000000004</v>
      </c>
      <c r="N763" s="2">
        <v>17.28</v>
      </c>
      <c r="O763" s="2">
        <v>77.64</v>
      </c>
      <c r="P763" s="2">
        <v>3.7</v>
      </c>
      <c r="Q763" s="2">
        <v>1556</v>
      </c>
      <c r="R763" s="2">
        <v>9845</v>
      </c>
      <c r="S763" s="2">
        <v>3</v>
      </c>
      <c r="T763" s="30">
        <f t="shared" si="66"/>
        <v>21690356</v>
      </c>
      <c r="U763" s="30">
        <f t="shared" si="67"/>
        <v>14192762</v>
      </c>
      <c r="V763" s="30">
        <f t="shared" si="68"/>
        <v>7497594</v>
      </c>
      <c r="W763" s="27">
        <f t="shared" si="69"/>
        <v>60.358353861759163</v>
      </c>
      <c r="X763" s="31">
        <f t="shared" si="70"/>
        <v>174.61524094736671</v>
      </c>
      <c r="Y763" t="str">
        <f t="shared" si="71"/>
        <v>Moderate</v>
      </c>
    </row>
    <row r="764" spans="1:25" x14ac:dyDescent="0.3">
      <c r="A764" s="2" t="s">
        <v>781</v>
      </c>
      <c r="B764" s="2" t="s">
        <v>1535</v>
      </c>
      <c r="C764" s="2" t="s">
        <v>1634</v>
      </c>
      <c r="D764" s="2" t="s">
        <v>1636</v>
      </c>
      <c r="E764" s="2">
        <v>2023</v>
      </c>
      <c r="F764" s="2" t="s">
        <v>1642</v>
      </c>
      <c r="G764" s="2">
        <v>1346</v>
      </c>
      <c r="H764" s="2">
        <v>5931</v>
      </c>
      <c r="I764" s="2">
        <v>5863</v>
      </c>
      <c r="J764" s="2">
        <v>246416</v>
      </c>
      <c r="K764" s="2">
        <v>12.41</v>
      </c>
      <c r="L764" s="2">
        <v>10</v>
      </c>
      <c r="M764" s="2">
        <v>3.03</v>
      </c>
      <c r="N764" s="2">
        <v>22.08</v>
      </c>
      <c r="O764" s="2">
        <v>58.88</v>
      </c>
      <c r="P764" s="2">
        <v>4</v>
      </c>
      <c r="Q764" s="2">
        <v>14033</v>
      </c>
      <c r="R764" s="2">
        <v>1906</v>
      </c>
      <c r="S764" s="2">
        <v>4</v>
      </c>
      <c r="T764" s="30">
        <f t="shared" si="66"/>
        <v>7983126</v>
      </c>
      <c r="U764" s="30">
        <f t="shared" si="67"/>
        <v>8138014</v>
      </c>
      <c r="V764" s="30">
        <f t="shared" si="68"/>
        <v>-154888</v>
      </c>
      <c r="W764" s="27">
        <f t="shared" si="69"/>
        <v>-0.62856308031945973</v>
      </c>
      <c r="X764" s="31">
        <f t="shared" si="70"/>
        <v>32.396946626842414</v>
      </c>
      <c r="Y764" t="str">
        <f t="shared" si="71"/>
        <v>Loss making</v>
      </c>
    </row>
    <row r="765" spans="1:25" x14ac:dyDescent="0.3">
      <c r="A765" s="2" t="s">
        <v>782</v>
      </c>
      <c r="B765" s="2" t="s">
        <v>1299</v>
      </c>
      <c r="C765" s="2" t="s">
        <v>1632</v>
      </c>
      <c r="D765" s="2" t="s">
        <v>1636</v>
      </c>
      <c r="E765" s="2">
        <v>2023</v>
      </c>
      <c r="F765" s="2" t="s">
        <v>1641</v>
      </c>
      <c r="G765" s="2">
        <v>175</v>
      </c>
      <c r="H765" s="2">
        <v>8042</v>
      </c>
      <c r="I765" s="2">
        <v>4630</v>
      </c>
      <c r="J765" s="2">
        <v>477056</v>
      </c>
      <c r="K765" s="2">
        <v>2.56</v>
      </c>
      <c r="L765" s="2">
        <v>13</v>
      </c>
      <c r="M765" s="2">
        <v>7.17</v>
      </c>
      <c r="N765" s="2">
        <v>23.7</v>
      </c>
      <c r="O765" s="2">
        <v>13.21</v>
      </c>
      <c r="P765" s="2">
        <v>3.1</v>
      </c>
      <c r="Q765" s="2">
        <v>1643</v>
      </c>
      <c r="R765" s="2">
        <v>905</v>
      </c>
      <c r="S765" s="2">
        <v>5</v>
      </c>
      <c r="T765" s="30">
        <f t="shared" si="66"/>
        <v>1407350</v>
      </c>
      <c r="U765" s="30">
        <f t="shared" si="67"/>
        <v>1287306</v>
      </c>
      <c r="V765" s="30">
        <f t="shared" si="68"/>
        <v>120044</v>
      </c>
      <c r="W765" s="27">
        <f t="shared" si="69"/>
        <v>0.25163502817279315</v>
      </c>
      <c r="X765" s="31">
        <f t="shared" si="70"/>
        <v>2.9500729474107863</v>
      </c>
      <c r="Y765" t="str">
        <f t="shared" si="71"/>
        <v>Low ROI</v>
      </c>
    </row>
    <row r="766" spans="1:25" x14ac:dyDescent="0.3">
      <c r="A766" s="2" t="s">
        <v>783</v>
      </c>
      <c r="B766" s="2" t="s">
        <v>1536</v>
      </c>
      <c r="C766" s="2" t="s">
        <v>1633</v>
      </c>
      <c r="D766" s="2" t="s">
        <v>1638</v>
      </c>
      <c r="E766" s="2">
        <v>2023</v>
      </c>
      <c r="F766" s="2" t="s">
        <v>1639</v>
      </c>
      <c r="G766" s="2">
        <v>4682</v>
      </c>
      <c r="H766" s="2">
        <v>10406</v>
      </c>
      <c r="I766" s="2">
        <v>9846</v>
      </c>
      <c r="J766" s="2">
        <v>82430</v>
      </c>
      <c r="K766" s="2">
        <v>0.46</v>
      </c>
      <c r="L766" s="2">
        <v>1</v>
      </c>
      <c r="M766" s="2">
        <v>3.59</v>
      </c>
      <c r="N766" s="2">
        <v>12.17</v>
      </c>
      <c r="O766" s="2">
        <v>82.12</v>
      </c>
      <c r="P766" s="2">
        <v>3.6</v>
      </c>
      <c r="Q766" s="2">
        <v>8718</v>
      </c>
      <c r="R766" s="2">
        <v>4247</v>
      </c>
      <c r="S766" s="2">
        <v>5</v>
      </c>
      <c r="T766" s="30">
        <f t="shared" si="66"/>
        <v>48720892</v>
      </c>
      <c r="U766" s="30">
        <f t="shared" si="67"/>
        <v>46181402</v>
      </c>
      <c r="V766" s="30">
        <f t="shared" si="68"/>
        <v>2539490</v>
      </c>
      <c r="W766" s="27">
        <f t="shared" si="69"/>
        <v>30.807836952565815</v>
      </c>
      <c r="X766" s="31">
        <f t="shared" si="70"/>
        <v>591.05777022928544</v>
      </c>
      <c r="Y766" t="str">
        <f t="shared" si="71"/>
        <v>Moderate</v>
      </c>
    </row>
    <row r="767" spans="1:25" x14ac:dyDescent="0.3">
      <c r="A767" s="2" t="s">
        <v>784</v>
      </c>
      <c r="B767" s="2" t="s">
        <v>1537</v>
      </c>
      <c r="C767" s="2" t="s">
        <v>1633</v>
      </c>
      <c r="D767" s="2" t="s">
        <v>1637</v>
      </c>
      <c r="E767" s="2">
        <v>2023</v>
      </c>
      <c r="F767" s="2" t="s">
        <v>1641</v>
      </c>
      <c r="G767" s="2">
        <v>3646</v>
      </c>
      <c r="H767" s="2">
        <v>5646</v>
      </c>
      <c r="I767" s="2">
        <v>9631</v>
      </c>
      <c r="J767" s="2">
        <v>73091</v>
      </c>
      <c r="K767" s="2">
        <v>3.07</v>
      </c>
      <c r="L767" s="2">
        <v>7</v>
      </c>
      <c r="M767" s="2">
        <v>2.68</v>
      </c>
      <c r="N767" s="2">
        <v>17.559999999999999</v>
      </c>
      <c r="O767" s="2">
        <v>54.59</v>
      </c>
      <c r="P767" s="2">
        <v>4.8</v>
      </c>
      <c r="Q767" s="2">
        <v>10059</v>
      </c>
      <c r="R767" s="2">
        <v>171</v>
      </c>
      <c r="S767" s="2">
        <v>11</v>
      </c>
      <c r="T767" s="30">
        <f t="shared" si="66"/>
        <v>20585316</v>
      </c>
      <c r="U767" s="30">
        <f t="shared" si="67"/>
        <v>35187717</v>
      </c>
      <c r="V767" s="30">
        <f t="shared" si="68"/>
        <v>-14602401</v>
      </c>
      <c r="W767" s="27">
        <f t="shared" si="69"/>
        <v>-199.78384479621295</v>
      </c>
      <c r="X767" s="31">
        <f t="shared" si="70"/>
        <v>281.63954522444624</v>
      </c>
      <c r="Y767" t="str">
        <f t="shared" si="71"/>
        <v>Loss making</v>
      </c>
    </row>
    <row r="768" spans="1:25" x14ac:dyDescent="0.3">
      <c r="A768" s="2" t="s">
        <v>785</v>
      </c>
      <c r="B768" s="2" t="s">
        <v>1318</v>
      </c>
      <c r="C768" s="2" t="s">
        <v>1633</v>
      </c>
      <c r="D768" s="2" t="s">
        <v>1635</v>
      </c>
      <c r="E768" s="2">
        <v>2023</v>
      </c>
      <c r="F768" s="2" t="s">
        <v>1641</v>
      </c>
      <c r="G768" s="2">
        <v>3333</v>
      </c>
      <c r="H768" s="2">
        <v>13546</v>
      </c>
      <c r="I768" s="2">
        <v>11230</v>
      </c>
      <c r="J768" s="2">
        <v>307125</v>
      </c>
      <c r="K768" s="2">
        <v>5.1100000000000003</v>
      </c>
      <c r="L768" s="2">
        <v>2</v>
      </c>
      <c r="M768" s="2">
        <v>4.32</v>
      </c>
      <c r="N768" s="2">
        <v>21.3</v>
      </c>
      <c r="O768" s="2">
        <v>79.48</v>
      </c>
      <c r="P768" s="2">
        <v>1.4</v>
      </c>
      <c r="Q768" s="2">
        <v>2115</v>
      </c>
      <c r="R768" s="2">
        <v>127</v>
      </c>
      <c r="S768" s="2">
        <v>10</v>
      </c>
      <c r="T768" s="30">
        <f t="shared" si="66"/>
        <v>45148818</v>
      </c>
      <c r="U768" s="30">
        <f t="shared" si="67"/>
        <v>37736715</v>
      </c>
      <c r="V768" s="30">
        <f t="shared" si="68"/>
        <v>7412103</v>
      </c>
      <c r="W768" s="27">
        <f t="shared" si="69"/>
        <v>24.133831501831501</v>
      </c>
      <c r="X768" s="31">
        <f t="shared" si="70"/>
        <v>147.00469841269842</v>
      </c>
      <c r="Y768" t="str">
        <f t="shared" si="71"/>
        <v>Moderate</v>
      </c>
    </row>
    <row r="769" spans="1:25" x14ac:dyDescent="0.3">
      <c r="A769" s="2" t="s">
        <v>786</v>
      </c>
      <c r="B769" s="2" t="s">
        <v>1057</v>
      </c>
      <c r="C769" s="2" t="s">
        <v>1633</v>
      </c>
      <c r="D769" s="2" t="s">
        <v>1636</v>
      </c>
      <c r="E769" s="2">
        <v>2023</v>
      </c>
      <c r="F769" s="2" t="s">
        <v>1641</v>
      </c>
      <c r="G769" s="2">
        <v>1653</v>
      </c>
      <c r="H769" s="2">
        <v>14111</v>
      </c>
      <c r="I769" s="2">
        <v>10594</v>
      </c>
      <c r="J769" s="2">
        <v>476199</v>
      </c>
      <c r="K769" s="2">
        <v>7.66</v>
      </c>
      <c r="L769" s="2">
        <v>2</v>
      </c>
      <c r="M769" s="2">
        <v>0.91</v>
      </c>
      <c r="N769" s="2">
        <v>8.92</v>
      </c>
      <c r="O769" s="2">
        <v>76.75</v>
      </c>
      <c r="P769" s="2">
        <v>2.2000000000000002</v>
      </c>
      <c r="Q769" s="2">
        <v>9562</v>
      </c>
      <c r="R769" s="2">
        <v>8760</v>
      </c>
      <c r="S769" s="2">
        <v>11</v>
      </c>
      <c r="T769" s="30">
        <f t="shared" si="66"/>
        <v>23325483</v>
      </c>
      <c r="U769" s="30">
        <f t="shared" si="67"/>
        <v>17988081</v>
      </c>
      <c r="V769" s="30">
        <f t="shared" si="68"/>
        <v>5337402</v>
      </c>
      <c r="W769" s="27">
        <f t="shared" si="69"/>
        <v>11.208343570650085</v>
      </c>
      <c r="X769" s="31">
        <f t="shared" si="70"/>
        <v>48.982637510788557</v>
      </c>
      <c r="Y769" t="str">
        <f t="shared" si="71"/>
        <v>Low ROI</v>
      </c>
    </row>
    <row r="770" spans="1:25" x14ac:dyDescent="0.3">
      <c r="A770" s="2" t="s">
        <v>787</v>
      </c>
      <c r="B770" s="2" t="s">
        <v>1252</v>
      </c>
      <c r="C770" s="2" t="s">
        <v>1634</v>
      </c>
      <c r="D770" s="2" t="s">
        <v>1637</v>
      </c>
      <c r="E770" s="2">
        <v>2023</v>
      </c>
      <c r="F770" s="2" t="s">
        <v>1642</v>
      </c>
      <c r="G770" s="2">
        <v>116</v>
      </c>
      <c r="H770" s="2">
        <v>14576</v>
      </c>
      <c r="I770" s="2">
        <v>7459</v>
      </c>
      <c r="J770" s="2">
        <v>73989</v>
      </c>
      <c r="K770" s="2">
        <v>9.23</v>
      </c>
      <c r="L770" s="2">
        <v>0</v>
      </c>
      <c r="M770" s="2">
        <v>7.47</v>
      </c>
      <c r="N770" s="2">
        <v>6.53</v>
      </c>
      <c r="O770" s="2">
        <v>76.64</v>
      </c>
      <c r="P770" s="2">
        <v>3.4</v>
      </c>
      <c r="Q770" s="2">
        <v>13020</v>
      </c>
      <c r="R770" s="2">
        <v>4083</v>
      </c>
      <c r="S770" s="2">
        <v>7</v>
      </c>
      <c r="T770" s="30">
        <f t="shared" si="66"/>
        <v>1690816</v>
      </c>
      <c r="U770" s="30">
        <f t="shared" si="67"/>
        <v>939233</v>
      </c>
      <c r="V770" s="30">
        <f t="shared" si="68"/>
        <v>751583</v>
      </c>
      <c r="W770" s="27">
        <f t="shared" si="69"/>
        <v>10.158037005500818</v>
      </c>
      <c r="X770" s="31">
        <f t="shared" si="70"/>
        <v>22.852261822703376</v>
      </c>
      <c r="Y770" t="str">
        <f t="shared" si="71"/>
        <v>Low ROI</v>
      </c>
    </row>
    <row r="771" spans="1:25" x14ac:dyDescent="0.3">
      <c r="A771" s="2" t="s">
        <v>788</v>
      </c>
      <c r="B771" s="2" t="s">
        <v>1345</v>
      </c>
      <c r="C771" s="2" t="s">
        <v>1634</v>
      </c>
      <c r="D771" s="2" t="s">
        <v>1635</v>
      </c>
      <c r="E771" s="2">
        <v>2023</v>
      </c>
      <c r="F771" s="2" t="s">
        <v>1641</v>
      </c>
      <c r="G771" s="2">
        <v>282</v>
      </c>
      <c r="H771" s="2">
        <v>18024</v>
      </c>
      <c r="I771" s="2">
        <v>1241</v>
      </c>
      <c r="J771" s="2">
        <v>125451</v>
      </c>
      <c r="K771" s="2">
        <v>13.66</v>
      </c>
      <c r="L771" s="2">
        <v>18</v>
      </c>
      <c r="M771" s="2">
        <v>0.13</v>
      </c>
      <c r="N771" s="2">
        <v>23.66</v>
      </c>
      <c r="O771" s="2">
        <v>65.849999999999994</v>
      </c>
      <c r="P771" s="2">
        <v>4.9000000000000004</v>
      </c>
      <c r="Q771" s="2">
        <v>7477</v>
      </c>
      <c r="R771" s="2">
        <v>9055</v>
      </c>
      <c r="S771" s="2">
        <v>10</v>
      </c>
      <c r="T771" s="30">
        <f t="shared" ref="T771:T834" si="72">G771*H771</f>
        <v>5082768</v>
      </c>
      <c r="U771" s="30">
        <f t="shared" ref="U771:U834" si="73">(G771*I771)+J771</f>
        <v>475413</v>
      </c>
      <c r="V771" s="30">
        <f t="shared" ref="V771:V834" si="74">T771-U771</f>
        <v>4607355</v>
      </c>
      <c r="W771" s="27">
        <f t="shared" ref="W771:W834" si="75">V771/J771</f>
        <v>36.726331396322067</v>
      </c>
      <c r="X771" s="31">
        <f t="shared" ref="X771:X834" si="76">T771/J771</f>
        <v>40.515962407633261</v>
      </c>
      <c r="Y771" t="str">
        <f t="shared" ref="Y771:Y834" si="77">IF(OR(W771&lt;$AB$2,W771&lt;0),"Loss making",IF(W771&lt;$AB$3,"Low ROI",IF(W771&lt;$AB$4,"Moderate","High ROI")))</f>
        <v>Moderate</v>
      </c>
    </row>
    <row r="772" spans="1:25" x14ac:dyDescent="0.3">
      <c r="A772" s="2" t="s">
        <v>789</v>
      </c>
      <c r="B772" s="2" t="s">
        <v>1423</v>
      </c>
      <c r="C772" s="2" t="s">
        <v>1634</v>
      </c>
      <c r="D772" s="2" t="s">
        <v>1635</v>
      </c>
      <c r="E772" s="2">
        <v>2024</v>
      </c>
      <c r="F772" s="2" t="s">
        <v>1640</v>
      </c>
      <c r="G772" s="2">
        <v>2206</v>
      </c>
      <c r="H772" s="2">
        <v>6382</v>
      </c>
      <c r="I772" s="2">
        <v>6840</v>
      </c>
      <c r="J772" s="2">
        <v>68990</v>
      </c>
      <c r="K772" s="2">
        <v>7.65</v>
      </c>
      <c r="L772" s="2">
        <v>17</v>
      </c>
      <c r="M772" s="2">
        <v>6.44</v>
      </c>
      <c r="N772" s="2">
        <v>18.16</v>
      </c>
      <c r="O772" s="2">
        <v>33.31</v>
      </c>
      <c r="P772" s="2">
        <v>1.4</v>
      </c>
      <c r="Q772" s="2">
        <v>12919</v>
      </c>
      <c r="R772" s="2">
        <v>7155</v>
      </c>
      <c r="S772" s="2">
        <v>5</v>
      </c>
      <c r="T772" s="30">
        <f t="shared" si="72"/>
        <v>14078692</v>
      </c>
      <c r="U772" s="30">
        <f t="shared" si="73"/>
        <v>15158030</v>
      </c>
      <c r="V772" s="30">
        <f t="shared" si="74"/>
        <v>-1079338</v>
      </c>
      <c r="W772" s="27">
        <f t="shared" si="75"/>
        <v>-15.644847079286853</v>
      </c>
      <c r="X772" s="31">
        <f t="shared" si="76"/>
        <v>204.068589650674</v>
      </c>
      <c r="Y772" t="str">
        <f t="shared" si="77"/>
        <v>Loss making</v>
      </c>
    </row>
    <row r="773" spans="1:25" x14ac:dyDescent="0.3">
      <c r="A773" s="2" t="s">
        <v>790</v>
      </c>
      <c r="B773" s="2" t="s">
        <v>1538</v>
      </c>
      <c r="C773" s="2" t="s">
        <v>1632</v>
      </c>
      <c r="D773" s="2" t="s">
        <v>1636</v>
      </c>
      <c r="E773" s="2">
        <v>2024</v>
      </c>
      <c r="F773" s="2" t="s">
        <v>1641</v>
      </c>
      <c r="G773" s="2">
        <v>1219</v>
      </c>
      <c r="H773" s="2">
        <v>15613</v>
      </c>
      <c r="I773" s="2">
        <v>14926</v>
      </c>
      <c r="J773" s="2">
        <v>402414</v>
      </c>
      <c r="K773" s="2">
        <v>7.52</v>
      </c>
      <c r="L773" s="2">
        <v>16</v>
      </c>
      <c r="M773" s="2">
        <v>1.83</v>
      </c>
      <c r="N773" s="2">
        <v>5.49</v>
      </c>
      <c r="O773" s="2">
        <v>36.89</v>
      </c>
      <c r="P773" s="2">
        <v>1.1000000000000001</v>
      </c>
      <c r="Q773" s="2">
        <v>11280</v>
      </c>
      <c r="R773" s="2">
        <v>6790</v>
      </c>
      <c r="S773" s="2">
        <v>10</v>
      </c>
      <c r="T773" s="30">
        <f t="shared" si="72"/>
        <v>19032247</v>
      </c>
      <c r="U773" s="30">
        <f t="shared" si="73"/>
        <v>18597208</v>
      </c>
      <c r="V773" s="30">
        <f t="shared" si="74"/>
        <v>435039</v>
      </c>
      <c r="W773" s="27">
        <f t="shared" si="75"/>
        <v>1.0810732230986</v>
      </c>
      <c r="X773" s="31">
        <f t="shared" si="76"/>
        <v>47.295191022181136</v>
      </c>
      <c r="Y773" t="str">
        <f t="shared" si="77"/>
        <v>Low ROI</v>
      </c>
    </row>
    <row r="774" spans="1:25" x14ac:dyDescent="0.3">
      <c r="A774" s="2" t="s">
        <v>791</v>
      </c>
      <c r="B774" s="2" t="s">
        <v>1539</v>
      </c>
      <c r="C774" s="2" t="s">
        <v>1634</v>
      </c>
      <c r="D774" s="2" t="s">
        <v>1636</v>
      </c>
      <c r="E774" s="2">
        <v>2023</v>
      </c>
      <c r="F774" s="2" t="s">
        <v>1641</v>
      </c>
      <c r="G774" s="2">
        <v>2208</v>
      </c>
      <c r="H774" s="2">
        <v>15145</v>
      </c>
      <c r="I774" s="2">
        <v>6725</v>
      </c>
      <c r="J774" s="2">
        <v>392504</v>
      </c>
      <c r="K774" s="2">
        <v>0.75</v>
      </c>
      <c r="L774" s="2">
        <v>19</v>
      </c>
      <c r="M774" s="2">
        <v>2.3199999999999998</v>
      </c>
      <c r="N774" s="2">
        <v>11.23</v>
      </c>
      <c r="O774" s="2">
        <v>34.68</v>
      </c>
      <c r="P774" s="2">
        <v>1.2</v>
      </c>
      <c r="Q774" s="2">
        <v>12181</v>
      </c>
      <c r="R774" s="2">
        <v>9716</v>
      </c>
      <c r="S774" s="2">
        <v>12</v>
      </c>
      <c r="T774" s="30">
        <f t="shared" si="72"/>
        <v>33440160</v>
      </c>
      <c r="U774" s="30">
        <f t="shared" si="73"/>
        <v>15241304</v>
      </c>
      <c r="V774" s="30">
        <f t="shared" si="74"/>
        <v>18198856</v>
      </c>
      <c r="W774" s="27">
        <f t="shared" si="75"/>
        <v>46.366039581762223</v>
      </c>
      <c r="X774" s="31">
        <f t="shared" si="76"/>
        <v>85.196991623015307</v>
      </c>
      <c r="Y774" t="str">
        <f t="shared" si="77"/>
        <v>Moderate</v>
      </c>
    </row>
    <row r="775" spans="1:25" x14ac:dyDescent="0.3">
      <c r="A775" s="2" t="s">
        <v>792</v>
      </c>
      <c r="B775" s="2" t="s">
        <v>1540</v>
      </c>
      <c r="C775" s="2" t="s">
        <v>1632</v>
      </c>
      <c r="D775" s="2" t="s">
        <v>1635</v>
      </c>
      <c r="E775" s="2">
        <v>2023</v>
      </c>
      <c r="F775" s="2" t="s">
        <v>1639</v>
      </c>
      <c r="G775" s="2">
        <v>4256</v>
      </c>
      <c r="H775" s="2">
        <v>7512</v>
      </c>
      <c r="I775" s="2">
        <v>8158</v>
      </c>
      <c r="J775" s="2">
        <v>300541</v>
      </c>
      <c r="K775" s="2">
        <v>0.52</v>
      </c>
      <c r="L775" s="2">
        <v>12</v>
      </c>
      <c r="M775" s="2">
        <v>6.36</v>
      </c>
      <c r="N775" s="2">
        <v>19.91</v>
      </c>
      <c r="O775" s="2">
        <v>11.6</v>
      </c>
      <c r="P775" s="2">
        <v>1.2</v>
      </c>
      <c r="Q775" s="2">
        <v>8484</v>
      </c>
      <c r="R775" s="2">
        <v>3932</v>
      </c>
      <c r="S775" s="2">
        <v>14</v>
      </c>
      <c r="T775" s="30">
        <f t="shared" si="72"/>
        <v>31971072</v>
      </c>
      <c r="U775" s="30">
        <f t="shared" si="73"/>
        <v>35020989</v>
      </c>
      <c r="V775" s="30">
        <f t="shared" si="74"/>
        <v>-3049917</v>
      </c>
      <c r="W775" s="27">
        <f t="shared" si="75"/>
        <v>-10.148089611733507</v>
      </c>
      <c r="X775" s="31">
        <f t="shared" si="76"/>
        <v>106.37840427761935</v>
      </c>
      <c r="Y775" t="str">
        <f t="shared" si="77"/>
        <v>Loss making</v>
      </c>
    </row>
    <row r="776" spans="1:25" x14ac:dyDescent="0.3">
      <c r="A776" s="2" t="s">
        <v>793</v>
      </c>
      <c r="B776" s="2" t="s">
        <v>1541</v>
      </c>
      <c r="C776" s="2" t="s">
        <v>1634</v>
      </c>
      <c r="D776" s="2" t="s">
        <v>1637</v>
      </c>
      <c r="E776" s="2">
        <v>2024</v>
      </c>
      <c r="F776" s="2" t="s">
        <v>1640</v>
      </c>
      <c r="G776" s="2">
        <v>1543</v>
      </c>
      <c r="H776" s="2">
        <v>18847</v>
      </c>
      <c r="I776" s="2">
        <v>5428</v>
      </c>
      <c r="J776" s="2">
        <v>348225</v>
      </c>
      <c r="K776" s="2">
        <v>8.27</v>
      </c>
      <c r="L776" s="2">
        <v>2</v>
      </c>
      <c r="M776" s="2">
        <v>9.93</v>
      </c>
      <c r="N776" s="2">
        <v>13.68</v>
      </c>
      <c r="O776" s="2">
        <v>56.61</v>
      </c>
      <c r="P776" s="2">
        <v>4.5999999999999996</v>
      </c>
      <c r="Q776" s="2">
        <v>6471</v>
      </c>
      <c r="R776" s="2">
        <v>9967</v>
      </c>
      <c r="S776" s="2">
        <v>10</v>
      </c>
      <c r="T776" s="30">
        <f t="shared" si="72"/>
        <v>29080921</v>
      </c>
      <c r="U776" s="30">
        <f t="shared" si="73"/>
        <v>8723629</v>
      </c>
      <c r="V776" s="30">
        <f t="shared" si="74"/>
        <v>20357292</v>
      </c>
      <c r="W776" s="27">
        <f t="shared" si="75"/>
        <v>58.460167994830925</v>
      </c>
      <c r="X776" s="31">
        <f t="shared" si="76"/>
        <v>83.51187019886568</v>
      </c>
      <c r="Y776" t="str">
        <f t="shared" si="77"/>
        <v>Moderate</v>
      </c>
    </row>
    <row r="777" spans="1:25" x14ac:dyDescent="0.3">
      <c r="A777" s="2" t="s">
        <v>794</v>
      </c>
      <c r="B777" s="2" t="s">
        <v>1136</v>
      </c>
      <c r="C777" s="2" t="s">
        <v>1633</v>
      </c>
      <c r="D777" s="2" t="s">
        <v>1635</v>
      </c>
      <c r="E777" s="2">
        <v>2024</v>
      </c>
      <c r="F777" s="2" t="s">
        <v>1642</v>
      </c>
      <c r="G777" s="2">
        <v>4768</v>
      </c>
      <c r="H777" s="2">
        <v>8651</v>
      </c>
      <c r="I777" s="2">
        <v>7170</v>
      </c>
      <c r="J777" s="2">
        <v>192105</v>
      </c>
      <c r="K777" s="2">
        <v>6.57</v>
      </c>
      <c r="L777" s="2">
        <v>0</v>
      </c>
      <c r="M777" s="2">
        <v>7.78</v>
      </c>
      <c r="N777" s="2">
        <v>16.25</v>
      </c>
      <c r="O777" s="2">
        <v>65.91</v>
      </c>
      <c r="P777" s="2">
        <v>3.9</v>
      </c>
      <c r="Q777" s="2">
        <v>2444</v>
      </c>
      <c r="R777" s="2">
        <v>659</v>
      </c>
      <c r="S777" s="2">
        <v>7</v>
      </c>
      <c r="T777" s="30">
        <f t="shared" si="72"/>
        <v>41247968</v>
      </c>
      <c r="U777" s="30">
        <f t="shared" si="73"/>
        <v>34378665</v>
      </c>
      <c r="V777" s="30">
        <f t="shared" si="74"/>
        <v>6869303</v>
      </c>
      <c r="W777" s="27">
        <f t="shared" si="75"/>
        <v>35.758064600088495</v>
      </c>
      <c r="X777" s="31">
        <f t="shared" si="76"/>
        <v>214.71574399416986</v>
      </c>
      <c r="Y777" t="str">
        <f t="shared" si="77"/>
        <v>Moderate</v>
      </c>
    </row>
    <row r="778" spans="1:25" x14ac:dyDescent="0.3">
      <c r="A778" s="2" t="s">
        <v>795</v>
      </c>
      <c r="B778" s="2" t="s">
        <v>1200</v>
      </c>
      <c r="C778" s="2" t="s">
        <v>1633</v>
      </c>
      <c r="D778" s="2" t="s">
        <v>1636</v>
      </c>
      <c r="E778" s="2">
        <v>2023</v>
      </c>
      <c r="F778" s="2" t="s">
        <v>1641</v>
      </c>
      <c r="G778" s="2">
        <v>4057</v>
      </c>
      <c r="H778" s="2">
        <v>5110</v>
      </c>
      <c r="I778" s="2">
        <v>10328</v>
      </c>
      <c r="J778" s="2">
        <v>420416</v>
      </c>
      <c r="K778" s="2">
        <v>12.59</v>
      </c>
      <c r="L778" s="2">
        <v>3</v>
      </c>
      <c r="M778" s="2">
        <v>2.2599999999999998</v>
      </c>
      <c r="N778" s="2">
        <v>18.84</v>
      </c>
      <c r="O778" s="2">
        <v>78.31</v>
      </c>
      <c r="P778" s="2">
        <v>3.7</v>
      </c>
      <c r="Q778" s="2">
        <v>10614</v>
      </c>
      <c r="R778" s="2">
        <v>8057</v>
      </c>
      <c r="S778" s="2">
        <v>6</v>
      </c>
      <c r="T778" s="30">
        <f t="shared" si="72"/>
        <v>20731270</v>
      </c>
      <c r="U778" s="30">
        <f t="shared" si="73"/>
        <v>42321112</v>
      </c>
      <c r="V778" s="30">
        <f t="shared" si="74"/>
        <v>-21589842</v>
      </c>
      <c r="W778" s="27">
        <f t="shared" si="75"/>
        <v>-51.353521274166539</v>
      </c>
      <c r="X778" s="31">
        <f t="shared" si="76"/>
        <v>49.311324973359717</v>
      </c>
      <c r="Y778" t="str">
        <f t="shared" si="77"/>
        <v>Loss making</v>
      </c>
    </row>
    <row r="779" spans="1:25" x14ac:dyDescent="0.3">
      <c r="A779" s="2" t="s">
        <v>796</v>
      </c>
      <c r="B779" s="2" t="s">
        <v>1542</v>
      </c>
      <c r="C779" s="2" t="s">
        <v>1634</v>
      </c>
      <c r="D779" s="2" t="s">
        <v>1636</v>
      </c>
      <c r="E779" s="2">
        <v>2024</v>
      </c>
      <c r="F779" s="2" t="s">
        <v>1639</v>
      </c>
      <c r="G779" s="2">
        <v>2522</v>
      </c>
      <c r="H779" s="2">
        <v>11384</v>
      </c>
      <c r="I779" s="2">
        <v>12692</v>
      </c>
      <c r="J779" s="2">
        <v>328385</v>
      </c>
      <c r="K779" s="2">
        <v>2.41</v>
      </c>
      <c r="L779" s="2">
        <v>12</v>
      </c>
      <c r="M779" s="2">
        <v>1.76</v>
      </c>
      <c r="N779" s="2">
        <v>15.55</v>
      </c>
      <c r="O779" s="2">
        <v>21.21</v>
      </c>
      <c r="P779" s="2">
        <v>3.1</v>
      </c>
      <c r="Q779" s="2">
        <v>8578</v>
      </c>
      <c r="R779" s="2">
        <v>3931</v>
      </c>
      <c r="S779" s="2">
        <v>4</v>
      </c>
      <c r="T779" s="30">
        <f t="shared" si="72"/>
        <v>28710448</v>
      </c>
      <c r="U779" s="30">
        <f t="shared" si="73"/>
        <v>32337609</v>
      </c>
      <c r="V779" s="30">
        <f t="shared" si="74"/>
        <v>-3627161</v>
      </c>
      <c r="W779" s="27">
        <f t="shared" si="75"/>
        <v>-11.045452746014586</v>
      </c>
      <c r="X779" s="31">
        <f t="shared" si="76"/>
        <v>87.429230933203399</v>
      </c>
      <c r="Y779" t="str">
        <f t="shared" si="77"/>
        <v>Loss making</v>
      </c>
    </row>
    <row r="780" spans="1:25" x14ac:dyDescent="0.3">
      <c r="A780" s="2" t="s">
        <v>797</v>
      </c>
      <c r="B780" s="2" t="s">
        <v>1082</v>
      </c>
      <c r="C780" s="2" t="s">
        <v>1634</v>
      </c>
      <c r="D780" s="2" t="s">
        <v>1638</v>
      </c>
      <c r="E780" s="2">
        <v>2024</v>
      </c>
      <c r="F780" s="2" t="s">
        <v>1640</v>
      </c>
      <c r="G780" s="2">
        <v>2710</v>
      </c>
      <c r="H780" s="2">
        <v>8394</v>
      </c>
      <c r="I780" s="2">
        <v>1748</v>
      </c>
      <c r="J780" s="2">
        <v>174932</v>
      </c>
      <c r="K780" s="2">
        <v>0.37</v>
      </c>
      <c r="L780" s="2">
        <v>16</v>
      </c>
      <c r="M780" s="2">
        <v>8.66</v>
      </c>
      <c r="N780" s="2">
        <v>13.5</v>
      </c>
      <c r="O780" s="2">
        <v>53.53</v>
      </c>
      <c r="P780" s="2">
        <v>4.0999999999999996</v>
      </c>
      <c r="Q780" s="2">
        <v>19630</v>
      </c>
      <c r="R780" s="2">
        <v>7444</v>
      </c>
      <c r="S780" s="2">
        <v>6</v>
      </c>
      <c r="T780" s="30">
        <f t="shared" si="72"/>
        <v>22747740</v>
      </c>
      <c r="U780" s="30">
        <f t="shared" si="73"/>
        <v>4912012</v>
      </c>
      <c r="V780" s="30">
        <f t="shared" si="74"/>
        <v>17835728</v>
      </c>
      <c r="W780" s="27">
        <f t="shared" si="75"/>
        <v>101.95806370475384</v>
      </c>
      <c r="X780" s="31">
        <f t="shared" si="76"/>
        <v>130.03761461596505</v>
      </c>
      <c r="Y780" t="str">
        <f t="shared" si="77"/>
        <v>High ROI</v>
      </c>
    </row>
    <row r="781" spans="1:25" x14ac:dyDescent="0.3">
      <c r="A781" s="2" t="s">
        <v>798</v>
      </c>
      <c r="B781" s="2" t="s">
        <v>1030</v>
      </c>
      <c r="C781" s="2" t="s">
        <v>1633</v>
      </c>
      <c r="D781" s="2" t="s">
        <v>1638</v>
      </c>
      <c r="E781" s="2">
        <v>2023</v>
      </c>
      <c r="F781" s="2" t="s">
        <v>1641</v>
      </c>
      <c r="G781" s="2">
        <v>2789</v>
      </c>
      <c r="H781" s="2">
        <v>14967</v>
      </c>
      <c r="I781" s="2">
        <v>12365</v>
      </c>
      <c r="J781" s="2">
        <v>318083</v>
      </c>
      <c r="K781" s="2">
        <v>6.74</v>
      </c>
      <c r="L781" s="2">
        <v>10</v>
      </c>
      <c r="M781" s="2">
        <v>4.4400000000000004</v>
      </c>
      <c r="N781" s="2">
        <v>18.739999999999998</v>
      </c>
      <c r="O781" s="2">
        <v>10.64</v>
      </c>
      <c r="P781" s="2">
        <v>1.6</v>
      </c>
      <c r="Q781" s="2">
        <v>13812</v>
      </c>
      <c r="R781" s="2">
        <v>5271</v>
      </c>
      <c r="S781" s="2">
        <v>4</v>
      </c>
      <c r="T781" s="30">
        <f t="shared" si="72"/>
        <v>41742963</v>
      </c>
      <c r="U781" s="30">
        <f t="shared" si="73"/>
        <v>34804068</v>
      </c>
      <c r="V781" s="30">
        <f t="shared" si="74"/>
        <v>6938895</v>
      </c>
      <c r="W781" s="27">
        <f t="shared" si="75"/>
        <v>21.814730746377517</v>
      </c>
      <c r="X781" s="31">
        <f t="shared" si="76"/>
        <v>131.23292662606929</v>
      </c>
      <c r="Y781" t="str">
        <f t="shared" si="77"/>
        <v>Moderate</v>
      </c>
    </row>
    <row r="782" spans="1:25" x14ac:dyDescent="0.3">
      <c r="A782" s="2" t="s">
        <v>799</v>
      </c>
      <c r="B782" s="2" t="s">
        <v>1426</v>
      </c>
      <c r="C782" s="2" t="s">
        <v>1634</v>
      </c>
      <c r="D782" s="2" t="s">
        <v>1638</v>
      </c>
      <c r="E782" s="2">
        <v>2023</v>
      </c>
      <c r="F782" s="2" t="s">
        <v>1640</v>
      </c>
      <c r="G782" s="2">
        <v>1811</v>
      </c>
      <c r="H782" s="2">
        <v>17989</v>
      </c>
      <c r="I782" s="2">
        <v>8979</v>
      </c>
      <c r="J782" s="2">
        <v>163000</v>
      </c>
      <c r="K782" s="2">
        <v>3.56</v>
      </c>
      <c r="L782" s="2">
        <v>1</v>
      </c>
      <c r="M782" s="2">
        <v>1.37</v>
      </c>
      <c r="N782" s="2">
        <v>18.190000000000001</v>
      </c>
      <c r="O782" s="2">
        <v>17.61</v>
      </c>
      <c r="P782" s="2">
        <v>2.6</v>
      </c>
      <c r="Q782" s="2">
        <v>7283</v>
      </c>
      <c r="R782" s="2">
        <v>178</v>
      </c>
      <c r="S782" s="2">
        <v>6</v>
      </c>
      <c r="T782" s="30">
        <f t="shared" si="72"/>
        <v>32578079</v>
      </c>
      <c r="U782" s="30">
        <f t="shared" si="73"/>
        <v>16423969</v>
      </c>
      <c r="V782" s="30">
        <f t="shared" si="74"/>
        <v>16154110</v>
      </c>
      <c r="W782" s="27">
        <f t="shared" si="75"/>
        <v>99.104969325153377</v>
      </c>
      <c r="X782" s="31">
        <f t="shared" si="76"/>
        <v>199.86551533742332</v>
      </c>
      <c r="Y782" t="str">
        <f t="shared" si="77"/>
        <v>High ROI</v>
      </c>
    </row>
    <row r="783" spans="1:25" x14ac:dyDescent="0.3">
      <c r="A783" s="2" t="s">
        <v>800</v>
      </c>
      <c r="B783" s="2" t="s">
        <v>1543</v>
      </c>
      <c r="C783" s="2" t="s">
        <v>1633</v>
      </c>
      <c r="D783" s="2" t="s">
        <v>1636</v>
      </c>
      <c r="E783" s="2">
        <v>2023</v>
      </c>
      <c r="F783" s="2" t="s">
        <v>1639</v>
      </c>
      <c r="G783" s="2">
        <v>3564</v>
      </c>
      <c r="H783" s="2">
        <v>11373</v>
      </c>
      <c r="I783" s="2">
        <v>6915</v>
      </c>
      <c r="J783" s="2">
        <v>228634</v>
      </c>
      <c r="K783" s="2">
        <v>0.74</v>
      </c>
      <c r="L783" s="2">
        <v>15</v>
      </c>
      <c r="M783" s="2">
        <v>8.6199999999999992</v>
      </c>
      <c r="N783" s="2">
        <v>15.75</v>
      </c>
      <c r="O783" s="2">
        <v>14.34</v>
      </c>
      <c r="P783" s="2">
        <v>3</v>
      </c>
      <c r="Q783" s="2">
        <v>11251</v>
      </c>
      <c r="R783" s="2">
        <v>5029</v>
      </c>
      <c r="S783" s="2">
        <v>6</v>
      </c>
      <c r="T783" s="30">
        <f t="shared" si="72"/>
        <v>40533372</v>
      </c>
      <c r="U783" s="30">
        <f t="shared" si="73"/>
        <v>24873694</v>
      </c>
      <c r="V783" s="30">
        <f t="shared" si="74"/>
        <v>15659678</v>
      </c>
      <c r="W783" s="27">
        <f t="shared" si="75"/>
        <v>68.492341471522167</v>
      </c>
      <c r="X783" s="31">
        <f t="shared" si="76"/>
        <v>177.28497073926013</v>
      </c>
      <c r="Y783" t="str">
        <f t="shared" si="77"/>
        <v>High ROI</v>
      </c>
    </row>
    <row r="784" spans="1:25" x14ac:dyDescent="0.3">
      <c r="A784" s="2" t="s">
        <v>801</v>
      </c>
      <c r="B784" s="2" t="s">
        <v>1544</v>
      </c>
      <c r="C784" s="2" t="s">
        <v>1634</v>
      </c>
      <c r="D784" s="2" t="s">
        <v>1636</v>
      </c>
      <c r="E784" s="2">
        <v>2023</v>
      </c>
      <c r="F784" s="2" t="s">
        <v>1639</v>
      </c>
      <c r="G784" s="2">
        <v>2025</v>
      </c>
      <c r="H784" s="2">
        <v>13789</v>
      </c>
      <c r="I784" s="2">
        <v>1259</v>
      </c>
      <c r="J784" s="2">
        <v>85063</v>
      </c>
      <c r="K784" s="2">
        <v>10.87</v>
      </c>
      <c r="L784" s="2">
        <v>1</v>
      </c>
      <c r="M784" s="2">
        <v>8.16</v>
      </c>
      <c r="N784" s="2">
        <v>8.99</v>
      </c>
      <c r="O784" s="2">
        <v>68.040000000000006</v>
      </c>
      <c r="P784" s="2">
        <v>1.4</v>
      </c>
      <c r="Q784" s="2">
        <v>8407</v>
      </c>
      <c r="R784" s="2">
        <v>3747</v>
      </c>
      <c r="S784" s="2">
        <v>3</v>
      </c>
      <c r="T784" s="30">
        <f t="shared" si="72"/>
        <v>27922725</v>
      </c>
      <c r="U784" s="30">
        <f t="shared" si="73"/>
        <v>2634538</v>
      </c>
      <c r="V784" s="30">
        <f t="shared" si="74"/>
        <v>25288187</v>
      </c>
      <c r="W784" s="27">
        <f t="shared" si="75"/>
        <v>297.28773967529946</v>
      </c>
      <c r="X784" s="31">
        <f t="shared" si="76"/>
        <v>328.25934895312884</v>
      </c>
      <c r="Y784" t="str">
        <f t="shared" si="77"/>
        <v>High ROI</v>
      </c>
    </row>
    <row r="785" spans="1:25" x14ac:dyDescent="0.3">
      <c r="A785" s="2" t="s">
        <v>802</v>
      </c>
      <c r="B785" s="2" t="s">
        <v>1294</v>
      </c>
      <c r="C785" s="2" t="s">
        <v>1632</v>
      </c>
      <c r="D785" s="2" t="s">
        <v>1638</v>
      </c>
      <c r="E785" s="2">
        <v>2024</v>
      </c>
      <c r="F785" s="2" t="s">
        <v>1642</v>
      </c>
      <c r="G785" s="2">
        <v>2412</v>
      </c>
      <c r="H785" s="2">
        <v>13708</v>
      </c>
      <c r="I785" s="2">
        <v>8368</v>
      </c>
      <c r="J785" s="2">
        <v>257793</v>
      </c>
      <c r="K785" s="2">
        <v>1.67</v>
      </c>
      <c r="L785" s="2">
        <v>18</v>
      </c>
      <c r="M785" s="2">
        <v>9.84</v>
      </c>
      <c r="N785" s="2">
        <v>10.15</v>
      </c>
      <c r="O785" s="2">
        <v>16.48</v>
      </c>
      <c r="P785" s="2">
        <v>2.7</v>
      </c>
      <c r="Q785" s="2">
        <v>20810</v>
      </c>
      <c r="R785" s="2">
        <v>1131</v>
      </c>
      <c r="S785" s="2">
        <v>10</v>
      </c>
      <c r="T785" s="30">
        <f t="shared" si="72"/>
        <v>33063696</v>
      </c>
      <c r="U785" s="30">
        <f t="shared" si="73"/>
        <v>20441409</v>
      </c>
      <c r="V785" s="30">
        <f t="shared" si="74"/>
        <v>12622287</v>
      </c>
      <c r="W785" s="27">
        <f t="shared" si="75"/>
        <v>48.962877192165806</v>
      </c>
      <c r="X785" s="31">
        <f t="shared" si="76"/>
        <v>128.2567641479792</v>
      </c>
      <c r="Y785" t="str">
        <f t="shared" si="77"/>
        <v>Moderate</v>
      </c>
    </row>
    <row r="786" spans="1:25" x14ac:dyDescent="0.3">
      <c r="A786" s="2" t="s">
        <v>803</v>
      </c>
      <c r="B786" s="2" t="s">
        <v>1061</v>
      </c>
      <c r="C786" s="2" t="s">
        <v>1632</v>
      </c>
      <c r="D786" s="2" t="s">
        <v>1635</v>
      </c>
      <c r="E786" s="2">
        <v>2024</v>
      </c>
      <c r="F786" s="2" t="s">
        <v>1642</v>
      </c>
      <c r="G786" s="2">
        <v>926</v>
      </c>
      <c r="H786" s="2">
        <v>12328</v>
      </c>
      <c r="I786" s="2">
        <v>5446</v>
      </c>
      <c r="J786" s="2">
        <v>208117</v>
      </c>
      <c r="K786" s="2">
        <v>9.1199999999999992</v>
      </c>
      <c r="L786" s="2">
        <v>18</v>
      </c>
      <c r="M786" s="2">
        <v>9.1</v>
      </c>
      <c r="N786" s="2">
        <v>24.26</v>
      </c>
      <c r="O786" s="2">
        <v>67.319999999999993</v>
      </c>
      <c r="P786" s="2">
        <v>2.2999999999999998</v>
      </c>
      <c r="Q786" s="2">
        <v>18973</v>
      </c>
      <c r="R786" s="2">
        <v>7481</v>
      </c>
      <c r="S786" s="2">
        <v>8</v>
      </c>
      <c r="T786" s="30">
        <f t="shared" si="72"/>
        <v>11415728</v>
      </c>
      <c r="U786" s="30">
        <f t="shared" si="73"/>
        <v>5251113</v>
      </c>
      <c r="V786" s="30">
        <f t="shared" si="74"/>
        <v>6164615</v>
      </c>
      <c r="W786" s="27">
        <f t="shared" si="75"/>
        <v>29.62091035331088</v>
      </c>
      <c r="X786" s="31">
        <f t="shared" si="76"/>
        <v>54.852453187389784</v>
      </c>
      <c r="Y786" t="str">
        <f t="shared" si="77"/>
        <v>Moderate</v>
      </c>
    </row>
    <row r="787" spans="1:25" x14ac:dyDescent="0.3">
      <c r="A787" s="2" t="s">
        <v>804</v>
      </c>
      <c r="B787" s="2" t="s">
        <v>1108</v>
      </c>
      <c r="C787" s="2" t="s">
        <v>1634</v>
      </c>
      <c r="D787" s="2" t="s">
        <v>1635</v>
      </c>
      <c r="E787" s="2">
        <v>2024</v>
      </c>
      <c r="F787" s="2" t="s">
        <v>1641</v>
      </c>
      <c r="G787" s="2">
        <v>3862</v>
      </c>
      <c r="H787" s="2">
        <v>3637</v>
      </c>
      <c r="I787" s="2">
        <v>1192</v>
      </c>
      <c r="J787" s="2">
        <v>487985</v>
      </c>
      <c r="K787" s="2">
        <v>4.22</v>
      </c>
      <c r="L787" s="2">
        <v>15</v>
      </c>
      <c r="M787" s="2">
        <v>8.52</v>
      </c>
      <c r="N787" s="2">
        <v>2.81</v>
      </c>
      <c r="O787" s="2">
        <v>29.97</v>
      </c>
      <c r="P787" s="2">
        <v>1.1000000000000001</v>
      </c>
      <c r="Q787" s="2">
        <v>4457</v>
      </c>
      <c r="R787" s="2">
        <v>2172</v>
      </c>
      <c r="S787" s="2">
        <v>7</v>
      </c>
      <c r="T787" s="30">
        <f t="shared" si="72"/>
        <v>14046094</v>
      </c>
      <c r="U787" s="30">
        <f t="shared" si="73"/>
        <v>5091489</v>
      </c>
      <c r="V787" s="30">
        <f t="shared" si="74"/>
        <v>8954605</v>
      </c>
      <c r="W787" s="27">
        <f t="shared" si="75"/>
        <v>18.35016445177618</v>
      </c>
      <c r="X787" s="31">
        <f t="shared" si="76"/>
        <v>28.783864258122687</v>
      </c>
      <c r="Y787" t="str">
        <f t="shared" si="77"/>
        <v>Moderate</v>
      </c>
    </row>
    <row r="788" spans="1:25" x14ac:dyDescent="0.3">
      <c r="A788" s="2" t="s">
        <v>805</v>
      </c>
      <c r="B788" s="2" t="s">
        <v>1545</v>
      </c>
      <c r="C788" s="2" t="s">
        <v>1633</v>
      </c>
      <c r="D788" s="2" t="s">
        <v>1638</v>
      </c>
      <c r="E788" s="2">
        <v>2024</v>
      </c>
      <c r="F788" s="2" t="s">
        <v>1639</v>
      </c>
      <c r="G788" s="2">
        <v>3498</v>
      </c>
      <c r="H788" s="2">
        <v>2786</v>
      </c>
      <c r="I788" s="2">
        <v>12930</v>
      </c>
      <c r="J788" s="2">
        <v>359262</v>
      </c>
      <c r="K788" s="2">
        <v>2.6</v>
      </c>
      <c r="L788" s="2">
        <v>18</v>
      </c>
      <c r="M788" s="2">
        <v>0.53</v>
      </c>
      <c r="N788" s="2">
        <v>6.71</v>
      </c>
      <c r="O788" s="2">
        <v>80.22</v>
      </c>
      <c r="P788" s="2">
        <v>1.5</v>
      </c>
      <c r="Q788" s="2">
        <v>20496</v>
      </c>
      <c r="R788" s="2">
        <v>7011</v>
      </c>
      <c r="S788" s="2">
        <v>6</v>
      </c>
      <c r="T788" s="30">
        <f t="shared" si="72"/>
        <v>9745428</v>
      </c>
      <c r="U788" s="30">
        <f t="shared" si="73"/>
        <v>45588402</v>
      </c>
      <c r="V788" s="30">
        <f t="shared" si="74"/>
        <v>-35842974</v>
      </c>
      <c r="W788" s="27">
        <f t="shared" si="75"/>
        <v>-99.768341767289613</v>
      </c>
      <c r="X788" s="31">
        <f t="shared" si="76"/>
        <v>27.126242129699218</v>
      </c>
      <c r="Y788" t="str">
        <f t="shared" si="77"/>
        <v>Loss making</v>
      </c>
    </row>
    <row r="789" spans="1:25" x14ac:dyDescent="0.3">
      <c r="A789" s="2" t="s">
        <v>806</v>
      </c>
      <c r="B789" s="2" t="s">
        <v>1037</v>
      </c>
      <c r="C789" s="2" t="s">
        <v>1632</v>
      </c>
      <c r="D789" s="2" t="s">
        <v>1635</v>
      </c>
      <c r="E789" s="2">
        <v>2024</v>
      </c>
      <c r="F789" s="2" t="s">
        <v>1639</v>
      </c>
      <c r="G789" s="2">
        <v>1362</v>
      </c>
      <c r="H789" s="2">
        <v>17210</v>
      </c>
      <c r="I789" s="2">
        <v>2587</v>
      </c>
      <c r="J789" s="2">
        <v>134703</v>
      </c>
      <c r="K789" s="2">
        <v>5.7</v>
      </c>
      <c r="L789" s="2">
        <v>8</v>
      </c>
      <c r="M789" s="2">
        <v>1.04</v>
      </c>
      <c r="N789" s="2">
        <v>12.31</v>
      </c>
      <c r="O789" s="2">
        <v>75.05</v>
      </c>
      <c r="P789" s="2">
        <v>4.0999999999999996</v>
      </c>
      <c r="Q789" s="2">
        <v>7547</v>
      </c>
      <c r="R789" s="2">
        <v>6188</v>
      </c>
      <c r="S789" s="2">
        <v>5</v>
      </c>
      <c r="T789" s="30">
        <f t="shared" si="72"/>
        <v>23440020</v>
      </c>
      <c r="U789" s="30">
        <f t="shared" si="73"/>
        <v>3658197</v>
      </c>
      <c r="V789" s="30">
        <f t="shared" si="74"/>
        <v>19781823</v>
      </c>
      <c r="W789" s="27">
        <f t="shared" si="75"/>
        <v>146.85510344981182</v>
      </c>
      <c r="X789" s="31">
        <f t="shared" si="76"/>
        <v>174.01260550989954</v>
      </c>
      <c r="Y789" t="str">
        <f t="shared" si="77"/>
        <v>High ROI</v>
      </c>
    </row>
    <row r="790" spans="1:25" x14ac:dyDescent="0.3">
      <c r="A790" s="2" t="s">
        <v>807</v>
      </c>
      <c r="B790" s="2" t="s">
        <v>1546</v>
      </c>
      <c r="C790" s="2" t="s">
        <v>1632</v>
      </c>
      <c r="D790" s="2" t="s">
        <v>1637</v>
      </c>
      <c r="E790" s="2">
        <v>2024</v>
      </c>
      <c r="F790" s="2" t="s">
        <v>1639</v>
      </c>
      <c r="G790" s="2">
        <v>1510</v>
      </c>
      <c r="H790" s="2">
        <v>12871</v>
      </c>
      <c r="I790" s="2">
        <v>13932</v>
      </c>
      <c r="J790" s="2">
        <v>464841</v>
      </c>
      <c r="K790" s="2">
        <v>12.02</v>
      </c>
      <c r="L790" s="2">
        <v>0</v>
      </c>
      <c r="M790" s="2">
        <v>5.69</v>
      </c>
      <c r="N790" s="2">
        <v>20.92</v>
      </c>
      <c r="O790" s="2">
        <v>86.63</v>
      </c>
      <c r="P790" s="2">
        <v>1.1000000000000001</v>
      </c>
      <c r="Q790" s="2">
        <v>7749</v>
      </c>
      <c r="R790" s="2">
        <v>1584</v>
      </c>
      <c r="S790" s="2">
        <v>9</v>
      </c>
      <c r="T790" s="30">
        <f t="shared" si="72"/>
        <v>19435210</v>
      </c>
      <c r="U790" s="30">
        <f t="shared" si="73"/>
        <v>21502161</v>
      </c>
      <c r="V790" s="30">
        <f t="shared" si="74"/>
        <v>-2066951</v>
      </c>
      <c r="W790" s="27">
        <f t="shared" si="75"/>
        <v>-4.4465763562164264</v>
      </c>
      <c r="X790" s="31">
        <f t="shared" si="76"/>
        <v>41.810447013064682</v>
      </c>
      <c r="Y790" t="str">
        <f t="shared" si="77"/>
        <v>Loss making</v>
      </c>
    </row>
    <row r="791" spans="1:25" x14ac:dyDescent="0.3">
      <c r="A791" s="2" t="s">
        <v>808</v>
      </c>
      <c r="B791" s="2" t="s">
        <v>1523</v>
      </c>
      <c r="C791" s="2" t="s">
        <v>1632</v>
      </c>
      <c r="D791" s="2" t="s">
        <v>1636</v>
      </c>
      <c r="E791" s="2">
        <v>2023</v>
      </c>
      <c r="F791" s="2" t="s">
        <v>1641</v>
      </c>
      <c r="G791" s="2">
        <v>2759</v>
      </c>
      <c r="H791" s="2">
        <v>17445</v>
      </c>
      <c r="I791" s="2">
        <v>8174</v>
      </c>
      <c r="J791" s="2">
        <v>285796</v>
      </c>
      <c r="K791" s="2">
        <v>5.88</v>
      </c>
      <c r="L791" s="2">
        <v>9</v>
      </c>
      <c r="M791" s="2">
        <v>5.31</v>
      </c>
      <c r="N791" s="2">
        <v>4.09</v>
      </c>
      <c r="O791" s="2">
        <v>80.7</v>
      </c>
      <c r="P791" s="2">
        <v>4.7</v>
      </c>
      <c r="Q791" s="2">
        <v>17847</v>
      </c>
      <c r="R791" s="2">
        <v>5938</v>
      </c>
      <c r="S791" s="2">
        <v>3</v>
      </c>
      <c r="T791" s="30">
        <f t="shared" si="72"/>
        <v>48130755</v>
      </c>
      <c r="U791" s="30">
        <f t="shared" si="73"/>
        <v>22837862</v>
      </c>
      <c r="V791" s="30">
        <f t="shared" si="74"/>
        <v>25292893</v>
      </c>
      <c r="W791" s="27">
        <f t="shared" si="75"/>
        <v>88.499814553037837</v>
      </c>
      <c r="X791" s="31">
        <f t="shared" si="76"/>
        <v>168.40947738946662</v>
      </c>
      <c r="Y791" t="str">
        <f t="shared" si="77"/>
        <v>High ROI</v>
      </c>
    </row>
    <row r="792" spans="1:25" x14ac:dyDescent="0.3">
      <c r="A792" s="2" t="s">
        <v>809</v>
      </c>
      <c r="B792" s="2" t="s">
        <v>1547</v>
      </c>
      <c r="C792" s="2" t="s">
        <v>1634</v>
      </c>
      <c r="D792" s="2" t="s">
        <v>1638</v>
      </c>
      <c r="E792" s="2">
        <v>2024</v>
      </c>
      <c r="F792" s="2" t="s">
        <v>1642</v>
      </c>
      <c r="G792" s="2">
        <v>2374</v>
      </c>
      <c r="H792" s="2">
        <v>8552</v>
      </c>
      <c r="I792" s="2">
        <v>11249</v>
      </c>
      <c r="J792" s="2">
        <v>178557</v>
      </c>
      <c r="K792" s="2">
        <v>11.26</v>
      </c>
      <c r="L792" s="2">
        <v>18</v>
      </c>
      <c r="M792" s="2">
        <v>4.58</v>
      </c>
      <c r="N792" s="2">
        <v>6.92</v>
      </c>
      <c r="O792" s="2">
        <v>84.67</v>
      </c>
      <c r="P792" s="2">
        <v>1.3</v>
      </c>
      <c r="Q792" s="2">
        <v>5259</v>
      </c>
      <c r="R792" s="2">
        <v>1650</v>
      </c>
      <c r="S792" s="2">
        <v>9</v>
      </c>
      <c r="T792" s="30">
        <f t="shared" si="72"/>
        <v>20302448</v>
      </c>
      <c r="U792" s="30">
        <f t="shared" si="73"/>
        <v>26883683</v>
      </c>
      <c r="V792" s="30">
        <f t="shared" si="74"/>
        <v>-6581235</v>
      </c>
      <c r="W792" s="27">
        <f t="shared" si="75"/>
        <v>-36.857894117844722</v>
      </c>
      <c r="X792" s="31">
        <f t="shared" si="76"/>
        <v>113.70289599399632</v>
      </c>
      <c r="Y792" t="str">
        <f t="shared" si="77"/>
        <v>Loss making</v>
      </c>
    </row>
    <row r="793" spans="1:25" x14ac:dyDescent="0.3">
      <c r="A793" s="2" t="s">
        <v>810</v>
      </c>
      <c r="B793" s="2" t="s">
        <v>1356</v>
      </c>
      <c r="C793" s="2" t="s">
        <v>1634</v>
      </c>
      <c r="D793" s="2" t="s">
        <v>1635</v>
      </c>
      <c r="E793" s="2">
        <v>2024</v>
      </c>
      <c r="F793" s="2" t="s">
        <v>1639</v>
      </c>
      <c r="G793" s="2">
        <v>1783</v>
      </c>
      <c r="H793" s="2">
        <v>5154</v>
      </c>
      <c r="I793" s="2">
        <v>1938</v>
      </c>
      <c r="J793" s="2">
        <v>339220</v>
      </c>
      <c r="K793" s="2">
        <v>1.88</v>
      </c>
      <c r="L793" s="2">
        <v>0</v>
      </c>
      <c r="M793" s="2">
        <v>3.97</v>
      </c>
      <c r="N793" s="2">
        <v>1.64</v>
      </c>
      <c r="O793" s="2">
        <v>78.7</v>
      </c>
      <c r="P793" s="2">
        <v>4.2</v>
      </c>
      <c r="Q793" s="2">
        <v>5763</v>
      </c>
      <c r="R793" s="2">
        <v>5597</v>
      </c>
      <c r="S793" s="2">
        <v>2</v>
      </c>
      <c r="T793" s="30">
        <f t="shared" si="72"/>
        <v>9189582</v>
      </c>
      <c r="U793" s="30">
        <f t="shared" si="73"/>
        <v>3794674</v>
      </c>
      <c r="V793" s="30">
        <f t="shared" si="74"/>
        <v>5394908</v>
      </c>
      <c r="W793" s="27">
        <f t="shared" si="75"/>
        <v>15.90386180060138</v>
      </c>
      <c r="X793" s="31">
        <f t="shared" si="76"/>
        <v>27.090330758799599</v>
      </c>
      <c r="Y793" t="str">
        <f t="shared" si="77"/>
        <v>Moderate</v>
      </c>
    </row>
    <row r="794" spans="1:25" x14ac:dyDescent="0.3">
      <c r="A794" s="2" t="s">
        <v>811</v>
      </c>
      <c r="B794" s="2" t="s">
        <v>1548</v>
      </c>
      <c r="C794" s="2" t="s">
        <v>1633</v>
      </c>
      <c r="D794" s="2" t="s">
        <v>1636</v>
      </c>
      <c r="E794" s="2">
        <v>2024</v>
      </c>
      <c r="F794" s="2" t="s">
        <v>1641</v>
      </c>
      <c r="G794" s="2">
        <v>1655</v>
      </c>
      <c r="H794" s="2">
        <v>17100</v>
      </c>
      <c r="I794" s="2">
        <v>12800</v>
      </c>
      <c r="J794" s="2">
        <v>303317</v>
      </c>
      <c r="K794" s="2">
        <v>11.59</v>
      </c>
      <c r="L794" s="2">
        <v>1</v>
      </c>
      <c r="M794" s="2">
        <v>4.3099999999999996</v>
      </c>
      <c r="N794" s="2">
        <v>17.649999999999999</v>
      </c>
      <c r="O794" s="2">
        <v>65.47</v>
      </c>
      <c r="P794" s="2">
        <v>4.5999999999999996</v>
      </c>
      <c r="Q794" s="2">
        <v>11781</v>
      </c>
      <c r="R794" s="2">
        <v>4782</v>
      </c>
      <c r="S794" s="2">
        <v>11</v>
      </c>
      <c r="T794" s="30">
        <f t="shared" si="72"/>
        <v>28300500</v>
      </c>
      <c r="U794" s="30">
        <f t="shared" si="73"/>
        <v>21487317</v>
      </c>
      <c r="V794" s="30">
        <f t="shared" si="74"/>
        <v>6813183</v>
      </c>
      <c r="W794" s="27">
        <f t="shared" si="75"/>
        <v>22.46225236303933</v>
      </c>
      <c r="X794" s="31">
        <f t="shared" si="76"/>
        <v>93.30337567627268</v>
      </c>
      <c r="Y794" t="str">
        <f t="shared" si="77"/>
        <v>Moderate</v>
      </c>
    </row>
    <row r="795" spans="1:25" x14ac:dyDescent="0.3">
      <c r="A795" s="2" t="s">
        <v>812</v>
      </c>
      <c r="B795" s="2" t="s">
        <v>1549</v>
      </c>
      <c r="C795" s="2" t="s">
        <v>1634</v>
      </c>
      <c r="D795" s="2" t="s">
        <v>1635</v>
      </c>
      <c r="E795" s="2">
        <v>2024</v>
      </c>
      <c r="F795" s="2" t="s">
        <v>1642</v>
      </c>
      <c r="G795" s="2">
        <v>2613</v>
      </c>
      <c r="H795" s="2">
        <v>10136</v>
      </c>
      <c r="I795" s="2">
        <v>5541</v>
      </c>
      <c r="J795" s="2">
        <v>245877</v>
      </c>
      <c r="K795" s="2">
        <v>3.55</v>
      </c>
      <c r="L795" s="2">
        <v>15</v>
      </c>
      <c r="M795" s="2">
        <v>5.69</v>
      </c>
      <c r="N795" s="2">
        <v>5.96</v>
      </c>
      <c r="O795" s="2">
        <v>23.62</v>
      </c>
      <c r="P795" s="2">
        <v>4.8</v>
      </c>
      <c r="Q795" s="2">
        <v>3402</v>
      </c>
      <c r="R795" s="2">
        <v>1929</v>
      </c>
      <c r="S795" s="2">
        <v>2</v>
      </c>
      <c r="T795" s="30">
        <f t="shared" si="72"/>
        <v>26485368</v>
      </c>
      <c r="U795" s="30">
        <f t="shared" si="73"/>
        <v>14724510</v>
      </c>
      <c r="V795" s="30">
        <f t="shared" si="74"/>
        <v>11760858</v>
      </c>
      <c r="W795" s="27">
        <f t="shared" si="75"/>
        <v>47.832281994655865</v>
      </c>
      <c r="X795" s="31">
        <f t="shared" si="76"/>
        <v>107.71795653924524</v>
      </c>
      <c r="Y795" t="str">
        <f t="shared" si="77"/>
        <v>Moderate</v>
      </c>
    </row>
    <row r="796" spans="1:25" x14ac:dyDescent="0.3">
      <c r="A796" s="2" t="s">
        <v>813</v>
      </c>
      <c r="B796" s="2" t="s">
        <v>1288</v>
      </c>
      <c r="C796" s="2" t="s">
        <v>1632</v>
      </c>
      <c r="D796" s="2" t="s">
        <v>1636</v>
      </c>
      <c r="E796" s="2">
        <v>2023</v>
      </c>
      <c r="F796" s="2" t="s">
        <v>1640</v>
      </c>
      <c r="G796" s="2">
        <v>3471</v>
      </c>
      <c r="H796" s="2">
        <v>7941</v>
      </c>
      <c r="I796" s="2">
        <v>8218</v>
      </c>
      <c r="J796" s="2">
        <v>356749</v>
      </c>
      <c r="K796" s="2">
        <v>10.16</v>
      </c>
      <c r="L796" s="2">
        <v>11</v>
      </c>
      <c r="M796" s="2">
        <v>0.02</v>
      </c>
      <c r="N796" s="2">
        <v>9.7200000000000006</v>
      </c>
      <c r="O796" s="2">
        <v>31.74</v>
      </c>
      <c r="P796" s="2">
        <v>4.5</v>
      </c>
      <c r="Q796" s="2">
        <v>4067</v>
      </c>
      <c r="R796" s="2">
        <v>3851</v>
      </c>
      <c r="S796" s="2">
        <v>4</v>
      </c>
      <c r="T796" s="30">
        <f t="shared" si="72"/>
        <v>27563211</v>
      </c>
      <c r="U796" s="30">
        <f t="shared" si="73"/>
        <v>28881427</v>
      </c>
      <c r="V796" s="30">
        <f t="shared" si="74"/>
        <v>-1318216</v>
      </c>
      <c r="W796" s="27">
        <f t="shared" si="75"/>
        <v>-3.6950797339305788</v>
      </c>
      <c r="X796" s="31">
        <f t="shared" si="76"/>
        <v>77.262195549251715</v>
      </c>
      <c r="Y796" t="str">
        <f t="shared" si="77"/>
        <v>Loss making</v>
      </c>
    </row>
    <row r="797" spans="1:25" x14ac:dyDescent="0.3">
      <c r="A797" s="2" t="s">
        <v>814</v>
      </c>
      <c r="B797" s="2" t="s">
        <v>1550</v>
      </c>
      <c r="C797" s="2" t="s">
        <v>1634</v>
      </c>
      <c r="D797" s="2" t="s">
        <v>1638</v>
      </c>
      <c r="E797" s="2">
        <v>2024</v>
      </c>
      <c r="F797" s="2" t="s">
        <v>1642</v>
      </c>
      <c r="G797" s="2">
        <v>3567</v>
      </c>
      <c r="H797" s="2">
        <v>11167</v>
      </c>
      <c r="I797" s="2">
        <v>7162</v>
      </c>
      <c r="J797" s="2">
        <v>396709</v>
      </c>
      <c r="K797" s="2">
        <v>8.49</v>
      </c>
      <c r="L797" s="2">
        <v>7</v>
      </c>
      <c r="M797" s="2">
        <v>2.61</v>
      </c>
      <c r="N797" s="2">
        <v>11.09</v>
      </c>
      <c r="O797" s="2">
        <v>27.02</v>
      </c>
      <c r="P797" s="2">
        <v>2.2000000000000002</v>
      </c>
      <c r="Q797" s="2">
        <v>11690</v>
      </c>
      <c r="R797" s="2">
        <v>6181</v>
      </c>
      <c r="S797" s="2">
        <v>6</v>
      </c>
      <c r="T797" s="30">
        <f t="shared" si="72"/>
        <v>39832689</v>
      </c>
      <c r="U797" s="30">
        <f t="shared" si="73"/>
        <v>25943563</v>
      </c>
      <c r="V797" s="30">
        <f t="shared" si="74"/>
        <v>13889126</v>
      </c>
      <c r="W797" s="27">
        <f t="shared" si="75"/>
        <v>35.010866907481301</v>
      </c>
      <c r="X797" s="31">
        <f t="shared" si="76"/>
        <v>100.40782790408082</v>
      </c>
      <c r="Y797" t="str">
        <f t="shared" si="77"/>
        <v>Moderate</v>
      </c>
    </row>
    <row r="798" spans="1:25" x14ac:dyDescent="0.3">
      <c r="A798" s="2" t="s">
        <v>815</v>
      </c>
      <c r="B798" s="2" t="s">
        <v>1551</v>
      </c>
      <c r="C798" s="2" t="s">
        <v>1634</v>
      </c>
      <c r="D798" s="2" t="s">
        <v>1637</v>
      </c>
      <c r="E798" s="2">
        <v>2023</v>
      </c>
      <c r="F798" s="2" t="s">
        <v>1639</v>
      </c>
      <c r="G798" s="2">
        <v>2447</v>
      </c>
      <c r="H798" s="2">
        <v>13649</v>
      </c>
      <c r="I798" s="2">
        <v>3254</v>
      </c>
      <c r="J798" s="2">
        <v>351265</v>
      </c>
      <c r="K798" s="2">
        <v>13.94</v>
      </c>
      <c r="L798" s="2">
        <v>17</v>
      </c>
      <c r="M798" s="2">
        <v>5.18</v>
      </c>
      <c r="N798" s="2">
        <v>22.28</v>
      </c>
      <c r="O798" s="2">
        <v>58.29</v>
      </c>
      <c r="P798" s="2">
        <v>2.2999999999999998</v>
      </c>
      <c r="Q798" s="2">
        <v>9575</v>
      </c>
      <c r="R798" s="2">
        <v>6701</v>
      </c>
      <c r="S798" s="2">
        <v>7</v>
      </c>
      <c r="T798" s="30">
        <f t="shared" si="72"/>
        <v>33399103</v>
      </c>
      <c r="U798" s="30">
        <f t="shared" si="73"/>
        <v>8313803</v>
      </c>
      <c r="V798" s="30">
        <f t="shared" si="74"/>
        <v>25085300</v>
      </c>
      <c r="W798" s="27">
        <f t="shared" si="75"/>
        <v>71.414174483651948</v>
      </c>
      <c r="X798" s="31">
        <f t="shared" si="76"/>
        <v>95.082353778486322</v>
      </c>
      <c r="Y798" t="str">
        <f t="shared" si="77"/>
        <v>High ROI</v>
      </c>
    </row>
    <row r="799" spans="1:25" x14ac:dyDescent="0.3">
      <c r="A799" s="2" t="s">
        <v>816</v>
      </c>
      <c r="B799" s="2" t="s">
        <v>1344</v>
      </c>
      <c r="C799" s="2" t="s">
        <v>1632</v>
      </c>
      <c r="D799" s="2" t="s">
        <v>1638</v>
      </c>
      <c r="E799" s="2">
        <v>2024</v>
      </c>
      <c r="F799" s="2" t="s">
        <v>1639</v>
      </c>
      <c r="G799" s="2">
        <v>3785</v>
      </c>
      <c r="H799" s="2">
        <v>3298</v>
      </c>
      <c r="I799" s="2">
        <v>10458</v>
      </c>
      <c r="J799" s="2">
        <v>343577</v>
      </c>
      <c r="K799" s="2">
        <v>5.81</v>
      </c>
      <c r="L799" s="2">
        <v>1</v>
      </c>
      <c r="M799" s="2">
        <v>7.22</v>
      </c>
      <c r="N799" s="2">
        <v>10.28</v>
      </c>
      <c r="O799" s="2">
        <v>50.29</v>
      </c>
      <c r="P799" s="2">
        <v>2.7</v>
      </c>
      <c r="Q799" s="2">
        <v>4494</v>
      </c>
      <c r="R799" s="2">
        <v>4559</v>
      </c>
      <c r="S799" s="2">
        <v>5</v>
      </c>
      <c r="T799" s="30">
        <f t="shared" si="72"/>
        <v>12482930</v>
      </c>
      <c r="U799" s="30">
        <f t="shared" si="73"/>
        <v>39927107</v>
      </c>
      <c r="V799" s="30">
        <f t="shared" si="74"/>
        <v>-27444177</v>
      </c>
      <c r="W799" s="27">
        <f t="shared" si="75"/>
        <v>-79.877806139526214</v>
      </c>
      <c r="X799" s="31">
        <f t="shared" si="76"/>
        <v>36.332263219016404</v>
      </c>
      <c r="Y799" t="str">
        <f t="shared" si="77"/>
        <v>Loss making</v>
      </c>
    </row>
    <row r="800" spans="1:25" x14ac:dyDescent="0.3">
      <c r="A800" s="2" t="s">
        <v>817</v>
      </c>
      <c r="B800" s="2" t="s">
        <v>1458</v>
      </c>
      <c r="C800" s="2" t="s">
        <v>1632</v>
      </c>
      <c r="D800" s="2" t="s">
        <v>1637</v>
      </c>
      <c r="E800" s="2">
        <v>2023</v>
      </c>
      <c r="F800" s="2" t="s">
        <v>1640</v>
      </c>
      <c r="G800" s="2">
        <v>2920</v>
      </c>
      <c r="H800" s="2">
        <v>11100</v>
      </c>
      <c r="I800" s="2">
        <v>4474</v>
      </c>
      <c r="J800" s="2">
        <v>93309</v>
      </c>
      <c r="K800" s="2">
        <v>0.99</v>
      </c>
      <c r="L800" s="2">
        <v>12</v>
      </c>
      <c r="M800" s="2">
        <v>1.74</v>
      </c>
      <c r="N800" s="2">
        <v>3.63</v>
      </c>
      <c r="O800" s="2">
        <v>79.37</v>
      </c>
      <c r="P800" s="2">
        <v>1.6</v>
      </c>
      <c r="Q800" s="2">
        <v>6729</v>
      </c>
      <c r="R800" s="2">
        <v>3956</v>
      </c>
      <c r="S800" s="2">
        <v>8</v>
      </c>
      <c r="T800" s="30">
        <f t="shared" si="72"/>
        <v>32412000</v>
      </c>
      <c r="U800" s="30">
        <f t="shared" si="73"/>
        <v>13157389</v>
      </c>
      <c r="V800" s="30">
        <f t="shared" si="74"/>
        <v>19254611</v>
      </c>
      <c r="W800" s="27">
        <f t="shared" si="75"/>
        <v>206.35320279930124</v>
      </c>
      <c r="X800" s="31">
        <f t="shared" si="76"/>
        <v>347.36199080474552</v>
      </c>
      <c r="Y800" t="str">
        <f t="shared" si="77"/>
        <v>High ROI</v>
      </c>
    </row>
    <row r="801" spans="1:25" x14ac:dyDescent="0.3">
      <c r="A801" s="2" t="s">
        <v>818</v>
      </c>
      <c r="B801" s="2" t="s">
        <v>1474</v>
      </c>
      <c r="C801" s="2" t="s">
        <v>1632</v>
      </c>
      <c r="D801" s="2" t="s">
        <v>1635</v>
      </c>
      <c r="E801" s="2">
        <v>2023</v>
      </c>
      <c r="F801" s="2" t="s">
        <v>1639</v>
      </c>
      <c r="G801" s="2">
        <v>1210</v>
      </c>
      <c r="H801" s="2">
        <v>6995</v>
      </c>
      <c r="I801" s="2">
        <v>2177</v>
      </c>
      <c r="J801" s="2">
        <v>379612</v>
      </c>
      <c r="K801" s="2">
        <v>0.28999999999999998</v>
      </c>
      <c r="L801" s="2">
        <v>5</v>
      </c>
      <c r="M801" s="2">
        <v>5.47</v>
      </c>
      <c r="N801" s="2">
        <v>13.11</v>
      </c>
      <c r="O801" s="2">
        <v>86.21</v>
      </c>
      <c r="P801" s="2">
        <v>1.1000000000000001</v>
      </c>
      <c r="Q801" s="2">
        <v>3510</v>
      </c>
      <c r="R801" s="2">
        <v>6282</v>
      </c>
      <c r="S801" s="2">
        <v>8</v>
      </c>
      <c r="T801" s="30">
        <f t="shared" si="72"/>
        <v>8463950</v>
      </c>
      <c r="U801" s="30">
        <f t="shared" si="73"/>
        <v>3013782</v>
      </c>
      <c r="V801" s="30">
        <f t="shared" si="74"/>
        <v>5450168</v>
      </c>
      <c r="W801" s="27">
        <f t="shared" si="75"/>
        <v>14.357206832239234</v>
      </c>
      <c r="X801" s="31">
        <f t="shared" si="76"/>
        <v>22.296318346100755</v>
      </c>
      <c r="Y801" t="str">
        <f t="shared" si="77"/>
        <v>Low ROI</v>
      </c>
    </row>
    <row r="802" spans="1:25" x14ac:dyDescent="0.3">
      <c r="A802" s="2" t="s">
        <v>819</v>
      </c>
      <c r="B802" s="2" t="s">
        <v>1435</v>
      </c>
      <c r="C802" s="2" t="s">
        <v>1632</v>
      </c>
      <c r="D802" s="2" t="s">
        <v>1637</v>
      </c>
      <c r="E802" s="2">
        <v>2024</v>
      </c>
      <c r="F802" s="2" t="s">
        <v>1640</v>
      </c>
      <c r="G802" s="2">
        <v>4904</v>
      </c>
      <c r="H802" s="2">
        <v>11400</v>
      </c>
      <c r="I802" s="2">
        <v>7501</v>
      </c>
      <c r="J802" s="2">
        <v>487470</v>
      </c>
      <c r="K802" s="2">
        <v>12.4</v>
      </c>
      <c r="L802" s="2">
        <v>5</v>
      </c>
      <c r="M802" s="2">
        <v>7.14</v>
      </c>
      <c r="N802" s="2">
        <v>24.07</v>
      </c>
      <c r="O802" s="2">
        <v>42.39</v>
      </c>
      <c r="P802" s="2">
        <v>4.5</v>
      </c>
      <c r="Q802" s="2">
        <v>8877</v>
      </c>
      <c r="R802" s="2">
        <v>6183</v>
      </c>
      <c r="S802" s="2">
        <v>3</v>
      </c>
      <c r="T802" s="30">
        <f t="shared" si="72"/>
        <v>55905600</v>
      </c>
      <c r="U802" s="30">
        <f t="shared" si="73"/>
        <v>37272374</v>
      </c>
      <c r="V802" s="30">
        <f t="shared" si="74"/>
        <v>18633226</v>
      </c>
      <c r="W802" s="27">
        <f t="shared" si="75"/>
        <v>38.224354319240156</v>
      </c>
      <c r="X802" s="31">
        <f t="shared" si="76"/>
        <v>114.68521139762447</v>
      </c>
      <c r="Y802" t="str">
        <f t="shared" si="77"/>
        <v>Moderate</v>
      </c>
    </row>
    <row r="803" spans="1:25" x14ac:dyDescent="0.3">
      <c r="A803" s="2" t="s">
        <v>820</v>
      </c>
      <c r="B803" s="2" t="s">
        <v>1534</v>
      </c>
      <c r="C803" s="2" t="s">
        <v>1633</v>
      </c>
      <c r="D803" s="2" t="s">
        <v>1637</v>
      </c>
      <c r="E803" s="2">
        <v>2023</v>
      </c>
      <c r="F803" s="2" t="s">
        <v>1639</v>
      </c>
      <c r="G803" s="2">
        <v>292</v>
      </c>
      <c r="H803" s="2">
        <v>15173</v>
      </c>
      <c r="I803" s="2">
        <v>3397</v>
      </c>
      <c r="J803" s="2">
        <v>379437</v>
      </c>
      <c r="K803" s="2">
        <v>7.87</v>
      </c>
      <c r="L803" s="2">
        <v>8</v>
      </c>
      <c r="M803" s="2">
        <v>4.45</v>
      </c>
      <c r="N803" s="2">
        <v>15.19</v>
      </c>
      <c r="O803" s="2">
        <v>50.51</v>
      </c>
      <c r="P803" s="2">
        <v>3.2</v>
      </c>
      <c r="Q803" s="2">
        <v>14536</v>
      </c>
      <c r="R803" s="2">
        <v>8070</v>
      </c>
      <c r="S803" s="2">
        <v>3</v>
      </c>
      <c r="T803" s="30">
        <f t="shared" si="72"/>
        <v>4430516</v>
      </c>
      <c r="U803" s="30">
        <f t="shared" si="73"/>
        <v>1371361</v>
      </c>
      <c r="V803" s="30">
        <f t="shared" si="74"/>
        <v>3059155</v>
      </c>
      <c r="W803" s="27">
        <f t="shared" si="75"/>
        <v>8.0623529070702116</v>
      </c>
      <c r="X803" s="31">
        <f t="shared" si="76"/>
        <v>11.676552365741875</v>
      </c>
      <c r="Y803" t="str">
        <f t="shared" si="77"/>
        <v>Low ROI</v>
      </c>
    </row>
    <row r="804" spans="1:25" x14ac:dyDescent="0.3">
      <c r="A804" s="2" t="s">
        <v>821</v>
      </c>
      <c r="B804" s="2" t="s">
        <v>1552</v>
      </c>
      <c r="C804" s="2" t="s">
        <v>1634</v>
      </c>
      <c r="D804" s="2" t="s">
        <v>1637</v>
      </c>
      <c r="E804" s="2">
        <v>2023</v>
      </c>
      <c r="F804" s="2" t="s">
        <v>1642</v>
      </c>
      <c r="G804" s="2">
        <v>2640</v>
      </c>
      <c r="H804" s="2">
        <v>12630</v>
      </c>
      <c r="I804" s="2">
        <v>941</v>
      </c>
      <c r="J804" s="2">
        <v>408402</v>
      </c>
      <c r="K804" s="2">
        <v>11.63</v>
      </c>
      <c r="L804" s="2">
        <v>15</v>
      </c>
      <c r="M804" s="2">
        <v>0.27</v>
      </c>
      <c r="N804" s="2">
        <v>24.58</v>
      </c>
      <c r="O804" s="2">
        <v>87.72</v>
      </c>
      <c r="P804" s="2">
        <v>3.4</v>
      </c>
      <c r="Q804" s="2">
        <v>18714</v>
      </c>
      <c r="R804" s="2">
        <v>2194</v>
      </c>
      <c r="S804" s="2">
        <v>3</v>
      </c>
      <c r="T804" s="30">
        <f t="shared" si="72"/>
        <v>33343200</v>
      </c>
      <c r="U804" s="30">
        <f t="shared" si="73"/>
        <v>2892642</v>
      </c>
      <c r="V804" s="30">
        <f t="shared" si="74"/>
        <v>30450558</v>
      </c>
      <c r="W804" s="27">
        <f t="shared" si="75"/>
        <v>74.560256805794296</v>
      </c>
      <c r="X804" s="31">
        <f t="shared" si="76"/>
        <v>81.643086958438005</v>
      </c>
      <c r="Y804" t="str">
        <f t="shared" si="77"/>
        <v>High ROI</v>
      </c>
    </row>
    <row r="805" spans="1:25" x14ac:dyDescent="0.3">
      <c r="A805" s="2" t="s">
        <v>822</v>
      </c>
      <c r="B805" s="2" t="s">
        <v>1553</v>
      </c>
      <c r="C805" s="2" t="s">
        <v>1633</v>
      </c>
      <c r="D805" s="2" t="s">
        <v>1637</v>
      </c>
      <c r="E805" s="2">
        <v>2023</v>
      </c>
      <c r="F805" s="2" t="s">
        <v>1641</v>
      </c>
      <c r="G805" s="2">
        <v>1113</v>
      </c>
      <c r="H805" s="2">
        <v>16722</v>
      </c>
      <c r="I805" s="2">
        <v>3459</v>
      </c>
      <c r="J805" s="2">
        <v>481069</v>
      </c>
      <c r="K805" s="2">
        <v>3.52</v>
      </c>
      <c r="L805" s="2">
        <v>10</v>
      </c>
      <c r="M805" s="2">
        <v>4.49</v>
      </c>
      <c r="N805" s="2">
        <v>21.03</v>
      </c>
      <c r="O805" s="2">
        <v>32.1</v>
      </c>
      <c r="P805" s="2">
        <v>4.7</v>
      </c>
      <c r="Q805" s="2">
        <v>1548</v>
      </c>
      <c r="R805" s="2">
        <v>6338</v>
      </c>
      <c r="S805" s="2">
        <v>3</v>
      </c>
      <c r="T805" s="30">
        <f t="shared" si="72"/>
        <v>18611586</v>
      </c>
      <c r="U805" s="30">
        <f t="shared" si="73"/>
        <v>4330936</v>
      </c>
      <c r="V805" s="30">
        <f t="shared" si="74"/>
        <v>14280650</v>
      </c>
      <c r="W805" s="27">
        <f t="shared" si="75"/>
        <v>29.685242657498197</v>
      </c>
      <c r="X805" s="31">
        <f t="shared" si="76"/>
        <v>38.687976153109013</v>
      </c>
      <c r="Y805" t="str">
        <f t="shared" si="77"/>
        <v>Moderate</v>
      </c>
    </row>
    <row r="806" spans="1:25" x14ac:dyDescent="0.3">
      <c r="A806" s="2" t="s">
        <v>823</v>
      </c>
      <c r="B806" s="2" t="s">
        <v>1421</v>
      </c>
      <c r="C806" s="2" t="s">
        <v>1633</v>
      </c>
      <c r="D806" s="2" t="s">
        <v>1635</v>
      </c>
      <c r="E806" s="2">
        <v>2023</v>
      </c>
      <c r="F806" s="2" t="s">
        <v>1641</v>
      </c>
      <c r="G806" s="2">
        <v>4374</v>
      </c>
      <c r="H806" s="2">
        <v>2800</v>
      </c>
      <c r="I806" s="2">
        <v>5396</v>
      </c>
      <c r="J806" s="2">
        <v>350549</v>
      </c>
      <c r="K806" s="2">
        <v>5.18</v>
      </c>
      <c r="L806" s="2">
        <v>6</v>
      </c>
      <c r="M806" s="2">
        <v>2.96</v>
      </c>
      <c r="N806" s="2">
        <v>0.9</v>
      </c>
      <c r="O806" s="2">
        <v>73.39</v>
      </c>
      <c r="P806" s="2">
        <v>3.7</v>
      </c>
      <c r="Q806" s="2">
        <v>5710</v>
      </c>
      <c r="R806" s="2">
        <v>3132</v>
      </c>
      <c r="S806" s="2">
        <v>14</v>
      </c>
      <c r="T806" s="30">
        <f t="shared" si="72"/>
        <v>12247200</v>
      </c>
      <c r="U806" s="30">
        <f t="shared" si="73"/>
        <v>23952653</v>
      </c>
      <c r="V806" s="30">
        <f t="shared" si="74"/>
        <v>-11705453</v>
      </c>
      <c r="W806" s="27">
        <f t="shared" si="75"/>
        <v>-33.391774045853786</v>
      </c>
      <c r="X806" s="31">
        <f t="shared" si="76"/>
        <v>34.937198508625045</v>
      </c>
      <c r="Y806" t="str">
        <f t="shared" si="77"/>
        <v>Loss making</v>
      </c>
    </row>
    <row r="807" spans="1:25" x14ac:dyDescent="0.3">
      <c r="A807" s="2" t="s">
        <v>824</v>
      </c>
      <c r="B807" s="2" t="s">
        <v>1097</v>
      </c>
      <c r="C807" s="2" t="s">
        <v>1632</v>
      </c>
      <c r="D807" s="2" t="s">
        <v>1635</v>
      </c>
      <c r="E807" s="2">
        <v>2023</v>
      </c>
      <c r="F807" s="2" t="s">
        <v>1642</v>
      </c>
      <c r="G807" s="2">
        <v>2645</v>
      </c>
      <c r="H807" s="2">
        <v>10935</v>
      </c>
      <c r="I807" s="2">
        <v>9831</v>
      </c>
      <c r="J807" s="2">
        <v>93527</v>
      </c>
      <c r="K807" s="2">
        <v>0.45</v>
      </c>
      <c r="L807" s="2">
        <v>9</v>
      </c>
      <c r="M807" s="2">
        <v>9.3000000000000007</v>
      </c>
      <c r="N807" s="2">
        <v>16.46</v>
      </c>
      <c r="O807" s="2">
        <v>28.02</v>
      </c>
      <c r="P807" s="2">
        <v>3.8</v>
      </c>
      <c r="Q807" s="2">
        <v>19062</v>
      </c>
      <c r="R807" s="2">
        <v>1648</v>
      </c>
      <c r="S807" s="2">
        <v>10</v>
      </c>
      <c r="T807" s="30">
        <f t="shared" si="72"/>
        <v>28923075</v>
      </c>
      <c r="U807" s="30">
        <f t="shared" si="73"/>
        <v>26096522</v>
      </c>
      <c r="V807" s="30">
        <f t="shared" si="74"/>
        <v>2826553</v>
      </c>
      <c r="W807" s="27">
        <f t="shared" si="75"/>
        <v>30.221786222160446</v>
      </c>
      <c r="X807" s="31">
        <f t="shared" si="76"/>
        <v>309.24839885808376</v>
      </c>
      <c r="Y807" t="str">
        <f t="shared" si="77"/>
        <v>Moderate</v>
      </c>
    </row>
    <row r="808" spans="1:25" x14ac:dyDescent="0.3">
      <c r="A808" s="2" t="s">
        <v>825</v>
      </c>
      <c r="B808" s="2" t="s">
        <v>1554</v>
      </c>
      <c r="C808" s="2" t="s">
        <v>1633</v>
      </c>
      <c r="D808" s="2" t="s">
        <v>1637</v>
      </c>
      <c r="E808" s="2">
        <v>2023</v>
      </c>
      <c r="F808" s="2" t="s">
        <v>1641</v>
      </c>
      <c r="G808" s="2">
        <v>969</v>
      </c>
      <c r="H808" s="2">
        <v>6116</v>
      </c>
      <c r="I808" s="2">
        <v>12610</v>
      </c>
      <c r="J808" s="2">
        <v>389371</v>
      </c>
      <c r="K808" s="2">
        <v>14.42</v>
      </c>
      <c r="L808" s="2">
        <v>9</v>
      </c>
      <c r="M808" s="2">
        <v>1.25</v>
      </c>
      <c r="N808" s="2">
        <v>7.17</v>
      </c>
      <c r="O808" s="2">
        <v>64.52</v>
      </c>
      <c r="P808" s="2">
        <v>4.0999999999999996</v>
      </c>
      <c r="Q808" s="2">
        <v>16338</v>
      </c>
      <c r="R808" s="2">
        <v>8659</v>
      </c>
      <c r="S808" s="2">
        <v>6</v>
      </c>
      <c r="T808" s="30">
        <f t="shared" si="72"/>
        <v>5926404</v>
      </c>
      <c r="U808" s="30">
        <f t="shared" si="73"/>
        <v>12608461</v>
      </c>
      <c r="V808" s="30">
        <f t="shared" si="74"/>
        <v>-6682057</v>
      </c>
      <c r="W808" s="27">
        <f t="shared" si="75"/>
        <v>-17.161157353783409</v>
      </c>
      <c r="X808" s="31">
        <f t="shared" si="76"/>
        <v>15.220455555241658</v>
      </c>
      <c r="Y808" t="str">
        <f t="shared" si="77"/>
        <v>Loss making</v>
      </c>
    </row>
    <row r="809" spans="1:25" x14ac:dyDescent="0.3">
      <c r="A809" s="2" t="s">
        <v>826</v>
      </c>
      <c r="B809" s="2" t="s">
        <v>1426</v>
      </c>
      <c r="C809" s="2" t="s">
        <v>1632</v>
      </c>
      <c r="D809" s="2" t="s">
        <v>1638</v>
      </c>
      <c r="E809" s="2">
        <v>2023</v>
      </c>
      <c r="F809" s="2" t="s">
        <v>1642</v>
      </c>
      <c r="G809" s="2">
        <v>55</v>
      </c>
      <c r="H809" s="2">
        <v>17893</v>
      </c>
      <c r="I809" s="2">
        <v>14770</v>
      </c>
      <c r="J809" s="2">
        <v>443708</v>
      </c>
      <c r="K809" s="2">
        <v>10.02</v>
      </c>
      <c r="L809" s="2">
        <v>19</v>
      </c>
      <c r="M809" s="2">
        <v>6.52</v>
      </c>
      <c r="N809" s="2">
        <v>13.99</v>
      </c>
      <c r="O809" s="2">
        <v>30.29</v>
      </c>
      <c r="P809" s="2">
        <v>1.5</v>
      </c>
      <c r="Q809" s="2">
        <v>17538</v>
      </c>
      <c r="R809" s="2">
        <v>164</v>
      </c>
      <c r="S809" s="2">
        <v>12</v>
      </c>
      <c r="T809" s="30">
        <f t="shared" si="72"/>
        <v>984115</v>
      </c>
      <c r="U809" s="30">
        <f t="shared" si="73"/>
        <v>1256058</v>
      </c>
      <c r="V809" s="30">
        <f t="shared" si="74"/>
        <v>-271943</v>
      </c>
      <c r="W809" s="27">
        <f t="shared" si="75"/>
        <v>-0.61288730426316407</v>
      </c>
      <c r="X809" s="31">
        <f t="shared" si="76"/>
        <v>2.2179338664166526</v>
      </c>
      <c r="Y809" t="str">
        <f t="shared" si="77"/>
        <v>Loss making</v>
      </c>
    </row>
    <row r="810" spans="1:25" x14ac:dyDescent="0.3">
      <c r="A810" s="2" t="s">
        <v>827</v>
      </c>
      <c r="B810" s="2" t="s">
        <v>1555</v>
      </c>
      <c r="C810" s="2" t="s">
        <v>1634</v>
      </c>
      <c r="D810" s="2" t="s">
        <v>1635</v>
      </c>
      <c r="E810" s="2">
        <v>2023</v>
      </c>
      <c r="F810" s="2" t="s">
        <v>1641</v>
      </c>
      <c r="G810" s="2">
        <v>517</v>
      </c>
      <c r="H810" s="2">
        <v>12117</v>
      </c>
      <c r="I810" s="2">
        <v>6461</v>
      </c>
      <c r="J810" s="2">
        <v>274490</v>
      </c>
      <c r="K810" s="2">
        <v>14</v>
      </c>
      <c r="L810" s="2">
        <v>17</v>
      </c>
      <c r="M810" s="2">
        <v>0.53</v>
      </c>
      <c r="N810" s="2">
        <v>6.98</v>
      </c>
      <c r="O810" s="2">
        <v>80.7</v>
      </c>
      <c r="P810" s="2">
        <v>2.4</v>
      </c>
      <c r="Q810" s="2">
        <v>9378</v>
      </c>
      <c r="R810" s="2">
        <v>3399</v>
      </c>
      <c r="S810" s="2">
        <v>9</v>
      </c>
      <c r="T810" s="30">
        <f t="shared" si="72"/>
        <v>6264489</v>
      </c>
      <c r="U810" s="30">
        <f t="shared" si="73"/>
        <v>3614827</v>
      </c>
      <c r="V810" s="30">
        <f t="shared" si="74"/>
        <v>2649662</v>
      </c>
      <c r="W810" s="27">
        <f t="shared" si="75"/>
        <v>9.6530365404932787</v>
      </c>
      <c r="X810" s="31">
        <f t="shared" si="76"/>
        <v>22.822284964843892</v>
      </c>
      <c r="Y810" t="str">
        <f t="shared" si="77"/>
        <v>Low ROI</v>
      </c>
    </row>
    <row r="811" spans="1:25" x14ac:dyDescent="0.3">
      <c r="A811" s="2" t="s">
        <v>828</v>
      </c>
      <c r="B811" s="2" t="s">
        <v>1556</v>
      </c>
      <c r="C811" s="2" t="s">
        <v>1632</v>
      </c>
      <c r="D811" s="2" t="s">
        <v>1636</v>
      </c>
      <c r="E811" s="2">
        <v>2023</v>
      </c>
      <c r="F811" s="2" t="s">
        <v>1639</v>
      </c>
      <c r="G811" s="2">
        <v>4220</v>
      </c>
      <c r="H811" s="2">
        <v>7252</v>
      </c>
      <c r="I811" s="2">
        <v>6942</v>
      </c>
      <c r="J811" s="2">
        <v>189883</v>
      </c>
      <c r="K811" s="2">
        <v>3.98</v>
      </c>
      <c r="L811" s="2">
        <v>19</v>
      </c>
      <c r="M811" s="2">
        <v>4.46</v>
      </c>
      <c r="N811" s="2">
        <v>8.7200000000000006</v>
      </c>
      <c r="O811" s="2">
        <v>54.92</v>
      </c>
      <c r="P811" s="2">
        <v>4.9000000000000004</v>
      </c>
      <c r="Q811" s="2">
        <v>17954</v>
      </c>
      <c r="R811" s="2">
        <v>4949</v>
      </c>
      <c r="S811" s="2">
        <v>6</v>
      </c>
      <c r="T811" s="30">
        <f t="shared" si="72"/>
        <v>30603440</v>
      </c>
      <c r="U811" s="30">
        <f t="shared" si="73"/>
        <v>29485123</v>
      </c>
      <c r="V811" s="30">
        <f t="shared" si="74"/>
        <v>1118317</v>
      </c>
      <c r="W811" s="27">
        <f t="shared" si="75"/>
        <v>5.8895056429485528</v>
      </c>
      <c r="X811" s="31">
        <f t="shared" si="76"/>
        <v>161.16998362149323</v>
      </c>
      <c r="Y811" t="str">
        <f t="shared" si="77"/>
        <v>Low ROI</v>
      </c>
    </row>
    <row r="812" spans="1:25" x14ac:dyDescent="0.3">
      <c r="A812" s="2" t="s">
        <v>829</v>
      </c>
      <c r="B812" s="2" t="s">
        <v>1557</v>
      </c>
      <c r="C812" s="2" t="s">
        <v>1634</v>
      </c>
      <c r="D812" s="2" t="s">
        <v>1638</v>
      </c>
      <c r="E812" s="2">
        <v>2023</v>
      </c>
      <c r="F812" s="2" t="s">
        <v>1642</v>
      </c>
      <c r="G812" s="2">
        <v>53</v>
      </c>
      <c r="H812" s="2">
        <v>11352</v>
      </c>
      <c r="I812" s="2">
        <v>12909</v>
      </c>
      <c r="J812" s="2">
        <v>143344</v>
      </c>
      <c r="K812" s="2">
        <v>9.17</v>
      </c>
      <c r="L812" s="2">
        <v>8</v>
      </c>
      <c r="M812" s="2">
        <v>5.54</v>
      </c>
      <c r="N812" s="2">
        <v>23.08</v>
      </c>
      <c r="O812" s="2">
        <v>24.87</v>
      </c>
      <c r="P812" s="2">
        <v>4.7</v>
      </c>
      <c r="Q812" s="2">
        <v>16847</v>
      </c>
      <c r="R812" s="2">
        <v>5739</v>
      </c>
      <c r="S812" s="2">
        <v>14</v>
      </c>
      <c r="T812" s="30">
        <f t="shared" si="72"/>
        <v>601656</v>
      </c>
      <c r="U812" s="30">
        <f t="shared" si="73"/>
        <v>827521</v>
      </c>
      <c r="V812" s="30">
        <f t="shared" si="74"/>
        <v>-225865</v>
      </c>
      <c r="W812" s="27">
        <f t="shared" si="75"/>
        <v>-1.5756850652974663</v>
      </c>
      <c r="X812" s="31">
        <f t="shared" si="76"/>
        <v>4.1972876437102355</v>
      </c>
      <c r="Y812" t="str">
        <f t="shared" si="77"/>
        <v>Loss making</v>
      </c>
    </row>
    <row r="813" spans="1:25" x14ac:dyDescent="0.3">
      <c r="A813" s="2" t="s">
        <v>830</v>
      </c>
      <c r="B813" s="2" t="s">
        <v>1558</v>
      </c>
      <c r="C813" s="2" t="s">
        <v>1632</v>
      </c>
      <c r="D813" s="2" t="s">
        <v>1635</v>
      </c>
      <c r="E813" s="2">
        <v>2024</v>
      </c>
      <c r="F813" s="2" t="s">
        <v>1640</v>
      </c>
      <c r="G813" s="2">
        <v>695</v>
      </c>
      <c r="H813" s="2">
        <v>7795</v>
      </c>
      <c r="I813" s="2">
        <v>6426</v>
      </c>
      <c r="J813" s="2">
        <v>205344</v>
      </c>
      <c r="K813" s="2">
        <v>10.18</v>
      </c>
      <c r="L813" s="2">
        <v>14</v>
      </c>
      <c r="M813" s="2">
        <v>2.98</v>
      </c>
      <c r="N813" s="2">
        <v>5.17</v>
      </c>
      <c r="O813" s="2">
        <v>27.95</v>
      </c>
      <c r="P813" s="2">
        <v>4.5</v>
      </c>
      <c r="Q813" s="2">
        <v>9379</v>
      </c>
      <c r="R813" s="2">
        <v>2135</v>
      </c>
      <c r="S813" s="2">
        <v>12</v>
      </c>
      <c r="T813" s="30">
        <f t="shared" si="72"/>
        <v>5417525</v>
      </c>
      <c r="U813" s="30">
        <f t="shared" si="73"/>
        <v>4671414</v>
      </c>
      <c r="V813" s="30">
        <f t="shared" si="74"/>
        <v>746111</v>
      </c>
      <c r="W813" s="27">
        <f t="shared" si="75"/>
        <v>3.6334687159108618</v>
      </c>
      <c r="X813" s="31">
        <f t="shared" si="76"/>
        <v>26.382679795854759</v>
      </c>
      <c r="Y813" t="str">
        <f t="shared" si="77"/>
        <v>Low ROI</v>
      </c>
    </row>
    <row r="814" spans="1:25" x14ac:dyDescent="0.3">
      <c r="A814" s="2" t="s">
        <v>831</v>
      </c>
      <c r="B814" s="2" t="s">
        <v>1559</v>
      </c>
      <c r="C814" s="2" t="s">
        <v>1634</v>
      </c>
      <c r="D814" s="2" t="s">
        <v>1636</v>
      </c>
      <c r="E814" s="2">
        <v>2023</v>
      </c>
      <c r="F814" s="2" t="s">
        <v>1642</v>
      </c>
      <c r="G814" s="2">
        <v>167</v>
      </c>
      <c r="H814" s="2">
        <v>18956</v>
      </c>
      <c r="I814" s="2">
        <v>9587</v>
      </c>
      <c r="J814" s="2">
        <v>273564</v>
      </c>
      <c r="K814" s="2">
        <v>4.76</v>
      </c>
      <c r="L814" s="2">
        <v>3</v>
      </c>
      <c r="M814" s="2">
        <v>4.55</v>
      </c>
      <c r="N814" s="2">
        <v>21.85</v>
      </c>
      <c r="O814" s="2">
        <v>49.51</v>
      </c>
      <c r="P814" s="2">
        <v>2.8</v>
      </c>
      <c r="Q814" s="2">
        <v>19661</v>
      </c>
      <c r="R814" s="2">
        <v>5774</v>
      </c>
      <c r="S814" s="2">
        <v>6</v>
      </c>
      <c r="T814" s="30">
        <f t="shared" si="72"/>
        <v>3165652</v>
      </c>
      <c r="U814" s="30">
        <f t="shared" si="73"/>
        <v>1874593</v>
      </c>
      <c r="V814" s="30">
        <f t="shared" si="74"/>
        <v>1291059</v>
      </c>
      <c r="W814" s="27">
        <f t="shared" si="75"/>
        <v>4.7194038689301223</v>
      </c>
      <c r="X814" s="31">
        <f t="shared" si="76"/>
        <v>11.57188811393312</v>
      </c>
      <c r="Y814" t="str">
        <f t="shared" si="77"/>
        <v>Low ROI</v>
      </c>
    </row>
    <row r="815" spans="1:25" x14ac:dyDescent="0.3">
      <c r="A815" s="2" t="s">
        <v>832</v>
      </c>
      <c r="B815" s="2" t="s">
        <v>1161</v>
      </c>
      <c r="C815" s="2" t="s">
        <v>1632</v>
      </c>
      <c r="D815" s="2" t="s">
        <v>1637</v>
      </c>
      <c r="E815" s="2">
        <v>2023</v>
      </c>
      <c r="F815" s="2" t="s">
        <v>1639</v>
      </c>
      <c r="G815" s="2">
        <v>2978</v>
      </c>
      <c r="H815" s="2">
        <v>4725</v>
      </c>
      <c r="I815" s="2">
        <v>10896</v>
      </c>
      <c r="J815" s="2">
        <v>97153</v>
      </c>
      <c r="K815" s="2">
        <v>12.72</v>
      </c>
      <c r="L815" s="2">
        <v>7</v>
      </c>
      <c r="M815" s="2">
        <v>1.64</v>
      </c>
      <c r="N815" s="2">
        <v>0.76</v>
      </c>
      <c r="O815" s="2">
        <v>86.93</v>
      </c>
      <c r="P815" s="2">
        <v>4.4000000000000004</v>
      </c>
      <c r="Q815" s="2">
        <v>14754</v>
      </c>
      <c r="R815" s="2">
        <v>2328</v>
      </c>
      <c r="S815" s="2">
        <v>2</v>
      </c>
      <c r="T815" s="30">
        <f t="shared" si="72"/>
        <v>14071050</v>
      </c>
      <c r="U815" s="30">
        <f t="shared" si="73"/>
        <v>32545441</v>
      </c>
      <c r="V815" s="30">
        <f t="shared" si="74"/>
        <v>-18474391</v>
      </c>
      <c r="W815" s="27">
        <f t="shared" si="75"/>
        <v>-190.15769971076548</v>
      </c>
      <c r="X815" s="31">
        <f t="shared" si="76"/>
        <v>144.83392175228764</v>
      </c>
      <c r="Y815" t="str">
        <f t="shared" si="77"/>
        <v>Loss making</v>
      </c>
    </row>
    <row r="816" spans="1:25" x14ac:dyDescent="0.3">
      <c r="A816" s="2" t="s">
        <v>833</v>
      </c>
      <c r="B816" s="2" t="s">
        <v>1560</v>
      </c>
      <c r="C816" s="2" t="s">
        <v>1632</v>
      </c>
      <c r="D816" s="2" t="s">
        <v>1635</v>
      </c>
      <c r="E816" s="2">
        <v>2024</v>
      </c>
      <c r="F816" s="2" t="s">
        <v>1640</v>
      </c>
      <c r="G816" s="2">
        <v>2601</v>
      </c>
      <c r="H816" s="2">
        <v>2816</v>
      </c>
      <c r="I816" s="2">
        <v>9272</v>
      </c>
      <c r="J816" s="2">
        <v>158042</v>
      </c>
      <c r="K816" s="2">
        <v>14.21</v>
      </c>
      <c r="L816" s="2">
        <v>8</v>
      </c>
      <c r="M816" s="2">
        <v>3.04</v>
      </c>
      <c r="N816" s="2">
        <v>2.27</v>
      </c>
      <c r="O816" s="2">
        <v>71.569999999999993</v>
      </c>
      <c r="P816" s="2">
        <v>1.2</v>
      </c>
      <c r="Q816" s="2">
        <v>8880</v>
      </c>
      <c r="R816" s="2">
        <v>5720</v>
      </c>
      <c r="S816" s="2">
        <v>7</v>
      </c>
      <c r="T816" s="30">
        <f t="shared" si="72"/>
        <v>7324416</v>
      </c>
      <c r="U816" s="30">
        <f t="shared" si="73"/>
        <v>24274514</v>
      </c>
      <c r="V816" s="30">
        <f t="shared" si="74"/>
        <v>-16950098</v>
      </c>
      <c r="W816" s="27">
        <f t="shared" si="75"/>
        <v>-107.25059161488718</v>
      </c>
      <c r="X816" s="31">
        <f t="shared" si="76"/>
        <v>46.344743802280405</v>
      </c>
      <c r="Y816" t="str">
        <f t="shared" si="77"/>
        <v>Loss making</v>
      </c>
    </row>
    <row r="817" spans="1:25" x14ac:dyDescent="0.3">
      <c r="A817" s="2" t="s">
        <v>834</v>
      </c>
      <c r="B817" s="2" t="s">
        <v>1248</v>
      </c>
      <c r="C817" s="2" t="s">
        <v>1632</v>
      </c>
      <c r="D817" s="2" t="s">
        <v>1636</v>
      </c>
      <c r="E817" s="2">
        <v>2023</v>
      </c>
      <c r="F817" s="2" t="s">
        <v>1640</v>
      </c>
      <c r="G817" s="2">
        <v>4339</v>
      </c>
      <c r="H817" s="2">
        <v>13837</v>
      </c>
      <c r="I817" s="2">
        <v>1223</v>
      </c>
      <c r="J817" s="2">
        <v>104110</v>
      </c>
      <c r="K817" s="2">
        <v>13.27</v>
      </c>
      <c r="L817" s="2">
        <v>12</v>
      </c>
      <c r="M817" s="2">
        <v>6.21</v>
      </c>
      <c r="N817" s="2">
        <v>21.37</v>
      </c>
      <c r="O817" s="2">
        <v>49.06</v>
      </c>
      <c r="P817" s="2">
        <v>1.6</v>
      </c>
      <c r="Q817" s="2">
        <v>3728</v>
      </c>
      <c r="R817" s="2">
        <v>696</v>
      </c>
      <c r="S817" s="2">
        <v>5</v>
      </c>
      <c r="T817" s="30">
        <f t="shared" si="72"/>
        <v>60038743</v>
      </c>
      <c r="U817" s="30">
        <f t="shared" si="73"/>
        <v>5410707</v>
      </c>
      <c r="V817" s="30">
        <f t="shared" si="74"/>
        <v>54628036</v>
      </c>
      <c r="W817" s="27">
        <f t="shared" si="75"/>
        <v>524.71459033714336</v>
      </c>
      <c r="X817" s="31">
        <f t="shared" si="76"/>
        <v>576.68564979348764</v>
      </c>
      <c r="Y817" t="str">
        <f t="shared" si="77"/>
        <v>High ROI</v>
      </c>
    </row>
    <row r="818" spans="1:25" x14ac:dyDescent="0.3">
      <c r="A818" s="2" t="s">
        <v>835</v>
      </c>
      <c r="B818" s="2" t="s">
        <v>1344</v>
      </c>
      <c r="C818" s="2" t="s">
        <v>1633</v>
      </c>
      <c r="D818" s="2" t="s">
        <v>1635</v>
      </c>
      <c r="E818" s="2">
        <v>2024</v>
      </c>
      <c r="F818" s="2" t="s">
        <v>1642</v>
      </c>
      <c r="G818" s="2">
        <v>896</v>
      </c>
      <c r="H818" s="2">
        <v>8307</v>
      </c>
      <c r="I818" s="2">
        <v>7799</v>
      </c>
      <c r="J818" s="2">
        <v>195051</v>
      </c>
      <c r="K818" s="2">
        <v>11.09</v>
      </c>
      <c r="L818" s="2">
        <v>8</v>
      </c>
      <c r="M818" s="2">
        <v>3.02</v>
      </c>
      <c r="N818" s="2">
        <v>15.76</v>
      </c>
      <c r="O818" s="2">
        <v>37.020000000000003</v>
      </c>
      <c r="P818" s="2">
        <v>2.7</v>
      </c>
      <c r="Q818" s="2">
        <v>11314</v>
      </c>
      <c r="R818" s="2">
        <v>3706</v>
      </c>
      <c r="S818" s="2">
        <v>4</v>
      </c>
      <c r="T818" s="30">
        <f t="shared" si="72"/>
        <v>7443072</v>
      </c>
      <c r="U818" s="30">
        <f t="shared" si="73"/>
        <v>7182955</v>
      </c>
      <c r="V818" s="30">
        <f t="shared" si="74"/>
        <v>260117</v>
      </c>
      <c r="W818" s="27">
        <f t="shared" si="75"/>
        <v>1.3335845496818781</v>
      </c>
      <c r="X818" s="31">
        <f t="shared" si="76"/>
        <v>38.159619791746771</v>
      </c>
      <c r="Y818" t="str">
        <f t="shared" si="77"/>
        <v>Low ROI</v>
      </c>
    </row>
    <row r="819" spans="1:25" x14ac:dyDescent="0.3">
      <c r="A819" s="2" t="s">
        <v>836</v>
      </c>
      <c r="B819" s="2" t="s">
        <v>1561</v>
      </c>
      <c r="C819" s="2" t="s">
        <v>1633</v>
      </c>
      <c r="D819" s="2" t="s">
        <v>1638</v>
      </c>
      <c r="E819" s="2">
        <v>2024</v>
      </c>
      <c r="F819" s="2" t="s">
        <v>1641</v>
      </c>
      <c r="G819" s="2">
        <v>2812</v>
      </c>
      <c r="H819" s="2">
        <v>5183</v>
      </c>
      <c r="I819" s="2">
        <v>13357</v>
      </c>
      <c r="J819" s="2">
        <v>291131</v>
      </c>
      <c r="K819" s="2">
        <v>4.16</v>
      </c>
      <c r="L819" s="2">
        <v>3</v>
      </c>
      <c r="M819" s="2">
        <v>9</v>
      </c>
      <c r="N819" s="2">
        <v>18.68</v>
      </c>
      <c r="O819" s="2">
        <v>53.94</v>
      </c>
      <c r="P819" s="2">
        <v>2.9</v>
      </c>
      <c r="Q819" s="2">
        <v>10388</v>
      </c>
      <c r="R819" s="2">
        <v>3989</v>
      </c>
      <c r="S819" s="2">
        <v>7</v>
      </c>
      <c r="T819" s="30">
        <f t="shared" si="72"/>
        <v>14574596</v>
      </c>
      <c r="U819" s="30">
        <f t="shared" si="73"/>
        <v>37851015</v>
      </c>
      <c r="V819" s="30">
        <f t="shared" si="74"/>
        <v>-23276419</v>
      </c>
      <c r="W819" s="27">
        <f t="shared" si="75"/>
        <v>-79.951702154700115</v>
      </c>
      <c r="X819" s="31">
        <f t="shared" si="76"/>
        <v>50.06198584142534</v>
      </c>
      <c r="Y819" t="str">
        <f t="shared" si="77"/>
        <v>Loss making</v>
      </c>
    </row>
    <row r="820" spans="1:25" x14ac:dyDescent="0.3">
      <c r="A820" s="2" t="s">
        <v>837</v>
      </c>
      <c r="B820" s="2" t="s">
        <v>1056</v>
      </c>
      <c r="C820" s="2" t="s">
        <v>1633</v>
      </c>
      <c r="D820" s="2" t="s">
        <v>1635</v>
      </c>
      <c r="E820" s="2">
        <v>2023</v>
      </c>
      <c r="F820" s="2" t="s">
        <v>1640</v>
      </c>
      <c r="G820" s="2">
        <v>1191</v>
      </c>
      <c r="H820" s="2">
        <v>8727</v>
      </c>
      <c r="I820" s="2">
        <v>5049</v>
      </c>
      <c r="J820" s="2">
        <v>289173</v>
      </c>
      <c r="K820" s="2">
        <v>4.22</v>
      </c>
      <c r="L820" s="2">
        <v>16</v>
      </c>
      <c r="M820" s="2">
        <v>6.28</v>
      </c>
      <c r="N820" s="2">
        <v>5.24</v>
      </c>
      <c r="O820" s="2">
        <v>69.87</v>
      </c>
      <c r="P820" s="2">
        <v>2.1</v>
      </c>
      <c r="Q820" s="2">
        <v>7891</v>
      </c>
      <c r="R820" s="2">
        <v>3606</v>
      </c>
      <c r="S820" s="2">
        <v>3</v>
      </c>
      <c r="T820" s="30">
        <f t="shared" si="72"/>
        <v>10393857</v>
      </c>
      <c r="U820" s="30">
        <f t="shared" si="73"/>
        <v>6302532</v>
      </c>
      <c r="V820" s="30">
        <f t="shared" si="74"/>
        <v>4091325</v>
      </c>
      <c r="W820" s="27">
        <f t="shared" si="75"/>
        <v>14.148364473861667</v>
      </c>
      <c r="X820" s="31">
        <f t="shared" si="76"/>
        <v>35.943386830720712</v>
      </c>
      <c r="Y820" t="str">
        <f t="shared" si="77"/>
        <v>Low ROI</v>
      </c>
    </row>
    <row r="821" spans="1:25" x14ac:dyDescent="0.3">
      <c r="A821" s="2" t="s">
        <v>838</v>
      </c>
      <c r="B821" s="2" t="s">
        <v>1451</v>
      </c>
      <c r="C821" s="2" t="s">
        <v>1634</v>
      </c>
      <c r="D821" s="2" t="s">
        <v>1638</v>
      </c>
      <c r="E821" s="2">
        <v>2023</v>
      </c>
      <c r="F821" s="2" t="s">
        <v>1640</v>
      </c>
      <c r="G821" s="2">
        <v>1860</v>
      </c>
      <c r="H821" s="2">
        <v>4773</v>
      </c>
      <c r="I821" s="2">
        <v>2550</v>
      </c>
      <c r="J821" s="2">
        <v>78328</v>
      </c>
      <c r="K821" s="2">
        <v>14.45</v>
      </c>
      <c r="L821" s="2">
        <v>15</v>
      </c>
      <c r="M821" s="2">
        <v>4.3899999999999997</v>
      </c>
      <c r="N821" s="2">
        <v>13.43</v>
      </c>
      <c r="O821" s="2">
        <v>72.709999999999994</v>
      </c>
      <c r="P821" s="2">
        <v>2.4</v>
      </c>
      <c r="Q821" s="2">
        <v>10929</v>
      </c>
      <c r="R821" s="2">
        <v>1495</v>
      </c>
      <c r="S821" s="2">
        <v>9</v>
      </c>
      <c r="T821" s="30">
        <f t="shared" si="72"/>
        <v>8877780</v>
      </c>
      <c r="U821" s="30">
        <f t="shared" si="73"/>
        <v>4821328</v>
      </c>
      <c r="V821" s="30">
        <f t="shared" si="74"/>
        <v>4056452</v>
      </c>
      <c r="W821" s="27">
        <f t="shared" si="75"/>
        <v>51.788019609845776</v>
      </c>
      <c r="X821" s="31">
        <f t="shared" si="76"/>
        <v>113.34107854151772</v>
      </c>
      <c r="Y821" t="str">
        <f t="shared" si="77"/>
        <v>Moderate</v>
      </c>
    </row>
    <row r="822" spans="1:25" x14ac:dyDescent="0.3">
      <c r="A822" s="2" t="s">
        <v>839</v>
      </c>
      <c r="B822" s="2" t="s">
        <v>1369</v>
      </c>
      <c r="C822" s="2" t="s">
        <v>1632</v>
      </c>
      <c r="D822" s="2" t="s">
        <v>1637</v>
      </c>
      <c r="E822" s="2">
        <v>2023</v>
      </c>
      <c r="F822" s="2" t="s">
        <v>1642</v>
      </c>
      <c r="G822" s="2">
        <v>773</v>
      </c>
      <c r="H822" s="2">
        <v>1645</v>
      </c>
      <c r="I822" s="2">
        <v>5557</v>
      </c>
      <c r="J822" s="2">
        <v>162911</v>
      </c>
      <c r="K822" s="2">
        <v>0.15</v>
      </c>
      <c r="L822" s="2">
        <v>14</v>
      </c>
      <c r="M822" s="2">
        <v>0.39</v>
      </c>
      <c r="N822" s="2">
        <v>18.43</v>
      </c>
      <c r="O822" s="2">
        <v>35.97</v>
      </c>
      <c r="P822" s="2">
        <v>1.7</v>
      </c>
      <c r="Q822" s="2">
        <v>20290</v>
      </c>
      <c r="R822" s="2">
        <v>9878</v>
      </c>
      <c r="S822" s="2">
        <v>2</v>
      </c>
      <c r="T822" s="30">
        <f t="shared" si="72"/>
        <v>1271585</v>
      </c>
      <c r="U822" s="30">
        <f t="shared" si="73"/>
        <v>4458472</v>
      </c>
      <c r="V822" s="30">
        <f t="shared" si="74"/>
        <v>-3186887</v>
      </c>
      <c r="W822" s="27">
        <f t="shared" si="75"/>
        <v>-19.562135153550098</v>
      </c>
      <c r="X822" s="31">
        <f t="shared" si="76"/>
        <v>7.8053968117561121</v>
      </c>
      <c r="Y822" t="str">
        <f t="shared" si="77"/>
        <v>Loss making</v>
      </c>
    </row>
    <row r="823" spans="1:25" x14ac:dyDescent="0.3">
      <c r="A823" s="2" t="s">
        <v>840</v>
      </c>
      <c r="B823" s="2" t="s">
        <v>1562</v>
      </c>
      <c r="C823" s="2" t="s">
        <v>1634</v>
      </c>
      <c r="D823" s="2" t="s">
        <v>1635</v>
      </c>
      <c r="E823" s="2">
        <v>2023</v>
      </c>
      <c r="F823" s="2" t="s">
        <v>1641</v>
      </c>
      <c r="G823" s="2">
        <v>274</v>
      </c>
      <c r="H823" s="2">
        <v>6510</v>
      </c>
      <c r="I823" s="2">
        <v>2767</v>
      </c>
      <c r="J823" s="2">
        <v>325011</v>
      </c>
      <c r="K823" s="2">
        <v>10.74</v>
      </c>
      <c r="L823" s="2">
        <v>2</v>
      </c>
      <c r="M823" s="2">
        <v>5</v>
      </c>
      <c r="N823" s="2">
        <v>15.68</v>
      </c>
      <c r="O823" s="2">
        <v>67.69</v>
      </c>
      <c r="P823" s="2">
        <v>3</v>
      </c>
      <c r="Q823" s="2">
        <v>2137</v>
      </c>
      <c r="R823" s="2">
        <v>7629</v>
      </c>
      <c r="S823" s="2">
        <v>13</v>
      </c>
      <c r="T823" s="30">
        <f t="shared" si="72"/>
        <v>1783740</v>
      </c>
      <c r="U823" s="30">
        <f t="shared" si="73"/>
        <v>1083169</v>
      </c>
      <c r="V823" s="30">
        <f t="shared" si="74"/>
        <v>700571</v>
      </c>
      <c r="W823" s="27">
        <f t="shared" si="75"/>
        <v>2.1555301205189976</v>
      </c>
      <c r="X823" s="31">
        <f t="shared" si="76"/>
        <v>5.4882450132457059</v>
      </c>
      <c r="Y823" t="str">
        <f t="shared" si="77"/>
        <v>Low ROI</v>
      </c>
    </row>
    <row r="824" spans="1:25" x14ac:dyDescent="0.3">
      <c r="A824" s="2" t="s">
        <v>841</v>
      </c>
      <c r="B824" s="2" t="s">
        <v>1563</v>
      </c>
      <c r="C824" s="2" t="s">
        <v>1632</v>
      </c>
      <c r="D824" s="2" t="s">
        <v>1638</v>
      </c>
      <c r="E824" s="2">
        <v>2024</v>
      </c>
      <c r="F824" s="2" t="s">
        <v>1639</v>
      </c>
      <c r="G824" s="2">
        <v>4677</v>
      </c>
      <c r="H824" s="2">
        <v>17535</v>
      </c>
      <c r="I824" s="2">
        <v>4888</v>
      </c>
      <c r="J824" s="2">
        <v>109234</v>
      </c>
      <c r="K824" s="2">
        <v>10.59</v>
      </c>
      <c r="L824" s="2">
        <v>19</v>
      </c>
      <c r="M824" s="2">
        <v>7.65</v>
      </c>
      <c r="N824" s="2">
        <v>11.79</v>
      </c>
      <c r="O824" s="2">
        <v>62.62</v>
      </c>
      <c r="P824" s="2">
        <v>4.2</v>
      </c>
      <c r="Q824" s="2">
        <v>18833</v>
      </c>
      <c r="R824" s="2">
        <v>8403</v>
      </c>
      <c r="S824" s="2">
        <v>10</v>
      </c>
      <c r="T824" s="30">
        <f t="shared" si="72"/>
        <v>82011195</v>
      </c>
      <c r="U824" s="30">
        <f t="shared" si="73"/>
        <v>22970410</v>
      </c>
      <c r="V824" s="30">
        <f t="shared" si="74"/>
        <v>59040785</v>
      </c>
      <c r="W824" s="27">
        <f t="shared" si="75"/>
        <v>540.49824230550928</v>
      </c>
      <c r="X824" s="31">
        <f t="shared" si="76"/>
        <v>750.78450848636874</v>
      </c>
      <c r="Y824" t="str">
        <f t="shared" si="77"/>
        <v>High ROI</v>
      </c>
    </row>
    <row r="825" spans="1:25" x14ac:dyDescent="0.3">
      <c r="A825" s="2" t="s">
        <v>842</v>
      </c>
      <c r="B825" s="2" t="s">
        <v>1078</v>
      </c>
      <c r="C825" s="2" t="s">
        <v>1633</v>
      </c>
      <c r="D825" s="2" t="s">
        <v>1636</v>
      </c>
      <c r="E825" s="2">
        <v>2024</v>
      </c>
      <c r="F825" s="2" t="s">
        <v>1641</v>
      </c>
      <c r="G825" s="2">
        <v>4258</v>
      </c>
      <c r="H825" s="2">
        <v>4540</v>
      </c>
      <c r="I825" s="2">
        <v>4978</v>
      </c>
      <c r="J825" s="2">
        <v>337995</v>
      </c>
      <c r="K825" s="2">
        <v>9.34</v>
      </c>
      <c r="L825" s="2">
        <v>4</v>
      </c>
      <c r="M825" s="2">
        <v>2.66</v>
      </c>
      <c r="N825" s="2">
        <v>23.99</v>
      </c>
      <c r="O825" s="2">
        <v>86.73</v>
      </c>
      <c r="P825" s="2">
        <v>3.6</v>
      </c>
      <c r="Q825" s="2">
        <v>11596</v>
      </c>
      <c r="R825" s="2">
        <v>552</v>
      </c>
      <c r="S825" s="2">
        <v>9</v>
      </c>
      <c r="T825" s="30">
        <f t="shared" si="72"/>
        <v>19331320</v>
      </c>
      <c r="U825" s="30">
        <f t="shared" si="73"/>
        <v>21534319</v>
      </c>
      <c r="V825" s="30">
        <f t="shared" si="74"/>
        <v>-2202999</v>
      </c>
      <c r="W825" s="27">
        <f t="shared" si="75"/>
        <v>-6.5178449385345933</v>
      </c>
      <c r="X825" s="31">
        <f t="shared" si="76"/>
        <v>57.194100504445331</v>
      </c>
      <c r="Y825" t="str">
        <f t="shared" si="77"/>
        <v>Loss making</v>
      </c>
    </row>
    <row r="826" spans="1:25" x14ac:dyDescent="0.3">
      <c r="A826" s="2" t="s">
        <v>843</v>
      </c>
      <c r="B826" s="2" t="s">
        <v>1564</v>
      </c>
      <c r="C826" s="2" t="s">
        <v>1633</v>
      </c>
      <c r="D826" s="2" t="s">
        <v>1635</v>
      </c>
      <c r="E826" s="2">
        <v>2024</v>
      </c>
      <c r="F826" s="2" t="s">
        <v>1640</v>
      </c>
      <c r="G826" s="2">
        <v>4704</v>
      </c>
      <c r="H826" s="2">
        <v>11154</v>
      </c>
      <c r="I826" s="2">
        <v>8589</v>
      </c>
      <c r="J826" s="2">
        <v>343423</v>
      </c>
      <c r="K826" s="2">
        <v>14.85</v>
      </c>
      <c r="L826" s="2">
        <v>4</v>
      </c>
      <c r="M826" s="2">
        <v>8.07</v>
      </c>
      <c r="N826" s="2">
        <v>16.899999999999999</v>
      </c>
      <c r="O826" s="2">
        <v>84.49</v>
      </c>
      <c r="P826" s="2">
        <v>1.4</v>
      </c>
      <c r="Q826" s="2">
        <v>5087</v>
      </c>
      <c r="R826" s="2">
        <v>7436</v>
      </c>
      <c r="S826" s="2">
        <v>2</v>
      </c>
      <c r="T826" s="30">
        <f t="shared" si="72"/>
        <v>52468416</v>
      </c>
      <c r="U826" s="30">
        <f t="shared" si="73"/>
        <v>40746079</v>
      </c>
      <c r="V826" s="30">
        <f t="shared" si="74"/>
        <v>11722337</v>
      </c>
      <c r="W826" s="27">
        <f t="shared" si="75"/>
        <v>34.133814566875252</v>
      </c>
      <c r="X826" s="31">
        <f t="shared" si="76"/>
        <v>152.78072813993239</v>
      </c>
      <c r="Y826" t="str">
        <f t="shared" si="77"/>
        <v>Moderate</v>
      </c>
    </row>
    <row r="827" spans="1:25" x14ac:dyDescent="0.3">
      <c r="A827" s="2" t="s">
        <v>844</v>
      </c>
      <c r="B827" s="2" t="s">
        <v>1154</v>
      </c>
      <c r="C827" s="2" t="s">
        <v>1634</v>
      </c>
      <c r="D827" s="2" t="s">
        <v>1638</v>
      </c>
      <c r="E827" s="2">
        <v>2023</v>
      </c>
      <c r="F827" s="2" t="s">
        <v>1642</v>
      </c>
      <c r="G827" s="2">
        <v>2098</v>
      </c>
      <c r="H827" s="2">
        <v>18366</v>
      </c>
      <c r="I827" s="2">
        <v>3746</v>
      </c>
      <c r="J827" s="2">
        <v>298503</v>
      </c>
      <c r="K827" s="2">
        <v>4.68</v>
      </c>
      <c r="L827" s="2">
        <v>19</v>
      </c>
      <c r="M827" s="2">
        <v>2.52</v>
      </c>
      <c r="N827" s="2">
        <v>22.69</v>
      </c>
      <c r="O827" s="2">
        <v>73.150000000000006</v>
      </c>
      <c r="P827" s="2">
        <v>3</v>
      </c>
      <c r="Q827" s="2">
        <v>2611</v>
      </c>
      <c r="R827" s="2">
        <v>2731</v>
      </c>
      <c r="S827" s="2">
        <v>11</v>
      </c>
      <c r="T827" s="30">
        <f t="shared" si="72"/>
        <v>38531868</v>
      </c>
      <c r="U827" s="30">
        <f t="shared" si="73"/>
        <v>8157611</v>
      </c>
      <c r="V827" s="30">
        <f t="shared" si="74"/>
        <v>30374257</v>
      </c>
      <c r="W827" s="27">
        <f t="shared" si="75"/>
        <v>101.75528219146877</v>
      </c>
      <c r="X827" s="31">
        <f t="shared" si="76"/>
        <v>129.08368760112964</v>
      </c>
      <c r="Y827" t="str">
        <f t="shared" si="77"/>
        <v>High ROI</v>
      </c>
    </row>
    <row r="828" spans="1:25" x14ac:dyDescent="0.3">
      <c r="A828" s="2" t="s">
        <v>845</v>
      </c>
      <c r="B828" s="2" t="s">
        <v>1341</v>
      </c>
      <c r="C828" s="2" t="s">
        <v>1634</v>
      </c>
      <c r="D828" s="2" t="s">
        <v>1636</v>
      </c>
      <c r="E828" s="2">
        <v>2023</v>
      </c>
      <c r="F828" s="2" t="s">
        <v>1639</v>
      </c>
      <c r="G828" s="2">
        <v>4799</v>
      </c>
      <c r="H828" s="2">
        <v>19133</v>
      </c>
      <c r="I828" s="2">
        <v>10441</v>
      </c>
      <c r="J828" s="2">
        <v>277135</v>
      </c>
      <c r="K828" s="2">
        <v>5.0999999999999996</v>
      </c>
      <c r="L828" s="2">
        <v>14</v>
      </c>
      <c r="M828" s="2">
        <v>8.24</v>
      </c>
      <c r="N828" s="2">
        <v>18.239999999999998</v>
      </c>
      <c r="O828" s="2">
        <v>67.87</v>
      </c>
      <c r="P828" s="2">
        <v>3.8</v>
      </c>
      <c r="Q828" s="2">
        <v>9867</v>
      </c>
      <c r="R828" s="2">
        <v>2286</v>
      </c>
      <c r="S828" s="2">
        <v>13</v>
      </c>
      <c r="T828" s="30">
        <f t="shared" si="72"/>
        <v>91819267</v>
      </c>
      <c r="U828" s="30">
        <f t="shared" si="73"/>
        <v>50383494</v>
      </c>
      <c r="V828" s="30">
        <f t="shared" si="74"/>
        <v>41435773</v>
      </c>
      <c r="W828" s="27">
        <f t="shared" si="75"/>
        <v>149.51475995453478</v>
      </c>
      <c r="X828" s="31">
        <f t="shared" si="76"/>
        <v>331.31602648528695</v>
      </c>
      <c r="Y828" t="str">
        <f t="shared" si="77"/>
        <v>High ROI</v>
      </c>
    </row>
    <row r="829" spans="1:25" x14ac:dyDescent="0.3">
      <c r="A829" s="2" t="s">
        <v>846</v>
      </c>
      <c r="B829" s="2" t="s">
        <v>1348</v>
      </c>
      <c r="C829" s="2" t="s">
        <v>1633</v>
      </c>
      <c r="D829" s="2" t="s">
        <v>1637</v>
      </c>
      <c r="E829" s="2">
        <v>2023</v>
      </c>
      <c r="F829" s="2" t="s">
        <v>1642</v>
      </c>
      <c r="G829" s="2">
        <v>4465</v>
      </c>
      <c r="H829" s="2">
        <v>18514</v>
      </c>
      <c r="I829" s="2">
        <v>6194</v>
      </c>
      <c r="J829" s="2">
        <v>123402</v>
      </c>
      <c r="K829" s="2">
        <v>1.18</v>
      </c>
      <c r="L829" s="2">
        <v>17</v>
      </c>
      <c r="M829" s="2">
        <v>0.85</v>
      </c>
      <c r="N829" s="2">
        <v>18.39</v>
      </c>
      <c r="O829" s="2">
        <v>31.92</v>
      </c>
      <c r="P829" s="2">
        <v>3.1</v>
      </c>
      <c r="Q829" s="2">
        <v>2222</v>
      </c>
      <c r="R829" s="2">
        <v>6067</v>
      </c>
      <c r="S829" s="2">
        <v>10</v>
      </c>
      <c r="T829" s="30">
        <f t="shared" si="72"/>
        <v>82665010</v>
      </c>
      <c r="U829" s="30">
        <f t="shared" si="73"/>
        <v>27779612</v>
      </c>
      <c r="V829" s="30">
        <f t="shared" si="74"/>
        <v>54885398</v>
      </c>
      <c r="W829" s="27">
        <f t="shared" si="75"/>
        <v>444.76911233205294</v>
      </c>
      <c r="X829" s="31">
        <f t="shared" si="76"/>
        <v>669.88387546393085</v>
      </c>
      <c r="Y829" t="str">
        <f t="shared" si="77"/>
        <v>High ROI</v>
      </c>
    </row>
    <row r="830" spans="1:25" x14ac:dyDescent="0.3">
      <c r="A830" s="2" t="s">
        <v>847</v>
      </c>
      <c r="B830" s="2" t="s">
        <v>1199</v>
      </c>
      <c r="C830" s="2" t="s">
        <v>1633</v>
      </c>
      <c r="D830" s="2" t="s">
        <v>1637</v>
      </c>
      <c r="E830" s="2">
        <v>2024</v>
      </c>
      <c r="F830" s="2" t="s">
        <v>1641</v>
      </c>
      <c r="G830" s="2">
        <v>1623</v>
      </c>
      <c r="H830" s="2">
        <v>16496</v>
      </c>
      <c r="I830" s="2">
        <v>8680</v>
      </c>
      <c r="J830" s="2">
        <v>327593</v>
      </c>
      <c r="K830" s="2">
        <v>6.64</v>
      </c>
      <c r="L830" s="2">
        <v>14</v>
      </c>
      <c r="M830" s="2">
        <v>8.66</v>
      </c>
      <c r="N830" s="2">
        <v>2</v>
      </c>
      <c r="O830" s="2">
        <v>77.680000000000007</v>
      </c>
      <c r="P830" s="2">
        <v>2.6</v>
      </c>
      <c r="Q830" s="2">
        <v>6366</v>
      </c>
      <c r="R830" s="2">
        <v>6474</v>
      </c>
      <c r="S830" s="2">
        <v>3</v>
      </c>
      <c r="T830" s="30">
        <f t="shared" si="72"/>
        <v>26773008</v>
      </c>
      <c r="U830" s="30">
        <f t="shared" si="73"/>
        <v>14415233</v>
      </c>
      <c r="V830" s="30">
        <f t="shared" si="74"/>
        <v>12357775</v>
      </c>
      <c r="W830" s="27">
        <f t="shared" si="75"/>
        <v>37.72295195562787</v>
      </c>
      <c r="X830" s="31">
        <f t="shared" si="76"/>
        <v>81.726434936033428</v>
      </c>
      <c r="Y830" t="str">
        <f t="shared" si="77"/>
        <v>Moderate</v>
      </c>
    </row>
    <row r="831" spans="1:25" x14ac:dyDescent="0.3">
      <c r="A831" s="2" t="s">
        <v>848</v>
      </c>
      <c r="B831" s="2" t="s">
        <v>1565</v>
      </c>
      <c r="C831" s="2" t="s">
        <v>1633</v>
      </c>
      <c r="D831" s="2" t="s">
        <v>1637</v>
      </c>
      <c r="E831" s="2">
        <v>2024</v>
      </c>
      <c r="F831" s="2" t="s">
        <v>1642</v>
      </c>
      <c r="G831" s="2">
        <v>1878</v>
      </c>
      <c r="H831" s="2">
        <v>17836</v>
      </c>
      <c r="I831" s="2">
        <v>11323</v>
      </c>
      <c r="J831" s="2">
        <v>388365</v>
      </c>
      <c r="K831" s="2">
        <v>3.92</v>
      </c>
      <c r="L831" s="2">
        <v>1</v>
      </c>
      <c r="M831" s="2">
        <v>4.99</v>
      </c>
      <c r="N831" s="2">
        <v>8.99</v>
      </c>
      <c r="O831" s="2">
        <v>44.2</v>
      </c>
      <c r="P831" s="2">
        <v>3.5</v>
      </c>
      <c r="Q831" s="2">
        <v>11639</v>
      </c>
      <c r="R831" s="2">
        <v>5458</v>
      </c>
      <c r="S831" s="2">
        <v>4</v>
      </c>
      <c r="T831" s="30">
        <f t="shared" si="72"/>
        <v>33496008</v>
      </c>
      <c r="U831" s="30">
        <f t="shared" si="73"/>
        <v>21652959</v>
      </c>
      <c r="V831" s="30">
        <f t="shared" si="74"/>
        <v>11843049</v>
      </c>
      <c r="W831" s="27">
        <f t="shared" si="75"/>
        <v>30.494635201421342</v>
      </c>
      <c r="X831" s="31">
        <f t="shared" si="76"/>
        <v>86.248781429840491</v>
      </c>
      <c r="Y831" t="str">
        <f t="shared" si="77"/>
        <v>Moderate</v>
      </c>
    </row>
    <row r="832" spans="1:25" x14ac:dyDescent="0.3">
      <c r="A832" s="2" t="s">
        <v>849</v>
      </c>
      <c r="B832" s="2" t="s">
        <v>1310</v>
      </c>
      <c r="C832" s="2" t="s">
        <v>1632</v>
      </c>
      <c r="D832" s="2" t="s">
        <v>1636</v>
      </c>
      <c r="E832" s="2">
        <v>2023</v>
      </c>
      <c r="F832" s="2" t="s">
        <v>1641</v>
      </c>
      <c r="G832" s="2">
        <v>1967</v>
      </c>
      <c r="H832" s="2">
        <v>10353</v>
      </c>
      <c r="I832" s="2">
        <v>5875</v>
      </c>
      <c r="J832" s="2">
        <v>401224</v>
      </c>
      <c r="K832" s="2">
        <v>5.15</v>
      </c>
      <c r="L832" s="2">
        <v>12</v>
      </c>
      <c r="M832" s="2">
        <v>2.97</v>
      </c>
      <c r="N832" s="2">
        <v>21.46</v>
      </c>
      <c r="O832" s="2">
        <v>31.78</v>
      </c>
      <c r="P832" s="2">
        <v>4.9000000000000004</v>
      </c>
      <c r="Q832" s="2">
        <v>18586</v>
      </c>
      <c r="R832" s="2">
        <v>4448</v>
      </c>
      <c r="S832" s="2">
        <v>3</v>
      </c>
      <c r="T832" s="30">
        <f t="shared" si="72"/>
        <v>20364351</v>
      </c>
      <c r="U832" s="30">
        <f t="shared" si="73"/>
        <v>11957349</v>
      </c>
      <c r="V832" s="30">
        <f t="shared" si="74"/>
        <v>8407002</v>
      </c>
      <c r="W832" s="27">
        <f t="shared" si="75"/>
        <v>20.95338763384045</v>
      </c>
      <c r="X832" s="31">
        <f t="shared" si="76"/>
        <v>50.755565469662834</v>
      </c>
      <c r="Y832" t="str">
        <f t="shared" si="77"/>
        <v>Moderate</v>
      </c>
    </row>
    <row r="833" spans="1:25" x14ac:dyDescent="0.3">
      <c r="A833" s="2" t="s">
        <v>850</v>
      </c>
      <c r="B833" s="2" t="s">
        <v>1517</v>
      </c>
      <c r="C833" s="2" t="s">
        <v>1633</v>
      </c>
      <c r="D833" s="2" t="s">
        <v>1637</v>
      </c>
      <c r="E833" s="2">
        <v>2024</v>
      </c>
      <c r="F833" s="2" t="s">
        <v>1642</v>
      </c>
      <c r="G833" s="2">
        <v>4284</v>
      </c>
      <c r="H833" s="2">
        <v>13195</v>
      </c>
      <c r="I833" s="2">
        <v>11212</v>
      </c>
      <c r="J833" s="2">
        <v>55451</v>
      </c>
      <c r="K833" s="2">
        <v>12.52</v>
      </c>
      <c r="L833" s="2">
        <v>3</v>
      </c>
      <c r="M833" s="2">
        <v>2.65</v>
      </c>
      <c r="N833" s="2">
        <v>5.82</v>
      </c>
      <c r="O833" s="2">
        <v>40.729999999999997</v>
      </c>
      <c r="P833" s="2">
        <v>1.4</v>
      </c>
      <c r="Q833" s="2">
        <v>3628</v>
      </c>
      <c r="R833" s="2">
        <v>1559</v>
      </c>
      <c r="S833" s="2">
        <v>14</v>
      </c>
      <c r="T833" s="30">
        <f t="shared" si="72"/>
        <v>56527380</v>
      </c>
      <c r="U833" s="30">
        <f t="shared" si="73"/>
        <v>48087659</v>
      </c>
      <c r="V833" s="30">
        <f t="shared" si="74"/>
        <v>8439721</v>
      </c>
      <c r="W833" s="27">
        <f t="shared" si="75"/>
        <v>152.20142107446213</v>
      </c>
      <c r="X833" s="31">
        <f t="shared" si="76"/>
        <v>1019.411372202485</v>
      </c>
      <c r="Y833" t="str">
        <f t="shared" si="77"/>
        <v>High ROI</v>
      </c>
    </row>
    <row r="834" spans="1:25" x14ac:dyDescent="0.3">
      <c r="A834" s="2" t="s">
        <v>851</v>
      </c>
      <c r="B834" s="2" t="s">
        <v>1566</v>
      </c>
      <c r="C834" s="2" t="s">
        <v>1634</v>
      </c>
      <c r="D834" s="2" t="s">
        <v>1636</v>
      </c>
      <c r="E834" s="2">
        <v>2024</v>
      </c>
      <c r="F834" s="2" t="s">
        <v>1642</v>
      </c>
      <c r="G834" s="2">
        <v>2076</v>
      </c>
      <c r="H834" s="2">
        <v>4352</v>
      </c>
      <c r="I834" s="2">
        <v>12781</v>
      </c>
      <c r="J834" s="2">
        <v>137178</v>
      </c>
      <c r="K834" s="2">
        <v>14.03</v>
      </c>
      <c r="L834" s="2">
        <v>9</v>
      </c>
      <c r="M834" s="2">
        <v>4.32</v>
      </c>
      <c r="N834" s="2">
        <v>2.89</v>
      </c>
      <c r="O834" s="2">
        <v>76.87</v>
      </c>
      <c r="P834" s="2">
        <v>2.6</v>
      </c>
      <c r="Q834" s="2">
        <v>10618</v>
      </c>
      <c r="R834" s="2">
        <v>2042</v>
      </c>
      <c r="S834" s="2">
        <v>9</v>
      </c>
      <c r="T834" s="30">
        <f t="shared" si="72"/>
        <v>9034752</v>
      </c>
      <c r="U834" s="30">
        <f t="shared" si="73"/>
        <v>26670534</v>
      </c>
      <c r="V834" s="30">
        <f t="shared" si="74"/>
        <v>-17635782</v>
      </c>
      <c r="W834" s="27">
        <f t="shared" si="75"/>
        <v>-128.5612999168963</v>
      </c>
      <c r="X834" s="31">
        <f t="shared" si="76"/>
        <v>65.86152298473516</v>
      </c>
      <c r="Y834" t="str">
        <f t="shared" si="77"/>
        <v>Loss making</v>
      </c>
    </row>
    <row r="835" spans="1:25" x14ac:dyDescent="0.3">
      <c r="A835" s="2" t="s">
        <v>852</v>
      </c>
      <c r="B835" s="2" t="s">
        <v>1321</v>
      </c>
      <c r="C835" s="2" t="s">
        <v>1632</v>
      </c>
      <c r="D835" s="2" t="s">
        <v>1637</v>
      </c>
      <c r="E835" s="2">
        <v>2024</v>
      </c>
      <c r="F835" s="2" t="s">
        <v>1641</v>
      </c>
      <c r="G835" s="2">
        <v>3794</v>
      </c>
      <c r="H835" s="2">
        <v>17514</v>
      </c>
      <c r="I835" s="2">
        <v>8030</v>
      </c>
      <c r="J835" s="2">
        <v>484532</v>
      </c>
      <c r="K835" s="2">
        <v>2.79</v>
      </c>
      <c r="L835" s="2">
        <v>12</v>
      </c>
      <c r="M835" s="2">
        <v>9.99</v>
      </c>
      <c r="N835" s="2">
        <v>8.15</v>
      </c>
      <c r="O835" s="2">
        <v>21.89</v>
      </c>
      <c r="P835" s="2">
        <v>2.6</v>
      </c>
      <c r="Q835" s="2">
        <v>4017</v>
      </c>
      <c r="R835" s="2">
        <v>5522</v>
      </c>
      <c r="S835" s="2">
        <v>3</v>
      </c>
      <c r="T835" s="30">
        <f t="shared" ref="T835:T898" si="78">G835*H835</f>
        <v>66448116</v>
      </c>
      <c r="U835" s="30">
        <f t="shared" ref="U835:U898" si="79">(G835*I835)+J835</f>
        <v>30950352</v>
      </c>
      <c r="V835" s="30">
        <f t="shared" ref="V835:V898" si="80">T835-U835</f>
        <v>35497764</v>
      </c>
      <c r="W835" s="27">
        <f t="shared" ref="W835:W898" si="81">V835/J835</f>
        <v>73.261959994386331</v>
      </c>
      <c r="X835" s="31">
        <f t="shared" ref="X835:X898" si="82">T835/J835</f>
        <v>137.13875657335325</v>
      </c>
      <c r="Y835" t="str">
        <f t="shared" ref="Y835:Y898" si="83">IF(OR(W835&lt;$AB$2,W835&lt;0),"Loss making",IF(W835&lt;$AB$3,"Low ROI",IF(W835&lt;$AB$4,"Moderate","High ROI")))</f>
        <v>High ROI</v>
      </c>
    </row>
    <row r="836" spans="1:25" x14ac:dyDescent="0.3">
      <c r="A836" s="2" t="s">
        <v>853</v>
      </c>
      <c r="B836" s="2" t="s">
        <v>1512</v>
      </c>
      <c r="C836" s="2" t="s">
        <v>1632</v>
      </c>
      <c r="D836" s="2" t="s">
        <v>1635</v>
      </c>
      <c r="E836" s="2">
        <v>2024</v>
      </c>
      <c r="F836" s="2" t="s">
        <v>1640</v>
      </c>
      <c r="G836" s="2">
        <v>951</v>
      </c>
      <c r="H836" s="2">
        <v>2487</v>
      </c>
      <c r="I836" s="2">
        <v>11802</v>
      </c>
      <c r="J836" s="2">
        <v>375905</v>
      </c>
      <c r="K836" s="2">
        <v>5.59</v>
      </c>
      <c r="L836" s="2">
        <v>9</v>
      </c>
      <c r="M836" s="2">
        <v>2.2000000000000002</v>
      </c>
      <c r="N836" s="2">
        <v>5.51</v>
      </c>
      <c r="O836" s="2">
        <v>46.49</v>
      </c>
      <c r="P836" s="2">
        <v>3.3</v>
      </c>
      <c r="Q836" s="2">
        <v>19033</v>
      </c>
      <c r="R836" s="2">
        <v>5296</v>
      </c>
      <c r="S836" s="2">
        <v>11</v>
      </c>
      <c r="T836" s="30">
        <f t="shared" si="78"/>
        <v>2365137</v>
      </c>
      <c r="U836" s="30">
        <f t="shared" si="79"/>
        <v>11599607</v>
      </c>
      <c r="V836" s="30">
        <f t="shared" si="80"/>
        <v>-9234470</v>
      </c>
      <c r="W836" s="27">
        <f t="shared" si="81"/>
        <v>-24.565967465184023</v>
      </c>
      <c r="X836" s="31">
        <f t="shared" si="82"/>
        <v>6.2918476742794054</v>
      </c>
      <c r="Y836" t="str">
        <f t="shared" si="83"/>
        <v>Loss making</v>
      </c>
    </row>
    <row r="837" spans="1:25" x14ac:dyDescent="0.3">
      <c r="A837" s="2" t="s">
        <v>854</v>
      </c>
      <c r="B837" s="2" t="s">
        <v>1455</v>
      </c>
      <c r="C837" s="2" t="s">
        <v>1634</v>
      </c>
      <c r="D837" s="2" t="s">
        <v>1636</v>
      </c>
      <c r="E837" s="2">
        <v>2024</v>
      </c>
      <c r="F837" s="2" t="s">
        <v>1640</v>
      </c>
      <c r="G837" s="2">
        <v>4835</v>
      </c>
      <c r="H837" s="2">
        <v>9122</v>
      </c>
      <c r="I837" s="2">
        <v>14747</v>
      </c>
      <c r="J837" s="2">
        <v>286562</v>
      </c>
      <c r="K837" s="2">
        <v>13.93</v>
      </c>
      <c r="L837" s="2">
        <v>8</v>
      </c>
      <c r="M837" s="2">
        <v>1.03</v>
      </c>
      <c r="N837" s="2">
        <v>23.13</v>
      </c>
      <c r="O837" s="2">
        <v>49.39</v>
      </c>
      <c r="P837" s="2">
        <v>1.6</v>
      </c>
      <c r="Q837" s="2">
        <v>15728</v>
      </c>
      <c r="R837" s="2">
        <v>161</v>
      </c>
      <c r="S837" s="2">
        <v>3</v>
      </c>
      <c r="T837" s="30">
        <f t="shared" si="78"/>
        <v>44104870</v>
      </c>
      <c r="U837" s="30">
        <f t="shared" si="79"/>
        <v>71588307</v>
      </c>
      <c r="V837" s="30">
        <f t="shared" si="80"/>
        <v>-27483437</v>
      </c>
      <c r="W837" s="27">
        <f t="shared" si="81"/>
        <v>-95.90747203048555</v>
      </c>
      <c r="X837" s="31">
        <f t="shared" si="82"/>
        <v>153.9103928643714</v>
      </c>
      <c r="Y837" t="str">
        <f t="shared" si="83"/>
        <v>Loss making</v>
      </c>
    </row>
    <row r="838" spans="1:25" x14ac:dyDescent="0.3">
      <c r="A838" s="2" t="s">
        <v>855</v>
      </c>
      <c r="B838" s="2" t="s">
        <v>1567</v>
      </c>
      <c r="C838" s="2" t="s">
        <v>1632</v>
      </c>
      <c r="D838" s="2" t="s">
        <v>1635</v>
      </c>
      <c r="E838" s="2">
        <v>2024</v>
      </c>
      <c r="F838" s="2" t="s">
        <v>1642</v>
      </c>
      <c r="G838" s="2">
        <v>2089</v>
      </c>
      <c r="H838" s="2">
        <v>10660</v>
      </c>
      <c r="I838" s="2">
        <v>14486</v>
      </c>
      <c r="J838" s="2">
        <v>351014</v>
      </c>
      <c r="K838" s="2">
        <v>0.93</v>
      </c>
      <c r="L838" s="2">
        <v>7</v>
      </c>
      <c r="M838" s="2">
        <v>5.85</v>
      </c>
      <c r="N838" s="2">
        <v>21.7</v>
      </c>
      <c r="O838" s="2">
        <v>12.93</v>
      </c>
      <c r="P838" s="2">
        <v>1.7</v>
      </c>
      <c r="Q838" s="2">
        <v>15679</v>
      </c>
      <c r="R838" s="2">
        <v>1594</v>
      </c>
      <c r="S838" s="2">
        <v>2</v>
      </c>
      <c r="T838" s="30">
        <f t="shared" si="78"/>
        <v>22268740</v>
      </c>
      <c r="U838" s="30">
        <f t="shared" si="79"/>
        <v>30612268</v>
      </c>
      <c r="V838" s="30">
        <f t="shared" si="80"/>
        <v>-8343528</v>
      </c>
      <c r="W838" s="27">
        <f t="shared" si="81"/>
        <v>-23.76978696006427</v>
      </c>
      <c r="X838" s="31">
        <f t="shared" si="82"/>
        <v>63.44117328653558</v>
      </c>
      <c r="Y838" t="str">
        <f t="shared" si="83"/>
        <v>Loss making</v>
      </c>
    </row>
    <row r="839" spans="1:25" x14ac:dyDescent="0.3">
      <c r="A839" s="2" t="s">
        <v>856</v>
      </c>
      <c r="B839" s="2" t="s">
        <v>1568</v>
      </c>
      <c r="C839" s="2" t="s">
        <v>1634</v>
      </c>
      <c r="D839" s="2" t="s">
        <v>1637</v>
      </c>
      <c r="E839" s="2">
        <v>2024</v>
      </c>
      <c r="F839" s="2" t="s">
        <v>1641</v>
      </c>
      <c r="G839" s="2">
        <v>59</v>
      </c>
      <c r="H839" s="2">
        <v>18984</v>
      </c>
      <c r="I839" s="2">
        <v>13720</v>
      </c>
      <c r="J839" s="2">
        <v>408710</v>
      </c>
      <c r="K839" s="2">
        <v>1.39</v>
      </c>
      <c r="L839" s="2">
        <v>2</v>
      </c>
      <c r="M839" s="2">
        <v>4.8899999999999997</v>
      </c>
      <c r="N839" s="2">
        <v>12.49</v>
      </c>
      <c r="O839" s="2">
        <v>25.66</v>
      </c>
      <c r="P839" s="2">
        <v>2.1</v>
      </c>
      <c r="Q839" s="2">
        <v>19762</v>
      </c>
      <c r="R839" s="2">
        <v>1280</v>
      </c>
      <c r="S839" s="2">
        <v>8</v>
      </c>
      <c r="T839" s="30">
        <f t="shared" si="78"/>
        <v>1120056</v>
      </c>
      <c r="U839" s="30">
        <f t="shared" si="79"/>
        <v>1218190</v>
      </c>
      <c r="V839" s="30">
        <f t="shared" si="80"/>
        <v>-98134</v>
      </c>
      <c r="W839" s="27">
        <f t="shared" si="81"/>
        <v>-0.24010667710601649</v>
      </c>
      <c r="X839" s="31">
        <f t="shared" si="82"/>
        <v>2.7404663453304301</v>
      </c>
      <c r="Y839" t="str">
        <f t="shared" si="83"/>
        <v>Loss making</v>
      </c>
    </row>
    <row r="840" spans="1:25" x14ac:dyDescent="0.3">
      <c r="A840" s="2" t="s">
        <v>857</v>
      </c>
      <c r="B840" s="2" t="s">
        <v>1230</v>
      </c>
      <c r="C840" s="2" t="s">
        <v>1632</v>
      </c>
      <c r="D840" s="2" t="s">
        <v>1636</v>
      </c>
      <c r="E840" s="2">
        <v>2023</v>
      </c>
      <c r="F840" s="2" t="s">
        <v>1641</v>
      </c>
      <c r="G840" s="2">
        <v>310</v>
      </c>
      <c r="H840" s="2">
        <v>8152</v>
      </c>
      <c r="I840" s="2">
        <v>2331</v>
      </c>
      <c r="J840" s="2">
        <v>435893</v>
      </c>
      <c r="K840" s="2">
        <v>2.44</v>
      </c>
      <c r="L840" s="2">
        <v>15</v>
      </c>
      <c r="M840" s="2">
        <v>5.24</v>
      </c>
      <c r="N840" s="2">
        <v>1.53</v>
      </c>
      <c r="O840" s="2">
        <v>76.14</v>
      </c>
      <c r="P840" s="2">
        <v>4.8</v>
      </c>
      <c r="Q840" s="2">
        <v>11175</v>
      </c>
      <c r="R840" s="2">
        <v>6368</v>
      </c>
      <c r="S840" s="2">
        <v>13</v>
      </c>
      <c r="T840" s="30">
        <f t="shared" si="78"/>
        <v>2527120</v>
      </c>
      <c r="U840" s="30">
        <f t="shared" si="79"/>
        <v>1158503</v>
      </c>
      <c r="V840" s="30">
        <f t="shared" si="80"/>
        <v>1368617</v>
      </c>
      <c r="W840" s="27">
        <f t="shared" si="81"/>
        <v>3.1398003638507617</v>
      </c>
      <c r="X840" s="31">
        <f t="shared" si="82"/>
        <v>5.7975695870316795</v>
      </c>
      <c r="Y840" t="str">
        <f t="shared" si="83"/>
        <v>Low ROI</v>
      </c>
    </row>
    <row r="841" spans="1:25" x14ac:dyDescent="0.3">
      <c r="A841" s="2" t="s">
        <v>858</v>
      </c>
      <c r="B841" s="2" t="s">
        <v>1284</v>
      </c>
      <c r="C841" s="2" t="s">
        <v>1634</v>
      </c>
      <c r="D841" s="2" t="s">
        <v>1637</v>
      </c>
      <c r="E841" s="2">
        <v>2023</v>
      </c>
      <c r="F841" s="2" t="s">
        <v>1642</v>
      </c>
      <c r="G841" s="2">
        <v>1723</v>
      </c>
      <c r="H841" s="2">
        <v>8921</v>
      </c>
      <c r="I841" s="2">
        <v>13874</v>
      </c>
      <c r="J841" s="2">
        <v>173765</v>
      </c>
      <c r="K841" s="2">
        <v>8.93</v>
      </c>
      <c r="L841" s="2">
        <v>13</v>
      </c>
      <c r="M841" s="2">
        <v>6.67</v>
      </c>
      <c r="N841" s="2">
        <v>17.86</v>
      </c>
      <c r="O841" s="2">
        <v>76.459999999999994</v>
      </c>
      <c r="P841" s="2">
        <v>3.9</v>
      </c>
      <c r="Q841" s="2">
        <v>1809</v>
      </c>
      <c r="R841" s="2">
        <v>2888</v>
      </c>
      <c r="S841" s="2">
        <v>3</v>
      </c>
      <c r="T841" s="30">
        <f t="shared" si="78"/>
        <v>15370883</v>
      </c>
      <c r="U841" s="30">
        <f t="shared" si="79"/>
        <v>24078667</v>
      </c>
      <c r="V841" s="30">
        <f t="shared" si="80"/>
        <v>-8707784</v>
      </c>
      <c r="W841" s="27">
        <f t="shared" si="81"/>
        <v>-50.112416194285387</v>
      </c>
      <c r="X841" s="31">
        <f t="shared" si="82"/>
        <v>88.457877017811413</v>
      </c>
      <c r="Y841" t="str">
        <f t="shared" si="83"/>
        <v>Loss making</v>
      </c>
    </row>
    <row r="842" spans="1:25" x14ac:dyDescent="0.3">
      <c r="A842" s="2" t="s">
        <v>859</v>
      </c>
      <c r="B842" s="2" t="s">
        <v>1569</v>
      </c>
      <c r="C842" s="2" t="s">
        <v>1632</v>
      </c>
      <c r="D842" s="2" t="s">
        <v>1636</v>
      </c>
      <c r="E842" s="2">
        <v>2023</v>
      </c>
      <c r="F842" s="2" t="s">
        <v>1641</v>
      </c>
      <c r="G842" s="2">
        <v>2269</v>
      </c>
      <c r="H842" s="2">
        <v>2269</v>
      </c>
      <c r="I842" s="2">
        <v>3790</v>
      </c>
      <c r="J842" s="2">
        <v>437025</v>
      </c>
      <c r="K842" s="2">
        <v>2.2599999999999998</v>
      </c>
      <c r="L842" s="2">
        <v>8</v>
      </c>
      <c r="M842" s="2">
        <v>2.67</v>
      </c>
      <c r="N842" s="2">
        <v>15.59</v>
      </c>
      <c r="O842" s="2">
        <v>33.39</v>
      </c>
      <c r="P842" s="2">
        <v>3.6</v>
      </c>
      <c r="Q842" s="2">
        <v>5452</v>
      </c>
      <c r="R842" s="2">
        <v>4736</v>
      </c>
      <c r="S842" s="2">
        <v>11</v>
      </c>
      <c r="T842" s="30">
        <f t="shared" si="78"/>
        <v>5148361</v>
      </c>
      <c r="U842" s="30">
        <f t="shared" si="79"/>
        <v>9036535</v>
      </c>
      <c r="V842" s="30">
        <f t="shared" si="80"/>
        <v>-3888174</v>
      </c>
      <c r="W842" s="27">
        <f t="shared" si="81"/>
        <v>-8.8969143641668094</v>
      </c>
      <c r="X842" s="31">
        <f t="shared" si="82"/>
        <v>11.78047251301413</v>
      </c>
      <c r="Y842" t="str">
        <f t="shared" si="83"/>
        <v>Loss making</v>
      </c>
    </row>
    <row r="843" spans="1:25" x14ac:dyDescent="0.3">
      <c r="A843" s="2" t="s">
        <v>860</v>
      </c>
      <c r="B843" s="2" t="s">
        <v>1442</v>
      </c>
      <c r="C843" s="2" t="s">
        <v>1632</v>
      </c>
      <c r="D843" s="2" t="s">
        <v>1635</v>
      </c>
      <c r="E843" s="2">
        <v>2023</v>
      </c>
      <c r="F843" s="2" t="s">
        <v>1641</v>
      </c>
      <c r="G843" s="2">
        <v>2110</v>
      </c>
      <c r="H843" s="2">
        <v>19227</v>
      </c>
      <c r="I843" s="2">
        <v>7955</v>
      </c>
      <c r="J843" s="2">
        <v>474089</v>
      </c>
      <c r="K843" s="2">
        <v>14.52</v>
      </c>
      <c r="L843" s="2">
        <v>10</v>
      </c>
      <c r="M843" s="2">
        <v>9.11</v>
      </c>
      <c r="N843" s="2">
        <v>24.26</v>
      </c>
      <c r="O843" s="2">
        <v>79.989999999999995</v>
      </c>
      <c r="P843" s="2">
        <v>4.3</v>
      </c>
      <c r="Q843" s="2">
        <v>20933</v>
      </c>
      <c r="R843" s="2">
        <v>4821</v>
      </c>
      <c r="S843" s="2">
        <v>6</v>
      </c>
      <c r="T843" s="30">
        <f t="shared" si="78"/>
        <v>40568970</v>
      </c>
      <c r="U843" s="30">
        <f t="shared" si="79"/>
        <v>17259139</v>
      </c>
      <c r="V843" s="30">
        <f t="shared" si="80"/>
        <v>23309831</v>
      </c>
      <c r="W843" s="27">
        <f t="shared" si="81"/>
        <v>49.167626753626429</v>
      </c>
      <c r="X843" s="31">
        <f t="shared" si="82"/>
        <v>85.572476897797671</v>
      </c>
      <c r="Y843" t="str">
        <f t="shared" si="83"/>
        <v>Moderate</v>
      </c>
    </row>
    <row r="844" spans="1:25" x14ac:dyDescent="0.3">
      <c r="A844" s="2" t="s">
        <v>861</v>
      </c>
      <c r="B844" s="2" t="s">
        <v>1462</v>
      </c>
      <c r="C844" s="2" t="s">
        <v>1632</v>
      </c>
      <c r="D844" s="2" t="s">
        <v>1636</v>
      </c>
      <c r="E844" s="2">
        <v>2024</v>
      </c>
      <c r="F844" s="2" t="s">
        <v>1642</v>
      </c>
      <c r="G844" s="2">
        <v>3763</v>
      </c>
      <c r="H844" s="2">
        <v>15614</v>
      </c>
      <c r="I844" s="2">
        <v>5293</v>
      </c>
      <c r="J844" s="2">
        <v>178389</v>
      </c>
      <c r="K844" s="2">
        <v>6.7</v>
      </c>
      <c r="L844" s="2">
        <v>2</v>
      </c>
      <c r="M844" s="2">
        <v>4.3600000000000003</v>
      </c>
      <c r="N844" s="2">
        <v>13.97</v>
      </c>
      <c r="O844" s="2">
        <v>71.739999999999995</v>
      </c>
      <c r="P844" s="2">
        <v>1.5</v>
      </c>
      <c r="Q844" s="2">
        <v>15371</v>
      </c>
      <c r="R844" s="2">
        <v>5810</v>
      </c>
      <c r="S844" s="2">
        <v>6</v>
      </c>
      <c r="T844" s="30">
        <f t="shared" si="78"/>
        <v>58755482</v>
      </c>
      <c r="U844" s="30">
        <f t="shared" si="79"/>
        <v>20095948</v>
      </c>
      <c r="V844" s="30">
        <f t="shared" si="80"/>
        <v>38659534</v>
      </c>
      <c r="W844" s="27">
        <f t="shared" si="81"/>
        <v>216.71478622560809</v>
      </c>
      <c r="X844" s="31">
        <f t="shared" si="82"/>
        <v>329.36718071181519</v>
      </c>
      <c r="Y844" t="str">
        <f t="shared" si="83"/>
        <v>High ROI</v>
      </c>
    </row>
    <row r="845" spans="1:25" x14ac:dyDescent="0.3">
      <c r="A845" s="2" t="s">
        <v>862</v>
      </c>
      <c r="B845" s="2" t="s">
        <v>1570</v>
      </c>
      <c r="C845" s="2" t="s">
        <v>1634</v>
      </c>
      <c r="D845" s="2" t="s">
        <v>1638</v>
      </c>
      <c r="E845" s="2">
        <v>2024</v>
      </c>
      <c r="F845" s="2" t="s">
        <v>1639</v>
      </c>
      <c r="G845" s="2">
        <v>1669</v>
      </c>
      <c r="H845" s="2">
        <v>5858</v>
      </c>
      <c r="I845" s="2">
        <v>10135</v>
      </c>
      <c r="J845" s="2">
        <v>239699</v>
      </c>
      <c r="K845" s="2">
        <v>7.52</v>
      </c>
      <c r="L845" s="2">
        <v>4</v>
      </c>
      <c r="M845" s="2">
        <v>1.29</v>
      </c>
      <c r="N845" s="2">
        <v>8.41</v>
      </c>
      <c r="O845" s="2">
        <v>43.43</v>
      </c>
      <c r="P845" s="2">
        <v>4.4000000000000004</v>
      </c>
      <c r="Q845" s="2">
        <v>11192</v>
      </c>
      <c r="R845" s="2">
        <v>7802</v>
      </c>
      <c r="S845" s="2">
        <v>4</v>
      </c>
      <c r="T845" s="30">
        <f t="shared" si="78"/>
        <v>9777002</v>
      </c>
      <c r="U845" s="30">
        <f t="shared" si="79"/>
        <v>17155014</v>
      </c>
      <c r="V845" s="30">
        <f t="shared" si="80"/>
        <v>-7378012</v>
      </c>
      <c r="W845" s="27">
        <f t="shared" si="81"/>
        <v>-30.780320318399326</v>
      </c>
      <c r="X845" s="31">
        <f t="shared" si="82"/>
        <v>40.788664116245791</v>
      </c>
      <c r="Y845" t="str">
        <f t="shared" si="83"/>
        <v>Loss making</v>
      </c>
    </row>
    <row r="846" spans="1:25" x14ac:dyDescent="0.3">
      <c r="A846" s="2" t="s">
        <v>863</v>
      </c>
      <c r="B846" s="2" t="s">
        <v>1174</v>
      </c>
      <c r="C846" s="2" t="s">
        <v>1633</v>
      </c>
      <c r="D846" s="2" t="s">
        <v>1636</v>
      </c>
      <c r="E846" s="2">
        <v>2023</v>
      </c>
      <c r="F846" s="2" t="s">
        <v>1641</v>
      </c>
      <c r="G846" s="2">
        <v>370</v>
      </c>
      <c r="H846" s="2">
        <v>13043</v>
      </c>
      <c r="I846" s="2">
        <v>1733</v>
      </c>
      <c r="J846" s="2">
        <v>247227</v>
      </c>
      <c r="K846" s="2">
        <v>3.7</v>
      </c>
      <c r="L846" s="2">
        <v>9</v>
      </c>
      <c r="M846" s="2">
        <v>7.42</v>
      </c>
      <c r="N846" s="2">
        <v>12.98</v>
      </c>
      <c r="O846" s="2">
        <v>69.87</v>
      </c>
      <c r="P846" s="2">
        <v>3.4</v>
      </c>
      <c r="Q846" s="2">
        <v>1515</v>
      </c>
      <c r="R846" s="2">
        <v>205</v>
      </c>
      <c r="S846" s="2">
        <v>4</v>
      </c>
      <c r="T846" s="30">
        <f t="shared" si="78"/>
        <v>4825910</v>
      </c>
      <c r="U846" s="30">
        <f t="shared" si="79"/>
        <v>888437</v>
      </c>
      <c r="V846" s="30">
        <f t="shared" si="80"/>
        <v>3937473</v>
      </c>
      <c r="W846" s="27">
        <f t="shared" si="81"/>
        <v>15.92654928466551</v>
      </c>
      <c r="X846" s="31">
        <f t="shared" si="82"/>
        <v>19.520157587965716</v>
      </c>
      <c r="Y846" t="str">
        <f t="shared" si="83"/>
        <v>Moderate</v>
      </c>
    </row>
    <row r="847" spans="1:25" x14ac:dyDescent="0.3">
      <c r="A847" s="2" t="s">
        <v>864</v>
      </c>
      <c r="B847" s="2" t="s">
        <v>1571</v>
      </c>
      <c r="C847" s="2" t="s">
        <v>1634</v>
      </c>
      <c r="D847" s="2" t="s">
        <v>1637</v>
      </c>
      <c r="E847" s="2">
        <v>2024</v>
      </c>
      <c r="F847" s="2" t="s">
        <v>1641</v>
      </c>
      <c r="G847" s="2">
        <v>1392</v>
      </c>
      <c r="H847" s="2">
        <v>7199</v>
      </c>
      <c r="I847" s="2">
        <v>2260</v>
      </c>
      <c r="J847" s="2">
        <v>337516</v>
      </c>
      <c r="K847" s="2">
        <v>7.06</v>
      </c>
      <c r="L847" s="2">
        <v>12</v>
      </c>
      <c r="M847" s="2">
        <v>6.43</v>
      </c>
      <c r="N847" s="2">
        <v>24.48</v>
      </c>
      <c r="O847" s="2">
        <v>86.91</v>
      </c>
      <c r="P847" s="2">
        <v>2.2999999999999998</v>
      </c>
      <c r="Q847" s="2">
        <v>18489</v>
      </c>
      <c r="R847" s="2">
        <v>9446</v>
      </c>
      <c r="S847" s="2">
        <v>14</v>
      </c>
      <c r="T847" s="30">
        <f t="shared" si="78"/>
        <v>10021008</v>
      </c>
      <c r="U847" s="30">
        <f t="shared" si="79"/>
        <v>3483436</v>
      </c>
      <c r="V847" s="30">
        <f t="shared" si="80"/>
        <v>6537572</v>
      </c>
      <c r="W847" s="27">
        <f t="shared" si="81"/>
        <v>19.369665438082937</v>
      </c>
      <c r="X847" s="31">
        <f t="shared" si="82"/>
        <v>29.690468007442611</v>
      </c>
      <c r="Y847" t="str">
        <f t="shared" si="83"/>
        <v>Moderate</v>
      </c>
    </row>
    <row r="848" spans="1:25" x14ac:dyDescent="0.3">
      <c r="A848" s="2" t="s">
        <v>865</v>
      </c>
      <c r="B848" s="2" t="s">
        <v>1473</v>
      </c>
      <c r="C848" s="2" t="s">
        <v>1632</v>
      </c>
      <c r="D848" s="2" t="s">
        <v>1638</v>
      </c>
      <c r="E848" s="2">
        <v>2023</v>
      </c>
      <c r="F848" s="2" t="s">
        <v>1640</v>
      </c>
      <c r="G848" s="2">
        <v>2426</v>
      </c>
      <c r="H848" s="2">
        <v>19125</v>
      </c>
      <c r="I848" s="2">
        <v>14940</v>
      </c>
      <c r="J848" s="2">
        <v>315786</v>
      </c>
      <c r="K848" s="2">
        <v>9.93</v>
      </c>
      <c r="L848" s="2">
        <v>3</v>
      </c>
      <c r="M848" s="2">
        <v>3.16</v>
      </c>
      <c r="N848" s="2">
        <v>17.41</v>
      </c>
      <c r="O848" s="2">
        <v>46.72</v>
      </c>
      <c r="P848" s="2">
        <v>4.3</v>
      </c>
      <c r="Q848" s="2">
        <v>17505</v>
      </c>
      <c r="R848" s="2">
        <v>4187</v>
      </c>
      <c r="S848" s="2">
        <v>13</v>
      </c>
      <c r="T848" s="30">
        <f t="shared" si="78"/>
        <v>46397250</v>
      </c>
      <c r="U848" s="30">
        <f t="shared" si="79"/>
        <v>36560226</v>
      </c>
      <c r="V848" s="30">
        <f t="shared" si="80"/>
        <v>9837024</v>
      </c>
      <c r="W848" s="27">
        <f t="shared" si="81"/>
        <v>31.150918660105262</v>
      </c>
      <c r="X848" s="31">
        <f t="shared" si="82"/>
        <v>146.92624118865308</v>
      </c>
      <c r="Y848" t="str">
        <f t="shared" si="83"/>
        <v>Moderate</v>
      </c>
    </row>
    <row r="849" spans="1:25" x14ac:dyDescent="0.3">
      <c r="A849" s="2" t="s">
        <v>866</v>
      </c>
      <c r="B849" s="2" t="s">
        <v>1572</v>
      </c>
      <c r="C849" s="2" t="s">
        <v>1634</v>
      </c>
      <c r="D849" s="2" t="s">
        <v>1635</v>
      </c>
      <c r="E849" s="2">
        <v>2024</v>
      </c>
      <c r="F849" s="2" t="s">
        <v>1639</v>
      </c>
      <c r="G849" s="2">
        <v>2882</v>
      </c>
      <c r="H849" s="2">
        <v>2625</v>
      </c>
      <c r="I849" s="2">
        <v>3523</v>
      </c>
      <c r="J849" s="2">
        <v>310220</v>
      </c>
      <c r="K849" s="2">
        <v>11.27</v>
      </c>
      <c r="L849" s="2">
        <v>12</v>
      </c>
      <c r="M849" s="2">
        <v>6.22</v>
      </c>
      <c r="N849" s="2">
        <v>16.8</v>
      </c>
      <c r="O849" s="2">
        <v>29.07</v>
      </c>
      <c r="P849" s="2">
        <v>4.2</v>
      </c>
      <c r="Q849" s="2">
        <v>15778</v>
      </c>
      <c r="R849" s="2">
        <v>4025</v>
      </c>
      <c r="S849" s="2">
        <v>4</v>
      </c>
      <c r="T849" s="30">
        <f t="shared" si="78"/>
        <v>7565250</v>
      </c>
      <c r="U849" s="30">
        <f t="shared" si="79"/>
        <v>10463506</v>
      </c>
      <c r="V849" s="30">
        <f t="shared" si="80"/>
        <v>-2898256</v>
      </c>
      <c r="W849" s="27">
        <f t="shared" si="81"/>
        <v>-9.342582683257044</v>
      </c>
      <c r="X849" s="31">
        <f t="shared" si="82"/>
        <v>24.386725549609956</v>
      </c>
      <c r="Y849" t="str">
        <f t="shared" si="83"/>
        <v>Loss making</v>
      </c>
    </row>
    <row r="850" spans="1:25" x14ac:dyDescent="0.3">
      <c r="A850" s="2" t="s">
        <v>867</v>
      </c>
      <c r="B850" s="2" t="s">
        <v>1573</v>
      </c>
      <c r="C850" s="2" t="s">
        <v>1633</v>
      </c>
      <c r="D850" s="2" t="s">
        <v>1636</v>
      </c>
      <c r="E850" s="2">
        <v>2024</v>
      </c>
      <c r="F850" s="2" t="s">
        <v>1640</v>
      </c>
      <c r="G850" s="2">
        <v>2874</v>
      </c>
      <c r="H850" s="2">
        <v>12293</v>
      </c>
      <c r="I850" s="2">
        <v>11504</v>
      </c>
      <c r="J850" s="2">
        <v>471217</v>
      </c>
      <c r="K850" s="2">
        <v>11.31</v>
      </c>
      <c r="L850" s="2">
        <v>11</v>
      </c>
      <c r="M850" s="2">
        <v>2.2000000000000002</v>
      </c>
      <c r="N850" s="2">
        <v>6.02</v>
      </c>
      <c r="O850" s="2">
        <v>85.35</v>
      </c>
      <c r="P850" s="2">
        <v>4.4000000000000004</v>
      </c>
      <c r="Q850" s="2">
        <v>16317</v>
      </c>
      <c r="R850" s="2">
        <v>2008</v>
      </c>
      <c r="S850" s="2">
        <v>7</v>
      </c>
      <c r="T850" s="30">
        <f t="shared" si="78"/>
        <v>35330082</v>
      </c>
      <c r="U850" s="30">
        <f t="shared" si="79"/>
        <v>33533713</v>
      </c>
      <c r="V850" s="30">
        <f t="shared" si="80"/>
        <v>1796369</v>
      </c>
      <c r="W850" s="27">
        <f t="shared" si="81"/>
        <v>3.8121905618855005</v>
      </c>
      <c r="X850" s="31">
        <f t="shared" si="82"/>
        <v>74.976246612494876</v>
      </c>
      <c r="Y850" t="str">
        <f t="shared" si="83"/>
        <v>Low ROI</v>
      </c>
    </row>
    <row r="851" spans="1:25" x14ac:dyDescent="0.3">
      <c r="A851" s="2" t="s">
        <v>868</v>
      </c>
      <c r="B851" s="2" t="s">
        <v>1025</v>
      </c>
      <c r="C851" s="2" t="s">
        <v>1634</v>
      </c>
      <c r="D851" s="2" t="s">
        <v>1636</v>
      </c>
      <c r="E851" s="2">
        <v>2024</v>
      </c>
      <c r="F851" s="2" t="s">
        <v>1639</v>
      </c>
      <c r="G851" s="2">
        <v>2044</v>
      </c>
      <c r="H851" s="2">
        <v>8264</v>
      </c>
      <c r="I851" s="2">
        <v>1085</v>
      </c>
      <c r="J851" s="2">
        <v>346208</v>
      </c>
      <c r="K851" s="2">
        <v>8.67</v>
      </c>
      <c r="L851" s="2">
        <v>4</v>
      </c>
      <c r="M851" s="2">
        <v>4.45</v>
      </c>
      <c r="N851" s="2">
        <v>18.59</v>
      </c>
      <c r="O851" s="2">
        <v>58.3</v>
      </c>
      <c r="P851" s="2">
        <v>1.5</v>
      </c>
      <c r="Q851" s="2">
        <v>11259</v>
      </c>
      <c r="R851" s="2">
        <v>2149</v>
      </c>
      <c r="S851" s="2">
        <v>5</v>
      </c>
      <c r="T851" s="30">
        <f t="shared" si="78"/>
        <v>16891616</v>
      </c>
      <c r="U851" s="30">
        <f t="shared" si="79"/>
        <v>2563948</v>
      </c>
      <c r="V851" s="30">
        <f t="shared" si="80"/>
        <v>14327668</v>
      </c>
      <c r="W851" s="27">
        <f t="shared" si="81"/>
        <v>41.384566503373698</v>
      </c>
      <c r="X851" s="31">
        <f t="shared" si="82"/>
        <v>48.790368795637306</v>
      </c>
      <c r="Y851" t="str">
        <f t="shared" si="83"/>
        <v>Moderate</v>
      </c>
    </row>
    <row r="852" spans="1:25" x14ac:dyDescent="0.3">
      <c r="A852" s="2" t="s">
        <v>869</v>
      </c>
      <c r="B852" s="2" t="s">
        <v>1409</v>
      </c>
      <c r="C852" s="2" t="s">
        <v>1634</v>
      </c>
      <c r="D852" s="2" t="s">
        <v>1638</v>
      </c>
      <c r="E852" s="2">
        <v>2023</v>
      </c>
      <c r="F852" s="2" t="s">
        <v>1642</v>
      </c>
      <c r="G852" s="2">
        <v>3008</v>
      </c>
      <c r="H852" s="2">
        <v>13823</v>
      </c>
      <c r="I852" s="2">
        <v>1064</v>
      </c>
      <c r="J852" s="2">
        <v>275898</v>
      </c>
      <c r="K852" s="2">
        <v>13.57</v>
      </c>
      <c r="L852" s="2">
        <v>9</v>
      </c>
      <c r="M852" s="2">
        <v>8.99</v>
      </c>
      <c r="N852" s="2">
        <v>18.760000000000002</v>
      </c>
      <c r="O852" s="2">
        <v>18.420000000000002</v>
      </c>
      <c r="P852" s="2">
        <v>4.9000000000000004</v>
      </c>
      <c r="Q852" s="2">
        <v>17164</v>
      </c>
      <c r="R852" s="2">
        <v>9566</v>
      </c>
      <c r="S852" s="2">
        <v>14</v>
      </c>
      <c r="T852" s="30">
        <f t="shared" si="78"/>
        <v>41579584</v>
      </c>
      <c r="U852" s="30">
        <f t="shared" si="79"/>
        <v>3476410</v>
      </c>
      <c r="V852" s="30">
        <f t="shared" si="80"/>
        <v>38103174</v>
      </c>
      <c r="W852" s="27">
        <f t="shared" si="81"/>
        <v>138.10601744122829</v>
      </c>
      <c r="X852" s="31">
        <f t="shared" si="82"/>
        <v>150.70636249628487</v>
      </c>
      <c r="Y852" t="str">
        <f t="shared" si="83"/>
        <v>High ROI</v>
      </c>
    </row>
    <row r="853" spans="1:25" x14ac:dyDescent="0.3">
      <c r="A853" s="2" t="s">
        <v>870</v>
      </c>
      <c r="B853" s="2" t="s">
        <v>1043</v>
      </c>
      <c r="C853" s="2" t="s">
        <v>1633</v>
      </c>
      <c r="D853" s="2" t="s">
        <v>1638</v>
      </c>
      <c r="E853" s="2">
        <v>2023</v>
      </c>
      <c r="F853" s="2" t="s">
        <v>1642</v>
      </c>
      <c r="G853" s="2">
        <v>2088</v>
      </c>
      <c r="H853" s="2">
        <v>14531</v>
      </c>
      <c r="I853" s="2">
        <v>11359</v>
      </c>
      <c r="J853" s="2">
        <v>326266</v>
      </c>
      <c r="K853" s="2">
        <v>12.26</v>
      </c>
      <c r="L853" s="2">
        <v>8</v>
      </c>
      <c r="M853" s="2">
        <v>1.34</v>
      </c>
      <c r="N853" s="2">
        <v>7.93</v>
      </c>
      <c r="O853" s="2">
        <v>55.81</v>
      </c>
      <c r="P853" s="2">
        <v>4.8</v>
      </c>
      <c r="Q853" s="2">
        <v>7912</v>
      </c>
      <c r="R853" s="2">
        <v>9237</v>
      </c>
      <c r="S853" s="2">
        <v>4</v>
      </c>
      <c r="T853" s="30">
        <f t="shared" si="78"/>
        <v>30340728</v>
      </c>
      <c r="U853" s="30">
        <f t="shared" si="79"/>
        <v>24043858</v>
      </c>
      <c r="V853" s="30">
        <f t="shared" si="80"/>
        <v>6296870</v>
      </c>
      <c r="W853" s="27">
        <f t="shared" si="81"/>
        <v>19.299804454034437</v>
      </c>
      <c r="X853" s="31">
        <f t="shared" si="82"/>
        <v>92.99383938258967</v>
      </c>
      <c r="Y853" t="str">
        <f t="shared" si="83"/>
        <v>Moderate</v>
      </c>
    </row>
    <row r="854" spans="1:25" x14ac:dyDescent="0.3">
      <c r="A854" s="2" t="s">
        <v>871</v>
      </c>
      <c r="B854" s="2" t="s">
        <v>1574</v>
      </c>
      <c r="C854" s="2" t="s">
        <v>1632</v>
      </c>
      <c r="D854" s="2" t="s">
        <v>1636</v>
      </c>
      <c r="E854" s="2">
        <v>2024</v>
      </c>
      <c r="F854" s="2" t="s">
        <v>1642</v>
      </c>
      <c r="G854" s="2">
        <v>3540</v>
      </c>
      <c r="H854" s="2">
        <v>15552</v>
      </c>
      <c r="I854" s="2">
        <v>7616</v>
      </c>
      <c r="J854" s="2">
        <v>468036</v>
      </c>
      <c r="K854" s="2">
        <v>11.36</v>
      </c>
      <c r="L854" s="2">
        <v>19</v>
      </c>
      <c r="M854" s="2">
        <v>3.87</v>
      </c>
      <c r="N854" s="2">
        <v>12.09</v>
      </c>
      <c r="O854" s="2">
        <v>50.05</v>
      </c>
      <c r="P854" s="2">
        <v>2.4</v>
      </c>
      <c r="Q854" s="2">
        <v>11696</v>
      </c>
      <c r="R854" s="2">
        <v>8272</v>
      </c>
      <c r="S854" s="2">
        <v>3</v>
      </c>
      <c r="T854" s="30">
        <f t="shared" si="78"/>
        <v>55054080</v>
      </c>
      <c r="U854" s="30">
        <f t="shared" si="79"/>
        <v>27428676</v>
      </c>
      <c r="V854" s="30">
        <f t="shared" si="80"/>
        <v>27625404</v>
      </c>
      <c r="W854" s="27">
        <f t="shared" si="81"/>
        <v>59.024100710201779</v>
      </c>
      <c r="X854" s="31">
        <f t="shared" si="82"/>
        <v>117.62787477886316</v>
      </c>
      <c r="Y854" t="str">
        <f t="shared" si="83"/>
        <v>Moderate</v>
      </c>
    </row>
    <row r="855" spans="1:25" x14ac:dyDescent="0.3">
      <c r="A855" s="2" t="s">
        <v>872</v>
      </c>
      <c r="B855" s="2" t="s">
        <v>1575</v>
      </c>
      <c r="C855" s="2" t="s">
        <v>1633</v>
      </c>
      <c r="D855" s="2" t="s">
        <v>1637</v>
      </c>
      <c r="E855" s="2">
        <v>2023</v>
      </c>
      <c r="F855" s="2" t="s">
        <v>1642</v>
      </c>
      <c r="G855" s="2">
        <v>3727</v>
      </c>
      <c r="H855" s="2">
        <v>14140</v>
      </c>
      <c r="I855" s="2">
        <v>12439</v>
      </c>
      <c r="J855" s="2">
        <v>118431</v>
      </c>
      <c r="K855" s="2">
        <v>0.83</v>
      </c>
      <c r="L855" s="2">
        <v>6</v>
      </c>
      <c r="M855" s="2">
        <v>8.2100000000000009</v>
      </c>
      <c r="N855" s="2">
        <v>7.37</v>
      </c>
      <c r="O855" s="2">
        <v>78.45</v>
      </c>
      <c r="P855" s="2">
        <v>1.3</v>
      </c>
      <c r="Q855" s="2">
        <v>10007</v>
      </c>
      <c r="R855" s="2">
        <v>4004</v>
      </c>
      <c r="S855" s="2">
        <v>14</v>
      </c>
      <c r="T855" s="30">
        <f t="shared" si="78"/>
        <v>52699780</v>
      </c>
      <c r="U855" s="30">
        <f t="shared" si="79"/>
        <v>46478584</v>
      </c>
      <c r="V855" s="30">
        <f t="shared" si="80"/>
        <v>6221196</v>
      </c>
      <c r="W855" s="27">
        <f t="shared" si="81"/>
        <v>52.530131468956604</v>
      </c>
      <c r="X855" s="31">
        <f t="shared" si="82"/>
        <v>444.98298587363104</v>
      </c>
      <c r="Y855" t="str">
        <f t="shared" si="83"/>
        <v>Moderate</v>
      </c>
    </row>
    <row r="856" spans="1:25" x14ac:dyDescent="0.3">
      <c r="A856" s="2" t="s">
        <v>873</v>
      </c>
      <c r="B856" s="2" t="s">
        <v>1188</v>
      </c>
      <c r="C856" s="2" t="s">
        <v>1633</v>
      </c>
      <c r="D856" s="2" t="s">
        <v>1638</v>
      </c>
      <c r="E856" s="2">
        <v>2024</v>
      </c>
      <c r="F856" s="2" t="s">
        <v>1639</v>
      </c>
      <c r="G856" s="2">
        <v>1168</v>
      </c>
      <c r="H856" s="2">
        <v>9343</v>
      </c>
      <c r="I856" s="2">
        <v>14765</v>
      </c>
      <c r="J856" s="2">
        <v>105745</v>
      </c>
      <c r="K856" s="2">
        <v>0.1</v>
      </c>
      <c r="L856" s="2">
        <v>1</v>
      </c>
      <c r="M856" s="2">
        <v>9.69</v>
      </c>
      <c r="N856" s="2">
        <v>6.47</v>
      </c>
      <c r="O856" s="2">
        <v>52.46</v>
      </c>
      <c r="P856" s="2">
        <v>1.7</v>
      </c>
      <c r="Q856" s="2">
        <v>6320</v>
      </c>
      <c r="R856" s="2">
        <v>3896</v>
      </c>
      <c r="S856" s="2">
        <v>4</v>
      </c>
      <c r="T856" s="30">
        <f t="shared" si="78"/>
        <v>10912624</v>
      </c>
      <c r="U856" s="30">
        <f t="shared" si="79"/>
        <v>17351265</v>
      </c>
      <c r="V856" s="30">
        <f t="shared" si="80"/>
        <v>-6438641</v>
      </c>
      <c r="W856" s="27">
        <f t="shared" si="81"/>
        <v>-60.888372972717384</v>
      </c>
      <c r="X856" s="31">
        <f t="shared" si="82"/>
        <v>103.19754125490567</v>
      </c>
      <c r="Y856" t="str">
        <f t="shared" si="83"/>
        <v>Loss making</v>
      </c>
    </row>
    <row r="857" spans="1:25" x14ac:dyDescent="0.3">
      <c r="A857" s="2" t="s">
        <v>874</v>
      </c>
      <c r="B857" s="2" t="s">
        <v>1576</v>
      </c>
      <c r="C857" s="2" t="s">
        <v>1634</v>
      </c>
      <c r="D857" s="2" t="s">
        <v>1636</v>
      </c>
      <c r="E857" s="2">
        <v>2023</v>
      </c>
      <c r="F857" s="2" t="s">
        <v>1640</v>
      </c>
      <c r="G857" s="2">
        <v>1654</v>
      </c>
      <c r="H857" s="2">
        <v>15710</v>
      </c>
      <c r="I857" s="2">
        <v>14314</v>
      </c>
      <c r="J857" s="2">
        <v>100081</v>
      </c>
      <c r="K857" s="2">
        <v>3.19</v>
      </c>
      <c r="L857" s="2">
        <v>6</v>
      </c>
      <c r="M857" s="2">
        <v>4.54</v>
      </c>
      <c r="N857" s="2">
        <v>0.65</v>
      </c>
      <c r="O857" s="2">
        <v>30.42</v>
      </c>
      <c r="P857" s="2">
        <v>5</v>
      </c>
      <c r="Q857" s="2">
        <v>9335</v>
      </c>
      <c r="R857" s="2">
        <v>392</v>
      </c>
      <c r="S857" s="2">
        <v>5</v>
      </c>
      <c r="T857" s="30">
        <f t="shared" si="78"/>
        <v>25984340</v>
      </c>
      <c r="U857" s="30">
        <f t="shared" si="79"/>
        <v>23775437</v>
      </c>
      <c r="V857" s="30">
        <f t="shared" si="80"/>
        <v>2208903</v>
      </c>
      <c r="W857" s="27">
        <f t="shared" si="81"/>
        <v>22.071152366583068</v>
      </c>
      <c r="X857" s="31">
        <f t="shared" si="82"/>
        <v>259.63309719127506</v>
      </c>
      <c r="Y857" t="str">
        <f t="shared" si="83"/>
        <v>Moderate</v>
      </c>
    </row>
    <row r="858" spans="1:25" x14ac:dyDescent="0.3">
      <c r="A858" s="2" t="s">
        <v>875</v>
      </c>
      <c r="B858" s="2" t="s">
        <v>1096</v>
      </c>
      <c r="C858" s="2" t="s">
        <v>1632</v>
      </c>
      <c r="D858" s="2" t="s">
        <v>1635</v>
      </c>
      <c r="E858" s="2">
        <v>2023</v>
      </c>
      <c r="F858" s="2" t="s">
        <v>1642</v>
      </c>
      <c r="G858" s="2">
        <v>4077</v>
      </c>
      <c r="H858" s="2">
        <v>17956</v>
      </c>
      <c r="I858" s="2">
        <v>13908</v>
      </c>
      <c r="J858" s="2">
        <v>451927</v>
      </c>
      <c r="K858" s="2">
        <v>9.9499999999999993</v>
      </c>
      <c r="L858" s="2">
        <v>7</v>
      </c>
      <c r="M858" s="2">
        <v>5.07</v>
      </c>
      <c r="N858" s="2">
        <v>7.13</v>
      </c>
      <c r="O858" s="2">
        <v>64.05</v>
      </c>
      <c r="P858" s="2">
        <v>3.3</v>
      </c>
      <c r="Q858" s="2">
        <v>3349</v>
      </c>
      <c r="R858" s="2">
        <v>6366</v>
      </c>
      <c r="S858" s="2">
        <v>7</v>
      </c>
      <c r="T858" s="30">
        <f t="shared" si="78"/>
        <v>73206612</v>
      </c>
      <c r="U858" s="30">
        <f t="shared" si="79"/>
        <v>57154843</v>
      </c>
      <c r="V858" s="30">
        <f t="shared" si="80"/>
        <v>16051769</v>
      </c>
      <c r="W858" s="27">
        <f t="shared" si="81"/>
        <v>35.518499669194362</v>
      </c>
      <c r="X858" s="31">
        <f t="shared" si="82"/>
        <v>161.98769270258251</v>
      </c>
      <c r="Y858" t="str">
        <f t="shared" si="83"/>
        <v>Moderate</v>
      </c>
    </row>
    <row r="859" spans="1:25" x14ac:dyDescent="0.3">
      <c r="A859" s="2" t="s">
        <v>876</v>
      </c>
      <c r="B859" s="2" t="s">
        <v>1577</v>
      </c>
      <c r="C859" s="2" t="s">
        <v>1632</v>
      </c>
      <c r="D859" s="2" t="s">
        <v>1635</v>
      </c>
      <c r="E859" s="2">
        <v>2023</v>
      </c>
      <c r="F859" s="2" t="s">
        <v>1640</v>
      </c>
      <c r="G859" s="2">
        <v>285</v>
      </c>
      <c r="H859" s="2">
        <v>11606</v>
      </c>
      <c r="I859" s="2">
        <v>2562</v>
      </c>
      <c r="J859" s="2">
        <v>266204</v>
      </c>
      <c r="K859" s="2">
        <v>6.17</v>
      </c>
      <c r="L859" s="2">
        <v>6</v>
      </c>
      <c r="M859" s="2">
        <v>5.72</v>
      </c>
      <c r="N859" s="2">
        <v>13.85</v>
      </c>
      <c r="O859" s="2">
        <v>53.41</v>
      </c>
      <c r="P859" s="2">
        <v>2.4</v>
      </c>
      <c r="Q859" s="2">
        <v>15087</v>
      </c>
      <c r="R859" s="2">
        <v>6470</v>
      </c>
      <c r="S859" s="2">
        <v>5</v>
      </c>
      <c r="T859" s="30">
        <f t="shared" si="78"/>
        <v>3307710</v>
      </c>
      <c r="U859" s="30">
        <f t="shared" si="79"/>
        <v>996374</v>
      </c>
      <c r="V859" s="30">
        <f t="shared" si="80"/>
        <v>2311336</v>
      </c>
      <c r="W859" s="27">
        <f t="shared" si="81"/>
        <v>8.6825742663521215</v>
      </c>
      <c r="X859" s="31">
        <f t="shared" si="82"/>
        <v>12.425470691650013</v>
      </c>
      <c r="Y859" t="str">
        <f t="shared" si="83"/>
        <v>Low ROI</v>
      </c>
    </row>
    <row r="860" spans="1:25" x14ac:dyDescent="0.3">
      <c r="A860" s="2" t="s">
        <v>877</v>
      </c>
      <c r="B860" s="2" t="s">
        <v>1578</v>
      </c>
      <c r="C860" s="2" t="s">
        <v>1633</v>
      </c>
      <c r="D860" s="2" t="s">
        <v>1636</v>
      </c>
      <c r="E860" s="2">
        <v>2024</v>
      </c>
      <c r="F860" s="2" t="s">
        <v>1642</v>
      </c>
      <c r="G860" s="2">
        <v>2019</v>
      </c>
      <c r="H860" s="2">
        <v>6689</v>
      </c>
      <c r="I860" s="2">
        <v>12040</v>
      </c>
      <c r="J860" s="2">
        <v>462009</v>
      </c>
      <c r="K860" s="2">
        <v>6.04</v>
      </c>
      <c r="L860" s="2">
        <v>13</v>
      </c>
      <c r="M860" s="2">
        <v>9.32</v>
      </c>
      <c r="N860" s="2">
        <v>0.04</v>
      </c>
      <c r="O860" s="2">
        <v>28.64</v>
      </c>
      <c r="P860" s="2">
        <v>2.2000000000000002</v>
      </c>
      <c r="Q860" s="2">
        <v>3453</v>
      </c>
      <c r="R860" s="2">
        <v>4960</v>
      </c>
      <c r="S860" s="2">
        <v>9</v>
      </c>
      <c r="T860" s="30">
        <f t="shared" si="78"/>
        <v>13505091</v>
      </c>
      <c r="U860" s="30">
        <f t="shared" si="79"/>
        <v>24770769</v>
      </c>
      <c r="V860" s="30">
        <f t="shared" si="80"/>
        <v>-11265678</v>
      </c>
      <c r="W860" s="27">
        <f t="shared" si="81"/>
        <v>-24.384109400466226</v>
      </c>
      <c r="X860" s="31">
        <f t="shared" si="82"/>
        <v>29.231229261767627</v>
      </c>
      <c r="Y860" t="str">
        <f t="shared" si="83"/>
        <v>Loss making</v>
      </c>
    </row>
    <row r="861" spans="1:25" x14ac:dyDescent="0.3">
      <c r="A861" s="2" t="s">
        <v>878</v>
      </c>
      <c r="B861" s="2" t="s">
        <v>1087</v>
      </c>
      <c r="C861" s="2" t="s">
        <v>1633</v>
      </c>
      <c r="D861" s="2" t="s">
        <v>1635</v>
      </c>
      <c r="E861" s="2">
        <v>2023</v>
      </c>
      <c r="F861" s="2" t="s">
        <v>1642</v>
      </c>
      <c r="G861" s="2">
        <v>4479</v>
      </c>
      <c r="H861" s="2">
        <v>3972</v>
      </c>
      <c r="I861" s="2">
        <v>11373</v>
      </c>
      <c r="J861" s="2">
        <v>451415</v>
      </c>
      <c r="K861" s="2">
        <v>13.27</v>
      </c>
      <c r="L861" s="2">
        <v>18</v>
      </c>
      <c r="M861" s="2">
        <v>8.58</v>
      </c>
      <c r="N861" s="2">
        <v>7.08</v>
      </c>
      <c r="O861" s="2">
        <v>55.89</v>
      </c>
      <c r="P861" s="2">
        <v>2</v>
      </c>
      <c r="Q861" s="2">
        <v>20653</v>
      </c>
      <c r="R861" s="2">
        <v>3829</v>
      </c>
      <c r="S861" s="2">
        <v>4</v>
      </c>
      <c r="T861" s="30">
        <f t="shared" si="78"/>
        <v>17790588</v>
      </c>
      <c r="U861" s="30">
        <f t="shared" si="79"/>
        <v>51391082</v>
      </c>
      <c r="V861" s="30">
        <f t="shared" si="80"/>
        <v>-33600494</v>
      </c>
      <c r="W861" s="27">
        <f t="shared" si="81"/>
        <v>-74.433711772980516</v>
      </c>
      <c r="X861" s="31">
        <f t="shared" si="82"/>
        <v>39.410715195551766</v>
      </c>
      <c r="Y861" t="str">
        <f t="shared" si="83"/>
        <v>Loss making</v>
      </c>
    </row>
    <row r="862" spans="1:25" x14ac:dyDescent="0.3">
      <c r="A862" s="2" t="s">
        <v>879</v>
      </c>
      <c r="B862" s="2" t="s">
        <v>1579</v>
      </c>
      <c r="C862" s="2" t="s">
        <v>1634</v>
      </c>
      <c r="D862" s="2" t="s">
        <v>1635</v>
      </c>
      <c r="E862" s="2">
        <v>2024</v>
      </c>
      <c r="F862" s="2" t="s">
        <v>1640</v>
      </c>
      <c r="G862" s="2">
        <v>1958</v>
      </c>
      <c r="H862" s="2">
        <v>18591</v>
      </c>
      <c r="I862" s="2">
        <v>11261</v>
      </c>
      <c r="J862" s="2">
        <v>126253</v>
      </c>
      <c r="K862" s="2">
        <v>13.43</v>
      </c>
      <c r="L862" s="2">
        <v>4</v>
      </c>
      <c r="M862" s="2">
        <v>1.71</v>
      </c>
      <c r="N862" s="2">
        <v>22.04</v>
      </c>
      <c r="O862" s="2">
        <v>75.72</v>
      </c>
      <c r="P862" s="2">
        <v>3.7</v>
      </c>
      <c r="Q862" s="2">
        <v>14231</v>
      </c>
      <c r="R862" s="2">
        <v>8062</v>
      </c>
      <c r="S862" s="2">
        <v>13</v>
      </c>
      <c r="T862" s="30">
        <f t="shared" si="78"/>
        <v>36401178</v>
      </c>
      <c r="U862" s="30">
        <f t="shared" si="79"/>
        <v>22175291</v>
      </c>
      <c r="V862" s="30">
        <f t="shared" si="80"/>
        <v>14225887</v>
      </c>
      <c r="W862" s="27">
        <f t="shared" si="81"/>
        <v>112.67761558141193</v>
      </c>
      <c r="X862" s="31">
        <f t="shared" si="82"/>
        <v>288.31931122428773</v>
      </c>
      <c r="Y862" t="str">
        <f t="shared" si="83"/>
        <v>High ROI</v>
      </c>
    </row>
    <row r="863" spans="1:25" x14ac:dyDescent="0.3">
      <c r="A863" s="2" t="s">
        <v>880</v>
      </c>
      <c r="B863" s="2" t="s">
        <v>1580</v>
      </c>
      <c r="C863" s="2" t="s">
        <v>1632</v>
      </c>
      <c r="D863" s="2" t="s">
        <v>1635</v>
      </c>
      <c r="E863" s="2">
        <v>2024</v>
      </c>
      <c r="F863" s="2" t="s">
        <v>1640</v>
      </c>
      <c r="G863" s="2">
        <v>425</v>
      </c>
      <c r="H863" s="2">
        <v>19688</v>
      </c>
      <c r="I863" s="2">
        <v>840</v>
      </c>
      <c r="J863" s="2">
        <v>348335</v>
      </c>
      <c r="K863" s="2">
        <v>13.64</v>
      </c>
      <c r="L863" s="2">
        <v>17</v>
      </c>
      <c r="M863" s="2">
        <v>4.37</v>
      </c>
      <c r="N863" s="2">
        <v>14.84</v>
      </c>
      <c r="O863" s="2">
        <v>12.29</v>
      </c>
      <c r="P863" s="2">
        <v>2.7</v>
      </c>
      <c r="Q863" s="2">
        <v>20930</v>
      </c>
      <c r="R863" s="2">
        <v>5610</v>
      </c>
      <c r="S863" s="2">
        <v>4</v>
      </c>
      <c r="T863" s="30">
        <f t="shared" si="78"/>
        <v>8367400</v>
      </c>
      <c r="U863" s="30">
        <f t="shared" si="79"/>
        <v>705335</v>
      </c>
      <c r="V863" s="30">
        <f t="shared" si="80"/>
        <v>7662065</v>
      </c>
      <c r="W863" s="27">
        <f t="shared" si="81"/>
        <v>21.996253606442075</v>
      </c>
      <c r="X863" s="31">
        <f t="shared" si="82"/>
        <v>24.021129085506768</v>
      </c>
      <c r="Y863" t="str">
        <f t="shared" si="83"/>
        <v>Moderate</v>
      </c>
    </row>
    <row r="864" spans="1:25" x14ac:dyDescent="0.3">
      <c r="A864" s="2" t="s">
        <v>881</v>
      </c>
      <c r="B864" s="2" t="s">
        <v>1284</v>
      </c>
      <c r="C864" s="2" t="s">
        <v>1633</v>
      </c>
      <c r="D864" s="2" t="s">
        <v>1638</v>
      </c>
      <c r="E864" s="2">
        <v>2023</v>
      </c>
      <c r="F864" s="2" t="s">
        <v>1641</v>
      </c>
      <c r="G864" s="2">
        <v>3580</v>
      </c>
      <c r="H864" s="2">
        <v>8204</v>
      </c>
      <c r="I864" s="2">
        <v>6627</v>
      </c>
      <c r="J864" s="2">
        <v>322355</v>
      </c>
      <c r="K864" s="2">
        <v>4.71</v>
      </c>
      <c r="L864" s="2">
        <v>19</v>
      </c>
      <c r="M864" s="2">
        <v>4.6399999999999997</v>
      </c>
      <c r="N864" s="2">
        <v>15.2</v>
      </c>
      <c r="O864" s="2">
        <v>60.47</v>
      </c>
      <c r="P864" s="2">
        <v>4.9000000000000004</v>
      </c>
      <c r="Q864" s="2">
        <v>8340</v>
      </c>
      <c r="R864" s="2">
        <v>8719</v>
      </c>
      <c r="S864" s="2">
        <v>4</v>
      </c>
      <c r="T864" s="30">
        <f t="shared" si="78"/>
        <v>29370320</v>
      </c>
      <c r="U864" s="30">
        <f t="shared" si="79"/>
        <v>24047015</v>
      </c>
      <c r="V864" s="30">
        <f t="shared" si="80"/>
        <v>5323305</v>
      </c>
      <c r="W864" s="27">
        <f t="shared" si="81"/>
        <v>16.513796900932203</v>
      </c>
      <c r="X864" s="31">
        <f t="shared" si="82"/>
        <v>91.111724651393644</v>
      </c>
      <c r="Y864" t="str">
        <f t="shared" si="83"/>
        <v>Moderate</v>
      </c>
    </row>
    <row r="865" spans="1:25" x14ac:dyDescent="0.3">
      <c r="A865" s="2" t="s">
        <v>882</v>
      </c>
      <c r="B865" s="2" t="s">
        <v>1165</v>
      </c>
      <c r="C865" s="2" t="s">
        <v>1633</v>
      </c>
      <c r="D865" s="2" t="s">
        <v>1637</v>
      </c>
      <c r="E865" s="2">
        <v>2024</v>
      </c>
      <c r="F865" s="2" t="s">
        <v>1641</v>
      </c>
      <c r="G865" s="2">
        <v>2685</v>
      </c>
      <c r="H865" s="2">
        <v>5213</v>
      </c>
      <c r="I865" s="2">
        <v>9059</v>
      </c>
      <c r="J865" s="2">
        <v>161086</v>
      </c>
      <c r="K865" s="2">
        <v>10.37</v>
      </c>
      <c r="L865" s="2">
        <v>11</v>
      </c>
      <c r="M865" s="2">
        <v>7.89</v>
      </c>
      <c r="N865" s="2">
        <v>10.08</v>
      </c>
      <c r="O865" s="2">
        <v>37.97</v>
      </c>
      <c r="P865" s="2">
        <v>3.7</v>
      </c>
      <c r="Q865" s="2">
        <v>6566</v>
      </c>
      <c r="R865" s="2">
        <v>6861</v>
      </c>
      <c r="S865" s="2">
        <v>9</v>
      </c>
      <c r="T865" s="30">
        <f t="shared" si="78"/>
        <v>13996905</v>
      </c>
      <c r="U865" s="30">
        <f t="shared" si="79"/>
        <v>24484501</v>
      </c>
      <c r="V865" s="30">
        <f t="shared" si="80"/>
        <v>-10487596</v>
      </c>
      <c r="W865" s="27">
        <f t="shared" si="81"/>
        <v>-65.105570937263323</v>
      </c>
      <c r="X865" s="31">
        <f t="shared" si="82"/>
        <v>86.890884372322859</v>
      </c>
      <c r="Y865" t="str">
        <f t="shared" si="83"/>
        <v>Loss making</v>
      </c>
    </row>
    <row r="866" spans="1:25" x14ac:dyDescent="0.3">
      <c r="A866" s="2" t="s">
        <v>883</v>
      </c>
      <c r="B866" s="2" t="s">
        <v>1579</v>
      </c>
      <c r="C866" s="2" t="s">
        <v>1633</v>
      </c>
      <c r="D866" s="2" t="s">
        <v>1636</v>
      </c>
      <c r="E866" s="2">
        <v>2024</v>
      </c>
      <c r="F866" s="2" t="s">
        <v>1642</v>
      </c>
      <c r="G866" s="2">
        <v>1620</v>
      </c>
      <c r="H866" s="2">
        <v>6551</v>
      </c>
      <c r="I866" s="2">
        <v>1787</v>
      </c>
      <c r="J866" s="2">
        <v>499962</v>
      </c>
      <c r="K866" s="2">
        <v>4.07</v>
      </c>
      <c r="L866" s="2">
        <v>16</v>
      </c>
      <c r="M866" s="2">
        <v>6.03</v>
      </c>
      <c r="N866" s="2">
        <v>16.91</v>
      </c>
      <c r="O866" s="2">
        <v>33.409999999999997</v>
      </c>
      <c r="P866" s="2">
        <v>4.2</v>
      </c>
      <c r="Q866" s="2">
        <v>3915</v>
      </c>
      <c r="R866" s="2">
        <v>6210</v>
      </c>
      <c r="S866" s="2">
        <v>5</v>
      </c>
      <c r="T866" s="30">
        <f t="shared" si="78"/>
        <v>10612620</v>
      </c>
      <c r="U866" s="30">
        <f t="shared" si="79"/>
        <v>3394902</v>
      </c>
      <c r="V866" s="30">
        <f t="shared" si="80"/>
        <v>7217718</v>
      </c>
      <c r="W866" s="27">
        <f t="shared" si="81"/>
        <v>14.436533176521415</v>
      </c>
      <c r="X866" s="31">
        <f t="shared" si="82"/>
        <v>21.226853240846303</v>
      </c>
      <c r="Y866" t="str">
        <f t="shared" si="83"/>
        <v>Low ROI</v>
      </c>
    </row>
    <row r="867" spans="1:25" x14ac:dyDescent="0.3">
      <c r="A867" s="2" t="s">
        <v>884</v>
      </c>
      <c r="B867" s="2" t="s">
        <v>1581</v>
      </c>
      <c r="C867" s="2" t="s">
        <v>1632</v>
      </c>
      <c r="D867" s="2" t="s">
        <v>1636</v>
      </c>
      <c r="E867" s="2">
        <v>2023</v>
      </c>
      <c r="F867" s="2" t="s">
        <v>1640</v>
      </c>
      <c r="G867" s="2">
        <v>2610</v>
      </c>
      <c r="H867" s="2">
        <v>12256</v>
      </c>
      <c r="I867" s="2">
        <v>14887</v>
      </c>
      <c r="J867" s="2">
        <v>464758</v>
      </c>
      <c r="K867" s="2">
        <v>2.86</v>
      </c>
      <c r="L867" s="2">
        <v>12</v>
      </c>
      <c r="M867" s="2">
        <v>6.54</v>
      </c>
      <c r="N867" s="2">
        <v>4.75</v>
      </c>
      <c r="O867" s="2">
        <v>41.41</v>
      </c>
      <c r="P867" s="2">
        <v>2.2000000000000002</v>
      </c>
      <c r="Q867" s="2">
        <v>3889</v>
      </c>
      <c r="R867" s="2">
        <v>7055</v>
      </c>
      <c r="S867" s="2">
        <v>2</v>
      </c>
      <c r="T867" s="30">
        <f t="shared" si="78"/>
        <v>31988160</v>
      </c>
      <c r="U867" s="30">
        <f t="shared" si="79"/>
        <v>39319828</v>
      </c>
      <c r="V867" s="30">
        <f t="shared" si="80"/>
        <v>-7331668</v>
      </c>
      <c r="W867" s="27">
        <f t="shared" si="81"/>
        <v>-15.77523786572797</v>
      </c>
      <c r="X867" s="31">
        <f t="shared" si="82"/>
        <v>68.827561870909165</v>
      </c>
      <c r="Y867" t="str">
        <f t="shared" si="83"/>
        <v>Loss making</v>
      </c>
    </row>
    <row r="868" spans="1:25" x14ac:dyDescent="0.3">
      <c r="A868" s="2" t="s">
        <v>885</v>
      </c>
      <c r="B868" s="2" t="s">
        <v>1310</v>
      </c>
      <c r="C868" s="2" t="s">
        <v>1632</v>
      </c>
      <c r="D868" s="2" t="s">
        <v>1636</v>
      </c>
      <c r="E868" s="2">
        <v>2024</v>
      </c>
      <c r="F868" s="2" t="s">
        <v>1640</v>
      </c>
      <c r="G868" s="2">
        <v>3441</v>
      </c>
      <c r="H868" s="2">
        <v>3975</v>
      </c>
      <c r="I868" s="2">
        <v>8604</v>
      </c>
      <c r="J868" s="2">
        <v>474528</v>
      </c>
      <c r="K868" s="2">
        <v>2.77</v>
      </c>
      <c r="L868" s="2">
        <v>1</v>
      </c>
      <c r="M868" s="2">
        <v>9.98</v>
      </c>
      <c r="N868" s="2">
        <v>20.47</v>
      </c>
      <c r="O868" s="2">
        <v>37.36</v>
      </c>
      <c r="P868" s="2">
        <v>1.3</v>
      </c>
      <c r="Q868" s="2">
        <v>17711</v>
      </c>
      <c r="R868" s="2">
        <v>206</v>
      </c>
      <c r="S868" s="2">
        <v>3</v>
      </c>
      <c r="T868" s="30">
        <f t="shared" si="78"/>
        <v>13677975</v>
      </c>
      <c r="U868" s="30">
        <f t="shared" si="79"/>
        <v>30080892</v>
      </c>
      <c r="V868" s="30">
        <f t="shared" si="80"/>
        <v>-16402917</v>
      </c>
      <c r="W868" s="27">
        <f t="shared" si="81"/>
        <v>-34.566805330770784</v>
      </c>
      <c r="X868" s="31">
        <f t="shared" si="82"/>
        <v>28.824379172567266</v>
      </c>
      <c r="Y868" t="str">
        <f t="shared" si="83"/>
        <v>Loss making</v>
      </c>
    </row>
    <row r="869" spans="1:25" x14ac:dyDescent="0.3">
      <c r="A869" s="2" t="s">
        <v>886</v>
      </c>
      <c r="B869" s="2" t="s">
        <v>1582</v>
      </c>
      <c r="C869" s="2" t="s">
        <v>1633</v>
      </c>
      <c r="D869" s="2" t="s">
        <v>1637</v>
      </c>
      <c r="E869" s="2">
        <v>2024</v>
      </c>
      <c r="F869" s="2" t="s">
        <v>1639</v>
      </c>
      <c r="G869" s="2">
        <v>3015</v>
      </c>
      <c r="H869" s="2">
        <v>5110</v>
      </c>
      <c r="I869" s="2">
        <v>8589</v>
      </c>
      <c r="J869" s="2">
        <v>488458</v>
      </c>
      <c r="K869" s="2">
        <v>5.13</v>
      </c>
      <c r="L869" s="2">
        <v>12</v>
      </c>
      <c r="M869" s="2">
        <v>0.75</v>
      </c>
      <c r="N869" s="2">
        <v>2.92</v>
      </c>
      <c r="O869" s="2">
        <v>76.58</v>
      </c>
      <c r="P869" s="2">
        <v>3</v>
      </c>
      <c r="Q869" s="2">
        <v>2263</v>
      </c>
      <c r="R869" s="2">
        <v>4854</v>
      </c>
      <c r="S869" s="2">
        <v>14</v>
      </c>
      <c r="T869" s="30">
        <f t="shared" si="78"/>
        <v>15406650</v>
      </c>
      <c r="U869" s="30">
        <f t="shared" si="79"/>
        <v>26384293</v>
      </c>
      <c r="V869" s="30">
        <f t="shared" si="80"/>
        <v>-10977643</v>
      </c>
      <c r="W869" s="27">
        <f t="shared" si="81"/>
        <v>-22.474077607491331</v>
      </c>
      <c r="X869" s="31">
        <f t="shared" si="82"/>
        <v>31.541401717240785</v>
      </c>
      <c r="Y869" t="str">
        <f t="shared" si="83"/>
        <v>Loss making</v>
      </c>
    </row>
    <row r="870" spans="1:25" x14ac:dyDescent="0.3">
      <c r="A870" s="2" t="s">
        <v>887</v>
      </c>
      <c r="B870" s="2" t="s">
        <v>1490</v>
      </c>
      <c r="C870" s="2" t="s">
        <v>1633</v>
      </c>
      <c r="D870" s="2" t="s">
        <v>1637</v>
      </c>
      <c r="E870" s="2">
        <v>2024</v>
      </c>
      <c r="F870" s="2" t="s">
        <v>1639</v>
      </c>
      <c r="G870" s="2">
        <v>3693</v>
      </c>
      <c r="H870" s="2">
        <v>5755</v>
      </c>
      <c r="I870" s="2">
        <v>6517</v>
      </c>
      <c r="J870" s="2">
        <v>414115</v>
      </c>
      <c r="K870" s="2">
        <v>6.45</v>
      </c>
      <c r="L870" s="2">
        <v>6</v>
      </c>
      <c r="M870" s="2">
        <v>2.23</v>
      </c>
      <c r="N870" s="2">
        <v>16.399999999999999</v>
      </c>
      <c r="O870" s="2">
        <v>31.98</v>
      </c>
      <c r="P870" s="2">
        <v>2.2999999999999998</v>
      </c>
      <c r="Q870" s="2">
        <v>18699</v>
      </c>
      <c r="R870" s="2">
        <v>5378</v>
      </c>
      <c r="S870" s="2">
        <v>11</v>
      </c>
      <c r="T870" s="30">
        <f t="shared" si="78"/>
        <v>21253215</v>
      </c>
      <c r="U870" s="30">
        <f t="shared" si="79"/>
        <v>24481396</v>
      </c>
      <c r="V870" s="30">
        <f t="shared" si="80"/>
        <v>-3228181</v>
      </c>
      <c r="W870" s="27">
        <f t="shared" si="81"/>
        <v>-7.7953732658802508</v>
      </c>
      <c r="X870" s="31">
        <f t="shared" si="82"/>
        <v>51.322012001497171</v>
      </c>
      <c r="Y870" t="str">
        <f t="shared" si="83"/>
        <v>Loss making</v>
      </c>
    </row>
    <row r="871" spans="1:25" x14ac:dyDescent="0.3">
      <c r="A871" s="2" t="s">
        <v>888</v>
      </c>
      <c r="B871" s="2" t="s">
        <v>1583</v>
      </c>
      <c r="C871" s="2" t="s">
        <v>1632</v>
      </c>
      <c r="D871" s="2" t="s">
        <v>1636</v>
      </c>
      <c r="E871" s="2">
        <v>2024</v>
      </c>
      <c r="F871" s="2" t="s">
        <v>1640</v>
      </c>
      <c r="G871" s="2">
        <v>3900</v>
      </c>
      <c r="H871" s="2">
        <v>15984</v>
      </c>
      <c r="I871" s="2">
        <v>13000</v>
      </c>
      <c r="J871" s="2">
        <v>143783</v>
      </c>
      <c r="K871" s="2">
        <v>12.46</v>
      </c>
      <c r="L871" s="2">
        <v>9</v>
      </c>
      <c r="M871" s="2">
        <v>4.08</v>
      </c>
      <c r="N871" s="2">
        <v>8.5299999999999994</v>
      </c>
      <c r="O871" s="2">
        <v>68.650000000000006</v>
      </c>
      <c r="P871" s="2">
        <v>1.8</v>
      </c>
      <c r="Q871" s="2">
        <v>7755</v>
      </c>
      <c r="R871" s="2">
        <v>6508</v>
      </c>
      <c r="S871" s="2">
        <v>14</v>
      </c>
      <c r="T871" s="30">
        <f t="shared" si="78"/>
        <v>62337600</v>
      </c>
      <c r="U871" s="30">
        <f t="shared" si="79"/>
        <v>50843783</v>
      </c>
      <c r="V871" s="30">
        <f t="shared" si="80"/>
        <v>11493817</v>
      </c>
      <c r="W871" s="27">
        <f t="shared" si="81"/>
        <v>79.938636695575966</v>
      </c>
      <c r="X871" s="31">
        <f t="shared" si="82"/>
        <v>433.55334079828629</v>
      </c>
      <c r="Y871" t="str">
        <f t="shared" si="83"/>
        <v>High ROI</v>
      </c>
    </row>
    <row r="872" spans="1:25" x14ac:dyDescent="0.3">
      <c r="A872" s="2" t="s">
        <v>889</v>
      </c>
      <c r="B872" s="2" t="s">
        <v>1584</v>
      </c>
      <c r="C872" s="2" t="s">
        <v>1633</v>
      </c>
      <c r="D872" s="2" t="s">
        <v>1638</v>
      </c>
      <c r="E872" s="2">
        <v>2024</v>
      </c>
      <c r="F872" s="2" t="s">
        <v>1639</v>
      </c>
      <c r="G872" s="2">
        <v>922</v>
      </c>
      <c r="H872" s="2">
        <v>3235</v>
      </c>
      <c r="I872" s="2">
        <v>14743</v>
      </c>
      <c r="J872" s="2">
        <v>175681</v>
      </c>
      <c r="K872" s="2">
        <v>1.8</v>
      </c>
      <c r="L872" s="2">
        <v>5</v>
      </c>
      <c r="M872" s="2">
        <v>3.48</v>
      </c>
      <c r="N872" s="2">
        <v>18.690000000000001</v>
      </c>
      <c r="O872" s="2">
        <v>17.52</v>
      </c>
      <c r="P872" s="2">
        <v>4.8</v>
      </c>
      <c r="Q872" s="2">
        <v>18761</v>
      </c>
      <c r="R872" s="2">
        <v>7735</v>
      </c>
      <c r="S872" s="2">
        <v>14</v>
      </c>
      <c r="T872" s="30">
        <f t="shared" si="78"/>
        <v>2982670</v>
      </c>
      <c r="U872" s="30">
        <f t="shared" si="79"/>
        <v>13768727</v>
      </c>
      <c r="V872" s="30">
        <f t="shared" si="80"/>
        <v>-10786057</v>
      </c>
      <c r="W872" s="27">
        <f t="shared" si="81"/>
        <v>-61.39569446895225</v>
      </c>
      <c r="X872" s="31">
        <f t="shared" si="82"/>
        <v>16.977760827864142</v>
      </c>
      <c r="Y872" t="str">
        <f t="shared" si="83"/>
        <v>Loss making</v>
      </c>
    </row>
    <row r="873" spans="1:25" x14ac:dyDescent="0.3">
      <c r="A873" s="2" t="s">
        <v>890</v>
      </c>
      <c r="B873" s="2" t="s">
        <v>1166</v>
      </c>
      <c r="C873" s="2" t="s">
        <v>1634</v>
      </c>
      <c r="D873" s="2" t="s">
        <v>1637</v>
      </c>
      <c r="E873" s="2">
        <v>2023</v>
      </c>
      <c r="F873" s="2" t="s">
        <v>1642</v>
      </c>
      <c r="G873" s="2">
        <v>1302</v>
      </c>
      <c r="H873" s="2">
        <v>9758</v>
      </c>
      <c r="I873" s="2">
        <v>3998</v>
      </c>
      <c r="J873" s="2">
        <v>137893</v>
      </c>
      <c r="K873" s="2">
        <v>11.02</v>
      </c>
      <c r="L873" s="2">
        <v>2</v>
      </c>
      <c r="M873" s="2">
        <v>0.22</v>
      </c>
      <c r="N873" s="2">
        <v>13.74</v>
      </c>
      <c r="O873" s="2">
        <v>86.11</v>
      </c>
      <c r="P873" s="2">
        <v>2.8</v>
      </c>
      <c r="Q873" s="2">
        <v>8673</v>
      </c>
      <c r="R873" s="2">
        <v>1325</v>
      </c>
      <c r="S873" s="2">
        <v>3</v>
      </c>
      <c r="T873" s="30">
        <f t="shared" si="78"/>
        <v>12704916</v>
      </c>
      <c r="U873" s="30">
        <f t="shared" si="79"/>
        <v>5343289</v>
      </c>
      <c r="V873" s="30">
        <f t="shared" si="80"/>
        <v>7361627</v>
      </c>
      <c r="W873" s="27">
        <f t="shared" si="81"/>
        <v>53.386517082085383</v>
      </c>
      <c r="X873" s="31">
        <f t="shared" si="82"/>
        <v>92.136047515102291</v>
      </c>
      <c r="Y873" t="str">
        <f t="shared" si="83"/>
        <v>Moderate</v>
      </c>
    </row>
    <row r="874" spans="1:25" x14ac:dyDescent="0.3">
      <c r="A874" s="2" t="s">
        <v>891</v>
      </c>
      <c r="B874" s="2" t="s">
        <v>1353</v>
      </c>
      <c r="C874" s="2" t="s">
        <v>1633</v>
      </c>
      <c r="D874" s="2" t="s">
        <v>1638</v>
      </c>
      <c r="E874" s="2">
        <v>2024</v>
      </c>
      <c r="F874" s="2" t="s">
        <v>1639</v>
      </c>
      <c r="G874" s="2">
        <v>1364</v>
      </c>
      <c r="H874" s="2">
        <v>9479</v>
      </c>
      <c r="I874" s="2">
        <v>6174</v>
      </c>
      <c r="J874" s="2">
        <v>498604</v>
      </c>
      <c r="K874" s="2">
        <v>7.97</v>
      </c>
      <c r="L874" s="2">
        <v>2</v>
      </c>
      <c r="M874" s="2">
        <v>0.92</v>
      </c>
      <c r="N874" s="2">
        <v>11.31</v>
      </c>
      <c r="O874" s="2">
        <v>59.79</v>
      </c>
      <c r="P874" s="2">
        <v>1.7</v>
      </c>
      <c r="Q874" s="2">
        <v>12018</v>
      </c>
      <c r="R874" s="2">
        <v>4350</v>
      </c>
      <c r="S874" s="2">
        <v>4</v>
      </c>
      <c r="T874" s="30">
        <f t="shared" si="78"/>
        <v>12929356</v>
      </c>
      <c r="U874" s="30">
        <f t="shared" si="79"/>
        <v>8919940</v>
      </c>
      <c r="V874" s="30">
        <f t="shared" si="80"/>
        <v>4009416</v>
      </c>
      <c r="W874" s="27">
        <f t="shared" si="81"/>
        <v>8.041283262869932</v>
      </c>
      <c r="X874" s="31">
        <f t="shared" si="82"/>
        <v>25.931111663765233</v>
      </c>
      <c r="Y874" t="str">
        <f t="shared" si="83"/>
        <v>Low ROI</v>
      </c>
    </row>
    <row r="875" spans="1:25" x14ac:dyDescent="0.3">
      <c r="A875" s="2" t="s">
        <v>892</v>
      </c>
      <c r="B875" s="2" t="s">
        <v>1585</v>
      </c>
      <c r="C875" s="2" t="s">
        <v>1632</v>
      </c>
      <c r="D875" s="2" t="s">
        <v>1638</v>
      </c>
      <c r="E875" s="2">
        <v>2024</v>
      </c>
      <c r="F875" s="2" t="s">
        <v>1641</v>
      </c>
      <c r="G875" s="2">
        <v>4870</v>
      </c>
      <c r="H875" s="2">
        <v>3928</v>
      </c>
      <c r="I875" s="2">
        <v>5590</v>
      </c>
      <c r="J875" s="2">
        <v>208763</v>
      </c>
      <c r="K875" s="2">
        <v>4.32</v>
      </c>
      <c r="L875" s="2">
        <v>17</v>
      </c>
      <c r="M875" s="2">
        <v>6.81</v>
      </c>
      <c r="N875" s="2">
        <v>4.24</v>
      </c>
      <c r="O875" s="2">
        <v>66.540000000000006</v>
      </c>
      <c r="P875" s="2">
        <v>1.8</v>
      </c>
      <c r="Q875" s="2">
        <v>11752</v>
      </c>
      <c r="R875" s="2">
        <v>995</v>
      </c>
      <c r="S875" s="2">
        <v>7</v>
      </c>
      <c r="T875" s="30">
        <f t="shared" si="78"/>
        <v>19129360</v>
      </c>
      <c r="U875" s="30">
        <f t="shared" si="79"/>
        <v>27432063</v>
      </c>
      <c r="V875" s="30">
        <f t="shared" si="80"/>
        <v>-8302703</v>
      </c>
      <c r="W875" s="27">
        <f t="shared" si="81"/>
        <v>-39.77095079108846</v>
      </c>
      <c r="X875" s="31">
        <f t="shared" si="82"/>
        <v>91.631946274004491</v>
      </c>
      <c r="Y875" t="str">
        <f t="shared" si="83"/>
        <v>Loss making</v>
      </c>
    </row>
    <row r="876" spans="1:25" x14ac:dyDescent="0.3">
      <c r="A876" s="2" t="s">
        <v>893</v>
      </c>
      <c r="B876" s="2" t="s">
        <v>1526</v>
      </c>
      <c r="C876" s="2" t="s">
        <v>1634</v>
      </c>
      <c r="D876" s="2" t="s">
        <v>1636</v>
      </c>
      <c r="E876" s="2">
        <v>2024</v>
      </c>
      <c r="F876" s="2" t="s">
        <v>1640</v>
      </c>
      <c r="G876" s="2">
        <v>2948</v>
      </c>
      <c r="H876" s="2">
        <v>13845</v>
      </c>
      <c r="I876" s="2">
        <v>7983</v>
      </c>
      <c r="J876" s="2">
        <v>127960</v>
      </c>
      <c r="K876" s="2">
        <v>7.39</v>
      </c>
      <c r="L876" s="2">
        <v>10</v>
      </c>
      <c r="M876" s="2">
        <v>8.7899999999999991</v>
      </c>
      <c r="N876" s="2">
        <v>15.92</v>
      </c>
      <c r="O876" s="2">
        <v>33.840000000000003</v>
      </c>
      <c r="P876" s="2">
        <v>2.1</v>
      </c>
      <c r="Q876" s="2">
        <v>13947</v>
      </c>
      <c r="R876" s="2">
        <v>1720</v>
      </c>
      <c r="S876" s="2">
        <v>9</v>
      </c>
      <c r="T876" s="30">
        <f t="shared" si="78"/>
        <v>40815060</v>
      </c>
      <c r="U876" s="30">
        <f t="shared" si="79"/>
        <v>23661844</v>
      </c>
      <c r="V876" s="30">
        <f t="shared" si="80"/>
        <v>17153216</v>
      </c>
      <c r="W876" s="27">
        <f t="shared" si="81"/>
        <v>134.05139105970616</v>
      </c>
      <c r="X876" s="31">
        <f t="shared" si="82"/>
        <v>318.96733354173182</v>
      </c>
      <c r="Y876" t="str">
        <f t="shared" si="83"/>
        <v>High ROI</v>
      </c>
    </row>
    <row r="877" spans="1:25" x14ac:dyDescent="0.3">
      <c r="A877" s="2" t="s">
        <v>894</v>
      </c>
      <c r="B877" s="2" t="s">
        <v>1060</v>
      </c>
      <c r="C877" s="2" t="s">
        <v>1634</v>
      </c>
      <c r="D877" s="2" t="s">
        <v>1636</v>
      </c>
      <c r="E877" s="2">
        <v>2024</v>
      </c>
      <c r="F877" s="2" t="s">
        <v>1640</v>
      </c>
      <c r="G877" s="2">
        <v>127</v>
      </c>
      <c r="H877" s="2">
        <v>8926</v>
      </c>
      <c r="I877" s="2">
        <v>3324</v>
      </c>
      <c r="J877" s="2">
        <v>396532</v>
      </c>
      <c r="K877" s="2">
        <v>4.5</v>
      </c>
      <c r="L877" s="2">
        <v>19</v>
      </c>
      <c r="M877" s="2">
        <v>5.14</v>
      </c>
      <c r="N877" s="2">
        <v>24.37</v>
      </c>
      <c r="O877" s="2">
        <v>42.97</v>
      </c>
      <c r="P877" s="2">
        <v>5</v>
      </c>
      <c r="Q877" s="2">
        <v>16589</v>
      </c>
      <c r="R877" s="2">
        <v>5188</v>
      </c>
      <c r="S877" s="2">
        <v>13</v>
      </c>
      <c r="T877" s="30">
        <f t="shared" si="78"/>
        <v>1133602</v>
      </c>
      <c r="U877" s="30">
        <f t="shared" si="79"/>
        <v>818680</v>
      </c>
      <c r="V877" s="30">
        <f t="shared" si="80"/>
        <v>314922</v>
      </c>
      <c r="W877" s="27">
        <f t="shared" si="81"/>
        <v>0.7941906327862569</v>
      </c>
      <c r="X877" s="31">
        <f t="shared" si="82"/>
        <v>2.8587907155034147</v>
      </c>
      <c r="Y877" t="str">
        <f t="shared" si="83"/>
        <v>Low ROI</v>
      </c>
    </row>
    <row r="878" spans="1:25" x14ac:dyDescent="0.3">
      <c r="A878" s="2" t="s">
        <v>895</v>
      </c>
      <c r="B878" s="2" t="s">
        <v>1137</v>
      </c>
      <c r="C878" s="2" t="s">
        <v>1634</v>
      </c>
      <c r="D878" s="2" t="s">
        <v>1638</v>
      </c>
      <c r="E878" s="2">
        <v>2023</v>
      </c>
      <c r="F878" s="2" t="s">
        <v>1641</v>
      </c>
      <c r="G878" s="2">
        <v>2671</v>
      </c>
      <c r="H878" s="2">
        <v>10033</v>
      </c>
      <c r="I878" s="2">
        <v>10077</v>
      </c>
      <c r="J878" s="2">
        <v>72601</v>
      </c>
      <c r="K878" s="2">
        <v>8.94</v>
      </c>
      <c r="L878" s="2">
        <v>4</v>
      </c>
      <c r="M878" s="2">
        <v>5.39</v>
      </c>
      <c r="N878" s="2">
        <v>20.64</v>
      </c>
      <c r="O878" s="2">
        <v>27.9</v>
      </c>
      <c r="P878" s="2">
        <v>2.1</v>
      </c>
      <c r="Q878" s="2">
        <v>10895</v>
      </c>
      <c r="R878" s="2">
        <v>5519</v>
      </c>
      <c r="S878" s="2">
        <v>2</v>
      </c>
      <c r="T878" s="30">
        <f t="shared" si="78"/>
        <v>26798143</v>
      </c>
      <c r="U878" s="30">
        <f t="shared" si="79"/>
        <v>26988268</v>
      </c>
      <c r="V878" s="30">
        <f t="shared" si="80"/>
        <v>-190125</v>
      </c>
      <c r="W878" s="27">
        <f t="shared" si="81"/>
        <v>-2.6187655817412985</v>
      </c>
      <c r="X878" s="31">
        <f t="shared" si="82"/>
        <v>369.1153427638738</v>
      </c>
      <c r="Y878" t="str">
        <f t="shared" si="83"/>
        <v>Loss making</v>
      </c>
    </row>
    <row r="879" spans="1:25" x14ac:dyDescent="0.3">
      <c r="A879" s="2" t="s">
        <v>896</v>
      </c>
      <c r="B879" s="2" t="s">
        <v>1502</v>
      </c>
      <c r="C879" s="2" t="s">
        <v>1633</v>
      </c>
      <c r="D879" s="2" t="s">
        <v>1635</v>
      </c>
      <c r="E879" s="2">
        <v>2024</v>
      </c>
      <c r="F879" s="2" t="s">
        <v>1639</v>
      </c>
      <c r="G879" s="2">
        <v>4277</v>
      </c>
      <c r="H879" s="2">
        <v>6749</v>
      </c>
      <c r="I879" s="2">
        <v>3279</v>
      </c>
      <c r="J879" s="2">
        <v>461236</v>
      </c>
      <c r="K879" s="2">
        <v>6.51</v>
      </c>
      <c r="L879" s="2">
        <v>18</v>
      </c>
      <c r="M879" s="2">
        <v>2.5499999999999998</v>
      </c>
      <c r="N879" s="2">
        <v>1.5</v>
      </c>
      <c r="O879" s="2">
        <v>84.6</v>
      </c>
      <c r="P879" s="2">
        <v>2.2999999999999998</v>
      </c>
      <c r="Q879" s="2">
        <v>13567</v>
      </c>
      <c r="R879" s="2">
        <v>1485</v>
      </c>
      <c r="S879" s="2">
        <v>10</v>
      </c>
      <c r="T879" s="30">
        <f t="shared" si="78"/>
        <v>28865473</v>
      </c>
      <c r="U879" s="30">
        <f t="shared" si="79"/>
        <v>14485519</v>
      </c>
      <c r="V879" s="30">
        <f t="shared" si="80"/>
        <v>14379954</v>
      </c>
      <c r="W879" s="27">
        <f t="shared" si="81"/>
        <v>31.176998326236461</v>
      </c>
      <c r="X879" s="31">
        <f t="shared" si="82"/>
        <v>62.582870808002845</v>
      </c>
      <c r="Y879" t="str">
        <f t="shared" si="83"/>
        <v>Moderate</v>
      </c>
    </row>
    <row r="880" spans="1:25" x14ac:dyDescent="0.3">
      <c r="A880" s="2" t="s">
        <v>897</v>
      </c>
      <c r="B880" s="2" t="s">
        <v>1270</v>
      </c>
      <c r="C880" s="2" t="s">
        <v>1633</v>
      </c>
      <c r="D880" s="2" t="s">
        <v>1637</v>
      </c>
      <c r="E880" s="2">
        <v>2023</v>
      </c>
      <c r="F880" s="2" t="s">
        <v>1641</v>
      </c>
      <c r="G880" s="2">
        <v>650</v>
      </c>
      <c r="H880" s="2">
        <v>11186</v>
      </c>
      <c r="I880" s="2">
        <v>10685</v>
      </c>
      <c r="J880" s="2">
        <v>189227</v>
      </c>
      <c r="K880" s="2">
        <v>2.4700000000000002</v>
      </c>
      <c r="L880" s="2">
        <v>18</v>
      </c>
      <c r="M880" s="2">
        <v>7.68</v>
      </c>
      <c r="N880" s="2">
        <v>9.41</v>
      </c>
      <c r="O880" s="2">
        <v>49.05</v>
      </c>
      <c r="P880" s="2">
        <v>3.6</v>
      </c>
      <c r="Q880" s="2">
        <v>20707</v>
      </c>
      <c r="R880" s="2">
        <v>2533</v>
      </c>
      <c r="S880" s="2">
        <v>2</v>
      </c>
      <c r="T880" s="30">
        <f t="shared" si="78"/>
        <v>7270900</v>
      </c>
      <c r="U880" s="30">
        <f t="shared" si="79"/>
        <v>7134477</v>
      </c>
      <c r="V880" s="30">
        <f t="shared" si="80"/>
        <v>136423</v>
      </c>
      <c r="W880" s="27">
        <f t="shared" si="81"/>
        <v>0.72094891321005983</v>
      </c>
      <c r="X880" s="31">
        <f t="shared" si="82"/>
        <v>38.424220645045366</v>
      </c>
      <c r="Y880" t="str">
        <f t="shared" si="83"/>
        <v>Low ROI</v>
      </c>
    </row>
    <row r="881" spans="1:25" x14ac:dyDescent="0.3">
      <c r="A881" s="2" t="s">
        <v>898</v>
      </c>
      <c r="B881" s="2" t="s">
        <v>1477</v>
      </c>
      <c r="C881" s="2" t="s">
        <v>1634</v>
      </c>
      <c r="D881" s="2" t="s">
        <v>1636</v>
      </c>
      <c r="E881" s="2">
        <v>2024</v>
      </c>
      <c r="F881" s="2" t="s">
        <v>1641</v>
      </c>
      <c r="G881" s="2">
        <v>1115</v>
      </c>
      <c r="H881" s="2">
        <v>15609</v>
      </c>
      <c r="I881" s="2">
        <v>11307</v>
      </c>
      <c r="J881" s="2">
        <v>250191</v>
      </c>
      <c r="K881" s="2">
        <v>1.75</v>
      </c>
      <c r="L881" s="2">
        <v>14</v>
      </c>
      <c r="M881" s="2">
        <v>7.52</v>
      </c>
      <c r="N881" s="2">
        <v>23.14</v>
      </c>
      <c r="O881" s="2">
        <v>60.44</v>
      </c>
      <c r="P881" s="2">
        <v>2.2000000000000002</v>
      </c>
      <c r="Q881" s="2">
        <v>6787</v>
      </c>
      <c r="R881" s="2">
        <v>1401</v>
      </c>
      <c r="S881" s="2">
        <v>11</v>
      </c>
      <c r="T881" s="30">
        <f t="shared" si="78"/>
        <v>17404035</v>
      </c>
      <c r="U881" s="30">
        <f t="shared" si="79"/>
        <v>12857496</v>
      </c>
      <c r="V881" s="30">
        <f t="shared" si="80"/>
        <v>4546539</v>
      </c>
      <c r="W881" s="27">
        <f t="shared" si="81"/>
        <v>18.172272383898701</v>
      </c>
      <c r="X881" s="31">
        <f t="shared" si="82"/>
        <v>69.562993872681275</v>
      </c>
      <c r="Y881" t="str">
        <f t="shared" si="83"/>
        <v>Moderate</v>
      </c>
    </row>
    <row r="882" spans="1:25" x14ac:dyDescent="0.3">
      <c r="A882" s="2" t="s">
        <v>899</v>
      </c>
      <c r="B882" s="2" t="s">
        <v>1053</v>
      </c>
      <c r="C882" s="2" t="s">
        <v>1633</v>
      </c>
      <c r="D882" s="2" t="s">
        <v>1635</v>
      </c>
      <c r="E882" s="2">
        <v>2023</v>
      </c>
      <c r="F882" s="2" t="s">
        <v>1639</v>
      </c>
      <c r="G882" s="2">
        <v>2186</v>
      </c>
      <c r="H882" s="2">
        <v>2161</v>
      </c>
      <c r="I882" s="2">
        <v>5954</v>
      </c>
      <c r="J882" s="2">
        <v>217849</v>
      </c>
      <c r="K882" s="2">
        <v>8.1999999999999993</v>
      </c>
      <c r="L882" s="2">
        <v>15</v>
      </c>
      <c r="M882" s="2">
        <v>5.88</v>
      </c>
      <c r="N882" s="2">
        <v>12.58</v>
      </c>
      <c r="O882" s="2">
        <v>68.739999999999995</v>
      </c>
      <c r="P882" s="2">
        <v>1.9</v>
      </c>
      <c r="Q882" s="2">
        <v>14961</v>
      </c>
      <c r="R882" s="2">
        <v>6958</v>
      </c>
      <c r="S882" s="2">
        <v>3</v>
      </c>
      <c r="T882" s="30">
        <f t="shared" si="78"/>
        <v>4723946</v>
      </c>
      <c r="U882" s="30">
        <f t="shared" si="79"/>
        <v>13233293</v>
      </c>
      <c r="V882" s="30">
        <f t="shared" si="80"/>
        <v>-8509347</v>
      </c>
      <c r="W882" s="27">
        <f t="shared" si="81"/>
        <v>-39.060757680778892</v>
      </c>
      <c r="X882" s="31">
        <f t="shared" si="82"/>
        <v>21.684497059890106</v>
      </c>
      <c r="Y882" t="str">
        <f t="shared" si="83"/>
        <v>Loss making</v>
      </c>
    </row>
    <row r="883" spans="1:25" x14ac:dyDescent="0.3">
      <c r="A883" s="2" t="s">
        <v>900</v>
      </c>
      <c r="B883" s="2" t="s">
        <v>1349</v>
      </c>
      <c r="C883" s="2" t="s">
        <v>1633</v>
      </c>
      <c r="D883" s="2" t="s">
        <v>1635</v>
      </c>
      <c r="E883" s="2">
        <v>2023</v>
      </c>
      <c r="F883" s="2" t="s">
        <v>1640</v>
      </c>
      <c r="G883" s="2">
        <v>2499</v>
      </c>
      <c r="H883" s="2">
        <v>13575</v>
      </c>
      <c r="I883" s="2">
        <v>1578</v>
      </c>
      <c r="J883" s="2">
        <v>331854</v>
      </c>
      <c r="K883" s="2">
        <v>13.54</v>
      </c>
      <c r="L883" s="2">
        <v>8</v>
      </c>
      <c r="M883" s="2">
        <v>2.13</v>
      </c>
      <c r="N883" s="2">
        <v>16.55</v>
      </c>
      <c r="O883" s="2">
        <v>39.69</v>
      </c>
      <c r="P883" s="2">
        <v>1.6</v>
      </c>
      <c r="Q883" s="2">
        <v>14902</v>
      </c>
      <c r="R883" s="2">
        <v>9050</v>
      </c>
      <c r="S883" s="2">
        <v>4</v>
      </c>
      <c r="T883" s="30">
        <f t="shared" si="78"/>
        <v>33923925</v>
      </c>
      <c r="U883" s="30">
        <f t="shared" si="79"/>
        <v>4275276</v>
      </c>
      <c r="V883" s="30">
        <f t="shared" si="80"/>
        <v>29648649</v>
      </c>
      <c r="W883" s="27">
        <f t="shared" si="81"/>
        <v>89.342448787719903</v>
      </c>
      <c r="X883" s="31">
        <f t="shared" si="82"/>
        <v>102.22545155399663</v>
      </c>
      <c r="Y883" t="str">
        <f t="shared" si="83"/>
        <v>High ROI</v>
      </c>
    </row>
    <row r="884" spans="1:25" x14ac:dyDescent="0.3">
      <c r="A884" s="2" t="s">
        <v>901</v>
      </c>
      <c r="B884" s="2" t="s">
        <v>1093</v>
      </c>
      <c r="C884" s="2" t="s">
        <v>1634</v>
      </c>
      <c r="D884" s="2" t="s">
        <v>1637</v>
      </c>
      <c r="E884" s="2">
        <v>2024</v>
      </c>
      <c r="F884" s="2" t="s">
        <v>1641</v>
      </c>
      <c r="G884" s="2">
        <v>2393</v>
      </c>
      <c r="H884" s="2">
        <v>16288</v>
      </c>
      <c r="I884" s="2">
        <v>13581</v>
      </c>
      <c r="J884" s="2">
        <v>420858</v>
      </c>
      <c r="K884" s="2">
        <v>5.16</v>
      </c>
      <c r="L884" s="2">
        <v>3</v>
      </c>
      <c r="M884" s="2">
        <v>0.97</v>
      </c>
      <c r="N884" s="2">
        <v>22.81</v>
      </c>
      <c r="O884" s="2">
        <v>67.61</v>
      </c>
      <c r="P884" s="2">
        <v>2.2999999999999998</v>
      </c>
      <c r="Q884" s="2">
        <v>8933</v>
      </c>
      <c r="R884" s="2">
        <v>9038</v>
      </c>
      <c r="S884" s="2">
        <v>8</v>
      </c>
      <c r="T884" s="30">
        <f t="shared" si="78"/>
        <v>38977184</v>
      </c>
      <c r="U884" s="30">
        <f t="shared" si="79"/>
        <v>32920191</v>
      </c>
      <c r="V884" s="30">
        <f t="shared" si="80"/>
        <v>6056993</v>
      </c>
      <c r="W884" s="27">
        <f t="shared" si="81"/>
        <v>14.392011082122711</v>
      </c>
      <c r="X884" s="31">
        <f t="shared" si="82"/>
        <v>92.61362264706861</v>
      </c>
      <c r="Y884" t="str">
        <f t="shared" si="83"/>
        <v>Low ROI</v>
      </c>
    </row>
    <row r="885" spans="1:25" x14ac:dyDescent="0.3">
      <c r="A885" s="2" t="s">
        <v>902</v>
      </c>
      <c r="B885" s="2" t="s">
        <v>1586</v>
      </c>
      <c r="C885" s="2" t="s">
        <v>1633</v>
      </c>
      <c r="D885" s="2" t="s">
        <v>1638</v>
      </c>
      <c r="E885" s="2">
        <v>2023</v>
      </c>
      <c r="F885" s="2" t="s">
        <v>1640</v>
      </c>
      <c r="G885" s="2">
        <v>1913</v>
      </c>
      <c r="H885" s="2">
        <v>11560</v>
      </c>
      <c r="I885" s="2">
        <v>10577</v>
      </c>
      <c r="J885" s="2">
        <v>205604</v>
      </c>
      <c r="K885" s="2">
        <v>11</v>
      </c>
      <c r="L885" s="2">
        <v>14</v>
      </c>
      <c r="M885" s="2">
        <v>0.64</v>
      </c>
      <c r="N885" s="2">
        <v>21.84</v>
      </c>
      <c r="O885" s="2">
        <v>64.08</v>
      </c>
      <c r="P885" s="2">
        <v>1.4</v>
      </c>
      <c r="Q885" s="2">
        <v>12784</v>
      </c>
      <c r="R885" s="2">
        <v>8884</v>
      </c>
      <c r="S885" s="2">
        <v>10</v>
      </c>
      <c r="T885" s="30">
        <f t="shared" si="78"/>
        <v>22114280</v>
      </c>
      <c r="U885" s="30">
        <f t="shared" si="79"/>
        <v>20439405</v>
      </c>
      <c r="V885" s="30">
        <f t="shared" si="80"/>
        <v>1674875</v>
      </c>
      <c r="W885" s="27">
        <f t="shared" si="81"/>
        <v>8.1461206980408942</v>
      </c>
      <c r="X885" s="31">
        <f t="shared" si="82"/>
        <v>107.55763506546565</v>
      </c>
      <c r="Y885" t="str">
        <f t="shared" si="83"/>
        <v>Low ROI</v>
      </c>
    </row>
    <row r="886" spans="1:25" x14ac:dyDescent="0.3">
      <c r="A886" s="2" t="s">
        <v>903</v>
      </c>
      <c r="B886" s="2" t="s">
        <v>1587</v>
      </c>
      <c r="C886" s="2" t="s">
        <v>1634</v>
      </c>
      <c r="D886" s="2" t="s">
        <v>1636</v>
      </c>
      <c r="E886" s="2">
        <v>2024</v>
      </c>
      <c r="F886" s="2" t="s">
        <v>1642</v>
      </c>
      <c r="G886" s="2">
        <v>1368</v>
      </c>
      <c r="H886" s="2">
        <v>17336</v>
      </c>
      <c r="I886" s="2">
        <v>2292</v>
      </c>
      <c r="J886" s="2">
        <v>178727</v>
      </c>
      <c r="K886" s="2">
        <v>9.8800000000000008</v>
      </c>
      <c r="L886" s="2">
        <v>11</v>
      </c>
      <c r="M886" s="2">
        <v>5.93</v>
      </c>
      <c r="N886" s="2">
        <v>12.55</v>
      </c>
      <c r="O886" s="2">
        <v>66.45</v>
      </c>
      <c r="P886" s="2">
        <v>1.1000000000000001</v>
      </c>
      <c r="Q886" s="2">
        <v>6326</v>
      </c>
      <c r="R886" s="2">
        <v>5744</v>
      </c>
      <c r="S886" s="2">
        <v>4</v>
      </c>
      <c r="T886" s="30">
        <f t="shared" si="78"/>
        <v>23715648</v>
      </c>
      <c r="U886" s="30">
        <f t="shared" si="79"/>
        <v>3314183</v>
      </c>
      <c r="V886" s="30">
        <f t="shared" si="80"/>
        <v>20401465</v>
      </c>
      <c r="W886" s="27">
        <f t="shared" si="81"/>
        <v>114.1487576023768</v>
      </c>
      <c r="X886" s="31">
        <f t="shared" si="82"/>
        <v>132.6920275056371</v>
      </c>
      <c r="Y886" t="str">
        <f t="shared" si="83"/>
        <v>High ROI</v>
      </c>
    </row>
    <row r="887" spans="1:25" x14ac:dyDescent="0.3">
      <c r="A887" s="2" t="s">
        <v>904</v>
      </c>
      <c r="B887" s="2" t="s">
        <v>1395</v>
      </c>
      <c r="C887" s="2" t="s">
        <v>1632</v>
      </c>
      <c r="D887" s="2" t="s">
        <v>1636</v>
      </c>
      <c r="E887" s="2">
        <v>2023</v>
      </c>
      <c r="F887" s="2" t="s">
        <v>1641</v>
      </c>
      <c r="G887" s="2">
        <v>4761</v>
      </c>
      <c r="H887" s="2">
        <v>12026</v>
      </c>
      <c r="I887" s="2">
        <v>14878</v>
      </c>
      <c r="J887" s="2">
        <v>461817</v>
      </c>
      <c r="K887" s="2">
        <v>13.97</v>
      </c>
      <c r="L887" s="2">
        <v>2</v>
      </c>
      <c r="M887" s="2">
        <v>8.25</v>
      </c>
      <c r="N887" s="2">
        <v>10.94</v>
      </c>
      <c r="O887" s="2">
        <v>49.14</v>
      </c>
      <c r="P887" s="2">
        <v>4.2</v>
      </c>
      <c r="Q887" s="2">
        <v>5164</v>
      </c>
      <c r="R887" s="2">
        <v>5188</v>
      </c>
      <c r="S887" s="2">
        <v>9</v>
      </c>
      <c r="T887" s="30">
        <f t="shared" si="78"/>
        <v>57255786</v>
      </c>
      <c r="U887" s="30">
        <f t="shared" si="79"/>
        <v>71295975</v>
      </c>
      <c r="V887" s="30">
        <f t="shared" si="80"/>
        <v>-14040189</v>
      </c>
      <c r="W887" s="27">
        <f t="shared" si="81"/>
        <v>-30.402061855670102</v>
      </c>
      <c r="X887" s="31">
        <f t="shared" si="82"/>
        <v>123.97938144329896</v>
      </c>
      <c r="Y887" t="str">
        <f t="shared" si="83"/>
        <v>Loss making</v>
      </c>
    </row>
    <row r="888" spans="1:25" x14ac:dyDescent="0.3">
      <c r="A888" s="2" t="s">
        <v>905</v>
      </c>
      <c r="B888" s="2" t="s">
        <v>1406</v>
      </c>
      <c r="C888" s="2" t="s">
        <v>1633</v>
      </c>
      <c r="D888" s="2" t="s">
        <v>1637</v>
      </c>
      <c r="E888" s="2">
        <v>2023</v>
      </c>
      <c r="F888" s="2" t="s">
        <v>1640</v>
      </c>
      <c r="G888" s="2">
        <v>3647</v>
      </c>
      <c r="H888" s="2">
        <v>4874</v>
      </c>
      <c r="I888" s="2">
        <v>1460</v>
      </c>
      <c r="J888" s="2">
        <v>113227</v>
      </c>
      <c r="K888" s="2">
        <v>12.31</v>
      </c>
      <c r="L888" s="2">
        <v>13</v>
      </c>
      <c r="M888" s="2">
        <v>8.58</v>
      </c>
      <c r="N888" s="2">
        <v>8.49</v>
      </c>
      <c r="O888" s="2">
        <v>40.630000000000003</v>
      </c>
      <c r="P888" s="2">
        <v>1.6</v>
      </c>
      <c r="Q888" s="2">
        <v>12028</v>
      </c>
      <c r="R888" s="2">
        <v>9360</v>
      </c>
      <c r="S888" s="2">
        <v>10</v>
      </c>
      <c r="T888" s="30">
        <f t="shared" si="78"/>
        <v>17775478</v>
      </c>
      <c r="U888" s="30">
        <f t="shared" si="79"/>
        <v>5437847</v>
      </c>
      <c r="V888" s="30">
        <f t="shared" si="80"/>
        <v>12337631</v>
      </c>
      <c r="W888" s="27">
        <f t="shared" si="81"/>
        <v>108.96368357370592</v>
      </c>
      <c r="X888" s="31">
        <f t="shared" si="82"/>
        <v>156.98974626193399</v>
      </c>
      <c r="Y888" t="str">
        <f t="shared" si="83"/>
        <v>High ROI</v>
      </c>
    </row>
    <row r="889" spans="1:25" x14ac:dyDescent="0.3">
      <c r="A889" s="2" t="s">
        <v>906</v>
      </c>
      <c r="B889" s="2" t="s">
        <v>1352</v>
      </c>
      <c r="C889" s="2" t="s">
        <v>1634</v>
      </c>
      <c r="D889" s="2" t="s">
        <v>1635</v>
      </c>
      <c r="E889" s="2">
        <v>2023</v>
      </c>
      <c r="F889" s="2" t="s">
        <v>1639</v>
      </c>
      <c r="G889" s="2">
        <v>3812</v>
      </c>
      <c r="H889" s="2">
        <v>1707</v>
      </c>
      <c r="I889" s="2">
        <v>2148</v>
      </c>
      <c r="J889" s="2">
        <v>186039</v>
      </c>
      <c r="K889" s="2">
        <v>8.5</v>
      </c>
      <c r="L889" s="2">
        <v>16</v>
      </c>
      <c r="M889" s="2">
        <v>4.6399999999999997</v>
      </c>
      <c r="N889" s="2">
        <v>17.98</v>
      </c>
      <c r="O889" s="2">
        <v>27.77</v>
      </c>
      <c r="P889" s="2">
        <v>4.0999999999999996</v>
      </c>
      <c r="Q889" s="2">
        <v>1997</v>
      </c>
      <c r="R889" s="2">
        <v>5540</v>
      </c>
      <c r="S889" s="2">
        <v>11</v>
      </c>
      <c r="T889" s="30">
        <f t="shared" si="78"/>
        <v>6507084</v>
      </c>
      <c r="U889" s="30">
        <f t="shared" si="79"/>
        <v>8374215</v>
      </c>
      <c r="V889" s="30">
        <f t="shared" si="80"/>
        <v>-1867131</v>
      </c>
      <c r="W889" s="27">
        <f t="shared" si="81"/>
        <v>-10.036234337961396</v>
      </c>
      <c r="X889" s="31">
        <f t="shared" si="82"/>
        <v>34.9769886959186</v>
      </c>
      <c r="Y889" t="str">
        <f t="shared" si="83"/>
        <v>Loss making</v>
      </c>
    </row>
    <row r="890" spans="1:25" x14ac:dyDescent="0.3">
      <c r="A890" s="2" t="s">
        <v>907</v>
      </c>
      <c r="B890" s="2" t="s">
        <v>1569</v>
      </c>
      <c r="C890" s="2" t="s">
        <v>1632</v>
      </c>
      <c r="D890" s="2" t="s">
        <v>1637</v>
      </c>
      <c r="E890" s="2">
        <v>2024</v>
      </c>
      <c r="F890" s="2" t="s">
        <v>1641</v>
      </c>
      <c r="G890" s="2">
        <v>4720</v>
      </c>
      <c r="H890" s="2">
        <v>4165</v>
      </c>
      <c r="I890" s="2">
        <v>14415</v>
      </c>
      <c r="J890" s="2">
        <v>134289</v>
      </c>
      <c r="K890" s="2">
        <v>9.86</v>
      </c>
      <c r="L890" s="2">
        <v>18</v>
      </c>
      <c r="M890" s="2">
        <v>7.84</v>
      </c>
      <c r="N890" s="2">
        <v>7.17</v>
      </c>
      <c r="O890" s="2">
        <v>75.97</v>
      </c>
      <c r="P890" s="2">
        <v>4.2</v>
      </c>
      <c r="Q890" s="2">
        <v>9141</v>
      </c>
      <c r="R890" s="2">
        <v>7593</v>
      </c>
      <c r="S890" s="2">
        <v>8</v>
      </c>
      <c r="T890" s="30">
        <f t="shared" si="78"/>
        <v>19658800</v>
      </c>
      <c r="U890" s="30">
        <f t="shared" si="79"/>
        <v>68173089</v>
      </c>
      <c r="V890" s="30">
        <f t="shared" si="80"/>
        <v>-48514289</v>
      </c>
      <c r="W890" s="27">
        <f t="shared" si="81"/>
        <v>-361.26778068196205</v>
      </c>
      <c r="X890" s="31">
        <f t="shared" si="82"/>
        <v>146.39173722345092</v>
      </c>
      <c r="Y890" t="str">
        <f t="shared" si="83"/>
        <v>Loss making</v>
      </c>
    </row>
    <row r="891" spans="1:25" x14ac:dyDescent="0.3">
      <c r="A891" s="2" t="s">
        <v>908</v>
      </c>
      <c r="B891" s="2" t="s">
        <v>1295</v>
      </c>
      <c r="C891" s="2" t="s">
        <v>1634</v>
      </c>
      <c r="D891" s="2" t="s">
        <v>1635</v>
      </c>
      <c r="E891" s="2">
        <v>2024</v>
      </c>
      <c r="F891" s="2" t="s">
        <v>1640</v>
      </c>
      <c r="G891" s="2">
        <v>2240</v>
      </c>
      <c r="H891" s="2">
        <v>2132</v>
      </c>
      <c r="I891" s="2">
        <v>10291</v>
      </c>
      <c r="J891" s="2">
        <v>201094</v>
      </c>
      <c r="K891" s="2">
        <v>13.48</v>
      </c>
      <c r="L891" s="2">
        <v>5</v>
      </c>
      <c r="M891" s="2">
        <v>9.4700000000000006</v>
      </c>
      <c r="N891" s="2">
        <v>6.25</v>
      </c>
      <c r="O891" s="2">
        <v>58.67</v>
      </c>
      <c r="P891" s="2">
        <v>3.2</v>
      </c>
      <c r="Q891" s="2">
        <v>6143</v>
      </c>
      <c r="R891" s="2">
        <v>6391</v>
      </c>
      <c r="S891" s="2">
        <v>5</v>
      </c>
      <c r="T891" s="30">
        <f t="shared" si="78"/>
        <v>4775680</v>
      </c>
      <c r="U891" s="30">
        <f t="shared" si="79"/>
        <v>23252934</v>
      </c>
      <c r="V891" s="30">
        <f t="shared" si="80"/>
        <v>-18477254</v>
      </c>
      <c r="W891" s="27">
        <f t="shared" si="81"/>
        <v>-91.883666345092351</v>
      </c>
      <c r="X891" s="31">
        <f t="shared" si="82"/>
        <v>23.748495728365839</v>
      </c>
      <c r="Y891" t="str">
        <f t="shared" si="83"/>
        <v>Loss making</v>
      </c>
    </row>
    <row r="892" spans="1:25" x14ac:dyDescent="0.3">
      <c r="A892" s="2" t="s">
        <v>909</v>
      </c>
      <c r="B892" s="2" t="s">
        <v>1588</v>
      </c>
      <c r="C892" s="2" t="s">
        <v>1632</v>
      </c>
      <c r="D892" s="2" t="s">
        <v>1636</v>
      </c>
      <c r="E892" s="2">
        <v>2023</v>
      </c>
      <c r="F892" s="2" t="s">
        <v>1639</v>
      </c>
      <c r="G892" s="2">
        <v>1042</v>
      </c>
      <c r="H892" s="2">
        <v>4583</v>
      </c>
      <c r="I892" s="2">
        <v>12932</v>
      </c>
      <c r="J892" s="2">
        <v>486679</v>
      </c>
      <c r="K892" s="2">
        <v>5.99</v>
      </c>
      <c r="L892" s="2">
        <v>3</v>
      </c>
      <c r="M892" s="2">
        <v>2.75</v>
      </c>
      <c r="N892" s="2">
        <v>8.91</v>
      </c>
      <c r="O892" s="2">
        <v>45.55</v>
      </c>
      <c r="P892" s="2">
        <v>2.2000000000000002</v>
      </c>
      <c r="Q892" s="2">
        <v>6556</v>
      </c>
      <c r="R892" s="2">
        <v>3407</v>
      </c>
      <c r="S892" s="2">
        <v>5</v>
      </c>
      <c r="T892" s="30">
        <f t="shared" si="78"/>
        <v>4775486</v>
      </c>
      <c r="U892" s="30">
        <f t="shared" si="79"/>
        <v>13961823</v>
      </c>
      <c r="V892" s="30">
        <f t="shared" si="80"/>
        <v>-9186337</v>
      </c>
      <c r="W892" s="27">
        <f t="shared" si="81"/>
        <v>-18.875556578360687</v>
      </c>
      <c r="X892" s="31">
        <f t="shared" si="82"/>
        <v>9.8123937954997036</v>
      </c>
      <c r="Y892" t="str">
        <f t="shared" si="83"/>
        <v>Loss making</v>
      </c>
    </row>
    <row r="893" spans="1:25" x14ac:dyDescent="0.3">
      <c r="A893" s="2" t="s">
        <v>910</v>
      </c>
      <c r="B893" s="2" t="s">
        <v>1141</v>
      </c>
      <c r="C893" s="2" t="s">
        <v>1634</v>
      </c>
      <c r="D893" s="2" t="s">
        <v>1638</v>
      </c>
      <c r="E893" s="2">
        <v>2024</v>
      </c>
      <c r="F893" s="2" t="s">
        <v>1640</v>
      </c>
      <c r="G893" s="2">
        <v>2762</v>
      </c>
      <c r="H893" s="2">
        <v>15211</v>
      </c>
      <c r="I893" s="2">
        <v>10978</v>
      </c>
      <c r="J893" s="2">
        <v>255743</v>
      </c>
      <c r="K893" s="2">
        <v>4.9000000000000004</v>
      </c>
      <c r="L893" s="2">
        <v>6</v>
      </c>
      <c r="M893" s="2">
        <v>3.98</v>
      </c>
      <c r="N893" s="2">
        <v>4.43</v>
      </c>
      <c r="O893" s="2">
        <v>85.52</v>
      </c>
      <c r="P893" s="2">
        <v>1.6</v>
      </c>
      <c r="Q893" s="2">
        <v>1631</v>
      </c>
      <c r="R893" s="2">
        <v>8994</v>
      </c>
      <c r="S893" s="2">
        <v>5</v>
      </c>
      <c r="T893" s="30">
        <f t="shared" si="78"/>
        <v>42012782</v>
      </c>
      <c r="U893" s="30">
        <f t="shared" si="79"/>
        <v>30576979</v>
      </c>
      <c r="V893" s="30">
        <f t="shared" si="80"/>
        <v>11435803</v>
      </c>
      <c r="W893" s="27">
        <f t="shared" si="81"/>
        <v>44.715996136746654</v>
      </c>
      <c r="X893" s="31">
        <f t="shared" si="82"/>
        <v>164.27734874463818</v>
      </c>
      <c r="Y893" t="str">
        <f t="shared" si="83"/>
        <v>Moderate</v>
      </c>
    </row>
    <row r="894" spans="1:25" x14ac:dyDescent="0.3">
      <c r="A894" s="2" t="s">
        <v>911</v>
      </c>
      <c r="B894" s="2" t="s">
        <v>1589</v>
      </c>
      <c r="C894" s="2" t="s">
        <v>1633</v>
      </c>
      <c r="D894" s="2" t="s">
        <v>1638</v>
      </c>
      <c r="E894" s="2">
        <v>2023</v>
      </c>
      <c r="F894" s="2" t="s">
        <v>1640</v>
      </c>
      <c r="G894" s="2">
        <v>2242</v>
      </c>
      <c r="H894" s="2">
        <v>11623</v>
      </c>
      <c r="I894" s="2">
        <v>8651</v>
      </c>
      <c r="J894" s="2">
        <v>317866</v>
      </c>
      <c r="K894" s="2">
        <v>0.16</v>
      </c>
      <c r="L894" s="2">
        <v>18</v>
      </c>
      <c r="M894" s="2">
        <v>9.31</v>
      </c>
      <c r="N894" s="2">
        <v>17.38</v>
      </c>
      <c r="O894" s="2">
        <v>13.83</v>
      </c>
      <c r="P894" s="2">
        <v>3.9</v>
      </c>
      <c r="Q894" s="2">
        <v>6943</v>
      </c>
      <c r="R894" s="2">
        <v>4808</v>
      </c>
      <c r="S894" s="2">
        <v>7</v>
      </c>
      <c r="T894" s="30">
        <f t="shared" si="78"/>
        <v>26058766</v>
      </c>
      <c r="U894" s="30">
        <f t="shared" si="79"/>
        <v>19713408</v>
      </c>
      <c r="V894" s="30">
        <f t="shared" si="80"/>
        <v>6345358</v>
      </c>
      <c r="W894" s="27">
        <f t="shared" si="81"/>
        <v>19.962367790200901</v>
      </c>
      <c r="X894" s="31">
        <f t="shared" si="82"/>
        <v>81.980350210466042</v>
      </c>
      <c r="Y894" t="str">
        <f t="shared" si="83"/>
        <v>Moderate</v>
      </c>
    </row>
    <row r="895" spans="1:25" x14ac:dyDescent="0.3">
      <c r="A895" s="2" t="s">
        <v>912</v>
      </c>
      <c r="B895" s="2" t="s">
        <v>1198</v>
      </c>
      <c r="C895" s="2" t="s">
        <v>1632</v>
      </c>
      <c r="D895" s="2" t="s">
        <v>1636</v>
      </c>
      <c r="E895" s="2">
        <v>2024</v>
      </c>
      <c r="F895" s="2" t="s">
        <v>1641</v>
      </c>
      <c r="G895" s="2">
        <v>1298</v>
      </c>
      <c r="H895" s="2">
        <v>8623</v>
      </c>
      <c r="I895" s="2">
        <v>7956</v>
      </c>
      <c r="J895" s="2">
        <v>208485</v>
      </c>
      <c r="K895" s="2">
        <v>12.4</v>
      </c>
      <c r="L895" s="2">
        <v>16</v>
      </c>
      <c r="M895" s="2">
        <v>3.38</v>
      </c>
      <c r="N895" s="2">
        <v>15.41</v>
      </c>
      <c r="O895" s="2">
        <v>78.010000000000005</v>
      </c>
      <c r="P895" s="2">
        <v>3.4</v>
      </c>
      <c r="Q895" s="2">
        <v>18741</v>
      </c>
      <c r="R895" s="2">
        <v>204</v>
      </c>
      <c r="S895" s="2">
        <v>5</v>
      </c>
      <c r="T895" s="30">
        <f t="shared" si="78"/>
        <v>11192654</v>
      </c>
      <c r="U895" s="30">
        <f t="shared" si="79"/>
        <v>10535373</v>
      </c>
      <c r="V895" s="30">
        <f t="shared" si="80"/>
        <v>657281</v>
      </c>
      <c r="W895" s="27">
        <f t="shared" si="81"/>
        <v>3.1526536681296018</v>
      </c>
      <c r="X895" s="31">
        <f t="shared" si="82"/>
        <v>53.685656042401135</v>
      </c>
      <c r="Y895" t="str">
        <f t="shared" si="83"/>
        <v>Low ROI</v>
      </c>
    </row>
    <row r="896" spans="1:25" x14ac:dyDescent="0.3">
      <c r="A896" s="2" t="s">
        <v>913</v>
      </c>
      <c r="B896" s="2" t="s">
        <v>1590</v>
      </c>
      <c r="C896" s="2" t="s">
        <v>1633</v>
      </c>
      <c r="D896" s="2" t="s">
        <v>1636</v>
      </c>
      <c r="E896" s="2">
        <v>2024</v>
      </c>
      <c r="F896" s="2" t="s">
        <v>1640</v>
      </c>
      <c r="G896" s="2">
        <v>3104</v>
      </c>
      <c r="H896" s="2">
        <v>12254</v>
      </c>
      <c r="I896" s="2">
        <v>2844</v>
      </c>
      <c r="J896" s="2">
        <v>393194</v>
      </c>
      <c r="K896" s="2">
        <v>12.01</v>
      </c>
      <c r="L896" s="2">
        <v>15</v>
      </c>
      <c r="M896" s="2">
        <v>9.14</v>
      </c>
      <c r="N896" s="2">
        <v>12.07</v>
      </c>
      <c r="O896" s="2">
        <v>89.81</v>
      </c>
      <c r="P896" s="2">
        <v>3.6</v>
      </c>
      <c r="Q896" s="2">
        <v>14943</v>
      </c>
      <c r="R896" s="2">
        <v>9789</v>
      </c>
      <c r="S896" s="2">
        <v>6</v>
      </c>
      <c r="T896" s="30">
        <f t="shared" si="78"/>
        <v>38036416</v>
      </c>
      <c r="U896" s="30">
        <f t="shared" si="79"/>
        <v>9220970</v>
      </c>
      <c r="V896" s="30">
        <f t="shared" si="80"/>
        <v>28815446</v>
      </c>
      <c r="W896" s="27">
        <f t="shared" si="81"/>
        <v>73.285568955782637</v>
      </c>
      <c r="X896" s="31">
        <f t="shared" si="82"/>
        <v>96.737020402142448</v>
      </c>
      <c r="Y896" t="str">
        <f t="shared" si="83"/>
        <v>High ROI</v>
      </c>
    </row>
    <row r="897" spans="1:25" x14ac:dyDescent="0.3">
      <c r="A897" s="2" t="s">
        <v>914</v>
      </c>
      <c r="B897" s="2" t="s">
        <v>1591</v>
      </c>
      <c r="C897" s="2" t="s">
        <v>1633</v>
      </c>
      <c r="D897" s="2" t="s">
        <v>1638</v>
      </c>
      <c r="E897" s="2">
        <v>2024</v>
      </c>
      <c r="F897" s="2" t="s">
        <v>1641</v>
      </c>
      <c r="G897" s="2">
        <v>4648</v>
      </c>
      <c r="H897" s="2">
        <v>3179</v>
      </c>
      <c r="I897" s="2">
        <v>8168</v>
      </c>
      <c r="J897" s="2">
        <v>283820</v>
      </c>
      <c r="K897" s="2">
        <v>1.57</v>
      </c>
      <c r="L897" s="2">
        <v>14</v>
      </c>
      <c r="M897" s="2">
        <v>9.81</v>
      </c>
      <c r="N897" s="2">
        <v>9.76</v>
      </c>
      <c r="O897" s="2">
        <v>80.959999999999994</v>
      </c>
      <c r="P897" s="2">
        <v>1</v>
      </c>
      <c r="Q897" s="2">
        <v>10212</v>
      </c>
      <c r="R897" s="2">
        <v>3933</v>
      </c>
      <c r="S897" s="2">
        <v>10</v>
      </c>
      <c r="T897" s="30">
        <f t="shared" si="78"/>
        <v>14775992</v>
      </c>
      <c r="U897" s="30">
        <f t="shared" si="79"/>
        <v>38248684</v>
      </c>
      <c r="V897" s="30">
        <f t="shared" si="80"/>
        <v>-23472692</v>
      </c>
      <c r="W897" s="27">
        <f t="shared" si="81"/>
        <v>-82.702741173983512</v>
      </c>
      <c r="X897" s="31">
        <f t="shared" si="82"/>
        <v>52.061137340567967</v>
      </c>
      <c r="Y897" t="str">
        <f t="shared" si="83"/>
        <v>Loss making</v>
      </c>
    </row>
    <row r="898" spans="1:25" x14ac:dyDescent="0.3">
      <c r="A898" s="2" t="s">
        <v>915</v>
      </c>
      <c r="B898" s="2" t="s">
        <v>1592</v>
      </c>
      <c r="C898" s="2" t="s">
        <v>1634</v>
      </c>
      <c r="D898" s="2" t="s">
        <v>1636</v>
      </c>
      <c r="E898" s="2">
        <v>2024</v>
      </c>
      <c r="F898" s="2" t="s">
        <v>1639</v>
      </c>
      <c r="G898" s="2">
        <v>4083</v>
      </c>
      <c r="H898" s="2">
        <v>17401</v>
      </c>
      <c r="I898" s="2">
        <v>4316</v>
      </c>
      <c r="J898" s="2">
        <v>286994</v>
      </c>
      <c r="K898" s="2">
        <v>8.65</v>
      </c>
      <c r="L898" s="2">
        <v>7</v>
      </c>
      <c r="M898" s="2">
        <v>6.62</v>
      </c>
      <c r="N898" s="2">
        <v>22.73</v>
      </c>
      <c r="O898" s="2">
        <v>74.83</v>
      </c>
      <c r="P898" s="2">
        <v>4.7</v>
      </c>
      <c r="Q898" s="2">
        <v>9721</v>
      </c>
      <c r="R898" s="2">
        <v>495</v>
      </c>
      <c r="S898" s="2">
        <v>13</v>
      </c>
      <c r="T898" s="30">
        <f t="shared" si="78"/>
        <v>71048283</v>
      </c>
      <c r="U898" s="30">
        <f t="shared" si="79"/>
        <v>17909222</v>
      </c>
      <c r="V898" s="30">
        <f t="shared" si="80"/>
        <v>53139061</v>
      </c>
      <c r="W898" s="27">
        <f t="shared" si="81"/>
        <v>185.15739353435961</v>
      </c>
      <c r="X898" s="31">
        <f t="shared" si="82"/>
        <v>247.56016850526493</v>
      </c>
      <c r="Y898" t="str">
        <f t="shared" si="83"/>
        <v>High ROI</v>
      </c>
    </row>
    <row r="899" spans="1:25" x14ac:dyDescent="0.3">
      <c r="A899" s="2" t="s">
        <v>916</v>
      </c>
      <c r="B899" s="2" t="s">
        <v>1593</v>
      </c>
      <c r="C899" s="2" t="s">
        <v>1634</v>
      </c>
      <c r="D899" s="2" t="s">
        <v>1638</v>
      </c>
      <c r="E899" s="2">
        <v>2023</v>
      </c>
      <c r="F899" s="2" t="s">
        <v>1639</v>
      </c>
      <c r="G899" s="2">
        <v>2047</v>
      </c>
      <c r="H899" s="2">
        <v>1736</v>
      </c>
      <c r="I899" s="2">
        <v>14435</v>
      </c>
      <c r="J899" s="2">
        <v>395740</v>
      </c>
      <c r="K899" s="2">
        <v>6.96</v>
      </c>
      <c r="L899" s="2">
        <v>18</v>
      </c>
      <c r="M899" s="2">
        <v>8.17</v>
      </c>
      <c r="N899" s="2">
        <v>0.73</v>
      </c>
      <c r="O899" s="2">
        <v>39.94</v>
      </c>
      <c r="P899" s="2">
        <v>1.3</v>
      </c>
      <c r="Q899" s="2">
        <v>17160</v>
      </c>
      <c r="R899" s="2">
        <v>3617</v>
      </c>
      <c r="S899" s="2">
        <v>8</v>
      </c>
      <c r="T899" s="30">
        <f t="shared" ref="T899:T962" si="84">G899*H899</f>
        <v>3553592</v>
      </c>
      <c r="U899" s="30">
        <f t="shared" ref="U899:U962" si="85">(G899*I899)+J899</f>
        <v>29944185</v>
      </c>
      <c r="V899" s="30">
        <f t="shared" ref="V899:V962" si="86">T899-U899</f>
        <v>-26390593</v>
      </c>
      <c r="W899" s="27">
        <f t="shared" ref="W899:W962" si="87">V899/J899</f>
        <v>-66.686695810380556</v>
      </c>
      <c r="X899" s="31">
        <f t="shared" ref="X899:X962" si="88">T899/J899</f>
        <v>8.9796128771415571</v>
      </c>
      <c r="Y899" t="str">
        <f t="shared" ref="Y899:Y962" si="89">IF(OR(W899&lt;$AB$2,W899&lt;0),"Loss making",IF(W899&lt;$AB$3,"Low ROI",IF(W899&lt;$AB$4,"Moderate","High ROI")))</f>
        <v>Loss making</v>
      </c>
    </row>
    <row r="900" spans="1:25" x14ac:dyDescent="0.3">
      <c r="A900" s="2" t="s">
        <v>917</v>
      </c>
      <c r="B900" s="2" t="s">
        <v>1229</v>
      </c>
      <c r="C900" s="2" t="s">
        <v>1633</v>
      </c>
      <c r="D900" s="2" t="s">
        <v>1638</v>
      </c>
      <c r="E900" s="2">
        <v>2024</v>
      </c>
      <c r="F900" s="2" t="s">
        <v>1642</v>
      </c>
      <c r="G900" s="2">
        <v>4966</v>
      </c>
      <c r="H900" s="2">
        <v>8946</v>
      </c>
      <c r="I900" s="2">
        <v>10050</v>
      </c>
      <c r="J900" s="2">
        <v>378876</v>
      </c>
      <c r="K900" s="2">
        <v>1.78</v>
      </c>
      <c r="L900" s="2">
        <v>7</v>
      </c>
      <c r="M900" s="2">
        <v>7.5</v>
      </c>
      <c r="N900" s="2">
        <v>19.23</v>
      </c>
      <c r="O900" s="2">
        <v>28.51</v>
      </c>
      <c r="P900" s="2">
        <v>2.5</v>
      </c>
      <c r="Q900" s="2">
        <v>7647</v>
      </c>
      <c r="R900" s="2">
        <v>3391</v>
      </c>
      <c r="S900" s="2">
        <v>9</v>
      </c>
      <c r="T900" s="30">
        <f t="shared" si="84"/>
        <v>44425836</v>
      </c>
      <c r="U900" s="30">
        <f t="shared" si="85"/>
        <v>50287176</v>
      </c>
      <c r="V900" s="30">
        <f t="shared" si="86"/>
        <v>-5861340</v>
      </c>
      <c r="W900" s="27">
        <f t="shared" si="87"/>
        <v>-15.470338580432648</v>
      </c>
      <c r="X900" s="31">
        <f t="shared" si="88"/>
        <v>117.25692838817977</v>
      </c>
      <c r="Y900" t="str">
        <f t="shared" si="89"/>
        <v>Loss making</v>
      </c>
    </row>
    <row r="901" spans="1:25" x14ac:dyDescent="0.3">
      <c r="A901" s="2" t="s">
        <v>918</v>
      </c>
      <c r="B901" s="2" t="s">
        <v>1043</v>
      </c>
      <c r="C901" s="2" t="s">
        <v>1633</v>
      </c>
      <c r="D901" s="2" t="s">
        <v>1637</v>
      </c>
      <c r="E901" s="2">
        <v>2023</v>
      </c>
      <c r="F901" s="2" t="s">
        <v>1639</v>
      </c>
      <c r="G901" s="2">
        <v>3737</v>
      </c>
      <c r="H901" s="2">
        <v>5943</v>
      </c>
      <c r="I901" s="2">
        <v>9968</v>
      </c>
      <c r="J901" s="2">
        <v>455513</v>
      </c>
      <c r="K901" s="2">
        <v>14.71</v>
      </c>
      <c r="L901" s="2">
        <v>17</v>
      </c>
      <c r="M901" s="2">
        <v>7</v>
      </c>
      <c r="N901" s="2">
        <v>22.55</v>
      </c>
      <c r="O901" s="2">
        <v>68.790000000000006</v>
      </c>
      <c r="P901" s="2">
        <v>2.6</v>
      </c>
      <c r="Q901" s="2">
        <v>13088</v>
      </c>
      <c r="R901" s="2">
        <v>2110</v>
      </c>
      <c r="S901" s="2">
        <v>6</v>
      </c>
      <c r="T901" s="30">
        <f t="shared" si="84"/>
        <v>22208991</v>
      </c>
      <c r="U901" s="30">
        <f t="shared" si="85"/>
        <v>37705929</v>
      </c>
      <c r="V901" s="30">
        <f t="shared" si="86"/>
        <v>-15496938</v>
      </c>
      <c r="W901" s="27">
        <f t="shared" si="87"/>
        <v>-34.02084682544735</v>
      </c>
      <c r="X901" s="31">
        <f t="shared" si="88"/>
        <v>48.755998182269224</v>
      </c>
      <c r="Y901" t="str">
        <f t="shared" si="89"/>
        <v>Loss making</v>
      </c>
    </row>
    <row r="902" spans="1:25" x14ac:dyDescent="0.3">
      <c r="A902" s="2" t="s">
        <v>919</v>
      </c>
      <c r="B902" s="2" t="s">
        <v>1594</v>
      </c>
      <c r="C902" s="2" t="s">
        <v>1634</v>
      </c>
      <c r="D902" s="2" t="s">
        <v>1637</v>
      </c>
      <c r="E902" s="2">
        <v>2023</v>
      </c>
      <c r="F902" s="2" t="s">
        <v>1641</v>
      </c>
      <c r="G902" s="2">
        <v>2201</v>
      </c>
      <c r="H902" s="2">
        <v>16963</v>
      </c>
      <c r="I902" s="2">
        <v>5377</v>
      </c>
      <c r="J902" s="2">
        <v>118323</v>
      </c>
      <c r="K902" s="2">
        <v>3.22</v>
      </c>
      <c r="L902" s="2">
        <v>15</v>
      </c>
      <c r="M902" s="2">
        <v>3.07</v>
      </c>
      <c r="N902" s="2">
        <v>11.16</v>
      </c>
      <c r="O902" s="2">
        <v>34.369999999999997</v>
      </c>
      <c r="P902" s="2">
        <v>1</v>
      </c>
      <c r="Q902" s="2">
        <v>6104</v>
      </c>
      <c r="R902" s="2">
        <v>4637</v>
      </c>
      <c r="S902" s="2">
        <v>6</v>
      </c>
      <c r="T902" s="30">
        <f t="shared" si="84"/>
        <v>37335563</v>
      </c>
      <c r="U902" s="30">
        <f t="shared" si="85"/>
        <v>11953100</v>
      </c>
      <c r="V902" s="30">
        <f t="shared" si="86"/>
        <v>25382463</v>
      </c>
      <c r="W902" s="27">
        <f t="shared" si="87"/>
        <v>214.51841991835906</v>
      </c>
      <c r="X902" s="31">
        <f t="shared" si="88"/>
        <v>315.5393541407841</v>
      </c>
      <c r="Y902" t="str">
        <f t="shared" si="89"/>
        <v>High ROI</v>
      </c>
    </row>
    <row r="903" spans="1:25" x14ac:dyDescent="0.3">
      <c r="A903" s="2" t="s">
        <v>920</v>
      </c>
      <c r="B903" s="2" t="s">
        <v>1589</v>
      </c>
      <c r="C903" s="2" t="s">
        <v>1633</v>
      </c>
      <c r="D903" s="2" t="s">
        <v>1635</v>
      </c>
      <c r="E903" s="2">
        <v>2024</v>
      </c>
      <c r="F903" s="2" t="s">
        <v>1641</v>
      </c>
      <c r="G903" s="2">
        <v>4068</v>
      </c>
      <c r="H903" s="2">
        <v>10055</v>
      </c>
      <c r="I903" s="2">
        <v>1527</v>
      </c>
      <c r="J903" s="2">
        <v>335960</v>
      </c>
      <c r="K903" s="2">
        <v>1.01</v>
      </c>
      <c r="L903" s="2">
        <v>19</v>
      </c>
      <c r="M903" s="2">
        <v>0.56999999999999995</v>
      </c>
      <c r="N903" s="2">
        <v>13.77</v>
      </c>
      <c r="O903" s="2">
        <v>24.08</v>
      </c>
      <c r="P903" s="2">
        <v>3</v>
      </c>
      <c r="Q903" s="2">
        <v>10952</v>
      </c>
      <c r="R903" s="2">
        <v>9960</v>
      </c>
      <c r="S903" s="2">
        <v>14</v>
      </c>
      <c r="T903" s="30">
        <f t="shared" si="84"/>
        <v>40903740</v>
      </c>
      <c r="U903" s="30">
        <f t="shared" si="85"/>
        <v>6547796</v>
      </c>
      <c r="V903" s="30">
        <f t="shared" si="86"/>
        <v>34355944</v>
      </c>
      <c r="W903" s="27">
        <f t="shared" si="87"/>
        <v>102.26200738183117</v>
      </c>
      <c r="X903" s="31">
        <f t="shared" si="88"/>
        <v>121.75181569234432</v>
      </c>
      <c r="Y903" t="str">
        <f t="shared" si="89"/>
        <v>High ROI</v>
      </c>
    </row>
    <row r="904" spans="1:25" x14ac:dyDescent="0.3">
      <c r="A904" s="2" t="s">
        <v>921</v>
      </c>
      <c r="B904" s="2" t="s">
        <v>1574</v>
      </c>
      <c r="C904" s="2" t="s">
        <v>1634</v>
      </c>
      <c r="D904" s="2" t="s">
        <v>1636</v>
      </c>
      <c r="E904" s="2">
        <v>2024</v>
      </c>
      <c r="F904" s="2" t="s">
        <v>1642</v>
      </c>
      <c r="G904" s="2">
        <v>3160</v>
      </c>
      <c r="H904" s="2">
        <v>18169</v>
      </c>
      <c r="I904" s="2">
        <v>11519</v>
      </c>
      <c r="J904" s="2">
        <v>90695</v>
      </c>
      <c r="K904" s="2">
        <v>8.92</v>
      </c>
      <c r="L904" s="2">
        <v>18</v>
      </c>
      <c r="M904" s="2">
        <v>3.43</v>
      </c>
      <c r="N904" s="2">
        <v>23.61</v>
      </c>
      <c r="O904" s="2">
        <v>72.92</v>
      </c>
      <c r="P904" s="2">
        <v>4</v>
      </c>
      <c r="Q904" s="2">
        <v>19442</v>
      </c>
      <c r="R904" s="2">
        <v>5068</v>
      </c>
      <c r="S904" s="2">
        <v>12</v>
      </c>
      <c r="T904" s="30">
        <f t="shared" si="84"/>
        <v>57414040</v>
      </c>
      <c r="U904" s="30">
        <f t="shared" si="85"/>
        <v>36490735</v>
      </c>
      <c r="V904" s="30">
        <f t="shared" si="86"/>
        <v>20923305</v>
      </c>
      <c r="W904" s="27">
        <f t="shared" si="87"/>
        <v>230.69965268206627</v>
      </c>
      <c r="X904" s="31">
        <f t="shared" si="88"/>
        <v>633.04526159104694</v>
      </c>
      <c r="Y904" t="str">
        <f t="shared" si="89"/>
        <v>High ROI</v>
      </c>
    </row>
    <row r="905" spans="1:25" x14ac:dyDescent="0.3">
      <c r="A905" s="2" t="s">
        <v>922</v>
      </c>
      <c r="B905" s="2" t="s">
        <v>1595</v>
      </c>
      <c r="C905" s="2" t="s">
        <v>1634</v>
      </c>
      <c r="D905" s="2" t="s">
        <v>1635</v>
      </c>
      <c r="E905" s="2">
        <v>2024</v>
      </c>
      <c r="F905" s="2" t="s">
        <v>1640</v>
      </c>
      <c r="G905" s="2">
        <v>2020</v>
      </c>
      <c r="H905" s="2">
        <v>1648</v>
      </c>
      <c r="I905" s="2">
        <v>12128</v>
      </c>
      <c r="J905" s="2">
        <v>462918</v>
      </c>
      <c r="K905" s="2">
        <v>11.08</v>
      </c>
      <c r="L905" s="2">
        <v>9</v>
      </c>
      <c r="M905" s="2">
        <v>6.67</v>
      </c>
      <c r="N905" s="2">
        <v>5.31</v>
      </c>
      <c r="O905" s="2">
        <v>35</v>
      </c>
      <c r="P905" s="2">
        <v>4.3</v>
      </c>
      <c r="Q905" s="2">
        <v>17899</v>
      </c>
      <c r="R905" s="2">
        <v>4862</v>
      </c>
      <c r="S905" s="2">
        <v>8</v>
      </c>
      <c r="T905" s="30">
        <f t="shared" si="84"/>
        <v>3328960</v>
      </c>
      <c r="U905" s="30">
        <f t="shared" si="85"/>
        <v>24961478</v>
      </c>
      <c r="V905" s="30">
        <f t="shared" si="86"/>
        <v>-21632518</v>
      </c>
      <c r="W905" s="27">
        <f t="shared" si="87"/>
        <v>-46.730777373098476</v>
      </c>
      <c r="X905" s="31">
        <f t="shared" si="88"/>
        <v>7.191252014395638</v>
      </c>
      <c r="Y905" t="str">
        <f t="shared" si="89"/>
        <v>Loss making</v>
      </c>
    </row>
    <row r="906" spans="1:25" x14ac:dyDescent="0.3">
      <c r="A906" s="2" t="s">
        <v>923</v>
      </c>
      <c r="B906" s="2" t="s">
        <v>1596</v>
      </c>
      <c r="C906" s="2" t="s">
        <v>1634</v>
      </c>
      <c r="D906" s="2" t="s">
        <v>1637</v>
      </c>
      <c r="E906" s="2">
        <v>2024</v>
      </c>
      <c r="F906" s="2" t="s">
        <v>1640</v>
      </c>
      <c r="G906" s="2">
        <v>247</v>
      </c>
      <c r="H906" s="2">
        <v>14895</v>
      </c>
      <c r="I906" s="2">
        <v>14119</v>
      </c>
      <c r="J906" s="2">
        <v>468458</v>
      </c>
      <c r="K906" s="2">
        <v>0.49</v>
      </c>
      <c r="L906" s="2">
        <v>16</v>
      </c>
      <c r="M906" s="2">
        <v>1.03</v>
      </c>
      <c r="N906" s="2">
        <v>13</v>
      </c>
      <c r="O906" s="2">
        <v>83.16</v>
      </c>
      <c r="P906" s="2">
        <v>4.5</v>
      </c>
      <c r="Q906" s="2">
        <v>5105</v>
      </c>
      <c r="R906" s="2">
        <v>1151</v>
      </c>
      <c r="S906" s="2">
        <v>12</v>
      </c>
      <c r="T906" s="30">
        <f t="shared" si="84"/>
        <v>3679065</v>
      </c>
      <c r="U906" s="30">
        <f t="shared" si="85"/>
        <v>3955851</v>
      </c>
      <c r="V906" s="30">
        <f t="shared" si="86"/>
        <v>-276786</v>
      </c>
      <c r="W906" s="27">
        <f t="shared" si="87"/>
        <v>-0.59084485695622657</v>
      </c>
      <c r="X906" s="31">
        <f t="shared" si="88"/>
        <v>7.8535642469549032</v>
      </c>
      <c r="Y906" t="str">
        <f t="shared" si="89"/>
        <v>Loss making</v>
      </c>
    </row>
    <row r="907" spans="1:25" x14ac:dyDescent="0.3">
      <c r="A907" s="2" t="s">
        <v>924</v>
      </c>
      <c r="B907" s="2" t="s">
        <v>1597</v>
      </c>
      <c r="C907" s="2" t="s">
        <v>1634</v>
      </c>
      <c r="D907" s="2" t="s">
        <v>1635</v>
      </c>
      <c r="E907" s="2">
        <v>2024</v>
      </c>
      <c r="F907" s="2" t="s">
        <v>1639</v>
      </c>
      <c r="G907" s="2">
        <v>2676</v>
      </c>
      <c r="H907" s="2">
        <v>6395</v>
      </c>
      <c r="I907" s="2">
        <v>8268</v>
      </c>
      <c r="J907" s="2">
        <v>105841</v>
      </c>
      <c r="K907" s="2">
        <v>9.8800000000000008</v>
      </c>
      <c r="L907" s="2">
        <v>12</v>
      </c>
      <c r="M907" s="2">
        <v>0.12</v>
      </c>
      <c r="N907" s="2">
        <v>11.87</v>
      </c>
      <c r="O907" s="2">
        <v>77.25</v>
      </c>
      <c r="P907" s="2">
        <v>3</v>
      </c>
      <c r="Q907" s="2">
        <v>14784</v>
      </c>
      <c r="R907" s="2">
        <v>2941</v>
      </c>
      <c r="S907" s="2">
        <v>14</v>
      </c>
      <c r="T907" s="30">
        <f t="shared" si="84"/>
        <v>17113020</v>
      </c>
      <c r="U907" s="30">
        <f t="shared" si="85"/>
        <v>22231009</v>
      </c>
      <c r="V907" s="30">
        <f t="shared" si="86"/>
        <v>-5117989</v>
      </c>
      <c r="W907" s="27">
        <f t="shared" si="87"/>
        <v>-48.355448266739735</v>
      </c>
      <c r="X907" s="31">
        <f t="shared" si="88"/>
        <v>161.68611407677554</v>
      </c>
      <c r="Y907" t="str">
        <f t="shared" si="89"/>
        <v>Loss making</v>
      </c>
    </row>
    <row r="908" spans="1:25" x14ac:dyDescent="0.3">
      <c r="A908" s="2" t="s">
        <v>925</v>
      </c>
      <c r="B908" s="2" t="s">
        <v>1598</v>
      </c>
      <c r="C908" s="2" t="s">
        <v>1633</v>
      </c>
      <c r="D908" s="2" t="s">
        <v>1638</v>
      </c>
      <c r="E908" s="2">
        <v>2024</v>
      </c>
      <c r="F908" s="2" t="s">
        <v>1639</v>
      </c>
      <c r="G908" s="2">
        <v>1252</v>
      </c>
      <c r="H908" s="2">
        <v>18896</v>
      </c>
      <c r="I908" s="2">
        <v>1142</v>
      </c>
      <c r="J908" s="2">
        <v>440642</v>
      </c>
      <c r="K908" s="2">
        <v>7.98</v>
      </c>
      <c r="L908" s="2">
        <v>12</v>
      </c>
      <c r="M908" s="2">
        <v>1.4</v>
      </c>
      <c r="N908" s="2">
        <v>6.46</v>
      </c>
      <c r="O908" s="2">
        <v>77.81</v>
      </c>
      <c r="P908" s="2">
        <v>3.5</v>
      </c>
      <c r="Q908" s="2">
        <v>3107</v>
      </c>
      <c r="R908" s="2">
        <v>6718</v>
      </c>
      <c r="S908" s="2">
        <v>13</v>
      </c>
      <c r="T908" s="30">
        <f t="shared" si="84"/>
        <v>23657792</v>
      </c>
      <c r="U908" s="30">
        <f t="shared" si="85"/>
        <v>1870426</v>
      </c>
      <c r="V908" s="30">
        <f t="shared" si="86"/>
        <v>21787366</v>
      </c>
      <c r="W908" s="27">
        <f t="shared" si="87"/>
        <v>49.444596747473007</v>
      </c>
      <c r="X908" s="31">
        <f t="shared" si="88"/>
        <v>53.689371417159506</v>
      </c>
      <c r="Y908" t="str">
        <f t="shared" si="89"/>
        <v>Moderate</v>
      </c>
    </row>
    <row r="909" spans="1:25" x14ac:dyDescent="0.3">
      <c r="A909" s="2" t="s">
        <v>926</v>
      </c>
      <c r="B909" s="2" t="s">
        <v>1352</v>
      </c>
      <c r="C909" s="2" t="s">
        <v>1634</v>
      </c>
      <c r="D909" s="2" t="s">
        <v>1638</v>
      </c>
      <c r="E909" s="2">
        <v>2024</v>
      </c>
      <c r="F909" s="2" t="s">
        <v>1641</v>
      </c>
      <c r="G909" s="2">
        <v>2085</v>
      </c>
      <c r="H909" s="2">
        <v>12523</v>
      </c>
      <c r="I909" s="2">
        <v>2247</v>
      </c>
      <c r="J909" s="2">
        <v>248784</v>
      </c>
      <c r="K909" s="2">
        <v>1.55</v>
      </c>
      <c r="L909" s="2">
        <v>6</v>
      </c>
      <c r="M909" s="2">
        <v>7.16</v>
      </c>
      <c r="N909" s="2">
        <v>20.46</v>
      </c>
      <c r="O909" s="2">
        <v>71.73</v>
      </c>
      <c r="P909" s="2">
        <v>1.3</v>
      </c>
      <c r="Q909" s="2">
        <v>13209</v>
      </c>
      <c r="R909" s="2">
        <v>4823</v>
      </c>
      <c r="S909" s="2">
        <v>9</v>
      </c>
      <c r="T909" s="30">
        <f t="shared" si="84"/>
        <v>26110455</v>
      </c>
      <c r="U909" s="30">
        <f t="shared" si="85"/>
        <v>4933779</v>
      </c>
      <c r="V909" s="30">
        <f t="shared" si="86"/>
        <v>21176676</v>
      </c>
      <c r="W909" s="27">
        <f t="shared" si="87"/>
        <v>85.12073123673548</v>
      </c>
      <c r="X909" s="31">
        <f t="shared" si="88"/>
        <v>104.95230802623963</v>
      </c>
      <c r="Y909" t="str">
        <f t="shared" si="89"/>
        <v>High ROI</v>
      </c>
    </row>
    <row r="910" spans="1:25" x14ac:dyDescent="0.3">
      <c r="A910" s="2" t="s">
        <v>927</v>
      </c>
      <c r="B910" s="2" t="s">
        <v>1121</v>
      </c>
      <c r="C910" s="2" t="s">
        <v>1634</v>
      </c>
      <c r="D910" s="2" t="s">
        <v>1638</v>
      </c>
      <c r="E910" s="2">
        <v>2024</v>
      </c>
      <c r="F910" s="2" t="s">
        <v>1642</v>
      </c>
      <c r="G910" s="2">
        <v>527</v>
      </c>
      <c r="H910" s="2">
        <v>12199</v>
      </c>
      <c r="I910" s="2">
        <v>11371</v>
      </c>
      <c r="J910" s="2">
        <v>157096</v>
      </c>
      <c r="K910" s="2">
        <v>2.59</v>
      </c>
      <c r="L910" s="2">
        <v>9</v>
      </c>
      <c r="M910" s="2">
        <v>9.73</v>
      </c>
      <c r="N910" s="2">
        <v>22.49</v>
      </c>
      <c r="O910" s="2">
        <v>80.47</v>
      </c>
      <c r="P910" s="2">
        <v>3</v>
      </c>
      <c r="Q910" s="2">
        <v>3516</v>
      </c>
      <c r="R910" s="2">
        <v>7572</v>
      </c>
      <c r="S910" s="2">
        <v>10</v>
      </c>
      <c r="T910" s="30">
        <f t="shared" si="84"/>
        <v>6428873</v>
      </c>
      <c r="U910" s="30">
        <f t="shared" si="85"/>
        <v>6149613</v>
      </c>
      <c r="V910" s="30">
        <f t="shared" si="86"/>
        <v>279260</v>
      </c>
      <c r="W910" s="27">
        <f t="shared" si="87"/>
        <v>1.7776391505830829</v>
      </c>
      <c r="X910" s="31">
        <f t="shared" si="88"/>
        <v>40.923212557926362</v>
      </c>
      <c r="Y910" t="str">
        <f t="shared" si="89"/>
        <v>Low ROI</v>
      </c>
    </row>
    <row r="911" spans="1:25" x14ac:dyDescent="0.3">
      <c r="A911" s="2" t="s">
        <v>928</v>
      </c>
      <c r="B911" s="2" t="s">
        <v>1599</v>
      </c>
      <c r="C911" s="2" t="s">
        <v>1632</v>
      </c>
      <c r="D911" s="2" t="s">
        <v>1636</v>
      </c>
      <c r="E911" s="2">
        <v>2023</v>
      </c>
      <c r="F911" s="2" t="s">
        <v>1642</v>
      </c>
      <c r="G911" s="2">
        <v>1304</v>
      </c>
      <c r="H911" s="2">
        <v>11215</v>
      </c>
      <c r="I911" s="2">
        <v>7381</v>
      </c>
      <c r="J911" s="2">
        <v>142764</v>
      </c>
      <c r="K911" s="2">
        <v>8.52</v>
      </c>
      <c r="L911" s="2">
        <v>1</v>
      </c>
      <c r="M911" s="2">
        <v>9.83</v>
      </c>
      <c r="N911" s="2">
        <v>19.55</v>
      </c>
      <c r="O911" s="2">
        <v>74.459999999999994</v>
      </c>
      <c r="P911" s="2">
        <v>1.6</v>
      </c>
      <c r="Q911" s="2">
        <v>5074</v>
      </c>
      <c r="R911" s="2">
        <v>8013</v>
      </c>
      <c r="S911" s="2">
        <v>3</v>
      </c>
      <c r="T911" s="30">
        <f t="shared" si="84"/>
        <v>14624360</v>
      </c>
      <c r="U911" s="30">
        <f t="shared" si="85"/>
        <v>9767588</v>
      </c>
      <c r="V911" s="30">
        <f t="shared" si="86"/>
        <v>4856772</v>
      </c>
      <c r="W911" s="27">
        <f t="shared" si="87"/>
        <v>34.019584769269564</v>
      </c>
      <c r="X911" s="31">
        <f t="shared" si="88"/>
        <v>102.43730912554986</v>
      </c>
      <c r="Y911" t="str">
        <f t="shared" si="89"/>
        <v>Moderate</v>
      </c>
    </row>
    <row r="912" spans="1:25" x14ac:dyDescent="0.3">
      <c r="A912" s="2" t="s">
        <v>929</v>
      </c>
      <c r="B912" s="2" t="s">
        <v>1409</v>
      </c>
      <c r="C912" s="2" t="s">
        <v>1633</v>
      </c>
      <c r="D912" s="2" t="s">
        <v>1635</v>
      </c>
      <c r="E912" s="2">
        <v>2024</v>
      </c>
      <c r="F912" s="2" t="s">
        <v>1640</v>
      </c>
      <c r="G912" s="2">
        <v>972</v>
      </c>
      <c r="H912" s="2">
        <v>17663</v>
      </c>
      <c r="I912" s="2">
        <v>12651</v>
      </c>
      <c r="J912" s="2">
        <v>496790</v>
      </c>
      <c r="K912" s="2">
        <v>4.45</v>
      </c>
      <c r="L912" s="2">
        <v>3</v>
      </c>
      <c r="M912" s="2">
        <v>4.9400000000000004</v>
      </c>
      <c r="N912" s="2">
        <v>4.88</v>
      </c>
      <c r="O912" s="2">
        <v>58.2</v>
      </c>
      <c r="P912" s="2">
        <v>2.5</v>
      </c>
      <c r="Q912" s="2">
        <v>15041</v>
      </c>
      <c r="R912" s="2">
        <v>5624</v>
      </c>
      <c r="S912" s="2">
        <v>4</v>
      </c>
      <c r="T912" s="30">
        <f t="shared" si="84"/>
        <v>17168436</v>
      </c>
      <c r="U912" s="30">
        <f t="shared" si="85"/>
        <v>12793562</v>
      </c>
      <c r="V912" s="30">
        <f t="shared" si="86"/>
        <v>4374874</v>
      </c>
      <c r="W912" s="27">
        <f t="shared" si="87"/>
        <v>8.8062843454980975</v>
      </c>
      <c r="X912" s="31">
        <f t="shared" si="88"/>
        <v>34.55873910505445</v>
      </c>
      <c r="Y912" t="str">
        <f t="shared" si="89"/>
        <v>Low ROI</v>
      </c>
    </row>
    <row r="913" spans="1:25" x14ac:dyDescent="0.3">
      <c r="A913" s="2" t="s">
        <v>930</v>
      </c>
      <c r="B913" s="2" t="s">
        <v>1375</v>
      </c>
      <c r="C913" s="2" t="s">
        <v>1634</v>
      </c>
      <c r="D913" s="2" t="s">
        <v>1635</v>
      </c>
      <c r="E913" s="2">
        <v>2023</v>
      </c>
      <c r="F913" s="2" t="s">
        <v>1642</v>
      </c>
      <c r="G913" s="2">
        <v>469</v>
      </c>
      <c r="H913" s="2">
        <v>7282</v>
      </c>
      <c r="I913" s="2">
        <v>7117</v>
      </c>
      <c r="J913" s="2">
        <v>135744</v>
      </c>
      <c r="K913" s="2">
        <v>14.07</v>
      </c>
      <c r="L913" s="2">
        <v>5</v>
      </c>
      <c r="M913" s="2">
        <v>8.69</v>
      </c>
      <c r="N913" s="2">
        <v>2.17</v>
      </c>
      <c r="O913" s="2">
        <v>33.67</v>
      </c>
      <c r="P913" s="2">
        <v>2.2999999999999998</v>
      </c>
      <c r="Q913" s="2">
        <v>8774</v>
      </c>
      <c r="R913" s="2">
        <v>3684</v>
      </c>
      <c r="S913" s="2">
        <v>13</v>
      </c>
      <c r="T913" s="30">
        <f t="shared" si="84"/>
        <v>3415258</v>
      </c>
      <c r="U913" s="30">
        <f t="shared" si="85"/>
        <v>3473617</v>
      </c>
      <c r="V913" s="30">
        <f t="shared" si="86"/>
        <v>-58359</v>
      </c>
      <c r="W913" s="27">
        <f t="shared" si="87"/>
        <v>-0.42991955445544555</v>
      </c>
      <c r="X913" s="31">
        <f t="shared" si="88"/>
        <v>25.159550330033003</v>
      </c>
      <c r="Y913" t="str">
        <f t="shared" si="89"/>
        <v>Loss making</v>
      </c>
    </row>
    <row r="914" spans="1:25" x14ac:dyDescent="0.3">
      <c r="A914" s="2" t="s">
        <v>931</v>
      </c>
      <c r="B914" s="2" t="s">
        <v>1288</v>
      </c>
      <c r="C914" s="2" t="s">
        <v>1633</v>
      </c>
      <c r="D914" s="2" t="s">
        <v>1638</v>
      </c>
      <c r="E914" s="2">
        <v>2024</v>
      </c>
      <c r="F914" s="2" t="s">
        <v>1642</v>
      </c>
      <c r="G914" s="2">
        <v>2254</v>
      </c>
      <c r="H914" s="2">
        <v>18224</v>
      </c>
      <c r="I914" s="2">
        <v>1326</v>
      </c>
      <c r="J914" s="2">
        <v>340626</v>
      </c>
      <c r="K914" s="2">
        <v>12.28</v>
      </c>
      <c r="L914" s="2">
        <v>17</v>
      </c>
      <c r="M914" s="2">
        <v>7.37</v>
      </c>
      <c r="N914" s="2">
        <v>15.14</v>
      </c>
      <c r="O914" s="2">
        <v>81.06</v>
      </c>
      <c r="P914" s="2">
        <v>2.7</v>
      </c>
      <c r="Q914" s="2">
        <v>11435</v>
      </c>
      <c r="R914" s="2">
        <v>8639</v>
      </c>
      <c r="S914" s="2">
        <v>13</v>
      </c>
      <c r="T914" s="30">
        <f t="shared" si="84"/>
        <v>41076896</v>
      </c>
      <c r="U914" s="30">
        <f t="shared" si="85"/>
        <v>3329430</v>
      </c>
      <c r="V914" s="30">
        <f t="shared" si="86"/>
        <v>37747466</v>
      </c>
      <c r="W914" s="27">
        <f t="shared" si="87"/>
        <v>110.81792347031642</v>
      </c>
      <c r="X914" s="31">
        <f t="shared" si="88"/>
        <v>120.59236816919437</v>
      </c>
      <c r="Y914" t="str">
        <f t="shared" si="89"/>
        <v>High ROI</v>
      </c>
    </row>
    <row r="915" spans="1:25" x14ac:dyDescent="0.3">
      <c r="A915" s="2" t="s">
        <v>932</v>
      </c>
      <c r="B915" s="2" t="s">
        <v>1422</v>
      </c>
      <c r="C915" s="2" t="s">
        <v>1633</v>
      </c>
      <c r="D915" s="2" t="s">
        <v>1638</v>
      </c>
      <c r="E915" s="2">
        <v>2023</v>
      </c>
      <c r="F915" s="2" t="s">
        <v>1641</v>
      </c>
      <c r="G915" s="2">
        <v>2647</v>
      </c>
      <c r="H915" s="2">
        <v>4317</v>
      </c>
      <c r="I915" s="2">
        <v>10888</v>
      </c>
      <c r="J915" s="2">
        <v>59171</v>
      </c>
      <c r="K915" s="2">
        <v>14.75</v>
      </c>
      <c r="L915" s="2">
        <v>5</v>
      </c>
      <c r="M915" s="2">
        <v>5.01</v>
      </c>
      <c r="N915" s="2">
        <v>1.43</v>
      </c>
      <c r="O915" s="2">
        <v>77.25</v>
      </c>
      <c r="P915" s="2">
        <v>3.3</v>
      </c>
      <c r="Q915" s="2">
        <v>17248</v>
      </c>
      <c r="R915" s="2">
        <v>1363</v>
      </c>
      <c r="S915" s="2">
        <v>3</v>
      </c>
      <c r="T915" s="30">
        <f t="shared" si="84"/>
        <v>11427099</v>
      </c>
      <c r="U915" s="30">
        <f t="shared" si="85"/>
        <v>28879707</v>
      </c>
      <c r="V915" s="30">
        <f t="shared" si="86"/>
        <v>-17452608</v>
      </c>
      <c r="W915" s="27">
        <f t="shared" si="87"/>
        <v>-294.95205421574758</v>
      </c>
      <c r="X915" s="31">
        <f t="shared" si="88"/>
        <v>193.11992361122847</v>
      </c>
      <c r="Y915" t="str">
        <f t="shared" si="89"/>
        <v>Loss making</v>
      </c>
    </row>
    <row r="916" spans="1:25" x14ac:dyDescent="0.3">
      <c r="A916" s="2" t="s">
        <v>933</v>
      </c>
      <c r="B916" s="2" t="s">
        <v>1247</v>
      </c>
      <c r="C916" s="2" t="s">
        <v>1632</v>
      </c>
      <c r="D916" s="2" t="s">
        <v>1638</v>
      </c>
      <c r="E916" s="2">
        <v>2023</v>
      </c>
      <c r="F916" s="2" t="s">
        <v>1641</v>
      </c>
      <c r="G916" s="2">
        <v>1170</v>
      </c>
      <c r="H916" s="2">
        <v>16596</v>
      </c>
      <c r="I916" s="2">
        <v>13746</v>
      </c>
      <c r="J916" s="2">
        <v>150755</v>
      </c>
      <c r="K916" s="2">
        <v>3.9</v>
      </c>
      <c r="L916" s="2">
        <v>16</v>
      </c>
      <c r="M916" s="2">
        <v>5.73</v>
      </c>
      <c r="N916" s="2">
        <v>16.82</v>
      </c>
      <c r="O916" s="2">
        <v>47.83</v>
      </c>
      <c r="P916" s="2">
        <v>4.5999999999999996</v>
      </c>
      <c r="Q916" s="2">
        <v>7906</v>
      </c>
      <c r="R916" s="2">
        <v>4765</v>
      </c>
      <c r="S916" s="2">
        <v>11</v>
      </c>
      <c r="T916" s="30">
        <f t="shared" si="84"/>
        <v>19417320</v>
      </c>
      <c r="U916" s="30">
        <f t="shared" si="85"/>
        <v>16233575</v>
      </c>
      <c r="V916" s="30">
        <f t="shared" si="86"/>
        <v>3183745</v>
      </c>
      <c r="W916" s="27">
        <f t="shared" si="87"/>
        <v>21.118669364200194</v>
      </c>
      <c r="X916" s="31">
        <f t="shared" si="88"/>
        <v>128.80050412921628</v>
      </c>
      <c r="Y916" t="str">
        <f t="shared" si="89"/>
        <v>Moderate</v>
      </c>
    </row>
    <row r="917" spans="1:25" x14ac:dyDescent="0.3">
      <c r="A917" s="2" t="s">
        <v>934</v>
      </c>
      <c r="B917" s="2" t="s">
        <v>1163</v>
      </c>
      <c r="C917" s="2" t="s">
        <v>1634</v>
      </c>
      <c r="D917" s="2" t="s">
        <v>1638</v>
      </c>
      <c r="E917" s="2">
        <v>2023</v>
      </c>
      <c r="F917" s="2" t="s">
        <v>1640</v>
      </c>
      <c r="G917" s="2">
        <v>3118</v>
      </c>
      <c r="H917" s="2">
        <v>6799</v>
      </c>
      <c r="I917" s="2">
        <v>11065</v>
      </c>
      <c r="J917" s="2">
        <v>158125</v>
      </c>
      <c r="K917" s="2">
        <v>14.55</v>
      </c>
      <c r="L917" s="2">
        <v>13</v>
      </c>
      <c r="M917" s="2">
        <v>1.37</v>
      </c>
      <c r="N917" s="2">
        <v>13.26</v>
      </c>
      <c r="O917" s="2">
        <v>13.13</v>
      </c>
      <c r="P917" s="2">
        <v>2.6</v>
      </c>
      <c r="Q917" s="2">
        <v>13326</v>
      </c>
      <c r="R917" s="2">
        <v>8114</v>
      </c>
      <c r="S917" s="2">
        <v>8</v>
      </c>
      <c r="T917" s="30">
        <f t="shared" si="84"/>
        <v>21199282</v>
      </c>
      <c r="U917" s="30">
        <f t="shared" si="85"/>
        <v>34658795</v>
      </c>
      <c r="V917" s="30">
        <f t="shared" si="86"/>
        <v>-13459513</v>
      </c>
      <c r="W917" s="27">
        <f t="shared" si="87"/>
        <v>-85.119449802371548</v>
      </c>
      <c r="X917" s="31">
        <f t="shared" si="88"/>
        <v>134.06660553359683</v>
      </c>
      <c r="Y917" t="str">
        <f t="shared" si="89"/>
        <v>Loss making</v>
      </c>
    </row>
    <row r="918" spans="1:25" x14ac:dyDescent="0.3">
      <c r="A918" s="2" t="s">
        <v>935</v>
      </c>
      <c r="B918" s="2" t="s">
        <v>1600</v>
      </c>
      <c r="C918" s="2" t="s">
        <v>1632</v>
      </c>
      <c r="D918" s="2" t="s">
        <v>1635</v>
      </c>
      <c r="E918" s="2">
        <v>2024</v>
      </c>
      <c r="F918" s="2" t="s">
        <v>1642</v>
      </c>
      <c r="G918" s="2">
        <v>1000</v>
      </c>
      <c r="H918" s="2">
        <v>11417</v>
      </c>
      <c r="I918" s="2">
        <v>13907</v>
      </c>
      <c r="J918" s="2">
        <v>442866</v>
      </c>
      <c r="K918" s="2">
        <v>6.47</v>
      </c>
      <c r="L918" s="2">
        <v>10</v>
      </c>
      <c r="M918" s="2">
        <v>9.3800000000000008</v>
      </c>
      <c r="N918" s="2">
        <v>16.57</v>
      </c>
      <c r="O918" s="2">
        <v>61.08</v>
      </c>
      <c r="P918" s="2">
        <v>4.9000000000000004</v>
      </c>
      <c r="Q918" s="2">
        <v>18972</v>
      </c>
      <c r="R918" s="2">
        <v>1451</v>
      </c>
      <c r="S918" s="2">
        <v>13</v>
      </c>
      <c r="T918" s="30">
        <f t="shared" si="84"/>
        <v>11417000</v>
      </c>
      <c r="U918" s="30">
        <f t="shared" si="85"/>
        <v>14349866</v>
      </c>
      <c r="V918" s="30">
        <f t="shared" si="86"/>
        <v>-2932866</v>
      </c>
      <c r="W918" s="27">
        <f t="shared" si="87"/>
        <v>-6.6224681957973743</v>
      </c>
      <c r="X918" s="31">
        <f t="shared" si="88"/>
        <v>25.77980698450547</v>
      </c>
      <c r="Y918" t="str">
        <f t="shared" si="89"/>
        <v>Loss making</v>
      </c>
    </row>
    <row r="919" spans="1:25" x14ac:dyDescent="0.3">
      <c r="A919" s="2" t="s">
        <v>936</v>
      </c>
      <c r="B919" s="2" t="s">
        <v>1601</v>
      </c>
      <c r="C919" s="2" t="s">
        <v>1632</v>
      </c>
      <c r="D919" s="2" t="s">
        <v>1638</v>
      </c>
      <c r="E919" s="2">
        <v>2024</v>
      </c>
      <c r="F919" s="2" t="s">
        <v>1640</v>
      </c>
      <c r="G919" s="2">
        <v>2386</v>
      </c>
      <c r="H919" s="2">
        <v>19573</v>
      </c>
      <c r="I919" s="2">
        <v>7548</v>
      </c>
      <c r="J919" s="2">
        <v>418226</v>
      </c>
      <c r="K919" s="2">
        <v>5.21</v>
      </c>
      <c r="L919" s="2">
        <v>18</v>
      </c>
      <c r="M919" s="2">
        <v>3.52</v>
      </c>
      <c r="N919" s="2">
        <v>14.75</v>
      </c>
      <c r="O919" s="2">
        <v>14.05</v>
      </c>
      <c r="P919" s="2">
        <v>4</v>
      </c>
      <c r="Q919" s="2">
        <v>2861</v>
      </c>
      <c r="R919" s="2">
        <v>7080</v>
      </c>
      <c r="S919" s="2">
        <v>3</v>
      </c>
      <c r="T919" s="30">
        <f t="shared" si="84"/>
        <v>46701178</v>
      </c>
      <c r="U919" s="30">
        <f t="shared" si="85"/>
        <v>18427754</v>
      </c>
      <c r="V919" s="30">
        <f t="shared" si="86"/>
        <v>28273424</v>
      </c>
      <c r="W919" s="27">
        <f t="shared" si="87"/>
        <v>67.603219312046591</v>
      </c>
      <c r="X919" s="31">
        <f t="shared" si="88"/>
        <v>111.66493235714661</v>
      </c>
      <c r="Y919" t="str">
        <f t="shared" si="89"/>
        <v>High ROI</v>
      </c>
    </row>
    <row r="920" spans="1:25" x14ac:dyDescent="0.3">
      <c r="A920" s="2" t="s">
        <v>937</v>
      </c>
      <c r="B920" s="2" t="s">
        <v>1058</v>
      </c>
      <c r="C920" s="2" t="s">
        <v>1633</v>
      </c>
      <c r="D920" s="2" t="s">
        <v>1638</v>
      </c>
      <c r="E920" s="2">
        <v>2023</v>
      </c>
      <c r="F920" s="2" t="s">
        <v>1642</v>
      </c>
      <c r="G920" s="2">
        <v>2293</v>
      </c>
      <c r="H920" s="2">
        <v>4767</v>
      </c>
      <c r="I920" s="2">
        <v>1205</v>
      </c>
      <c r="J920" s="2">
        <v>53696</v>
      </c>
      <c r="K920" s="2">
        <v>0.76</v>
      </c>
      <c r="L920" s="2">
        <v>1</v>
      </c>
      <c r="M920" s="2">
        <v>4.46</v>
      </c>
      <c r="N920" s="2">
        <v>10.57</v>
      </c>
      <c r="O920" s="2">
        <v>84.1</v>
      </c>
      <c r="P920" s="2">
        <v>3</v>
      </c>
      <c r="Q920" s="2">
        <v>5973</v>
      </c>
      <c r="R920" s="2">
        <v>7290</v>
      </c>
      <c r="S920" s="2">
        <v>13</v>
      </c>
      <c r="T920" s="30">
        <f t="shared" si="84"/>
        <v>10930731</v>
      </c>
      <c r="U920" s="30">
        <f t="shared" si="85"/>
        <v>2816761</v>
      </c>
      <c r="V920" s="30">
        <f t="shared" si="86"/>
        <v>8113970</v>
      </c>
      <c r="W920" s="27">
        <f t="shared" si="87"/>
        <v>151.10939362336114</v>
      </c>
      <c r="X920" s="31">
        <f t="shared" si="88"/>
        <v>203.56695098331346</v>
      </c>
      <c r="Y920" t="str">
        <f t="shared" si="89"/>
        <v>High ROI</v>
      </c>
    </row>
    <row r="921" spans="1:25" x14ac:dyDescent="0.3">
      <c r="A921" s="2" t="s">
        <v>938</v>
      </c>
      <c r="B921" s="2" t="s">
        <v>1174</v>
      </c>
      <c r="C921" s="2" t="s">
        <v>1634</v>
      </c>
      <c r="D921" s="2" t="s">
        <v>1638</v>
      </c>
      <c r="E921" s="2">
        <v>2023</v>
      </c>
      <c r="F921" s="2" t="s">
        <v>1640</v>
      </c>
      <c r="G921" s="2">
        <v>2695</v>
      </c>
      <c r="H921" s="2">
        <v>5906</v>
      </c>
      <c r="I921" s="2">
        <v>8786</v>
      </c>
      <c r="J921" s="2">
        <v>176310</v>
      </c>
      <c r="K921" s="2">
        <v>0.79</v>
      </c>
      <c r="L921" s="2">
        <v>2</v>
      </c>
      <c r="M921" s="2">
        <v>6.72</v>
      </c>
      <c r="N921" s="2">
        <v>5.0199999999999996</v>
      </c>
      <c r="O921" s="2">
        <v>86.93</v>
      </c>
      <c r="P921" s="2">
        <v>3.6</v>
      </c>
      <c r="Q921" s="2">
        <v>8819</v>
      </c>
      <c r="R921" s="2">
        <v>3927</v>
      </c>
      <c r="S921" s="2">
        <v>3</v>
      </c>
      <c r="T921" s="30">
        <f t="shared" si="84"/>
        <v>15916670</v>
      </c>
      <c r="U921" s="30">
        <f t="shared" si="85"/>
        <v>23854580</v>
      </c>
      <c r="V921" s="30">
        <f t="shared" si="86"/>
        <v>-7937910</v>
      </c>
      <c r="W921" s="27">
        <f t="shared" si="87"/>
        <v>-45.022460438999488</v>
      </c>
      <c r="X921" s="31">
        <f t="shared" si="88"/>
        <v>90.276615053031591</v>
      </c>
      <c r="Y921" t="str">
        <f t="shared" si="89"/>
        <v>Loss making</v>
      </c>
    </row>
    <row r="922" spans="1:25" x14ac:dyDescent="0.3">
      <c r="A922" s="2" t="s">
        <v>939</v>
      </c>
      <c r="B922" s="2" t="s">
        <v>1410</v>
      </c>
      <c r="C922" s="2" t="s">
        <v>1632</v>
      </c>
      <c r="D922" s="2" t="s">
        <v>1635</v>
      </c>
      <c r="E922" s="2">
        <v>2023</v>
      </c>
      <c r="F922" s="2" t="s">
        <v>1641</v>
      </c>
      <c r="G922" s="2">
        <v>1907</v>
      </c>
      <c r="H922" s="2">
        <v>19326</v>
      </c>
      <c r="I922" s="2">
        <v>10565</v>
      </c>
      <c r="J922" s="2">
        <v>463274</v>
      </c>
      <c r="K922" s="2">
        <v>10.38</v>
      </c>
      <c r="L922" s="2">
        <v>10</v>
      </c>
      <c r="M922" s="2">
        <v>3.34</v>
      </c>
      <c r="N922" s="2">
        <v>7.64</v>
      </c>
      <c r="O922" s="2">
        <v>25.16</v>
      </c>
      <c r="P922" s="2">
        <v>1.4</v>
      </c>
      <c r="Q922" s="2">
        <v>10167</v>
      </c>
      <c r="R922" s="2">
        <v>8961</v>
      </c>
      <c r="S922" s="2">
        <v>3</v>
      </c>
      <c r="T922" s="30">
        <f t="shared" si="84"/>
        <v>36854682</v>
      </c>
      <c r="U922" s="30">
        <f t="shared" si="85"/>
        <v>20610729</v>
      </c>
      <c r="V922" s="30">
        <f t="shared" si="86"/>
        <v>16243953</v>
      </c>
      <c r="W922" s="27">
        <f t="shared" si="87"/>
        <v>35.063381497774536</v>
      </c>
      <c r="X922" s="31">
        <f t="shared" si="88"/>
        <v>79.55266645656782</v>
      </c>
      <c r="Y922" t="str">
        <f t="shared" si="89"/>
        <v>Moderate</v>
      </c>
    </row>
    <row r="923" spans="1:25" x14ac:dyDescent="0.3">
      <c r="A923" s="2" t="s">
        <v>940</v>
      </c>
      <c r="B923" s="2" t="s">
        <v>1602</v>
      </c>
      <c r="C923" s="2" t="s">
        <v>1632</v>
      </c>
      <c r="D923" s="2" t="s">
        <v>1636</v>
      </c>
      <c r="E923" s="2">
        <v>2024</v>
      </c>
      <c r="F923" s="2" t="s">
        <v>1642</v>
      </c>
      <c r="G923" s="2">
        <v>4662</v>
      </c>
      <c r="H923" s="2">
        <v>11882</v>
      </c>
      <c r="I923" s="2">
        <v>14899</v>
      </c>
      <c r="J923" s="2">
        <v>201385</v>
      </c>
      <c r="K923" s="2">
        <v>6.87</v>
      </c>
      <c r="L923" s="2">
        <v>5</v>
      </c>
      <c r="M923" s="2">
        <v>2.54</v>
      </c>
      <c r="N923" s="2">
        <v>13.11</v>
      </c>
      <c r="O923" s="2">
        <v>64.11</v>
      </c>
      <c r="P923" s="2">
        <v>4.4000000000000004</v>
      </c>
      <c r="Q923" s="2">
        <v>10981</v>
      </c>
      <c r="R923" s="2">
        <v>2746</v>
      </c>
      <c r="S923" s="2">
        <v>13</v>
      </c>
      <c r="T923" s="30">
        <f t="shared" si="84"/>
        <v>55393884</v>
      </c>
      <c r="U923" s="30">
        <f t="shared" si="85"/>
        <v>69660523</v>
      </c>
      <c r="V923" s="30">
        <f t="shared" si="86"/>
        <v>-14266639</v>
      </c>
      <c r="W923" s="27">
        <f t="shared" si="87"/>
        <v>-70.84260992626065</v>
      </c>
      <c r="X923" s="31">
        <f t="shared" si="88"/>
        <v>275.06459766119622</v>
      </c>
      <c r="Y923" t="str">
        <f t="shared" si="89"/>
        <v>Loss making</v>
      </c>
    </row>
    <row r="924" spans="1:25" x14ac:dyDescent="0.3">
      <c r="A924" s="2" t="s">
        <v>941</v>
      </c>
      <c r="B924" s="2" t="s">
        <v>1369</v>
      </c>
      <c r="C924" s="2" t="s">
        <v>1634</v>
      </c>
      <c r="D924" s="2" t="s">
        <v>1635</v>
      </c>
      <c r="E924" s="2">
        <v>2023</v>
      </c>
      <c r="F924" s="2" t="s">
        <v>1642</v>
      </c>
      <c r="G924" s="2">
        <v>1915</v>
      </c>
      <c r="H924" s="2">
        <v>5937</v>
      </c>
      <c r="I924" s="2">
        <v>13592</v>
      </c>
      <c r="J924" s="2">
        <v>331293</v>
      </c>
      <c r="K924" s="2">
        <v>3.4</v>
      </c>
      <c r="L924" s="2">
        <v>13</v>
      </c>
      <c r="M924" s="2">
        <v>6.31</v>
      </c>
      <c r="N924" s="2">
        <v>16.3</v>
      </c>
      <c r="O924" s="2">
        <v>17.38</v>
      </c>
      <c r="P924" s="2">
        <v>3.3</v>
      </c>
      <c r="Q924" s="2">
        <v>10020</v>
      </c>
      <c r="R924" s="2">
        <v>366</v>
      </c>
      <c r="S924" s="2">
        <v>14</v>
      </c>
      <c r="T924" s="30">
        <f t="shared" si="84"/>
        <v>11369355</v>
      </c>
      <c r="U924" s="30">
        <f t="shared" si="85"/>
        <v>26359973</v>
      </c>
      <c r="V924" s="30">
        <f t="shared" si="86"/>
        <v>-14990618</v>
      </c>
      <c r="W924" s="27">
        <f t="shared" si="87"/>
        <v>-45.248822039705033</v>
      </c>
      <c r="X924" s="31">
        <f t="shared" si="88"/>
        <v>34.318126250781027</v>
      </c>
      <c r="Y924" t="str">
        <f t="shared" si="89"/>
        <v>Loss making</v>
      </c>
    </row>
    <row r="925" spans="1:25" x14ac:dyDescent="0.3">
      <c r="A925" s="2" t="s">
        <v>942</v>
      </c>
      <c r="B925" s="2" t="s">
        <v>1267</v>
      </c>
      <c r="C925" s="2" t="s">
        <v>1632</v>
      </c>
      <c r="D925" s="2" t="s">
        <v>1636</v>
      </c>
      <c r="E925" s="2">
        <v>2024</v>
      </c>
      <c r="F925" s="2" t="s">
        <v>1642</v>
      </c>
      <c r="G925" s="2">
        <v>2962</v>
      </c>
      <c r="H925" s="2">
        <v>6935</v>
      </c>
      <c r="I925" s="2">
        <v>4540</v>
      </c>
      <c r="J925" s="2">
        <v>442208</v>
      </c>
      <c r="K925" s="2">
        <v>9.2100000000000009</v>
      </c>
      <c r="L925" s="2">
        <v>18</v>
      </c>
      <c r="M925" s="2">
        <v>0.25</v>
      </c>
      <c r="N925" s="2">
        <v>19.489999999999998</v>
      </c>
      <c r="O925" s="2">
        <v>68.36</v>
      </c>
      <c r="P925" s="2">
        <v>4.9000000000000004</v>
      </c>
      <c r="Q925" s="2">
        <v>19070</v>
      </c>
      <c r="R925" s="2">
        <v>9730</v>
      </c>
      <c r="S925" s="2">
        <v>5</v>
      </c>
      <c r="T925" s="30">
        <f t="shared" si="84"/>
        <v>20541470</v>
      </c>
      <c r="U925" s="30">
        <f t="shared" si="85"/>
        <v>13889688</v>
      </c>
      <c r="V925" s="30">
        <f t="shared" si="86"/>
        <v>6651782</v>
      </c>
      <c r="W925" s="27">
        <f t="shared" si="87"/>
        <v>15.042201859758304</v>
      </c>
      <c r="X925" s="31">
        <f t="shared" si="88"/>
        <v>46.452054236920183</v>
      </c>
      <c r="Y925" t="str">
        <f t="shared" si="89"/>
        <v>Moderate</v>
      </c>
    </row>
    <row r="926" spans="1:25" x14ac:dyDescent="0.3">
      <c r="A926" s="2" t="s">
        <v>943</v>
      </c>
      <c r="B926" s="2" t="s">
        <v>1603</v>
      </c>
      <c r="C926" s="2" t="s">
        <v>1633</v>
      </c>
      <c r="D926" s="2" t="s">
        <v>1637</v>
      </c>
      <c r="E926" s="2">
        <v>2023</v>
      </c>
      <c r="F926" s="2" t="s">
        <v>1640</v>
      </c>
      <c r="G926" s="2">
        <v>2903</v>
      </c>
      <c r="H926" s="2">
        <v>5607</v>
      </c>
      <c r="I926" s="2">
        <v>13266</v>
      </c>
      <c r="J926" s="2">
        <v>365665</v>
      </c>
      <c r="K926" s="2">
        <v>3.79</v>
      </c>
      <c r="L926" s="2">
        <v>15</v>
      </c>
      <c r="M926" s="2">
        <v>7.21</v>
      </c>
      <c r="N926" s="2">
        <v>19.18</v>
      </c>
      <c r="O926" s="2">
        <v>37.78</v>
      </c>
      <c r="P926" s="2">
        <v>3.5</v>
      </c>
      <c r="Q926" s="2">
        <v>5036</v>
      </c>
      <c r="R926" s="2">
        <v>7534</v>
      </c>
      <c r="S926" s="2">
        <v>2</v>
      </c>
      <c r="T926" s="30">
        <f t="shared" si="84"/>
        <v>16277121</v>
      </c>
      <c r="U926" s="30">
        <f t="shared" si="85"/>
        <v>38876863</v>
      </c>
      <c r="V926" s="30">
        <f t="shared" si="86"/>
        <v>-22599742</v>
      </c>
      <c r="W926" s="27">
        <f t="shared" si="87"/>
        <v>-61.804498653138801</v>
      </c>
      <c r="X926" s="31">
        <f t="shared" si="88"/>
        <v>44.513751657938279</v>
      </c>
      <c r="Y926" t="str">
        <f t="shared" si="89"/>
        <v>Loss making</v>
      </c>
    </row>
    <row r="927" spans="1:25" x14ac:dyDescent="0.3">
      <c r="A927" s="2" t="s">
        <v>944</v>
      </c>
      <c r="B927" s="2" t="s">
        <v>1201</v>
      </c>
      <c r="C927" s="2" t="s">
        <v>1632</v>
      </c>
      <c r="D927" s="2" t="s">
        <v>1637</v>
      </c>
      <c r="E927" s="2">
        <v>2023</v>
      </c>
      <c r="F927" s="2" t="s">
        <v>1639</v>
      </c>
      <c r="G927" s="2">
        <v>4960</v>
      </c>
      <c r="H927" s="2">
        <v>2060</v>
      </c>
      <c r="I927" s="2">
        <v>13219</v>
      </c>
      <c r="J927" s="2">
        <v>95740</v>
      </c>
      <c r="K927" s="2">
        <v>8.66</v>
      </c>
      <c r="L927" s="2">
        <v>6</v>
      </c>
      <c r="M927" s="2">
        <v>5.14</v>
      </c>
      <c r="N927" s="2">
        <v>24.32</v>
      </c>
      <c r="O927" s="2">
        <v>64.48</v>
      </c>
      <c r="P927" s="2">
        <v>4.3</v>
      </c>
      <c r="Q927" s="2">
        <v>3273</v>
      </c>
      <c r="R927" s="2">
        <v>1122</v>
      </c>
      <c r="S927" s="2">
        <v>3</v>
      </c>
      <c r="T927" s="30">
        <f t="shared" si="84"/>
        <v>10217600</v>
      </c>
      <c r="U927" s="30">
        <f t="shared" si="85"/>
        <v>65661980</v>
      </c>
      <c r="V927" s="30">
        <f t="shared" si="86"/>
        <v>-55444380</v>
      </c>
      <c r="W927" s="27">
        <f t="shared" si="87"/>
        <v>-579.11405890954666</v>
      </c>
      <c r="X927" s="31">
        <f t="shared" si="88"/>
        <v>106.7223730937957</v>
      </c>
      <c r="Y927" t="str">
        <f t="shared" si="89"/>
        <v>Loss making</v>
      </c>
    </row>
    <row r="928" spans="1:25" x14ac:dyDescent="0.3">
      <c r="A928" s="2" t="s">
        <v>945</v>
      </c>
      <c r="B928" s="2" t="s">
        <v>1129</v>
      </c>
      <c r="C928" s="2" t="s">
        <v>1632</v>
      </c>
      <c r="D928" s="2" t="s">
        <v>1638</v>
      </c>
      <c r="E928" s="2">
        <v>2023</v>
      </c>
      <c r="F928" s="2" t="s">
        <v>1642</v>
      </c>
      <c r="G928" s="2">
        <v>3278</v>
      </c>
      <c r="H928" s="2">
        <v>13829</v>
      </c>
      <c r="I928" s="2">
        <v>2646</v>
      </c>
      <c r="J928" s="2">
        <v>156611</v>
      </c>
      <c r="K928" s="2">
        <v>5.39</v>
      </c>
      <c r="L928" s="2">
        <v>7</v>
      </c>
      <c r="M928" s="2">
        <v>6.06</v>
      </c>
      <c r="N928" s="2">
        <v>7.15</v>
      </c>
      <c r="O928" s="2">
        <v>39.83</v>
      </c>
      <c r="P928" s="2">
        <v>4.2</v>
      </c>
      <c r="Q928" s="2">
        <v>11755</v>
      </c>
      <c r="R928" s="2">
        <v>8047</v>
      </c>
      <c r="S928" s="2">
        <v>4</v>
      </c>
      <c r="T928" s="30">
        <f t="shared" si="84"/>
        <v>45331462</v>
      </c>
      <c r="U928" s="30">
        <f t="shared" si="85"/>
        <v>8830199</v>
      </c>
      <c r="V928" s="30">
        <f t="shared" si="86"/>
        <v>36501263</v>
      </c>
      <c r="W928" s="27">
        <f t="shared" si="87"/>
        <v>233.06959919801292</v>
      </c>
      <c r="X928" s="31">
        <f t="shared" si="88"/>
        <v>289.45260550025222</v>
      </c>
      <c r="Y928" t="str">
        <f t="shared" si="89"/>
        <v>High ROI</v>
      </c>
    </row>
    <row r="929" spans="1:25" x14ac:dyDescent="0.3">
      <c r="A929" s="2" t="s">
        <v>946</v>
      </c>
      <c r="B929" s="2" t="s">
        <v>1604</v>
      </c>
      <c r="C929" s="2" t="s">
        <v>1634</v>
      </c>
      <c r="D929" s="2" t="s">
        <v>1638</v>
      </c>
      <c r="E929" s="2">
        <v>2023</v>
      </c>
      <c r="F929" s="2" t="s">
        <v>1642</v>
      </c>
      <c r="G929" s="2">
        <v>3769</v>
      </c>
      <c r="H929" s="2">
        <v>3326</v>
      </c>
      <c r="I929" s="2">
        <v>2278</v>
      </c>
      <c r="J929" s="2">
        <v>448172</v>
      </c>
      <c r="K929" s="2">
        <v>12.35</v>
      </c>
      <c r="L929" s="2">
        <v>18</v>
      </c>
      <c r="M929" s="2">
        <v>6.32</v>
      </c>
      <c r="N929" s="2">
        <v>1.78</v>
      </c>
      <c r="O929" s="2">
        <v>21.65</v>
      </c>
      <c r="P929" s="2">
        <v>2.4</v>
      </c>
      <c r="Q929" s="2">
        <v>4058</v>
      </c>
      <c r="R929" s="2">
        <v>2137</v>
      </c>
      <c r="S929" s="2">
        <v>8</v>
      </c>
      <c r="T929" s="30">
        <f t="shared" si="84"/>
        <v>12535694</v>
      </c>
      <c r="U929" s="30">
        <f t="shared" si="85"/>
        <v>9033954</v>
      </c>
      <c r="V929" s="30">
        <f t="shared" si="86"/>
        <v>3501740</v>
      </c>
      <c r="W929" s="27">
        <f t="shared" si="87"/>
        <v>7.8133841471577874</v>
      </c>
      <c r="X929" s="31">
        <f t="shared" si="88"/>
        <v>27.97072106244924</v>
      </c>
      <c r="Y929" t="str">
        <f t="shared" si="89"/>
        <v>Low ROI</v>
      </c>
    </row>
    <row r="930" spans="1:25" x14ac:dyDescent="0.3">
      <c r="A930" s="2" t="s">
        <v>947</v>
      </c>
      <c r="B930" s="2" t="s">
        <v>1226</v>
      </c>
      <c r="C930" s="2" t="s">
        <v>1633</v>
      </c>
      <c r="D930" s="2" t="s">
        <v>1638</v>
      </c>
      <c r="E930" s="2">
        <v>2023</v>
      </c>
      <c r="F930" s="2" t="s">
        <v>1641</v>
      </c>
      <c r="G930" s="2">
        <v>3278</v>
      </c>
      <c r="H930" s="2">
        <v>12921</v>
      </c>
      <c r="I930" s="2">
        <v>11387</v>
      </c>
      <c r="J930" s="2">
        <v>298922</v>
      </c>
      <c r="K930" s="2">
        <v>12.31</v>
      </c>
      <c r="L930" s="2">
        <v>19</v>
      </c>
      <c r="M930" s="2">
        <v>5.27</v>
      </c>
      <c r="N930" s="2">
        <v>8.64</v>
      </c>
      <c r="O930" s="2">
        <v>42.49</v>
      </c>
      <c r="P930" s="2">
        <v>2</v>
      </c>
      <c r="Q930" s="2">
        <v>6579</v>
      </c>
      <c r="R930" s="2">
        <v>8856</v>
      </c>
      <c r="S930" s="2">
        <v>11</v>
      </c>
      <c r="T930" s="30">
        <f t="shared" si="84"/>
        <v>42355038</v>
      </c>
      <c r="U930" s="30">
        <f t="shared" si="85"/>
        <v>37625508</v>
      </c>
      <c r="V930" s="30">
        <f t="shared" si="86"/>
        <v>4729530</v>
      </c>
      <c r="W930" s="27">
        <f t="shared" si="87"/>
        <v>15.821953553100808</v>
      </c>
      <c r="X930" s="31">
        <f t="shared" si="88"/>
        <v>141.69260877419526</v>
      </c>
      <c r="Y930" t="str">
        <f t="shared" si="89"/>
        <v>Moderate</v>
      </c>
    </row>
    <row r="931" spans="1:25" x14ac:dyDescent="0.3">
      <c r="A931" s="2" t="s">
        <v>948</v>
      </c>
      <c r="B931" s="2" t="s">
        <v>1605</v>
      </c>
      <c r="C931" s="2" t="s">
        <v>1633</v>
      </c>
      <c r="D931" s="2" t="s">
        <v>1637</v>
      </c>
      <c r="E931" s="2">
        <v>2023</v>
      </c>
      <c r="F931" s="2" t="s">
        <v>1640</v>
      </c>
      <c r="G931" s="2">
        <v>2421</v>
      </c>
      <c r="H931" s="2">
        <v>13765</v>
      </c>
      <c r="I931" s="2">
        <v>1571</v>
      </c>
      <c r="J931" s="2">
        <v>378785</v>
      </c>
      <c r="K931" s="2">
        <v>7.16</v>
      </c>
      <c r="L931" s="2">
        <v>15</v>
      </c>
      <c r="M931" s="2">
        <v>5.83</v>
      </c>
      <c r="N931" s="2">
        <v>18.579999999999998</v>
      </c>
      <c r="O931" s="2">
        <v>19.010000000000002</v>
      </c>
      <c r="P931" s="2">
        <v>2.7</v>
      </c>
      <c r="Q931" s="2">
        <v>15841</v>
      </c>
      <c r="R931" s="2">
        <v>7878</v>
      </c>
      <c r="S931" s="2">
        <v>2</v>
      </c>
      <c r="T931" s="30">
        <f t="shared" si="84"/>
        <v>33325065</v>
      </c>
      <c r="U931" s="30">
        <f t="shared" si="85"/>
        <v>4182176</v>
      </c>
      <c r="V931" s="30">
        <f t="shared" si="86"/>
        <v>29142889</v>
      </c>
      <c r="W931" s="27">
        <f t="shared" si="87"/>
        <v>76.937811687368821</v>
      </c>
      <c r="X931" s="31">
        <f t="shared" si="88"/>
        <v>87.978840239185814</v>
      </c>
      <c r="Y931" t="str">
        <f t="shared" si="89"/>
        <v>High ROI</v>
      </c>
    </row>
    <row r="932" spans="1:25" x14ac:dyDescent="0.3">
      <c r="A932" s="2" t="s">
        <v>949</v>
      </c>
      <c r="B932" s="2" t="s">
        <v>1606</v>
      </c>
      <c r="C932" s="2" t="s">
        <v>1632</v>
      </c>
      <c r="D932" s="2" t="s">
        <v>1637</v>
      </c>
      <c r="E932" s="2">
        <v>2024</v>
      </c>
      <c r="F932" s="2" t="s">
        <v>1640</v>
      </c>
      <c r="G932" s="2">
        <v>2941</v>
      </c>
      <c r="H932" s="2">
        <v>9129</v>
      </c>
      <c r="I932" s="2">
        <v>6325</v>
      </c>
      <c r="J932" s="2">
        <v>113811</v>
      </c>
      <c r="K932" s="2">
        <v>5.26</v>
      </c>
      <c r="L932" s="2">
        <v>6</v>
      </c>
      <c r="M932" s="2">
        <v>6.84</v>
      </c>
      <c r="N932" s="2">
        <v>10.95</v>
      </c>
      <c r="O932" s="2">
        <v>56.15</v>
      </c>
      <c r="P932" s="2">
        <v>2.9</v>
      </c>
      <c r="Q932" s="2">
        <v>11481</v>
      </c>
      <c r="R932" s="2">
        <v>1159</v>
      </c>
      <c r="S932" s="2">
        <v>7</v>
      </c>
      <c r="T932" s="30">
        <f t="shared" si="84"/>
        <v>26848389</v>
      </c>
      <c r="U932" s="30">
        <f t="shared" si="85"/>
        <v>18715636</v>
      </c>
      <c r="V932" s="30">
        <f t="shared" si="86"/>
        <v>8132753</v>
      </c>
      <c r="W932" s="27">
        <f t="shared" si="87"/>
        <v>71.458409116869191</v>
      </c>
      <c r="X932" s="31">
        <f t="shared" si="88"/>
        <v>235.90328702849462</v>
      </c>
      <c r="Y932" t="str">
        <f t="shared" si="89"/>
        <v>High ROI</v>
      </c>
    </row>
    <row r="933" spans="1:25" x14ac:dyDescent="0.3">
      <c r="A933" s="2" t="s">
        <v>950</v>
      </c>
      <c r="B933" s="2" t="s">
        <v>1267</v>
      </c>
      <c r="C933" s="2" t="s">
        <v>1633</v>
      </c>
      <c r="D933" s="2" t="s">
        <v>1635</v>
      </c>
      <c r="E933" s="2">
        <v>2024</v>
      </c>
      <c r="F933" s="2" t="s">
        <v>1642</v>
      </c>
      <c r="G933" s="2">
        <v>3806</v>
      </c>
      <c r="H933" s="2">
        <v>9825</v>
      </c>
      <c r="I933" s="2">
        <v>9570</v>
      </c>
      <c r="J933" s="2">
        <v>495376</v>
      </c>
      <c r="K933" s="2">
        <v>5.44</v>
      </c>
      <c r="L933" s="2">
        <v>8</v>
      </c>
      <c r="M933" s="2">
        <v>7.53</v>
      </c>
      <c r="N933" s="2">
        <v>20.440000000000001</v>
      </c>
      <c r="O933" s="2">
        <v>13.28</v>
      </c>
      <c r="P933" s="2">
        <v>2</v>
      </c>
      <c r="Q933" s="2">
        <v>5024</v>
      </c>
      <c r="R933" s="2">
        <v>1524</v>
      </c>
      <c r="S933" s="2">
        <v>4</v>
      </c>
      <c r="T933" s="30">
        <f t="shared" si="84"/>
        <v>37393950</v>
      </c>
      <c r="U933" s="30">
        <f t="shared" si="85"/>
        <v>36918796</v>
      </c>
      <c r="V933" s="30">
        <f t="shared" si="86"/>
        <v>475154</v>
      </c>
      <c r="W933" s="27">
        <f t="shared" si="87"/>
        <v>0.95917848260715088</v>
      </c>
      <c r="X933" s="31">
        <f t="shared" si="88"/>
        <v>75.485994476922585</v>
      </c>
      <c r="Y933" t="str">
        <f t="shared" si="89"/>
        <v>Low ROI</v>
      </c>
    </row>
    <row r="934" spans="1:25" x14ac:dyDescent="0.3">
      <c r="A934" s="2" t="s">
        <v>951</v>
      </c>
      <c r="B934" s="2" t="s">
        <v>1057</v>
      </c>
      <c r="C934" s="2" t="s">
        <v>1634</v>
      </c>
      <c r="D934" s="2" t="s">
        <v>1638</v>
      </c>
      <c r="E934" s="2">
        <v>2023</v>
      </c>
      <c r="F934" s="2" t="s">
        <v>1642</v>
      </c>
      <c r="G934" s="2">
        <v>4275</v>
      </c>
      <c r="H934" s="2">
        <v>9193</v>
      </c>
      <c r="I934" s="2">
        <v>11893</v>
      </c>
      <c r="J934" s="2">
        <v>232385</v>
      </c>
      <c r="K934" s="2">
        <v>12.09</v>
      </c>
      <c r="L934" s="2">
        <v>12</v>
      </c>
      <c r="M934" s="2">
        <v>7.27</v>
      </c>
      <c r="N934" s="2">
        <v>13.73</v>
      </c>
      <c r="O934" s="2">
        <v>52.19</v>
      </c>
      <c r="P934" s="2">
        <v>4.5999999999999996</v>
      </c>
      <c r="Q934" s="2">
        <v>10498</v>
      </c>
      <c r="R934" s="2">
        <v>4223</v>
      </c>
      <c r="S934" s="2">
        <v>4</v>
      </c>
      <c r="T934" s="30">
        <f t="shared" si="84"/>
        <v>39300075</v>
      </c>
      <c r="U934" s="30">
        <f t="shared" si="85"/>
        <v>51074960</v>
      </c>
      <c r="V934" s="30">
        <f t="shared" si="86"/>
        <v>-11774885</v>
      </c>
      <c r="W934" s="27">
        <f t="shared" si="87"/>
        <v>-50.66972911332487</v>
      </c>
      <c r="X934" s="31">
        <f t="shared" si="88"/>
        <v>169.11622953288725</v>
      </c>
      <c r="Y934" t="str">
        <f t="shared" si="89"/>
        <v>Loss making</v>
      </c>
    </row>
    <row r="935" spans="1:25" x14ac:dyDescent="0.3">
      <c r="A935" s="2" t="s">
        <v>952</v>
      </c>
      <c r="B935" s="2" t="s">
        <v>1515</v>
      </c>
      <c r="C935" s="2" t="s">
        <v>1634</v>
      </c>
      <c r="D935" s="2" t="s">
        <v>1636</v>
      </c>
      <c r="E935" s="2">
        <v>2024</v>
      </c>
      <c r="F935" s="2" t="s">
        <v>1639</v>
      </c>
      <c r="G935" s="2">
        <v>144</v>
      </c>
      <c r="H935" s="2">
        <v>9764</v>
      </c>
      <c r="I935" s="2">
        <v>14603</v>
      </c>
      <c r="J935" s="2">
        <v>113232</v>
      </c>
      <c r="K935" s="2">
        <v>4.92</v>
      </c>
      <c r="L935" s="2">
        <v>0</v>
      </c>
      <c r="M935" s="2">
        <v>8.6999999999999993</v>
      </c>
      <c r="N935" s="2">
        <v>23.24</v>
      </c>
      <c r="O935" s="2">
        <v>80.91</v>
      </c>
      <c r="P935" s="2">
        <v>3.2</v>
      </c>
      <c r="Q935" s="2">
        <v>15197</v>
      </c>
      <c r="R935" s="2">
        <v>319</v>
      </c>
      <c r="S935" s="2">
        <v>5</v>
      </c>
      <c r="T935" s="30">
        <f t="shared" si="84"/>
        <v>1406016</v>
      </c>
      <c r="U935" s="30">
        <f t="shared" si="85"/>
        <v>2216064</v>
      </c>
      <c r="V935" s="30">
        <f t="shared" si="86"/>
        <v>-810048</v>
      </c>
      <c r="W935" s="27">
        <f t="shared" si="87"/>
        <v>-7.1538787621873672</v>
      </c>
      <c r="X935" s="31">
        <f t="shared" si="88"/>
        <v>12.417125900805425</v>
      </c>
      <c r="Y935" t="str">
        <f t="shared" si="89"/>
        <v>Loss making</v>
      </c>
    </row>
    <row r="936" spans="1:25" x14ac:dyDescent="0.3">
      <c r="A936" s="2" t="s">
        <v>953</v>
      </c>
      <c r="B936" s="2" t="s">
        <v>1607</v>
      </c>
      <c r="C936" s="2" t="s">
        <v>1634</v>
      </c>
      <c r="D936" s="2" t="s">
        <v>1638</v>
      </c>
      <c r="E936" s="2">
        <v>2023</v>
      </c>
      <c r="F936" s="2" t="s">
        <v>1641</v>
      </c>
      <c r="G936" s="2">
        <v>2724</v>
      </c>
      <c r="H936" s="2">
        <v>14186</v>
      </c>
      <c r="I936" s="2">
        <v>993</v>
      </c>
      <c r="J936" s="2">
        <v>327561</v>
      </c>
      <c r="K936" s="2">
        <v>3.14</v>
      </c>
      <c r="L936" s="2">
        <v>7</v>
      </c>
      <c r="M936" s="2">
        <v>1.89</v>
      </c>
      <c r="N936" s="2">
        <v>23.7</v>
      </c>
      <c r="O936" s="2">
        <v>77.03</v>
      </c>
      <c r="P936" s="2">
        <v>4.9000000000000004</v>
      </c>
      <c r="Q936" s="2">
        <v>20550</v>
      </c>
      <c r="R936" s="2">
        <v>505</v>
      </c>
      <c r="S936" s="2">
        <v>14</v>
      </c>
      <c r="T936" s="30">
        <f t="shared" si="84"/>
        <v>38642664</v>
      </c>
      <c r="U936" s="30">
        <f t="shared" si="85"/>
        <v>3032493</v>
      </c>
      <c r="V936" s="30">
        <f t="shared" si="86"/>
        <v>35610171</v>
      </c>
      <c r="W936" s="27">
        <f t="shared" si="87"/>
        <v>108.71309771309771</v>
      </c>
      <c r="X936" s="31">
        <f t="shared" si="88"/>
        <v>117.97089397089397</v>
      </c>
      <c r="Y936" t="str">
        <f t="shared" si="89"/>
        <v>High ROI</v>
      </c>
    </row>
    <row r="937" spans="1:25" x14ac:dyDescent="0.3">
      <c r="A937" s="2" t="s">
        <v>954</v>
      </c>
      <c r="B937" s="2" t="s">
        <v>1271</v>
      </c>
      <c r="C937" s="2" t="s">
        <v>1632</v>
      </c>
      <c r="D937" s="2" t="s">
        <v>1638</v>
      </c>
      <c r="E937" s="2">
        <v>2024</v>
      </c>
      <c r="F937" s="2" t="s">
        <v>1640</v>
      </c>
      <c r="G937" s="2">
        <v>2005</v>
      </c>
      <c r="H937" s="2">
        <v>15216</v>
      </c>
      <c r="I937" s="2">
        <v>2807</v>
      </c>
      <c r="J937" s="2">
        <v>205801</v>
      </c>
      <c r="K937" s="2">
        <v>1.27</v>
      </c>
      <c r="L937" s="2">
        <v>3</v>
      </c>
      <c r="M937" s="2">
        <v>4.01</v>
      </c>
      <c r="N937" s="2">
        <v>1.73</v>
      </c>
      <c r="O937" s="2">
        <v>80.62</v>
      </c>
      <c r="P937" s="2">
        <v>4.2</v>
      </c>
      <c r="Q937" s="2">
        <v>15106</v>
      </c>
      <c r="R937" s="2">
        <v>9929</v>
      </c>
      <c r="S937" s="2">
        <v>5</v>
      </c>
      <c r="T937" s="30">
        <f t="shared" si="84"/>
        <v>30508080</v>
      </c>
      <c r="U937" s="30">
        <f t="shared" si="85"/>
        <v>5833836</v>
      </c>
      <c r="V937" s="30">
        <f t="shared" si="86"/>
        <v>24674244</v>
      </c>
      <c r="W937" s="27">
        <f t="shared" si="87"/>
        <v>119.89370314041234</v>
      </c>
      <c r="X937" s="31">
        <f t="shared" si="88"/>
        <v>148.24067910262826</v>
      </c>
      <c r="Y937" t="str">
        <f t="shared" si="89"/>
        <v>High ROI</v>
      </c>
    </row>
    <row r="938" spans="1:25" x14ac:dyDescent="0.3">
      <c r="A938" s="2" t="s">
        <v>955</v>
      </c>
      <c r="B938" s="2" t="s">
        <v>1608</v>
      </c>
      <c r="C938" s="2" t="s">
        <v>1633</v>
      </c>
      <c r="D938" s="2" t="s">
        <v>1637</v>
      </c>
      <c r="E938" s="2">
        <v>2024</v>
      </c>
      <c r="F938" s="2" t="s">
        <v>1639</v>
      </c>
      <c r="G938" s="2">
        <v>843</v>
      </c>
      <c r="H938" s="2">
        <v>8221</v>
      </c>
      <c r="I938" s="2">
        <v>1985</v>
      </c>
      <c r="J938" s="2">
        <v>162492</v>
      </c>
      <c r="K938" s="2">
        <v>7</v>
      </c>
      <c r="L938" s="2">
        <v>2</v>
      </c>
      <c r="M938" s="2">
        <v>9.48</v>
      </c>
      <c r="N938" s="2">
        <v>11.41</v>
      </c>
      <c r="O938" s="2">
        <v>83.76</v>
      </c>
      <c r="P938" s="2">
        <v>3.2</v>
      </c>
      <c r="Q938" s="2">
        <v>14929</v>
      </c>
      <c r="R938" s="2">
        <v>2418</v>
      </c>
      <c r="S938" s="2">
        <v>8</v>
      </c>
      <c r="T938" s="30">
        <f t="shared" si="84"/>
        <v>6930303</v>
      </c>
      <c r="U938" s="30">
        <f t="shared" si="85"/>
        <v>1835847</v>
      </c>
      <c r="V938" s="30">
        <f t="shared" si="86"/>
        <v>5094456</v>
      </c>
      <c r="W938" s="27">
        <f t="shared" si="87"/>
        <v>31.352041946680451</v>
      </c>
      <c r="X938" s="31">
        <f t="shared" si="88"/>
        <v>42.650118159663243</v>
      </c>
      <c r="Y938" t="str">
        <f t="shared" si="89"/>
        <v>Moderate</v>
      </c>
    </row>
    <row r="939" spans="1:25" x14ac:dyDescent="0.3">
      <c r="A939" s="2" t="s">
        <v>956</v>
      </c>
      <c r="B939" s="2" t="s">
        <v>1450</v>
      </c>
      <c r="C939" s="2" t="s">
        <v>1633</v>
      </c>
      <c r="D939" s="2" t="s">
        <v>1637</v>
      </c>
      <c r="E939" s="2">
        <v>2024</v>
      </c>
      <c r="F939" s="2" t="s">
        <v>1641</v>
      </c>
      <c r="G939" s="2">
        <v>1884</v>
      </c>
      <c r="H939" s="2">
        <v>8873</v>
      </c>
      <c r="I939" s="2">
        <v>3194</v>
      </c>
      <c r="J939" s="2">
        <v>80099</v>
      </c>
      <c r="K939" s="2">
        <v>7.23</v>
      </c>
      <c r="L939" s="2">
        <v>2</v>
      </c>
      <c r="M939" s="2">
        <v>3.97</v>
      </c>
      <c r="N939" s="2">
        <v>15.24</v>
      </c>
      <c r="O939" s="2">
        <v>18.36</v>
      </c>
      <c r="P939" s="2">
        <v>4.8</v>
      </c>
      <c r="Q939" s="2">
        <v>17539</v>
      </c>
      <c r="R939" s="2">
        <v>9966</v>
      </c>
      <c r="S939" s="2">
        <v>4</v>
      </c>
      <c r="T939" s="30">
        <f t="shared" si="84"/>
        <v>16716732</v>
      </c>
      <c r="U939" s="30">
        <f t="shared" si="85"/>
        <v>6097595</v>
      </c>
      <c r="V939" s="30">
        <f t="shared" si="86"/>
        <v>10619137</v>
      </c>
      <c r="W939" s="27">
        <f t="shared" si="87"/>
        <v>132.57515075094571</v>
      </c>
      <c r="X939" s="31">
        <f t="shared" si="88"/>
        <v>208.70088265771108</v>
      </c>
      <c r="Y939" t="str">
        <f t="shared" si="89"/>
        <v>High ROI</v>
      </c>
    </row>
    <row r="940" spans="1:25" x14ac:dyDescent="0.3">
      <c r="A940" s="2" t="s">
        <v>957</v>
      </c>
      <c r="B940" s="2" t="s">
        <v>1609</v>
      </c>
      <c r="C940" s="2" t="s">
        <v>1632</v>
      </c>
      <c r="D940" s="2" t="s">
        <v>1638</v>
      </c>
      <c r="E940" s="2">
        <v>2023</v>
      </c>
      <c r="F940" s="2" t="s">
        <v>1641</v>
      </c>
      <c r="G940" s="2">
        <v>2166</v>
      </c>
      <c r="H940" s="2">
        <v>7407</v>
      </c>
      <c r="I940" s="2">
        <v>11990</v>
      </c>
      <c r="J940" s="2">
        <v>279206</v>
      </c>
      <c r="K940" s="2">
        <v>12.61</v>
      </c>
      <c r="L940" s="2">
        <v>12</v>
      </c>
      <c r="M940" s="2">
        <v>1.25</v>
      </c>
      <c r="N940" s="2">
        <v>6.4</v>
      </c>
      <c r="O940" s="2">
        <v>20.3</v>
      </c>
      <c r="P940" s="2">
        <v>3</v>
      </c>
      <c r="Q940" s="2">
        <v>8640</v>
      </c>
      <c r="R940" s="2">
        <v>9083</v>
      </c>
      <c r="S940" s="2">
        <v>9</v>
      </c>
      <c r="T940" s="30">
        <f t="shared" si="84"/>
        <v>16043562</v>
      </c>
      <c r="U940" s="30">
        <f t="shared" si="85"/>
        <v>26249546</v>
      </c>
      <c r="V940" s="30">
        <f t="shared" si="86"/>
        <v>-10205984</v>
      </c>
      <c r="W940" s="27">
        <f t="shared" si="87"/>
        <v>-36.553598418372097</v>
      </c>
      <c r="X940" s="31">
        <f t="shared" si="88"/>
        <v>57.461379769775718</v>
      </c>
      <c r="Y940" t="str">
        <f t="shared" si="89"/>
        <v>Loss making</v>
      </c>
    </row>
    <row r="941" spans="1:25" x14ac:dyDescent="0.3">
      <c r="A941" s="2" t="s">
        <v>958</v>
      </c>
      <c r="B941" s="2" t="s">
        <v>1440</v>
      </c>
      <c r="C941" s="2" t="s">
        <v>1633</v>
      </c>
      <c r="D941" s="2" t="s">
        <v>1638</v>
      </c>
      <c r="E941" s="2">
        <v>2024</v>
      </c>
      <c r="F941" s="2" t="s">
        <v>1639</v>
      </c>
      <c r="G941" s="2">
        <v>4156</v>
      </c>
      <c r="H941" s="2">
        <v>17627</v>
      </c>
      <c r="I941" s="2">
        <v>14472</v>
      </c>
      <c r="J941" s="2">
        <v>473177</v>
      </c>
      <c r="K941" s="2">
        <v>3.32</v>
      </c>
      <c r="L941" s="2">
        <v>7</v>
      </c>
      <c r="M941" s="2">
        <v>5.25</v>
      </c>
      <c r="N941" s="2">
        <v>10.18</v>
      </c>
      <c r="O941" s="2">
        <v>54.56</v>
      </c>
      <c r="P941" s="2">
        <v>4.5</v>
      </c>
      <c r="Q941" s="2">
        <v>10285</v>
      </c>
      <c r="R941" s="2">
        <v>5158</v>
      </c>
      <c r="S941" s="2">
        <v>9</v>
      </c>
      <c r="T941" s="30">
        <f t="shared" si="84"/>
        <v>73257812</v>
      </c>
      <c r="U941" s="30">
        <f t="shared" si="85"/>
        <v>60618809</v>
      </c>
      <c r="V941" s="30">
        <f t="shared" si="86"/>
        <v>12639003</v>
      </c>
      <c r="W941" s="27">
        <f t="shared" si="87"/>
        <v>26.710941148872408</v>
      </c>
      <c r="X941" s="31">
        <f t="shared" si="88"/>
        <v>154.82115994648936</v>
      </c>
      <c r="Y941" t="str">
        <f t="shared" si="89"/>
        <v>Moderate</v>
      </c>
    </row>
    <row r="942" spans="1:25" x14ac:dyDescent="0.3">
      <c r="A942" s="2" t="s">
        <v>959</v>
      </c>
      <c r="B942" s="2" t="s">
        <v>1298</v>
      </c>
      <c r="C942" s="2" t="s">
        <v>1632</v>
      </c>
      <c r="D942" s="2" t="s">
        <v>1636</v>
      </c>
      <c r="E942" s="2">
        <v>2023</v>
      </c>
      <c r="F942" s="2" t="s">
        <v>1641</v>
      </c>
      <c r="G942" s="2">
        <v>3375</v>
      </c>
      <c r="H942" s="2">
        <v>7156</v>
      </c>
      <c r="I942" s="2">
        <v>10784</v>
      </c>
      <c r="J942" s="2">
        <v>455818</v>
      </c>
      <c r="K942" s="2">
        <v>5.71</v>
      </c>
      <c r="L942" s="2">
        <v>6</v>
      </c>
      <c r="M942" s="2">
        <v>1.0900000000000001</v>
      </c>
      <c r="N942" s="2">
        <v>16.940000000000001</v>
      </c>
      <c r="O942" s="2">
        <v>81.52</v>
      </c>
      <c r="P942" s="2">
        <v>2.4</v>
      </c>
      <c r="Q942" s="2">
        <v>16401</v>
      </c>
      <c r="R942" s="2">
        <v>1409</v>
      </c>
      <c r="S942" s="2">
        <v>12</v>
      </c>
      <c r="T942" s="30">
        <f t="shared" si="84"/>
        <v>24151500</v>
      </c>
      <c r="U942" s="30">
        <f t="shared" si="85"/>
        <v>36851818</v>
      </c>
      <c r="V942" s="30">
        <f t="shared" si="86"/>
        <v>-12700318</v>
      </c>
      <c r="W942" s="27">
        <f t="shared" si="87"/>
        <v>-27.862695198522218</v>
      </c>
      <c r="X942" s="31">
        <f t="shared" si="88"/>
        <v>52.984963296754408</v>
      </c>
      <c r="Y942" t="str">
        <f t="shared" si="89"/>
        <v>Loss making</v>
      </c>
    </row>
    <row r="943" spans="1:25" x14ac:dyDescent="0.3">
      <c r="A943" s="2" t="s">
        <v>960</v>
      </c>
      <c r="B943" s="2" t="s">
        <v>1610</v>
      </c>
      <c r="C943" s="2" t="s">
        <v>1634</v>
      </c>
      <c r="D943" s="2" t="s">
        <v>1637</v>
      </c>
      <c r="E943" s="2">
        <v>2023</v>
      </c>
      <c r="F943" s="2" t="s">
        <v>1640</v>
      </c>
      <c r="G943" s="2">
        <v>2969</v>
      </c>
      <c r="H943" s="2">
        <v>10484</v>
      </c>
      <c r="I943" s="2">
        <v>10102</v>
      </c>
      <c r="J943" s="2">
        <v>168474</v>
      </c>
      <c r="K943" s="2">
        <v>12.13</v>
      </c>
      <c r="L943" s="2">
        <v>0</v>
      </c>
      <c r="M943" s="2">
        <v>2.0299999999999998</v>
      </c>
      <c r="N943" s="2">
        <v>5.67</v>
      </c>
      <c r="O943" s="2">
        <v>87.95</v>
      </c>
      <c r="P943" s="2">
        <v>2.5</v>
      </c>
      <c r="Q943" s="2">
        <v>4780</v>
      </c>
      <c r="R943" s="2">
        <v>7721</v>
      </c>
      <c r="S943" s="2">
        <v>14</v>
      </c>
      <c r="T943" s="30">
        <f t="shared" si="84"/>
        <v>31126996</v>
      </c>
      <c r="U943" s="30">
        <f t="shared" si="85"/>
        <v>30161312</v>
      </c>
      <c r="V943" s="30">
        <f t="shared" si="86"/>
        <v>965684</v>
      </c>
      <c r="W943" s="27">
        <f t="shared" si="87"/>
        <v>5.7319467692344217</v>
      </c>
      <c r="X943" s="31">
        <f t="shared" si="88"/>
        <v>184.75845531061174</v>
      </c>
      <c r="Y943" t="str">
        <f t="shared" si="89"/>
        <v>Low ROI</v>
      </c>
    </row>
    <row r="944" spans="1:25" x14ac:dyDescent="0.3">
      <c r="A944" s="2" t="s">
        <v>961</v>
      </c>
      <c r="B944" s="2" t="s">
        <v>1263</v>
      </c>
      <c r="C944" s="2" t="s">
        <v>1632</v>
      </c>
      <c r="D944" s="2" t="s">
        <v>1637</v>
      </c>
      <c r="E944" s="2">
        <v>2024</v>
      </c>
      <c r="F944" s="2" t="s">
        <v>1641</v>
      </c>
      <c r="G944" s="2">
        <v>2647</v>
      </c>
      <c r="H944" s="2">
        <v>9786</v>
      </c>
      <c r="I944" s="2">
        <v>4805</v>
      </c>
      <c r="J944" s="2">
        <v>321400</v>
      </c>
      <c r="K944" s="2">
        <v>12.35</v>
      </c>
      <c r="L944" s="2">
        <v>15</v>
      </c>
      <c r="M944" s="2">
        <v>9.98</v>
      </c>
      <c r="N944" s="2">
        <v>15.05</v>
      </c>
      <c r="O944" s="2">
        <v>13.7</v>
      </c>
      <c r="P944" s="2">
        <v>2.7</v>
      </c>
      <c r="Q944" s="2">
        <v>3712</v>
      </c>
      <c r="R944" s="2">
        <v>5029</v>
      </c>
      <c r="S944" s="2">
        <v>8</v>
      </c>
      <c r="T944" s="30">
        <f t="shared" si="84"/>
        <v>25903542</v>
      </c>
      <c r="U944" s="30">
        <f t="shared" si="85"/>
        <v>13040235</v>
      </c>
      <c r="V944" s="30">
        <f t="shared" si="86"/>
        <v>12863307</v>
      </c>
      <c r="W944" s="27">
        <f t="shared" si="87"/>
        <v>40.02273490976976</v>
      </c>
      <c r="X944" s="31">
        <f t="shared" si="88"/>
        <v>80.595961418792783</v>
      </c>
      <c r="Y944" t="str">
        <f t="shared" si="89"/>
        <v>Moderate</v>
      </c>
    </row>
    <row r="945" spans="1:25" x14ac:dyDescent="0.3">
      <c r="A945" s="2" t="s">
        <v>962</v>
      </c>
      <c r="B945" s="2" t="s">
        <v>1380</v>
      </c>
      <c r="C945" s="2" t="s">
        <v>1634</v>
      </c>
      <c r="D945" s="2" t="s">
        <v>1636</v>
      </c>
      <c r="E945" s="2">
        <v>2024</v>
      </c>
      <c r="F945" s="2" t="s">
        <v>1641</v>
      </c>
      <c r="G945" s="2">
        <v>3255</v>
      </c>
      <c r="H945" s="2">
        <v>7401</v>
      </c>
      <c r="I945" s="2">
        <v>8229</v>
      </c>
      <c r="J945" s="2">
        <v>293588</v>
      </c>
      <c r="K945" s="2">
        <v>5.77</v>
      </c>
      <c r="L945" s="2">
        <v>5</v>
      </c>
      <c r="M945" s="2">
        <v>5.41</v>
      </c>
      <c r="N945" s="2">
        <v>17.440000000000001</v>
      </c>
      <c r="O945" s="2">
        <v>38.46</v>
      </c>
      <c r="P945" s="2">
        <v>3.2</v>
      </c>
      <c r="Q945" s="2">
        <v>16713</v>
      </c>
      <c r="R945" s="2">
        <v>9622</v>
      </c>
      <c r="S945" s="2">
        <v>3</v>
      </c>
      <c r="T945" s="30">
        <f t="shared" si="84"/>
        <v>24090255</v>
      </c>
      <c r="U945" s="30">
        <f t="shared" si="85"/>
        <v>27078983</v>
      </c>
      <c r="V945" s="30">
        <f t="shared" si="86"/>
        <v>-2988728</v>
      </c>
      <c r="W945" s="27">
        <f t="shared" si="87"/>
        <v>-10.180007357248934</v>
      </c>
      <c r="X945" s="31">
        <f t="shared" si="88"/>
        <v>82.054630979467831</v>
      </c>
      <c r="Y945" t="str">
        <f t="shared" si="89"/>
        <v>Loss making</v>
      </c>
    </row>
    <row r="946" spans="1:25" x14ac:dyDescent="0.3">
      <c r="A946" s="2" t="s">
        <v>963</v>
      </c>
      <c r="B946" s="2" t="s">
        <v>1611</v>
      </c>
      <c r="C946" s="2" t="s">
        <v>1633</v>
      </c>
      <c r="D946" s="2" t="s">
        <v>1638</v>
      </c>
      <c r="E946" s="2">
        <v>2024</v>
      </c>
      <c r="F946" s="2" t="s">
        <v>1642</v>
      </c>
      <c r="G946" s="2">
        <v>4857</v>
      </c>
      <c r="H946" s="2">
        <v>6417</v>
      </c>
      <c r="I946" s="2">
        <v>3061</v>
      </c>
      <c r="J946" s="2">
        <v>84681</v>
      </c>
      <c r="K946" s="2">
        <v>6.89</v>
      </c>
      <c r="L946" s="2">
        <v>6</v>
      </c>
      <c r="M946" s="2">
        <v>2.84</v>
      </c>
      <c r="N946" s="2">
        <v>2.2599999999999998</v>
      </c>
      <c r="O946" s="2">
        <v>27.03</v>
      </c>
      <c r="P946" s="2">
        <v>3.2</v>
      </c>
      <c r="Q946" s="2">
        <v>9578</v>
      </c>
      <c r="R946" s="2">
        <v>8802</v>
      </c>
      <c r="S946" s="2">
        <v>6</v>
      </c>
      <c r="T946" s="30">
        <f t="shared" si="84"/>
        <v>31167369</v>
      </c>
      <c r="U946" s="30">
        <f t="shared" si="85"/>
        <v>14951958</v>
      </c>
      <c r="V946" s="30">
        <f t="shared" si="86"/>
        <v>16215411</v>
      </c>
      <c r="W946" s="27">
        <f t="shared" si="87"/>
        <v>191.4881850710313</v>
      </c>
      <c r="X946" s="31">
        <f t="shared" si="88"/>
        <v>368.05622276543733</v>
      </c>
      <c r="Y946" t="str">
        <f t="shared" si="89"/>
        <v>High ROI</v>
      </c>
    </row>
    <row r="947" spans="1:25" x14ac:dyDescent="0.3">
      <c r="A947" s="2" t="s">
        <v>964</v>
      </c>
      <c r="B947" s="2" t="s">
        <v>1531</v>
      </c>
      <c r="C947" s="2" t="s">
        <v>1632</v>
      </c>
      <c r="D947" s="2" t="s">
        <v>1635</v>
      </c>
      <c r="E947" s="2">
        <v>2023</v>
      </c>
      <c r="F947" s="2" t="s">
        <v>1639</v>
      </c>
      <c r="G947" s="2">
        <v>864</v>
      </c>
      <c r="H947" s="2">
        <v>9929</v>
      </c>
      <c r="I947" s="2">
        <v>4536</v>
      </c>
      <c r="J947" s="2">
        <v>141328</v>
      </c>
      <c r="K947" s="2">
        <v>4.55</v>
      </c>
      <c r="L947" s="2">
        <v>11</v>
      </c>
      <c r="M947" s="2">
        <v>9.9499999999999993</v>
      </c>
      <c r="N947" s="2">
        <v>12.44</v>
      </c>
      <c r="O947" s="2">
        <v>70.48</v>
      </c>
      <c r="P947" s="2">
        <v>3</v>
      </c>
      <c r="Q947" s="2">
        <v>17436</v>
      </c>
      <c r="R947" s="2">
        <v>8783</v>
      </c>
      <c r="S947" s="2">
        <v>7</v>
      </c>
      <c r="T947" s="30">
        <f t="shared" si="84"/>
        <v>8578656</v>
      </c>
      <c r="U947" s="30">
        <f t="shared" si="85"/>
        <v>4060432</v>
      </c>
      <c r="V947" s="30">
        <f t="shared" si="86"/>
        <v>4518224</v>
      </c>
      <c r="W947" s="27">
        <f t="shared" si="87"/>
        <v>31.96977244424318</v>
      </c>
      <c r="X947" s="31">
        <f t="shared" si="88"/>
        <v>60.700328314276014</v>
      </c>
      <c r="Y947" t="str">
        <f t="shared" si="89"/>
        <v>Moderate</v>
      </c>
    </row>
    <row r="948" spans="1:25" x14ac:dyDescent="0.3">
      <c r="A948" s="2" t="s">
        <v>965</v>
      </c>
      <c r="B948" s="2" t="s">
        <v>1321</v>
      </c>
      <c r="C948" s="2" t="s">
        <v>1634</v>
      </c>
      <c r="D948" s="2" t="s">
        <v>1636</v>
      </c>
      <c r="E948" s="2">
        <v>2023</v>
      </c>
      <c r="F948" s="2" t="s">
        <v>1639</v>
      </c>
      <c r="G948" s="2">
        <v>395</v>
      </c>
      <c r="H948" s="2">
        <v>16216</v>
      </c>
      <c r="I948" s="2">
        <v>12785</v>
      </c>
      <c r="J948" s="2">
        <v>268512</v>
      </c>
      <c r="K948" s="2">
        <v>13.99</v>
      </c>
      <c r="L948" s="2">
        <v>8</v>
      </c>
      <c r="M948" s="2">
        <v>9.67</v>
      </c>
      <c r="N948" s="2">
        <v>6.58</v>
      </c>
      <c r="O948" s="2">
        <v>61.22</v>
      </c>
      <c r="P948" s="2">
        <v>2.2000000000000002</v>
      </c>
      <c r="Q948" s="2">
        <v>18497</v>
      </c>
      <c r="R948" s="2">
        <v>1717</v>
      </c>
      <c r="S948" s="2">
        <v>13</v>
      </c>
      <c r="T948" s="30">
        <f t="shared" si="84"/>
        <v>6405320</v>
      </c>
      <c r="U948" s="30">
        <f t="shared" si="85"/>
        <v>5318587</v>
      </c>
      <c r="V948" s="30">
        <f t="shared" si="86"/>
        <v>1086733</v>
      </c>
      <c r="W948" s="27">
        <f t="shared" si="87"/>
        <v>4.0472418364914793</v>
      </c>
      <c r="X948" s="31">
        <f t="shared" si="88"/>
        <v>23.854874270051244</v>
      </c>
      <c r="Y948" t="str">
        <f t="shared" si="89"/>
        <v>Low ROI</v>
      </c>
    </row>
    <row r="949" spans="1:25" x14ac:dyDescent="0.3">
      <c r="A949" s="2" t="s">
        <v>966</v>
      </c>
      <c r="B949" s="2" t="s">
        <v>1051</v>
      </c>
      <c r="C949" s="2" t="s">
        <v>1633</v>
      </c>
      <c r="D949" s="2" t="s">
        <v>1636</v>
      </c>
      <c r="E949" s="2">
        <v>2024</v>
      </c>
      <c r="F949" s="2" t="s">
        <v>1639</v>
      </c>
      <c r="G949" s="2">
        <v>2399</v>
      </c>
      <c r="H949" s="2">
        <v>17295</v>
      </c>
      <c r="I949" s="2">
        <v>10928</v>
      </c>
      <c r="J949" s="2">
        <v>355505</v>
      </c>
      <c r="K949" s="2">
        <v>1.78</v>
      </c>
      <c r="L949" s="2">
        <v>10</v>
      </c>
      <c r="M949" s="2">
        <v>4.41</v>
      </c>
      <c r="N949" s="2">
        <v>18.11</v>
      </c>
      <c r="O949" s="2">
        <v>19.59</v>
      </c>
      <c r="P949" s="2">
        <v>4.7</v>
      </c>
      <c r="Q949" s="2">
        <v>15774</v>
      </c>
      <c r="R949" s="2">
        <v>1620</v>
      </c>
      <c r="S949" s="2">
        <v>11</v>
      </c>
      <c r="T949" s="30">
        <f t="shared" si="84"/>
        <v>41490705</v>
      </c>
      <c r="U949" s="30">
        <f t="shared" si="85"/>
        <v>26571777</v>
      </c>
      <c r="V949" s="30">
        <f t="shared" si="86"/>
        <v>14918928</v>
      </c>
      <c r="W949" s="27">
        <f t="shared" si="87"/>
        <v>41.965451962700946</v>
      </c>
      <c r="X949" s="31">
        <f t="shared" si="88"/>
        <v>116.70920240221656</v>
      </c>
      <c r="Y949" t="str">
        <f t="shared" si="89"/>
        <v>Moderate</v>
      </c>
    </row>
    <row r="950" spans="1:25" x14ac:dyDescent="0.3">
      <c r="A950" s="2" t="s">
        <v>967</v>
      </c>
      <c r="B950" s="2" t="s">
        <v>1130</v>
      </c>
      <c r="C950" s="2" t="s">
        <v>1633</v>
      </c>
      <c r="D950" s="2" t="s">
        <v>1637</v>
      </c>
      <c r="E950" s="2">
        <v>2023</v>
      </c>
      <c r="F950" s="2" t="s">
        <v>1641</v>
      </c>
      <c r="G950" s="2">
        <v>412</v>
      </c>
      <c r="H950" s="2">
        <v>12638</v>
      </c>
      <c r="I950" s="2">
        <v>7516</v>
      </c>
      <c r="J950" s="2">
        <v>84540</v>
      </c>
      <c r="K950" s="2">
        <v>14.01</v>
      </c>
      <c r="L950" s="2">
        <v>9</v>
      </c>
      <c r="M950" s="2">
        <v>2.6</v>
      </c>
      <c r="N950" s="2">
        <v>4.74</v>
      </c>
      <c r="O950" s="2">
        <v>48.68</v>
      </c>
      <c r="P950" s="2">
        <v>3.4</v>
      </c>
      <c r="Q950" s="2">
        <v>2368</v>
      </c>
      <c r="R950" s="2">
        <v>7992</v>
      </c>
      <c r="S950" s="2">
        <v>5</v>
      </c>
      <c r="T950" s="30">
        <f t="shared" si="84"/>
        <v>5206856</v>
      </c>
      <c r="U950" s="30">
        <f t="shared" si="85"/>
        <v>3181132</v>
      </c>
      <c r="V950" s="30">
        <f t="shared" si="86"/>
        <v>2025724</v>
      </c>
      <c r="W950" s="27">
        <f t="shared" si="87"/>
        <v>23.961722261651289</v>
      </c>
      <c r="X950" s="31">
        <f t="shared" si="88"/>
        <v>61.590442394132957</v>
      </c>
      <c r="Y950" t="str">
        <f t="shared" si="89"/>
        <v>Moderate</v>
      </c>
    </row>
    <row r="951" spans="1:25" x14ac:dyDescent="0.3">
      <c r="A951" s="2" t="s">
        <v>968</v>
      </c>
      <c r="B951" s="2" t="s">
        <v>1612</v>
      </c>
      <c r="C951" s="2" t="s">
        <v>1634</v>
      </c>
      <c r="D951" s="2" t="s">
        <v>1638</v>
      </c>
      <c r="E951" s="2">
        <v>2023</v>
      </c>
      <c r="F951" s="2" t="s">
        <v>1639</v>
      </c>
      <c r="G951" s="2">
        <v>2493</v>
      </c>
      <c r="H951" s="2">
        <v>4030</v>
      </c>
      <c r="I951" s="2">
        <v>5675</v>
      </c>
      <c r="J951" s="2">
        <v>207608</v>
      </c>
      <c r="K951" s="2">
        <v>10.26</v>
      </c>
      <c r="L951" s="2">
        <v>0</v>
      </c>
      <c r="M951" s="2">
        <v>8.3800000000000008</v>
      </c>
      <c r="N951" s="2">
        <v>22.31</v>
      </c>
      <c r="O951" s="2">
        <v>64.84</v>
      </c>
      <c r="P951" s="2">
        <v>2.6</v>
      </c>
      <c r="Q951" s="2">
        <v>18695</v>
      </c>
      <c r="R951" s="2">
        <v>1683</v>
      </c>
      <c r="S951" s="2">
        <v>14</v>
      </c>
      <c r="T951" s="30">
        <f t="shared" si="84"/>
        <v>10046790</v>
      </c>
      <c r="U951" s="30">
        <f t="shared" si="85"/>
        <v>14355383</v>
      </c>
      <c r="V951" s="30">
        <f t="shared" si="86"/>
        <v>-4308593</v>
      </c>
      <c r="W951" s="27">
        <f t="shared" si="87"/>
        <v>-20.753501791838463</v>
      </c>
      <c r="X951" s="31">
        <f t="shared" si="88"/>
        <v>48.393077338060188</v>
      </c>
      <c r="Y951" t="str">
        <f t="shared" si="89"/>
        <v>Loss making</v>
      </c>
    </row>
    <row r="952" spans="1:25" x14ac:dyDescent="0.3">
      <c r="A952" s="2" t="s">
        <v>969</v>
      </c>
      <c r="B952" s="2" t="s">
        <v>1567</v>
      </c>
      <c r="C952" s="2" t="s">
        <v>1633</v>
      </c>
      <c r="D952" s="2" t="s">
        <v>1638</v>
      </c>
      <c r="E952" s="2">
        <v>2024</v>
      </c>
      <c r="F952" s="2" t="s">
        <v>1640</v>
      </c>
      <c r="G952" s="2">
        <v>2315</v>
      </c>
      <c r="H952" s="2">
        <v>19844</v>
      </c>
      <c r="I952" s="2">
        <v>13349</v>
      </c>
      <c r="J952" s="2">
        <v>134700</v>
      </c>
      <c r="K952" s="2">
        <v>7.97</v>
      </c>
      <c r="L952" s="2">
        <v>17</v>
      </c>
      <c r="M952" s="2">
        <v>7.16</v>
      </c>
      <c r="N952" s="2">
        <v>10.77</v>
      </c>
      <c r="O952" s="2">
        <v>72.319999999999993</v>
      </c>
      <c r="P952" s="2">
        <v>3.6</v>
      </c>
      <c r="Q952" s="2">
        <v>17542</v>
      </c>
      <c r="R952" s="2">
        <v>6804</v>
      </c>
      <c r="S952" s="2">
        <v>11</v>
      </c>
      <c r="T952" s="30">
        <f t="shared" si="84"/>
        <v>45938860</v>
      </c>
      <c r="U952" s="30">
        <f t="shared" si="85"/>
        <v>31037635</v>
      </c>
      <c r="V952" s="30">
        <f t="shared" si="86"/>
        <v>14901225</v>
      </c>
      <c r="W952" s="27">
        <f t="shared" si="87"/>
        <v>110.62527839643653</v>
      </c>
      <c r="X952" s="31">
        <f t="shared" si="88"/>
        <v>341.04573125463992</v>
      </c>
      <c r="Y952" t="str">
        <f t="shared" si="89"/>
        <v>High ROI</v>
      </c>
    </row>
    <row r="953" spans="1:25" x14ac:dyDescent="0.3">
      <c r="A953" s="2" t="s">
        <v>970</v>
      </c>
      <c r="B953" s="2" t="s">
        <v>1165</v>
      </c>
      <c r="C953" s="2" t="s">
        <v>1633</v>
      </c>
      <c r="D953" s="2" t="s">
        <v>1636</v>
      </c>
      <c r="E953" s="2">
        <v>2024</v>
      </c>
      <c r="F953" s="2" t="s">
        <v>1639</v>
      </c>
      <c r="G953" s="2">
        <v>2238</v>
      </c>
      <c r="H953" s="2">
        <v>18932</v>
      </c>
      <c r="I953" s="2">
        <v>9721</v>
      </c>
      <c r="J953" s="2">
        <v>390676</v>
      </c>
      <c r="K953" s="2">
        <v>0.49</v>
      </c>
      <c r="L953" s="2">
        <v>3</v>
      </c>
      <c r="M953" s="2">
        <v>6.87</v>
      </c>
      <c r="N953" s="2">
        <v>4.95</v>
      </c>
      <c r="O953" s="2">
        <v>11.6</v>
      </c>
      <c r="P953" s="2">
        <v>4.0999999999999996</v>
      </c>
      <c r="Q953" s="2">
        <v>16907</v>
      </c>
      <c r="R953" s="2">
        <v>8088</v>
      </c>
      <c r="S953" s="2">
        <v>6</v>
      </c>
      <c r="T953" s="30">
        <f t="shared" si="84"/>
        <v>42369816</v>
      </c>
      <c r="U953" s="30">
        <f t="shared" si="85"/>
        <v>22146274</v>
      </c>
      <c r="V953" s="30">
        <f t="shared" si="86"/>
        <v>20223542</v>
      </c>
      <c r="W953" s="27">
        <f t="shared" si="87"/>
        <v>51.765509015142982</v>
      </c>
      <c r="X953" s="31">
        <f t="shared" si="88"/>
        <v>108.45256939254011</v>
      </c>
      <c r="Y953" t="str">
        <f t="shared" si="89"/>
        <v>Moderate</v>
      </c>
    </row>
    <row r="954" spans="1:25" x14ac:dyDescent="0.3">
      <c r="A954" s="2" t="s">
        <v>971</v>
      </c>
      <c r="B954" s="2" t="s">
        <v>1388</v>
      </c>
      <c r="C954" s="2" t="s">
        <v>1634</v>
      </c>
      <c r="D954" s="2" t="s">
        <v>1637</v>
      </c>
      <c r="E954" s="2">
        <v>2023</v>
      </c>
      <c r="F954" s="2" t="s">
        <v>1640</v>
      </c>
      <c r="G954" s="2">
        <v>3055</v>
      </c>
      <c r="H954" s="2">
        <v>7272</v>
      </c>
      <c r="I954" s="2">
        <v>5178</v>
      </c>
      <c r="J954" s="2">
        <v>237647</v>
      </c>
      <c r="K954" s="2">
        <v>7.13</v>
      </c>
      <c r="L954" s="2">
        <v>4</v>
      </c>
      <c r="M954" s="2">
        <v>8.93</v>
      </c>
      <c r="N954" s="2">
        <v>10.95</v>
      </c>
      <c r="O954" s="2">
        <v>81.239999999999995</v>
      </c>
      <c r="P954" s="2">
        <v>4.8</v>
      </c>
      <c r="Q954" s="2">
        <v>17754</v>
      </c>
      <c r="R954" s="2">
        <v>6683</v>
      </c>
      <c r="S954" s="2">
        <v>10</v>
      </c>
      <c r="T954" s="30">
        <f t="shared" si="84"/>
        <v>22215960</v>
      </c>
      <c r="U954" s="30">
        <f t="shared" si="85"/>
        <v>16056437</v>
      </c>
      <c r="V954" s="30">
        <f t="shared" si="86"/>
        <v>6159523</v>
      </c>
      <c r="W954" s="27">
        <f t="shared" si="87"/>
        <v>25.918791316532506</v>
      </c>
      <c r="X954" s="31">
        <f t="shared" si="88"/>
        <v>93.48302313936216</v>
      </c>
      <c r="Y954" t="str">
        <f t="shared" si="89"/>
        <v>Moderate</v>
      </c>
    </row>
    <row r="955" spans="1:25" x14ac:dyDescent="0.3">
      <c r="A955" s="2" t="s">
        <v>972</v>
      </c>
      <c r="B955" s="2" t="s">
        <v>1613</v>
      </c>
      <c r="C955" s="2" t="s">
        <v>1633</v>
      </c>
      <c r="D955" s="2" t="s">
        <v>1637</v>
      </c>
      <c r="E955" s="2">
        <v>2023</v>
      </c>
      <c r="F955" s="2" t="s">
        <v>1639</v>
      </c>
      <c r="G955" s="2">
        <v>3331</v>
      </c>
      <c r="H955" s="2">
        <v>16976</v>
      </c>
      <c r="I955" s="2">
        <v>8615</v>
      </c>
      <c r="J955" s="2">
        <v>439770</v>
      </c>
      <c r="K955" s="2">
        <v>6.12</v>
      </c>
      <c r="L955" s="2">
        <v>8</v>
      </c>
      <c r="M955" s="2">
        <v>6.89</v>
      </c>
      <c r="N955" s="2">
        <v>10.220000000000001</v>
      </c>
      <c r="O955" s="2">
        <v>55.54</v>
      </c>
      <c r="P955" s="2">
        <v>3</v>
      </c>
      <c r="Q955" s="2">
        <v>3244</v>
      </c>
      <c r="R955" s="2">
        <v>1675</v>
      </c>
      <c r="S955" s="2">
        <v>12</v>
      </c>
      <c r="T955" s="30">
        <f t="shared" si="84"/>
        <v>56547056</v>
      </c>
      <c r="U955" s="30">
        <f t="shared" si="85"/>
        <v>29136335</v>
      </c>
      <c r="V955" s="30">
        <f t="shared" si="86"/>
        <v>27410721</v>
      </c>
      <c r="W955" s="27">
        <f t="shared" si="87"/>
        <v>62.329674602633197</v>
      </c>
      <c r="X955" s="31">
        <f t="shared" si="88"/>
        <v>128.5832503354026</v>
      </c>
      <c r="Y955" t="str">
        <f t="shared" si="89"/>
        <v>Moderate</v>
      </c>
    </row>
    <row r="956" spans="1:25" x14ac:dyDescent="0.3">
      <c r="A956" s="2" t="s">
        <v>973</v>
      </c>
      <c r="B956" s="2" t="s">
        <v>1434</v>
      </c>
      <c r="C956" s="2" t="s">
        <v>1634</v>
      </c>
      <c r="D956" s="2" t="s">
        <v>1638</v>
      </c>
      <c r="E956" s="2">
        <v>2024</v>
      </c>
      <c r="F956" s="2" t="s">
        <v>1641</v>
      </c>
      <c r="G956" s="2">
        <v>1034</v>
      </c>
      <c r="H956" s="2">
        <v>17251</v>
      </c>
      <c r="I956" s="2">
        <v>14578</v>
      </c>
      <c r="J956" s="2">
        <v>446087</v>
      </c>
      <c r="K956" s="2">
        <v>2.42</v>
      </c>
      <c r="L956" s="2">
        <v>16</v>
      </c>
      <c r="M956" s="2">
        <v>2.84</v>
      </c>
      <c r="N956" s="2">
        <v>10.72</v>
      </c>
      <c r="O956" s="2">
        <v>74.95</v>
      </c>
      <c r="P956" s="2">
        <v>1.4</v>
      </c>
      <c r="Q956" s="2">
        <v>3756</v>
      </c>
      <c r="R956" s="2">
        <v>7035</v>
      </c>
      <c r="S956" s="2">
        <v>8</v>
      </c>
      <c r="T956" s="30">
        <f t="shared" si="84"/>
        <v>17837534</v>
      </c>
      <c r="U956" s="30">
        <f t="shared" si="85"/>
        <v>15519739</v>
      </c>
      <c r="V956" s="30">
        <f t="shared" si="86"/>
        <v>2317795</v>
      </c>
      <c r="W956" s="27">
        <f t="shared" si="87"/>
        <v>5.1958362382225891</v>
      </c>
      <c r="X956" s="31">
        <f t="shared" si="88"/>
        <v>39.986670761533063</v>
      </c>
      <c r="Y956" t="str">
        <f t="shared" si="89"/>
        <v>Low ROI</v>
      </c>
    </row>
    <row r="957" spans="1:25" x14ac:dyDescent="0.3">
      <c r="A957" s="2" t="s">
        <v>974</v>
      </c>
      <c r="B957" s="2" t="s">
        <v>1489</v>
      </c>
      <c r="C957" s="2" t="s">
        <v>1634</v>
      </c>
      <c r="D957" s="2" t="s">
        <v>1635</v>
      </c>
      <c r="E957" s="2">
        <v>2023</v>
      </c>
      <c r="F957" s="2" t="s">
        <v>1642</v>
      </c>
      <c r="G957" s="2">
        <v>1689</v>
      </c>
      <c r="H957" s="2">
        <v>4464</v>
      </c>
      <c r="I957" s="2">
        <v>4251</v>
      </c>
      <c r="J957" s="2">
        <v>96002</v>
      </c>
      <c r="K957" s="2">
        <v>9.85</v>
      </c>
      <c r="L957" s="2">
        <v>2</v>
      </c>
      <c r="M957" s="2">
        <v>6.94</v>
      </c>
      <c r="N957" s="2">
        <v>14.64</v>
      </c>
      <c r="O957" s="2">
        <v>74.64</v>
      </c>
      <c r="P957" s="2">
        <v>2.8</v>
      </c>
      <c r="Q957" s="2">
        <v>13359</v>
      </c>
      <c r="R957" s="2">
        <v>6276</v>
      </c>
      <c r="S957" s="2">
        <v>3</v>
      </c>
      <c r="T957" s="30">
        <f t="shared" si="84"/>
        <v>7539696</v>
      </c>
      <c r="U957" s="30">
        <f t="shared" si="85"/>
        <v>7275941</v>
      </c>
      <c r="V957" s="30">
        <f t="shared" si="86"/>
        <v>263755</v>
      </c>
      <c r="W957" s="27">
        <f t="shared" si="87"/>
        <v>2.7473906793608465</v>
      </c>
      <c r="X957" s="31">
        <f t="shared" si="88"/>
        <v>78.536863815337185</v>
      </c>
      <c r="Y957" t="str">
        <f t="shared" si="89"/>
        <v>Low ROI</v>
      </c>
    </row>
    <row r="958" spans="1:25" x14ac:dyDescent="0.3">
      <c r="A958" s="2" t="s">
        <v>975</v>
      </c>
      <c r="B958" s="2" t="s">
        <v>1243</v>
      </c>
      <c r="C958" s="2" t="s">
        <v>1633</v>
      </c>
      <c r="D958" s="2" t="s">
        <v>1636</v>
      </c>
      <c r="E958" s="2">
        <v>2023</v>
      </c>
      <c r="F958" s="2" t="s">
        <v>1639</v>
      </c>
      <c r="G958" s="2">
        <v>877</v>
      </c>
      <c r="H958" s="2">
        <v>8637</v>
      </c>
      <c r="I958" s="2">
        <v>13449</v>
      </c>
      <c r="J958" s="2">
        <v>99812</v>
      </c>
      <c r="K958" s="2">
        <v>14.57</v>
      </c>
      <c r="L958" s="2">
        <v>15</v>
      </c>
      <c r="M958" s="2">
        <v>3.06</v>
      </c>
      <c r="N958" s="2">
        <v>13.03</v>
      </c>
      <c r="O958" s="2">
        <v>25.19</v>
      </c>
      <c r="P958" s="2">
        <v>2.9</v>
      </c>
      <c r="Q958" s="2">
        <v>6923</v>
      </c>
      <c r="R958" s="2">
        <v>9338</v>
      </c>
      <c r="S958" s="2">
        <v>12</v>
      </c>
      <c r="T958" s="30">
        <f t="shared" si="84"/>
        <v>7574649</v>
      </c>
      <c r="U958" s="30">
        <f t="shared" si="85"/>
        <v>11894585</v>
      </c>
      <c r="V958" s="30">
        <f t="shared" si="86"/>
        <v>-4319936</v>
      </c>
      <c r="W958" s="27">
        <f t="shared" si="87"/>
        <v>-43.280727768204223</v>
      </c>
      <c r="X958" s="31">
        <f t="shared" si="88"/>
        <v>75.889161623852843</v>
      </c>
      <c r="Y958" t="str">
        <f t="shared" si="89"/>
        <v>Loss making</v>
      </c>
    </row>
    <row r="959" spans="1:25" x14ac:dyDescent="0.3">
      <c r="A959" s="2" t="s">
        <v>976</v>
      </c>
      <c r="B959" s="2" t="s">
        <v>1577</v>
      </c>
      <c r="C959" s="2" t="s">
        <v>1633</v>
      </c>
      <c r="D959" s="2" t="s">
        <v>1638</v>
      </c>
      <c r="E959" s="2">
        <v>2023</v>
      </c>
      <c r="F959" s="2" t="s">
        <v>1640</v>
      </c>
      <c r="G959" s="2">
        <v>2780</v>
      </c>
      <c r="H959" s="2">
        <v>18847</v>
      </c>
      <c r="I959" s="2">
        <v>8416</v>
      </c>
      <c r="J959" s="2">
        <v>465842</v>
      </c>
      <c r="K959" s="2">
        <v>8.43</v>
      </c>
      <c r="L959" s="2">
        <v>4</v>
      </c>
      <c r="M959" s="2">
        <v>7.59</v>
      </c>
      <c r="N959" s="2">
        <v>3.74</v>
      </c>
      <c r="O959" s="2">
        <v>18.809999999999999</v>
      </c>
      <c r="P959" s="2">
        <v>4.5999999999999996</v>
      </c>
      <c r="Q959" s="2">
        <v>6589</v>
      </c>
      <c r="R959" s="2">
        <v>2713</v>
      </c>
      <c r="S959" s="2">
        <v>2</v>
      </c>
      <c r="T959" s="30">
        <f t="shared" si="84"/>
        <v>52394660</v>
      </c>
      <c r="U959" s="30">
        <f t="shared" si="85"/>
        <v>23862322</v>
      </c>
      <c r="V959" s="30">
        <f t="shared" si="86"/>
        <v>28532338</v>
      </c>
      <c r="W959" s="27">
        <f t="shared" si="87"/>
        <v>61.248959947793459</v>
      </c>
      <c r="X959" s="31">
        <f t="shared" si="88"/>
        <v>112.47302733544851</v>
      </c>
      <c r="Y959" t="str">
        <f t="shared" si="89"/>
        <v>Moderate</v>
      </c>
    </row>
    <row r="960" spans="1:25" x14ac:dyDescent="0.3">
      <c r="A960" s="2" t="s">
        <v>977</v>
      </c>
      <c r="B960" s="2" t="s">
        <v>1492</v>
      </c>
      <c r="C960" s="2" t="s">
        <v>1632</v>
      </c>
      <c r="D960" s="2" t="s">
        <v>1638</v>
      </c>
      <c r="E960" s="2">
        <v>2023</v>
      </c>
      <c r="F960" s="2" t="s">
        <v>1641</v>
      </c>
      <c r="G960" s="2">
        <v>3581</v>
      </c>
      <c r="H960" s="2">
        <v>18420</v>
      </c>
      <c r="I960" s="2">
        <v>13528</v>
      </c>
      <c r="J960" s="2">
        <v>241051</v>
      </c>
      <c r="K960" s="2">
        <v>10.72</v>
      </c>
      <c r="L960" s="2">
        <v>15</v>
      </c>
      <c r="M960" s="2">
        <v>6.2</v>
      </c>
      <c r="N960" s="2">
        <v>1.64</v>
      </c>
      <c r="O960" s="2">
        <v>67.7</v>
      </c>
      <c r="P960" s="2">
        <v>2.6</v>
      </c>
      <c r="Q960" s="2">
        <v>8108</v>
      </c>
      <c r="R960" s="2">
        <v>3992</v>
      </c>
      <c r="S960" s="2">
        <v>3</v>
      </c>
      <c r="T960" s="30">
        <f t="shared" si="84"/>
        <v>65962020</v>
      </c>
      <c r="U960" s="30">
        <f t="shared" si="85"/>
        <v>48684819</v>
      </c>
      <c r="V960" s="30">
        <f t="shared" si="86"/>
        <v>17277201</v>
      </c>
      <c r="W960" s="27">
        <f t="shared" si="87"/>
        <v>71.67446308042696</v>
      </c>
      <c r="X960" s="31">
        <f t="shared" si="88"/>
        <v>273.64341985720864</v>
      </c>
      <c r="Y960" t="str">
        <f t="shared" si="89"/>
        <v>High ROI</v>
      </c>
    </row>
    <row r="961" spans="1:25" x14ac:dyDescent="0.3">
      <c r="A961" s="2" t="s">
        <v>978</v>
      </c>
      <c r="B961" s="2" t="s">
        <v>1614</v>
      </c>
      <c r="C961" s="2" t="s">
        <v>1633</v>
      </c>
      <c r="D961" s="2" t="s">
        <v>1636</v>
      </c>
      <c r="E961" s="2">
        <v>2024</v>
      </c>
      <c r="F961" s="2" t="s">
        <v>1640</v>
      </c>
      <c r="G961" s="2">
        <v>4501</v>
      </c>
      <c r="H961" s="2">
        <v>15391</v>
      </c>
      <c r="I961" s="2">
        <v>11132</v>
      </c>
      <c r="J961" s="2">
        <v>307906</v>
      </c>
      <c r="K961" s="2">
        <v>1.03</v>
      </c>
      <c r="L961" s="2">
        <v>2</v>
      </c>
      <c r="M961" s="2">
        <v>0.77</v>
      </c>
      <c r="N961" s="2">
        <v>18.239999999999998</v>
      </c>
      <c r="O961" s="2">
        <v>22.51</v>
      </c>
      <c r="P961" s="2">
        <v>4.8</v>
      </c>
      <c r="Q961" s="2">
        <v>11217</v>
      </c>
      <c r="R961" s="2">
        <v>8753</v>
      </c>
      <c r="S961" s="2">
        <v>4</v>
      </c>
      <c r="T961" s="30">
        <f t="shared" si="84"/>
        <v>69274891</v>
      </c>
      <c r="U961" s="30">
        <f t="shared" si="85"/>
        <v>50413038</v>
      </c>
      <c r="V961" s="30">
        <f t="shared" si="86"/>
        <v>18861853</v>
      </c>
      <c r="W961" s="27">
        <f t="shared" si="87"/>
        <v>61.258478236864498</v>
      </c>
      <c r="X961" s="31">
        <f t="shared" si="88"/>
        <v>224.98714217975615</v>
      </c>
      <c r="Y961" t="str">
        <f t="shared" si="89"/>
        <v>Moderate</v>
      </c>
    </row>
    <row r="962" spans="1:25" x14ac:dyDescent="0.3">
      <c r="A962" s="2" t="s">
        <v>979</v>
      </c>
      <c r="B962" s="2" t="s">
        <v>1469</v>
      </c>
      <c r="C962" s="2" t="s">
        <v>1633</v>
      </c>
      <c r="D962" s="2" t="s">
        <v>1637</v>
      </c>
      <c r="E962" s="2">
        <v>2024</v>
      </c>
      <c r="F962" s="2" t="s">
        <v>1640</v>
      </c>
      <c r="G962" s="2">
        <v>2985</v>
      </c>
      <c r="H962" s="2">
        <v>8840</v>
      </c>
      <c r="I962" s="2">
        <v>10636</v>
      </c>
      <c r="J962" s="2">
        <v>158946</v>
      </c>
      <c r="K962" s="2">
        <v>6.27</v>
      </c>
      <c r="L962" s="2">
        <v>19</v>
      </c>
      <c r="M962" s="2">
        <v>5.13</v>
      </c>
      <c r="N962" s="2">
        <v>13.99</v>
      </c>
      <c r="O962" s="2">
        <v>77.989999999999995</v>
      </c>
      <c r="P962" s="2">
        <v>2.9</v>
      </c>
      <c r="Q962" s="2">
        <v>19353</v>
      </c>
      <c r="R962" s="2">
        <v>6833</v>
      </c>
      <c r="S962" s="2">
        <v>12</v>
      </c>
      <c r="T962" s="30">
        <f t="shared" si="84"/>
        <v>26387400</v>
      </c>
      <c r="U962" s="30">
        <f t="shared" si="85"/>
        <v>31907406</v>
      </c>
      <c r="V962" s="30">
        <f t="shared" si="86"/>
        <v>-5520006</v>
      </c>
      <c r="W962" s="27">
        <f t="shared" si="87"/>
        <v>-34.728813559322035</v>
      </c>
      <c r="X962" s="31">
        <f t="shared" si="88"/>
        <v>166.0148729757276</v>
      </c>
      <c r="Y962" t="str">
        <f t="shared" si="89"/>
        <v>Loss making</v>
      </c>
    </row>
    <row r="963" spans="1:25" x14ac:dyDescent="0.3">
      <c r="A963" s="2" t="s">
        <v>980</v>
      </c>
      <c r="B963" s="2" t="s">
        <v>1310</v>
      </c>
      <c r="C963" s="2" t="s">
        <v>1634</v>
      </c>
      <c r="D963" s="2" t="s">
        <v>1635</v>
      </c>
      <c r="E963" s="2">
        <v>2024</v>
      </c>
      <c r="F963" s="2" t="s">
        <v>1642</v>
      </c>
      <c r="G963" s="2">
        <v>3926</v>
      </c>
      <c r="H963" s="2">
        <v>9467</v>
      </c>
      <c r="I963" s="2">
        <v>3600</v>
      </c>
      <c r="J963" s="2">
        <v>116668</v>
      </c>
      <c r="K963" s="2">
        <v>1.75</v>
      </c>
      <c r="L963" s="2">
        <v>14</v>
      </c>
      <c r="M963" s="2">
        <v>3.43</v>
      </c>
      <c r="N963" s="2">
        <v>8.98</v>
      </c>
      <c r="O963" s="2">
        <v>68.099999999999994</v>
      </c>
      <c r="P963" s="2">
        <v>4.9000000000000004</v>
      </c>
      <c r="Q963" s="2">
        <v>20559</v>
      </c>
      <c r="R963" s="2">
        <v>4531</v>
      </c>
      <c r="S963" s="2">
        <v>3</v>
      </c>
      <c r="T963" s="30">
        <f t="shared" ref="T963:T1001" si="90">G963*H963</f>
        <v>37167442</v>
      </c>
      <c r="U963" s="30">
        <f t="shared" ref="U963:U1001" si="91">(G963*I963)+J963</f>
        <v>14250268</v>
      </c>
      <c r="V963" s="30">
        <f t="shared" ref="V963:V1001" si="92">T963-U963</f>
        <v>22917174</v>
      </c>
      <c r="W963" s="27">
        <f t="shared" ref="W963:W1001" si="93">V963/J963</f>
        <v>196.4306750779991</v>
      </c>
      <c r="X963" s="31">
        <f t="shared" ref="X963:X1001" si="94">T963/J963</f>
        <v>318.57443343504644</v>
      </c>
      <c r="Y963" t="str">
        <f t="shared" ref="Y963:Y1001" si="95">IF(OR(W963&lt;$AB$2,W963&lt;0),"Loss making",IF(W963&lt;$AB$3,"Low ROI",IF(W963&lt;$AB$4,"Moderate","High ROI")))</f>
        <v>High ROI</v>
      </c>
    </row>
    <row r="964" spans="1:25" x14ac:dyDescent="0.3">
      <c r="A964" s="2" t="s">
        <v>981</v>
      </c>
      <c r="B964" s="2" t="s">
        <v>1586</v>
      </c>
      <c r="C964" s="2" t="s">
        <v>1633</v>
      </c>
      <c r="D964" s="2" t="s">
        <v>1637</v>
      </c>
      <c r="E964" s="2">
        <v>2023</v>
      </c>
      <c r="F964" s="2" t="s">
        <v>1640</v>
      </c>
      <c r="G964" s="2">
        <v>176</v>
      </c>
      <c r="H964" s="2">
        <v>13915</v>
      </c>
      <c r="I964" s="2">
        <v>13954</v>
      </c>
      <c r="J964" s="2">
        <v>149003</v>
      </c>
      <c r="K964" s="2">
        <v>9.19</v>
      </c>
      <c r="L964" s="2">
        <v>2</v>
      </c>
      <c r="M964" s="2">
        <v>3.29</v>
      </c>
      <c r="N964" s="2">
        <v>20.21</v>
      </c>
      <c r="O964" s="2">
        <v>77.349999999999994</v>
      </c>
      <c r="P964" s="2">
        <v>1</v>
      </c>
      <c r="Q964" s="2">
        <v>19397</v>
      </c>
      <c r="R964" s="2">
        <v>8212</v>
      </c>
      <c r="S964" s="2">
        <v>12</v>
      </c>
      <c r="T964" s="30">
        <f t="shared" si="90"/>
        <v>2449040</v>
      </c>
      <c r="U964" s="30">
        <f t="shared" si="91"/>
        <v>2604907</v>
      </c>
      <c r="V964" s="30">
        <f t="shared" si="92"/>
        <v>-155867</v>
      </c>
      <c r="W964" s="27">
        <f t="shared" si="93"/>
        <v>-1.0460661865868472</v>
      </c>
      <c r="X964" s="31">
        <f t="shared" si="94"/>
        <v>16.436179137332804</v>
      </c>
      <c r="Y964" t="str">
        <f t="shared" si="95"/>
        <v>Loss making</v>
      </c>
    </row>
    <row r="965" spans="1:25" x14ac:dyDescent="0.3">
      <c r="A965" s="2" t="s">
        <v>982</v>
      </c>
      <c r="B965" s="2" t="s">
        <v>1615</v>
      </c>
      <c r="C965" s="2" t="s">
        <v>1634</v>
      </c>
      <c r="D965" s="2" t="s">
        <v>1637</v>
      </c>
      <c r="E965" s="2">
        <v>2023</v>
      </c>
      <c r="F965" s="2" t="s">
        <v>1640</v>
      </c>
      <c r="G965" s="2">
        <v>3227</v>
      </c>
      <c r="H965" s="2">
        <v>13371</v>
      </c>
      <c r="I965" s="2">
        <v>14535</v>
      </c>
      <c r="J965" s="2">
        <v>261142</v>
      </c>
      <c r="K965" s="2">
        <v>14.08</v>
      </c>
      <c r="L965" s="2">
        <v>19</v>
      </c>
      <c r="M965" s="2">
        <v>6.02</v>
      </c>
      <c r="N965" s="2">
        <v>9.6999999999999993</v>
      </c>
      <c r="O965" s="2">
        <v>33.92</v>
      </c>
      <c r="P965" s="2">
        <v>4.5999999999999996</v>
      </c>
      <c r="Q965" s="2">
        <v>6376</v>
      </c>
      <c r="R965" s="2">
        <v>1481</v>
      </c>
      <c r="S965" s="2">
        <v>4</v>
      </c>
      <c r="T965" s="30">
        <f t="shared" si="90"/>
        <v>43148217</v>
      </c>
      <c r="U965" s="30">
        <f t="shared" si="91"/>
        <v>47165587</v>
      </c>
      <c r="V965" s="30">
        <f t="shared" si="92"/>
        <v>-4017370</v>
      </c>
      <c r="W965" s="27">
        <f t="shared" si="93"/>
        <v>-15.383852463410712</v>
      </c>
      <c r="X965" s="31">
        <f t="shared" si="94"/>
        <v>165.22894440572563</v>
      </c>
      <c r="Y965" t="str">
        <f t="shared" si="95"/>
        <v>Loss making</v>
      </c>
    </row>
    <row r="966" spans="1:25" x14ac:dyDescent="0.3">
      <c r="A966" s="2" t="s">
        <v>983</v>
      </c>
      <c r="B966" s="2" t="s">
        <v>1616</v>
      </c>
      <c r="C966" s="2" t="s">
        <v>1632</v>
      </c>
      <c r="D966" s="2" t="s">
        <v>1636</v>
      </c>
      <c r="E966" s="2">
        <v>2023</v>
      </c>
      <c r="F966" s="2" t="s">
        <v>1641</v>
      </c>
      <c r="G966" s="2">
        <v>3106</v>
      </c>
      <c r="H966" s="2">
        <v>13416</v>
      </c>
      <c r="I966" s="2">
        <v>9133</v>
      </c>
      <c r="J966" s="2">
        <v>270462</v>
      </c>
      <c r="K966" s="2">
        <v>9.93</v>
      </c>
      <c r="L966" s="2">
        <v>13</v>
      </c>
      <c r="M966" s="2">
        <v>3.22</v>
      </c>
      <c r="N966" s="2">
        <v>19.899999999999999</v>
      </c>
      <c r="O966" s="2">
        <v>35.33</v>
      </c>
      <c r="P966" s="2">
        <v>4.7</v>
      </c>
      <c r="Q966" s="2">
        <v>19335</v>
      </c>
      <c r="R966" s="2">
        <v>9437</v>
      </c>
      <c r="S966" s="2">
        <v>11</v>
      </c>
      <c r="T966" s="30">
        <f t="shared" si="90"/>
        <v>41670096</v>
      </c>
      <c r="U966" s="30">
        <f t="shared" si="91"/>
        <v>28637560</v>
      </c>
      <c r="V966" s="30">
        <f t="shared" si="92"/>
        <v>13032536</v>
      </c>
      <c r="W966" s="27">
        <f t="shared" si="93"/>
        <v>48.186199909784001</v>
      </c>
      <c r="X966" s="31">
        <f t="shared" si="94"/>
        <v>154.07005790092509</v>
      </c>
      <c r="Y966" t="str">
        <f t="shared" si="95"/>
        <v>Moderate</v>
      </c>
    </row>
    <row r="967" spans="1:25" x14ac:dyDescent="0.3">
      <c r="A967" s="2" t="s">
        <v>984</v>
      </c>
      <c r="B967" s="2" t="s">
        <v>1049</v>
      </c>
      <c r="C967" s="2" t="s">
        <v>1632</v>
      </c>
      <c r="D967" s="2" t="s">
        <v>1635</v>
      </c>
      <c r="E967" s="2">
        <v>2024</v>
      </c>
      <c r="F967" s="2" t="s">
        <v>1641</v>
      </c>
      <c r="G967" s="2">
        <v>653</v>
      </c>
      <c r="H967" s="2">
        <v>10234</v>
      </c>
      <c r="I967" s="2">
        <v>6210</v>
      </c>
      <c r="J967" s="2">
        <v>355142</v>
      </c>
      <c r="K967" s="2">
        <v>1.1499999999999999</v>
      </c>
      <c r="L967" s="2">
        <v>15</v>
      </c>
      <c r="M967" s="2">
        <v>7.77</v>
      </c>
      <c r="N967" s="2">
        <v>7.64</v>
      </c>
      <c r="O967" s="2">
        <v>63.7</v>
      </c>
      <c r="P967" s="2">
        <v>4.8</v>
      </c>
      <c r="Q967" s="2">
        <v>4507</v>
      </c>
      <c r="R967" s="2">
        <v>3615</v>
      </c>
      <c r="S967" s="2">
        <v>12</v>
      </c>
      <c r="T967" s="30">
        <f t="shared" si="90"/>
        <v>6682802</v>
      </c>
      <c r="U967" s="30">
        <f t="shared" si="91"/>
        <v>4410272</v>
      </c>
      <c r="V967" s="30">
        <f t="shared" si="92"/>
        <v>2272530</v>
      </c>
      <c r="W967" s="27">
        <f t="shared" si="93"/>
        <v>6.3989333843927216</v>
      </c>
      <c r="X967" s="31">
        <f t="shared" si="94"/>
        <v>18.817267459213497</v>
      </c>
      <c r="Y967" t="str">
        <f t="shared" si="95"/>
        <v>Low ROI</v>
      </c>
    </row>
    <row r="968" spans="1:25" x14ac:dyDescent="0.3">
      <c r="A968" s="2" t="s">
        <v>985</v>
      </c>
      <c r="B968" s="2" t="s">
        <v>1422</v>
      </c>
      <c r="C968" s="2" t="s">
        <v>1634</v>
      </c>
      <c r="D968" s="2" t="s">
        <v>1637</v>
      </c>
      <c r="E968" s="2">
        <v>2024</v>
      </c>
      <c r="F968" s="2" t="s">
        <v>1640</v>
      </c>
      <c r="G968" s="2">
        <v>3499</v>
      </c>
      <c r="H968" s="2">
        <v>2345</v>
      </c>
      <c r="I968" s="2">
        <v>2255</v>
      </c>
      <c r="J968" s="2">
        <v>244886</v>
      </c>
      <c r="K968" s="2">
        <v>5.32</v>
      </c>
      <c r="L968" s="2">
        <v>16</v>
      </c>
      <c r="M968" s="2">
        <v>0.71</v>
      </c>
      <c r="N968" s="2">
        <v>1.82</v>
      </c>
      <c r="O968" s="2">
        <v>12.52</v>
      </c>
      <c r="P968" s="2">
        <v>1.1000000000000001</v>
      </c>
      <c r="Q968" s="2">
        <v>15825</v>
      </c>
      <c r="R968" s="2">
        <v>4554</v>
      </c>
      <c r="S968" s="2">
        <v>12</v>
      </c>
      <c r="T968" s="30">
        <f t="shared" si="90"/>
        <v>8205155</v>
      </c>
      <c r="U968" s="30">
        <f t="shared" si="91"/>
        <v>8135131</v>
      </c>
      <c r="V968" s="30">
        <f t="shared" si="92"/>
        <v>70024</v>
      </c>
      <c r="W968" s="27">
        <f t="shared" si="93"/>
        <v>0.28594529699533661</v>
      </c>
      <c r="X968" s="31">
        <f t="shared" si="94"/>
        <v>33.506019127267379</v>
      </c>
      <c r="Y968" t="str">
        <f t="shared" si="95"/>
        <v>Low ROI</v>
      </c>
    </row>
    <row r="969" spans="1:25" x14ac:dyDescent="0.3">
      <c r="A969" s="2" t="s">
        <v>986</v>
      </c>
      <c r="B969" s="2" t="s">
        <v>1540</v>
      </c>
      <c r="C969" s="2" t="s">
        <v>1632</v>
      </c>
      <c r="D969" s="2" t="s">
        <v>1636</v>
      </c>
      <c r="E969" s="2">
        <v>2024</v>
      </c>
      <c r="F969" s="2" t="s">
        <v>1639</v>
      </c>
      <c r="G969" s="2">
        <v>4196</v>
      </c>
      <c r="H969" s="2">
        <v>3994</v>
      </c>
      <c r="I969" s="2">
        <v>7692</v>
      </c>
      <c r="J969" s="2">
        <v>154601</v>
      </c>
      <c r="K969" s="2">
        <v>8.26</v>
      </c>
      <c r="L969" s="2">
        <v>19</v>
      </c>
      <c r="M969" s="2">
        <v>6.6</v>
      </c>
      <c r="N969" s="2">
        <v>23.32</v>
      </c>
      <c r="O969" s="2">
        <v>68.12</v>
      </c>
      <c r="P969" s="2">
        <v>1.7</v>
      </c>
      <c r="Q969" s="2">
        <v>4624</v>
      </c>
      <c r="R969" s="2">
        <v>7869</v>
      </c>
      <c r="S969" s="2">
        <v>13</v>
      </c>
      <c r="T969" s="30">
        <f t="shared" si="90"/>
        <v>16758824</v>
      </c>
      <c r="U969" s="30">
        <f t="shared" si="91"/>
        <v>32430233</v>
      </c>
      <c r="V969" s="30">
        <f t="shared" si="92"/>
        <v>-15671409</v>
      </c>
      <c r="W969" s="27">
        <f t="shared" si="93"/>
        <v>-101.36680228459066</v>
      </c>
      <c r="X969" s="31">
        <f t="shared" si="94"/>
        <v>108.40048900071798</v>
      </c>
      <c r="Y969" t="str">
        <f t="shared" si="95"/>
        <v>Loss making</v>
      </c>
    </row>
    <row r="970" spans="1:25" x14ac:dyDescent="0.3">
      <c r="A970" s="2" t="s">
        <v>987</v>
      </c>
      <c r="B970" s="2" t="s">
        <v>1617</v>
      </c>
      <c r="C970" s="2" t="s">
        <v>1633</v>
      </c>
      <c r="D970" s="2" t="s">
        <v>1635</v>
      </c>
      <c r="E970" s="2">
        <v>2023</v>
      </c>
      <c r="F970" s="2" t="s">
        <v>1641</v>
      </c>
      <c r="G970" s="2">
        <v>3583</v>
      </c>
      <c r="H970" s="2">
        <v>14177</v>
      </c>
      <c r="I970" s="2">
        <v>14963</v>
      </c>
      <c r="J970" s="2">
        <v>488823</v>
      </c>
      <c r="K970" s="2">
        <v>6.05</v>
      </c>
      <c r="L970" s="2">
        <v>17</v>
      </c>
      <c r="M970" s="2">
        <v>8.09</v>
      </c>
      <c r="N970" s="2">
        <v>9.86</v>
      </c>
      <c r="O970" s="2">
        <v>76.86</v>
      </c>
      <c r="P970" s="2">
        <v>3.6</v>
      </c>
      <c r="Q970" s="2">
        <v>3253</v>
      </c>
      <c r="R970" s="2">
        <v>6589</v>
      </c>
      <c r="S970" s="2">
        <v>13</v>
      </c>
      <c r="T970" s="30">
        <f t="shared" si="90"/>
        <v>50796191</v>
      </c>
      <c r="U970" s="30">
        <f t="shared" si="91"/>
        <v>54101252</v>
      </c>
      <c r="V970" s="30">
        <f t="shared" si="92"/>
        <v>-3305061</v>
      </c>
      <c r="W970" s="27">
        <f t="shared" si="93"/>
        <v>-6.7612632793465117</v>
      </c>
      <c r="X970" s="31">
        <f t="shared" si="94"/>
        <v>103.91530472175</v>
      </c>
      <c r="Y970" t="str">
        <f t="shared" si="95"/>
        <v>Loss making</v>
      </c>
    </row>
    <row r="971" spans="1:25" x14ac:dyDescent="0.3">
      <c r="A971" s="2" t="s">
        <v>988</v>
      </c>
      <c r="B971" s="2" t="s">
        <v>1618</v>
      </c>
      <c r="C971" s="2" t="s">
        <v>1632</v>
      </c>
      <c r="D971" s="2" t="s">
        <v>1638</v>
      </c>
      <c r="E971" s="2">
        <v>2024</v>
      </c>
      <c r="F971" s="2" t="s">
        <v>1641</v>
      </c>
      <c r="G971" s="2">
        <v>3417</v>
      </c>
      <c r="H971" s="2">
        <v>19768</v>
      </c>
      <c r="I971" s="2">
        <v>14935</v>
      </c>
      <c r="J971" s="2">
        <v>319956</v>
      </c>
      <c r="K971" s="2">
        <v>12.5</v>
      </c>
      <c r="L971" s="2">
        <v>17</v>
      </c>
      <c r="M971" s="2">
        <v>6.73</v>
      </c>
      <c r="N971" s="2">
        <v>19.82</v>
      </c>
      <c r="O971" s="2">
        <v>43.21</v>
      </c>
      <c r="P971" s="2">
        <v>1.1000000000000001</v>
      </c>
      <c r="Q971" s="2">
        <v>19496</v>
      </c>
      <c r="R971" s="2">
        <v>8484</v>
      </c>
      <c r="S971" s="2">
        <v>10</v>
      </c>
      <c r="T971" s="30">
        <f t="shared" si="90"/>
        <v>67547256</v>
      </c>
      <c r="U971" s="30">
        <f t="shared" si="91"/>
        <v>51352851</v>
      </c>
      <c r="V971" s="30">
        <f t="shared" si="92"/>
        <v>16194405</v>
      </c>
      <c r="W971" s="27">
        <f t="shared" si="93"/>
        <v>50.614475115328361</v>
      </c>
      <c r="X971" s="31">
        <f t="shared" si="94"/>
        <v>211.11420320294042</v>
      </c>
      <c r="Y971" t="str">
        <f t="shared" si="95"/>
        <v>Moderate</v>
      </c>
    </row>
    <row r="972" spans="1:25" x14ac:dyDescent="0.3">
      <c r="A972" s="2" t="s">
        <v>989</v>
      </c>
      <c r="B972" s="2" t="s">
        <v>1598</v>
      </c>
      <c r="C972" s="2" t="s">
        <v>1632</v>
      </c>
      <c r="D972" s="2" t="s">
        <v>1635</v>
      </c>
      <c r="E972" s="2">
        <v>2024</v>
      </c>
      <c r="F972" s="2" t="s">
        <v>1640</v>
      </c>
      <c r="G972" s="2">
        <v>3418</v>
      </c>
      <c r="H972" s="2">
        <v>13830</v>
      </c>
      <c r="I972" s="2">
        <v>6608</v>
      </c>
      <c r="J972" s="2">
        <v>111844</v>
      </c>
      <c r="K972" s="2">
        <v>12.22</v>
      </c>
      <c r="L972" s="2">
        <v>13</v>
      </c>
      <c r="M972" s="2">
        <v>4.97</v>
      </c>
      <c r="N972" s="2">
        <v>6.98</v>
      </c>
      <c r="O972" s="2">
        <v>71.19</v>
      </c>
      <c r="P972" s="2">
        <v>1.3</v>
      </c>
      <c r="Q972" s="2">
        <v>4775</v>
      </c>
      <c r="R972" s="2">
        <v>3634</v>
      </c>
      <c r="S972" s="2">
        <v>5</v>
      </c>
      <c r="T972" s="30">
        <f t="shared" si="90"/>
        <v>47270940</v>
      </c>
      <c r="U972" s="30">
        <f t="shared" si="91"/>
        <v>22697988</v>
      </c>
      <c r="V972" s="30">
        <f t="shared" si="92"/>
        <v>24572952</v>
      </c>
      <c r="W972" s="27">
        <f t="shared" si="93"/>
        <v>219.70737813382925</v>
      </c>
      <c r="X972" s="31">
        <f t="shared" si="94"/>
        <v>422.65065627123494</v>
      </c>
      <c r="Y972" t="str">
        <f t="shared" si="95"/>
        <v>High ROI</v>
      </c>
    </row>
    <row r="973" spans="1:25" x14ac:dyDescent="0.3">
      <c r="A973" s="2" t="s">
        <v>990</v>
      </c>
      <c r="B973" s="2" t="s">
        <v>1563</v>
      </c>
      <c r="C973" s="2" t="s">
        <v>1633</v>
      </c>
      <c r="D973" s="2" t="s">
        <v>1635</v>
      </c>
      <c r="E973" s="2">
        <v>2023</v>
      </c>
      <c r="F973" s="2" t="s">
        <v>1640</v>
      </c>
      <c r="G973" s="2">
        <v>3847</v>
      </c>
      <c r="H973" s="2">
        <v>6679</v>
      </c>
      <c r="I973" s="2">
        <v>7596</v>
      </c>
      <c r="J973" s="2">
        <v>251165</v>
      </c>
      <c r="K973" s="2">
        <v>9.18</v>
      </c>
      <c r="L973" s="2">
        <v>17</v>
      </c>
      <c r="M973" s="2">
        <v>9.5</v>
      </c>
      <c r="N973" s="2">
        <v>16.16</v>
      </c>
      <c r="O973" s="2">
        <v>23.97</v>
      </c>
      <c r="P973" s="2">
        <v>1.9</v>
      </c>
      <c r="Q973" s="2">
        <v>10247</v>
      </c>
      <c r="R973" s="2">
        <v>855</v>
      </c>
      <c r="S973" s="2">
        <v>13</v>
      </c>
      <c r="T973" s="30">
        <f t="shared" si="90"/>
        <v>25694113</v>
      </c>
      <c r="U973" s="30">
        <f t="shared" si="91"/>
        <v>29472977</v>
      </c>
      <c r="V973" s="30">
        <f t="shared" si="92"/>
        <v>-3778864</v>
      </c>
      <c r="W973" s="27">
        <f t="shared" si="93"/>
        <v>-15.04534469372723</v>
      </c>
      <c r="X973" s="31">
        <f t="shared" si="94"/>
        <v>102.29973523381044</v>
      </c>
      <c r="Y973" t="str">
        <f t="shared" si="95"/>
        <v>Loss making</v>
      </c>
    </row>
    <row r="974" spans="1:25" x14ac:dyDescent="0.3">
      <c r="A974" s="2" t="s">
        <v>991</v>
      </c>
      <c r="B974" s="2" t="s">
        <v>1619</v>
      </c>
      <c r="C974" s="2" t="s">
        <v>1634</v>
      </c>
      <c r="D974" s="2" t="s">
        <v>1638</v>
      </c>
      <c r="E974" s="2">
        <v>2023</v>
      </c>
      <c r="F974" s="2" t="s">
        <v>1642</v>
      </c>
      <c r="G974" s="2">
        <v>1842</v>
      </c>
      <c r="H974" s="2">
        <v>8110</v>
      </c>
      <c r="I974" s="2">
        <v>5596</v>
      </c>
      <c r="J974" s="2">
        <v>445395</v>
      </c>
      <c r="K974" s="2">
        <v>5.6</v>
      </c>
      <c r="L974" s="2">
        <v>14</v>
      </c>
      <c r="M974" s="2">
        <v>3</v>
      </c>
      <c r="N974" s="2">
        <v>21.83</v>
      </c>
      <c r="O974" s="2">
        <v>35.78</v>
      </c>
      <c r="P974" s="2">
        <v>3</v>
      </c>
      <c r="Q974" s="2">
        <v>13943</v>
      </c>
      <c r="R974" s="2">
        <v>9976</v>
      </c>
      <c r="S974" s="2">
        <v>10</v>
      </c>
      <c r="T974" s="30">
        <f t="shared" si="90"/>
        <v>14938620</v>
      </c>
      <c r="U974" s="30">
        <f t="shared" si="91"/>
        <v>10753227</v>
      </c>
      <c r="V974" s="30">
        <f t="shared" si="92"/>
        <v>4185393</v>
      </c>
      <c r="W974" s="27">
        <f t="shared" si="93"/>
        <v>9.3970363385309668</v>
      </c>
      <c r="X974" s="31">
        <f t="shared" si="94"/>
        <v>33.540160980702524</v>
      </c>
      <c r="Y974" t="str">
        <f t="shared" si="95"/>
        <v>Low ROI</v>
      </c>
    </row>
    <row r="975" spans="1:25" x14ac:dyDescent="0.3">
      <c r="A975" s="2" t="s">
        <v>992</v>
      </c>
      <c r="B975" s="2" t="s">
        <v>1620</v>
      </c>
      <c r="C975" s="2" t="s">
        <v>1632</v>
      </c>
      <c r="D975" s="2" t="s">
        <v>1635</v>
      </c>
      <c r="E975" s="2">
        <v>2024</v>
      </c>
      <c r="F975" s="2" t="s">
        <v>1641</v>
      </c>
      <c r="G975" s="2">
        <v>2911</v>
      </c>
      <c r="H975" s="2">
        <v>7930</v>
      </c>
      <c r="I975" s="2">
        <v>5893</v>
      </c>
      <c r="J975" s="2">
        <v>224870</v>
      </c>
      <c r="K975" s="2">
        <v>3.83</v>
      </c>
      <c r="L975" s="2">
        <v>14</v>
      </c>
      <c r="M975" s="2">
        <v>0.19</v>
      </c>
      <c r="N975" s="2">
        <v>1.04</v>
      </c>
      <c r="O975" s="2">
        <v>87.94</v>
      </c>
      <c r="P975" s="2">
        <v>3.2</v>
      </c>
      <c r="Q975" s="2">
        <v>19933</v>
      </c>
      <c r="R975" s="2">
        <v>2625</v>
      </c>
      <c r="S975" s="2">
        <v>12</v>
      </c>
      <c r="T975" s="30">
        <f t="shared" si="90"/>
        <v>23084230</v>
      </c>
      <c r="U975" s="30">
        <f t="shared" si="91"/>
        <v>17379393</v>
      </c>
      <c r="V975" s="30">
        <f t="shared" si="92"/>
        <v>5704837</v>
      </c>
      <c r="W975" s="27">
        <f t="shared" si="93"/>
        <v>25.36948903811091</v>
      </c>
      <c r="X975" s="31">
        <f t="shared" si="94"/>
        <v>102.65589006981811</v>
      </c>
      <c r="Y975" t="str">
        <f t="shared" si="95"/>
        <v>Moderate</v>
      </c>
    </row>
    <row r="976" spans="1:25" x14ac:dyDescent="0.3">
      <c r="A976" s="2" t="s">
        <v>993</v>
      </c>
      <c r="B976" s="2" t="s">
        <v>1621</v>
      </c>
      <c r="C976" s="2" t="s">
        <v>1632</v>
      </c>
      <c r="D976" s="2" t="s">
        <v>1638</v>
      </c>
      <c r="E976" s="2">
        <v>2023</v>
      </c>
      <c r="F976" s="2" t="s">
        <v>1641</v>
      </c>
      <c r="G976" s="2">
        <v>3526</v>
      </c>
      <c r="H976" s="2">
        <v>8654</v>
      </c>
      <c r="I976" s="2">
        <v>11088</v>
      </c>
      <c r="J976" s="2">
        <v>124601</v>
      </c>
      <c r="K976" s="2">
        <v>1.59</v>
      </c>
      <c r="L976" s="2">
        <v>5</v>
      </c>
      <c r="M976" s="2">
        <v>4.32</v>
      </c>
      <c r="N976" s="2">
        <v>20.77</v>
      </c>
      <c r="O976" s="2">
        <v>88.91</v>
      </c>
      <c r="P976" s="2">
        <v>1.1000000000000001</v>
      </c>
      <c r="Q976" s="2">
        <v>2324</v>
      </c>
      <c r="R976" s="2">
        <v>927</v>
      </c>
      <c r="S976" s="2">
        <v>4</v>
      </c>
      <c r="T976" s="30">
        <f t="shared" si="90"/>
        <v>30514004</v>
      </c>
      <c r="U976" s="30">
        <f t="shared" si="91"/>
        <v>39220889</v>
      </c>
      <c r="V976" s="30">
        <f t="shared" si="92"/>
        <v>-8706885</v>
      </c>
      <c r="W976" s="27">
        <f t="shared" si="93"/>
        <v>-69.878130994133272</v>
      </c>
      <c r="X976" s="31">
        <f t="shared" si="94"/>
        <v>244.89373279508189</v>
      </c>
      <c r="Y976" t="str">
        <f t="shared" si="95"/>
        <v>Loss making</v>
      </c>
    </row>
    <row r="977" spans="1:25" x14ac:dyDescent="0.3">
      <c r="A977" s="2" t="s">
        <v>994</v>
      </c>
      <c r="B977" s="2" t="s">
        <v>1622</v>
      </c>
      <c r="C977" s="2" t="s">
        <v>1633</v>
      </c>
      <c r="D977" s="2" t="s">
        <v>1637</v>
      </c>
      <c r="E977" s="2">
        <v>2023</v>
      </c>
      <c r="F977" s="2" t="s">
        <v>1642</v>
      </c>
      <c r="G977" s="2">
        <v>3467</v>
      </c>
      <c r="H977" s="2">
        <v>15328</v>
      </c>
      <c r="I977" s="2">
        <v>2125</v>
      </c>
      <c r="J977" s="2">
        <v>451491</v>
      </c>
      <c r="K977" s="2">
        <v>5.32</v>
      </c>
      <c r="L977" s="2">
        <v>14</v>
      </c>
      <c r="M977" s="2">
        <v>0.33</v>
      </c>
      <c r="N977" s="2">
        <v>14.28</v>
      </c>
      <c r="O977" s="2">
        <v>51.01</v>
      </c>
      <c r="P977" s="2">
        <v>1.7</v>
      </c>
      <c r="Q977" s="2">
        <v>15380</v>
      </c>
      <c r="R977" s="2">
        <v>9181</v>
      </c>
      <c r="S977" s="2">
        <v>13</v>
      </c>
      <c r="T977" s="30">
        <f t="shared" si="90"/>
        <v>53142176</v>
      </c>
      <c r="U977" s="30">
        <f t="shared" si="91"/>
        <v>7818866</v>
      </c>
      <c r="V977" s="30">
        <f t="shared" si="92"/>
        <v>45323310</v>
      </c>
      <c r="W977" s="27">
        <f t="shared" si="93"/>
        <v>100.38585486753888</v>
      </c>
      <c r="X977" s="31">
        <f t="shared" si="94"/>
        <v>117.70373274328836</v>
      </c>
      <c r="Y977" t="str">
        <f t="shared" si="95"/>
        <v>High ROI</v>
      </c>
    </row>
    <row r="978" spans="1:25" x14ac:dyDescent="0.3">
      <c r="A978" s="2" t="s">
        <v>995</v>
      </c>
      <c r="B978" s="2" t="s">
        <v>1623</v>
      </c>
      <c r="C978" s="2" t="s">
        <v>1634</v>
      </c>
      <c r="D978" s="2" t="s">
        <v>1635</v>
      </c>
      <c r="E978" s="2">
        <v>2024</v>
      </c>
      <c r="F978" s="2" t="s">
        <v>1639</v>
      </c>
      <c r="G978" s="2">
        <v>1695</v>
      </c>
      <c r="H978" s="2">
        <v>11645</v>
      </c>
      <c r="I978" s="2">
        <v>5776</v>
      </c>
      <c r="J978" s="2">
        <v>493790</v>
      </c>
      <c r="K978" s="2">
        <v>6.2</v>
      </c>
      <c r="L978" s="2">
        <v>17</v>
      </c>
      <c r="M978" s="2">
        <v>9.5399999999999991</v>
      </c>
      <c r="N978" s="2">
        <v>15.19</v>
      </c>
      <c r="O978" s="2">
        <v>84.74</v>
      </c>
      <c r="P978" s="2">
        <v>3</v>
      </c>
      <c r="Q978" s="2">
        <v>12541</v>
      </c>
      <c r="R978" s="2">
        <v>4848</v>
      </c>
      <c r="S978" s="2">
        <v>2</v>
      </c>
      <c r="T978" s="30">
        <f t="shared" si="90"/>
        <v>19738275</v>
      </c>
      <c r="U978" s="30">
        <f t="shared" si="91"/>
        <v>10284110</v>
      </c>
      <c r="V978" s="30">
        <f t="shared" si="92"/>
        <v>9454165</v>
      </c>
      <c r="W978" s="27">
        <f t="shared" si="93"/>
        <v>19.146124870896536</v>
      </c>
      <c r="X978" s="31">
        <f t="shared" si="94"/>
        <v>39.973014844367036</v>
      </c>
      <c r="Y978" t="str">
        <f t="shared" si="95"/>
        <v>Moderate</v>
      </c>
    </row>
    <row r="979" spans="1:25" x14ac:dyDescent="0.3">
      <c r="A979" s="2" t="s">
        <v>996</v>
      </c>
      <c r="B979" s="2" t="s">
        <v>1150</v>
      </c>
      <c r="C979" s="2" t="s">
        <v>1633</v>
      </c>
      <c r="D979" s="2" t="s">
        <v>1638</v>
      </c>
      <c r="E979" s="2">
        <v>2024</v>
      </c>
      <c r="F979" s="2" t="s">
        <v>1639</v>
      </c>
      <c r="G979" s="2">
        <v>1255</v>
      </c>
      <c r="H979" s="2">
        <v>7988</v>
      </c>
      <c r="I979" s="2">
        <v>10205</v>
      </c>
      <c r="J979" s="2">
        <v>360001</v>
      </c>
      <c r="K979" s="2">
        <v>10.14</v>
      </c>
      <c r="L979" s="2">
        <v>3</v>
      </c>
      <c r="M979" s="2">
        <v>2.1</v>
      </c>
      <c r="N979" s="2">
        <v>13.08</v>
      </c>
      <c r="O979" s="2">
        <v>51.82</v>
      </c>
      <c r="P979" s="2">
        <v>3.4</v>
      </c>
      <c r="Q979" s="2">
        <v>20914</v>
      </c>
      <c r="R979" s="2">
        <v>2433</v>
      </c>
      <c r="S979" s="2">
        <v>12</v>
      </c>
      <c r="T979" s="30">
        <f t="shared" si="90"/>
        <v>10024940</v>
      </c>
      <c r="U979" s="30">
        <f t="shared" si="91"/>
        <v>13167276</v>
      </c>
      <c r="V979" s="30">
        <f t="shared" si="92"/>
        <v>-3142336</v>
      </c>
      <c r="W979" s="27">
        <f t="shared" si="93"/>
        <v>-8.7286868647587088</v>
      </c>
      <c r="X979" s="31">
        <f t="shared" si="94"/>
        <v>27.846978202838326</v>
      </c>
      <c r="Y979" t="str">
        <f t="shared" si="95"/>
        <v>Loss making</v>
      </c>
    </row>
    <row r="980" spans="1:25" x14ac:dyDescent="0.3">
      <c r="A980" s="2" t="s">
        <v>997</v>
      </c>
      <c r="B980" s="2" t="s">
        <v>1624</v>
      </c>
      <c r="C980" s="2" t="s">
        <v>1633</v>
      </c>
      <c r="D980" s="2" t="s">
        <v>1637</v>
      </c>
      <c r="E980" s="2">
        <v>2024</v>
      </c>
      <c r="F980" s="2" t="s">
        <v>1641</v>
      </c>
      <c r="G980" s="2">
        <v>3080</v>
      </c>
      <c r="H980" s="2">
        <v>5350</v>
      </c>
      <c r="I980" s="2">
        <v>1959</v>
      </c>
      <c r="J980" s="2">
        <v>437699</v>
      </c>
      <c r="K980" s="2">
        <v>9.8699999999999992</v>
      </c>
      <c r="L980" s="2">
        <v>7</v>
      </c>
      <c r="M980" s="2">
        <v>7.89</v>
      </c>
      <c r="N980" s="2">
        <v>21.86</v>
      </c>
      <c r="O980" s="2">
        <v>33.33</v>
      </c>
      <c r="P980" s="2">
        <v>1.6</v>
      </c>
      <c r="Q980" s="2">
        <v>2581</v>
      </c>
      <c r="R980" s="2">
        <v>5046</v>
      </c>
      <c r="S980" s="2">
        <v>6</v>
      </c>
      <c r="T980" s="30">
        <f t="shared" si="90"/>
        <v>16478000</v>
      </c>
      <c r="U980" s="30">
        <f t="shared" si="91"/>
        <v>6471419</v>
      </c>
      <c r="V980" s="30">
        <f t="shared" si="92"/>
        <v>10006581</v>
      </c>
      <c r="W980" s="27">
        <f t="shared" si="93"/>
        <v>22.861786296061904</v>
      </c>
      <c r="X980" s="31">
        <f t="shared" si="94"/>
        <v>37.646876049522618</v>
      </c>
      <c r="Y980" t="str">
        <f t="shared" si="95"/>
        <v>Moderate</v>
      </c>
    </row>
    <row r="981" spans="1:25" x14ac:dyDescent="0.3">
      <c r="A981" s="2" t="s">
        <v>998</v>
      </c>
      <c r="B981" s="2" t="s">
        <v>1357</v>
      </c>
      <c r="C981" s="2" t="s">
        <v>1632</v>
      </c>
      <c r="D981" s="2" t="s">
        <v>1637</v>
      </c>
      <c r="E981" s="2">
        <v>2023</v>
      </c>
      <c r="F981" s="2" t="s">
        <v>1640</v>
      </c>
      <c r="G981" s="2">
        <v>2922</v>
      </c>
      <c r="H981" s="2">
        <v>18573</v>
      </c>
      <c r="I981" s="2">
        <v>5450</v>
      </c>
      <c r="J981" s="2">
        <v>332844</v>
      </c>
      <c r="K981" s="2">
        <v>1.05</v>
      </c>
      <c r="L981" s="2">
        <v>14</v>
      </c>
      <c r="M981" s="2">
        <v>7.75</v>
      </c>
      <c r="N981" s="2">
        <v>1.0900000000000001</v>
      </c>
      <c r="O981" s="2">
        <v>31.35</v>
      </c>
      <c r="P981" s="2">
        <v>2.6</v>
      </c>
      <c r="Q981" s="2">
        <v>13017</v>
      </c>
      <c r="R981" s="2">
        <v>8402</v>
      </c>
      <c r="S981" s="2">
        <v>11</v>
      </c>
      <c r="T981" s="30">
        <f t="shared" si="90"/>
        <v>54270306</v>
      </c>
      <c r="U981" s="30">
        <f t="shared" si="91"/>
        <v>16257744</v>
      </c>
      <c r="V981" s="30">
        <f t="shared" si="92"/>
        <v>38012562</v>
      </c>
      <c r="W981" s="27">
        <f t="shared" si="93"/>
        <v>114.20533943829541</v>
      </c>
      <c r="X981" s="31">
        <f t="shared" si="94"/>
        <v>163.05027580488158</v>
      </c>
      <c r="Y981" t="str">
        <f t="shared" si="95"/>
        <v>High ROI</v>
      </c>
    </row>
    <row r="982" spans="1:25" x14ac:dyDescent="0.3">
      <c r="A982" s="2" t="s">
        <v>999</v>
      </c>
      <c r="B982" s="2" t="s">
        <v>1625</v>
      </c>
      <c r="C982" s="2" t="s">
        <v>1632</v>
      </c>
      <c r="D982" s="2" t="s">
        <v>1637</v>
      </c>
      <c r="E982" s="2">
        <v>2024</v>
      </c>
      <c r="F982" s="2" t="s">
        <v>1642</v>
      </c>
      <c r="G982" s="2">
        <v>3122</v>
      </c>
      <c r="H982" s="2">
        <v>15064</v>
      </c>
      <c r="I982" s="2">
        <v>13491</v>
      </c>
      <c r="J982" s="2">
        <v>307927</v>
      </c>
      <c r="K982" s="2">
        <v>5.93</v>
      </c>
      <c r="L982" s="2">
        <v>2</v>
      </c>
      <c r="M982" s="2">
        <v>2.1800000000000002</v>
      </c>
      <c r="N982" s="2">
        <v>6.53</v>
      </c>
      <c r="O982" s="2">
        <v>84.36</v>
      </c>
      <c r="P982" s="2">
        <v>4.5999999999999996</v>
      </c>
      <c r="Q982" s="2">
        <v>18376</v>
      </c>
      <c r="R982" s="2">
        <v>8146</v>
      </c>
      <c r="S982" s="2">
        <v>11</v>
      </c>
      <c r="T982" s="30">
        <f t="shared" si="90"/>
        <v>47029808</v>
      </c>
      <c r="U982" s="30">
        <f t="shared" si="91"/>
        <v>42426829</v>
      </c>
      <c r="V982" s="30">
        <f t="shared" si="92"/>
        <v>4602979</v>
      </c>
      <c r="W982" s="27">
        <f t="shared" si="93"/>
        <v>14.948279949468542</v>
      </c>
      <c r="X982" s="31">
        <f t="shared" si="94"/>
        <v>152.73038090196704</v>
      </c>
      <c r="Y982" t="str">
        <f t="shared" si="95"/>
        <v>Low ROI</v>
      </c>
    </row>
    <row r="983" spans="1:25" x14ac:dyDescent="0.3">
      <c r="A983" s="2" t="s">
        <v>1000</v>
      </c>
      <c r="B983" s="2" t="s">
        <v>1110</v>
      </c>
      <c r="C983" s="2" t="s">
        <v>1632</v>
      </c>
      <c r="D983" s="2" t="s">
        <v>1635</v>
      </c>
      <c r="E983" s="2">
        <v>2024</v>
      </c>
      <c r="F983" s="2" t="s">
        <v>1639</v>
      </c>
      <c r="G983" s="2">
        <v>1904</v>
      </c>
      <c r="H983" s="2">
        <v>6578</v>
      </c>
      <c r="I983" s="2">
        <v>5787</v>
      </c>
      <c r="J983" s="2">
        <v>482680</v>
      </c>
      <c r="K983" s="2">
        <v>2.73</v>
      </c>
      <c r="L983" s="2">
        <v>14</v>
      </c>
      <c r="M983" s="2">
        <v>6.21</v>
      </c>
      <c r="N983" s="2">
        <v>21.89</v>
      </c>
      <c r="O983" s="2">
        <v>23.8</v>
      </c>
      <c r="P983" s="2">
        <v>5</v>
      </c>
      <c r="Q983" s="2">
        <v>6264</v>
      </c>
      <c r="R983" s="2">
        <v>9084</v>
      </c>
      <c r="S983" s="2">
        <v>3</v>
      </c>
      <c r="T983" s="30">
        <f t="shared" si="90"/>
        <v>12524512</v>
      </c>
      <c r="U983" s="30">
        <f t="shared" si="91"/>
        <v>11501128</v>
      </c>
      <c r="V983" s="30">
        <f t="shared" si="92"/>
        <v>1023384</v>
      </c>
      <c r="W983" s="27">
        <f t="shared" si="93"/>
        <v>2.1202121488356673</v>
      </c>
      <c r="X983" s="31">
        <f t="shared" si="94"/>
        <v>25.947857793983591</v>
      </c>
      <c r="Y983" t="str">
        <f t="shared" si="95"/>
        <v>Low ROI</v>
      </c>
    </row>
    <row r="984" spans="1:25" x14ac:dyDescent="0.3">
      <c r="A984" s="2" t="s">
        <v>1001</v>
      </c>
      <c r="B984" s="2" t="s">
        <v>1626</v>
      </c>
      <c r="C984" s="2" t="s">
        <v>1632</v>
      </c>
      <c r="D984" s="2" t="s">
        <v>1637</v>
      </c>
      <c r="E984" s="2">
        <v>2024</v>
      </c>
      <c r="F984" s="2" t="s">
        <v>1640</v>
      </c>
      <c r="G984" s="2">
        <v>4071</v>
      </c>
      <c r="H984" s="2">
        <v>13668</v>
      </c>
      <c r="I984" s="2">
        <v>5497</v>
      </c>
      <c r="J984" s="2">
        <v>223423</v>
      </c>
      <c r="K984" s="2">
        <v>2.35</v>
      </c>
      <c r="L984" s="2">
        <v>12</v>
      </c>
      <c r="M984" s="2">
        <v>0.48</v>
      </c>
      <c r="N984" s="2">
        <v>18.809999999999999</v>
      </c>
      <c r="O984" s="2">
        <v>56.37</v>
      </c>
      <c r="P984" s="2">
        <v>4.9000000000000004</v>
      </c>
      <c r="Q984" s="2">
        <v>9766</v>
      </c>
      <c r="R984" s="2">
        <v>7281</v>
      </c>
      <c r="S984" s="2">
        <v>5</v>
      </c>
      <c r="T984" s="30">
        <f t="shared" si="90"/>
        <v>55642428</v>
      </c>
      <c r="U984" s="30">
        <f t="shared" si="91"/>
        <v>22601710</v>
      </c>
      <c r="V984" s="30">
        <f t="shared" si="92"/>
        <v>33040718</v>
      </c>
      <c r="W984" s="27">
        <f t="shared" si="93"/>
        <v>147.88413905461837</v>
      </c>
      <c r="X984" s="31">
        <f t="shared" si="94"/>
        <v>249.04521020664836</v>
      </c>
      <c r="Y984" t="str">
        <f t="shared" si="95"/>
        <v>High ROI</v>
      </c>
    </row>
    <row r="985" spans="1:25" x14ac:dyDescent="0.3">
      <c r="A985" s="2" t="s">
        <v>1002</v>
      </c>
      <c r="B985" s="2" t="s">
        <v>1410</v>
      </c>
      <c r="C985" s="2" t="s">
        <v>1633</v>
      </c>
      <c r="D985" s="2" t="s">
        <v>1637</v>
      </c>
      <c r="E985" s="2">
        <v>2024</v>
      </c>
      <c r="F985" s="2" t="s">
        <v>1640</v>
      </c>
      <c r="G985" s="2">
        <v>4712</v>
      </c>
      <c r="H985" s="2">
        <v>6948</v>
      </c>
      <c r="I985" s="2">
        <v>14918</v>
      </c>
      <c r="J985" s="2">
        <v>143330</v>
      </c>
      <c r="K985" s="2">
        <v>12.41</v>
      </c>
      <c r="L985" s="2">
        <v>8</v>
      </c>
      <c r="M985" s="2">
        <v>4.84</v>
      </c>
      <c r="N985" s="2">
        <v>0.44</v>
      </c>
      <c r="O985" s="2">
        <v>54.44</v>
      </c>
      <c r="P985" s="2">
        <v>4.5</v>
      </c>
      <c r="Q985" s="2">
        <v>12683</v>
      </c>
      <c r="R985" s="2">
        <v>3514</v>
      </c>
      <c r="S985" s="2">
        <v>3</v>
      </c>
      <c r="T985" s="30">
        <f t="shared" si="90"/>
        <v>32738976</v>
      </c>
      <c r="U985" s="30">
        <f t="shared" si="91"/>
        <v>70436946</v>
      </c>
      <c r="V985" s="30">
        <f t="shared" si="92"/>
        <v>-37697970</v>
      </c>
      <c r="W985" s="27">
        <f t="shared" si="93"/>
        <v>-263.01520965603851</v>
      </c>
      <c r="X985" s="31">
        <f t="shared" si="94"/>
        <v>228.41677248308099</v>
      </c>
      <c r="Y985" t="str">
        <f t="shared" si="95"/>
        <v>Loss making</v>
      </c>
    </row>
    <row r="986" spans="1:25" x14ac:dyDescent="0.3">
      <c r="A986" s="2" t="s">
        <v>1003</v>
      </c>
      <c r="B986" s="2" t="s">
        <v>1495</v>
      </c>
      <c r="C986" s="2" t="s">
        <v>1634</v>
      </c>
      <c r="D986" s="2" t="s">
        <v>1636</v>
      </c>
      <c r="E986" s="2">
        <v>2024</v>
      </c>
      <c r="F986" s="2" t="s">
        <v>1639</v>
      </c>
      <c r="G986" s="2">
        <v>2758</v>
      </c>
      <c r="H986" s="2">
        <v>19063</v>
      </c>
      <c r="I986" s="2">
        <v>1140</v>
      </c>
      <c r="J986" s="2">
        <v>275391</v>
      </c>
      <c r="K986" s="2">
        <v>0.63</v>
      </c>
      <c r="L986" s="2">
        <v>1</v>
      </c>
      <c r="M986" s="2">
        <v>0.15</v>
      </c>
      <c r="N986" s="2">
        <v>12.93</v>
      </c>
      <c r="O986" s="2">
        <v>69.17</v>
      </c>
      <c r="P986" s="2">
        <v>2.6</v>
      </c>
      <c r="Q986" s="2">
        <v>18212</v>
      </c>
      <c r="R986" s="2">
        <v>9601</v>
      </c>
      <c r="S986" s="2">
        <v>3</v>
      </c>
      <c r="T986" s="30">
        <f t="shared" si="90"/>
        <v>52575754</v>
      </c>
      <c r="U986" s="30">
        <f t="shared" si="91"/>
        <v>3419511</v>
      </c>
      <c r="V986" s="30">
        <f t="shared" si="92"/>
        <v>49156243</v>
      </c>
      <c r="W986" s="27">
        <f t="shared" si="93"/>
        <v>178.49618542363405</v>
      </c>
      <c r="X986" s="31">
        <f t="shared" si="94"/>
        <v>190.91311626015374</v>
      </c>
      <c r="Y986" t="str">
        <f t="shared" si="95"/>
        <v>High ROI</v>
      </c>
    </row>
    <row r="987" spans="1:25" x14ac:dyDescent="0.3">
      <c r="A987" s="2" t="s">
        <v>1004</v>
      </c>
      <c r="B987" s="2" t="s">
        <v>1577</v>
      </c>
      <c r="C987" s="2" t="s">
        <v>1633</v>
      </c>
      <c r="D987" s="2" t="s">
        <v>1637</v>
      </c>
      <c r="E987" s="2">
        <v>2023</v>
      </c>
      <c r="F987" s="2" t="s">
        <v>1640</v>
      </c>
      <c r="G987" s="2">
        <v>3552</v>
      </c>
      <c r="H987" s="2">
        <v>10574</v>
      </c>
      <c r="I987" s="2">
        <v>4628</v>
      </c>
      <c r="J987" s="2">
        <v>263606</v>
      </c>
      <c r="K987" s="2">
        <v>6.29</v>
      </c>
      <c r="L987" s="2">
        <v>7</v>
      </c>
      <c r="M987" s="2">
        <v>9.2100000000000009</v>
      </c>
      <c r="N987" s="2">
        <v>13.24</v>
      </c>
      <c r="O987" s="2">
        <v>49.94</v>
      </c>
      <c r="P987" s="2">
        <v>3.7</v>
      </c>
      <c r="Q987" s="2">
        <v>14377</v>
      </c>
      <c r="R987" s="2">
        <v>6557</v>
      </c>
      <c r="S987" s="2">
        <v>14</v>
      </c>
      <c r="T987" s="30">
        <f t="shared" si="90"/>
        <v>37558848</v>
      </c>
      <c r="U987" s="30">
        <f t="shared" si="91"/>
        <v>16702262</v>
      </c>
      <c r="V987" s="30">
        <f t="shared" si="92"/>
        <v>20856586</v>
      </c>
      <c r="W987" s="27">
        <f t="shared" si="93"/>
        <v>79.120300751879697</v>
      </c>
      <c r="X987" s="31">
        <f t="shared" si="94"/>
        <v>142.4810057434201</v>
      </c>
      <c r="Y987" t="str">
        <f t="shared" si="95"/>
        <v>High ROI</v>
      </c>
    </row>
    <row r="988" spans="1:25" x14ac:dyDescent="0.3">
      <c r="A988" s="2" t="s">
        <v>1005</v>
      </c>
      <c r="B988" s="2" t="s">
        <v>1562</v>
      </c>
      <c r="C988" s="2" t="s">
        <v>1634</v>
      </c>
      <c r="D988" s="2" t="s">
        <v>1636</v>
      </c>
      <c r="E988" s="2">
        <v>2024</v>
      </c>
      <c r="F988" s="2" t="s">
        <v>1641</v>
      </c>
      <c r="G988" s="2">
        <v>1382</v>
      </c>
      <c r="H988" s="2">
        <v>7906</v>
      </c>
      <c r="I988" s="2">
        <v>2768</v>
      </c>
      <c r="J988" s="2">
        <v>457085</v>
      </c>
      <c r="K988" s="2">
        <v>2.52</v>
      </c>
      <c r="L988" s="2">
        <v>19</v>
      </c>
      <c r="M988" s="2">
        <v>9.76</v>
      </c>
      <c r="N988" s="2">
        <v>10.02</v>
      </c>
      <c r="O988" s="2">
        <v>31.78</v>
      </c>
      <c r="P988" s="2">
        <v>2.7</v>
      </c>
      <c r="Q988" s="2">
        <v>11482</v>
      </c>
      <c r="R988" s="2">
        <v>6849</v>
      </c>
      <c r="S988" s="2">
        <v>4</v>
      </c>
      <c r="T988" s="30">
        <f t="shared" si="90"/>
        <v>10926092</v>
      </c>
      <c r="U988" s="30">
        <f t="shared" si="91"/>
        <v>4282461</v>
      </c>
      <c r="V988" s="30">
        <f t="shared" si="92"/>
        <v>6643631</v>
      </c>
      <c r="W988" s="27">
        <f t="shared" si="93"/>
        <v>14.534782370893817</v>
      </c>
      <c r="X988" s="31">
        <f t="shared" si="94"/>
        <v>23.903851581215747</v>
      </c>
      <c r="Y988" t="str">
        <f t="shared" si="95"/>
        <v>Low ROI</v>
      </c>
    </row>
    <row r="989" spans="1:25" x14ac:dyDescent="0.3">
      <c r="A989" s="2" t="s">
        <v>1006</v>
      </c>
      <c r="B989" s="2" t="s">
        <v>1231</v>
      </c>
      <c r="C989" s="2" t="s">
        <v>1633</v>
      </c>
      <c r="D989" s="2" t="s">
        <v>1635</v>
      </c>
      <c r="E989" s="2">
        <v>2024</v>
      </c>
      <c r="F989" s="2" t="s">
        <v>1640</v>
      </c>
      <c r="G989" s="2">
        <v>251</v>
      </c>
      <c r="H989" s="2">
        <v>10300</v>
      </c>
      <c r="I989" s="2">
        <v>1503</v>
      </c>
      <c r="J989" s="2">
        <v>241387</v>
      </c>
      <c r="K989" s="2">
        <v>13.19</v>
      </c>
      <c r="L989" s="2">
        <v>16</v>
      </c>
      <c r="M989" s="2">
        <v>2.2200000000000002</v>
      </c>
      <c r="N989" s="2">
        <v>7.43</v>
      </c>
      <c r="O989" s="2">
        <v>23.55</v>
      </c>
      <c r="P989" s="2">
        <v>3.6</v>
      </c>
      <c r="Q989" s="2">
        <v>10468</v>
      </c>
      <c r="R989" s="2">
        <v>396</v>
      </c>
      <c r="S989" s="2">
        <v>6</v>
      </c>
      <c r="T989" s="30">
        <f t="shared" si="90"/>
        <v>2585300</v>
      </c>
      <c r="U989" s="30">
        <f t="shared" si="91"/>
        <v>618640</v>
      </c>
      <c r="V989" s="30">
        <f t="shared" si="92"/>
        <v>1966660</v>
      </c>
      <c r="W989" s="27">
        <f t="shared" si="93"/>
        <v>8.1473318778558905</v>
      </c>
      <c r="X989" s="31">
        <f t="shared" si="94"/>
        <v>10.710187375459325</v>
      </c>
      <c r="Y989" t="str">
        <f t="shared" si="95"/>
        <v>Low ROI</v>
      </c>
    </row>
    <row r="990" spans="1:25" x14ac:dyDescent="0.3">
      <c r="A990" s="2" t="s">
        <v>1007</v>
      </c>
      <c r="B990" s="2" t="s">
        <v>1493</v>
      </c>
      <c r="C990" s="2" t="s">
        <v>1632</v>
      </c>
      <c r="D990" s="2" t="s">
        <v>1636</v>
      </c>
      <c r="E990" s="2">
        <v>2023</v>
      </c>
      <c r="F990" s="2" t="s">
        <v>1642</v>
      </c>
      <c r="G990" s="2">
        <v>3557</v>
      </c>
      <c r="H990" s="2">
        <v>15583</v>
      </c>
      <c r="I990" s="2">
        <v>13405</v>
      </c>
      <c r="J990" s="2">
        <v>291133</v>
      </c>
      <c r="K990" s="2">
        <v>8.36</v>
      </c>
      <c r="L990" s="2">
        <v>12</v>
      </c>
      <c r="M990" s="2">
        <v>2.08</v>
      </c>
      <c r="N990" s="2">
        <v>17.04</v>
      </c>
      <c r="O990" s="2">
        <v>59.67</v>
      </c>
      <c r="P990" s="2">
        <v>2.2000000000000002</v>
      </c>
      <c r="Q990" s="2">
        <v>16139</v>
      </c>
      <c r="R990" s="2">
        <v>9921</v>
      </c>
      <c r="S990" s="2">
        <v>5</v>
      </c>
      <c r="T990" s="30">
        <f t="shared" si="90"/>
        <v>55428731</v>
      </c>
      <c r="U990" s="30">
        <f t="shared" si="91"/>
        <v>47972718</v>
      </c>
      <c r="V990" s="30">
        <f t="shared" si="92"/>
        <v>7456013</v>
      </c>
      <c r="W990" s="27">
        <f t="shared" si="93"/>
        <v>25.610332734523396</v>
      </c>
      <c r="X990" s="31">
        <f t="shared" si="94"/>
        <v>190.38972222317634</v>
      </c>
      <c r="Y990" t="str">
        <f t="shared" si="95"/>
        <v>Moderate</v>
      </c>
    </row>
    <row r="991" spans="1:25" x14ac:dyDescent="0.3">
      <c r="A991" s="2" t="s">
        <v>1008</v>
      </c>
      <c r="B991" s="2" t="s">
        <v>1627</v>
      </c>
      <c r="C991" s="2" t="s">
        <v>1633</v>
      </c>
      <c r="D991" s="2" t="s">
        <v>1637</v>
      </c>
      <c r="E991" s="2">
        <v>2023</v>
      </c>
      <c r="F991" s="2" t="s">
        <v>1642</v>
      </c>
      <c r="G991" s="2">
        <v>4262</v>
      </c>
      <c r="H991" s="2">
        <v>3138</v>
      </c>
      <c r="I991" s="2">
        <v>6282</v>
      </c>
      <c r="J991" s="2">
        <v>464170</v>
      </c>
      <c r="K991" s="2">
        <v>3.47</v>
      </c>
      <c r="L991" s="2">
        <v>0</v>
      </c>
      <c r="M991" s="2">
        <v>7.54</v>
      </c>
      <c r="N991" s="2">
        <v>5.19</v>
      </c>
      <c r="O991" s="2">
        <v>67.52</v>
      </c>
      <c r="P991" s="2">
        <v>3.4</v>
      </c>
      <c r="Q991" s="2">
        <v>6174</v>
      </c>
      <c r="R991" s="2">
        <v>668</v>
      </c>
      <c r="S991" s="2">
        <v>3</v>
      </c>
      <c r="T991" s="30">
        <f t="shared" si="90"/>
        <v>13374156</v>
      </c>
      <c r="U991" s="30">
        <f t="shared" si="91"/>
        <v>27238054</v>
      </c>
      <c r="V991" s="30">
        <f t="shared" si="92"/>
        <v>-13863898</v>
      </c>
      <c r="W991" s="27">
        <f t="shared" si="93"/>
        <v>-29.868147445978845</v>
      </c>
      <c r="X991" s="31">
        <f t="shared" si="94"/>
        <v>28.813055561539954</v>
      </c>
      <c r="Y991" t="str">
        <f t="shared" si="95"/>
        <v>Loss making</v>
      </c>
    </row>
    <row r="992" spans="1:25" x14ac:dyDescent="0.3">
      <c r="A992" s="2" t="s">
        <v>1009</v>
      </c>
      <c r="B992" s="2" t="s">
        <v>1063</v>
      </c>
      <c r="C992" s="2" t="s">
        <v>1634</v>
      </c>
      <c r="D992" s="2" t="s">
        <v>1638</v>
      </c>
      <c r="E992" s="2">
        <v>2024</v>
      </c>
      <c r="F992" s="2" t="s">
        <v>1639</v>
      </c>
      <c r="G992" s="2">
        <v>624</v>
      </c>
      <c r="H992" s="2">
        <v>11840</v>
      </c>
      <c r="I992" s="2">
        <v>11421</v>
      </c>
      <c r="J992" s="2">
        <v>212627</v>
      </c>
      <c r="K992" s="2">
        <v>7.54</v>
      </c>
      <c r="L992" s="2">
        <v>1</v>
      </c>
      <c r="M992" s="2">
        <v>2.5299999999999998</v>
      </c>
      <c r="N992" s="2">
        <v>19.97</v>
      </c>
      <c r="O992" s="2">
        <v>55.56</v>
      </c>
      <c r="P992" s="2">
        <v>3.1</v>
      </c>
      <c r="Q992" s="2">
        <v>5816</v>
      </c>
      <c r="R992" s="2">
        <v>5383</v>
      </c>
      <c r="S992" s="2">
        <v>12</v>
      </c>
      <c r="T992" s="30">
        <f t="shared" si="90"/>
        <v>7388160</v>
      </c>
      <c r="U992" s="30">
        <f t="shared" si="91"/>
        <v>7339331</v>
      </c>
      <c r="V992" s="30">
        <f t="shared" si="92"/>
        <v>48829</v>
      </c>
      <c r="W992" s="27">
        <f t="shared" si="93"/>
        <v>0.22964628198676557</v>
      </c>
      <c r="X992" s="31">
        <f t="shared" si="94"/>
        <v>34.747045295282348</v>
      </c>
      <c r="Y992" t="str">
        <f t="shared" si="95"/>
        <v>Low ROI</v>
      </c>
    </row>
    <row r="993" spans="1:25" x14ac:dyDescent="0.3">
      <c r="A993" s="2" t="s">
        <v>1010</v>
      </c>
      <c r="B993" s="2" t="s">
        <v>1628</v>
      </c>
      <c r="C993" s="2" t="s">
        <v>1633</v>
      </c>
      <c r="D993" s="2" t="s">
        <v>1636</v>
      </c>
      <c r="E993" s="2">
        <v>2024</v>
      </c>
      <c r="F993" s="2" t="s">
        <v>1642</v>
      </c>
      <c r="G993" s="2">
        <v>586</v>
      </c>
      <c r="H993" s="2">
        <v>2882</v>
      </c>
      <c r="I993" s="2">
        <v>7176</v>
      </c>
      <c r="J993" s="2">
        <v>375497</v>
      </c>
      <c r="K993" s="2">
        <v>10.97</v>
      </c>
      <c r="L993" s="2">
        <v>14</v>
      </c>
      <c r="M993" s="2">
        <v>8.9499999999999993</v>
      </c>
      <c r="N993" s="2">
        <v>20.079999999999998</v>
      </c>
      <c r="O993" s="2">
        <v>69.069999999999993</v>
      </c>
      <c r="P993" s="2">
        <v>1.1000000000000001</v>
      </c>
      <c r="Q993" s="2">
        <v>16814</v>
      </c>
      <c r="R993" s="2">
        <v>7764</v>
      </c>
      <c r="S993" s="2">
        <v>11</v>
      </c>
      <c r="T993" s="30">
        <f t="shared" si="90"/>
        <v>1688852</v>
      </c>
      <c r="U993" s="30">
        <f t="shared" si="91"/>
        <v>4580633</v>
      </c>
      <c r="V993" s="30">
        <f t="shared" si="92"/>
        <v>-2891781</v>
      </c>
      <c r="W993" s="27">
        <f t="shared" si="93"/>
        <v>-7.701209330567222</v>
      </c>
      <c r="X993" s="31">
        <f t="shared" si="94"/>
        <v>4.4976444552153545</v>
      </c>
      <c r="Y993" t="str">
        <f t="shared" si="95"/>
        <v>Loss making</v>
      </c>
    </row>
    <row r="994" spans="1:25" x14ac:dyDescent="0.3">
      <c r="A994" s="2" t="s">
        <v>1011</v>
      </c>
      <c r="B994" s="2" t="s">
        <v>1576</v>
      </c>
      <c r="C994" s="2" t="s">
        <v>1633</v>
      </c>
      <c r="D994" s="2" t="s">
        <v>1635</v>
      </c>
      <c r="E994" s="2">
        <v>2024</v>
      </c>
      <c r="F994" s="2" t="s">
        <v>1641</v>
      </c>
      <c r="G994" s="2">
        <v>1675</v>
      </c>
      <c r="H994" s="2">
        <v>2903</v>
      </c>
      <c r="I994" s="2">
        <v>2600</v>
      </c>
      <c r="J994" s="2">
        <v>488242</v>
      </c>
      <c r="K994" s="2">
        <v>14.37</v>
      </c>
      <c r="L994" s="2">
        <v>11</v>
      </c>
      <c r="M994" s="2">
        <v>5.74</v>
      </c>
      <c r="N994" s="2">
        <v>10.38</v>
      </c>
      <c r="O994" s="2">
        <v>21.32</v>
      </c>
      <c r="P994" s="2">
        <v>4.2</v>
      </c>
      <c r="Q994" s="2">
        <v>11195</v>
      </c>
      <c r="R994" s="2">
        <v>7611</v>
      </c>
      <c r="S994" s="2">
        <v>3</v>
      </c>
      <c r="T994" s="30">
        <f t="shared" si="90"/>
        <v>4862525</v>
      </c>
      <c r="U994" s="30">
        <f t="shared" si="91"/>
        <v>4843242</v>
      </c>
      <c r="V994" s="30">
        <f t="shared" si="92"/>
        <v>19283</v>
      </c>
      <c r="W994" s="27">
        <f t="shared" si="93"/>
        <v>3.9494758746687092E-2</v>
      </c>
      <c r="X994" s="31">
        <f t="shared" si="94"/>
        <v>9.9592517644938372</v>
      </c>
      <c r="Y994" t="str">
        <f t="shared" si="95"/>
        <v>Low ROI</v>
      </c>
    </row>
    <row r="995" spans="1:25" x14ac:dyDescent="0.3">
      <c r="A995" s="2" t="s">
        <v>1012</v>
      </c>
      <c r="B995" s="2" t="s">
        <v>1629</v>
      </c>
      <c r="C995" s="2" t="s">
        <v>1634</v>
      </c>
      <c r="D995" s="2" t="s">
        <v>1637</v>
      </c>
      <c r="E995" s="2">
        <v>2023</v>
      </c>
      <c r="F995" s="2" t="s">
        <v>1641</v>
      </c>
      <c r="G995" s="2">
        <v>2172</v>
      </c>
      <c r="H995" s="2">
        <v>10511</v>
      </c>
      <c r="I995" s="2">
        <v>6263</v>
      </c>
      <c r="J995" s="2">
        <v>412916</v>
      </c>
      <c r="K995" s="2">
        <v>3.31</v>
      </c>
      <c r="L995" s="2">
        <v>13</v>
      </c>
      <c r="M995" s="2">
        <v>3.51</v>
      </c>
      <c r="N995" s="2">
        <v>7.09</v>
      </c>
      <c r="O995" s="2">
        <v>80.599999999999994</v>
      </c>
      <c r="P995" s="2">
        <v>1</v>
      </c>
      <c r="Q995" s="2">
        <v>17314</v>
      </c>
      <c r="R995" s="2">
        <v>5565</v>
      </c>
      <c r="S995" s="2">
        <v>7</v>
      </c>
      <c r="T995" s="30">
        <f t="shared" si="90"/>
        <v>22829892</v>
      </c>
      <c r="U995" s="30">
        <f t="shared" si="91"/>
        <v>14016152</v>
      </c>
      <c r="V995" s="30">
        <f t="shared" si="92"/>
        <v>8813740</v>
      </c>
      <c r="W995" s="27">
        <f t="shared" si="93"/>
        <v>21.345116197967624</v>
      </c>
      <c r="X995" s="31">
        <f t="shared" si="94"/>
        <v>55.289434170630344</v>
      </c>
      <c r="Y995" t="str">
        <f t="shared" si="95"/>
        <v>Moderate</v>
      </c>
    </row>
    <row r="996" spans="1:25" x14ac:dyDescent="0.3">
      <c r="A996" s="2" t="s">
        <v>1013</v>
      </c>
      <c r="B996" s="2" t="s">
        <v>1533</v>
      </c>
      <c r="C996" s="2" t="s">
        <v>1632</v>
      </c>
      <c r="D996" s="2" t="s">
        <v>1638</v>
      </c>
      <c r="E996" s="2">
        <v>2024</v>
      </c>
      <c r="F996" s="2" t="s">
        <v>1642</v>
      </c>
      <c r="G996" s="2">
        <v>435</v>
      </c>
      <c r="H996" s="2">
        <v>4792</v>
      </c>
      <c r="I996" s="2">
        <v>14660</v>
      </c>
      <c r="J996" s="2">
        <v>228048</v>
      </c>
      <c r="K996" s="2">
        <v>13.29</v>
      </c>
      <c r="L996" s="2">
        <v>1</v>
      </c>
      <c r="M996" s="2">
        <v>8.33</v>
      </c>
      <c r="N996" s="2">
        <v>7.1</v>
      </c>
      <c r="O996" s="2">
        <v>56.59</v>
      </c>
      <c r="P996" s="2">
        <v>2.2000000000000002</v>
      </c>
      <c r="Q996" s="2">
        <v>9879</v>
      </c>
      <c r="R996" s="2">
        <v>8363</v>
      </c>
      <c r="S996" s="2">
        <v>8</v>
      </c>
      <c r="T996" s="30">
        <f t="shared" si="90"/>
        <v>2084520</v>
      </c>
      <c r="U996" s="30">
        <f t="shared" si="91"/>
        <v>6605148</v>
      </c>
      <c r="V996" s="30">
        <f t="shared" si="92"/>
        <v>-4520628</v>
      </c>
      <c r="W996" s="27">
        <f t="shared" si="93"/>
        <v>-19.823142496316564</v>
      </c>
      <c r="X996" s="31">
        <f t="shared" si="94"/>
        <v>9.1407072195327306</v>
      </c>
      <c r="Y996" t="str">
        <f t="shared" si="95"/>
        <v>Loss making</v>
      </c>
    </row>
    <row r="997" spans="1:25" x14ac:dyDescent="0.3">
      <c r="A997" s="2" t="s">
        <v>1014</v>
      </c>
      <c r="B997" s="2" t="s">
        <v>1322</v>
      </c>
      <c r="C997" s="2" t="s">
        <v>1634</v>
      </c>
      <c r="D997" s="2" t="s">
        <v>1638</v>
      </c>
      <c r="E997" s="2">
        <v>2024</v>
      </c>
      <c r="F997" s="2" t="s">
        <v>1640</v>
      </c>
      <c r="G997" s="2">
        <v>3331</v>
      </c>
      <c r="H997" s="2">
        <v>10511</v>
      </c>
      <c r="I997" s="2">
        <v>5712</v>
      </c>
      <c r="J997" s="2">
        <v>403646</v>
      </c>
      <c r="K997" s="2">
        <v>14.01</v>
      </c>
      <c r="L997" s="2">
        <v>17</v>
      </c>
      <c r="M997" s="2">
        <v>4.93</v>
      </c>
      <c r="N997" s="2">
        <v>12.06</v>
      </c>
      <c r="O997" s="2">
        <v>20.149999999999999</v>
      </c>
      <c r="P997" s="2">
        <v>1</v>
      </c>
      <c r="Q997" s="2">
        <v>2714</v>
      </c>
      <c r="R997" s="2">
        <v>4482</v>
      </c>
      <c r="S997" s="2">
        <v>13</v>
      </c>
      <c r="T997" s="30">
        <f t="shared" si="90"/>
        <v>35012141</v>
      </c>
      <c r="U997" s="30">
        <f t="shared" si="91"/>
        <v>19430318</v>
      </c>
      <c r="V997" s="30">
        <f t="shared" si="92"/>
        <v>15581823</v>
      </c>
      <c r="W997" s="27">
        <f t="shared" si="93"/>
        <v>38.60269394469411</v>
      </c>
      <c r="X997" s="31">
        <f t="shared" si="94"/>
        <v>86.739719952631759</v>
      </c>
      <c r="Y997" t="str">
        <f t="shared" si="95"/>
        <v>Moderate</v>
      </c>
    </row>
    <row r="998" spans="1:25" x14ac:dyDescent="0.3">
      <c r="A998" s="2" t="s">
        <v>1015</v>
      </c>
      <c r="B998" s="2" t="s">
        <v>1388</v>
      </c>
      <c r="C998" s="2" t="s">
        <v>1632</v>
      </c>
      <c r="D998" s="2" t="s">
        <v>1638</v>
      </c>
      <c r="E998" s="2">
        <v>2023</v>
      </c>
      <c r="F998" s="2" t="s">
        <v>1640</v>
      </c>
      <c r="G998" s="2">
        <v>524</v>
      </c>
      <c r="H998" s="2">
        <v>1919</v>
      </c>
      <c r="I998" s="2">
        <v>5448</v>
      </c>
      <c r="J998" s="2">
        <v>426087</v>
      </c>
      <c r="K998" s="2">
        <v>13.75</v>
      </c>
      <c r="L998" s="2">
        <v>6</v>
      </c>
      <c r="M998" s="2">
        <v>9.1199999999999992</v>
      </c>
      <c r="N998" s="2">
        <v>17.989999999999998</v>
      </c>
      <c r="O998" s="2">
        <v>46.95</v>
      </c>
      <c r="P998" s="2">
        <v>2.5</v>
      </c>
      <c r="Q998" s="2">
        <v>13138</v>
      </c>
      <c r="R998" s="2">
        <v>165</v>
      </c>
      <c r="S998" s="2">
        <v>11</v>
      </c>
      <c r="T998" s="30">
        <f t="shared" si="90"/>
        <v>1005556</v>
      </c>
      <c r="U998" s="30">
        <f t="shared" si="91"/>
        <v>3280839</v>
      </c>
      <c r="V998" s="30">
        <f t="shared" si="92"/>
        <v>-2275283</v>
      </c>
      <c r="W998" s="27">
        <f t="shared" si="93"/>
        <v>-5.3399493530663928</v>
      </c>
      <c r="X998" s="31">
        <f t="shared" si="94"/>
        <v>2.3599781265328441</v>
      </c>
      <c r="Y998" t="str">
        <f t="shared" si="95"/>
        <v>Loss making</v>
      </c>
    </row>
    <row r="999" spans="1:25" x14ac:dyDescent="0.3">
      <c r="A999" s="2" t="s">
        <v>1016</v>
      </c>
      <c r="B999" s="2" t="s">
        <v>1630</v>
      </c>
      <c r="C999" s="2" t="s">
        <v>1632</v>
      </c>
      <c r="D999" s="2" t="s">
        <v>1636</v>
      </c>
      <c r="E999" s="2">
        <v>2024</v>
      </c>
      <c r="F999" s="2" t="s">
        <v>1641</v>
      </c>
      <c r="G999" s="2">
        <v>467</v>
      </c>
      <c r="H999" s="2">
        <v>13911</v>
      </c>
      <c r="I999" s="2">
        <v>1655</v>
      </c>
      <c r="J999" s="2">
        <v>421994</v>
      </c>
      <c r="K999" s="2">
        <v>9.5299999999999994</v>
      </c>
      <c r="L999" s="2">
        <v>5</v>
      </c>
      <c r="M999" s="2">
        <v>9.2799999999999994</v>
      </c>
      <c r="N999" s="2">
        <v>8.9700000000000006</v>
      </c>
      <c r="O999" s="2">
        <v>77.58</v>
      </c>
      <c r="P999" s="2">
        <v>1.3</v>
      </c>
      <c r="Q999" s="2">
        <v>12213</v>
      </c>
      <c r="R999" s="2">
        <v>979</v>
      </c>
      <c r="S999" s="2">
        <v>7</v>
      </c>
      <c r="T999" s="30">
        <f t="shared" si="90"/>
        <v>6496437</v>
      </c>
      <c r="U999" s="30">
        <f t="shared" si="91"/>
        <v>1194879</v>
      </c>
      <c r="V999" s="30">
        <f t="shared" si="92"/>
        <v>5301558</v>
      </c>
      <c r="W999" s="27">
        <f t="shared" si="93"/>
        <v>12.563112271738461</v>
      </c>
      <c r="X999" s="31">
        <f t="shared" si="94"/>
        <v>15.394619354777555</v>
      </c>
      <c r="Y999" t="str">
        <f t="shared" si="95"/>
        <v>Low ROI</v>
      </c>
    </row>
    <row r="1000" spans="1:25" x14ac:dyDescent="0.3">
      <c r="A1000" s="2" t="s">
        <v>1017</v>
      </c>
      <c r="B1000" s="2" t="s">
        <v>1085</v>
      </c>
      <c r="C1000" s="2" t="s">
        <v>1632</v>
      </c>
      <c r="D1000" s="2" t="s">
        <v>1635</v>
      </c>
      <c r="E1000" s="2">
        <v>2023</v>
      </c>
      <c r="F1000" s="2" t="s">
        <v>1639</v>
      </c>
      <c r="G1000" s="2">
        <v>3650</v>
      </c>
      <c r="H1000" s="2">
        <v>6017</v>
      </c>
      <c r="I1000" s="2">
        <v>10804</v>
      </c>
      <c r="J1000" s="2">
        <v>95095</v>
      </c>
      <c r="K1000" s="2">
        <v>9.4499999999999993</v>
      </c>
      <c r="L1000" s="2">
        <v>13</v>
      </c>
      <c r="M1000" s="2">
        <v>1.65</v>
      </c>
      <c r="N1000" s="2">
        <v>15.25</v>
      </c>
      <c r="O1000" s="2">
        <v>81.8</v>
      </c>
      <c r="P1000" s="2">
        <v>4.7</v>
      </c>
      <c r="Q1000" s="2">
        <v>17477</v>
      </c>
      <c r="R1000" s="2">
        <v>8359</v>
      </c>
      <c r="S1000" s="2">
        <v>8</v>
      </c>
      <c r="T1000" s="30">
        <f t="shared" si="90"/>
        <v>21962050</v>
      </c>
      <c r="U1000" s="30">
        <f t="shared" si="91"/>
        <v>39529695</v>
      </c>
      <c r="V1000" s="30">
        <f t="shared" si="92"/>
        <v>-17567645</v>
      </c>
      <c r="W1000" s="27">
        <f t="shared" si="93"/>
        <v>-184.73784110626215</v>
      </c>
      <c r="X1000" s="31">
        <f t="shared" si="94"/>
        <v>230.94852515905148</v>
      </c>
      <c r="Y1000" t="str">
        <f t="shared" si="95"/>
        <v>Loss making</v>
      </c>
    </row>
    <row r="1001" spans="1:25" x14ac:dyDescent="0.3">
      <c r="A1001" s="2" t="s">
        <v>1018</v>
      </c>
      <c r="B1001" s="2" t="s">
        <v>1631</v>
      </c>
      <c r="C1001" s="2" t="s">
        <v>1634</v>
      </c>
      <c r="D1001" s="2" t="s">
        <v>1635</v>
      </c>
      <c r="E1001" s="2">
        <v>2024</v>
      </c>
      <c r="F1001" s="2" t="s">
        <v>1639</v>
      </c>
      <c r="G1001" s="2">
        <v>1004</v>
      </c>
      <c r="H1001" s="2">
        <v>16922</v>
      </c>
      <c r="I1001" s="2">
        <v>3666</v>
      </c>
      <c r="J1001" s="2">
        <v>195342</v>
      </c>
      <c r="K1001" s="2">
        <v>6.05</v>
      </c>
      <c r="L1001" s="2">
        <v>7</v>
      </c>
      <c r="M1001" s="2">
        <v>0.02</v>
      </c>
      <c r="N1001" s="2">
        <v>9.56</v>
      </c>
      <c r="O1001" s="2">
        <v>31.17</v>
      </c>
      <c r="P1001" s="2">
        <v>2.7</v>
      </c>
      <c r="Q1001" s="2">
        <v>13571</v>
      </c>
      <c r="R1001" s="2">
        <v>9508</v>
      </c>
      <c r="S1001" s="2">
        <v>2</v>
      </c>
      <c r="T1001" s="30">
        <f t="shared" si="90"/>
        <v>16989688</v>
      </c>
      <c r="U1001" s="30">
        <f t="shared" si="91"/>
        <v>3876006</v>
      </c>
      <c r="V1001" s="30">
        <f t="shared" si="92"/>
        <v>13113682</v>
      </c>
      <c r="W1001" s="27">
        <f t="shared" si="93"/>
        <v>67.131912235975875</v>
      </c>
      <c r="X1001" s="31">
        <f t="shared" si="94"/>
        <v>86.974065997071804</v>
      </c>
      <c r="Y1001" t="str">
        <f t="shared" si="95"/>
        <v>High ROI</v>
      </c>
    </row>
  </sheetData>
  <sheetProtection algorithmName="SHA-512" hashValue="x5aZDtX8zBMlTL9M2YJFlwsMjgL+BFP7/xEy5LMrwFiD4aUHSShtFdlp8ALBNl9JY1FWhOZd6u/++vHOwB+/kg==" saltValue="P7ZCbUmnYFK2yWINlCjiVA==" spinCount="100000" sheet="1" objects="1" scenarios="1"/>
  <conditionalFormatting pivot="1" sqref="AC9:AE1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C14:AE1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C19:AE2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C24:AE2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C32:AE3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C40:AF4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52668-6F75-4429-AC14-A691DF5B98AE}">
  <dimension ref="A1:V1001"/>
  <sheetViews>
    <sheetView topLeftCell="N1" workbookViewId="0">
      <selection activeCell="T2" sqref="T2"/>
    </sheetView>
  </sheetViews>
  <sheetFormatPr defaultRowHeight="14.4" x14ac:dyDescent="0.3"/>
  <cols>
    <col min="1" max="1" width="10.109375" bestFit="1" customWidth="1"/>
    <col min="2" max="2" width="13.33203125" bestFit="1" customWidth="1"/>
    <col min="3" max="3" width="15.77734375" bestFit="1" customWidth="1"/>
    <col min="4" max="4" width="6.5546875" bestFit="1" customWidth="1"/>
    <col min="5" max="5" width="5" bestFit="1" customWidth="1"/>
    <col min="6" max="6" width="7.33203125" bestFit="1" customWidth="1"/>
    <col min="7" max="7" width="9.6640625" bestFit="1" customWidth="1"/>
    <col min="8" max="8" width="19.44140625" bestFit="1" customWidth="1"/>
    <col min="9" max="9" width="26.109375" bestFit="1" customWidth="1"/>
    <col min="10" max="10" width="15.21875" bestFit="1" customWidth="1"/>
    <col min="11" max="11" width="13.77734375" bestFit="1" customWidth="1"/>
    <col min="12" max="12" width="13.21875" bestFit="1" customWidth="1"/>
    <col min="13" max="13" width="17.6640625" bestFit="1" customWidth="1"/>
    <col min="14" max="14" width="10.5546875" bestFit="1" customWidth="1"/>
    <col min="15" max="15" width="13.88671875" bestFit="1" customWidth="1"/>
    <col min="16" max="16" width="15.109375" bestFit="1" customWidth="1"/>
    <col min="17" max="17" width="15.44140625" bestFit="1" customWidth="1"/>
    <col min="18" max="18" width="14.109375" bestFit="1" customWidth="1"/>
    <col min="19" max="19" width="14.88671875" bestFit="1" customWidth="1"/>
    <col min="20" max="20" width="9" bestFit="1" customWidth="1"/>
    <col min="21" max="21" width="9.88671875" bestFit="1" customWidth="1"/>
    <col min="22" max="22" width="9.6640625" bestFit="1" customWidth="1"/>
    <col min="23" max="23" width="15.44140625" bestFit="1" customWidth="1"/>
    <col min="25" max="25" width="14.88671875" bestFit="1" customWidth="1"/>
    <col min="26" max="26" width="18.44140625" bestFit="1" customWidth="1"/>
    <col min="27" max="27" width="14.88671875" bestFit="1" customWidth="1"/>
    <col min="28" max="28" width="12.109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1700</v>
      </c>
      <c r="U1" t="s">
        <v>1701</v>
      </c>
      <c r="V1" t="s">
        <v>1702</v>
      </c>
    </row>
    <row r="2" spans="1:22" x14ac:dyDescent="0.3">
      <c r="A2" t="s">
        <v>19</v>
      </c>
      <c r="B2" t="s">
        <v>1019</v>
      </c>
      <c r="C2" t="s">
        <v>1632</v>
      </c>
      <c r="D2" t="s">
        <v>1635</v>
      </c>
      <c r="E2">
        <v>2024</v>
      </c>
      <c r="F2" t="s">
        <v>1639</v>
      </c>
      <c r="G2">
        <v>910</v>
      </c>
      <c r="H2">
        <v>6471</v>
      </c>
      <c r="I2">
        <v>10500</v>
      </c>
      <c r="J2">
        <v>487818</v>
      </c>
      <c r="K2">
        <v>4.9800000000000004</v>
      </c>
      <c r="L2">
        <v>9</v>
      </c>
      <c r="M2">
        <v>3.97</v>
      </c>
      <c r="N2">
        <v>24.6</v>
      </c>
      <c r="O2">
        <v>34.36</v>
      </c>
      <c r="P2">
        <v>3.8</v>
      </c>
      <c r="Q2">
        <v>2476</v>
      </c>
      <c r="R2">
        <v>8822</v>
      </c>
      <c r="S2">
        <v>8</v>
      </c>
      <c r="T2">
        <v>5888610</v>
      </c>
      <c r="U2">
        <v>10042818</v>
      </c>
      <c r="V2">
        <v>-4154208</v>
      </c>
    </row>
    <row r="3" spans="1:22" x14ac:dyDescent="0.3">
      <c r="A3" t="s">
        <v>20</v>
      </c>
      <c r="B3" t="s">
        <v>1020</v>
      </c>
      <c r="C3" t="s">
        <v>1633</v>
      </c>
      <c r="D3" t="s">
        <v>1636</v>
      </c>
      <c r="E3">
        <v>2023</v>
      </c>
      <c r="F3" t="s">
        <v>1639</v>
      </c>
      <c r="G3">
        <v>3822</v>
      </c>
      <c r="H3">
        <v>14990</v>
      </c>
      <c r="I3">
        <v>8670</v>
      </c>
      <c r="J3">
        <v>426742</v>
      </c>
      <c r="K3">
        <v>10.4</v>
      </c>
      <c r="L3">
        <v>5</v>
      </c>
      <c r="M3">
        <v>4.74</v>
      </c>
      <c r="N3">
        <v>22.65</v>
      </c>
      <c r="O3">
        <v>11.99</v>
      </c>
      <c r="P3">
        <v>1.4</v>
      </c>
      <c r="Q3">
        <v>20164</v>
      </c>
      <c r="R3">
        <v>9362</v>
      </c>
      <c r="S3">
        <v>5</v>
      </c>
      <c r="T3">
        <v>57291780</v>
      </c>
      <c r="U3">
        <v>33563482</v>
      </c>
      <c r="V3">
        <v>23728298</v>
      </c>
    </row>
    <row r="4" spans="1:22" x14ac:dyDescent="0.3">
      <c r="A4" t="s">
        <v>21</v>
      </c>
      <c r="B4" t="s">
        <v>1021</v>
      </c>
      <c r="C4" t="s">
        <v>1632</v>
      </c>
      <c r="D4" t="s">
        <v>1637</v>
      </c>
      <c r="E4">
        <v>2024</v>
      </c>
      <c r="F4" t="s">
        <v>1639</v>
      </c>
      <c r="G4">
        <v>3142</v>
      </c>
      <c r="H4">
        <v>19089</v>
      </c>
      <c r="I4">
        <v>6493</v>
      </c>
      <c r="J4">
        <v>361478</v>
      </c>
      <c r="K4">
        <v>11.57</v>
      </c>
      <c r="L4">
        <v>17</v>
      </c>
      <c r="M4">
        <v>4.51</v>
      </c>
      <c r="N4">
        <v>1.39</v>
      </c>
      <c r="O4">
        <v>10.31</v>
      </c>
      <c r="P4">
        <v>1.1000000000000001</v>
      </c>
      <c r="Q4">
        <v>7397</v>
      </c>
      <c r="R4">
        <v>3236</v>
      </c>
      <c r="S4">
        <v>12</v>
      </c>
      <c r="T4">
        <v>59977638</v>
      </c>
      <c r="U4">
        <v>20762484</v>
      </c>
      <c r="V4">
        <v>39215154</v>
      </c>
    </row>
    <row r="5" spans="1:22" x14ac:dyDescent="0.3">
      <c r="A5" t="s">
        <v>22</v>
      </c>
      <c r="B5" t="s">
        <v>1022</v>
      </c>
      <c r="C5" t="s">
        <v>1632</v>
      </c>
      <c r="D5" t="s">
        <v>1637</v>
      </c>
      <c r="E5">
        <v>2023</v>
      </c>
      <c r="F5" t="s">
        <v>1640</v>
      </c>
      <c r="G5">
        <v>516</v>
      </c>
      <c r="H5">
        <v>14451</v>
      </c>
      <c r="I5">
        <v>1567</v>
      </c>
      <c r="J5">
        <v>380792</v>
      </c>
      <c r="K5">
        <v>9.82</v>
      </c>
      <c r="L5">
        <v>17</v>
      </c>
      <c r="M5">
        <v>8.69</v>
      </c>
      <c r="N5">
        <v>20.83</v>
      </c>
      <c r="O5">
        <v>28.18</v>
      </c>
      <c r="P5">
        <v>3.2</v>
      </c>
      <c r="Q5">
        <v>17457</v>
      </c>
      <c r="R5">
        <v>9254</v>
      </c>
      <c r="S5">
        <v>9</v>
      </c>
      <c r="T5">
        <v>7456716</v>
      </c>
      <c r="U5">
        <v>1189364</v>
      </c>
      <c r="V5">
        <v>6267352</v>
      </c>
    </row>
    <row r="6" spans="1:22" x14ac:dyDescent="0.3">
      <c r="A6" t="s">
        <v>23</v>
      </c>
      <c r="B6" t="s">
        <v>1023</v>
      </c>
      <c r="C6" t="s">
        <v>1634</v>
      </c>
      <c r="D6" t="s">
        <v>1635</v>
      </c>
      <c r="E6">
        <v>2024</v>
      </c>
      <c r="F6" t="s">
        <v>1641</v>
      </c>
      <c r="G6">
        <v>4476</v>
      </c>
      <c r="H6">
        <v>13812</v>
      </c>
      <c r="I6">
        <v>2844</v>
      </c>
      <c r="J6">
        <v>72054</v>
      </c>
      <c r="K6">
        <v>2.27</v>
      </c>
      <c r="L6">
        <v>4</v>
      </c>
      <c r="M6">
        <v>5.3</v>
      </c>
      <c r="N6">
        <v>11.45</v>
      </c>
      <c r="O6">
        <v>42.51</v>
      </c>
      <c r="P6">
        <v>3.8</v>
      </c>
      <c r="Q6">
        <v>16859</v>
      </c>
      <c r="R6">
        <v>6718</v>
      </c>
      <c r="S6">
        <v>10</v>
      </c>
      <c r="T6">
        <v>61822512</v>
      </c>
      <c r="U6">
        <v>12801798</v>
      </c>
      <c r="V6">
        <v>49020714</v>
      </c>
    </row>
    <row r="7" spans="1:22" x14ac:dyDescent="0.3">
      <c r="A7" t="s">
        <v>24</v>
      </c>
      <c r="B7" t="s">
        <v>1024</v>
      </c>
      <c r="C7" t="s">
        <v>1634</v>
      </c>
      <c r="D7" t="s">
        <v>1638</v>
      </c>
      <c r="E7">
        <v>2024</v>
      </c>
      <c r="F7" t="s">
        <v>1641</v>
      </c>
      <c r="G7">
        <v>3494</v>
      </c>
      <c r="H7">
        <v>3490</v>
      </c>
      <c r="I7">
        <v>11131</v>
      </c>
      <c r="J7">
        <v>120028</v>
      </c>
      <c r="K7">
        <v>13.14</v>
      </c>
      <c r="L7">
        <v>6</v>
      </c>
      <c r="M7">
        <v>4.68</v>
      </c>
      <c r="N7">
        <v>6.47</v>
      </c>
      <c r="O7">
        <v>78.099999999999994</v>
      </c>
      <c r="P7">
        <v>4.2</v>
      </c>
      <c r="Q7">
        <v>14740</v>
      </c>
      <c r="R7">
        <v>5365</v>
      </c>
      <c r="S7">
        <v>13</v>
      </c>
      <c r="T7">
        <v>12194060</v>
      </c>
      <c r="U7">
        <v>39011742</v>
      </c>
      <c r="V7">
        <v>-26817682</v>
      </c>
    </row>
    <row r="8" spans="1:22" x14ac:dyDescent="0.3">
      <c r="A8" t="s">
        <v>25</v>
      </c>
      <c r="B8" t="s">
        <v>1025</v>
      </c>
      <c r="C8" t="s">
        <v>1634</v>
      </c>
      <c r="D8" t="s">
        <v>1637</v>
      </c>
      <c r="E8">
        <v>2024</v>
      </c>
      <c r="F8" t="s">
        <v>1642</v>
      </c>
      <c r="G8">
        <v>3221</v>
      </c>
      <c r="H8">
        <v>6799</v>
      </c>
      <c r="I8">
        <v>12021</v>
      </c>
      <c r="J8">
        <v>72207</v>
      </c>
      <c r="K8">
        <v>8.09</v>
      </c>
      <c r="L8">
        <v>1</v>
      </c>
      <c r="M8">
        <v>4.1100000000000003</v>
      </c>
      <c r="N8">
        <v>21.97</v>
      </c>
      <c r="O8">
        <v>73.88</v>
      </c>
      <c r="P8">
        <v>2.4</v>
      </c>
      <c r="Q8">
        <v>1607</v>
      </c>
      <c r="R8">
        <v>7189</v>
      </c>
      <c r="S8">
        <v>10</v>
      </c>
      <c r="T8">
        <v>21899579</v>
      </c>
      <c r="U8">
        <v>38791848</v>
      </c>
      <c r="V8">
        <v>-16892269</v>
      </c>
    </row>
    <row r="9" spans="1:22" x14ac:dyDescent="0.3">
      <c r="A9" t="s">
        <v>26</v>
      </c>
      <c r="B9" t="s">
        <v>1026</v>
      </c>
      <c r="C9" t="s">
        <v>1633</v>
      </c>
      <c r="D9" t="s">
        <v>1636</v>
      </c>
      <c r="E9">
        <v>2023</v>
      </c>
      <c r="F9" t="s">
        <v>1641</v>
      </c>
      <c r="G9">
        <v>2969</v>
      </c>
      <c r="H9">
        <v>14497</v>
      </c>
      <c r="I9">
        <v>2349</v>
      </c>
      <c r="J9">
        <v>280893</v>
      </c>
      <c r="K9">
        <v>4.24</v>
      </c>
      <c r="L9">
        <v>10</v>
      </c>
      <c r="M9">
        <v>8.18</v>
      </c>
      <c r="N9">
        <v>4.92</v>
      </c>
      <c r="O9">
        <v>31.37</v>
      </c>
      <c r="P9">
        <v>1</v>
      </c>
      <c r="Q9">
        <v>17024</v>
      </c>
      <c r="R9">
        <v>8065</v>
      </c>
      <c r="S9">
        <v>4</v>
      </c>
      <c r="T9">
        <v>43041593</v>
      </c>
      <c r="U9">
        <v>7255074</v>
      </c>
      <c r="V9">
        <v>35786519</v>
      </c>
    </row>
    <row r="10" spans="1:22" x14ac:dyDescent="0.3">
      <c r="A10" t="s">
        <v>27</v>
      </c>
      <c r="B10" t="s">
        <v>1027</v>
      </c>
      <c r="C10" t="s">
        <v>1634</v>
      </c>
      <c r="D10" t="s">
        <v>1638</v>
      </c>
      <c r="E10">
        <v>2024</v>
      </c>
      <c r="F10" t="s">
        <v>1641</v>
      </c>
      <c r="G10">
        <v>180</v>
      </c>
      <c r="H10">
        <v>14972</v>
      </c>
      <c r="I10">
        <v>10756</v>
      </c>
      <c r="J10">
        <v>131554</v>
      </c>
      <c r="K10">
        <v>6.38</v>
      </c>
      <c r="L10">
        <v>12</v>
      </c>
      <c r="M10">
        <v>8.9499999999999993</v>
      </c>
      <c r="N10">
        <v>23.68</v>
      </c>
      <c r="O10">
        <v>29.56</v>
      </c>
      <c r="P10">
        <v>2.9</v>
      </c>
      <c r="Q10">
        <v>3126</v>
      </c>
      <c r="R10">
        <v>9697</v>
      </c>
      <c r="S10">
        <v>6</v>
      </c>
      <c r="T10">
        <v>2694960</v>
      </c>
      <c r="U10">
        <v>2067634</v>
      </c>
      <c r="V10">
        <v>627326</v>
      </c>
    </row>
    <row r="11" spans="1:22" x14ac:dyDescent="0.3">
      <c r="A11" t="s">
        <v>28</v>
      </c>
      <c r="B11" t="s">
        <v>1028</v>
      </c>
      <c r="C11" t="s">
        <v>1634</v>
      </c>
      <c r="D11" t="s">
        <v>1636</v>
      </c>
      <c r="E11">
        <v>2024</v>
      </c>
      <c r="F11" t="s">
        <v>1641</v>
      </c>
      <c r="G11">
        <v>1735</v>
      </c>
      <c r="H11">
        <v>5880</v>
      </c>
      <c r="I11">
        <v>6940</v>
      </c>
      <c r="J11">
        <v>202458</v>
      </c>
      <c r="K11">
        <v>0.56000000000000005</v>
      </c>
      <c r="L11">
        <v>4</v>
      </c>
      <c r="M11">
        <v>8.5299999999999994</v>
      </c>
      <c r="N11">
        <v>5.14</v>
      </c>
      <c r="O11">
        <v>28.19</v>
      </c>
      <c r="P11">
        <v>1.1000000000000001</v>
      </c>
      <c r="Q11">
        <v>7729</v>
      </c>
      <c r="R11">
        <v>8808</v>
      </c>
      <c r="S11">
        <v>7</v>
      </c>
      <c r="T11">
        <v>10201800</v>
      </c>
      <c r="U11">
        <v>12243358</v>
      </c>
      <c r="V11">
        <v>-2041558</v>
      </c>
    </row>
    <row r="12" spans="1:22" x14ac:dyDescent="0.3">
      <c r="A12" t="s">
        <v>29</v>
      </c>
      <c r="B12" t="s">
        <v>1029</v>
      </c>
      <c r="C12" t="s">
        <v>1633</v>
      </c>
      <c r="D12" t="s">
        <v>1636</v>
      </c>
      <c r="E12">
        <v>2024</v>
      </c>
      <c r="F12" t="s">
        <v>1640</v>
      </c>
      <c r="G12">
        <v>819</v>
      </c>
      <c r="H12">
        <v>6257</v>
      </c>
      <c r="I12">
        <v>11637</v>
      </c>
      <c r="J12">
        <v>133276</v>
      </c>
      <c r="K12">
        <v>1.92</v>
      </c>
      <c r="L12">
        <v>5</v>
      </c>
      <c r="M12">
        <v>6.74</v>
      </c>
      <c r="N12">
        <v>15.34</v>
      </c>
      <c r="O12">
        <v>37.14</v>
      </c>
      <c r="P12">
        <v>1.4</v>
      </c>
      <c r="Q12">
        <v>8377</v>
      </c>
      <c r="R12">
        <v>6669</v>
      </c>
      <c r="S12">
        <v>7</v>
      </c>
      <c r="T12">
        <v>5124483</v>
      </c>
      <c r="U12">
        <v>9663979</v>
      </c>
      <c r="V12">
        <v>-4539496</v>
      </c>
    </row>
    <row r="13" spans="1:22" x14ac:dyDescent="0.3">
      <c r="A13" t="s">
        <v>30</v>
      </c>
      <c r="B13" t="s">
        <v>1030</v>
      </c>
      <c r="C13" t="s">
        <v>1634</v>
      </c>
      <c r="D13" t="s">
        <v>1635</v>
      </c>
      <c r="E13">
        <v>2023</v>
      </c>
      <c r="F13" t="s">
        <v>1641</v>
      </c>
      <c r="G13">
        <v>2441</v>
      </c>
      <c r="H13">
        <v>11895</v>
      </c>
      <c r="I13">
        <v>4516</v>
      </c>
      <c r="J13">
        <v>364925</v>
      </c>
      <c r="K13">
        <v>11.48</v>
      </c>
      <c r="L13">
        <v>13</v>
      </c>
      <c r="M13">
        <v>1.37</v>
      </c>
      <c r="N13">
        <v>5.58</v>
      </c>
      <c r="O13">
        <v>49.86</v>
      </c>
      <c r="P13">
        <v>2.2999999999999998</v>
      </c>
      <c r="Q13">
        <v>2374</v>
      </c>
      <c r="R13">
        <v>1591</v>
      </c>
      <c r="S13">
        <v>11</v>
      </c>
      <c r="T13">
        <v>29035695</v>
      </c>
      <c r="U13">
        <v>11388481</v>
      </c>
      <c r="V13">
        <v>17647214</v>
      </c>
    </row>
    <row r="14" spans="1:22" x14ac:dyDescent="0.3">
      <c r="A14" t="s">
        <v>31</v>
      </c>
      <c r="B14" t="s">
        <v>1031</v>
      </c>
      <c r="C14" t="s">
        <v>1634</v>
      </c>
      <c r="D14" t="s">
        <v>1636</v>
      </c>
      <c r="E14">
        <v>2024</v>
      </c>
      <c r="F14" t="s">
        <v>1640</v>
      </c>
      <c r="G14">
        <v>2483</v>
      </c>
      <c r="H14">
        <v>17741</v>
      </c>
      <c r="I14">
        <v>13597</v>
      </c>
      <c r="J14">
        <v>233852</v>
      </c>
      <c r="K14">
        <v>0</v>
      </c>
      <c r="L14">
        <v>11</v>
      </c>
      <c r="M14">
        <v>2.77</v>
      </c>
      <c r="N14">
        <v>13.64</v>
      </c>
      <c r="O14">
        <v>45.09</v>
      </c>
      <c r="P14">
        <v>2.7</v>
      </c>
      <c r="Q14">
        <v>7043</v>
      </c>
      <c r="R14">
        <v>5313</v>
      </c>
      <c r="S14">
        <v>9</v>
      </c>
      <c r="T14">
        <v>44050903</v>
      </c>
      <c r="U14">
        <v>33995203</v>
      </c>
      <c r="V14">
        <v>10055700</v>
      </c>
    </row>
    <row r="15" spans="1:22" x14ac:dyDescent="0.3">
      <c r="A15" t="s">
        <v>32</v>
      </c>
      <c r="B15" t="s">
        <v>1032</v>
      </c>
      <c r="C15" t="s">
        <v>1633</v>
      </c>
      <c r="D15" t="s">
        <v>1636</v>
      </c>
      <c r="E15">
        <v>2023</v>
      </c>
      <c r="F15" t="s">
        <v>1642</v>
      </c>
      <c r="G15">
        <v>1234</v>
      </c>
      <c r="H15">
        <v>7088</v>
      </c>
      <c r="I15">
        <v>14294</v>
      </c>
      <c r="J15">
        <v>242512</v>
      </c>
      <c r="K15">
        <v>6.25</v>
      </c>
      <c r="L15">
        <v>3</v>
      </c>
      <c r="M15">
        <v>0.46</v>
      </c>
      <c r="N15">
        <v>17.100000000000001</v>
      </c>
      <c r="O15">
        <v>27.46</v>
      </c>
      <c r="P15">
        <v>2.1</v>
      </c>
      <c r="Q15">
        <v>5309</v>
      </c>
      <c r="R15">
        <v>4328</v>
      </c>
      <c r="S15">
        <v>7</v>
      </c>
      <c r="T15">
        <v>8746592</v>
      </c>
      <c r="U15">
        <v>17881308</v>
      </c>
      <c r="V15">
        <v>-9134716</v>
      </c>
    </row>
    <row r="16" spans="1:22" x14ac:dyDescent="0.3">
      <c r="A16" t="s">
        <v>33</v>
      </c>
      <c r="B16" t="s">
        <v>1033</v>
      </c>
      <c r="C16" t="s">
        <v>1633</v>
      </c>
      <c r="D16" t="s">
        <v>1636</v>
      </c>
      <c r="E16">
        <v>2024</v>
      </c>
      <c r="F16" t="s">
        <v>1641</v>
      </c>
      <c r="G16">
        <v>4605</v>
      </c>
      <c r="H16">
        <v>18850</v>
      </c>
      <c r="I16">
        <v>5281</v>
      </c>
      <c r="J16">
        <v>487415</v>
      </c>
      <c r="K16">
        <v>7.84</v>
      </c>
      <c r="L16">
        <v>5</v>
      </c>
      <c r="M16">
        <v>9.31</v>
      </c>
      <c r="N16">
        <v>4.76</v>
      </c>
      <c r="O16">
        <v>20.440000000000001</v>
      </c>
      <c r="P16">
        <v>3.3</v>
      </c>
      <c r="Q16">
        <v>12103</v>
      </c>
      <c r="R16">
        <v>7608</v>
      </c>
      <c r="S16">
        <v>7</v>
      </c>
      <c r="T16">
        <v>86804250</v>
      </c>
      <c r="U16">
        <v>24806420</v>
      </c>
      <c r="V16">
        <v>61997830</v>
      </c>
    </row>
    <row r="17" spans="1:22" x14ac:dyDescent="0.3">
      <c r="A17" t="s">
        <v>34</v>
      </c>
      <c r="B17" t="s">
        <v>1034</v>
      </c>
      <c r="C17" t="s">
        <v>1633</v>
      </c>
      <c r="D17" t="s">
        <v>1638</v>
      </c>
      <c r="E17">
        <v>2023</v>
      </c>
      <c r="F17" t="s">
        <v>1642</v>
      </c>
      <c r="G17">
        <v>3435</v>
      </c>
      <c r="H17">
        <v>6444</v>
      </c>
      <c r="I17">
        <v>14685</v>
      </c>
      <c r="J17">
        <v>373179</v>
      </c>
      <c r="K17">
        <v>0.82</v>
      </c>
      <c r="L17">
        <v>9</v>
      </c>
      <c r="M17">
        <v>6.61</v>
      </c>
      <c r="N17">
        <v>13.02</v>
      </c>
      <c r="O17">
        <v>11.01</v>
      </c>
      <c r="P17">
        <v>1.2</v>
      </c>
      <c r="Q17">
        <v>3607</v>
      </c>
      <c r="R17">
        <v>4509</v>
      </c>
      <c r="S17">
        <v>5</v>
      </c>
      <c r="T17">
        <v>22135140</v>
      </c>
      <c r="U17">
        <v>50816154</v>
      </c>
      <c r="V17">
        <v>-28681014</v>
      </c>
    </row>
    <row r="18" spans="1:22" x14ac:dyDescent="0.3">
      <c r="A18" t="s">
        <v>35</v>
      </c>
      <c r="B18" t="s">
        <v>1035</v>
      </c>
      <c r="C18" t="s">
        <v>1634</v>
      </c>
      <c r="D18" t="s">
        <v>1637</v>
      </c>
      <c r="E18">
        <v>2024</v>
      </c>
      <c r="F18" t="s">
        <v>1641</v>
      </c>
      <c r="G18">
        <v>4167</v>
      </c>
      <c r="H18">
        <v>14895</v>
      </c>
      <c r="I18">
        <v>8698</v>
      </c>
      <c r="J18">
        <v>58210</v>
      </c>
      <c r="K18">
        <v>14.6</v>
      </c>
      <c r="L18">
        <v>17</v>
      </c>
      <c r="M18">
        <v>7.46</v>
      </c>
      <c r="N18">
        <v>11.73</v>
      </c>
      <c r="O18">
        <v>22.32</v>
      </c>
      <c r="P18">
        <v>1.6</v>
      </c>
      <c r="Q18">
        <v>13245</v>
      </c>
      <c r="R18">
        <v>690</v>
      </c>
      <c r="S18">
        <v>8</v>
      </c>
      <c r="T18">
        <v>62067465</v>
      </c>
      <c r="U18">
        <v>36302776</v>
      </c>
      <c r="V18">
        <v>25764689</v>
      </c>
    </row>
    <row r="19" spans="1:22" x14ac:dyDescent="0.3">
      <c r="A19" t="s">
        <v>36</v>
      </c>
      <c r="B19" t="s">
        <v>1036</v>
      </c>
      <c r="C19" t="s">
        <v>1634</v>
      </c>
      <c r="D19" t="s">
        <v>1635</v>
      </c>
      <c r="E19">
        <v>2024</v>
      </c>
      <c r="F19" t="s">
        <v>1642</v>
      </c>
      <c r="G19">
        <v>4893</v>
      </c>
      <c r="H19">
        <v>18572</v>
      </c>
      <c r="I19">
        <v>7348</v>
      </c>
      <c r="J19">
        <v>94363</v>
      </c>
      <c r="K19">
        <v>3.39</v>
      </c>
      <c r="L19">
        <v>14</v>
      </c>
      <c r="M19">
        <v>3.12</v>
      </c>
      <c r="N19">
        <v>1.78</v>
      </c>
      <c r="O19">
        <v>66.430000000000007</v>
      </c>
      <c r="P19">
        <v>3.8</v>
      </c>
      <c r="Q19">
        <v>10965</v>
      </c>
      <c r="R19">
        <v>7479</v>
      </c>
      <c r="S19">
        <v>9</v>
      </c>
      <c r="T19">
        <v>90872796</v>
      </c>
      <c r="U19">
        <v>36048127</v>
      </c>
      <c r="V19">
        <v>54824669</v>
      </c>
    </row>
    <row r="20" spans="1:22" x14ac:dyDescent="0.3">
      <c r="A20" t="s">
        <v>37</v>
      </c>
      <c r="B20" t="s">
        <v>1037</v>
      </c>
      <c r="C20" t="s">
        <v>1632</v>
      </c>
      <c r="D20" t="s">
        <v>1636</v>
      </c>
      <c r="E20">
        <v>2024</v>
      </c>
      <c r="F20" t="s">
        <v>1641</v>
      </c>
      <c r="G20">
        <v>2954</v>
      </c>
      <c r="H20">
        <v>5743</v>
      </c>
      <c r="I20">
        <v>3093</v>
      </c>
      <c r="J20">
        <v>292247</v>
      </c>
      <c r="K20">
        <v>4.5599999999999996</v>
      </c>
      <c r="L20">
        <v>7</v>
      </c>
      <c r="M20">
        <v>8.4600000000000009</v>
      </c>
      <c r="N20">
        <v>20.46</v>
      </c>
      <c r="O20">
        <v>29.49</v>
      </c>
      <c r="P20">
        <v>1.6</v>
      </c>
      <c r="Q20">
        <v>2059</v>
      </c>
      <c r="R20">
        <v>9835</v>
      </c>
      <c r="S20">
        <v>4</v>
      </c>
      <c r="T20">
        <v>16964822</v>
      </c>
      <c r="U20">
        <v>9428969</v>
      </c>
      <c r="V20">
        <v>7535853</v>
      </c>
    </row>
    <row r="21" spans="1:22" x14ac:dyDescent="0.3">
      <c r="A21" t="s">
        <v>38</v>
      </c>
      <c r="B21" t="s">
        <v>1038</v>
      </c>
      <c r="C21" t="s">
        <v>1633</v>
      </c>
      <c r="D21" t="s">
        <v>1635</v>
      </c>
      <c r="E21">
        <v>2024</v>
      </c>
      <c r="F21" t="s">
        <v>1639</v>
      </c>
      <c r="G21">
        <v>524</v>
      </c>
      <c r="H21">
        <v>11416</v>
      </c>
      <c r="I21">
        <v>5637</v>
      </c>
      <c r="J21">
        <v>128279</v>
      </c>
      <c r="K21">
        <v>4.5599999999999996</v>
      </c>
      <c r="L21">
        <v>8</v>
      </c>
      <c r="M21">
        <v>2.6</v>
      </c>
      <c r="N21">
        <v>8.39</v>
      </c>
      <c r="O21">
        <v>47.49</v>
      </c>
      <c r="P21">
        <v>3.6</v>
      </c>
      <c r="Q21">
        <v>9808</v>
      </c>
      <c r="R21">
        <v>3156</v>
      </c>
      <c r="S21">
        <v>8</v>
      </c>
      <c r="T21">
        <v>5981984</v>
      </c>
      <c r="U21">
        <v>3082067</v>
      </c>
      <c r="V21">
        <v>2899917</v>
      </c>
    </row>
    <row r="22" spans="1:22" x14ac:dyDescent="0.3">
      <c r="A22" t="s">
        <v>39</v>
      </c>
      <c r="B22" t="s">
        <v>1039</v>
      </c>
      <c r="C22" t="s">
        <v>1632</v>
      </c>
      <c r="D22" t="s">
        <v>1638</v>
      </c>
      <c r="E22">
        <v>2023</v>
      </c>
      <c r="F22" t="s">
        <v>1641</v>
      </c>
      <c r="G22">
        <v>1132</v>
      </c>
      <c r="H22">
        <v>11484</v>
      </c>
      <c r="I22">
        <v>8558</v>
      </c>
      <c r="J22">
        <v>241420</v>
      </c>
      <c r="K22">
        <v>3.46</v>
      </c>
      <c r="L22">
        <v>4</v>
      </c>
      <c r="M22">
        <v>0.02</v>
      </c>
      <c r="N22">
        <v>14.36</v>
      </c>
      <c r="O22">
        <v>57.3</v>
      </c>
      <c r="P22">
        <v>1.2</v>
      </c>
      <c r="Q22">
        <v>16750</v>
      </c>
      <c r="R22">
        <v>2306</v>
      </c>
      <c r="S22">
        <v>4</v>
      </c>
      <c r="T22">
        <v>12999888</v>
      </c>
      <c r="U22">
        <v>9929076</v>
      </c>
      <c r="V22">
        <v>3070812</v>
      </c>
    </row>
    <row r="23" spans="1:22" x14ac:dyDescent="0.3">
      <c r="A23" t="s">
        <v>40</v>
      </c>
      <c r="B23" t="s">
        <v>1040</v>
      </c>
      <c r="C23" t="s">
        <v>1632</v>
      </c>
      <c r="D23" t="s">
        <v>1638</v>
      </c>
      <c r="E23">
        <v>2024</v>
      </c>
      <c r="F23" t="s">
        <v>1641</v>
      </c>
      <c r="G23">
        <v>2608</v>
      </c>
      <c r="H23">
        <v>3259</v>
      </c>
      <c r="I23">
        <v>11700</v>
      </c>
      <c r="J23">
        <v>236356</v>
      </c>
      <c r="K23">
        <v>0.02</v>
      </c>
      <c r="L23">
        <v>9</v>
      </c>
      <c r="M23">
        <v>3.76</v>
      </c>
      <c r="N23">
        <v>12.87</v>
      </c>
      <c r="O23">
        <v>80.95</v>
      </c>
      <c r="P23">
        <v>2.6</v>
      </c>
      <c r="Q23">
        <v>14755</v>
      </c>
      <c r="R23">
        <v>2808</v>
      </c>
      <c r="S23">
        <v>9</v>
      </c>
      <c r="T23">
        <v>8499472</v>
      </c>
      <c r="U23">
        <v>30749956</v>
      </c>
      <c r="V23">
        <v>-22250484</v>
      </c>
    </row>
    <row r="24" spans="1:22" x14ac:dyDescent="0.3">
      <c r="A24" t="s">
        <v>41</v>
      </c>
      <c r="B24" t="s">
        <v>1041</v>
      </c>
      <c r="C24" t="s">
        <v>1634</v>
      </c>
      <c r="D24" t="s">
        <v>1635</v>
      </c>
      <c r="E24">
        <v>2023</v>
      </c>
      <c r="F24" t="s">
        <v>1640</v>
      </c>
      <c r="G24">
        <v>2097</v>
      </c>
      <c r="H24">
        <v>10681</v>
      </c>
      <c r="I24">
        <v>7593</v>
      </c>
      <c r="J24">
        <v>253196</v>
      </c>
      <c r="K24">
        <v>10.94</v>
      </c>
      <c r="L24">
        <v>19</v>
      </c>
      <c r="M24">
        <v>5.71</v>
      </c>
      <c r="N24">
        <v>12.83</v>
      </c>
      <c r="O24">
        <v>81.11</v>
      </c>
      <c r="P24">
        <v>1.7</v>
      </c>
      <c r="Q24">
        <v>4546</v>
      </c>
      <c r="R24">
        <v>6081</v>
      </c>
      <c r="S24">
        <v>2</v>
      </c>
      <c r="T24">
        <v>22398057</v>
      </c>
      <c r="U24">
        <v>16175717</v>
      </c>
      <c r="V24">
        <v>6222340</v>
      </c>
    </row>
    <row r="25" spans="1:22" x14ac:dyDescent="0.3">
      <c r="A25" t="s">
        <v>42</v>
      </c>
      <c r="B25" t="s">
        <v>1042</v>
      </c>
      <c r="C25" t="s">
        <v>1632</v>
      </c>
      <c r="D25" t="s">
        <v>1635</v>
      </c>
      <c r="E25">
        <v>2023</v>
      </c>
      <c r="F25" t="s">
        <v>1639</v>
      </c>
      <c r="G25">
        <v>2797</v>
      </c>
      <c r="H25">
        <v>3982</v>
      </c>
      <c r="I25">
        <v>8438</v>
      </c>
      <c r="J25">
        <v>249919</v>
      </c>
      <c r="K25">
        <v>14.5</v>
      </c>
      <c r="L25">
        <v>5</v>
      </c>
      <c r="M25">
        <v>4.79</v>
      </c>
      <c r="N25">
        <v>2.68</v>
      </c>
      <c r="O25">
        <v>69.66</v>
      </c>
      <c r="P25">
        <v>1.4</v>
      </c>
      <c r="Q25">
        <v>15356</v>
      </c>
      <c r="R25">
        <v>5822</v>
      </c>
      <c r="S25">
        <v>2</v>
      </c>
      <c r="T25">
        <v>11137654</v>
      </c>
      <c r="U25">
        <v>23851005</v>
      </c>
      <c r="V25">
        <v>-12713351</v>
      </c>
    </row>
    <row r="26" spans="1:22" x14ac:dyDescent="0.3">
      <c r="A26" t="s">
        <v>43</v>
      </c>
      <c r="B26" t="s">
        <v>1043</v>
      </c>
      <c r="C26" t="s">
        <v>1632</v>
      </c>
      <c r="D26" t="s">
        <v>1636</v>
      </c>
      <c r="E26">
        <v>2023</v>
      </c>
      <c r="F26" t="s">
        <v>1639</v>
      </c>
      <c r="G26">
        <v>1025</v>
      </c>
      <c r="H26">
        <v>2451</v>
      </c>
      <c r="I26">
        <v>8793</v>
      </c>
      <c r="J26">
        <v>465648</v>
      </c>
      <c r="K26">
        <v>3.36</v>
      </c>
      <c r="L26">
        <v>15</v>
      </c>
      <c r="M26">
        <v>8.6199999999999992</v>
      </c>
      <c r="N26">
        <v>10.59</v>
      </c>
      <c r="O26">
        <v>12.81</v>
      </c>
      <c r="P26">
        <v>3.3</v>
      </c>
      <c r="Q26">
        <v>17927</v>
      </c>
      <c r="R26">
        <v>847</v>
      </c>
      <c r="S26">
        <v>7</v>
      </c>
      <c r="T26">
        <v>2512275</v>
      </c>
      <c r="U26">
        <v>9478473</v>
      </c>
      <c r="V26">
        <v>-6966198</v>
      </c>
    </row>
    <row r="27" spans="1:22" x14ac:dyDescent="0.3">
      <c r="A27" t="s">
        <v>44</v>
      </c>
      <c r="B27" t="s">
        <v>1044</v>
      </c>
      <c r="C27" t="s">
        <v>1632</v>
      </c>
      <c r="D27" t="s">
        <v>1635</v>
      </c>
      <c r="E27">
        <v>2023</v>
      </c>
      <c r="F27" t="s">
        <v>1642</v>
      </c>
      <c r="G27">
        <v>1856</v>
      </c>
      <c r="H27">
        <v>3579</v>
      </c>
      <c r="I27">
        <v>6807</v>
      </c>
      <c r="J27">
        <v>307324</v>
      </c>
      <c r="K27">
        <v>9.9499999999999993</v>
      </c>
      <c r="L27">
        <v>2</v>
      </c>
      <c r="M27">
        <v>1.05</v>
      </c>
      <c r="N27">
        <v>11.31</v>
      </c>
      <c r="O27">
        <v>56.01</v>
      </c>
      <c r="P27">
        <v>4.7</v>
      </c>
      <c r="Q27">
        <v>2008</v>
      </c>
      <c r="R27">
        <v>9092</v>
      </c>
      <c r="S27">
        <v>11</v>
      </c>
      <c r="T27">
        <v>6642624</v>
      </c>
      <c r="U27">
        <v>12941116</v>
      </c>
      <c r="V27">
        <v>-6298492</v>
      </c>
    </row>
    <row r="28" spans="1:22" x14ac:dyDescent="0.3">
      <c r="A28" t="s">
        <v>45</v>
      </c>
      <c r="B28" t="s">
        <v>1045</v>
      </c>
      <c r="C28" t="s">
        <v>1633</v>
      </c>
      <c r="D28" t="s">
        <v>1637</v>
      </c>
      <c r="E28">
        <v>2023</v>
      </c>
      <c r="F28" t="s">
        <v>1641</v>
      </c>
      <c r="G28">
        <v>239</v>
      </c>
      <c r="H28">
        <v>4217</v>
      </c>
      <c r="I28">
        <v>6342</v>
      </c>
      <c r="J28">
        <v>245161</v>
      </c>
      <c r="K28">
        <v>11.13</v>
      </c>
      <c r="L28">
        <v>9</v>
      </c>
      <c r="M28">
        <v>5.54</v>
      </c>
      <c r="N28">
        <v>18.34</v>
      </c>
      <c r="O28">
        <v>72.930000000000007</v>
      </c>
      <c r="P28">
        <v>1.2</v>
      </c>
      <c r="Q28">
        <v>7607</v>
      </c>
      <c r="R28">
        <v>6653</v>
      </c>
      <c r="S28">
        <v>10</v>
      </c>
      <c r="T28">
        <v>1007863</v>
      </c>
      <c r="U28">
        <v>1760899</v>
      </c>
      <c r="V28">
        <v>-753036</v>
      </c>
    </row>
    <row r="29" spans="1:22" x14ac:dyDescent="0.3">
      <c r="A29" t="s">
        <v>46</v>
      </c>
      <c r="B29" t="s">
        <v>1046</v>
      </c>
      <c r="C29" t="s">
        <v>1633</v>
      </c>
      <c r="D29" t="s">
        <v>1635</v>
      </c>
      <c r="E29">
        <v>2023</v>
      </c>
      <c r="F29" t="s">
        <v>1640</v>
      </c>
      <c r="G29">
        <v>2784</v>
      </c>
      <c r="H29">
        <v>11192</v>
      </c>
      <c r="I29">
        <v>9892</v>
      </c>
      <c r="J29">
        <v>498614</v>
      </c>
      <c r="K29">
        <v>12.73</v>
      </c>
      <c r="L29">
        <v>10</v>
      </c>
      <c r="M29">
        <v>5.13</v>
      </c>
      <c r="N29">
        <v>21</v>
      </c>
      <c r="O29">
        <v>11.38</v>
      </c>
      <c r="P29">
        <v>2.7</v>
      </c>
      <c r="Q29">
        <v>14976</v>
      </c>
      <c r="R29">
        <v>1597</v>
      </c>
      <c r="S29">
        <v>13</v>
      </c>
      <c r="T29">
        <v>31158528</v>
      </c>
      <c r="U29">
        <v>28037942</v>
      </c>
      <c r="V29">
        <v>3120586</v>
      </c>
    </row>
    <row r="30" spans="1:22" x14ac:dyDescent="0.3">
      <c r="A30" t="s">
        <v>47</v>
      </c>
      <c r="B30" t="s">
        <v>1047</v>
      </c>
      <c r="C30" t="s">
        <v>1634</v>
      </c>
      <c r="D30" t="s">
        <v>1636</v>
      </c>
      <c r="E30">
        <v>2023</v>
      </c>
      <c r="F30" t="s">
        <v>1641</v>
      </c>
      <c r="G30">
        <v>3055</v>
      </c>
      <c r="H30">
        <v>8811</v>
      </c>
      <c r="I30">
        <v>12076</v>
      </c>
      <c r="J30">
        <v>280363</v>
      </c>
      <c r="K30">
        <v>6.34</v>
      </c>
      <c r="L30">
        <v>10</v>
      </c>
      <c r="M30">
        <v>2.81</v>
      </c>
      <c r="N30">
        <v>13.62</v>
      </c>
      <c r="O30">
        <v>53.97</v>
      </c>
      <c r="P30">
        <v>3.8</v>
      </c>
      <c r="Q30">
        <v>4939</v>
      </c>
      <c r="R30">
        <v>1479</v>
      </c>
      <c r="S30">
        <v>5</v>
      </c>
      <c r="T30">
        <v>26917605</v>
      </c>
      <c r="U30">
        <v>37172543</v>
      </c>
      <c r="V30">
        <v>-10254938</v>
      </c>
    </row>
    <row r="31" spans="1:22" x14ac:dyDescent="0.3">
      <c r="A31" t="s">
        <v>48</v>
      </c>
      <c r="B31" t="s">
        <v>1048</v>
      </c>
      <c r="C31" t="s">
        <v>1632</v>
      </c>
      <c r="D31" t="s">
        <v>1637</v>
      </c>
      <c r="E31">
        <v>2023</v>
      </c>
      <c r="F31" t="s">
        <v>1642</v>
      </c>
      <c r="G31">
        <v>4708</v>
      </c>
      <c r="H31">
        <v>19949</v>
      </c>
      <c r="I31">
        <v>7156</v>
      </c>
      <c r="J31">
        <v>184393</v>
      </c>
      <c r="K31">
        <v>4.54</v>
      </c>
      <c r="L31">
        <v>16</v>
      </c>
      <c r="M31">
        <v>8.2200000000000006</v>
      </c>
      <c r="N31">
        <v>2.17</v>
      </c>
      <c r="O31">
        <v>78.62</v>
      </c>
      <c r="P31">
        <v>2.9</v>
      </c>
      <c r="Q31">
        <v>14636</v>
      </c>
      <c r="R31">
        <v>8971</v>
      </c>
      <c r="S31">
        <v>7</v>
      </c>
      <c r="T31">
        <v>93919892</v>
      </c>
      <c r="U31">
        <v>33874841</v>
      </c>
      <c r="V31">
        <v>60045051</v>
      </c>
    </row>
    <row r="32" spans="1:22" x14ac:dyDescent="0.3">
      <c r="A32" t="s">
        <v>49</v>
      </c>
      <c r="B32" t="s">
        <v>1049</v>
      </c>
      <c r="C32" t="s">
        <v>1634</v>
      </c>
      <c r="D32" t="s">
        <v>1635</v>
      </c>
      <c r="E32">
        <v>2023</v>
      </c>
      <c r="F32" t="s">
        <v>1642</v>
      </c>
      <c r="G32">
        <v>1949</v>
      </c>
      <c r="H32">
        <v>2268</v>
      </c>
      <c r="I32">
        <v>11001</v>
      </c>
      <c r="J32">
        <v>393492</v>
      </c>
      <c r="K32">
        <v>4.88</v>
      </c>
      <c r="L32">
        <v>3</v>
      </c>
      <c r="M32">
        <v>7.53</v>
      </c>
      <c r="N32">
        <v>5.92</v>
      </c>
      <c r="O32">
        <v>47.93</v>
      </c>
      <c r="P32">
        <v>4.2</v>
      </c>
      <c r="Q32">
        <v>15667</v>
      </c>
      <c r="R32">
        <v>7460</v>
      </c>
      <c r="S32">
        <v>13</v>
      </c>
      <c r="T32">
        <v>4420332</v>
      </c>
      <c r="U32">
        <v>21834441</v>
      </c>
      <c r="V32">
        <v>-17414109</v>
      </c>
    </row>
    <row r="33" spans="1:22" x14ac:dyDescent="0.3">
      <c r="A33" t="s">
        <v>50</v>
      </c>
      <c r="B33" t="s">
        <v>1050</v>
      </c>
      <c r="C33" t="s">
        <v>1634</v>
      </c>
      <c r="D33" t="s">
        <v>1637</v>
      </c>
      <c r="E33">
        <v>2024</v>
      </c>
      <c r="F33" t="s">
        <v>1640</v>
      </c>
      <c r="G33">
        <v>1317</v>
      </c>
      <c r="H33">
        <v>6990</v>
      </c>
      <c r="I33">
        <v>9233</v>
      </c>
      <c r="J33">
        <v>480599</v>
      </c>
      <c r="K33">
        <v>10.69</v>
      </c>
      <c r="L33">
        <v>3</v>
      </c>
      <c r="M33">
        <v>7.33</v>
      </c>
      <c r="N33">
        <v>4.12</v>
      </c>
      <c r="O33">
        <v>10.33</v>
      </c>
      <c r="P33">
        <v>1.7</v>
      </c>
      <c r="Q33">
        <v>18800</v>
      </c>
      <c r="R33">
        <v>3870</v>
      </c>
      <c r="S33">
        <v>6</v>
      </c>
      <c r="T33">
        <v>9205830</v>
      </c>
      <c r="U33">
        <v>12640460</v>
      </c>
      <c r="V33">
        <v>-3434630</v>
      </c>
    </row>
    <row r="34" spans="1:22" x14ac:dyDescent="0.3">
      <c r="A34" t="s">
        <v>51</v>
      </c>
      <c r="B34" t="s">
        <v>1051</v>
      </c>
      <c r="C34" t="s">
        <v>1634</v>
      </c>
      <c r="D34" t="s">
        <v>1638</v>
      </c>
      <c r="E34">
        <v>2023</v>
      </c>
      <c r="F34" t="s">
        <v>1642</v>
      </c>
      <c r="G34">
        <v>1578</v>
      </c>
      <c r="H34">
        <v>17034</v>
      </c>
      <c r="I34">
        <v>8180</v>
      </c>
      <c r="J34">
        <v>425960</v>
      </c>
      <c r="K34">
        <v>12.25</v>
      </c>
      <c r="L34">
        <v>16</v>
      </c>
      <c r="M34">
        <v>8.76</v>
      </c>
      <c r="N34">
        <v>3.12</v>
      </c>
      <c r="O34">
        <v>10.88</v>
      </c>
      <c r="P34">
        <v>4.8</v>
      </c>
      <c r="Q34">
        <v>18682</v>
      </c>
      <c r="R34">
        <v>3442</v>
      </c>
      <c r="S34">
        <v>13</v>
      </c>
      <c r="T34">
        <v>26879652</v>
      </c>
      <c r="U34">
        <v>13334000</v>
      </c>
      <c r="V34">
        <v>13545652</v>
      </c>
    </row>
    <row r="35" spans="1:22" x14ac:dyDescent="0.3">
      <c r="A35" t="s">
        <v>52</v>
      </c>
      <c r="B35" t="s">
        <v>1052</v>
      </c>
      <c r="C35" t="s">
        <v>1632</v>
      </c>
      <c r="D35" t="s">
        <v>1637</v>
      </c>
      <c r="E35">
        <v>2024</v>
      </c>
      <c r="F35" t="s">
        <v>1642</v>
      </c>
      <c r="G35">
        <v>3252</v>
      </c>
      <c r="H35">
        <v>8145</v>
      </c>
      <c r="I35">
        <v>3185</v>
      </c>
      <c r="J35">
        <v>259754</v>
      </c>
      <c r="K35">
        <v>2.72</v>
      </c>
      <c r="L35">
        <v>8</v>
      </c>
      <c r="M35">
        <v>7.23</v>
      </c>
      <c r="N35">
        <v>9.15</v>
      </c>
      <c r="O35">
        <v>43.33</v>
      </c>
      <c r="P35">
        <v>2.5</v>
      </c>
      <c r="Q35">
        <v>6471</v>
      </c>
      <c r="R35">
        <v>9188</v>
      </c>
      <c r="S35">
        <v>2</v>
      </c>
      <c r="T35">
        <v>26487540</v>
      </c>
      <c r="U35">
        <v>10617374</v>
      </c>
      <c r="V35">
        <v>15870166</v>
      </c>
    </row>
    <row r="36" spans="1:22" x14ac:dyDescent="0.3">
      <c r="A36" t="s">
        <v>53</v>
      </c>
      <c r="B36" t="s">
        <v>1053</v>
      </c>
      <c r="C36" t="s">
        <v>1634</v>
      </c>
      <c r="D36" t="s">
        <v>1635</v>
      </c>
      <c r="E36">
        <v>2024</v>
      </c>
      <c r="F36" t="s">
        <v>1640</v>
      </c>
      <c r="G36">
        <v>3606</v>
      </c>
      <c r="H36">
        <v>6732</v>
      </c>
      <c r="I36">
        <v>5068</v>
      </c>
      <c r="J36">
        <v>173053</v>
      </c>
      <c r="K36">
        <v>5.56</v>
      </c>
      <c r="L36">
        <v>18</v>
      </c>
      <c r="M36">
        <v>2.3199999999999998</v>
      </c>
      <c r="N36">
        <v>5.73</v>
      </c>
      <c r="O36">
        <v>22.4</v>
      </c>
      <c r="P36">
        <v>2.4</v>
      </c>
      <c r="Q36">
        <v>19644</v>
      </c>
      <c r="R36">
        <v>1646</v>
      </c>
      <c r="S36">
        <v>7</v>
      </c>
      <c r="T36">
        <v>24275592</v>
      </c>
      <c r="U36">
        <v>18448261</v>
      </c>
      <c r="V36">
        <v>5827331</v>
      </c>
    </row>
    <row r="37" spans="1:22" x14ac:dyDescent="0.3">
      <c r="A37" t="s">
        <v>54</v>
      </c>
      <c r="B37" t="s">
        <v>1054</v>
      </c>
      <c r="C37" t="s">
        <v>1634</v>
      </c>
      <c r="D37" t="s">
        <v>1637</v>
      </c>
      <c r="E37">
        <v>2024</v>
      </c>
      <c r="F37" t="s">
        <v>1641</v>
      </c>
      <c r="G37">
        <v>3940</v>
      </c>
      <c r="H37">
        <v>12985</v>
      </c>
      <c r="I37">
        <v>1471</v>
      </c>
      <c r="J37">
        <v>233965</v>
      </c>
      <c r="K37">
        <v>13.53</v>
      </c>
      <c r="L37">
        <v>4</v>
      </c>
      <c r="M37">
        <v>7.06</v>
      </c>
      <c r="N37">
        <v>5.46</v>
      </c>
      <c r="O37">
        <v>63.16</v>
      </c>
      <c r="P37">
        <v>4.5</v>
      </c>
      <c r="Q37">
        <v>17383</v>
      </c>
      <c r="R37">
        <v>3226</v>
      </c>
      <c r="S37">
        <v>10</v>
      </c>
      <c r="T37">
        <v>51160900</v>
      </c>
      <c r="U37">
        <v>6029705</v>
      </c>
      <c r="V37">
        <v>45131195</v>
      </c>
    </row>
    <row r="38" spans="1:22" x14ac:dyDescent="0.3">
      <c r="A38" t="s">
        <v>55</v>
      </c>
      <c r="B38" t="s">
        <v>1055</v>
      </c>
      <c r="C38" t="s">
        <v>1632</v>
      </c>
      <c r="D38" t="s">
        <v>1636</v>
      </c>
      <c r="E38">
        <v>2023</v>
      </c>
      <c r="F38" t="s">
        <v>1640</v>
      </c>
      <c r="G38">
        <v>696</v>
      </c>
      <c r="H38">
        <v>7297</v>
      </c>
      <c r="I38">
        <v>963</v>
      </c>
      <c r="J38">
        <v>216892</v>
      </c>
      <c r="K38">
        <v>12.1</v>
      </c>
      <c r="L38">
        <v>5</v>
      </c>
      <c r="M38">
        <v>3.08</v>
      </c>
      <c r="N38">
        <v>1.37</v>
      </c>
      <c r="O38">
        <v>66.7</v>
      </c>
      <c r="P38">
        <v>3.3</v>
      </c>
      <c r="Q38">
        <v>2318</v>
      </c>
      <c r="R38">
        <v>5989</v>
      </c>
      <c r="S38">
        <v>13</v>
      </c>
      <c r="T38">
        <v>5078712</v>
      </c>
      <c r="U38">
        <v>887140</v>
      </c>
      <c r="V38">
        <v>4191572</v>
      </c>
    </row>
    <row r="39" spans="1:22" x14ac:dyDescent="0.3">
      <c r="A39" t="s">
        <v>56</v>
      </c>
      <c r="B39" t="s">
        <v>1056</v>
      </c>
      <c r="C39" t="s">
        <v>1634</v>
      </c>
      <c r="D39" t="s">
        <v>1635</v>
      </c>
      <c r="E39">
        <v>2024</v>
      </c>
      <c r="F39" t="s">
        <v>1641</v>
      </c>
      <c r="G39">
        <v>2938</v>
      </c>
      <c r="H39">
        <v>13842</v>
      </c>
      <c r="I39">
        <v>9456</v>
      </c>
      <c r="J39">
        <v>378406</v>
      </c>
      <c r="K39">
        <v>14.77</v>
      </c>
      <c r="L39">
        <v>2</v>
      </c>
      <c r="M39">
        <v>2.42</v>
      </c>
      <c r="N39">
        <v>0.44</v>
      </c>
      <c r="O39">
        <v>24.23</v>
      </c>
      <c r="P39">
        <v>3.1</v>
      </c>
      <c r="Q39">
        <v>11860</v>
      </c>
      <c r="R39">
        <v>6308</v>
      </c>
      <c r="S39">
        <v>4</v>
      </c>
      <c r="T39">
        <v>40667796</v>
      </c>
      <c r="U39">
        <v>28160134</v>
      </c>
      <c r="V39">
        <v>12507662</v>
      </c>
    </row>
    <row r="40" spans="1:22" x14ac:dyDescent="0.3">
      <c r="A40" t="s">
        <v>57</v>
      </c>
      <c r="B40" t="s">
        <v>1057</v>
      </c>
      <c r="C40" t="s">
        <v>1634</v>
      </c>
      <c r="D40" t="s">
        <v>1636</v>
      </c>
      <c r="E40">
        <v>2024</v>
      </c>
      <c r="F40" t="s">
        <v>1640</v>
      </c>
      <c r="G40">
        <v>2485</v>
      </c>
      <c r="H40">
        <v>9538</v>
      </c>
      <c r="I40">
        <v>12034</v>
      </c>
      <c r="J40">
        <v>184832</v>
      </c>
      <c r="K40">
        <v>11.31</v>
      </c>
      <c r="L40">
        <v>0</v>
      </c>
      <c r="M40">
        <v>0.73</v>
      </c>
      <c r="N40">
        <v>2.57</v>
      </c>
      <c r="O40">
        <v>81.08</v>
      </c>
      <c r="P40">
        <v>3.9</v>
      </c>
      <c r="Q40">
        <v>13427</v>
      </c>
      <c r="R40">
        <v>8975</v>
      </c>
      <c r="S40">
        <v>12</v>
      </c>
      <c r="T40">
        <v>23701930</v>
      </c>
      <c r="U40">
        <v>30089322</v>
      </c>
      <c r="V40">
        <v>-6387392</v>
      </c>
    </row>
    <row r="41" spans="1:22" x14ac:dyDescent="0.3">
      <c r="A41" t="s">
        <v>58</v>
      </c>
      <c r="B41" t="s">
        <v>1058</v>
      </c>
      <c r="C41" t="s">
        <v>1632</v>
      </c>
      <c r="D41" t="s">
        <v>1637</v>
      </c>
      <c r="E41">
        <v>2023</v>
      </c>
      <c r="F41" t="s">
        <v>1641</v>
      </c>
      <c r="G41">
        <v>650</v>
      </c>
      <c r="H41">
        <v>17502</v>
      </c>
      <c r="I41">
        <v>5392</v>
      </c>
      <c r="J41">
        <v>203262</v>
      </c>
      <c r="K41">
        <v>5.9</v>
      </c>
      <c r="L41">
        <v>19</v>
      </c>
      <c r="M41">
        <v>7.44</v>
      </c>
      <c r="N41">
        <v>4.3</v>
      </c>
      <c r="O41">
        <v>45.35</v>
      </c>
      <c r="P41">
        <v>3.3</v>
      </c>
      <c r="Q41">
        <v>17523</v>
      </c>
      <c r="R41">
        <v>1395</v>
      </c>
      <c r="S41">
        <v>4</v>
      </c>
      <c r="T41">
        <v>11376300</v>
      </c>
      <c r="U41">
        <v>3708062</v>
      </c>
      <c r="V41">
        <v>7668238</v>
      </c>
    </row>
    <row r="42" spans="1:22" x14ac:dyDescent="0.3">
      <c r="A42" t="s">
        <v>59</v>
      </c>
      <c r="B42" t="s">
        <v>1059</v>
      </c>
      <c r="C42" t="s">
        <v>1634</v>
      </c>
      <c r="D42" t="s">
        <v>1638</v>
      </c>
      <c r="E42">
        <v>2023</v>
      </c>
      <c r="F42" t="s">
        <v>1641</v>
      </c>
      <c r="G42">
        <v>2413</v>
      </c>
      <c r="H42">
        <v>14587</v>
      </c>
      <c r="I42">
        <v>5595</v>
      </c>
      <c r="J42">
        <v>117411</v>
      </c>
      <c r="K42">
        <v>8.86</v>
      </c>
      <c r="L42">
        <v>15</v>
      </c>
      <c r="M42">
        <v>7.11</v>
      </c>
      <c r="N42">
        <v>10.77</v>
      </c>
      <c r="O42">
        <v>21.43</v>
      </c>
      <c r="P42">
        <v>1.7</v>
      </c>
      <c r="Q42">
        <v>4565</v>
      </c>
      <c r="R42">
        <v>1485</v>
      </c>
      <c r="S42">
        <v>3</v>
      </c>
      <c r="T42">
        <v>35198431</v>
      </c>
      <c r="U42">
        <v>13618146</v>
      </c>
      <c r="V42">
        <v>21580285</v>
      </c>
    </row>
    <row r="43" spans="1:22" x14ac:dyDescent="0.3">
      <c r="A43" t="s">
        <v>60</v>
      </c>
      <c r="B43" t="s">
        <v>1060</v>
      </c>
      <c r="C43" t="s">
        <v>1633</v>
      </c>
      <c r="D43" t="s">
        <v>1638</v>
      </c>
      <c r="E43">
        <v>2023</v>
      </c>
      <c r="F43" t="s">
        <v>1639</v>
      </c>
      <c r="G43">
        <v>2111</v>
      </c>
      <c r="H43">
        <v>6373</v>
      </c>
      <c r="I43">
        <v>11434</v>
      </c>
      <c r="J43">
        <v>335521</v>
      </c>
      <c r="K43">
        <v>9.92</v>
      </c>
      <c r="L43">
        <v>10</v>
      </c>
      <c r="M43">
        <v>2.34</v>
      </c>
      <c r="N43">
        <v>12.76</v>
      </c>
      <c r="O43">
        <v>71.14</v>
      </c>
      <c r="P43">
        <v>3.7</v>
      </c>
      <c r="Q43">
        <v>4759</v>
      </c>
      <c r="R43">
        <v>1042</v>
      </c>
      <c r="S43">
        <v>14</v>
      </c>
      <c r="T43">
        <v>13453403</v>
      </c>
      <c r="U43">
        <v>24472695</v>
      </c>
      <c r="V43">
        <v>-11019292</v>
      </c>
    </row>
    <row r="44" spans="1:22" x14ac:dyDescent="0.3">
      <c r="A44" t="s">
        <v>61</v>
      </c>
      <c r="B44" t="s">
        <v>1061</v>
      </c>
      <c r="C44" t="s">
        <v>1633</v>
      </c>
      <c r="D44" t="s">
        <v>1638</v>
      </c>
      <c r="E44">
        <v>2023</v>
      </c>
      <c r="F44" t="s">
        <v>1640</v>
      </c>
      <c r="G44">
        <v>291</v>
      </c>
      <c r="H44">
        <v>2981</v>
      </c>
      <c r="I44">
        <v>5598</v>
      </c>
      <c r="J44">
        <v>489953</v>
      </c>
      <c r="K44">
        <v>1.18</v>
      </c>
      <c r="L44">
        <v>12</v>
      </c>
      <c r="M44">
        <v>7.49</v>
      </c>
      <c r="N44">
        <v>3.51</v>
      </c>
      <c r="O44">
        <v>73.2</v>
      </c>
      <c r="P44">
        <v>1.5</v>
      </c>
      <c r="Q44">
        <v>18790</v>
      </c>
      <c r="R44">
        <v>3380</v>
      </c>
      <c r="S44">
        <v>5</v>
      </c>
      <c r="T44">
        <v>867471</v>
      </c>
      <c r="U44">
        <v>2118971</v>
      </c>
      <c r="V44">
        <v>-1251500</v>
      </c>
    </row>
    <row r="45" spans="1:22" x14ac:dyDescent="0.3">
      <c r="A45" t="s">
        <v>62</v>
      </c>
      <c r="B45" t="s">
        <v>1062</v>
      </c>
      <c r="C45" t="s">
        <v>1632</v>
      </c>
      <c r="D45" t="s">
        <v>1636</v>
      </c>
      <c r="E45">
        <v>2023</v>
      </c>
      <c r="F45" t="s">
        <v>1640</v>
      </c>
      <c r="G45">
        <v>2091</v>
      </c>
      <c r="H45">
        <v>11593</v>
      </c>
      <c r="I45">
        <v>6836</v>
      </c>
      <c r="J45">
        <v>88211</v>
      </c>
      <c r="K45">
        <v>8.17</v>
      </c>
      <c r="L45">
        <v>9</v>
      </c>
      <c r="M45">
        <v>9.18</v>
      </c>
      <c r="N45">
        <v>10.62</v>
      </c>
      <c r="O45">
        <v>61.14</v>
      </c>
      <c r="P45">
        <v>4.2</v>
      </c>
      <c r="Q45">
        <v>13800</v>
      </c>
      <c r="R45">
        <v>1133</v>
      </c>
      <c r="S45">
        <v>11</v>
      </c>
      <c r="T45">
        <v>24240963</v>
      </c>
      <c r="U45">
        <v>14382287</v>
      </c>
      <c r="V45">
        <v>9858676</v>
      </c>
    </row>
    <row r="46" spans="1:22" x14ac:dyDescent="0.3">
      <c r="A46" t="s">
        <v>63</v>
      </c>
      <c r="B46" t="s">
        <v>1063</v>
      </c>
      <c r="C46" t="s">
        <v>1634</v>
      </c>
      <c r="D46" t="s">
        <v>1636</v>
      </c>
      <c r="E46">
        <v>2024</v>
      </c>
      <c r="F46" t="s">
        <v>1641</v>
      </c>
      <c r="G46">
        <v>2874</v>
      </c>
      <c r="H46">
        <v>15922</v>
      </c>
      <c r="I46">
        <v>3155</v>
      </c>
      <c r="J46">
        <v>263981</v>
      </c>
      <c r="K46">
        <v>10.64</v>
      </c>
      <c r="L46">
        <v>2</v>
      </c>
      <c r="M46">
        <v>1.08</v>
      </c>
      <c r="N46">
        <v>8.5399999999999991</v>
      </c>
      <c r="O46">
        <v>78.28</v>
      </c>
      <c r="P46">
        <v>5</v>
      </c>
      <c r="Q46">
        <v>2102</v>
      </c>
      <c r="R46">
        <v>2886</v>
      </c>
      <c r="S46">
        <v>4</v>
      </c>
      <c r="T46">
        <v>45759828</v>
      </c>
      <c r="U46">
        <v>9331451</v>
      </c>
      <c r="V46">
        <v>36428377</v>
      </c>
    </row>
    <row r="47" spans="1:22" x14ac:dyDescent="0.3">
      <c r="A47" t="s">
        <v>64</v>
      </c>
      <c r="B47" t="s">
        <v>1064</v>
      </c>
      <c r="C47" t="s">
        <v>1634</v>
      </c>
      <c r="D47" t="s">
        <v>1638</v>
      </c>
      <c r="E47">
        <v>2023</v>
      </c>
      <c r="F47" t="s">
        <v>1640</v>
      </c>
      <c r="G47">
        <v>2662</v>
      </c>
      <c r="H47">
        <v>17938</v>
      </c>
      <c r="I47">
        <v>6687</v>
      </c>
      <c r="J47">
        <v>315888</v>
      </c>
      <c r="K47">
        <v>2.5099999999999998</v>
      </c>
      <c r="L47">
        <v>8</v>
      </c>
      <c r="M47">
        <v>2.33</v>
      </c>
      <c r="N47">
        <v>4.59</v>
      </c>
      <c r="O47">
        <v>68.989999999999995</v>
      </c>
      <c r="P47">
        <v>2.5</v>
      </c>
      <c r="Q47">
        <v>5795</v>
      </c>
      <c r="R47">
        <v>2333</v>
      </c>
      <c r="S47">
        <v>13</v>
      </c>
      <c r="T47">
        <v>47750956</v>
      </c>
      <c r="U47">
        <v>18116682</v>
      </c>
      <c r="V47">
        <v>29634274</v>
      </c>
    </row>
    <row r="48" spans="1:22" x14ac:dyDescent="0.3">
      <c r="A48" t="s">
        <v>65</v>
      </c>
      <c r="B48" t="s">
        <v>1065</v>
      </c>
      <c r="C48" t="s">
        <v>1632</v>
      </c>
      <c r="D48" t="s">
        <v>1638</v>
      </c>
      <c r="E48">
        <v>2024</v>
      </c>
      <c r="F48" t="s">
        <v>1642</v>
      </c>
      <c r="G48">
        <v>1413</v>
      </c>
      <c r="H48">
        <v>9143</v>
      </c>
      <c r="I48">
        <v>13270</v>
      </c>
      <c r="J48">
        <v>306638</v>
      </c>
      <c r="K48">
        <v>11.71</v>
      </c>
      <c r="L48">
        <v>11</v>
      </c>
      <c r="M48">
        <v>7.5</v>
      </c>
      <c r="N48">
        <v>0.17</v>
      </c>
      <c r="O48">
        <v>80.58</v>
      </c>
      <c r="P48">
        <v>2.8</v>
      </c>
      <c r="Q48">
        <v>11483</v>
      </c>
      <c r="R48">
        <v>1720</v>
      </c>
      <c r="S48">
        <v>3</v>
      </c>
      <c r="T48">
        <v>12919059</v>
      </c>
      <c r="U48">
        <v>19057148</v>
      </c>
      <c r="V48">
        <v>-6138089</v>
      </c>
    </row>
    <row r="49" spans="1:22" x14ac:dyDescent="0.3">
      <c r="A49" t="s">
        <v>66</v>
      </c>
      <c r="B49" t="s">
        <v>1066</v>
      </c>
      <c r="C49" t="s">
        <v>1632</v>
      </c>
      <c r="D49" t="s">
        <v>1635</v>
      </c>
      <c r="E49">
        <v>2023</v>
      </c>
      <c r="F49" t="s">
        <v>1640</v>
      </c>
      <c r="G49">
        <v>1528</v>
      </c>
      <c r="H49">
        <v>17208</v>
      </c>
      <c r="I49">
        <v>13716</v>
      </c>
      <c r="J49">
        <v>337139</v>
      </c>
      <c r="K49">
        <v>8.76</v>
      </c>
      <c r="L49">
        <v>13</v>
      </c>
      <c r="M49">
        <v>2.75</v>
      </c>
      <c r="N49">
        <v>11.68</v>
      </c>
      <c r="O49">
        <v>44.71</v>
      </c>
      <c r="P49">
        <v>1.2</v>
      </c>
      <c r="Q49">
        <v>5027</v>
      </c>
      <c r="R49">
        <v>3635</v>
      </c>
      <c r="S49">
        <v>2</v>
      </c>
      <c r="T49">
        <v>26293824</v>
      </c>
      <c r="U49">
        <v>21295187</v>
      </c>
      <c r="V49">
        <v>4998637</v>
      </c>
    </row>
    <row r="50" spans="1:22" x14ac:dyDescent="0.3">
      <c r="A50" t="s">
        <v>67</v>
      </c>
      <c r="B50" t="s">
        <v>1067</v>
      </c>
      <c r="C50" t="s">
        <v>1634</v>
      </c>
      <c r="D50" t="s">
        <v>1635</v>
      </c>
      <c r="E50">
        <v>2024</v>
      </c>
      <c r="F50" t="s">
        <v>1640</v>
      </c>
      <c r="G50">
        <v>2606</v>
      </c>
      <c r="H50">
        <v>12771</v>
      </c>
      <c r="I50">
        <v>8761</v>
      </c>
      <c r="J50">
        <v>198049</v>
      </c>
      <c r="K50">
        <v>14.28</v>
      </c>
      <c r="L50">
        <v>0</v>
      </c>
      <c r="M50">
        <v>6.25</v>
      </c>
      <c r="N50">
        <v>17.14</v>
      </c>
      <c r="O50">
        <v>69.81</v>
      </c>
      <c r="P50">
        <v>1.1000000000000001</v>
      </c>
      <c r="Q50">
        <v>3311</v>
      </c>
      <c r="R50">
        <v>3305</v>
      </c>
      <c r="S50">
        <v>4</v>
      </c>
      <c r="T50">
        <v>33281226</v>
      </c>
      <c r="U50">
        <v>23029215</v>
      </c>
      <c r="V50">
        <v>10252011</v>
      </c>
    </row>
    <row r="51" spans="1:22" x14ac:dyDescent="0.3">
      <c r="A51" t="s">
        <v>68</v>
      </c>
      <c r="B51" t="s">
        <v>1068</v>
      </c>
      <c r="C51" t="s">
        <v>1634</v>
      </c>
      <c r="D51" t="s">
        <v>1636</v>
      </c>
      <c r="E51">
        <v>2023</v>
      </c>
      <c r="F51" t="s">
        <v>1640</v>
      </c>
      <c r="G51">
        <v>825</v>
      </c>
      <c r="H51">
        <v>18716</v>
      </c>
      <c r="I51">
        <v>11549</v>
      </c>
      <c r="J51">
        <v>279010</v>
      </c>
      <c r="K51">
        <v>0.64</v>
      </c>
      <c r="L51">
        <v>17</v>
      </c>
      <c r="M51">
        <v>0.81</v>
      </c>
      <c r="N51">
        <v>5.66</v>
      </c>
      <c r="O51">
        <v>89.98</v>
      </c>
      <c r="P51">
        <v>4.7</v>
      </c>
      <c r="Q51">
        <v>13603</v>
      </c>
      <c r="R51">
        <v>2982</v>
      </c>
      <c r="S51">
        <v>11</v>
      </c>
      <c r="T51">
        <v>15440700</v>
      </c>
      <c r="U51">
        <v>9806935</v>
      </c>
      <c r="V51">
        <v>5633765</v>
      </c>
    </row>
    <row r="52" spans="1:22" x14ac:dyDescent="0.3">
      <c r="A52" t="s">
        <v>69</v>
      </c>
      <c r="B52" t="s">
        <v>1069</v>
      </c>
      <c r="C52" t="s">
        <v>1633</v>
      </c>
      <c r="D52" t="s">
        <v>1636</v>
      </c>
      <c r="E52">
        <v>2023</v>
      </c>
      <c r="F52" t="s">
        <v>1639</v>
      </c>
      <c r="G52">
        <v>4064</v>
      </c>
      <c r="H52">
        <v>14100</v>
      </c>
      <c r="I52">
        <v>6627</v>
      </c>
      <c r="J52">
        <v>84542</v>
      </c>
      <c r="K52">
        <v>3.98</v>
      </c>
      <c r="L52">
        <v>16</v>
      </c>
      <c r="M52">
        <v>4.5199999999999996</v>
      </c>
      <c r="N52">
        <v>3.3</v>
      </c>
      <c r="O52">
        <v>67.989999999999995</v>
      </c>
      <c r="P52">
        <v>1.5</v>
      </c>
      <c r="Q52">
        <v>10532</v>
      </c>
      <c r="R52">
        <v>270</v>
      </c>
      <c r="S52">
        <v>7</v>
      </c>
      <c r="T52">
        <v>57302400</v>
      </c>
      <c r="U52">
        <v>27016670</v>
      </c>
      <c r="V52">
        <v>30285730</v>
      </c>
    </row>
    <row r="53" spans="1:22" x14ac:dyDescent="0.3">
      <c r="A53" t="s">
        <v>70</v>
      </c>
      <c r="B53" t="s">
        <v>1070</v>
      </c>
      <c r="C53" t="s">
        <v>1634</v>
      </c>
      <c r="D53" t="s">
        <v>1636</v>
      </c>
      <c r="E53">
        <v>2023</v>
      </c>
      <c r="F53" t="s">
        <v>1640</v>
      </c>
      <c r="G53">
        <v>84</v>
      </c>
      <c r="H53">
        <v>12498</v>
      </c>
      <c r="I53">
        <v>9537</v>
      </c>
      <c r="J53">
        <v>60651</v>
      </c>
      <c r="K53">
        <v>9.02</v>
      </c>
      <c r="L53">
        <v>8</v>
      </c>
      <c r="M53">
        <v>7.39</v>
      </c>
      <c r="N53">
        <v>22.18</v>
      </c>
      <c r="O53">
        <v>19.13</v>
      </c>
      <c r="P53">
        <v>2.8</v>
      </c>
      <c r="Q53">
        <v>14377</v>
      </c>
      <c r="R53">
        <v>8240</v>
      </c>
      <c r="S53">
        <v>10</v>
      </c>
      <c r="T53">
        <v>1049832</v>
      </c>
      <c r="U53">
        <v>861759</v>
      </c>
      <c r="V53">
        <v>188073</v>
      </c>
    </row>
    <row r="54" spans="1:22" x14ac:dyDescent="0.3">
      <c r="A54" t="s">
        <v>71</v>
      </c>
      <c r="B54" t="s">
        <v>1071</v>
      </c>
      <c r="C54" t="s">
        <v>1632</v>
      </c>
      <c r="D54" t="s">
        <v>1636</v>
      </c>
      <c r="E54">
        <v>2023</v>
      </c>
      <c r="F54" t="s">
        <v>1639</v>
      </c>
      <c r="G54">
        <v>3202</v>
      </c>
      <c r="H54">
        <v>15795</v>
      </c>
      <c r="I54">
        <v>14675</v>
      </c>
      <c r="J54">
        <v>149239</v>
      </c>
      <c r="K54">
        <v>4.45</v>
      </c>
      <c r="L54">
        <v>8</v>
      </c>
      <c r="M54">
        <v>6.87</v>
      </c>
      <c r="N54">
        <v>6.88</v>
      </c>
      <c r="O54">
        <v>51.47</v>
      </c>
      <c r="P54">
        <v>4.3</v>
      </c>
      <c r="Q54">
        <v>9463</v>
      </c>
      <c r="R54">
        <v>9845</v>
      </c>
      <c r="S54">
        <v>12</v>
      </c>
      <c r="T54">
        <v>50575590</v>
      </c>
      <c r="U54">
        <v>47138589</v>
      </c>
      <c r="V54">
        <v>3437001</v>
      </c>
    </row>
    <row r="55" spans="1:22" x14ac:dyDescent="0.3">
      <c r="A55" t="s">
        <v>72</v>
      </c>
      <c r="B55" t="s">
        <v>1072</v>
      </c>
      <c r="C55" t="s">
        <v>1634</v>
      </c>
      <c r="D55" t="s">
        <v>1636</v>
      </c>
      <c r="E55">
        <v>2023</v>
      </c>
      <c r="F55" t="s">
        <v>1640</v>
      </c>
      <c r="G55">
        <v>2005</v>
      </c>
      <c r="H55">
        <v>12182</v>
      </c>
      <c r="I55">
        <v>5519</v>
      </c>
      <c r="J55">
        <v>391075</v>
      </c>
      <c r="K55">
        <v>10.72</v>
      </c>
      <c r="L55">
        <v>9</v>
      </c>
      <c r="M55">
        <v>8.15</v>
      </c>
      <c r="N55">
        <v>5.59</v>
      </c>
      <c r="O55">
        <v>56.99</v>
      </c>
      <c r="P55">
        <v>4.5999999999999996</v>
      </c>
      <c r="Q55">
        <v>16724</v>
      </c>
      <c r="R55">
        <v>3997</v>
      </c>
      <c r="S55">
        <v>6</v>
      </c>
      <c r="T55">
        <v>24424910</v>
      </c>
      <c r="U55">
        <v>11456670</v>
      </c>
      <c r="V55">
        <v>12968240</v>
      </c>
    </row>
    <row r="56" spans="1:22" x14ac:dyDescent="0.3">
      <c r="A56" t="s">
        <v>73</v>
      </c>
      <c r="B56" t="s">
        <v>1073</v>
      </c>
      <c r="C56" t="s">
        <v>1632</v>
      </c>
      <c r="D56" t="s">
        <v>1635</v>
      </c>
      <c r="E56">
        <v>2023</v>
      </c>
      <c r="F56" t="s">
        <v>1641</v>
      </c>
      <c r="G56">
        <v>1635</v>
      </c>
      <c r="H56">
        <v>17880</v>
      </c>
      <c r="I56">
        <v>12827</v>
      </c>
      <c r="J56">
        <v>276416</v>
      </c>
      <c r="K56">
        <v>11.39</v>
      </c>
      <c r="L56">
        <v>18</v>
      </c>
      <c r="M56">
        <v>8.77</v>
      </c>
      <c r="N56">
        <v>21.43</v>
      </c>
      <c r="O56">
        <v>23.94</v>
      </c>
      <c r="P56">
        <v>3.1</v>
      </c>
      <c r="Q56">
        <v>10416</v>
      </c>
      <c r="R56">
        <v>9887</v>
      </c>
      <c r="S56">
        <v>4</v>
      </c>
      <c r="T56">
        <v>29233800</v>
      </c>
      <c r="U56">
        <v>21248561</v>
      </c>
      <c r="V56">
        <v>7985239</v>
      </c>
    </row>
    <row r="57" spans="1:22" x14ac:dyDescent="0.3">
      <c r="A57" t="s">
        <v>74</v>
      </c>
      <c r="B57" t="s">
        <v>1074</v>
      </c>
      <c r="C57" t="s">
        <v>1632</v>
      </c>
      <c r="D57" t="s">
        <v>1636</v>
      </c>
      <c r="E57">
        <v>2023</v>
      </c>
      <c r="F57" t="s">
        <v>1639</v>
      </c>
      <c r="G57">
        <v>3993</v>
      </c>
      <c r="H57">
        <v>10019</v>
      </c>
      <c r="I57">
        <v>1393</v>
      </c>
      <c r="J57">
        <v>414256</v>
      </c>
      <c r="K57">
        <v>1.54</v>
      </c>
      <c r="L57">
        <v>14</v>
      </c>
      <c r="M57">
        <v>7.73</v>
      </c>
      <c r="N57">
        <v>20.43</v>
      </c>
      <c r="O57">
        <v>87.03</v>
      </c>
      <c r="P57">
        <v>3.3</v>
      </c>
      <c r="Q57">
        <v>8266</v>
      </c>
      <c r="R57">
        <v>9915</v>
      </c>
      <c r="S57">
        <v>6</v>
      </c>
      <c r="T57">
        <v>40005867</v>
      </c>
      <c r="U57">
        <v>5976505</v>
      </c>
      <c r="V57">
        <v>34029362</v>
      </c>
    </row>
    <row r="58" spans="1:22" x14ac:dyDescent="0.3">
      <c r="A58" t="s">
        <v>75</v>
      </c>
      <c r="B58" t="s">
        <v>1075</v>
      </c>
      <c r="C58" t="s">
        <v>1632</v>
      </c>
      <c r="D58" t="s">
        <v>1635</v>
      </c>
      <c r="E58">
        <v>2023</v>
      </c>
      <c r="F58" t="s">
        <v>1641</v>
      </c>
      <c r="G58">
        <v>3123</v>
      </c>
      <c r="H58">
        <v>4800</v>
      </c>
      <c r="I58">
        <v>5639</v>
      </c>
      <c r="J58">
        <v>328859</v>
      </c>
      <c r="K58">
        <v>7.71</v>
      </c>
      <c r="L58">
        <v>4</v>
      </c>
      <c r="M58">
        <v>6.72</v>
      </c>
      <c r="N58">
        <v>11.21</v>
      </c>
      <c r="O58">
        <v>24.05</v>
      </c>
      <c r="P58">
        <v>3.7</v>
      </c>
      <c r="Q58">
        <v>18686</v>
      </c>
      <c r="R58">
        <v>4222</v>
      </c>
      <c r="S58">
        <v>6</v>
      </c>
      <c r="T58">
        <v>14990400</v>
      </c>
      <c r="U58">
        <v>17939456</v>
      </c>
      <c r="V58">
        <v>-2949056</v>
      </c>
    </row>
    <row r="59" spans="1:22" x14ac:dyDescent="0.3">
      <c r="A59" t="s">
        <v>76</v>
      </c>
      <c r="B59" t="s">
        <v>1020</v>
      </c>
      <c r="C59" t="s">
        <v>1632</v>
      </c>
      <c r="D59" t="s">
        <v>1636</v>
      </c>
      <c r="E59">
        <v>2023</v>
      </c>
      <c r="F59" t="s">
        <v>1642</v>
      </c>
      <c r="G59">
        <v>1071</v>
      </c>
      <c r="H59">
        <v>8222</v>
      </c>
      <c r="I59">
        <v>8194</v>
      </c>
      <c r="J59">
        <v>487625</v>
      </c>
      <c r="K59">
        <v>7.63</v>
      </c>
      <c r="L59">
        <v>14</v>
      </c>
      <c r="M59">
        <v>0.32</v>
      </c>
      <c r="N59">
        <v>12.23</v>
      </c>
      <c r="O59">
        <v>24.2</v>
      </c>
      <c r="P59">
        <v>4.8</v>
      </c>
      <c r="Q59">
        <v>20466</v>
      </c>
      <c r="R59">
        <v>5209</v>
      </c>
      <c r="S59">
        <v>6</v>
      </c>
      <c r="T59">
        <v>8805762</v>
      </c>
      <c r="U59">
        <v>9263399</v>
      </c>
      <c r="V59">
        <v>-457637</v>
      </c>
    </row>
    <row r="60" spans="1:22" x14ac:dyDescent="0.3">
      <c r="A60" t="s">
        <v>77</v>
      </c>
      <c r="B60" t="s">
        <v>1076</v>
      </c>
      <c r="C60" t="s">
        <v>1633</v>
      </c>
      <c r="D60" t="s">
        <v>1636</v>
      </c>
      <c r="E60">
        <v>2024</v>
      </c>
      <c r="F60" t="s">
        <v>1641</v>
      </c>
      <c r="G60">
        <v>3511</v>
      </c>
      <c r="H60">
        <v>8718</v>
      </c>
      <c r="I60">
        <v>14856</v>
      </c>
      <c r="J60">
        <v>205378</v>
      </c>
      <c r="K60">
        <v>5.54</v>
      </c>
      <c r="L60">
        <v>19</v>
      </c>
      <c r="M60">
        <v>5.35</v>
      </c>
      <c r="N60">
        <v>5.44</v>
      </c>
      <c r="O60">
        <v>83.21</v>
      </c>
      <c r="P60">
        <v>3.4</v>
      </c>
      <c r="Q60">
        <v>3165</v>
      </c>
      <c r="R60">
        <v>9383</v>
      </c>
      <c r="S60">
        <v>13</v>
      </c>
      <c r="T60">
        <v>30608898</v>
      </c>
      <c r="U60">
        <v>52364794</v>
      </c>
      <c r="V60">
        <v>-21755896</v>
      </c>
    </row>
    <row r="61" spans="1:22" x14ac:dyDescent="0.3">
      <c r="A61" t="s">
        <v>78</v>
      </c>
      <c r="B61" t="s">
        <v>1024</v>
      </c>
      <c r="C61" t="s">
        <v>1632</v>
      </c>
      <c r="D61" t="s">
        <v>1638</v>
      </c>
      <c r="E61">
        <v>2024</v>
      </c>
      <c r="F61" t="s">
        <v>1639</v>
      </c>
      <c r="G61">
        <v>2663</v>
      </c>
      <c r="H61">
        <v>4554</v>
      </c>
      <c r="I61">
        <v>12796</v>
      </c>
      <c r="J61">
        <v>200158</v>
      </c>
      <c r="K61">
        <v>13.99</v>
      </c>
      <c r="L61">
        <v>1</v>
      </c>
      <c r="M61">
        <v>0.38</v>
      </c>
      <c r="N61">
        <v>1.96</v>
      </c>
      <c r="O61">
        <v>47.22</v>
      </c>
      <c r="P61">
        <v>3.2</v>
      </c>
      <c r="Q61">
        <v>17432</v>
      </c>
      <c r="R61">
        <v>2937</v>
      </c>
      <c r="S61">
        <v>13</v>
      </c>
      <c r="T61">
        <v>12127302</v>
      </c>
      <c r="U61">
        <v>34275906</v>
      </c>
      <c r="V61">
        <v>-22148604</v>
      </c>
    </row>
    <row r="62" spans="1:22" x14ac:dyDescent="0.3">
      <c r="A62" t="s">
        <v>79</v>
      </c>
      <c r="B62" t="s">
        <v>1077</v>
      </c>
      <c r="C62" t="s">
        <v>1632</v>
      </c>
      <c r="D62" t="s">
        <v>1636</v>
      </c>
      <c r="E62">
        <v>2023</v>
      </c>
      <c r="F62" t="s">
        <v>1639</v>
      </c>
      <c r="G62">
        <v>3893</v>
      </c>
      <c r="H62">
        <v>15075</v>
      </c>
      <c r="I62">
        <v>10451</v>
      </c>
      <c r="J62">
        <v>457592</v>
      </c>
      <c r="K62">
        <v>12.41</v>
      </c>
      <c r="L62">
        <v>12</v>
      </c>
      <c r="M62">
        <v>8.08</v>
      </c>
      <c r="N62">
        <v>14.34</v>
      </c>
      <c r="O62">
        <v>15.06</v>
      </c>
      <c r="P62">
        <v>1.1000000000000001</v>
      </c>
      <c r="Q62">
        <v>8475</v>
      </c>
      <c r="R62">
        <v>8699</v>
      </c>
      <c r="S62">
        <v>8</v>
      </c>
      <c r="T62">
        <v>58686975</v>
      </c>
      <c r="U62">
        <v>41143335</v>
      </c>
      <c r="V62">
        <v>17543640</v>
      </c>
    </row>
    <row r="63" spans="1:22" x14ac:dyDescent="0.3">
      <c r="A63" t="s">
        <v>80</v>
      </c>
      <c r="B63" t="s">
        <v>1078</v>
      </c>
      <c r="C63" t="s">
        <v>1632</v>
      </c>
      <c r="D63" t="s">
        <v>1637</v>
      </c>
      <c r="E63">
        <v>2024</v>
      </c>
      <c r="F63" t="s">
        <v>1642</v>
      </c>
      <c r="G63">
        <v>1550</v>
      </c>
      <c r="H63">
        <v>9470</v>
      </c>
      <c r="I63">
        <v>4293</v>
      </c>
      <c r="J63">
        <v>373494</v>
      </c>
      <c r="K63">
        <v>10.46</v>
      </c>
      <c r="L63">
        <v>15</v>
      </c>
      <c r="M63">
        <v>3.21</v>
      </c>
      <c r="N63">
        <v>2.46</v>
      </c>
      <c r="O63">
        <v>57.85</v>
      </c>
      <c r="P63">
        <v>1.3</v>
      </c>
      <c r="Q63">
        <v>4052</v>
      </c>
      <c r="R63">
        <v>5328</v>
      </c>
      <c r="S63">
        <v>6</v>
      </c>
      <c r="T63">
        <v>14678500</v>
      </c>
      <c r="U63">
        <v>7027644</v>
      </c>
      <c r="V63">
        <v>7650856</v>
      </c>
    </row>
    <row r="64" spans="1:22" x14ac:dyDescent="0.3">
      <c r="A64" t="s">
        <v>81</v>
      </c>
      <c r="B64" t="s">
        <v>1078</v>
      </c>
      <c r="C64" t="s">
        <v>1633</v>
      </c>
      <c r="D64" t="s">
        <v>1636</v>
      </c>
      <c r="E64">
        <v>2024</v>
      </c>
      <c r="F64" t="s">
        <v>1641</v>
      </c>
      <c r="G64">
        <v>4848</v>
      </c>
      <c r="H64">
        <v>3643</v>
      </c>
      <c r="I64">
        <v>11593</v>
      </c>
      <c r="J64">
        <v>383569</v>
      </c>
      <c r="K64">
        <v>10.71</v>
      </c>
      <c r="L64">
        <v>14</v>
      </c>
      <c r="M64">
        <v>5.62</v>
      </c>
      <c r="N64">
        <v>11.23</v>
      </c>
      <c r="O64">
        <v>58.15</v>
      </c>
      <c r="P64">
        <v>3.3</v>
      </c>
      <c r="Q64">
        <v>14719</v>
      </c>
      <c r="R64">
        <v>4269</v>
      </c>
      <c r="S64">
        <v>8</v>
      </c>
      <c r="T64">
        <v>17661264</v>
      </c>
      <c r="U64">
        <v>56586433</v>
      </c>
      <c r="V64">
        <v>-38925169</v>
      </c>
    </row>
    <row r="65" spans="1:22" x14ac:dyDescent="0.3">
      <c r="A65" t="s">
        <v>82</v>
      </c>
      <c r="B65" t="s">
        <v>1079</v>
      </c>
      <c r="C65" t="s">
        <v>1634</v>
      </c>
      <c r="D65" t="s">
        <v>1635</v>
      </c>
      <c r="E65">
        <v>2024</v>
      </c>
      <c r="F65" t="s">
        <v>1639</v>
      </c>
      <c r="G65">
        <v>211</v>
      </c>
      <c r="H65">
        <v>11003</v>
      </c>
      <c r="I65">
        <v>6964</v>
      </c>
      <c r="J65">
        <v>479852</v>
      </c>
      <c r="K65">
        <v>6.93</v>
      </c>
      <c r="L65">
        <v>9</v>
      </c>
      <c r="M65">
        <v>2.79</v>
      </c>
      <c r="N65">
        <v>23.51</v>
      </c>
      <c r="O65">
        <v>15.16</v>
      </c>
      <c r="P65">
        <v>4.7</v>
      </c>
      <c r="Q65">
        <v>15774</v>
      </c>
      <c r="R65">
        <v>6821</v>
      </c>
      <c r="S65">
        <v>10</v>
      </c>
      <c r="T65">
        <v>2321633</v>
      </c>
      <c r="U65">
        <v>1949256</v>
      </c>
      <c r="V65">
        <v>372377</v>
      </c>
    </row>
    <row r="66" spans="1:22" x14ac:dyDescent="0.3">
      <c r="A66" t="s">
        <v>83</v>
      </c>
      <c r="B66" t="s">
        <v>1080</v>
      </c>
      <c r="C66" t="s">
        <v>1632</v>
      </c>
      <c r="D66" t="s">
        <v>1638</v>
      </c>
      <c r="E66">
        <v>2023</v>
      </c>
      <c r="F66" t="s">
        <v>1642</v>
      </c>
      <c r="G66">
        <v>4347</v>
      </c>
      <c r="H66">
        <v>16649</v>
      </c>
      <c r="I66">
        <v>11436</v>
      </c>
      <c r="J66">
        <v>398264</v>
      </c>
      <c r="K66">
        <v>13.81</v>
      </c>
      <c r="L66">
        <v>13</v>
      </c>
      <c r="M66">
        <v>7.83</v>
      </c>
      <c r="N66">
        <v>23.82</v>
      </c>
      <c r="O66">
        <v>87.8</v>
      </c>
      <c r="P66">
        <v>4.5</v>
      </c>
      <c r="Q66">
        <v>14112</v>
      </c>
      <c r="R66">
        <v>779</v>
      </c>
      <c r="S66">
        <v>6</v>
      </c>
      <c r="T66">
        <v>72373203</v>
      </c>
      <c r="U66">
        <v>50110556</v>
      </c>
      <c r="V66">
        <v>22262647</v>
      </c>
    </row>
    <row r="67" spans="1:22" x14ac:dyDescent="0.3">
      <c r="A67" t="s">
        <v>84</v>
      </c>
      <c r="B67" t="s">
        <v>1081</v>
      </c>
      <c r="C67" t="s">
        <v>1632</v>
      </c>
      <c r="D67" t="s">
        <v>1637</v>
      </c>
      <c r="E67">
        <v>2023</v>
      </c>
      <c r="F67" t="s">
        <v>1640</v>
      </c>
      <c r="G67">
        <v>2031</v>
      </c>
      <c r="H67">
        <v>13675</v>
      </c>
      <c r="I67">
        <v>3472</v>
      </c>
      <c r="J67">
        <v>427033</v>
      </c>
      <c r="K67">
        <v>10.42</v>
      </c>
      <c r="L67">
        <v>9</v>
      </c>
      <c r="M67">
        <v>8.8699999999999992</v>
      </c>
      <c r="N67">
        <v>5.98</v>
      </c>
      <c r="O67">
        <v>53.52</v>
      </c>
      <c r="P67">
        <v>4.9000000000000004</v>
      </c>
      <c r="Q67">
        <v>4308</v>
      </c>
      <c r="R67">
        <v>7529</v>
      </c>
      <c r="S67">
        <v>3</v>
      </c>
      <c r="T67">
        <v>27773925</v>
      </c>
      <c r="U67">
        <v>7478665</v>
      </c>
      <c r="V67">
        <v>20295260</v>
      </c>
    </row>
    <row r="68" spans="1:22" x14ac:dyDescent="0.3">
      <c r="A68" t="s">
        <v>85</v>
      </c>
      <c r="B68" t="s">
        <v>1082</v>
      </c>
      <c r="C68" t="s">
        <v>1633</v>
      </c>
      <c r="D68" t="s">
        <v>1638</v>
      </c>
      <c r="E68">
        <v>2024</v>
      </c>
      <c r="F68" t="s">
        <v>1639</v>
      </c>
      <c r="G68">
        <v>1045</v>
      </c>
      <c r="H68">
        <v>9856</v>
      </c>
      <c r="I68">
        <v>5000</v>
      </c>
      <c r="J68">
        <v>494865</v>
      </c>
      <c r="K68">
        <v>10.93</v>
      </c>
      <c r="L68">
        <v>13</v>
      </c>
      <c r="M68">
        <v>3.99</v>
      </c>
      <c r="N68">
        <v>15.6</v>
      </c>
      <c r="O68">
        <v>54.78</v>
      </c>
      <c r="P68">
        <v>3.1</v>
      </c>
      <c r="Q68">
        <v>12590</v>
      </c>
      <c r="R68">
        <v>5587</v>
      </c>
      <c r="S68">
        <v>6</v>
      </c>
      <c r="T68">
        <v>10299520</v>
      </c>
      <c r="U68">
        <v>5719865</v>
      </c>
      <c r="V68">
        <v>4579655</v>
      </c>
    </row>
    <row r="69" spans="1:22" x14ac:dyDescent="0.3">
      <c r="A69" t="s">
        <v>86</v>
      </c>
      <c r="B69" t="s">
        <v>1083</v>
      </c>
      <c r="C69" t="s">
        <v>1634</v>
      </c>
      <c r="D69" t="s">
        <v>1635</v>
      </c>
      <c r="E69">
        <v>2023</v>
      </c>
      <c r="F69" t="s">
        <v>1639</v>
      </c>
      <c r="G69">
        <v>4961</v>
      </c>
      <c r="H69">
        <v>16570</v>
      </c>
      <c r="I69">
        <v>816</v>
      </c>
      <c r="J69">
        <v>477826</v>
      </c>
      <c r="K69">
        <v>12.93</v>
      </c>
      <c r="L69">
        <v>8</v>
      </c>
      <c r="M69">
        <v>8.6300000000000008</v>
      </c>
      <c r="N69">
        <v>11.85</v>
      </c>
      <c r="O69">
        <v>51.61</v>
      </c>
      <c r="P69">
        <v>4.2</v>
      </c>
      <c r="Q69">
        <v>13760</v>
      </c>
      <c r="R69">
        <v>336</v>
      </c>
      <c r="S69">
        <v>9</v>
      </c>
      <c r="T69">
        <v>82203770</v>
      </c>
      <c r="U69">
        <v>4526002</v>
      </c>
      <c r="V69">
        <v>77677768</v>
      </c>
    </row>
    <row r="70" spans="1:22" x14ac:dyDescent="0.3">
      <c r="A70" t="s">
        <v>87</v>
      </c>
      <c r="B70" t="s">
        <v>1084</v>
      </c>
      <c r="C70" t="s">
        <v>1634</v>
      </c>
      <c r="D70" t="s">
        <v>1635</v>
      </c>
      <c r="E70">
        <v>2024</v>
      </c>
      <c r="F70" t="s">
        <v>1641</v>
      </c>
      <c r="G70">
        <v>3392</v>
      </c>
      <c r="H70">
        <v>2322</v>
      </c>
      <c r="I70">
        <v>3991</v>
      </c>
      <c r="J70">
        <v>191130</v>
      </c>
      <c r="K70">
        <v>4.1100000000000003</v>
      </c>
      <c r="L70">
        <v>13</v>
      </c>
      <c r="M70">
        <v>2.67</v>
      </c>
      <c r="N70">
        <v>21.89</v>
      </c>
      <c r="O70">
        <v>58.86</v>
      </c>
      <c r="P70">
        <v>4.4000000000000004</v>
      </c>
      <c r="Q70">
        <v>16795</v>
      </c>
      <c r="R70">
        <v>6904</v>
      </c>
      <c r="S70">
        <v>13</v>
      </c>
      <c r="T70">
        <v>7876224</v>
      </c>
      <c r="U70">
        <v>13728602</v>
      </c>
      <c r="V70">
        <v>-5852378</v>
      </c>
    </row>
    <row r="71" spans="1:22" x14ac:dyDescent="0.3">
      <c r="A71" t="s">
        <v>88</v>
      </c>
      <c r="B71" t="s">
        <v>1085</v>
      </c>
      <c r="C71" t="s">
        <v>1632</v>
      </c>
      <c r="D71" t="s">
        <v>1636</v>
      </c>
      <c r="E71">
        <v>2024</v>
      </c>
      <c r="F71" t="s">
        <v>1642</v>
      </c>
      <c r="G71">
        <v>4601</v>
      </c>
      <c r="H71">
        <v>18827</v>
      </c>
      <c r="I71">
        <v>1192</v>
      </c>
      <c r="J71">
        <v>305948</v>
      </c>
      <c r="K71">
        <v>12.11</v>
      </c>
      <c r="L71">
        <v>2</v>
      </c>
      <c r="M71">
        <v>5.35</v>
      </c>
      <c r="N71">
        <v>6.79</v>
      </c>
      <c r="O71">
        <v>31.14</v>
      </c>
      <c r="P71">
        <v>3.6</v>
      </c>
      <c r="Q71">
        <v>16337</v>
      </c>
      <c r="R71">
        <v>2523</v>
      </c>
      <c r="S71">
        <v>5</v>
      </c>
      <c r="T71">
        <v>86623027</v>
      </c>
      <c r="U71">
        <v>5790340</v>
      </c>
      <c r="V71">
        <v>80832687</v>
      </c>
    </row>
    <row r="72" spans="1:22" x14ac:dyDescent="0.3">
      <c r="A72" t="s">
        <v>89</v>
      </c>
      <c r="B72" t="s">
        <v>1086</v>
      </c>
      <c r="C72" t="s">
        <v>1633</v>
      </c>
      <c r="D72" t="s">
        <v>1637</v>
      </c>
      <c r="E72">
        <v>2024</v>
      </c>
      <c r="F72" t="s">
        <v>1639</v>
      </c>
      <c r="G72">
        <v>3848</v>
      </c>
      <c r="H72">
        <v>15789</v>
      </c>
      <c r="I72">
        <v>9416</v>
      </c>
      <c r="J72">
        <v>386781</v>
      </c>
      <c r="K72">
        <v>2.93</v>
      </c>
      <c r="L72">
        <v>19</v>
      </c>
      <c r="M72">
        <v>8.59</v>
      </c>
      <c r="N72">
        <v>0.09</v>
      </c>
      <c r="O72">
        <v>32.979999999999997</v>
      </c>
      <c r="P72">
        <v>2.4</v>
      </c>
      <c r="Q72">
        <v>16169</v>
      </c>
      <c r="R72">
        <v>1132</v>
      </c>
      <c r="S72">
        <v>3</v>
      </c>
      <c r="T72">
        <v>60756072</v>
      </c>
      <c r="U72">
        <v>36619549</v>
      </c>
      <c r="V72">
        <v>24136523</v>
      </c>
    </row>
    <row r="73" spans="1:22" x14ac:dyDescent="0.3">
      <c r="A73" t="s">
        <v>90</v>
      </c>
      <c r="B73" t="s">
        <v>1087</v>
      </c>
      <c r="C73" t="s">
        <v>1632</v>
      </c>
      <c r="D73" t="s">
        <v>1635</v>
      </c>
      <c r="E73">
        <v>2024</v>
      </c>
      <c r="F73" t="s">
        <v>1642</v>
      </c>
      <c r="G73">
        <v>1325</v>
      </c>
      <c r="H73">
        <v>7650</v>
      </c>
      <c r="I73">
        <v>7072</v>
      </c>
      <c r="J73">
        <v>382338</v>
      </c>
      <c r="K73">
        <v>5.18</v>
      </c>
      <c r="L73">
        <v>15</v>
      </c>
      <c r="M73">
        <v>3.26</v>
      </c>
      <c r="N73">
        <v>4.0599999999999996</v>
      </c>
      <c r="O73">
        <v>50.91</v>
      </c>
      <c r="P73">
        <v>2.9</v>
      </c>
      <c r="Q73">
        <v>12023</v>
      </c>
      <c r="R73">
        <v>6439</v>
      </c>
      <c r="S73">
        <v>11</v>
      </c>
      <c r="T73">
        <v>10136250</v>
      </c>
      <c r="U73">
        <v>9752738</v>
      </c>
      <c r="V73">
        <v>383512</v>
      </c>
    </row>
    <row r="74" spans="1:22" x14ac:dyDescent="0.3">
      <c r="A74" t="s">
        <v>91</v>
      </c>
      <c r="B74" t="s">
        <v>1088</v>
      </c>
      <c r="C74" t="s">
        <v>1633</v>
      </c>
      <c r="D74" t="s">
        <v>1635</v>
      </c>
      <c r="E74">
        <v>2024</v>
      </c>
      <c r="F74" t="s">
        <v>1639</v>
      </c>
      <c r="G74">
        <v>1066</v>
      </c>
      <c r="H74">
        <v>5925</v>
      </c>
      <c r="I74">
        <v>1371</v>
      </c>
      <c r="J74">
        <v>389061</v>
      </c>
      <c r="K74">
        <v>5.03</v>
      </c>
      <c r="L74">
        <v>1</v>
      </c>
      <c r="M74">
        <v>9.5399999999999991</v>
      </c>
      <c r="N74">
        <v>8.74</v>
      </c>
      <c r="O74">
        <v>74.53</v>
      </c>
      <c r="P74">
        <v>4.4000000000000004</v>
      </c>
      <c r="Q74">
        <v>14262</v>
      </c>
      <c r="R74">
        <v>3040</v>
      </c>
      <c r="S74">
        <v>4</v>
      </c>
      <c r="T74">
        <v>6316050</v>
      </c>
      <c r="U74">
        <v>1850547</v>
      </c>
      <c r="V74">
        <v>4465503</v>
      </c>
    </row>
    <row r="75" spans="1:22" x14ac:dyDescent="0.3">
      <c r="A75" t="s">
        <v>92</v>
      </c>
      <c r="B75" t="s">
        <v>1089</v>
      </c>
      <c r="C75" t="s">
        <v>1633</v>
      </c>
      <c r="D75" t="s">
        <v>1636</v>
      </c>
      <c r="E75">
        <v>2024</v>
      </c>
      <c r="F75" t="s">
        <v>1640</v>
      </c>
      <c r="G75">
        <v>387</v>
      </c>
      <c r="H75">
        <v>17532</v>
      </c>
      <c r="I75">
        <v>4431</v>
      </c>
      <c r="J75">
        <v>114200</v>
      </c>
      <c r="K75">
        <v>14.68</v>
      </c>
      <c r="L75">
        <v>9</v>
      </c>
      <c r="M75">
        <v>1.22</v>
      </c>
      <c r="N75">
        <v>7.89</v>
      </c>
      <c r="O75">
        <v>13.99</v>
      </c>
      <c r="P75">
        <v>2.2000000000000002</v>
      </c>
      <c r="Q75">
        <v>15269</v>
      </c>
      <c r="R75">
        <v>5509</v>
      </c>
      <c r="S75">
        <v>10</v>
      </c>
      <c r="T75">
        <v>6784884</v>
      </c>
      <c r="U75">
        <v>1828997</v>
      </c>
      <c r="V75">
        <v>4955887</v>
      </c>
    </row>
    <row r="76" spans="1:22" x14ac:dyDescent="0.3">
      <c r="A76" t="s">
        <v>93</v>
      </c>
      <c r="B76" t="s">
        <v>1090</v>
      </c>
      <c r="C76" t="s">
        <v>1634</v>
      </c>
      <c r="D76" t="s">
        <v>1635</v>
      </c>
      <c r="E76">
        <v>2024</v>
      </c>
      <c r="F76" t="s">
        <v>1642</v>
      </c>
      <c r="G76">
        <v>928</v>
      </c>
      <c r="H76">
        <v>3698</v>
      </c>
      <c r="I76">
        <v>6972</v>
      </c>
      <c r="J76">
        <v>155848</v>
      </c>
      <c r="K76">
        <v>12.85</v>
      </c>
      <c r="L76">
        <v>2</v>
      </c>
      <c r="M76">
        <v>0.18</v>
      </c>
      <c r="N76">
        <v>19.78</v>
      </c>
      <c r="O76">
        <v>58.27</v>
      </c>
      <c r="P76">
        <v>4.7</v>
      </c>
      <c r="Q76">
        <v>15231</v>
      </c>
      <c r="R76">
        <v>3232</v>
      </c>
      <c r="S76">
        <v>10</v>
      </c>
      <c r="T76">
        <v>3431744</v>
      </c>
      <c r="U76">
        <v>6625864</v>
      </c>
      <c r="V76">
        <v>-3194120</v>
      </c>
    </row>
    <row r="77" spans="1:22" x14ac:dyDescent="0.3">
      <c r="A77" t="s">
        <v>94</v>
      </c>
      <c r="B77" t="s">
        <v>1091</v>
      </c>
      <c r="C77" t="s">
        <v>1632</v>
      </c>
      <c r="D77" t="s">
        <v>1636</v>
      </c>
      <c r="E77">
        <v>2023</v>
      </c>
      <c r="F77" t="s">
        <v>1640</v>
      </c>
      <c r="G77">
        <v>1126</v>
      </c>
      <c r="H77">
        <v>4952</v>
      </c>
      <c r="I77">
        <v>10112</v>
      </c>
      <c r="J77">
        <v>156022</v>
      </c>
      <c r="K77">
        <v>10.52</v>
      </c>
      <c r="L77">
        <v>10</v>
      </c>
      <c r="M77">
        <v>9.0399999999999991</v>
      </c>
      <c r="N77">
        <v>17.010000000000002</v>
      </c>
      <c r="O77">
        <v>74.540000000000006</v>
      </c>
      <c r="P77">
        <v>1.9</v>
      </c>
      <c r="Q77">
        <v>13377</v>
      </c>
      <c r="R77">
        <v>7180</v>
      </c>
      <c r="S77">
        <v>9</v>
      </c>
      <c r="T77">
        <v>5575952</v>
      </c>
      <c r="U77">
        <v>11542134</v>
      </c>
      <c r="V77">
        <v>-5966182</v>
      </c>
    </row>
    <row r="78" spans="1:22" x14ac:dyDescent="0.3">
      <c r="A78" t="s">
        <v>95</v>
      </c>
      <c r="B78" t="s">
        <v>1092</v>
      </c>
      <c r="C78" t="s">
        <v>1632</v>
      </c>
      <c r="D78" t="s">
        <v>1638</v>
      </c>
      <c r="E78">
        <v>2023</v>
      </c>
      <c r="F78" t="s">
        <v>1641</v>
      </c>
      <c r="G78">
        <v>4937</v>
      </c>
      <c r="H78">
        <v>10606</v>
      </c>
      <c r="I78">
        <v>7977</v>
      </c>
      <c r="J78">
        <v>227691</v>
      </c>
      <c r="K78">
        <v>10.91</v>
      </c>
      <c r="L78">
        <v>10</v>
      </c>
      <c r="M78">
        <v>0.69</v>
      </c>
      <c r="N78">
        <v>7.49</v>
      </c>
      <c r="O78">
        <v>22.55</v>
      </c>
      <c r="P78">
        <v>4</v>
      </c>
      <c r="Q78">
        <v>3956</v>
      </c>
      <c r="R78">
        <v>5042</v>
      </c>
      <c r="S78">
        <v>9</v>
      </c>
      <c r="T78">
        <v>52361822</v>
      </c>
      <c r="U78">
        <v>39610140</v>
      </c>
      <c r="V78">
        <v>12751682</v>
      </c>
    </row>
    <row r="79" spans="1:22" x14ac:dyDescent="0.3">
      <c r="A79" t="s">
        <v>96</v>
      </c>
      <c r="B79" t="s">
        <v>1093</v>
      </c>
      <c r="C79" t="s">
        <v>1634</v>
      </c>
      <c r="D79" t="s">
        <v>1635</v>
      </c>
      <c r="E79">
        <v>2023</v>
      </c>
      <c r="F79" t="s">
        <v>1641</v>
      </c>
      <c r="G79">
        <v>4043</v>
      </c>
      <c r="H79">
        <v>15359</v>
      </c>
      <c r="I79">
        <v>9233</v>
      </c>
      <c r="J79">
        <v>460370</v>
      </c>
      <c r="K79">
        <v>8.43</v>
      </c>
      <c r="L79">
        <v>12</v>
      </c>
      <c r="M79">
        <v>9.92</v>
      </c>
      <c r="N79">
        <v>11.44</v>
      </c>
      <c r="O79">
        <v>11.2</v>
      </c>
      <c r="P79">
        <v>3.5</v>
      </c>
      <c r="Q79">
        <v>6923</v>
      </c>
      <c r="R79">
        <v>7061</v>
      </c>
      <c r="S79">
        <v>9</v>
      </c>
      <c r="T79">
        <v>62096437</v>
      </c>
      <c r="U79">
        <v>37789389</v>
      </c>
      <c r="V79">
        <v>24307048</v>
      </c>
    </row>
    <row r="80" spans="1:22" x14ac:dyDescent="0.3">
      <c r="A80" t="s">
        <v>97</v>
      </c>
      <c r="B80" t="s">
        <v>1090</v>
      </c>
      <c r="C80" t="s">
        <v>1633</v>
      </c>
      <c r="D80" t="s">
        <v>1637</v>
      </c>
      <c r="E80">
        <v>2023</v>
      </c>
      <c r="F80" t="s">
        <v>1642</v>
      </c>
      <c r="G80">
        <v>4909</v>
      </c>
      <c r="H80">
        <v>19192</v>
      </c>
      <c r="I80">
        <v>4697</v>
      </c>
      <c r="J80">
        <v>462755</v>
      </c>
      <c r="K80">
        <v>14.21</v>
      </c>
      <c r="L80">
        <v>6</v>
      </c>
      <c r="M80">
        <v>9.51</v>
      </c>
      <c r="N80">
        <v>2.39</v>
      </c>
      <c r="O80">
        <v>35.020000000000003</v>
      </c>
      <c r="P80">
        <v>4</v>
      </c>
      <c r="Q80">
        <v>15746</v>
      </c>
      <c r="R80">
        <v>7830</v>
      </c>
      <c r="S80">
        <v>9</v>
      </c>
      <c r="T80">
        <v>94213528</v>
      </c>
      <c r="U80">
        <v>23520328</v>
      </c>
      <c r="V80">
        <v>70693200</v>
      </c>
    </row>
    <row r="81" spans="1:22" x14ac:dyDescent="0.3">
      <c r="A81" t="s">
        <v>98</v>
      </c>
      <c r="B81" t="s">
        <v>1094</v>
      </c>
      <c r="C81" t="s">
        <v>1634</v>
      </c>
      <c r="D81" t="s">
        <v>1637</v>
      </c>
      <c r="E81">
        <v>2024</v>
      </c>
      <c r="F81" t="s">
        <v>1639</v>
      </c>
      <c r="G81">
        <v>429</v>
      </c>
      <c r="H81">
        <v>10205</v>
      </c>
      <c r="I81">
        <v>13087</v>
      </c>
      <c r="J81">
        <v>306453</v>
      </c>
      <c r="K81">
        <v>7.44</v>
      </c>
      <c r="L81">
        <v>16</v>
      </c>
      <c r="M81">
        <v>1.37</v>
      </c>
      <c r="N81">
        <v>22.45</v>
      </c>
      <c r="O81">
        <v>57.05</v>
      </c>
      <c r="P81">
        <v>2.7</v>
      </c>
      <c r="Q81">
        <v>14346</v>
      </c>
      <c r="R81">
        <v>733</v>
      </c>
      <c r="S81">
        <v>9</v>
      </c>
      <c r="T81">
        <v>4377945</v>
      </c>
      <c r="U81">
        <v>5920776</v>
      </c>
      <c r="V81">
        <v>-1542831</v>
      </c>
    </row>
    <row r="82" spans="1:22" x14ac:dyDescent="0.3">
      <c r="A82" t="s">
        <v>99</v>
      </c>
      <c r="B82" t="s">
        <v>1095</v>
      </c>
      <c r="C82" t="s">
        <v>1632</v>
      </c>
      <c r="D82" t="s">
        <v>1635</v>
      </c>
      <c r="E82">
        <v>2023</v>
      </c>
      <c r="F82" t="s">
        <v>1639</v>
      </c>
      <c r="G82">
        <v>542</v>
      </c>
      <c r="H82">
        <v>11612</v>
      </c>
      <c r="I82">
        <v>8923</v>
      </c>
      <c r="J82">
        <v>372202</v>
      </c>
      <c r="K82">
        <v>5.71</v>
      </c>
      <c r="L82">
        <v>1</v>
      </c>
      <c r="M82">
        <v>5.38</v>
      </c>
      <c r="N82">
        <v>23.39</v>
      </c>
      <c r="O82">
        <v>21.06</v>
      </c>
      <c r="P82">
        <v>4.7</v>
      </c>
      <c r="Q82">
        <v>5817</v>
      </c>
      <c r="R82">
        <v>6922</v>
      </c>
      <c r="S82">
        <v>2</v>
      </c>
      <c r="T82">
        <v>6293704</v>
      </c>
      <c r="U82">
        <v>5208468</v>
      </c>
      <c r="V82">
        <v>1085236</v>
      </c>
    </row>
    <row r="83" spans="1:22" x14ac:dyDescent="0.3">
      <c r="A83" t="s">
        <v>100</v>
      </c>
      <c r="B83" t="s">
        <v>1082</v>
      </c>
      <c r="C83" t="s">
        <v>1633</v>
      </c>
      <c r="D83" t="s">
        <v>1635</v>
      </c>
      <c r="E83">
        <v>2023</v>
      </c>
      <c r="F83" t="s">
        <v>1641</v>
      </c>
      <c r="G83">
        <v>2112</v>
      </c>
      <c r="H83">
        <v>6341</v>
      </c>
      <c r="I83">
        <v>3079</v>
      </c>
      <c r="J83">
        <v>112068</v>
      </c>
      <c r="K83">
        <v>2.4500000000000002</v>
      </c>
      <c r="L83">
        <v>11</v>
      </c>
      <c r="M83">
        <v>1.85</v>
      </c>
      <c r="N83">
        <v>24.5</v>
      </c>
      <c r="O83">
        <v>44.09</v>
      </c>
      <c r="P83">
        <v>3.5</v>
      </c>
      <c r="Q83">
        <v>19440</v>
      </c>
      <c r="R83">
        <v>4203</v>
      </c>
      <c r="S83">
        <v>7</v>
      </c>
      <c r="T83">
        <v>13392192</v>
      </c>
      <c r="U83">
        <v>6614916</v>
      </c>
      <c r="V83">
        <v>6777276</v>
      </c>
    </row>
    <row r="84" spans="1:22" x14ac:dyDescent="0.3">
      <c r="A84" t="s">
        <v>101</v>
      </c>
      <c r="B84" t="s">
        <v>1096</v>
      </c>
      <c r="C84" t="s">
        <v>1634</v>
      </c>
      <c r="D84" t="s">
        <v>1635</v>
      </c>
      <c r="E84">
        <v>2023</v>
      </c>
      <c r="F84" t="s">
        <v>1641</v>
      </c>
      <c r="G84">
        <v>3934</v>
      </c>
      <c r="H84">
        <v>16858</v>
      </c>
      <c r="I84">
        <v>9780</v>
      </c>
      <c r="J84">
        <v>412076</v>
      </c>
      <c r="K84">
        <v>11.79</v>
      </c>
      <c r="L84">
        <v>9</v>
      </c>
      <c r="M84">
        <v>4.28</v>
      </c>
      <c r="N84">
        <v>21.71</v>
      </c>
      <c r="O84">
        <v>54.19</v>
      </c>
      <c r="P84">
        <v>2.2000000000000002</v>
      </c>
      <c r="Q84">
        <v>20089</v>
      </c>
      <c r="R84">
        <v>9684</v>
      </c>
      <c r="S84">
        <v>13</v>
      </c>
      <c r="T84">
        <v>66319372</v>
      </c>
      <c r="U84">
        <v>38886596</v>
      </c>
      <c r="V84">
        <v>27432776</v>
      </c>
    </row>
    <row r="85" spans="1:22" x14ac:dyDescent="0.3">
      <c r="A85" t="s">
        <v>102</v>
      </c>
      <c r="B85" t="s">
        <v>1097</v>
      </c>
      <c r="C85" t="s">
        <v>1634</v>
      </c>
      <c r="D85" t="s">
        <v>1637</v>
      </c>
      <c r="E85">
        <v>2023</v>
      </c>
      <c r="F85" t="s">
        <v>1641</v>
      </c>
      <c r="G85">
        <v>114</v>
      </c>
      <c r="H85">
        <v>2909</v>
      </c>
      <c r="I85">
        <v>8251</v>
      </c>
      <c r="J85">
        <v>211445</v>
      </c>
      <c r="K85">
        <v>11.02</v>
      </c>
      <c r="L85">
        <v>17</v>
      </c>
      <c r="M85">
        <v>0.61</v>
      </c>
      <c r="N85">
        <v>4.3499999999999996</v>
      </c>
      <c r="O85">
        <v>57.91</v>
      </c>
      <c r="P85">
        <v>3.6</v>
      </c>
      <c r="Q85">
        <v>14135</v>
      </c>
      <c r="R85">
        <v>6587</v>
      </c>
      <c r="S85">
        <v>10</v>
      </c>
      <c r="T85">
        <v>331626</v>
      </c>
      <c r="U85">
        <v>1152059</v>
      </c>
      <c r="V85">
        <v>-820433</v>
      </c>
    </row>
    <row r="86" spans="1:22" x14ac:dyDescent="0.3">
      <c r="A86" t="s">
        <v>103</v>
      </c>
      <c r="B86" t="s">
        <v>1098</v>
      </c>
      <c r="C86" t="s">
        <v>1634</v>
      </c>
      <c r="D86" t="s">
        <v>1637</v>
      </c>
      <c r="E86">
        <v>2024</v>
      </c>
      <c r="F86" t="s">
        <v>1639</v>
      </c>
      <c r="G86">
        <v>2618</v>
      </c>
      <c r="H86">
        <v>6066</v>
      </c>
      <c r="I86">
        <v>9706</v>
      </c>
      <c r="J86">
        <v>214226</v>
      </c>
      <c r="K86">
        <v>5.77</v>
      </c>
      <c r="L86">
        <v>10</v>
      </c>
      <c r="M86">
        <v>2.2400000000000002</v>
      </c>
      <c r="N86">
        <v>1.1499999999999999</v>
      </c>
      <c r="O86">
        <v>31.95</v>
      </c>
      <c r="P86">
        <v>2.1</v>
      </c>
      <c r="Q86">
        <v>14970</v>
      </c>
      <c r="R86">
        <v>3546</v>
      </c>
      <c r="S86">
        <v>9</v>
      </c>
      <c r="T86">
        <v>15880788</v>
      </c>
      <c r="U86">
        <v>25624534</v>
      </c>
      <c r="V86">
        <v>-9743746</v>
      </c>
    </row>
    <row r="87" spans="1:22" x14ac:dyDescent="0.3">
      <c r="A87" t="s">
        <v>104</v>
      </c>
      <c r="B87" t="s">
        <v>1099</v>
      </c>
      <c r="C87" t="s">
        <v>1632</v>
      </c>
      <c r="D87" t="s">
        <v>1638</v>
      </c>
      <c r="E87">
        <v>2023</v>
      </c>
      <c r="F87" t="s">
        <v>1640</v>
      </c>
      <c r="G87">
        <v>2077</v>
      </c>
      <c r="H87">
        <v>12882</v>
      </c>
      <c r="I87">
        <v>13846</v>
      </c>
      <c r="J87">
        <v>187103</v>
      </c>
      <c r="K87">
        <v>0.38</v>
      </c>
      <c r="L87">
        <v>15</v>
      </c>
      <c r="M87">
        <v>3.63</v>
      </c>
      <c r="N87">
        <v>14.49</v>
      </c>
      <c r="O87">
        <v>42</v>
      </c>
      <c r="P87">
        <v>2.2000000000000002</v>
      </c>
      <c r="Q87">
        <v>14676</v>
      </c>
      <c r="R87">
        <v>5838</v>
      </c>
      <c r="S87">
        <v>4</v>
      </c>
      <c r="T87">
        <v>26755914</v>
      </c>
      <c r="U87">
        <v>28945245</v>
      </c>
      <c r="V87">
        <v>-2189331</v>
      </c>
    </row>
    <row r="88" spans="1:22" x14ac:dyDescent="0.3">
      <c r="A88" t="s">
        <v>105</v>
      </c>
      <c r="B88" t="s">
        <v>1100</v>
      </c>
      <c r="C88" t="s">
        <v>1633</v>
      </c>
      <c r="D88" t="s">
        <v>1635</v>
      </c>
      <c r="E88">
        <v>2023</v>
      </c>
      <c r="F88" t="s">
        <v>1641</v>
      </c>
      <c r="G88">
        <v>2745</v>
      </c>
      <c r="H88">
        <v>19439</v>
      </c>
      <c r="I88">
        <v>11841</v>
      </c>
      <c r="J88">
        <v>274605</v>
      </c>
      <c r="K88">
        <v>12.58</v>
      </c>
      <c r="L88">
        <v>16</v>
      </c>
      <c r="M88">
        <v>4.3899999999999997</v>
      </c>
      <c r="N88">
        <v>22.82</v>
      </c>
      <c r="O88">
        <v>72.27</v>
      </c>
      <c r="P88">
        <v>2.6</v>
      </c>
      <c r="Q88">
        <v>10613</v>
      </c>
      <c r="R88">
        <v>3198</v>
      </c>
      <c r="S88">
        <v>12</v>
      </c>
      <c r="T88">
        <v>53360055</v>
      </c>
      <c r="U88">
        <v>32778150</v>
      </c>
      <c r="V88">
        <v>20581905</v>
      </c>
    </row>
    <row r="89" spans="1:22" x14ac:dyDescent="0.3">
      <c r="A89" t="s">
        <v>106</v>
      </c>
      <c r="B89" t="s">
        <v>1101</v>
      </c>
      <c r="C89" t="s">
        <v>1632</v>
      </c>
      <c r="D89" t="s">
        <v>1637</v>
      </c>
      <c r="E89">
        <v>2023</v>
      </c>
      <c r="F89" t="s">
        <v>1641</v>
      </c>
      <c r="G89">
        <v>1545</v>
      </c>
      <c r="H89">
        <v>16096</v>
      </c>
      <c r="I89">
        <v>1575</v>
      </c>
      <c r="J89">
        <v>253047</v>
      </c>
      <c r="K89">
        <v>0.17</v>
      </c>
      <c r="L89">
        <v>18</v>
      </c>
      <c r="M89">
        <v>9.77</v>
      </c>
      <c r="N89">
        <v>4.43</v>
      </c>
      <c r="O89">
        <v>85.3</v>
      </c>
      <c r="P89">
        <v>4.4000000000000004</v>
      </c>
      <c r="Q89">
        <v>15046</v>
      </c>
      <c r="R89">
        <v>8197</v>
      </c>
      <c r="S89">
        <v>2</v>
      </c>
      <c r="T89">
        <v>24868320</v>
      </c>
      <c r="U89">
        <v>2686422</v>
      </c>
      <c r="V89">
        <v>22181898</v>
      </c>
    </row>
    <row r="90" spans="1:22" x14ac:dyDescent="0.3">
      <c r="A90" t="s">
        <v>107</v>
      </c>
      <c r="B90" t="s">
        <v>1102</v>
      </c>
      <c r="C90" t="s">
        <v>1633</v>
      </c>
      <c r="D90" t="s">
        <v>1635</v>
      </c>
      <c r="E90">
        <v>2024</v>
      </c>
      <c r="F90" t="s">
        <v>1641</v>
      </c>
      <c r="G90">
        <v>441</v>
      </c>
      <c r="H90">
        <v>2304</v>
      </c>
      <c r="I90">
        <v>13018</v>
      </c>
      <c r="J90">
        <v>334929</v>
      </c>
      <c r="K90">
        <v>10.56</v>
      </c>
      <c r="L90">
        <v>17</v>
      </c>
      <c r="M90">
        <v>8.08</v>
      </c>
      <c r="N90">
        <v>0.18</v>
      </c>
      <c r="O90">
        <v>78.95</v>
      </c>
      <c r="P90">
        <v>3</v>
      </c>
      <c r="Q90">
        <v>8305</v>
      </c>
      <c r="R90">
        <v>5576</v>
      </c>
      <c r="S90">
        <v>3</v>
      </c>
      <c r="T90">
        <v>1016064</v>
      </c>
      <c r="U90">
        <v>6075867</v>
      </c>
      <c r="V90">
        <v>-5059803</v>
      </c>
    </row>
    <row r="91" spans="1:22" x14ac:dyDescent="0.3">
      <c r="A91" t="s">
        <v>108</v>
      </c>
      <c r="B91" t="s">
        <v>1103</v>
      </c>
      <c r="C91" t="s">
        <v>1633</v>
      </c>
      <c r="D91" t="s">
        <v>1635</v>
      </c>
      <c r="E91">
        <v>2024</v>
      </c>
      <c r="F91" t="s">
        <v>1641</v>
      </c>
      <c r="G91">
        <v>4564</v>
      </c>
      <c r="H91">
        <v>14721</v>
      </c>
      <c r="I91">
        <v>7669</v>
      </c>
      <c r="J91">
        <v>299768</v>
      </c>
      <c r="K91">
        <v>14.55</v>
      </c>
      <c r="L91">
        <v>2</v>
      </c>
      <c r="M91">
        <v>7.37</v>
      </c>
      <c r="N91">
        <v>20.14</v>
      </c>
      <c r="O91">
        <v>55.14</v>
      </c>
      <c r="P91">
        <v>3.7</v>
      </c>
      <c r="Q91">
        <v>18288</v>
      </c>
      <c r="R91">
        <v>8353</v>
      </c>
      <c r="S91">
        <v>12</v>
      </c>
      <c r="T91">
        <v>67186644</v>
      </c>
      <c r="U91">
        <v>35301084</v>
      </c>
      <c r="V91">
        <v>31885560</v>
      </c>
    </row>
    <row r="92" spans="1:22" x14ac:dyDescent="0.3">
      <c r="A92" t="s">
        <v>109</v>
      </c>
      <c r="B92" t="s">
        <v>1104</v>
      </c>
      <c r="C92" t="s">
        <v>1633</v>
      </c>
      <c r="D92" t="s">
        <v>1635</v>
      </c>
      <c r="E92">
        <v>2024</v>
      </c>
      <c r="F92" t="s">
        <v>1640</v>
      </c>
      <c r="G92">
        <v>4524</v>
      </c>
      <c r="H92">
        <v>2779</v>
      </c>
      <c r="I92">
        <v>3047</v>
      </c>
      <c r="J92">
        <v>209741</v>
      </c>
      <c r="K92">
        <v>6.56</v>
      </c>
      <c r="L92">
        <v>15</v>
      </c>
      <c r="M92">
        <v>5.37</v>
      </c>
      <c r="N92">
        <v>1.92</v>
      </c>
      <c r="O92">
        <v>42.82</v>
      </c>
      <c r="P92">
        <v>2.6</v>
      </c>
      <c r="Q92">
        <v>19504</v>
      </c>
      <c r="R92">
        <v>5281</v>
      </c>
      <c r="S92">
        <v>3</v>
      </c>
      <c r="T92">
        <v>12572196</v>
      </c>
      <c r="U92">
        <v>13994369</v>
      </c>
      <c r="V92">
        <v>-1422173</v>
      </c>
    </row>
    <row r="93" spans="1:22" x14ac:dyDescent="0.3">
      <c r="A93" t="s">
        <v>110</v>
      </c>
      <c r="B93" t="s">
        <v>1105</v>
      </c>
      <c r="C93" t="s">
        <v>1634</v>
      </c>
      <c r="D93" t="s">
        <v>1636</v>
      </c>
      <c r="E93">
        <v>2023</v>
      </c>
      <c r="F93" t="s">
        <v>1639</v>
      </c>
      <c r="G93">
        <v>3611</v>
      </c>
      <c r="H93">
        <v>14692</v>
      </c>
      <c r="I93">
        <v>7888</v>
      </c>
      <c r="J93">
        <v>144475</v>
      </c>
      <c r="K93">
        <v>3.52</v>
      </c>
      <c r="L93">
        <v>5</v>
      </c>
      <c r="M93">
        <v>8.4</v>
      </c>
      <c r="N93">
        <v>10.34</v>
      </c>
      <c r="O93">
        <v>36.64</v>
      </c>
      <c r="P93">
        <v>2.1</v>
      </c>
      <c r="Q93">
        <v>20836</v>
      </c>
      <c r="R93">
        <v>1917</v>
      </c>
      <c r="S93">
        <v>8</v>
      </c>
      <c r="T93">
        <v>53052812</v>
      </c>
      <c r="U93">
        <v>28628043</v>
      </c>
      <c r="V93">
        <v>24424769</v>
      </c>
    </row>
    <row r="94" spans="1:22" x14ac:dyDescent="0.3">
      <c r="A94" t="s">
        <v>111</v>
      </c>
      <c r="B94" t="s">
        <v>1106</v>
      </c>
      <c r="C94" t="s">
        <v>1634</v>
      </c>
      <c r="D94" t="s">
        <v>1636</v>
      </c>
      <c r="E94">
        <v>2024</v>
      </c>
      <c r="F94" t="s">
        <v>1640</v>
      </c>
      <c r="G94">
        <v>2328</v>
      </c>
      <c r="H94">
        <v>8583</v>
      </c>
      <c r="I94">
        <v>878</v>
      </c>
      <c r="J94">
        <v>52282</v>
      </c>
      <c r="K94">
        <v>10.57</v>
      </c>
      <c r="L94">
        <v>11</v>
      </c>
      <c r="M94">
        <v>3.39</v>
      </c>
      <c r="N94">
        <v>16.97</v>
      </c>
      <c r="O94">
        <v>20</v>
      </c>
      <c r="P94">
        <v>4.8</v>
      </c>
      <c r="Q94">
        <v>9580</v>
      </c>
      <c r="R94">
        <v>8924</v>
      </c>
      <c r="S94">
        <v>13</v>
      </c>
      <c r="T94">
        <v>19981224</v>
      </c>
      <c r="U94">
        <v>2096266</v>
      </c>
      <c r="V94">
        <v>17884958</v>
      </c>
    </row>
    <row r="95" spans="1:22" x14ac:dyDescent="0.3">
      <c r="A95" t="s">
        <v>112</v>
      </c>
      <c r="B95" t="s">
        <v>1107</v>
      </c>
      <c r="C95" t="s">
        <v>1632</v>
      </c>
      <c r="D95" t="s">
        <v>1636</v>
      </c>
      <c r="E95">
        <v>2024</v>
      </c>
      <c r="F95" t="s">
        <v>1640</v>
      </c>
      <c r="G95">
        <v>3149</v>
      </c>
      <c r="H95">
        <v>12593</v>
      </c>
      <c r="I95">
        <v>8880</v>
      </c>
      <c r="J95">
        <v>215696</v>
      </c>
      <c r="K95">
        <v>12.26</v>
      </c>
      <c r="L95">
        <v>10</v>
      </c>
      <c r="M95">
        <v>7.09</v>
      </c>
      <c r="N95">
        <v>5.92</v>
      </c>
      <c r="O95">
        <v>18.52</v>
      </c>
      <c r="P95">
        <v>3.4</v>
      </c>
      <c r="Q95">
        <v>4618</v>
      </c>
      <c r="R95">
        <v>4987</v>
      </c>
      <c r="S95">
        <v>7</v>
      </c>
      <c r="T95">
        <v>39655357</v>
      </c>
      <c r="U95">
        <v>28178816</v>
      </c>
      <c r="V95">
        <v>11476541</v>
      </c>
    </row>
    <row r="96" spans="1:22" x14ac:dyDescent="0.3">
      <c r="A96" t="s">
        <v>113</v>
      </c>
      <c r="B96" t="s">
        <v>1108</v>
      </c>
      <c r="C96" t="s">
        <v>1633</v>
      </c>
      <c r="D96" t="s">
        <v>1637</v>
      </c>
      <c r="E96">
        <v>2023</v>
      </c>
      <c r="F96" t="s">
        <v>1642</v>
      </c>
      <c r="G96">
        <v>250</v>
      </c>
      <c r="H96">
        <v>19271</v>
      </c>
      <c r="I96">
        <v>7899</v>
      </c>
      <c r="J96">
        <v>229510</v>
      </c>
      <c r="K96">
        <v>8.1999999999999993</v>
      </c>
      <c r="L96">
        <v>14</v>
      </c>
      <c r="M96">
        <v>9.94</v>
      </c>
      <c r="N96">
        <v>2.1</v>
      </c>
      <c r="O96">
        <v>65.069999999999993</v>
      </c>
      <c r="P96">
        <v>4.7</v>
      </c>
      <c r="Q96">
        <v>8130</v>
      </c>
      <c r="R96">
        <v>2698</v>
      </c>
      <c r="S96">
        <v>12</v>
      </c>
      <c r="T96">
        <v>4817750</v>
      </c>
      <c r="U96">
        <v>2204260</v>
      </c>
      <c r="V96">
        <v>2613490</v>
      </c>
    </row>
    <row r="97" spans="1:22" x14ac:dyDescent="0.3">
      <c r="A97" t="s">
        <v>114</v>
      </c>
      <c r="B97" t="s">
        <v>1109</v>
      </c>
      <c r="C97" t="s">
        <v>1634</v>
      </c>
      <c r="D97" t="s">
        <v>1635</v>
      </c>
      <c r="E97">
        <v>2023</v>
      </c>
      <c r="F97" t="s">
        <v>1639</v>
      </c>
      <c r="G97">
        <v>4925</v>
      </c>
      <c r="H97">
        <v>14380</v>
      </c>
      <c r="I97">
        <v>4726</v>
      </c>
      <c r="J97">
        <v>270972</v>
      </c>
      <c r="K97">
        <v>14.51</v>
      </c>
      <c r="L97">
        <v>14</v>
      </c>
      <c r="M97">
        <v>3.15</v>
      </c>
      <c r="N97">
        <v>19.25</v>
      </c>
      <c r="O97">
        <v>30.78</v>
      </c>
      <c r="P97">
        <v>1.8</v>
      </c>
      <c r="Q97">
        <v>2065</v>
      </c>
      <c r="R97">
        <v>9592</v>
      </c>
      <c r="S97">
        <v>3</v>
      </c>
      <c r="T97">
        <v>70821500</v>
      </c>
      <c r="U97">
        <v>23546522</v>
      </c>
      <c r="V97">
        <v>47274978</v>
      </c>
    </row>
    <row r="98" spans="1:22" x14ac:dyDescent="0.3">
      <c r="A98" t="s">
        <v>115</v>
      </c>
      <c r="B98" t="s">
        <v>1110</v>
      </c>
      <c r="C98" t="s">
        <v>1634</v>
      </c>
      <c r="D98" t="s">
        <v>1638</v>
      </c>
      <c r="E98">
        <v>2023</v>
      </c>
      <c r="F98" t="s">
        <v>1641</v>
      </c>
      <c r="G98">
        <v>3154</v>
      </c>
      <c r="H98">
        <v>17017</v>
      </c>
      <c r="I98">
        <v>9847</v>
      </c>
      <c r="J98">
        <v>379678</v>
      </c>
      <c r="K98">
        <v>0.78</v>
      </c>
      <c r="L98">
        <v>15</v>
      </c>
      <c r="M98">
        <v>6.74</v>
      </c>
      <c r="N98">
        <v>15.75</v>
      </c>
      <c r="O98">
        <v>30.37</v>
      </c>
      <c r="P98">
        <v>1.6</v>
      </c>
      <c r="Q98">
        <v>17201</v>
      </c>
      <c r="R98">
        <v>2753</v>
      </c>
      <c r="S98">
        <v>9</v>
      </c>
      <c r="T98">
        <v>53671618</v>
      </c>
      <c r="U98">
        <v>31437116</v>
      </c>
      <c r="V98">
        <v>22234502</v>
      </c>
    </row>
    <row r="99" spans="1:22" x14ac:dyDescent="0.3">
      <c r="A99" t="s">
        <v>116</v>
      </c>
      <c r="B99" t="s">
        <v>1111</v>
      </c>
      <c r="C99" t="s">
        <v>1632</v>
      </c>
      <c r="D99" t="s">
        <v>1638</v>
      </c>
      <c r="E99">
        <v>2023</v>
      </c>
      <c r="F99" t="s">
        <v>1639</v>
      </c>
      <c r="G99">
        <v>4648</v>
      </c>
      <c r="H99">
        <v>3606</v>
      </c>
      <c r="I99">
        <v>8140</v>
      </c>
      <c r="J99">
        <v>212777</v>
      </c>
      <c r="K99">
        <v>7.57</v>
      </c>
      <c r="L99">
        <v>9</v>
      </c>
      <c r="M99">
        <v>8.44</v>
      </c>
      <c r="N99">
        <v>24.71</v>
      </c>
      <c r="O99">
        <v>89.86</v>
      </c>
      <c r="P99">
        <v>4.4000000000000004</v>
      </c>
      <c r="Q99">
        <v>16359</v>
      </c>
      <c r="R99">
        <v>1554</v>
      </c>
      <c r="S99">
        <v>10</v>
      </c>
      <c r="T99">
        <v>16760688</v>
      </c>
      <c r="U99">
        <v>38047497</v>
      </c>
      <c r="V99">
        <v>-21286809</v>
      </c>
    </row>
    <row r="100" spans="1:22" x14ac:dyDescent="0.3">
      <c r="A100" t="s">
        <v>117</v>
      </c>
      <c r="B100" t="s">
        <v>1105</v>
      </c>
      <c r="C100" t="s">
        <v>1633</v>
      </c>
      <c r="D100" t="s">
        <v>1638</v>
      </c>
      <c r="E100">
        <v>2024</v>
      </c>
      <c r="F100" t="s">
        <v>1641</v>
      </c>
      <c r="G100">
        <v>2504</v>
      </c>
      <c r="H100">
        <v>17586</v>
      </c>
      <c r="I100">
        <v>14527</v>
      </c>
      <c r="J100">
        <v>481460</v>
      </c>
      <c r="K100">
        <v>10.78</v>
      </c>
      <c r="L100">
        <v>11</v>
      </c>
      <c r="M100">
        <v>9.16</v>
      </c>
      <c r="N100">
        <v>8.61</v>
      </c>
      <c r="O100">
        <v>25.03</v>
      </c>
      <c r="P100">
        <v>3.7</v>
      </c>
      <c r="Q100">
        <v>9170</v>
      </c>
      <c r="R100">
        <v>1238</v>
      </c>
      <c r="S100">
        <v>8</v>
      </c>
      <c r="T100">
        <v>44035344</v>
      </c>
      <c r="U100">
        <v>36857068</v>
      </c>
      <c r="V100">
        <v>7178276</v>
      </c>
    </row>
    <row r="101" spans="1:22" x14ac:dyDescent="0.3">
      <c r="A101" t="s">
        <v>118</v>
      </c>
      <c r="B101" t="s">
        <v>1112</v>
      </c>
      <c r="C101" t="s">
        <v>1632</v>
      </c>
      <c r="D101" t="s">
        <v>1636</v>
      </c>
      <c r="E101">
        <v>2023</v>
      </c>
      <c r="F101" t="s">
        <v>1639</v>
      </c>
      <c r="G101">
        <v>3695</v>
      </c>
      <c r="H101">
        <v>6331</v>
      </c>
      <c r="I101">
        <v>7883</v>
      </c>
      <c r="J101">
        <v>387108</v>
      </c>
      <c r="K101">
        <v>12.94</v>
      </c>
      <c r="L101">
        <v>12</v>
      </c>
      <c r="M101">
        <v>7.18</v>
      </c>
      <c r="N101">
        <v>1.54</v>
      </c>
      <c r="O101">
        <v>21.84</v>
      </c>
      <c r="P101">
        <v>1.7</v>
      </c>
      <c r="Q101">
        <v>20752</v>
      </c>
      <c r="R101">
        <v>5907</v>
      </c>
      <c r="S101">
        <v>5</v>
      </c>
      <c r="T101">
        <v>23393045</v>
      </c>
      <c r="U101">
        <v>29514793</v>
      </c>
      <c r="V101">
        <v>-6121748</v>
      </c>
    </row>
    <row r="102" spans="1:22" x14ac:dyDescent="0.3">
      <c r="A102" t="s">
        <v>119</v>
      </c>
      <c r="B102" t="s">
        <v>1113</v>
      </c>
      <c r="C102" t="s">
        <v>1633</v>
      </c>
      <c r="D102" t="s">
        <v>1636</v>
      </c>
      <c r="E102">
        <v>2024</v>
      </c>
      <c r="F102" t="s">
        <v>1639</v>
      </c>
      <c r="G102">
        <v>854</v>
      </c>
      <c r="H102">
        <v>4686</v>
      </c>
      <c r="I102">
        <v>7030</v>
      </c>
      <c r="J102">
        <v>218509</v>
      </c>
      <c r="K102">
        <v>2.69</v>
      </c>
      <c r="L102">
        <v>3</v>
      </c>
      <c r="M102">
        <v>2.84</v>
      </c>
      <c r="N102">
        <v>18.36</v>
      </c>
      <c r="O102">
        <v>17.89</v>
      </c>
      <c r="P102">
        <v>2.1</v>
      </c>
      <c r="Q102">
        <v>10976</v>
      </c>
      <c r="R102">
        <v>3292</v>
      </c>
      <c r="S102">
        <v>14</v>
      </c>
      <c r="T102">
        <v>4001844</v>
      </c>
      <c r="U102">
        <v>6222129</v>
      </c>
      <c r="V102">
        <v>-2220285</v>
      </c>
    </row>
    <row r="103" spans="1:22" x14ac:dyDescent="0.3">
      <c r="A103" t="s">
        <v>120</v>
      </c>
      <c r="B103" t="s">
        <v>1114</v>
      </c>
      <c r="C103" t="s">
        <v>1632</v>
      </c>
      <c r="D103" t="s">
        <v>1638</v>
      </c>
      <c r="E103">
        <v>2023</v>
      </c>
      <c r="F103" t="s">
        <v>1640</v>
      </c>
      <c r="G103">
        <v>2781</v>
      </c>
      <c r="H103">
        <v>4073</v>
      </c>
      <c r="I103">
        <v>11140</v>
      </c>
      <c r="J103">
        <v>258944</v>
      </c>
      <c r="K103">
        <v>12</v>
      </c>
      <c r="L103">
        <v>6</v>
      </c>
      <c r="M103">
        <v>3.26</v>
      </c>
      <c r="N103">
        <v>13.04</v>
      </c>
      <c r="O103">
        <v>56.38</v>
      </c>
      <c r="P103">
        <v>4.2</v>
      </c>
      <c r="Q103">
        <v>10276</v>
      </c>
      <c r="R103">
        <v>6216</v>
      </c>
      <c r="S103">
        <v>14</v>
      </c>
      <c r="T103">
        <v>11327013</v>
      </c>
      <c r="U103">
        <v>31239284</v>
      </c>
      <c r="V103">
        <v>-19912271</v>
      </c>
    </row>
    <row r="104" spans="1:22" x14ac:dyDescent="0.3">
      <c r="A104" t="s">
        <v>121</v>
      </c>
      <c r="B104" t="s">
        <v>1115</v>
      </c>
      <c r="C104" t="s">
        <v>1634</v>
      </c>
      <c r="D104" t="s">
        <v>1637</v>
      </c>
      <c r="E104">
        <v>2024</v>
      </c>
      <c r="F104" t="s">
        <v>1642</v>
      </c>
      <c r="G104">
        <v>2823</v>
      </c>
      <c r="H104">
        <v>14308</v>
      </c>
      <c r="I104">
        <v>10023</v>
      </c>
      <c r="J104">
        <v>169006</v>
      </c>
      <c r="K104">
        <v>8.2899999999999991</v>
      </c>
      <c r="L104">
        <v>1</v>
      </c>
      <c r="M104">
        <v>0.21</v>
      </c>
      <c r="N104">
        <v>5.33</v>
      </c>
      <c r="O104">
        <v>60.23</v>
      </c>
      <c r="P104">
        <v>2.8</v>
      </c>
      <c r="Q104">
        <v>16521</v>
      </c>
      <c r="R104">
        <v>3859</v>
      </c>
      <c r="S104">
        <v>2</v>
      </c>
      <c r="T104">
        <v>40391484</v>
      </c>
      <c r="U104">
        <v>28463935</v>
      </c>
      <c r="V104">
        <v>11927549</v>
      </c>
    </row>
    <row r="105" spans="1:22" x14ac:dyDescent="0.3">
      <c r="A105" t="s">
        <v>122</v>
      </c>
      <c r="B105" t="s">
        <v>1116</v>
      </c>
      <c r="C105" t="s">
        <v>1633</v>
      </c>
      <c r="D105" t="s">
        <v>1637</v>
      </c>
      <c r="E105">
        <v>2024</v>
      </c>
      <c r="F105" t="s">
        <v>1639</v>
      </c>
      <c r="G105">
        <v>1620</v>
      </c>
      <c r="H105">
        <v>4099</v>
      </c>
      <c r="I105">
        <v>5740</v>
      </c>
      <c r="J105">
        <v>286440</v>
      </c>
      <c r="K105">
        <v>5.95</v>
      </c>
      <c r="L105">
        <v>14</v>
      </c>
      <c r="M105">
        <v>7.61</v>
      </c>
      <c r="N105">
        <v>19.54</v>
      </c>
      <c r="O105">
        <v>39.22</v>
      </c>
      <c r="P105">
        <v>3.7</v>
      </c>
      <c r="Q105">
        <v>5827</v>
      </c>
      <c r="R105">
        <v>3129</v>
      </c>
      <c r="S105">
        <v>5</v>
      </c>
      <c r="T105">
        <v>6640380</v>
      </c>
      <c r="U105">
        <v>9585240</v>
      </c>
      <c r="V105">
        <v>-2944860</v>
      </c>
    </row>
    <row r="106" spans="1:22" x14ac:dyDescent="0.3">
      <c r="A106" t="s">
        <v>123</v>
      </c>
      <c r="B106" t="s">
        <v>1117</v>
      </c>
      <c r="C106" t="s">
        <v>1633</v>
      </c>
      <c r="D106" t="s">
        <v>1636</v>
      </c>
      <c r="E106">
        <v>2024</v>
      </c>
      <c r="F106" t="s">
        <v>1640</v>
      </c>
      <c r="G106">
        <v>2740</v>
      </c>
      <c r="H106">
        <v>5533</v>
      </c>
      <c r="I106">
        <v>4071</v>
      </c>
      <c r="J106">
        <v>254054</v>
      </c>
      <c r="K106">
        <v>1.98</v>
      </c>
      <c r="L106">
        <v>7</v>
      </c>
      <c r="M106">
        <v>0.43</v>
      </c>
      <c r="N106">
        <v>5.09</v>
      </c>
      <c r="O106">
        <v>52.83</v>
      </c>
      <c r="P106">
        <v>2.2999999999999998</v>
      </c>
      <c r="Q106">
        <v>16775</v>
      </c>
      <c r="R106">
        <v>9652</v>
      </c>
      <c r="S106">
        <v>5</v>
      </c>
      <c r="T106">
        <v>15160420</v>
      </c>
      <c r="U106">
        <v>11408594</v>
      </c>
      <c r="V106">
        <v>3751826</v>
      </c>
    </row>
    <row r="107" spans="1:22" x14ac:dyDescent="0.3">
      <c r="A107" t="s">
        <v>124</v>
      </c>
      <c r="B107" t="s">
        <v>1118</v>
      </c>
      <c r="C107" t="s">
        <v>1633</v>
      </c>
      <c r="D107" t="s">
        <v>1635</v>
      </c>
      <c r="E107">
        <v>2024</v>
      </c>
      <c r="F107" t="s">
        <v>1640</v>
      </c>
      <c r="G107">
        <v>3890</v>
      </c>
      <c r="H107">
        <v>9928</v>
      </c>
      <c r="I107">
        <v>12568</v>
      </c>
      <c r="J107">
        <v>362727</v>
      </c>
      <c r="K107">
        <v>12.98</v>
      </c>
      <c r="L107">
        <v>6</v>
      </c>
      <c r="M107">
        <v>8.65</v>
      </c>
      <c r="N107">
        <v>6.52</v>
      </c>
      <c r="O107">
        <v>73.069999999999993</v>
      </c>
      <c r="P107">
        <v>2.5</v>
      </c>
      <c r="Q107">
        <v>9114</v>
      </c>
      <c r="R107">
        <v>5195</v>
      </c>
      <c r="S107">
        <v>9</v>
      </c>
      <c r="T107">
        <v>38619920</v>
      </c>
      <c r="U107">
        <v>49252247</v>
      </c>
      <c r="V107">
        <v>-10632327</v>
      </c>
    </row>
    <row r="108" spans="1:22" x14ac:dyDescent="0.3">
      <c r="A108" t="s">
        <v>125</v>
      </c>
      <c r="B108" t="s">
        <v>1119</v>
      </c>
      <c r="C108" t="s">
        <v>1632</v>
      </c>
      <c r="D108" t="s">
        <v>1636</v>
      </c>
      <c r="E108">
        <v>2023</v>
      </c>
      <c r="F108" t="s">
        <v>1641</v>
      </c>
      <c r="G108">
        <v>1078</v>
      </c>
      <c r="H108">
        <v>2804</v>
      </c>
      <c r="I108">
        <v>13174</v>
      </c>
      <c r="J108">
        <v>350536</v>
      </c>
      <c r="K108">
        <v>2.36</v>
      </c>
      <c r="L108">
        <v>14</v>
      </c>
      <c r="M108">
        <v>1.19</v>
      </c>
      <c r="N108">
        <v>2.31</v>
      </c>
      <c r="O108">
        <v>75.45</v>
      </c>
      <c r="P108">
        <v>5</v>
      </c>
      <c r="Q108">
        <v>2745</v>
      </c>
      <c r="R108">
        <v>163</v>
      </c>
      <c r="S108">
        <v>5</v>
      </c>
      <c r="T108">
        <v>3022712</v>
      </c>
      <c r="U108">
        <v>14552108</v>
      </c>
      <c r="V108">
        <v>-11529396</v>
      </c>
    </row>
    <row r="109" spans="1:22" x14ac:dyDescent="0.3">
      <c r="A109" t="s">
        <v>126</v>
      </c>
      <c r="B109" t="s">
        <v>1120</v>
      </c>
      <c r="C109" t="s">
        <v>1632</v>
      </c>
      <c r="D109" t="s">
        <v>1638</v>
      </c>
      <c r="E109">
        <v>2023</v>
      </c>
      <c r="F109" t="s">
        <v>1639</v>
      </c>
      <c r="G109">
        <v>552</v>
      </c>
      <c r="H109">
        <v>19185</v>
      </c>
      <c r="I109">
        <v>4256</v>
      </c>
      <c r="J109">
        <v>57461</v>
      </c>
      <c r="K109">
        <v>4.6500000000000004</v>
      </c>
      <c r="L109">
        <v>13</v>
      </c>
      <c r="M109">
        <v>1.72</v>
      </c>
      <c r="N109">
        <v>9.99</v>
      </c>
      <c r="O109">
        <v>86.63</v>
      </c>
      <c r="P109">
        <v>2</v>
      </c>
      <c r="Q109">
        <v>9743</v>
      </c>
      <c r="R109">
        <v>1445</v>
      </c>
      <c r="S109">
        <v>5</v>
      </c>
      <c r="T109">
        <v>10590120</v>
      </c>
      <c r="U109">
        <v>2406773</v>
      </c>
      <c r="V109">
        <v>8183347</v>
      </c>
    </row>
    <row r="110" spans="1:22" x14ac:dyDescent="0.3">
      <c r="A110" t="s">
        <v>127</v>
      </c>
      <c r="B110" t="s">
        <v>1121</v>
      </c>
      <c r="C110" t="s">
        <v>1634</v>
      </c>
      <c r="D110" t="s">
        <v>1637</v>
      </c>
      <c r="E110">
        <v>2023</v>
      </c>
      <c r="F110" t="s">
        <v>1641</v>
      </c>
      <c r="G110">
        <v>4543</v>
      </c>
      <c r="H110">
        <v>19935</v>
      </c>
      <c r="I110">
        <v>8588</v>
      </c>
      <c r="J110">
        <v>150123</v>
      </c>
      <c r="K110">
        <v>4.3499999999999996</v>
      </c>
      <c r="L110">
        <v>7</v>
      </c>
      <c r="M110">
        <v>4.7699999999999996</v>
      </c>
      <c r="N110">
        <v>10.47</v>
      </c>
      <c r="O110">
        <v>75.94</v>
      </c>
      <c r="P110">
        <v>3</v>
      </c>
      <c r="Q110">
        <v>11855</v>
      </c>
      <c r="R110">
        <v>1074</v>
      </c>
      <c r="S110">
        <v>14</v>
      </c>
      <c r="T110">
        <v>90564705</v>
      </c>
      <c r="U110">
        <v>39165407</v>
      </c>
      <c r="V110">
        <v>51399298</v>
      </c>
    </row>
    <row r="111" spans="1:22" x14ac:dyDescent="0.3">
      <c r="A111" t="s">
        <v>128</v>
      </c>
      <c r="B111" t="s">
        <v>1122</v>
      </c>
      <c r="C111" t="s">
        <v>1633</v>
      </c>
      <c r="D111" t="s">
        <v>1636</v>
      </c>
      <c r="E111">
        <v>2023</v>
      </c>
      <c r="F111" t="s">
        <v>1641</v>
      </c>
      <c r="G111">
        <v>920</v>
      </c>
      <c r="H111">
        <v>10133</v>
      </c>
      <c r="I111">
        <v>12498</v>
      </c>
      <c r="J111">
        <v>322660</v>
      </c>
      <c r="K111">
        <v>13.07</v>
      </c>
      <c r="L111">
        <v>11</v>
      </c>
      <c r="M111">
        <v>7.38</v>
      </c>
      <c r="N111">
        <v>12.86</v>
      </c>
      <c r="O111">
        <v>55.19</v>
      </c>
      <c r="P111">
        <v>4.4000000000000004</v>
      </c>
      <c r="Q111">
        <v>2037</v>
      </c>
      <c r="R111">
        <v>4261</v>
      </c>
      <c r="S111">
        <v>3</v>
      </c>
      <c r="T111">
        <v>9322360</v>
      </c>
      <c r="U111">
        <v>11820820</v>
      </c>
      <c r="V111">
        <v>-2498460</v>
      </c>
    </row>
    <row r="112" spans="1:22" x14ac:dyDescent="0.3">
      <c r="A112" t="s">
        <v>129</v>
      </c>
      <c r="B112" t="s">
        <v>1123</v>
      </c>
      <c r="C112" t="s">
        <v>1633</v>
      </c>
      <c r="D112" t="s">
        <v>1635</v>
      </c>
      <c r="E112">
        <v>2023</v>
      </c>
      <c r="F112" t="s">
        <v>1639</v>
      </c>
      <c r="G112">
        <v>4538</v>
      </c>
      <c r="H112">
        <v>12872</v>
      </c>
      <c r="I112">
        <v>9399</v>
      </c>
      <c r="J112">
        <v>198586</v>
      </c>
      <c r="K112">
        <v>10.09</v>
      </c>
      <c r="L112">
        <v>12</v>
      </c>
      <c r="M112">
        <v>1.39</v>
      </c>
      <c r="N112">
        <v>17.72</v>
      </c>
      <c r="O112">
        <v>24.37</v>
      </c>
      <c r="P112">
        <v>2</v>
      </c>
      <c r="Q112">
        <v>17424</v>
      </c>
      <c r="R112">
        <v>6062</v>
      </c>
      <c r="S112">
        <v>13</v>
      </c>
      <c r="T112">
        <v>58413136</v>
      </c>
      <c r="U112">
        <v>42851248</v>
      </c>
      <c r="V112">
        <v>15561888</v>
      </c>
    </row>
    <row r="113" spans="1:22" x14ac:dyDescent="0.3">
      <c r="A113" t="s">
        <v>130</v>
      </c>
      <c r="B113" t="s">
        <v>1124</v>
      </c>
      <c r="C113" t="s">
        <v>1632</v>
      </c>
      <c r="D113" t="s">
        <v>1636</v>
      </c>
      <c r="E113">
        <v>2023</v>
      </c>
      <c r="F113" t="s">
        <v>1640</v>
      </c>
      <c r="G113">
        <v>256</v>
      </c>
      <c r="H113">
        <v>10496</v>
      </c>
      <c r="I113">
        <v>8450</v>
      </c>
      <c r="J113">
        <v>433395</v>
      </c>
      <c r="K113">
        <v>11.95</v>
      </c>
      <c r="L113">
        <v>10</v>
      </c>
      <c r="M113">
        <v>4.4000000000000004</v>
      </c>
      <c r="N113">
        <v>22.65</v>
      </c>
      <c r="O113">
        <v>17.98</v>
      </c>
      <c r="P113">
        <v>2.7</v>
      </c>
      <c r="Q113">
        <v>17736</v>
      </c>
      <c r="R113">
        <v>9914</v>
      </c>
      <c r="S113">
        <v>11</v>
      </c>
      <c r="T113">
        <v>2686976</v>
      </c>
      <c r="U113">
        <v>2596595</v>
      </c>
      <c r="V113">
        <v>90381</v>
      </c>
    </row>
    <row r="114" spans="1:22" x14ac:dyDescent="0.3">
      <c r="A114" t="s">
        <v>131</v>
      </c>
      <c r="B114" t="s">
        <v>1125</v>
      </c>
      <c r="C114" t="s">
        <v>1633</v>
      </c>
      <c r="D114" t="s">
        <v>1637</v>
      </c>
      <c r="E114">
        <v>2023</v>
      </c>
      <c r="F114" t="s">
        <v>1640</v>
      </c>
      <c r="G114">
        <v>1534</v>
      </c>
      <c r="H114">
        <v>17958</v>
      </c>
      <c r="I114">
        <v>3511</v>
      </c>
      <c r="J114">
        <v>479484</v>
      </c>
      <c r="K114">
        <v>3.76</v>
      </c>
      <c r="L114">
        <v>16</v>
      </c>
      <c r="M114">
        <v>4.83</v>
      </c>
      <c r="N114">
        <v>3.44</v>
      </c>
      <c r="O114">
        <v>14.36</v>
      </c>
      <c r="P114">
        <v>3.5</v>
      </c>
      <c r="Q114">
        <v>18424</v>
      </c>
      <c r="R114">
        <v>8749</v>
      </c>
      <c r="S114">
        <v>8</v>
      </c>
      <c r="T114">
        <v>27547572</v>
      </c>
      <c r="U114">
        <v>5865358</v>
      </c>
      <c r="V114">
        <v>21682214</v>
      </c>
    </row>
    <row r="115" spans="1:22" x14ac:dyDescent="0.3">
      <c r="A115" t="s">
        <v>132</v>
      </c>
      <c r="B115" t="s">
        <v>1126</v>
      </c>
      <c r="C115" t="s">
        <v>1633</v>
      </c>
      <c r="D115" t="s">
        <v>1638</v>
      </c>
      <c r="E115">
        <v>2023</v>
      </c>
      <c r="F115" t="s">
        <v>1641</v>
      </c>
      <c r="G115">
        <v>913</v>
      </c>
      <c r="H115">
        <v>6975</v>
      </c>
      <c r="I115">
        <v>12080</v>
      </c>
      <c r="J115">
        <v>281496</v>
      </c>
      <c r="K115">
        <v>9.3699999999999992</v>
      </c>
      <c r="L115">
        <v>16</v>
      </c>
      <c r="M115">
        <v>2.12</v>
      </c>
      <c r="N115">
        <v>1.36</v>
      </c>
      <c r="O115">
        <v>63.32</v>
      </c>
      <c r="P115">
        <v>2.9</v>
      </c>
      <c r="Q115">
        <v>18698</v>
      </c>
      <c r="R115">
        <v>6696</v>
      </c>
      <c r="S115">
        <v>5</v>
      </c>
      <c r="T115">
        <v>6368175</v>
      </c>
      <c r="U115">
        <v>11310536</v>
      </c>
      <c r="V115">
        <v>-4942361</v>
      </c>
    </row>
    <row r="116" spans="1:22" x14ac:dyDescent="0.3">
      <c r="A116" t="s">
        <v>133</v>
      </c>
      <c r="B116" t="s">
        <v>1127</v>
      </c>
      <c r="C116" t="s">
        <v>1633</v>
      </c>
      <c r="D116" t="s">
        <v>1635</v>
      </c>
      <c r="E116">
        <v>2024</v>
      </c>
      <c r="F116" t="s">
        <v>1642</v>
      </c>
      <c r="G116">
        <v>2840</v>
      </c>
      <c r="H116">
        <v>8684</v>
      </c>
      <c r="I116">
        <v>2468</v>
      </c>
      <c r="J116">
        <v>217860</v>
      </c>
      <c r="K116">
        <v>8.58</v>
      </c>
      <c r="L116">
        <v>3</v>
      </c>
      <c r="M116">
        <v>1.1599999999999999</v>
      </c>
      <c r="N116">
        <v>0.46</v>
      </c>
      <c r="O116">
        <v>74.599999999999994</v>
      </c>
      <c r="P116">
        <v>2.8</v>
      </c>
      <c r="Q116">
        <v>2915</v>
      </c>
      <c r="R116">
        <v>3430</v>
      </c>
      <c r="S116">
        <v>12</v>
      </c>
      <c r="T116">
        <v>24662560</v>
      </c>
      <c r="U116">
        <v>7226980</v>
      </c>
      <c r="V116">
        <v>17435580</v>
      </c>
    </row>
    <row r="117" spans="1:22" x14ac:dyDescent="0.3">
      <c r="A117" t="s">
        <v>134</v>
      </c>
      <c r="B117" t="s">
        <v>1128</v>
      </c>
      <c r="C117" t="s">
        <v>1632</v>
      </c>
      <c r="D117" t="s">
        <v>1635</v>
      </c>
      <c r="E117">
        <v>2023</v>
      </c>
      <c r="F117" t="s">
        <v>1639</v>
      </c>
      <c r="G117">
        <v>613</v>
      </c>
      <c r="H117">
        <v>14375</v>
      </c>
      <c r="I117">
        <v>947</v>
      </c>
      <c r="J117">
        <v>256821</v>
      </c>
      <c r="K117">
        <v>12.49</v>
      </c>
      <c r="L117">
        <v>7</v>
      </c>
      <c r="M117">
        <v>8.36</v>
      </c>
      <c r="N117">
        <v>3.59</v>
      </c>
      <c r="O117">
        <v>50.69</v>
      </c>
      <c r="P117">
        <v>2.5</v>
      </c>
      <c r="Q117">
        <v>12530</v>
      </c>
      <c r="R117">
        <v>1840</v>
      </c>
      <c r="S117">
        <v>7</v>
      </c>
      <c r="T117">
        <v>8811875</v>
      </c>
      <c r="U117">
        <v>837332</v>
      </c>
      <c r="V117">
        <v>7974543</v>
      </c>
    </row>
    <row r="118" spans="1:22" x14ac:dyDescent="0.3">
      <c r="A118" t="s">
        <v>135</v>
      </c>
      <c r="B118" t="s">
        <v>1129</v>
      </c>
      <c r="C118" t="s">
        <v>1633</v>
      </c>
      <c r="D118" t="s">
        <v>1638</v>
      </c>
      <c r="E118">
        <v>2024</v>
      </c>
      <c r="F118" t="s">
        <v>1641</v>
      </c>
      <c r="G118">
        <v>4241</v>
      </c>
      <c r="H118">
        <v>3122</v>
      </c>
      <c r="I118">
        <v>7220</v>
      </c>
      <c r="J118">
        <v>242121</v>
      </c>
      <c r="K118">
        <v>13.59</v>
      </c>
      <c r="L118">
        <v>4</v>
      </c>
      <c r="M118">
        <v>5.0199999999999996</v>
      </c>
      <c r="N118">
        <v>16.45</v>
      </c>
      <c r="O118">
        <v>14.38</v>
      </c>
      <c r="P118">
        <v>3.3</v>
      </c>
      <c r="Q118">
        <v>3152</v>
      </c>
      <c r="R118">
        <v>6155</v>
      </c>
      <c r="S118">
        <v>4</v>
      </c>
      <c r="T118">
        <v>13240402</v>
      </c>
      <c r="U118">
        <v>30862141</v>
      </c>
      <c r="V118">
        <v>-17621739</v>
      </c>
    </row>
    <row r="119" spans="1:22" x14ac:dyDescent="0.3">
      <c r="A119" t="s">
        <v>136</v>
      </c>
      <c r="B119" t="s">
        <v>1130</v>
      </c>
      <c r="C119" t="s">
        <v>1634</v>
      </c>
      <c r="D119" t="s">
        <v>1638</v>
      </c>
      <c r="E119">
        <v>2023</v>
      </c>
      <c r="F119" t="s">
        <v>1641</v>
      </c>
      <c r="G119">
        <v>1807</v>
      </c>
      <c r="H119">
        <v>17488</v>
      </c>
      <c r="I119">
        <v>13319</v>
      </c>
      <c r="J119">
        <v>374637</v>
      </c>
      <c r="K119">
        <v>0.18</v>
      </c>
      <c r="L119">
        <v>15</v>
      </c>
      <c r="M119">
        <v>0.14000000000000001</v>
      </c>
      <c r="N119">
        <v>18.190000000000001</v>
      </c>
      <c r="O119">
        <v>52.84</v>
      </c>
      <c r="P119">
        <v>3.5</v>
      </c>
      <c r="Q119">
        <v>12357</v>
      </c>
      <c r="R119">
        <v>6421</v>
      </c>
      <c r="S119">
        <v>8</v>
      </c>
      <c r="T119">
        <v>31600816</v>
      </c>
      <c r="U119">
        <v>24442070</v>
      </c>
      <c r="V119">
        <v>7158746</v>
      </c>
    </row>
    <row r="120" spans="1:22" x14ac:dyDescent="0.3">
      <c r="A120" t="s">
        <v>137</v>
      </c>
      <c r="B120" t="s">
        <v>1131</v>
      </c>
      <c r="C120" t="s">
        <v>1632</v>
      </c>
      <c r="D120" t="s">
        <v>1636</v>
      </c>
      <c r="E120">
        <v>2024</v>
      </c>
      <c r="F120" t="s">
        <v>1639</v>
      </c>
      <c r="G120">
        <v>1728</v>
      </c>
      <c r="H120">
        <v>9541</v>
      </c>
      <c r="I120">
        <v>12889</v>
      </c>
      <c r="J120">
        <v>86027</v>
      </c>
      <c r="K120">
        <v>10.11</v>
      </c>
      <c r="L120">
        <v>3</v>
      </c>
      <c r="M120">
        <v>8.0299999999999994</v>
      </c>
      <c r="N120">
        <v>19.66</v>
      </c>
      <c r="O120">
        <v>84.86</v>
      </c>
      <c r="P120">
        <v>3.6</v>
      </c>
      <c r="Q120">
        <v>20240</v>
      </c>
      <c r="R120">
        <v>2054</v>
      </c>
      <c r="S120">
        <v>7</v>
      </c>
      <c r="T120">
        <v>16486848</v>
      </c>
      <c r="U120">
        <v>22358219</v>
      </c>
      <c r="V120">
        <v>-5871371</v>
      </c>
    </row>
    <row r="121" spans="1:22" x14ac:dyDescent="0.3">
      <c r="A121" t="s">
        <v>138</v>
      </c>
      <c r="B121" t="s">
        <v>1132</v>
      </c>
      <c r="C121" t="s">
        <v>1632</v>
      </c>
      <c r="D121" t="s">
        <v>1636</v>
      </c>
      <c r="E121">
        <v>2023</v>
      </c>
      <c r="F121" t="s">
        <v>1641</v>
      </c>
      <c r="G121">
        <v>3292</v>
      </c>
      <c r="H121">
        <v>18225</v>
      </c>
      <c r="I121">
        <v>10942</v>
      </c>
      <c r="J121">
        <v>405691</v>
      </c>
      <c r="K121">
        <v>0.78</v>
      </c>
      <c r="L121">
        <v>14</v>
      </c>
      <c r="M121">
        <v>9.81</v>
      </c>
      <c r="N121">
        <v>6.09</v>
      </c>
      <c r="O121">
        <v>57.81</v>
      </c>
      <c r="P121">
        <v>1.3</v>
      </c>
      <c r="Q121">
        <v>5310</v>
      </c>
      <c r="R121">
        <v>379</v>
      </c>
      <c r="S121">
        <v>4</v>
      </c>
      <c r="T121">
        <v>59996700</v>
      </c>
      <c r="U121">
        <v>36426755</v>
      </c>
      <c r="V121">
        <v>23569945</v>
      </c>
    </row>
    <row r="122" spans="1:22" x14ac:dyDescent="0.3">
      <c r="A122" t="s">
        <v>139</v>
      </c>
      <c r="B122" t="s">
        <v>1133</v>
      </c>
      <c r="C122" t="s">
        <v>1632</v>
      </c>
      <c r="D122" t="s">
        <v>1636</v>
      </c>
      <c r="E122">
        <v>2024</v>
      </c>
      <c r="F122" t="s">
        <v>1642</v>
      </c>
      <c r="G122">
        <v>4686</v>
      </c>
      <c r="H122">
        <v>19958</v>
      </c>
      <c r="I122">
        <v>1165</v>
      </c>
      <c r="J122">
        <v>223921</v>
      </c>
      <c r="K122">
        <v>8.23</v>
      </c>
      <c r="L122">
        <v>11</v>
      </c>
      <c r="M122">
        <v>6.06</v>
      </c>
      <c r="N122">
        <v>7.65</v>
      </c>
      <c r="O122">
        <v>74.75</v>
      </c>
      <c r="P122">
        <v>3.5</v>
      </c>
      <c r="Q122">
        <v>18069</v>
      </c>
      <c r="R122">
        <v>2491</v>
      </c>
      <c r="S122">
        <v>5</v>
      </c>
      <c r="T122">
        <v>93523188</v>
      </c>
      <c r="U122">
        <v>5683111</v>
      </c>
      <c r="V122">
        <v>87840077</v>
      </c>
    </row>
    <row r="123" spans="1:22" x14ac:dyDescent="0.3">
      <c r="A123" t="s">
        <v>140</v>
      </c>
      <c r="B123" t="s">
        <v>1134</v>
      </c>
      <c r="C123" t="s">
        <v>1632</v>
      </c>
      <c r="D123" t="s">
        <v>1637</v>
      </c>
      <c r="E123">
        <v>2023</v>
      </c>
      <c r="F123" t="s">
        <v>1639</v>
      </c>
      <c r="G123">
        <v>1109</v>
      </c>
      <c r="H123">
        <v>9492</v>
      </c>
      <c r="I123">
        <v>10666</v>
      </c>
      <c r="J123">
        <v>412271</v>
      </c>
      <c r="K123">
        <v>4.3099999999999996</v>
      </c>
      <c r="L123">
        <v>4</v>
      </c>
      <c r="M123">
        <v>5.04</v>
      </c>
      <c r="N123">
        <v>12.08</v>
      </c>
      <c r="O123">
        <v>74.010000000000005</v>
      </c>
      <c r="P123">
        <v>4.8</v>
      </c>
      <c r="Q123">
        <v>3051</v>
      </c>
      <c r="R123">
        <v>9332</v>
      </c>
      <c r="S123">
        <v>11</v>
      </c>
      <c r="T123">
        <v>10526628</v>
      </c>
      <c r="U123">
        <v>12240865</v>
      </c>
      <c r="V123">
        <v>-1714237</v>
      </c>
    </row>
    <row r="124" spans="1:22" x14ac:dyDescent="0.3">
      <c r="A124" t="s">
        <v>141</v>
      </c>
      <c r="B124" t="s">
        <v>1065</v>
      </c>
      <c r="C124" t="s">
        <v>1633</v>
      </c>
      <c r="D124" t="s">
        <v>1635</v>
      </c>
      <c r="E124">
        <v>2023</v>
      </c>
      <c r="F124" t="s">
        <v>1640</v>
      </c>
      <c r="G124">
        <v>1772</v>
      </c>
      <c r="H124">
        <v>17146</v>
      </c>
      <c r="I124">
        <v>5331</v>
      </c>
      <c r="J124">
        <v>198930</v>
      </c>
      <c r="K124">
        <v>4.5999999999999996</v>
      </c>
      <c r="L124">
        <v>15</v>
      </c>
      <c r="M124">
        <v>8.7799999999999994</v>
      </c>
      <c r="N124">
        <v>1.58</v>
      </c>
      <c r="O124">
        <v>84.57</v>
      </c>
      <c r="P124">
        <v>3.2</v>
      </c>
      <c r="Q124">
        <v>15084</v>
      </c>
      <c r="R124">
        <v>6539</v>
      </c>
      <c r="S124">
        <v>6</v>
      </c>
      <c r="T124">
        <v>30382712</v>
      </c>
      <c r="U124">
        <v>9645462</v>
      </c>
      <c r="V124">
        <v>20737250</v>
      </c>
    </row>
    <row r="125" spans="1:22" x14ac:dyDescent="0.3">
      <c r="A125" t="s">
        <v>142</v>
      </c>
      <c r="B125" t="s">
        <v>1135</v>
      </c>
      <c r="C125" t="s">
        <v>1632</v>
      </c>
      <c r="D125" t="s">
        <v>1637</v>
      </c>
      <c r="E125">
        <v>2023</v>
      </c>
      <c r="F125" t="s">
        <v>1639</v>
      </c>
      <c r="G125">
        <v>3364</v>
      </c>
      <c r="H125">
        <v>18529</v>
      </c>
      <c r="I125">
        <v>13486</v>
      </c>
      <c r="J125">
        <v>265234</v>
      </c>
      <c r="K125">
        <v>5.29</v>
      </c>
      <c r="L125">
        <v>13</v>
      </c>
      <c r="M125">
        <v>9.5299999999999994</v>
      </c>
      <c r="N125">
        <v>15.28</v>
      </c>
      <c r="O125">
        <v>71.62</v>
      </c>
      <c r="P125">
        <v>3.9</v>
      </c>
      <c r="Q125">
        <v>2261</v>
      </c>
      <c r="R125">
        <v>1061</v>
      </c>
      <c r="S125">
        <v>10</v>
      </c>
      <c r="T125">
        <v>62331556</v>
      </c>
      <c r="U125">
        <v>45632138</v>
      </c>
      <c r="V125">
        <v>16699418</v>
      </c>
    </row>
    <row r="126" spans="1:22" x14ac:dyDescent="0.3">
      <c r="A126" t="s">
        <v>143</v>
      </c>
      <c r="B126" t="s">
        <v>1071</v>
      </c>
      <c r="C126" t="s">
        <v>1632</v>
      </c>
      <c r="D126" t="s">
        <v>1635</v>
      </c>
      <c r="E126">
        <v>2023</v>
      </c>
      <c r="F126" t="s">
        <v>1640</v>
      </c>
      <c r="G126">
        <v>3207</v>
      </c>
      <c r="H126">
        <v>5763</v>
      </c>
      <c r="I126">
        <v>6130</v>
      </c>
      <c r="J126">
        <v>129003</v>
      </c>
      <c r="K126">
        <v>9.32</v>
      </c>
      <c r="L126">
        <v>9</v>
      </c>
      <c r="M126">
        <v>7.55</v>
      </c>
      <c r="N126">
        <v>24.59</v>
      </c>
      <c r="O126">
        <v>69.819999999999993</v>
      </c>
      <c r="P126">
        <v>3.2</v>
      </c>
      <c r="Q126">
        <v>14011</v>
      </c>
      <c r="R126">
        <v>6927</v>
      </c>
      <c r="S126">
        <v>7</v>
      </c>
      <c r="T126">
        <v>18481941</v>
      </c>
      <c r="U126">
        <v>19787913</v>
      </c>
      <c r="V126">
        <v>-1305972</v>
      </c>
    </row>
    <row r="127" spans="1:22" x14ac:dyDescent="0.3">
      <c r="A127" t="s">
        <v>144</v>
      </c>
      <c r="B127" t="s">
        <v>1136</v>
      </c>
      <c r="C127" t="s">
        <v>1632</v>
      </c>
      <c r="D127" t="s">
        <v>1635</v>
      </c>
      <c r="E127">
        <v>2023</v>
      </c>
      <c r="F127" t="s">
        <v>1639</v>
      </c>
      <c r="G127">
        <v>2675</v>
      </c>
      <c r="H127">
        <v>15560</v>
      </c>
      <c r="I127">
        <v>6310</v>
      </c>
      <c r="J127">
        <v>233467</v>
      </c>
      <c r="K127">
        <v>5.01</v>
      </c>
      <c r="L127">
        <v>6</v>
      </c>
      <c r="M127">
        <v>4.45</v>
      </c>
      <c r="N127">
        <v>9.02</v>
      </c>
      <c r="O127">
        <v>28.73</v>
      </c>
      <c r="P127">
        <v>4.4000000000000004</v>
      </c>
      <c r="Q127">
        <v>10971</v>
      </c>
      <c r="R127">
        <v>1317</v>
      </c>
      <c r="S127">
        <v>14</v>
      </c>
      <c r="T127">
        <v>41623000</v>
      </c>
      <c r="U127">
        <v>17112717</v>
      </c>
      <c r="V127">
        <v>24510283</v>
      </c>
    </row>
    <row r="128" spans="1:22" x14ac:dyDescent="0.3">
      <c r="A128" t="s">
        <v>145</v>
      </c>
      <c r="B128" t="s">
        <v>1137</v>
      </c>
      <c r="C128" t="s">
        <v>1634</v>
      </c>
      <c r="D128" t="s">
        <v>1638</v>
      </c>
      <c r="E128">
        <v>2023</v>
      </c>
      <c r="F128" t="s">
        <v>1642</v>
      </c>
      <c r="G128">
        <v>2779</v>
      </c>
      <c r="H128">
        <v>16656</v>
      </c>
      <c r="I128">
        <v>11538</v>
      </c>
      <c r="J128">
        <v>89758</v>
      </c>
      <c r="K128">
        <v>10.99</v>
      </c>
      <c r="L128">
        <v>12</v>
      </c>
      <c r="M128">
        <v>5.92</v>
      </c>
      <c r="N128">
        <v>18.82</v>
      </c>
      <c r="O128">
        <v>14.79</v>
      </c>
      <c r="P128">
        <v>4.7</v>
      </c>
      <c r="Q128">
        <v>13967</v>
      </c>
      <c r="R128">
        <v>8666</v>
      </c>
      <c r="S128">
        <v>5</v>
      </c>
      <c r="T128">
        <v>46287024</v>
      </c>
      <c r="U128">
        <v>32153860</v>
      </c>
      <c r="V128">
        <v>14133164</v>
      </c>
    </row>
    <row r="129" spans="1:22" x14ac:dyDescent="0.3">
      <c r="A129" t="s">
        <v>146</v>
      </c>
      <c r="B129" t="s">
        <v>1138</v>
      </c>
      <c r="C129" t="s">
        <v>1632</v>
      </c>
      <c r="D129" t="s">
        <v>1636</v>
      </c>
      <c r="E129">
        <v>2023</v>
      </c>
      <c r="F129" t="s">
        <v>1641</v>
      </c>
      <c r="G129">
        <v>1647</v>
      </c>
      <c r="H129">
        <v>10146</v>
      </c>
      <c r="I129">
        <v>9554</v>
      </c>
      <c r="J129">
        <v>366456</v>
      </c>
      <c r="K129">
        <v>6.07</v>
      </c>
      <c r="L129">
        <v>19</v>
      </c>
      <c r="M129">
        <v>7.01</v>
      </c>
      <c r="N129">
        <v>12.5</v>
      </c>
      <c r="O129">
        <v>51.41</v>
      </c>
      <c r="P129">
        <v>1.7</v>
      </c>
      <c r="Q129">
        <v>7663</v>
      </c>
      <c r="R129">
        <v>6107</v>
      </c>
      <c r="S129">
        <v>12</v>
      </c>
      <c r="T129">
        <v>16710462</v>
      </c>
      <c r="U129">
        <v>16101894</v>
      </c>
      <c r="V129">
        <v>608568</v>
      </c>
    </row>
    <row r="130" spans="1:22" x14ac:dyDescent="0.3">
      <c r="A130" t="s">
        <v>147</v>
      </c>
      <c r="B130" t="s">
        <v>1139</v>
      </c>
      <c r="C130" t="s">
        <v>1634</v>
      </c>
      <c r="D130" t="s">
        <v>1635</v>
      </c>
      <c r="E130">
        <v>2023</v>
      </c>
      <c r="F130" t="s">
        <v>1642</v>
      </c>
      <c r="G130">
        <v>3110</v>
      </c>
      <c r="H130">
        <v>13164</v>
      </c>
      <c r="I130">
        <v>12554</v>
      </c>
      <c r="J130">
        <v>380814</v>
      </c>
      <c r="K130">
        <v>1.03</v>
      </c>
      <c r="L130">
        <v>4</v>
      </c>
      <c r="M130">
        <v>1.94</v>
      </c>
      <c r="N130">
        <v>3.2</v>
      </c>
      <c r="O130">
        <v>19.95</v>
      </c>
      <c r="P130">
        <v>2.7</v>
      </c>
      <c r="Q130">
        <v>17565</v>
      </c>
      <c r="R130">
        <v>4230</v>
      </c>
      <c r="S130">
        <v>12</v>
      </c>
      <c r="T130">
        <v>40940040</v>
      </c>
      <c r="U130">
        <v>39423754</v>
      </c>
      <c r="V130">
        <v>1516286</v>
      </c>
    </row>
    <row r="131" spans="1:22" x14ac:dyDescent="0.3">
      <c r="A131" t="s">
        <v>148</v>
      </c>
      <c r="B131" t="s">
        <v>1140</v>
      </c>
      <c r="C131" t="s">
        <v>1632</v>
      </c>
      <c r="D131" t="s">
        <v>1635</v>
      </c>
      <c r="E131">
        <v>2024</v>
      </c>
      <c r="F131" t="s">
        <v>1642</v>
      </c>
      <c r="G131">
        <v>2743</v>
      </c>
      <c r="H131">
        <v>4469</v>
      </c>
      <c r="I131">
        <v>11481</v>
      </c>
      <c r="J131">
        <v>132279</v>
      </c>
      <c r="K131">
        <v>11.76</v>
      </c>
      <c r="L131">
        <v>2</v>
      </c>
      <c r="M131">
        <v>4.47</v>
      </c>
      <c r="N131">
        <v>14.56</v>
      </c>
      <c r="O131">
        <v>86.98</v>
      </c>
      <c r="P131">
        <v>2.6</v>
      </c>
      <c r="Q131">
        <v>13386</v>
      </c>
      <c r="R131">
        <v>1492</v>
      </c>
      <c r="S131">
        <v>8</v>
      </c>
      <c r="T131">
        <v>12258467</v>
      </c>
      <c r="U131">
        <v>31624662</v>
      </c>
      <c r="V131">
        <v>-19366195</v>
      </c>
    </row>
    <row r="132" spans="1:22" x14ac:dyDescent="0.3">
      <c r="A132" t="s">
        <v>149</v>
      </c>
      <c r="B132" t="s">
        <v>1141</v>
      </c>
      <c r="C132" t="s">
        <v>1632</v>
      </c>
      <c r="D132" t="s">
        <v>1638</v>
      </c>
      <c r="E132">
        <v>2023</v>
      </c>
      <c r="F132" t="s">
        <v>1640</v>
      </c>
      <c r="G132">
        <v>4941</v>
      </c>
      <c r="H132">
        <v>4528</v>
      </c>
      <c r="I132">
        <v>14372</v>
      </c>
      <c r="J132">
        <v>65434</v>
      </c>
      <c r="K132">
        <v>4.29</v>
      </c>
      <c r="L132">
        <v>14</v>
      </c>
      <c r="M132">
        <v>8.3000000000000007</v>
      </c>
      <c r="N132">
        <v>7.5</v>
      </c>
      <c r="O132">
        <v>33.19</v>
      </c>
      <c r="P132">
        <v>2.6</v>
      </c>
      <c r="Q132">
        <v>19420</v>
      </c>
      <c r="R132">
        <v>2176</v>
      </c>
      <c r="S132">
        <v>3</v>
      </c>
      <c r="T132">
        <v>22372848</v>
      </c>
      <c r="U132">
        <v>71077486</v>
      </c>
      <c r="V132">
        <v>-48704638</v>
      </c>
    </row>
    <row r="133" spans="1:22" x14ac:dyDescent="0.3">
      <c r="A133" t="s">
        <v>150</v>
      </c>
      <c r="B133" t="s">
        <v>1142</v>
      </c>
      <c r="C133" t="s">
        <v>1632</v>
      </c>
      <c r="D133" t="s">
        <v>1635</v>
      </c>
      <c r="E133">
        <v>2023</v>
      </c>
      <c r="F133" t="s">
        <v>1641</v>
      </c>
      <c r="G133">
        <v>3677</v>
      </c>
      <c r="H133">
        <v>5129</v>
      </c>
      <c r="I133">
        <v>9764</v>
      </c>
      <c r="J133">
        <v>245119</v>
      </c>
      <c r="K133">
        <v>6.49</v>
      </c>
      <c r="L133">
        <v>3</v>
      </c>
      <c r="M133">
        <v>6.55</v>
      </c>
      <c r="N133">
        <v>0.86</v>
      </c>
      <c r="O133">
        <v>78.239999999999995</v>
      </c>
      <c r="P133">
        <v>1.5</v>
      </c>
      <c r="Q133">
        <v>7701</v>
      </c>
      <c r="R133">
        <v>9066</v>
      </c>
      <c r="S133">
        <v>5</v>
      </c>
      <c r="T133">
        <v>18859333</v>
      </c>
      <c r="U133">
        <v>36147347</v>
      </c>
      <c r="V133">
        <v>-17288014</v>
      </c>
    </row>
    <row r="134" spans="1:22" x14ac:dyDescent="0.3">
      <c r="A134" t="s">
        <v>151</v>
      </c>
      <c r="B134" t="s">
        <v>1143</v>
      </c>
      <c r="C134" t="s">
        <v>1633</v>
      </c>
      <c r="D134" t="s">
        <v>1638</v>
      </c>
      <c r="E134">
        <v>2024</v>
      </c>
      <c r="F134" t="s">
        <v>1641</v>
      </c>
      <c r="G134">
        <v>1413</v>
      </c>
      <c r="H134">
        <v>4567</v>
      </c>
      <c r="I134">
        <v>7293</v>
      </c>
      <c r="J134">
        <v>490991</v>
      </c>
      <c r="K134">
        <v>10.28</v>
      </c>
      <c r="L134">
        <v>14</v>
      </c>
      <c r="M134">
        <v>4.1100000000000003</v>
      </c>
      <c r="N134">
        <v>15.87</v>
      </c>
      <c r="O134">
        <v>41.01</v>
      </c>
      <c r="P134">
        <v>4.3</v>
      </c>
      <c r="Q134">
        <v>17080</v>
      </c>
      <c r="R134">
        <v>4416</v>
      </c>
      <c r="S134">
        <v>6</v>
      </c>
      <c r="T134">
        <v>6453171</v>
      </c>
      <c r="U134">
        <v>10796000</v>
      </c>
      <c r="V134">
        <v>-4342829</v>
      </c>
    </row>
    <row r="135" spans="1:22" x14ac:dyDescent="0.3">
      <c r="A135" t="s">
        <v>152</v>
      </c>
      <c r="B135" t="s">
        <v>1039</v>
      </c>
      <c r="C135" t="s">
        <v>1632</v>
      </c>
      <c r="D135" t="s">
        <v>1636</v>
      </c>
      <c r="E135">
        <v>2024</v>
      </c>
      <c r="F135" t="s">
        <v>1642</v>
      </c>
      <c r="G135">
        <v>2031</v>
      </c>
      <c r="H135">
        <v>7441</v>
      </c>
      <c r="I135">
        <v>11029</v>
      </c>
      <c r="J135">
        <v>387913</v>
      </c>
      <c r="K135">
        <v>4.99</v>
      </c>
      <c r="L135">
        <v>13</v>
      </c>
      <c r="M135">
        <v>6.63</v>
      </c>
      <c r="N135">
        <v>21.47</v>
      </c>
      <c r="O135">
        <v>35.86</v>
      </c>
      <c r="P135">
        <v>1.1000000000000001</v>
      </c>
      <c r="Q135">
        <v>20654</v>
      </c>
      <c r="R135">
        <v>6296</v>
      </c>
      <c r="S135">
        <v>5</v>
      </c>
      <c r="T135">
        <v>15112671</v>
      </c>
      <c r="U135">
        <v>22787812</v>
      </c>
      <c r="V135">
        <v>-7675141</v>
      </c>
    </row>
    <row r="136" spans="1:22" x14ac:dyDescent="0.3">
      <c r="A136" t="s">
        <v>153</v>
      </c>
      <c r="B136" t="s">
        <v>1041</v>
      </c>
      <c r="C136" t="s">
        <v>1634</v>
      </c>
      <c r="D136" t="s">
        <v>1637</v>
      </c>
      <c r="E136">
        <v>2024</v>
      </c>
      <c r="F136" t="s">
        <v>1641</v>
      </c>
      <c r="G136">
        <v>1713</v>
      </c>
      <c r="H136">
        <v>19270</v>
      </c>
      <c r="I136">
        <v>12415</v>
      </c>
      <c r="J136">
        <v>295754</v>
      </c>
      <c r="K136">
        <v>0.85</v>
      </c>
      <c r="L136">
        <v>19</v>
      </c>
      <c r="M136">
        <v>1.18</v>
      </c>
      <c r="N136">
        <v>8.6199999999999992</v>
      </c>
      <c r="O136">
        <v>84.81</v>
      </c>
      <c r="P136">
        <v>3.1</v>
      </c>
      <c r="Q136">
        <v>8899</v>
      </c>
      <c r="R136">
        <v>4689</v>
      </c>
      <c r="S136">
        <v>5</v>
      </c>
      <c r="T136">
        <v>33009510</v>
      </c>
      <c r="U136">
        <v>21562649</v>
      </c>
      <c r="V136">
        <v>11446861</v>
      </c>
    </row>
    <row r="137" spans="1:22" x14ac:dyDescent="0.3">
      <c r="A137" t="s">
        <v>154</v>
      </c>
      <c r="B137" t="s">
        <v>1144</v>
      </c>
      <c r="C137" t="s">
        <v>1634</v>
      </c>
      <c r="D137" t="s">
        <v>1637</v>
      </c>
      <c r="E137">
        <v>2024</v>
      </c>
      <c r="F137" t="s">
        <v>1641</v>
      </c>
      <c r="G137">
        <v>1579</v>
      </c>
      <c r="H137">
        <v>13055</v>
      </c>
      <c r="I137">
        <v>11559</v>
      </c>
      <c r="J137">
        <v>378821</v>
      </c>
      <c r="K137">
        <v>5.61</v>
      </c>
      <c r="L137">
        <v>18</v>
      </c>
      <c r="M137">
        <v>4.01</v>
      </c>
      <c r="N137">
        <v>9.76</v>
      </c>
      <c r="O137">
        <v>39.07</v>
      </c>
      <c r="P137">
        <v>3.6</v>
      </c>
      <c r="Q137">
        <v>18445</v>
      </c>
      <c r="R137">
        <v>8242</v>
      </c>
      <c r="S137">
        <v>12</v>
      </c>
      <c r="T137">
        <v>20613845</v>
      </c>
      <c r="U137">
        <v>18630482</v>
      </c>
      <c r="V137">
        <v>1983363</v>
      </c>
    </row>
    <row r="138" spans="1:22" x14ac:dyDescent="0.3">
      <c r="A138" t="s">
        <v>155</v>
      </c>
      <c r="B138" t="s">
        <v>1145</v>
      </c>
      <c r="C138" t="s">
        <v>1633</v>
      </c>
      <c r="D138" t="s">
        <v>1637</v>
      </c>
      <c r="E138">
        <v>2023</v>
      </c>
      <c r="F138" t="s">
        <v>1642</v>
      </c>
      <c r="G138">
        <v>2088</v>
      </c>
      <c r="H138">
        <v>14581</v>
      </c>
      <c r="I138">
        <v>6239</v>
      </c>
      <c r="J138">
        <v>133555</v>
      </c>
      <c r="K138">
        <v>14.17</v>
      </c>
      <c r="L138">
        <v>12</v>
      </c>
      <c r="M138">
        <v>7.93</v>
      </c>
      <c r="N138">
        <v>22.28</v>
      </c>
      <c r="O138">
        <v>41.22</v>
      </c>
      <c r="P138">
        <v>1.8</v>
      </c>
      <c r="Q138">
        <v>9123</v>
      </c>
      <c r="R138">
        <v>6360</v>
      </c>
      <c r="S138">
        <v>14</v>
      </c>
      <c r="T138">
        <v>30445128</v>
      </c>
      <c r="U138">
        <v>13160587</v>
      </c>
      <c r="V138">
        <v>17284541</v>
      </c>
    </row>
    <row r="139" spans="1:22" x14ac:dyDescent="0.3">
      <c r="A139" t="s">
        <v>156</v>
      </c>
      <c r="B139" t="s">
        <v>1146</v>
      </c>
      <c r="C139" t="s">
        <v>1634</v>
      </c>
      <c r="D139" t="s">
        <v>1636</v>
      </c>
      <c r="E139">
        <v>2023</v>
      </c>
      <c r="F139" t="s">
        <v>1641</v>
      </c>
      <c r="G139">
        <v>3352</v>
      </c>
      <c r="H139">
        <v>8319</v>
      </c>
      <c r="I139">
        <v>10565</v>
      </c>
      <c r="J139">
        <v>178379</v>
      </c>
      <c r="K139">
        <v>9.6300000000000008</v>
      </c>
      <c r="L139">
        <v>9</v>
      </c>
      <c r="M139">
        <v>2.21</v>
      </c>
      <c r="N139">
        <v>20.34</v>
      </c>
      <c r="O139">
        <v>18.489999999999998</v>
      </c>
      <c r="P139">
        <v>4.5999999999999996</v>
      </c>
      <c r="Q139">
        <v>11827</v>
      </c>
      <c r="R139">
        <v>8571</v>
      </c>
      <c r="S139">
        <v>10</v>
      </c>
      <c r="T139">
        <v>27885288</v>
      </c>
      <c r="U139">
        <v>35592259</v>
      </c>
      <c r="V139">
        <v>-7706971</v>
      </c>
    </row>
    <row r="140" spans="1:22" x14ac:dyDescent="0.3">
      <c r="A140" t="s">
        <v>157</v>
      </c>
      <c r="B140" t="s">
        <v>1147</v>
      </c>
      <c r="C140" t="s">
        <v>1634</v>
      </c>
      <c r="D140" t="s">
        <v>1635</v>
      </c>
      <c r="E140">
        <v>2024</v>
      </c>
      <c r="F140" t="s">
        <v>1640</v>
      </c>
      <c r="G140">
        <v>2287</v>
      </c>
      <c r="H140">
        <v>12546</v>
      </c>
      <c r="I140">
        <v>12686</v>
      </c>
      <c r="J140">
        <v>266992</v>
      </c>
      <c r="K140">
        <v>10.07</v>
      </c>
      <c r="L140">
        <v>4</v>
      </c>
      <c r="M140">
        <v>1.86</v>
      </c>
      <c r="N140">
        <v>17.87</v>
      </c>
      <c r="O140">
        <v>63.64</v>
      </c>
      <c r="P140">
        <v>4.4000000000000004</v>
      </c>
      <c r="Q140">
        <v>8687</v>
      </c>
      <c r="R140">
        <v>7997</v>
      </c>
      <c r="S140">
        <v>12</v>
      </c>
      <c r="T140">
        <v>28692702</v>
      </c>
      <c r="U140">
        <v>29279874</v>
      </c>
      <c r="V140">
        <v>-587172</v>
      </c>
    </row>
    <row r="141" spans="1:22" x14ac:dyDescent="0.3">
      <c r="A141" t="s">
        <v>158</v>
      </c>
      <c r="B141" t="s">
        <v>1148</v>
      </c>
      <c r="C141" t="s">
        <v>1633</v>
      </c>
      <c r="D141" t="s">
        <v>1636</v>
      </c>
      <c r="E141">
        <v>2024</v>
      </c>
      <c r="F141" t="s">
        <v>1639</v>
      </c>
      <c r="G141">
        <v>1356</v>
      </c>
      <c r="H141">
        <v>19217</v>
      </c>
      <c r="I141">
        <v>14079</v>
      </c>
      <c r="J141">
        <v>289511</v>
      </c>
      <c r="K141">
        <v>9.48</v>
      </c>
      <c r="L141">
        <v>19</v>
      </c>
      <c r="M141">
        <v>9.51</v>
      </c>
      <c r="N141">
        <v>6.22</v>
      </c>
      <c r="O141">
        <v>33.11</v>
      </c>
      <c r="P141">
        <v>2.9</v>
      </c>
      <c r="Q141">
        <v>3680</v>
      </c>
      <c r="R141">
        <v>4941</v>
      </c>
      <c r="S141">
        <v>14</v>
      </c>
      <c r="T141">
        <v>26058252</v>
      </c>
      <c r="U141">
        <v>19380635</v>
      </c>
      <c r="V141">
        <v>6677617</v>
      </c>
    </row>
    <row r="142" spans="1:22" x14ac:dyDescent="0.3">
      <c r="A142" t="s">
        <v>159</v>
      </c>
      <c r="B142" t="s">
        <v>1149</v>
      </c>
      <c r="C142" t="s">
        <v>1633</v>
      </c>
      <c r="D142" t="s">
        <v>1636</v>
      </c>
      <c r="E142">
        <v>2024</v>
      </c>
      <c r="F142" t="s">
        <v>1640</v>
      </c>
      <c r="G142">
        <v>4079</v>
      </c>
      <c r="H142">
        <v>4211</v>
      </c>
      <c r="I142">
        <v>7311</v>
      </c>
      <c r="J142">
        <v>226806</v>
      </c>
      <c r="K142">
        <v>2.98</v>
      </c>
      <c r="L142">
        <v>19</v>
      </c>
      <c r="M142">
        <v>2.1</v>
      </c>
      <c r="N142">
        <v>22.76</v>
      </c>
      <c r="O142">
        <v>56.85</v>
      </c>
      <c r="P142">
        <v>2.6</v>
      </c>
      <c r="Q142">
        <v>3460</v>
      </c>
      <c r="R142">
        <v>7261</v>
      </c>
      <c r="S142">
        <v>3</v>
      </c>
      <c r="T142">
        <v>17176669</v>
      </c>
      <c r="U142">
        <v>30048375</v>
      </c>
      <c r="V142">
        <v>-12871706</v>
      </c>
    </row>
    <row r="143" spans="1:22" x14ac:dyDescent="0.3">
      <c r="A143" t="s">
        <v>160</v>
      </c>
      <c r="B143" t="s">
        <v>1150</v>
      </c>
      <c r="C143" t="s">
        <v>1634</v>
      </c>
      <c r="D143" t="s">
        <v>1638</v>
      </c>
      <c r="E143">
        <v>2024</v>
      </c>
      <c r="F143" t="s">
        <v>1642</v>
      </c>
      <c r="G143">
        <v>2725</v>
      </c>
      <c r="H143">
        <v>6353</v>
      </c>
      <c r="I143">
        <v>12283</v>
      </c>
      <c r="J143">
        <v>413809</v>
      </c>
      <c r="K143">
        <v>6.28</v>
      </c>
      <c r="L143">
        <v>5</v>
      </c>
      <c r="M143">
        <v>2.61</v>
      </c>
      <c r="N143">
        <v>3.86</v>
      </c>
      <c r="O143">
        <v>57.31</v>
      </c>
      <c r="P143">
        <v>1.9</v>
      </c>
      <c r="Q143">
        <v>6653</v>
      </c>
      <c r="R143">
        <v>9766</v>
      </c>
      <c r="S143">
        <v>7</v>
      </c>
      <c r="T143">
        <v>17311925</v>
      </c>
      <c r="U143">
        <v>33884984</v>
      </c>
      <c r="V143">
        <v>-16573059</v>
      </c>
    </row>
    <row r="144" spans="1:22" x14ac:dyDescent="0.3">
      <c r="A144" t="s">
        <v>161</v>
      </c>
      <c r="B144" t="s">
        <v>1151</v>
      </c>
      <c r="C144" t="s">
        <v>1632</v>
      </c>
      <c r="D144" t="s">
        <v>1638</v>
      </c>
      <c r="E144">
        <v>2023</v>
      </c>
      <c r="F144" t="s">
        <v>1639</v>
      </c>
      <c r="G144">
        <v>1332</v>
      </c>
      <c r="H144">
        <v>9215</v>
      </c>
      <c r="I144">
        <v>8304</v>
      </c>
      <c r="J144">
        <v>483819</v>
      </c>
      <c r="K144">
        <v>11.26</v>
      </c>
      <c r="L144">
        <v>3</v>
      </c>
      <c r="M144">
        <v>9.6999999999999993</v>
      </c>
      <c r="N144">
        <v>15.67</v>
      </c>
      <c r="O144">
        <v>67.540000000000006</v>
      </c>
      <c r="P144">
        <v>3.9</v>
      </c>
      <c r="Q144">
        <v>8535</v>
      </c>
      <c r="R144">
        <v>1159</v>
      </c>
      <c r="S144">
        <v>9</v>
      </c>
      <c r="T144">
        <v>12274380</v>
      </c>
      <c r="U144">
        <v>11544747</v>
      </c>
      <c r="V144">
        <v>729633</v>
      </c>
    </row>
    <row r="145" spans="1:22" x14ac:dyDescent="0.3">
      <c r="A145" t="s">
        <v>162</v>
      </c>
      <c r="B145" t="s">
        <v>1152</v>
      </c>
      <c r="C145" t="s">
        <v>1632</v>
      </c>
      <c r="D145" t="s">
        <v>1638</v>
      </c>
      <c r="E145">
        <v>2023</v>
      </c>
      <c r="F145" t="s">
        <v>1639</v>
      </c>
      <c r="G145">
        <v>759</v>
      </c>
      <c r="H145">
        <v>10442</v>
      </c>
      <c r="I145">
        <v>2046</v>
      </c>
      <c r="J145">
        <v>118803</v>
      </c>
      <c r="K145">
        <v>1.52</v>
      </c>
      <c r="L145">
        <v>1</v>
      </c>
      <c r="M145">
        <v>7.35</v>
      </c>
      <c r="N145">
        <v>0.72</v>
      </c>
      <c r="O145">
        <v>69.62</v>
      </c>
      <c r="P145">
        <v>1.5</v>
      </c>
      <c r="Q145">
        <v>12971</v>
      </c>
      <c r="R145">
        <v>2022</v>
      </c>
      <c r="S145">
        <v>9</v>
      </c>
      <c r="T145">
        <v>7925478</v>
      </c>
      <c r="U145">
        <v>1671717</v>
      </c>
      <c r="V145">
        <v>6253761</v>
      </c>
    </row>
    <row r="146" spans="1:22" x14ac:dyDescent="0.3">
      <c r="A146" t="s">
        <v>163</v>
      </c>
      <c r="B146" t="s">
        <v>1150</v>
      </c>
      <c r="C146" t="s">
        <v>1633</v>
      </c>
      <c r="D146" t="s">
        <v>1636</v>
      </c>
      <c r="E146">
        <v>2024</v>
      </c>
      <c r="F146" t="s">
        <v>1639</v>
      </c>
      <c r="G146">
        <v>4794</v>
      </c>
      <c r="H146">
        <v>17007</v>
      </c>
      <c r="I146">
        <v>12711</v>
      </c>
      <c r="J146">
        <v>482548</v>
      </c>
      <c r="K146">
        <v>4.17</v>
      </c>
      <c r="L146">
        <v>15</v>
      </c>
      <c r="M146">
        <v>7</v>
      </c>
      <c r="N146">
        <v>16.09</v>
      </c>
      <c r="O146">
        <v>51.16</v>
      </c>
      <c r="P146">
        <v>3.7</v>
      </c>
      <c r="Q146">
        <v>2082</v>
      </c>
      <c r="R146">
        <v>6201</v>
      </c>
      <c r="S146">
        <v>12</v>
      </c>
      <c r="T146">
        <v>81531558</v>
      </c>
      <c r="U146">
        <v>61419082</v>
      </c>
      <c r="V146">
        <v>20112476</v>
      </c>
    </row>
    <row r="147" spans="1:22" x14ac:dyDescent="0.3">
      <c r="A147" t="s">
        <v>164</v>
      </c>
      <c r="B147" t="s">
        <v>1153</v>
      </c>
      <c r="C147" t="s">
        <v>1634</v>
      </c>
      <c r="D147" t="s">
        <v>1638</v>
      </c>
      <c r="E147">
        <v>2024</v>
      </c>
      <c r="F147" t="s">
        <v>1640</v>
      </c>
      <c r="G147">
        <v>4463</v>
      </c>
      <c r="H147">
        <v>17326</v>
      </c>
      <c r="I147">
        <v>4639</v>
      </c>
      <c r="J147">
        <v>403847</v>
      </c>
      <c r="K147">
        <v>4.1399999999999997</v>
      </c>
      <c r="L147">
        <v>17</v>
      </c>
      <c r="M147">
        <v>8.5299999999999994</v>
      </c>
      <c r="N147">
        <v>6.93</v>
      </c>
      <c r="O147">
        <v>36.479999999999997</v>
      </c>
      <c r="P147">
        <v>4.4000000000000004</v>
      </c>
      <c r="Q147">
        <v>17014</v>
      </c>
      <c r="R147">
        <v>4692</v>
      </c>
      <c r="S147">
        <v>8</v>
      </c>
      <c r="T147">
        <v>77325938</v>
      </c>
      <c r="U147">
        <v>21107704</v>
      </c>
      <c r="V147">
        <v>56218234</v>
      </c>
    </row>
    <row r="148" spans="1:22" x14ac:dyDescent="0.3">
      <c r="A148" t="s">
        <v>165</v>
      </c>
      <c r="B148" t="s">
        <v>1154</v>
      </c>
      <c r="C148" t="s">
        <v>1634</v>
      </c>
      <c r="D148" t="s">
        <v>1636</v>
      </c>
      <c r="E148">
        <v>2023</v>
      </c>
      <c r="F148" t="s">
        <v>1641</v>
      </c>
      <c r="G148">
        <v>3798</v>
      </c>
      <c r="H148">
        <v>3262</v>
      </c>
      <c r="I148">
        <v>9351</v>
      </c>
      <c r="J148">
        <v>333456</v>
      </c>
      <c r="K148">
        <v>6.48</v>
      </c>
      <c r="L148">
        <v>4</v>
      </c>
      <c r="M148">
        <v>1.1599999999999999</v>
      </c>
      <c r="N148">
        <v>11.24</v>
      </c>
      <c r="O148">
        <v>77</v>
      </c>
      <c r="P148">
        <v>1.9</v>
      </c>
      <c r="Q148">
        <v>17031</v>
      </c>
      <c r="R148">
        <v>6449</v>
      </c>
      <c r="S148">
        <v>11</v>
      </c>
      <c r="T148">
        <v>12389076</v>
      </c>
      <c r="U148">
        <v>35848554</v>
      </c>
      <c r="V148">
        <v>-23459478</v>
      </c>
    </row>
    <row r="149" spans="1:22" x14ac:dyDescent="0.3">
      <c r="A149" t="s">
        <v>166</v>
      </c>
      <c r="B149" t="s">
        <v>1119</v>
      </c>
      <c r="C149" t="s">
        <v>1633</v>
      </c>
      <c r="D149" t="s">
        <v>1635</v>
      </c>
      <c r="E149">
        <v>2024</v>
      </c>
      <c r="F149" t="s">
        <v>1640</v>
      </c>
      <c r="G149">
        <v>4829</v>
      </c>
      <c r="H149">
        <v>17350</v>
      </c>
      <c r="I149">
        <v>14008</v>
      </c>
      <c r="J149">
        <v>274448</v>
      </c>
      <c r="K149">
        <v>14.71</v>
      </c>
      <c r="L149">
        <v>3</v>
      </c>
      <c r="M149">
        <v>7.06</v>
      </c>
      <c r="N149">
        <v>8.6300000000000008</v>
      </c>
      <c r="O149">
        <v>34.79</v>
      </c>
      <c r="P149">
        <v>4.5</v>
      </c>
      <c r="Q149">
        <v>18172</v>
      </c>
      <c r="R149">
        <v>2573</v>
      </c>
      <c r="S149">
        <v>12</v>
      </c>
      <c r="T149">
        <v>83783150</v>
      </c>
      <c r="U149">
        <v>67919080</v>
      </c>
      <c r="V149">
        <v>15864070</v>
      </c>
    </row>
    <row r="150" spans="1:22" x14ac:dyDescent="0.3">
      <c r="A150" t="s">
        <v>167</v>
      </c>
      <c r="B150" t="s">
        <v>1155</v>
      </c>
      <c r="C150" t="s">
        <v>1633</v>
      </c>
      <c r="D150" t="s">
        <v>1635</v>
      </c>
      <c r="E150">
        <v>2023</v>
      </c>
      <c r="F150" t="s">
        <v>1639</v>
      </c>
      <c r="G150">
        <v>713</v>
      </c>
      <c r="H150">
        <v>13612</v>
      </c>
      <c r="I150">
        <v>3176</v>
      </c>
      <c r="J150">
        <v>225251</v>
      </c>
      <c r="K150">
        <v>1.01</v>
      </c>
      <c r="L150">
        <v>12</v>
      </c>
      <c r="M150">
        <v>5.04</v>
      </c>
      <c r="N150">
        <v>4.32</v>
      </c>
      <c r="O150">
        <v>50.6</v>
      </c>
      <c r="P150">
        <v>1.1000000000000001</v>
      </c>
      <c r="Q150">
        <v>9479</v>
      </c>
      <c r="R150">
        <v>8208</v>
      </c>
      <c r="S150">
        <v>5</v>
      </c>
      <c r="T150">
        <v>9705356</v>
      </c>
      <c r="U150">
        <v>2489739</v>
      </c>
      <c r="V150">
        <v>7215617</v>
      </c>
    </row>
    <row r="151" spans="1:22" x14ac:dyDescent="0.3">
      <c r="A151" t="s">
        <v>168</v>
      </c>
      <c r="B151" t="s">
        <v>1156</v>
      </c>
      <c r="C151" t="s">
        <v>1632</v>
      </c>
      <c r="D151" t="s">
        <v>1638</v>
      </c>
      <c r="E151">
        <v>2023</v>
      </c>
      <c r="F151" t="s">
        <v>1642</v>
      </c>
      <c r="G151">
        <v>2048</v>
      </c>
      <c r="H151">
        <v>14152</v>
      </c>
      <c r="I151">
        <v>3809</v>
      </c>
      <c r="J151">
        <v>252514</v>
      </c>
      <c r="K151">
        <v>7.78</v>
      </c>
      <c r="L151">
        <v>18</v>
      </c>
      <c r="M151">
        <v>8.2899999999999991</v>
      </c>
      <c r="N151">
        <v>15.55</v>
      </c>
      <c r="O151">
        <v>42.1</v>
      </c>
      <c r="P151">
        <v>4.7</v>
      </c>
      <c r="Q151">
        <v>4560</v>
      </c>
      <c r="R151">
        <v>8196</v>
      </c>
      <c r="S151">
        <v>8</v>
      </c>
      <c r="T151">
        <v>28983296</v>
      </c>
      <c r="U151">
        <v>8053346</v>
      </c>
      <c r="V151">
        <v>20929950</v>
      </c>
    </row>
    <row r="152" spans="1:22" x14ac:dyDescent="0.3">
      <c r="A152" t="s">
        <v>169</v>
      </c>
      <c r="B152" t="s">
        <v>1157</v>
      </c>
      <c r="C152" t="s">
        <v>1632</v>
      </c>
      <c r="D152" t="s">
        <v>1635</v>
      </c>
      <c r="E152">
        <v>2023</v>
      </c>
      <c r="F152" t="s">
        <v>1641</v>
      </c>
      <c r="G152">
        <v>3495</v>
      </c>
      <c r="H152">
        <v>7622</v>
      </c>
      <c r="I152">
        <v>11985</v>
      </c>
      <c r="J152">
        <v>295404</v>
      </c>
      <c r="K152">
        <v>2.69</v>
      </c>
      <c r="L152">
        <v>1</v>
      </c>
      <c r="M152">
        <v>5.08</v>
      </c>
      <c r="N152">
        <v>22.05</v>
      </c>
      <c r="O152">
        <v>78.41</v>
      </c>
      <c r="P152">
        <v>1.5</v>
      </c>
      <c r="Q152">
        <v>15231</v>
      </c>
      <c r="R152">
        <v>6848</v>
      </c>
      <c r="S152">
        <v>14</v>
      </c>
      <c r="T152">
        <v>26638890</v>
      </c>
      <c r="U152">
        <v>42182979</v>
      </c>
      <c r="V152">
        <v>-15544089</v>
      </c>
    </row>
    <row r="153" spans="1:22" x14ac:dyDescent="0.3">
      <c r="A153" t="s">
        <v>170</v>
      </c>
      <c r="B153" t="s">
        <v>1158</v>
      </c>
      <c r="C153" t="s">
        <v>1634</v>
      </c>
      <c r="D153" t="s">
        <v>1636</v>
      </c>
      <c r="E153">
        <v>2024</v>
      </c>
      <c r="F153" t="s">
        <v>1642</v>
      </c>
      <c r="G153">
        <v>3793</v>
      </c>
      <c r="H153">
        <v>1981</v>
      </c>
      <c r="I153">
        <v>9954</v>
      </c>
      <c r="J153">
        <v>167961</v>
      </c>
      <c r="K153">
        <v>14.56</v>
      </c>
      <c r="L153">
        <v>12</v>
      </c>
      <c r="M153">
        <v>6.2</v>
      </c>
      <c r="N153">
        <v>23.98</v>
      </c>
      <c r="O153">
        <v>44.55</v>
      </c>
      <c r="P153">
        <v>3.6</v>
      </c>
      <c r="Q153">
        <v>13794</v>
      </c>
      <c r="R153">
        <v>4649</v>
      </c>
      <c r="S153">
        <v>11</v>
      </c>
      <c r="T153">
        <v>7513933</v>
      </c>
      <c r="U153">
        <v>37923483</v>
      </c>
      <c r="V153">
        <v>-30409550</v>
      </c>
    </row>
    <row r="154" spans="1:22" x14ac:dyDescent="0.3">
      <c r="A154" t="s">
        <v>171</v>
      </c>
      <c r="B154" t="s">
        <v>1159</v>
      </c>
      <c r="C154" t="s">
        <v>1634</v>
      </c>
      <c r="D154" t="s">
        <v>1636</v>
      </c>
      <c r="E154">
        <v>2024</v>
      </c>
      <c r="F154" t="s">
        <v>1639</v>
      </c>
      <c r="G154">
        <v>1545</v>
      </c>
      <c r="H154">
        <v>16036</v>
      </c>
      <c r="I154">
        <v>12624</v>
      </c>
      <c r="J154">
        <v>352523</v>
      </c>
      <c r="K154">
        <v>1.7</v>
      </c>
      <c r="L154">
        <v>10</v>
      </c>
      <c r="M154">
        <v>4.78</v>
      </c>
      <c r="N154">
        <v>4.8099999999999996</v>
      </c>
      <c r="O154">
        <v>40.89</v>
      </c>
      <c r="P154">
        <v>2</v>
      </c>
      <c r="Q154">
        <v>19067</v>
      </c>
      <c r="R154">
        <v>694</v>
      </c>
      <c r="S154">
        <v>7</v>
      </c>
      <c r="T154">
        <v>24775620</v>
      </c>
      <c r="U154">
        <v>19856603</v>
      </c>
      <c r="V154">
        <v>4919017</v>
      </c>
    </row>
    <row r="155" spans="1:22" x14ac:dyDescent="0.3">
      <c r="A155" t="s">
        <v>172</v>
      </c>
      <c r="B155" t="s">
        <v>1160</v>
      </c>
      <c r="C155" t="s">
        <v>1632</v>
      </c>
      <c r="D155" t="s">
        <v>1635</v>
      </c>
      <c r="E155">
        <v>2023</v>
      </c>
      <c r="F155" t="s">
        <v>1640</v>
      </c>
      <c r="G155">
        <v>3354</v>
      </c>
      <c r="H155">
        <v>1653</v>
      </c>
      <c r="I155">
        <v>2627</v>
      </c>
      <c r="J155">
        <v>67297</v>
      </c>
      <c r="K155">
        <v>6.05</v>
      </c>
      <c r="L155">
        <v>3</v>
      </c>
      <c r="M155">
        <v>4.78</v>
      </c>
      <c r="N155">
        <v>17.93</v>
      </c>
      <c r="O155">
        <v>65.19</v>
      </c>
      <c r="P155">
        <v>4.3</v>
      </c>
      <c r="Q155">
        <v>15774</v>
      </c>
      <c r="R155">
        <v>5552</v>
      </c>
      <c r="S155">
        <v>12</v>
      </c>
      <c r="T155">
        <v>5544162</v>
      </c>
      <c r="U155">
        <v>8878255</v>
      </c>
      <c r="V155">
        <v>-3334093</v>
      </c>
    </row>
    <row r="156" spans="1:22" x14ac:dyDescent="0.3">
      <c r="A156" t="s">
        <v>173</v>
      </c>
      <c r="B156" t="s">
        <v>1149</v>
      </c>
      <c r="C156" t="s">
        <v>1632</v>
      </c>
      <c r="D156" t="s">
        <v>1638</v>
      </c>
      <c r="E156">
        <v>2024</v>
      </c>
      <c r="F156" t="s">
        <v>1641</v>
      </c>
      <c r="G156">
        <v>3813</v>
      </c>
      <c r="H156">
        <v>9117</v>
      </c>
      <c r="I156">
        <v>7779</v>
      </c>
      <c r="J156">
        <v>314155</v>
      </c>
      <c r="K156">
        <v>11.07</v>
      </c>
      <c r="L156">
        <v>19</v>
      </c>
      <c r="M156">
        <v>7.68</v>
      </c>
      <c r="N156">
        <v>16.61</v>
      </c>
      <c r="O156">
        <v>58.2</v>
      </c>
      <c r="P156">
        <v>3</v>
      </c>
      <c r="Q156">
        <v>19330</v>
      </c>
      <c r="R156">
        <v>606</v>
      </c>
      <c r="S156">
        <v>7</v>
      </c>
      <c r="T156">
        <v>34763121</v>
      </c>
      <c r="U156">
        <v>29975482</v>
      </c>
      <c r="V156">
        <v>4787639</v>
      </c>
    </row>
    <row r="157" spans="1:22" x14ac:dyDescent="0.3">
      <c r="A157" t="s">
        <v>174</v>
      </c>
      <c r="B157" t="s">
        <v>1161</v>
      </c>
      <c r="C157" t="s">
        <v>1633</v>
      </c>
      <c r="D157" t="s">
        <v>1637</v>
      </c>
      <c r="E157">
        <v>2024</v>
      </c>
      <c r="F157" t="s">
        <v>1639</v>
      </c>
      <c r="G157">
        <v>1903</v>
      </c>
      <c r="H157">
        <v>3024</v>
      </c>
      <c r="I157">
        <v>10605</v>
      </c>
      <c r="J157">
        <v>170234</v>
      </c>
      <c r="K157">
        <v>10.57</v>
      </c>
      <c r="L157">
        <v>19</v>
      </c>
      <c r="M157">
        <v>6.29</v>
      </c>
      <c r="N157">
        <v>8.58</v>
      </c>
      <c r="O157">
        <v>18.579999999999998</v>
      </c>
      <c r="P157">
        <v>1.5</v>
      </c>
      <c r="Q157">
        <v>17848</v>
      </c>
      <c r="R157">
        <v>4989</v>
      </c>
      <c r="S157">
        <v>3</v>
      </c>
      <c r="T157">
        <v>5754672</v>
      </c>
      <c r="U157">
        <v>20351549</v>
      </c>
      <c r="V157">
        <v>-14596877</v>
      </c>
    </row>
    <row r="158" spans="1:22" x14ac:dyDescent="0.3">
      <c r="A158" t="s">
        <v>175</v>
      </c>
      <c r="B158" t="s">
        <v>1162</v>
      </c>
      <c r="C158" t="s">
        <v>1632</v>
      </c>
      <c r="D158" t="s">
        <v>1635</v>
      </c>
      <c r="E158">
        <v>2024</v>
      </c>
      <c r="F158" t="s">
        <v>1642</v>
      </c>
      <c r="G158">
        <v>4709</v>
      </c>
      <c r="H158">
        <v>3620</v>
      </c>
      <c r="I158">
        <v>10632</v>
      </c>
      <c r="J158">
        <v>94014</v>
      </c>
      <c r="K158">
        <v>6.34</v>
      </c>
      <c r="L158">
        <v>14</v>
      </c>
      <c r="M158">
        <v>6.33</v>
      </c>
      <c r="N158">
        <v>0.48</v>
      </c>
      <c r="O158">
        <v>50.65</v>
      </c>
      <c r="P158">
        <v>3.3</v>
      </c>
      <c r="Q158">
        <v>3403</v>
      </c>
      <c r="R158">
        <v>7737</v>
      </c>
      <c r="S158">
        <v>9</v>
      </c>
      <c r="T158">
        <v>17046580</v>
      </c>
      <c r="U158">
        <v>50160102</v>
      </c>
      <c r="V158">
        <v>-33113522</v>
      </c>
    </row>
    <row r="159" spans="1:22" x14ac:dyDescent="0.3">
      <c r="A159" t="s">
        <v>176</v>
      </c>
      <c r="B159" t="s">
        <v>1163</v>
      </c>
      <c r="C159" t="s">
        <v>1633</v>
      </c>
      <c r="D159" t="s">
        <v>1638</v>
      </c>
      <c r="E159">
        <v>2024</v>
      </c>
      <c r="F159" t="s">
        <v>1639</v>
      </c>
      <c r="G159">
        <v>1341</v>
      </c>
      <c r="H159">
        <v>16548</v>
      </c>
      <c r="I159">
        <v>11208</v>
      </c>
      <c r="J159">
        <v>293166</v>
      </c>
      <c r="K159">
        <v>5.2</v>
      </c>
      <c r="L159">
        <v>3</v>
      </c>
      <c r="M159">
        <v>4.5</v>
      </c>
      <c r="N159">
        <v>17.239999999999998</v>
      </c>
      <c r="O159">
        <v>68.84</v>
      </c>
      <c r="P159">
        <v>2.6</v>
      </c>
      <c r="Q159">
        <v>16051</v>
      </c>
      <c r="R159">
        <v>8312</v>
      </c>
      <c r="S159">
        <v>9</v>
      </c>
      <c r="T159">
        <v>22190868</v>
      </c>
      <c r="U159">
        <v>15323094</v>
      </c>
      <c r="V159">
        <v>6867774</v>
      </c>
    </row>
    <row r="160" spans="1:22" x14ac:dyDescent="0.3">
      <c r="A160" t="s">
        <v>177</v>
      </c>
      <c r="B160" t="s">
        <v>1164</v>
      </c>
      <c r="C160" t="s">
        <v>1633</v>
      </c>
      <c r="D160" t="s">
        <v>1637</v>
      </c>
      <c r="E160">
        <v>2024</v>
      </c>
      <c r="F160" t="s">
        <v>1642</v>
      </c>
      <c r="G160">
        <v>3631</v>
      </c>
      <c r="H160">
        <v>3843</v>
      </c>
      <c r="I160">
        <v>13304</v>
      </c>
      <c r="J160">
        <v>454954</v>
      </c>
      <c r="K160">
        <v>5.96</v>
      </c>
      <c r="L160">
        <v>8</v>
      </c>
      <c r="M160">
        <v>5.31</v>
      </c>
      <c r="N160">
        <v>23.64</v>
      </c>
      <c r="O160">
        <v>89.37</v>
      </c>
      <c r="P160">
        <v>3.6</v>
      </c>
      <c r="Q160">
        <v>16641</v>
      </c>
      <c r="R160">
        <v>1499</v>
      </c>
      <c r="S160">
        <v>12</v>
      </c>
      <c r="T160">
        <v>13953933</v>
      </c>
      <c r="U160">
        <v>48761778</v>
      </c>
      <c r="V160">
        <v>-34807845</v>
      </c>
    </row>
    <row r="161" spans="1:22" x14ac:dyDescent="0.3">
      <c r="A161" t="s">
        <v>178</v>
      </c>
      <c r="B161" t="s">
        <v>1165</v>
      </c>
      <c r="C161" t="s">
        <v>1632</v>
      </c>
      <c r="D161" t="s">
        <v>1637</v>
      </c>
      <c r="E161">
        <v>2024</v>
      </c>
      <c r="F161" t="s">
        <v>1639</v>
      </c>
      <c r="G161">
        <v>3507</v>
      </c>
      <c r="H161">
        <v>6636</v>
      </c>
      <c r="I161">
        <v>9369</v>
      </c>
      <c r="J161">
        <v>406477</v>
      </c>
      <c r="K161">
        <v>3.96</v>
      </c>
      <c r="L161">
        <v>6</v>
      </c>
      <c r="M161">
        <v>7.46</v>
      </c>
      <c r="N161">
        <v>15.8</v>
      </c>
      <c r="O161">
        <v>60.33</v>
      </c>
      <c r="P161">
        <v>4.5</v>
      </c>
      <c r="Q161">
        <v>3877</v>
      </c>
      <c r="R161">
        <v>3301</v>
      </c>
      <c r="S161">
        <v>8</v>
      </c>
      <c r="T161">
        <v>23272452</v>
      </c>
      <c r="U161">
        <v>33263560</v>
      </c>
      <c r="V161">
        <v>-9991108</v>
      </c>
    </row>
    <row r="162" spans="1:22" x14ac:dyDescent="0.3">
      <c r="A162" t="s">
        <v>179</v>
      </c>
      <c r="B162" t="s">
        <v>1085</v>
      </c>
      <c r="C162" t="s">
        <v>1633</v>
      </c>
      <c r="D162" t="s">
        <v>1638</v>
      </c>
      <c r="E162">
        <v>2023</v>
      </c>
      <c r="F162" t="s">
        <v>1639</v>
      </c>
      <c r="G162">
        <v>1686</v>
      </c>
      <c r="H162">
        <v>2740</v>
      </c>
      <c r="I162">
        <v>13206</v>
      </c>
      <c r="J162">
        <v>228570</v>
      </c>
      <c r="K162">
        <v>3.08</v>
      </c>
      <c r="L162">
        <v>18</v>
      </c>
      <c r="M162">
        <v>8.26</v>
      </c>
      <c r="N162">
        <v>10.88</v>
      </c>
      <c r="O162">
        <v>39.619999999999997</v>
      </c>
      <c r="P162">
        <v>2.6</v>
      </c>
      <c r="Q162">
        <v>2347</v>
      </c>
      <c r="R162">
        <v>7954</v>
      </c>
      <c r="S162">
        <v>12</v>
      </c>
      <c r="T162">
        <v>4619640</v>
      </c>
      <c r="U162">
        <v>22493886</v>
      </c>
      <c r="V162">
        <v>-17874246</v>
      </c>
    </row>
    <row r="163" spans="1:22" x14ac:dyDescent="0.3">
      <c r="A163" t="s">
        <v>180</v>
      </c>
      <c r="B163" t="s">
        <v>1166</v>
      </c>
      <c r="C163" t="s">
        <v>1634</v>
      </c>
      <c r="D163" t="s">
        <v>1635</v>
      </c>
      <c r="E163">
        <v>2024</v>
      </c>
      <c r="F163" t="s">
        <v>1641</v>
      </c>
      <c r="G163">
        <v>3746</v>
      </c>
      <c r="H163">
        <v>1560</v>
      </c>
      <c r="I163">
        <v>5085</v>
      </c>
      <c r="J163">
        <v>308864</v>
      </c>
      <c r="K163">
        <v>7.25</v>
      </c>
      <c r="L163">
        <v>18</v>
      </c>
      <c r="M163">
        <v>6.97</v>
      </c>
      <c r="N163">
        <v>13.13</v>
      </c>
      <c r="O163">
        <v>28.09</v>
      </c>
      <c r="P163">
        <v>2.2000000000000002</v>
      </c>
      <c r="Q163">
        <v>15880</v>
      </c>
      <c r="R163">
        <v>6863</v>
      </c>
      <c r="S163">
        <v>10</v>
      </c>
      <c r="T163">
        <v>5843760</v>
      </c>
      <c r="U163">
        <v>19357274</v>
      </c>
      <c r="V163">
        <v>-13513514</v>
      </c>
    </row>
    <row r="164" spans="1:22" x14ac:dyDescent="0.3">
      <c r="A164" t="s">
        <v>181</v>
      </c>
      <c r="B164" t="s">
        <v>1167</v>
      </c>
      <c r="C164" t="s">
        <v>1634</v>
      </c>
      <c r="D164" t="s">
        <v>1637</v>
      </c>
      <c r="E164">
        <v>2023</v>
      </c>
      <c r="F164" t="s">
        <v>1640</v>
      </c>
      <c r="G164">
        <v>3049</v>
      </c>
      <c r="H164">
        <v>10630</v>
      </c>
      <c r="I164">
        <v>7710</v>
      </c>
      <c r="J164">
        <v>323264</v>
      </c>
      <c r="K164">
        <v>4.03</v>
      </c>
      <c r="L164">
        <v>5</v>
      </c>
      <c r="M164">
        <v>9.24</v>
      </c>
      <c r="N164">
        <v>4.99</v>
      </c>
      <c r="O164">
        <v>79.83</v>
      </c>
      <c r="P164">
        <v>1.1000000000000001</v>
      </c>
      <c r="Q164">
        <v>19123</v>
      </c>
      <c r="R164">
        <v>8062</v>
      </c>
      <c r="S164">
        <v>9</v>
      </c>
      <c r="T164">
        <v>32410870</v>
      </c>
      <c r="U164">
        <v>23831054</v>
      </c>
      <c r="V164">
        <v>8579816</v>
      </c>
    </row>
    <row r="165" spans="1:22" x14ac:dyDescent="0.3">
      <c r="A165" t="s">
        <v>182</v>
      </c>
      <c r="B165" t="s">
        <v>1168</v>
      </c>
      <c r="C165" t="s">
        <v>1633</v>
      </c>
      <c r="D165" t="s">
        <v>1635</v>
      </c>
      <c r="E165">
        <v>2024</v>
      </c>
      <c r="F165" t="s">
        <v>1642</v>
      </c>
      <c r="G165">
        <v>3202</v>
      </c>
      <c r="H165">
        <v>19523</v>
      </c>
      <c r="I165">
        <v>9361</v>
      </c>
      <c r="J165">
        <v>451983</v>
      </c>
      <c r="K165">
        <v>4.3099999999999996</v>
      </c>
      <c r="L165">
        <v>5</v>
      </c>
      <c r="M165">
        <v>8.1999999999999993</v>
      </c>
      <c r="N165">
        <v>18.760000000000002</v>
      </c>
      <c r="O165">
        <v>75.17</v>
      </c>
      <c r="P165">
        <v>3.3</v>
      </c>
      <c r="Q165">
        <v>11024</v>
      </c>
      <c r="R165">
        <v>5290</v>
      </c>
      <c r="S165">
        <v>10</v>
      </c>
      <c r="T165">
        <v>62512646</v>
      </c>
      <c r="U165">
        <v>30425905</v>
      </c>
      <c r="V165">
        <v>32086741</v>
      </c>
    </row>
    <row r="166" spans="1:22" x14ac:dyDescent="0.3">
      <c r="A166" t="s">
        <v>183</v>
      </c>
      <c r="B166" t="s">
        <v>1169</v>
      </c>
      <c r="C166" t="s">
        <v>1633</v>
      </c>
      <c r="D166" t="s">
        <v>1638</v>
      </c>
      <c r="E166">
        <v>2023</v>
      </c>
      <c r="F166" t="s">
        <v>1639</v>
      </c>
      <c r="G166">
        <v>748</v>
      </c>
      <c r="H166">
        <v>13812</v>
      </c>
      <c r="I166">
        <v>14889</v>
      </c>
      <c r="J166">
        <v>334996</v>
      </c>
      <c r="K166">
        <v>9.85</v>
      </c>
      <c r="L166">
        <v>19</v>
      </c>
      <c r="M166">
        <v>5.62</v>
      </c>
      <c r="N166">
        <v>18.66</v>
      </c>
      <c r="O166">
        <v>28.71</v>
      </c>
      <c r="P166">
        <v>2.6</v>
      </c>
      <c r="Q166">
        <v>16731</v>
      </c>
      <c r="R166">
        <v>5781</v>
      </c>
      <c r="S166">
        <v>10</v>
      </c>
      <c r="T166">
        <v>10331376</v>
      </c>
      <c r="U166">
        <v>11471968</v>
      </c>
      <c r="V166">
        <v>-1140592</v>
      </c>
    </row>
    <row r="167" spans="1:22" x14ac:dyDescent="0.3">
      <c r="A167" t="s">
        <v>184</v>
      </c>
      <c r="B167" t="s">
        <v>1170</v>
      </c>
      <c r="C167" t="s">
        <v>1633</v>
      </c>
      <c r="D167" t="s">
        <v>1638</v>
      </c>
      <c r="E167">
        <v>2024</v>
      </c>
      <c r="F167" t="s">
        <v>1641</v>
      </c>
      <c r="G167">
        <v>2210</v>
      </c>
      <c r="H167">
        <v>14850</v>
      </c>
      <c r="I167">
        <v>2996</v>
      </c>
      <c r="J167">
        <v>391383</v>
      </c>
      <c r="K167">
        <v>14.53</v>
      </c>
      <c r="L167">
        <v>14</v>
      </c>
      <c r="M167">
        <v>6.71</v>
      </c>
      <c r="N167">
        <v>3.64</v>
      </c>
      <c r="O167">
        <v>26.05</v>
      </c>
      <c r="P167">
        <v>2.5</v>
      </c>
      <c r="Q167">
        <v>13198</v>
      </c>
      <c r="R167">
        <v>3778</v>
      </c>
      <c r="S167">
        <v>7</v>
      </c>
      <c r="T167">
        <v>32818500</v>
      </c>
      <c r="U167">
        <v>7012543</v>
      </c>
      <c r="V167">
        <v>25805957</v>
      </c>
    </row>
    <row r="168" spans="1:22" x14ac:dyDescent="0.3">
      <c r="A168" t="s">
        <v>185</v>
      </c>
      <c r="B168" t="s">
        <v>1171</v>
      </c>
      <c r="C168" t="s">
        <v>1634</v>
      </c>
      <c r="D168" t="s">
        <v>1638</v>
      </c>
      <c r="E168">
        <v>2024</v>
      </c>
      <c r="F168" t="s">
        <v>1640</v>
      </c>
      <c r="G168">
        <v>4147</v>
      </c>
      <c r="H168">
        <v>13918</v>
      </c>
      <c r="I168">
        <v>4547</v>
      </c>
      <c r="J168">
        <v>444145</v>
      </c>
      <c r="K168">
        <v>9.0500000000000007</v>
      </c>
      <c r="L168">
        <v>14</v>
      </c>
      <c r="M168">
        <v>9.26</v>
      </c>
      <c r="N168">
        <v>21.95</v>
      </c>
      <c r="O168">
        <v>67.209999999999994</v>
      </c>
      <c r="P168">
        <v>1.7</v>
      </c>
      <c r="Q168">
        <v>12071</v>
      </c>
      <c r="R168">
        <v>436</v>
      </c>
      <c r="S168">
        <v>3</v>
      </c>
      <c r="T168">
        <v>57717946</v>
      </c>
      <c r="U168">
        <v>19300554</v>
      </c>
      <c r="V168">
        <v>38417392</v>
      </c>
    </row>
    <row r="169" spans="1:22" x14ac:dyDescent="0.3">
      <c r="A169" t="s">
        <v>186</v>
      </c>
      <c r="B169" t="s">
        <v>1172</v>
      </c>
      <c r="C169" t="s">
        <v>1632</v>
      </c>
      <c r="D169" t="s">
        <v>1637</v>
      </c>
      <c r="E169">
        <v>2024</v>
      </c>
      <c r="F169" t="s">
        <v>1639</v>
      </c>
      <c r="G169">
        <v>4787</v>
      </c>
      <c r="H169">
        <v>2752</v>
      </c>
      <c r="I169">
        <v>9643</v>
      </c>
      <c r="J169">
        <v>258559</v>
      </c>
      <c r="K169">
        <v>1.1499999999999999</v>
      </c>
      <c r="L169">
        <v>19</v>
      </c>
      <c r="M169">
        <v>6.19</v>
      </c>
      <c r="N169">
        <v>6.73</v>
      </c>
      <c r="O169">
        <v>35.200000000000003</v>
      </c>
      <c r="P169">
        <v>2.7</v>
      </c>
      <c r="Q169">
        <v>13814</v>
      </c>
      <c r="R169">
        <v>1767</v>
      </c>
      <c r="S169">
        <v>13</v>
      </c>
      <c r="T169">
        <v>13173824</v>
      </c>
      <c r="U169">
        <v>46419600</v>
      </c>
      <c r="V169">
        <v>-33245776</v>
      </c>
    </row>
    <row r="170" spans="1:22" x14ac:dyDescent="0.3">
      <c r="A170" t="s">
        <v>187</v>
      </c>
      <c r="B170" t="s">
        <v>1167</v>
      </c>
      <c r="C170" t="s">
        <v>1634</v>
      </c>
      <c r="D170" t="s">
        <v>1637</v>
      </c>
      <c r="E170">
        <v>2024</v>
      </c>
      <c r="F170" t="s">
        <v>1639</v>
      </c>
      <c r="G170">
        <v>904</v>
      </c>
      <c r="H170">
        <v>9863</v>
      </c>
      <c r="I170">
        <v>6778</v>
      </c>
      <c r="J170">
        <v>141575</v>
      </c>
      <c r="K170">
        <v>1.1299999999999999</v>
      </c>
      <c r="L170">
        <v>8</v>
      </c>
      <c r="M170">
        <v>8.25</v>
      </c>
      <c r="N170">
        <v>24.56</v>
      </c>
      <c r="O170">
        <v>34.51</v>
      </c>
      <c r="P170">
        <v>4.9000000000000004</v>
      </c>
      <c r="Q170">
        <v>12929</v>
      </c>
      <c r="R170">
        <v>1009</v>
      </c>
      <c r="S170">
        <v>8</v>
      </c>
      <c r="T170">
        <v>8916152</v>
      </c>
      <c r="U170">
        <v>6268887</v>
      </c>
      <c r="V170">
        <v>2647265</v>
      </c>
    </row>
    <row r="171" spans="1:22" x14ac:dyDescent="0.3">
      <c r="A171" t="s">
        <v>188</v>
      </c>
      <c r="B171" t="s">
        <v>1173</v>
      </c>
      <c r="C171" t="s">
        <v>1633</v>
      </c>
      <c r="D171" t="s">
        <v>1635</v>
      </c>
      <c r="E171">
        <v>2024</v>
      </c>
      <c r="F171" t="s">
        <v>1639</v>
      </c>
      <c r="G171">
        <v>3524</v>
      </c>
      <c r="H171">
        <v>11150</v>
      </c>
      <c r="I171">
        <v>6407</v>
      </c>
      <c r="J171">
        <v>145040</v>
      </c>
      <c r="K171">
        <v>14.27</v>
      </c>
      <c r="L171">
        <v>3</v>
      </c>
      <c r="M171">
        <v>6.89</v>
      </c>
      <c r="N171">
        <v>9.57</v>
      </c>
      <c r="O171">
        <v>22.18</v>
      </c>
      <c r="P171">
        <v>2.2000000000000002</v>
      </c>
      <c r="Q171">
        <v>3865</v>
      </c>
      <c r="R171">
        <v>8567</v>
      </c>
      <c r="S171">
        <v>4</v>
      </c>
      <c r="T171">
        <v>39292600</v>
      </c>
      <c r="U171">
        <v>22723308</v>
      </c>
      <c r="V171">
        <v>16569292</v>
      </c>
    </row>
    <row r="172" spans="1:22" x14ac:dyDescent="0.3">
      <c r="A172" t="s">
        <v>189</v>
      </c>
      <c r="B172" t="s">
        <v>1174</v>
      </c>
      <c r="C172" t="s">
        <v>1632</v>
      </c>
      <c r="D172" t="s">
        <v>1638</v>
      </c>
      <c r="E172">
        <v>2023</v>
      </c>
      <c r="F172" t="s">
        <v>1641</v>
      </c>
      <c r="G172">
        <v>1757</v>
      </c>
      <c r="H172">
        <v>17814</v>
      </c>
      <c r="I172">
        <v>1569</v>
      </c>
      <c r="J172">
        <v>198510</v>
      </c>
      <c r="K172">
        <v>4.46</v>
      </c>
      <c r="L172">
        <v>17</v>
      </c>
      <c r="M172">
        <v>5.52</v>
      </c>
      <c r="N172">
        <v>4.45</v>
      </c>
      <c r="O172">
        <v>31.12</v>
      </c>
      <c r="P172">
        <v>3.4</v>
      </c>
      <c r="Q172">
        <v>12104</v>
      </c>
      <c r="R172">
        <v>9183</v>
      </c>
      <c r="S172">
        <v>14</v>
      </c>
      <c r="T172">
        <v>31299198</v>
      </c>
      <c r="U172">
        <v>2955243</v>
      </c>
      <c r="V172">
        <v>28343955</v>
      </c>
    </row>
    <row r="173" spans="1:22" x14ac:dyDescent="0.3">
      <c r="A173" t="s">
        <v>190</v>
      </c>
      <c r="B173" t="s">
        <v>1175</v>
      </c>
      <c r="C173" t="s">
        <v>1633</v>
      </c>
      <c r="D173" t="s">
        <v>1637</v>
      </c>
      <c r="E173">
        <v>2023</v>
      </c>
      <c r="F173" t="s">
        <v>1642</v>
      </c>
      <c r="G173">
        <v>2827</v>
      </c>
      <c r="H173">
        <v>5590</v>
      </c>
      <c r="I173">
        <v>11413</v>
      </c>
      <c r="J173">
        <v>229587</v>
      </c>
      <c r="K173">
        <v>1.38</v>
      </c>
      <c r="L173">
        <v>17</v>
      </c>
      <c r="M173">
        <v>2.42</v>
      </c>
      <c r="N173">
        <v>8.7899999999999991</v>
      </c>
      <c r="O173">
        <v>44.2</v>
      </c>
      <c r="P173">
        <v>4.0999999999999996</v>
      </c>
      <c r="Q173">
        <v>12866</v>
      </c>
      <c r="R173">
        <v>8304</v>
      </c>
      <c r="S173">
        <v>8</v>
      </c>
      <c r="T173">
        <v>15802930</v>
      </c>
      <c r="U173">
        <v>32494138</v>
      </c>
      <c r="V173">
        <v>-16691208</v>
      </c>
    </row>
    <row r="174" spans="1:22" x14ac:dyDescent="0.3">
      <c r="A174" t="s">
        <v>191</v>
      </c>
      <c r="B174" t="s">
        <v>1160</v>
      </c>
      <c r="C174" t="s">
        <v>1632</v>
      </c>
      <c r="D174" t="s">
        <v>1636</v>
      </c>
      <c r="E174">
        <v>2024</v>
      </c>
      <c r="F174" t="s">
        <v>1640</v>
      </c>
      <c r="G174">
        <v>1783</v>
      </c>
      <c r="H174">
        <v>8460</v>
      </c>
      <c r="I174">
        <v>1580</v>
      </c>
      <c r="J174">
        <v>55744</v>
      </c>
      <c r="K174">
        <v>8.99</v>
      </c>
      <c r="L174">
        <v>4</v>
      </c>
      <c r="M174">
        <v>4.26</v>
      </c>
      <c r="N174">
        <v>11</v>
      </c>
      <c r="O174">
        <v>68.63</v>
      </c>
      <c r="P174">
        <v>4</v>
      </c>
      <c r="Q174">
        <v>6555</v>
      </c>
      <c r="R174">
        <v>5222</v>
      </c>
      <c r="S174">
        <v>10</v>
      </c>
      <c r="T174">
        <v>15084180</v>
      </c>
      <c r="U174">
        <v>2872884</v>
      </c>
      <c r="V174">
        <v>12211296</v>
      </c>
    </row>
    <row r="175" spans="1:22" x14ac:dyDescent="0.3">
      <c r="A175" t="s">
        <v>192</v>
      </c>
      <c r="B175" t="s">
        <v>1026</v>
      </c>
      <c r="C175" t="s">
        <v>1634</v>
      </c>
      <c r="D175" t="s">
        <v>1635</v>
      </c>
      <c r="E175">
        <v>2023</v>
      </c>
      <c r="F175" t="s">
        <v>1640</v>
      </c>
      <c r="G175">
        <v>4981</v>
      </c>
      <c r="H175">
        <v>4504</v>
      </c>
      <c r="I175">
        <v>10708</v>
      </c>
      <c r="J175">
        <v>264892</v>
      </c>
      <c r="K175">
        <v>9.35</v>
      </c>
      <c r="L175">
        <v>19</v>
      </c>
      <c r="M175">
        <v>9.68</v>
      </c>
      <c r="N175">
        <v>1.73</v>
      </c>
      <c r="O175">
        <v>36.9</v>
      </c>
      <c r="P175">
        <v>2.2999999999999998</v>
      </c>
      <c r="Q175">
        <v>7122</v>
      </c>
      <c r="R175">
        <v>8253</v>
      </c>
      <c r="S175">
        <v>11</v>
      </c>
      <c r="T175">
        <v>22434424</v>
      </c>
      <c r="U175">
        <v>53601440</v>
      </c>
      <c r="V175">
        <v>-31167016</v>
      </c>
    </row>
    <row r="176" spans="1:22" x14ac:dyDescent="0.3">
      <c r="A176" t="s">
        <v>193</v>
      </c>
      <c r="B176" t="s">
        <v>1176</v>
      </c>
      <c r="C176" t="s">
        <v>1633</v>
      </c>
      <c r="D176" t="s">
        <v>1638</v>
      </c>
      <c r="E176">
        <v>2024</v>
      </c>
      <c r="F176" t="s">
        <v>1640</v>
      </c>
      <c r="G176">
        <v>3560</v>
      </c>
      <c r="H176">
        <v>18213</v>
      </c>
      <c r="I176">
        <v>7103</v>
      </c>
      <c r="J176">
        <v>485633</v>
      </c>
      <c r="K176">
        <v>9.73</v>
      </c>
      <c r="L176">
        <v>10</v>
      </c>
      <c r="M176">
        <v>6.58</v>
      </c>
      <c r="N176">
        <v>14.46</v>
      </c>
      <c r="O176">
        <v>36.29</v>
      </c>
      <c r="P176">
        <v>3.4</v>
      </c>
      <c r="Q176">
        <v>18256</v>
      </c>
      <c r="R176">
        <v>1073</v>
      </c>
      <c r="S176">
        <v>11</v>
      </c>
      <c r="T176">
        <v>64838280</v>
      </c>
      <c r="U176">
        <v>25772313</v>
      </c>
      <c r="V176">
        <v>39065967</v>
      </c>
    </row>
    <row r="177" spans="1:22" x14ac:dyDescent="0.3">
      <c r="A177" t="s">
        <v>194</v>
      </c>
      <c r="B177" t="s">
        <v>1177</v>
      </c>
      <c r="C177" t="s">
        <v>1633</v>
      </c>
      <c r="D177" t="s">
        <v>1635</v>
      </c>
      <c r="E177">
        <v>2023</v>
      </c>
      <c r="F177" t="s">
        <v>1641</v>
      </c>
      <c r="G177">
        <v>252</v>
      </c>
      <c r="H177">
        <v>5140</v>
      </c>
      <c r="I177">
        <v>4783</v>
      </c>
      <c r="J177">
        <v>450285</v>
      </c>
      <c r="K177">
        <v>4.01</v>
      </c>
      <c r="L177">
        <v>4</v>
      </c>
      <c r="M177">
        <v>5.64</v>
      </c>
      <c r="N177">
        <v>14.94</v>
      </c>
      <c r="O177">
        <v>32.79</v>
      </c>
      <c r="P177">
        <v>4.5</v>
      </c>
      <c r="Q177">
        <v>9283</v>
      </c>
      <c r="R177">
        <v>4370</v>
      </c>
      <c r="S177">
        <v>3</v>
      </c>
      <c r="T177">
        <v>1295280</v>
      </c>
      <c r="U177">
        <v>1655601</v>
      </c>
      <c r="V177">
        <v>-360321</v>
      </c>
    </row>
    <row r="178" spans="1:22" x14ac:dyDescent="0.3">
      <c r="A178" t="s">
        <v>195</v>
      </c>
      <c r="B178" t="s">
        <v>1178</v>
      </c>
      <c r="C178" t="s">
        <v>1634</v>
      </c>
      <c r="D178" t="s">
        <v>1635</v>
      </c>
      <c r="E178">
        <v>2024</v>
      </c>
      <c r="F178" t="s">
        <v>1642</v>
      </c>
      <c r="G178">
        <v>3305</v>
      </c>
      <c r="H178">
        <v>2841</v>
      </c>
      <c r="I178">
        <v>10303</v>
      </c>
      <c r="J178">
        <v>354503</v>
      </c>
      <c r="K178">
        <v>0.23</v>
      </c>
      <c r="L178">
        <v>3</v>
      </c>
      <c r="M178">
        <v>9.33</v>
      </c>
      <c r="N178">
        <v>18.47</v>
      </c>
      <c r="O178">
        <v>48.26</v>
      </c>
      <c r="P178">
        <v>1.1000000000000001</v>
      </c>
      <c r="Q178">
        <v>3449</v>
      </c>
      <c r="R178">
        <v>1508</v>
      </c>
      <c r="S178">
        <v>14</v>
      </c>
      <c r="T178">
        <v>9389505</v>
      </c>
      <c r="U178">
        <v>34405918</v>
      </c>
      <c r="V178">
        <v>-25016413</v>
      </c>
    </row>
    <row r="179" spans="1:22" x14ac:dyDescent="0.3">
      <c r="A179" t="s">
        <v>196</v>
      </c>
      <c r="B179" t="s">
        <v>1179</v>
      </c>
      <c r="C179" t="s">
        <v>1632</v>
      </c>
      <c r="D179" t="s">
        <v>1638</v>
      </c>
      <c r="E179">
        <v>2023</v>
      </c>
      <c r="F179" t="s">
        <v>1642</v>
      </c>
      <c r="G179">
        <v>4268</v>
      </c>
      <c r="H179">
        <v>13355</v>
      </c>
      <c r="I179">
        <v>12351</v>
      </c>
      <c r="J179">
        <v>200871</v>
      </c>
      <c r="K179">
        <v>14.48</v>
      </c>
      <c r="L179">
        <v>11</v>
      </c>
      <c r="M179">
        <v>5.87</v>
      </c>
      <c r="N179">
        <v>0.73</v>
      </c>
      <c r="O179">
        <v>24.45</v>
      </c>
      <c r="P179">
        <v>2.7</v>
      </c>
      <c r="Q179">
        <v>18128</v>
      </c>
      <c r="R179">
        <v>2388</v>
      </c>
      <c r="S179">
        <v>7</v>
      </c>
      <c r="T179">
        <v>56999140</v>
      </c>
      <c r="U179">
        <v>52914939</v>
      </c>
      <c r="V179">
        <v>4084201</v>
      </c>
    </row>
    <row r="180" spans="1:22" x14ac:dyDescent="0.3">
      <c r="A180" t="s">
        <v>197</v>
      </c>
      <c r="B180" t="s">
        <v>1180</v>
      </c>
      <c r="C180" t="s">
        <v>1633</v>
      </c>
      <c r="D180" t="s">
        <v>1636</v>
      </c>
      <c r="E180">
        <v>2023</v>
      </c>
      <c r="F180" t="s">
        <v>1640</v>
      </c>
      <c r="G180">
        <v>4546</v>
      </c>
      <c r="H180">
        <v>1838</v>
      </c>
      <c r="I180">
        <v>14337</v>
      </c>
      <c r="J180">
        <v>410890</v>
      </c>
      <c r="K180">
        <v>3.76</v>
      </c>
      <c r="L180">
        <v>1</v>
      </c>
      <c r="M180">
        <v>5.26</v>
      </c>
      <c r="N180">
        <v>13.53</v>
      </c>
      <c r="O180">
        <v>48.85</v>
      </c>
      <c r="P180">
        <v>1.9</v>
      </c>
      <c r="Q180">
        <v>11532</v>
      </c>
      <c r="R180">
        <v>8838</v>
      </c>
      <c r="S180">
        <v>14</v>
      </c>
      <c r="T180">
        <v>8355548</v>
      </c>
      <c r="U180">
        <v>65586892</v>
      </c>
      <c r="V180">
        <v>-57231344</v>
      </c>
    </row>
    <row r="181" spans="1:22" x14ac:dyDescent="0.3">
      <c r="A181" t="s">
        <v>198</v>
      </c>
      <c r="B181" t="s">
        <v>1141</v>
      </c>
      <c r="C181" t="s">
        <v>1633</v>
      </c>
      <c r="D181" t="s">
        <v>1638</v>
      </c>
      <c r="E181">
        <v>2024</v>
      </c>
      <c r="F181" t="s">
        <v>1639</v>
      </c>
      <c r="G181">
        <v>816</v>
      </c>
      <c r="H181">
        <v>7395</v>
      </c>
      <c r="I181">
        <v>9514</v>
      </c>
      <c r="J181">
        <v>274834</v>
      </c>
      <c r="K181">
        <v>10.14</v>
      </c>
      <c r="L181">
        <v>12</v>
      </c>
      <c r="M181">
        <v>7.59</v>
      </c>
      <c r="N181">
        <v>1.32</v>
      </c>
      <c r="O181">
        <v>66.33</v>
      </c>
      <c r="P181">
        <v>2.6</v>
      </c>
      <c r="Q181">
        <v>13119</v>
      </c>
      <c r="R181">
        <v>1318</v>
      </c>
      <c r="S181">
        <v>7</v>
      </c>
      <c r="T181">
        <v>6034320</v>
      </c>
      <c r="U181">
        <v>8038258</v>
      </c>
      <c r="V181">
        <v>-2003938</v>
      </c>
    </row>
    <row r="182" spans="1:22" x14ac:dyDescent="0.3">
      <c r="A182" t="s">
        <v>199</v>
      </c>
      <c r="B182" t="s">
        <v>1181</v>
      </c>
      <c r="C182" t="s">
        <v>1633</v>
      </c>
      <c r="D182" t="s">
        <v>1637</v>
      </c>
      <c r="E182">
        <v>2024</v>
      </c>
      <c r="F182" t="s">
        <v>1642</v>
      </c>
      <c r="G182">
        <v>4439</v>
      </c>
      <c r="H182">
        <v>13754</v>
      </c>
      <c r="I182">
        <v>1321</v>
      </c>
      <c r="J182">
        <v>170906</v>
      </c>
      <c r="K182">
        <v>10.6</v>
      </c>
      <c r="L182">
        <v>9</v>
      </c>
      <c r="M182">
        <v>7.13</v>
      </c>
      <c r="N182">
        <v>17.53</v>
      </c>
      <c r="O182">
        <v>12.38</v>
      </c>
      <c r="P182">
        <v>2.7</v>
      </c>
      <c r="Q182">
        <v>18008</v>
      </c>
      <c r="R182">
        <v>1520</v>
      </c>
      <c r="S182">
        <v>10</v>
      </c>
      <c r="T182">
        <v>61054006</v>
      </c>
      <c r="U182">
        <v>6034825</v>
      </c>
      <c r="V182">
        <v>55019181</v>
      </c>
    </row>
    <row r="183" spans="1:22" x14ac:dyDescent="0.3">
      <c r="A183" t="s">
        <v>200</v>
      </c>
      <c r="B183" t="s">
        <v>1182</v>
      </c>
      <c r="C183" t="s">
        <v>1632</v>
      </c>
      <c r="D183" t="s">
        <v>1635</v>
      </c>
      <c r="E183">
        <v>2023</v>
      </c>
      <c r="F183" t="s">
        <v>1640</v>
      </c>
      <c r="G183">
        <v>2377</v>
      </c>
      <c r="H183">
        <v>12844</v>
      </c>
      <c r="I183">
        <v>13870</v>
      </c>
      <c r="J183">
        <v>251260</v>
      </c>
      <c r="K183">
        <v>9.15</v>
      </c>
      <c r="L183">
        <v>8</v>
      </c>
      <c r="M183">
        <v>1.93</v>
      </c>
      <c r="N183">
        <v>1.39</v>
      </c>
      <c r="O183">
        <v>10.78</v>
      </c>
      <c r="P183">
        <v>4</v>
      </c>
      <c r="Q183">
        <v>14324</v>
      </c>
      <c r="R183">
        <v>9746</v>
      </c>
      <c r="S183">
        <v>14</v>
      </c>
      <c r="T183">
        <v>30530188</v>
      </c>
      <c r="U183">
        <v>33220250</v>
      </c>
      <c r="V183">
        <v>-2690062</v>
      </c>
    </row>
    <row r="184" spans="1:22" x14ac:dyDescent="0.3">
      <c r="A184" t="s">
        <v>201</v>
      </c>
      <c r="B184" t="s">
        <v>1183</v>
      </c>
      <c r="C184" t="s">
        <v>1634</v>
      </c>
      <c r="D184" t="s">
        <v>1637</v>
      </c>
      <c r="E184">
        <v>2023</v>
      </c>
      <c r="F184" t="s">
        <v>1641</v>
      </c>
      <c r="G184">
        <v>2981</v>
      </c>
      <c r="H184">
        <v>3250</v>
      </c>
      <c r="I184">
        <v>11312</v>
      </c>
      <c r="J184">
        <v>270931</v>
      </c>
      <c r="K184">
        <v>4.6900000000000004</v>
      </c>
      <c r="L184">
        <v>9</v>
      </c>
      <c r="M184">
        <v>4.71</v>
      </c>
      <c r="N184">
        <v>22.79</v>
      </c>
      <c r="O184">
        <v>16.010000000000002</v>
      </c>
      <c r="P184">
        <v>1.4</v>
      </c>
      <c r="Q184">
        <v>12445</v>
      </c>
      <c r="R184">
        <v>3477</v>
      </c>
      <c r="S184">
        <v>10</v>
      </c>
      <c r="T184">
        <v>9688250</v>
      </c>
      <c r="U184">
        <v>33992003</v>
      </c>
      <c r="V184">
        <v>-24303753</v>
      </c>
    </row>
    <row r="185" spans="1:22" x14ac:dyDescent="0.3">
      <c r="A185" t="s">
        <v>202</v>
      </c>
      <c r="B185" t="s">
        <v>1184</v>
      </c>
      <c r="C185" t="s">
        <v>1634</v>
      </c>
      <c r="D185" t="s">
        <v>1637</v>
      </c>
      <c r="E185">
        <v>2023</v>
      </c>
      <c r="F185" t="s">
        <v>1642</v>
      </c>
      <c r="G185">
        <v>247</v>
      </c>
      <c r="H185">
        <v>3921</v>
      </c>
      <c r="I185">
        <v>9927</v>
      </c>
      <c r="J185">
        <v>303593</v>
      </c>
      <c r="K185">
        <v>4.07</v>
      </c>
      <c r="L185">
        <v>6</v>
      </c>
      <c r="M185">
        <v>4.7300000000000004</v>
      </c>
      <c r="N185">
        <v>17.55</v>
      </c>
      <c r="O185">
        <v>52.85</v>
      </c>
      <c r="P185">
        <v>3.1</v>
      </c>
      <c r="Q185">
        <v>3419</v>
      </c>
      <c r="R185">
        <v>7601</v>
      </c>
      <c r="S185">
        <v>14</v>
      </c>
      <c r="T185">
        <v>968487</v>
      </c>
      <c r="U185">
        <v>2755562</v>
      </c>
      <c r="V185">
        <v>-1787075</v>
      </c>
    </row>
    <row r="186" spans="1:22" x14ac:dyDescent="0.3">
      <c r="A186" t="s">
        <v>203</v>
      </c>
      <c r="B186" t="s">
        <v>1185</v>
      </c>
      <c r="C186" t="s">
        <v>1633</v>
      </c>
      <c r="D186" t="s">
        <v>1636</v>
      </c>
      <c r="E186">
        <v>2023</v>
      </c>
      <c r="F186" t="s">
        <v>1639</v>
      </c>
      <c r="G186">
        <v>1980</v>
      </c>
      <c r="H186">
        <v>8619</v>
      </c>
      <c r="I186">
        <v>8369</v>
      </c>
      <c r="J186">
        <v>288746</v>
      </c>
      <c r="K186">
        <v>8.9700000000000006</v>
      </c>
      <c r="L186">
        <v>3</v>
      </c>
      <c r="M186">
        <v>3.78</v>
      </c>
      <c r="N186">
        <v>12.68</v>
      </c>
      <c r="O186">
        <v>78.36</v>
      </c>
      <c r="P186">
        <v>3.3</v>
      </c>
      <c r="Q186">
        <v>11327</v>
      </c>
      <c r="R186">
        <v>4198</v>
      </c>
      <c r="S186">
        <v>6</v>
      </c>
      <c r="T186">
        <v>17065620</v>
      </c>
      <c r="U186">
        <v>16859366</v>
      </c>
      <c r="V186">
        <v>206254</v>
      </c>
    </row>
    <row r="187" spans="1:22" x14ac:dyDescent="0.3">
      <c r="A187" t="s">
        <v>204</v>
      </c>
      <c r="B187" t="s">
        <v>1186</v>
      </c>
      <c r="C187" t="s">
        <v>1634</v>
      </c>
      <c r="D187" t="s">
        <v>1637</v>
      </c>
      <c r="E187">
        <v>2024</v>
      </c>
      <c r="F187" t="s">
        <v>1642</v>
      </c>
      <c r="G187">
        <v>3632</v>
      </c>
      <c r="H187">
        <v>6819</v>
      </c>
      <c r="I187">
        <v>11222</v>
      </c>
      <c r="J187">
        <v>57597</v>
      </c>
      <c r="K187">
        <v>12.99</v>
      </c>
      <c r="L187">
        <v>18</v>
      </c>
      <c r="M187">
        <v>5.17</v>
      </c>
      <c r="N187">
        <v>11.04</v>
      </c>
      <c r="O187">
        <v>10.39</v>
      </c>
      <c r="P187">
        <v>3</v>
      </c>
      <c r="Q187">
        <v>11117</v>
      </c>
      <c r="R187">
        <v>2838</v>
      </c>
      <c r="S187">
        <v>6</v>
      </c>
      <c r="T187">
        <v>24766608</v>
      </c>
      <c r="U187">
        <v>40815901</v>
      </c>
      <c r="V187">
        <v>-16049293</v>
      </c>
    </row>
    <row r="188" spans="1:22" x14ac:dyDescent="0.3">
      <c r="A188" t="s">
        <v>205</v>
      </c>
      <c r="B188" t="s">
        <v>1187</v>
      </c>
      <c r="C188" t="s">
        <v>1634</v>
      </c>
      <c r="D188" t="s">
        <v>1635</v>
      </c>
      <c r="E188">
        <v>2024</v>
      </c>
      <c r="F188" t="s">
        <v>1640</v>
      </c>
      <c r="G188">
        <v>658</v>
      </c>
      <c r="H188">
        <v>17396</v>
      </c>
      <c r="I188">
        <v>13032</v>
      </c>
      <c r="J188">
        <v>359237</v>
      </c>
      <c r="K188">
        <v>14.2</v>
      </c>
      <c r="L188">
        <v>9</v>
      </c>
      <c r="M188">
        <v>4.13</v>
      </c>
      <c r="N188">
        <v>3.27</v>
      </c>
      <c r="O188">
        <v>84.93</v>
      </c>
      <c r="P188">
        <v>3.9</v>
      </c>
      <c r="Q188">
        <v>11232</v>
      </c>
      <c r="R188">
        <v>7719</v>
      </c>
      <c r="S188">
        <v>10</v>
      </c>
      <c r="T188">
        <v>11446568</v>
      </c>
      <c r="U188">
        <v>8934293</v>
      </c>
      <c r="V188">
        <v>2512275</v>
      </c>
    </row>
    <row r="189" spans="1:22" x14ac:dyDescent="0.3">
      <c r="A189" t="s">
        <v>206</v>
      </c>
      <c r="B189" t="s">
        <v>1188</v>
      </c>
      <c r="C189" t="s">
        <v>1632</v>
      </c>
      <c r="D189" t="s">
        <v>1635</v>
      </c>
      <c r="E189">
        <v>2024</v>
      </c>
      <c r="F189" t="s">
        <v>1642</v>
      </c>
      <c r="G189">
        <v>3322</v>
      </c>
      <c r="H189">
        <v>13418</v>
      </c>
      <c r="I189">
        <v>6584</v>
      </c>
      <c r="J189">
        <v>480442</v>
      </c>
      <c r="K189">
        <v>1.59</v>
      </c>
      <c r="L189">
        <v>2</v>
      </c>
      <c r="M189">
        <v>1.99</v>
      </c>
      <c r="N189">
        <v>7.27</v>
      </c>
      <c r="O189">
        <v>18.5</v>
      </c>
      <c r="P189">
        <v>2.5</v>
      </c>
      <c r="Q189">
        <v>2030</v>
      </c>
      <c r="R189">
        <v>1942</v>
      </c>
      <c r="S189">
        <v>9</v>
      </c>
      <c r="T189">
        <v>44574596</v>
      </c>
      <c r="U189">
        <v>22352490</v>
      </c>
      <c r="V189">
        <v>22222106</v>
      </c>
    </row>
    <row r="190" spans="1:22" x14ac:dyDescent="0.3">
      <c r="A190" t="s">
        <v>207</v>
      </c>
      <c r="B190" t="s">
        <v>1189</v>
      </c>
      <c r="C190" t="s">
        <v>1634</v>
      </c>
      <c r="D190" t="s">
        <v>1638</v>
      </c>
      <c r="E190">
        <v>2024</v>
      </c>
      <c r="F190" t="s">
        <v>1639</v>
      </c>
      <c r="G190">
        <v>1197</v>
      </c>
      <c r="H190">
        <v>15349</v>
      </c>
      <c r="I190">
        <v>5383</v>
      </c>
      <c r="J190">
        <v>253199</v>
      </c>
      <c r="K190">
        <v>2.3199999999999998</v>
      </c>
      <c r="L190">
        <v>18</v>
      </c>
      <c r="M190">
        <v>4.12</v>
      </c>
      <c r="N190">
        <v>21.72</v>
      </c>
      <c r="O190">
        <v>77.36</v>
      </c>
      <c r="P190">
        <v>4.8</v>
      </c>
      <c r="Q190">
        <v>9349</v>
      </c>
      <c r="R190">
        <v>9038</v>
      </c>
      <c r="S190">
        <v>8</v>
      </c>
      <c r="T190">
        <v>18372753</v>
      </c>
      <c r="U190">
        <v>6696650</v>
      </c>
      <c r="V190">
        <v>11676103</v>
      </c>
    </row>
    <row r="191" spans="1:22" x14ac:dyDescent="0.3">
      <c r="A191" t="s">
        <v>208</v>
      </c>
      <c r="B191" t="s">
        <v>1190</v>
      </c>
      <c r="C191" t="s">
        <v>1633</v>
      </c>
      <c r="D191" t="s">
        <v>1635</v>
      </c>
      <c r="E191">
        <v>2024</v>
      </c>
      <c r="F191" t="s">
        <v>1642</v>
      </c>
      <c r="G191">
        <v>4332</v>
      </c>
      <c r="H191">
        <v>6373</v>
      </c>
      <c r="I191">
        <v>6746</v>
      </c>
      <c r="J191">
        <v>426794</v>
      </c>
      <c r="K191">
        <v>14.17</v>
      </c>
      <c r="L191">
        <v>1</v>
      </c>
      <c r="M191">
        <v>0.72</v>
      </c>
      <c r="N191">
        <v>22.61</v>
      </c>
      <c r="O191">
        <v>48.63</v>
      </c>
      <c r="P191">
        <v>2.9</v>
      </c>
      <c r="Q191">
        <v>8429</v>
      </c>
      <c r="R191">
        <v>2916</v>
      </c>
      <c r="S191">
        <v>9</v>
      </c>
      <c r="T191">
        <v>27607836</v>
      </c>
      <c r="U191">
        <v>29650466</v>
      </c>
      <c r="V191">
        <v>-2042630</v>
      </c>
    </row>
    <row r="192" spans="1:22" x14ac:dyDescent="0.3">
      <c r="A192" t="s">
        <v>209</v>
      </c>
      <c r="B192" t="s">
        <v>1191</v>
      </c>
      <c r="C192" t="s">
        <v>1632</v>
      </c>
      <c r="D192" t="s">
        <v>1637</v>
      </c>
      <c r="E192">
        <v>2024</v>
      </c>
      <c r="F192" t="s">
        <v>1642</v>
      </c>
      <c r="G192">
        <v>3447</v>
      </c>
      <c r="H192">
        <v>6306</v>
      </c>
      <c r="I192">
        <v>5741</v>
      </c>
      <c r="J192">
        <v>258434</v>
      </c>
      <c r="K192">
        <v>11.05</v>
      </c>
      <c r="L192">
        <v>19</v>
      </c>
      <c r="M192">
        <v>5.76</v>
      </c>
      <c r="N192">
        <v>0.02</v>
      </c>
      <c r="O192">
        <v>62.75</v>
      </c>
      <c r="P192">
        <v>3.3</v>
      </c>
      <c r="Q192">
        <v>5849</v>
      </c>
      <c r="R192">
        <v>9163</v>
      </c>
      <c r="S192">
        <v>7</v>
      </c>
      <c r="T192">
        <v>21736782</v>
      </c>
      <c r="U192">
        <v>20047661</v>
      </c>
      <c r="V192">
        <v>1689121</v>
      </c>
    </row>
    <row r="193" spans="1:22" x14ac:dyDescent="0.3">
      <c r="A193" t="s">
        <v>210</v>
      </c>
      <c r="B193" t="s">
        <v>1192</v>
      </c>
      <c r="C193" t="s">
        <v>1633</v>
      </c>
      <c r="D193" t="s">
        <v>1635</v>
      </c>
      <c r="E193">
        <v>2024</v>
      </c>
      <c r="F193" t="s">
        <v>1640</v>
      </c>
      <c r="G193">
        <v>2561</v>
      </c>
      <c r="H193">
        <v>10092</v>
      </c>
      <c r="I193">
        <v>7067</v>
      </c>
      <c r="J193">
        <v>207489</v>
      </c>
      <c r="K193">
        <v>13.24</v>
      </c>
      <c r="L193">
        <v>9</v>
      </c>
      <c r="M193">
        <v>8.5399999999999991</v>
      </c>
      <c r="N193">
        <v>14.85</v>
      </c>
      <c r="O193">
        <v>50.85</v>
      </c>
      <c r="P193">
        <v>4.3</v>
      </c>
      <c r="Q193">
        <v>15956</v>
      </c>
      <c r="R193">
        <v>594</v>
      </c>
      <c r="S193">
        <v>4</v>
      </c>
      <c r="T193">
        <v>25845612</v>
      </c>
      <c r="U193">
        <v>18306076</v>
      </c>
      <c r="V193">
        <v>7539536</v>
      </c>
    </row>
    <row r="194" spans="1:22" x14ac:dyDescent="0.3">
      <c r="A194" t="s">
        <v>211</v>
      </c>
      <c r="B194" t="s">
        <v>1193</v>
      </c>
      <c r="C194" t="s">
        <v>1633</v>
      </c>
      <c r="D194" t="s">
        <v>1637</v>
      </c>
      <c r="E194">
        <v>2023</v>
      </c>
      <c r="F194" t="s">
        <v>1641</v>
      </c>
      <c r="G194">
        <v>1844</v>
      </c>
      <c r="H194">
        <v>13682</v>
      </c>
      <c r="I194">
        <v>7928</v>
      </c>
      <c r="J194">
        <v>461909</v>
      </c>
      <c r="K194">
        <v>3.04</v>
      </c>
      <c r="L194">
        <v>1</v>
      </c>
      <c r="M194">
        <v>7.25</v>
      </c>
      <c r="N194">
        <v>17.98</v>
      </c>
      <c r="O194">
        <v>48.16</v>
      </c>
      <c r="P194">
        <v>2.1</v>
      </c>
      <c r="Q194">
        <v>12795</v>
      </c>
      <c r="R194">
        <v>6660</v>
      </c>
      <c r="S194">
        <v>8</v>
      </c>
      <c r="T194">
        <v>25229608</v>
      </c>
      <c r="U194">
        <v>15081141</v>
      </c>
      <c r="V194">
        <v>10148467</v>
      </c>
    </row>
    <row r="195" spans="1:22" x14ac:dyDescent="0.3">
      <c r="A195" t="s">
        <v>212</v>
      </c>
      <c r="B195" t="s">
        <v>1194</v>
      </c>
      <c r="C195" t="s">
        <v>1632</v>
      </c>
      <c r="D195" t="s">
        <v>1635</v>
      </c>
      <c r="E195">
        <v>2023</v>
      </c>
      <c r="F195" t="s">
        <v>1641</v>
      </c>
      <c r="G195">
        <v>709</v>
      </c>
      <c r="H195">
        <v>18274</v>
      </c>
      <c r="I195">
        <v>12689</v>
      </c>
      <c r="J195">
        <v>433100</v>
      </c>
      <c r="K195">
        <v>8.81</v>
      </c>
      <c r="L195">
        <v>1</v>
      </c>
      <c r="M195">
        <v>3.6</v>
      </c>
      <c r="N195">
        <v>15.47</v>
      </c>
      <c r="O195">
        <v>76.790000000000006</v>
      </c>
      <c r="P195">
        <v>1.3</v>
      </c>
      <c r="Q195">
        <v>19685</v>
      </c>
      <c r="R195">
        <v>5610</v>
      </c>
      <c r="S195">
        <v>9</v>
      </c>
      <c r="T195">
        <v>12956266</v>
      </c>
      <c r="U195">
        <v>9429601</v>
      </c>
      <c r="V195">
        <v>3526665</v>
      </c>
    </row>
    <row r="196" spans="1:22" x14ac:dyDescent="0.3">
      <c r="A196" t="s">
        <v>213</v>
      </c>
      <c r="B196" t="s">
        <v>1148</v>
      </c>
      <c r="C196" t="s">
        <v>1634</v>
      </c>
      <c r="D196" t="s">
        <v>1638</v>
      </c>
      <c r="E196">
        <v>2023</v>
      </c>
      <c r="F196" t="s">
        <v>1642</v>
      </c>
      <c r="G196">
        <v>2861</v>
      </c>
      <c r="H196">
        <v>13545</v>
      </c>
      <c r="I196">
        <v>11829</v>
      </c>
      <c r="J196">
        <v>165598</v>
      </c>
      <c r="K196">
        <v>10.52</v>
      </c>
      <c r="L196">
        <v>16</v>
      </c>
      <c r="M196">
        <v>0.87</v>
      </c>
      <c r="N196">
        <v>2.04</v>
      </c>
      <c r="O196">
        <v>70.47</v>
      </c>
      <c r="P196">
        <v>3.8</v>
      </c>
      <c r="Q196">
        <v>6656</v>
      </c>
      <c r="R196">
        <v>3544</v>
      </c>
      <c r="S196">
        <v>9</v>
      </c>
      <c r="T196">
        <v>38752245</v>
      </c>
      <c r="U196">
        <v>34008367</v>
      </c>
      <c r="V196">
        <v>4743878</v>
      </c>
    </row>
    <row r="197" spans="1:22" x14ac:dyDescent="0.3">
      <c r="A197" t="s">
        <v>214</v>
      </c>
      <c r="B197" t="s">
        <v>1131</v>
      </c>
      <c r="C197" t="s">
        <v>1634</v>
      </c>
      <c r="D197" t="s">
        <v>1638</v>
      </c>
      <c r="E197">
        <v>2023</v>
      </c>
      <c r="F197" t="s">
        <v>1642</v>
      </c>
      <c r="G197">
        <v>1419</v>
      </c>
      <c r="H197">
        <v>5930</v>
      </c>
      <c r="I197">
        <v>13075</v>
      </c>
      <c r="J197">
        <v>300100</v>
      </c>
      <c r="K197">
        <v>10.199999999999999</v>
      </c>
      <c r="L197">
        <v>15</v>
      </c>
      <c r="M197">
        <v>2.02</v>
      </c>
      <c r="N197">
        <v>5.44</v>
      </c>
      <c r="O197">
        <v>48.67</v>
      </c>
      <c r="P197">
        <v>2.9</v>
      </c>
      <c r="Q197">
        <v>10728</v>
      </c>
      <c r="R197">
        <v>9367</v>
      </c>
      <c r="S197">
        <v>2</v>
      </c>
      <c r="T197">
        <v>8414670</v>
      </c>
      <c r="U197">
        <v>18853525</v>
      </c>
      <c r="V197">
        <v>-10438855</v>
      </c>
    </row>
    <row r="198" spans="1:22" x14ac:dyDescent="0.3">
      <c r="A198" t="s">
        <v>215</v>
      </c>
      <c r="B198" t="s">
        <v>1170</v>
      </c>
      <c r="C198" t="s">
        <v>1634</v>
      </c>
      <c r="D198" t="s">
        <v>1638</v>
      </c>
      <c r="E198">
        <v>2023</v>
      </c>
      <c r="F198" t="s">
        <v>1639</v>
      </c>
      <c r="G198">
        <v>2036</v>
      </c>
      <c r="H198">
        <v>10320</v>
      </c>
      <c r="I198">
        <v>3261</v>
      </c>
      <c r="J198">
        <v>308589</v>
      </c>
      <c r="K198">
        <v>6.12</v>
      </c>
      <c r="L198">
        <v>15</v>
      </c>
      <c r="M198">
        <v>5.45</v>
      </c>
      <c r="N198">
        <v>6.26</v>
      </c>
      <c r="O198">
        <v>18.93</v>
      </c>
      <c r="P198">
        <v>4.5999999999999996</v>
      </c>
      <c r="Q198">
        <v>13420</v>
      </c>
      <c r="R198">
        <v>7643</v>
      </c>
      <c r="S198">
        <v>8</v>
      </c>
      <c r="T198">
        <v>21011520</v>
      </c>
      <c r="U198">
        <v>6947985</v>
      </c>
      <c r="V198">
        <v>14063535</v>
      </c>
    </row>
    <row r="199" spans="1:22" x14ac:dyDescent="0.3">
      <c r="A199" t="s">
        <v>216</v>
      </c>
      <c r="B199" t="s">
        <v>1195</v>
      </c>
      <c r="C199" t="s">
        <v>1632</v>
      </c>
      <c r="D199" t="s">
        <v>1637</v>
      </c>
      <c r="E199">
        <v>2024</v>
      </c>
      <c r="F199" t="s">
        <v>1640</v>
      </c>
      <c r="G199">
        <v>196</v>
      </c>
      <c r="H199">
        <v>5732</v>
      </c>
      <c r="I199">
        <v>14836</v>
      </c>
      <c r="J199">
        <v>234233</v>
      </c>
      <c r="K199">
        <v>0.23</v>
      </c>
      <c r="L199">
        <v>13</v>
      </c>
      <c r="M199">
        <v>2.0699999999999998</v>
      </c>
      <c r="N199">
        <v>20.79</v>
      </c>
      <c r="O199">
        <v>19.23</v>
      </c>
      <c r="P199">
        <v>4.9000000000000004</v>
      </c>
      <c r="Q199">
        <v>8932</v>
      </c>
      <c r="R199">
        <v>7662</v>
      </c>
      <c r="S199">
        <v>4</v>
      </c>
      <c r="T199">
        <v>1123472</v>
      </c>
      <c r="U199">
        <v>3142089</v>
      </c>
      <c r="V199">
        <v>-2018617</v>
      </c>
    </row>
    <row r="200" spans="1:22" x14ac:dyDescent="0.3">
      <c r="A200" t="s">
        <v>217</v>
      </c>
      <c r="B200" t="s">
        <v>1196</v>
      </c>
      <c r="C200" t="s">
        <v>1632</v>
      </c>
      <c r="D200" t="s">
        <v>1636</v>
      </c>
      <c r="E200">
        <v>2024</v>
      </c>
      <c r="F200" t="s">
        <v>1640</v>
      </c>
      <c r="G200">
        <v>3269</v>
      </c>
      <c r="H200">
        <v>12622</v>
      </c>
      <c r="I200">
        <v>12235</v>
      </c>
      <c r="J200">
        <v>302388</v>
      </c>
      <c r="K200">
        <v>8.74</v>
      </c>
      <c r="L200">
        <v>6</v>
      </c>
      <c r="M200">
        <v>5.44</v>
      </c>
      <c r="N200">
        <v>11.58</v>
      </c>
      <c r="O200">
        <v>74.12</v>
      </c>
      <c r="P200">
        <v>2.6</v>
      </c>
      <c r="Q200">
        <v>13703</v>
      </c>
      <c r="R200">
        <v>4094</v>
      </c>
      <c r="S200">
        <v>3</v>
      </c>
      <c r="T200">
        <v>41261318</v>
      </c>
      <c r="U200">
        <v>40298603</v>
      </c>
      <c r="V200">
        <v>962715</v>
      </c>
    </row>
    <row r="201" spans="1:22" x14ac:dyDescent="0.3">
      <c r="A201" t="s">
        <v>218</v>
      </c>
      <c r="B201" t="s">
        <v>1069</v>
      </c>
      <c r="C201" t="s">
        <v>1634</v>
      </c>
      <c r="D201" t="s">
        <v>1637</v>
      </c>
      <c r="E201">
        <v>2024</v>
      </c>
      <c r="F201" t="s">
        <v>1639</v>
      </c>
      <c r="G201">
        <v>2961</v>
      </c>
      <c r="H201">
        <v>16523</v>
      </c>
      <c r="I201">
        <v>12351</v>
      </c>
      <c r="J201">
        <v>183241</v>
      </c>
      <c r="K201">
        <v>3.8</v>
      </c>
      <c r="L201">
        <v>10</v>
      </c>
      <c r="M201">
        <v>2.3199999999999998</v>
      </c>
      <c r="N201">
        <v>12.17</v>
      </c>
      <c r="O201">
        <v>52.35</v>
      </c>
      <c r="P201">
        <v>2.7</v>
      </c>
      <c r="Q201">
        <v>7689</v>
      </c>
      <c r="R201">
        <v>7353</v>
      </c>
      <c r="S201">
        <v>3</v>
      </c>
      <c r="T201">
        <v>48924603</v>
      </c>
      <c r="U201">
        <v>36754552</v>
      </c>
      <c r="V201">
        <v>12170051</v>
      </c>
    </row>
    <row r="202" spans="1:22" x14ac:dyDescent="0.3">
      <c r="A202" t="s">
        <v>219</v>
      </c>
      <c r="B202" t="s">
        <v>1197</v>
      </c>
      <c r="C202" t="s">
        <v>1634</v>
      </c>
      <c r="D202" t="s">
        <v>1638</v>
      </c>
      <c r="E202">
        <v>2024</v>
      </c>
      <c r="F202" t="s">
        <v>1640</v>
      </c>
      <c r="G202">
        <v>1784</v>
      </c>
      <c r="H202">
        <v>9507</v>
      </c>
      <c r="I202">
        <v>1485</v>
      </c>
      <c r="J202">
        <v>265164</v>
      </c>
      <c r="K202">
        <v>6.75</v>
      </c>
      <c r="L202">
        <v>0</v>
      </c>
      <c r="M202">
        <v>8.49</v>
      </c>
      <c r="N202">
        <v>23.37</v>
      </c>
      <c r="O202">
        <v>48.53</v>
      </c>
      <c r="P202">
        <v>2.6</v>
      </c>
      <c r="Q202">
        <v>2642</v>
      </c>
      <c r="R202">
        <v>145</v>
      </c>
      <c r="S202">
        <v>9</v>
      </c>
      <c r="T202">
        <v>16960488</v>
      </c>
      <c r="U202">
        <v>2914404</v>
      </c>
      <c r="V202">
        <v>14046084</v>
      </c>
    </row>
    <row r="203" spans="1:22" x14ac:dyDescent="0.3">
      <c r="A203" t="s">
        <v>220</v>
      </c>
      <c r="B203" t="s">
        <v>1198</v>
      </c>
      <c r="C203" t="s">
        <v>1633</v>
      </c>
      <c r="D203" t="s">
        <v>1637</v>
      </c>
      <c r="E203">
        <v>2023</v>
      </c>
      <c r="F203" t="s">
        <v>1642</v>
      </c>
      <c r="G203">
        <v>1893</v>
      </c>
      <c r="H203">
        <v>19405</v>
      </c>
      <c r="I203">
        <v>2960</v>
      </c>
      <c r="J203">
        <v>203124</v>
      </c>
      <c r="K203">
        <v>14.36</v>
      </c>
      <c r="L203">
        <v>10</v>
      </c>
      <c r="M203">
        <v>3.97</v>
      </c>
      <c r="N203">
        <v>15.93</v>
      </c>
      <c r="O203">
        <v>64.45</v>
      </c>
      <c r="P203">
        <v>2.2999999999999998</v>
      </c>
      <c r="Q203">
        <v>9114</v>
      </c>
      <c r="R203">
        <v>2157</v>
      </c>
      <c r="S203">
        <v>10</v>
      </c>
      <c r="T203">
        <v>36733665</v>
      </c>
      <c r="U203">
        <v>5806404</v>
      </c>
      <c r="V203">
        <v>30927261</v>
      </c>
    </row>
    <row r="204" spans="1:22" x14ac:dyDescent="0.3">
      <c r="A204" t="s">
        <v>221</v>
      </c>
      <c r="B204" t="s">
        <v>1199</v>
      </c>
      <c r="C204" t="s">
        <v>1634</v>
      </c>
      <c r="D204" t="s">
        <v>1637</v>
      </c>
      <c r="E204">
        <v>2023</v>
      </c>
      <c r="F204" t="s">
        <v>1639</v>
      </c>
      <c r="G204">
        <v>538</v>
      </c>
      <c r="H204">
        <v>10518</v>
      </c>
      <c r="I204">
        <v>7831</v>
      </c>
      <c r="J204">
        <v>254923</v>
      </c>
      <c r="K204">
        <v>5.99</v>
      </c>
      <c r="L204">
        <v>3</v>
      </c>
      <c r="M204">
        <v>2.46</v>
      </c>
      <c r="N204">
        <v>22.47</v>
      </c>
      <c r="O204">
        <v>78.709999999999994</v>
      </c>
      <c r="P204">
        <v>4.0999999999999996</v>
      </c>
      <c r="Q204">
        <v>15753</v>
      </c>
      <c r="R204">
        <v>763</v>
      </c>
      <c r="S204">
        <v>4</v>
      </c>
      <c r="T204">
        <v>5658684</v>
      </c>
      <c r="U204">
        <v>4468001</v>
      </c>
      <c r="V204">
        <v>1190683</v>
      </c>
    </row>
    <row r="205" spans="1:22" x14ac:dyDescent="0.3">
      <c r="A205" t="s">
        <v>222</v>
      </c>
      <c r="B205" t="s">
        <v>1200</v>
      </c>
      <c r="C205" t="s">
        <v>1632</v>
      </c>
      <c r="D205" t="s">
        <v>1638</v>
      </c>
      <c r="E205">
        <v>2024</v>
      </c>
      <c r="F205" t="s">
        <v>1640</v>
      </c>
      <c r="G205">
        <v>3026</v>
      </c>
      <c r="H205">
        <v>3000</v>
      </c>
      <c r="I205">
        <v>12980</v>
      </c>
      <c r="J205">
        <v>58036</v>
      </c>
      <c r="K205">
        <v>12.6</v>
      </c>
      <c r="L205">
        <v>6</v>
      </c>
      <c r="M205">
        <v>8.1199999999999992</v>
      </c>
      <c r="N205">
        <v>11.41</v>
      </c>
      <c r="O205">
        <v>60.31</v>
      </c>
      <c r="P205">
        <v>4</v>
      </c>
      <c r="Q205">
        <v>19513</v>
      </c>
      <c r="R205">
        <v>4768</v>
      </c>
      <c r="S205">
        <v>4</v>
      </c>
      <c r="T205">
        <v>9078000</v>
      </c>
      <c r="U205">
        <v>39335516</v>
      </c>
      <c r="V205">
        <v>-30257516</v>
      </c>
    </row>
    <row r="206" spans="1:22" x14ac:dyDescent="0.3">
      <c r="A206" t="s">
        <v>223</v>
      </c>
      <c r="B206" t="s">
        <v>1201</v>
      </c>
      <c r="C206" t="s">
        <v>1632</v>
      </c>
      <c r="D206" t="s">
        <v>1636</v>
      </c>
      <c r="E206">
        <v>2024</v>
      </c>
      <c r="F206" t="s">
        <v>1641</v>
      </c>
      <c r="G206">
        <v>2009</v>
      </c>
      <c r="H206">
        <v>8237</v>
      </c>
      <c r="I206">
        <v>13058</v>
      </c>
      <c r="J206">
        <v>81778</v>
      </c>
      <c r="K206">
        <v>2.83</v>
      </c>
      <c r="L206">
        <v>14</v>
      </c>
      <c r="M206">
        <v>3.43</v>
      </c>
      <c r="N206">
        <v>3.74</v>
      </c>
      <c r="O206">
        <v>71.03</v>
      </c>
      <c r="P206">
        <v>2.9</v>
      </c>
      <c r="Q206">
        <v>18646</v>
      </c>
      <c r="R206">
        <v>2129</v>
      </c>
      <c r="S206">
        <v>7</v>
      </c>
      <c r="T206">
        <v>16548133</v>
      </c>
      <c r="U206">
        <v>26315300</v>
      </c>
      <c r="V206">
        <v>-9767167</v>
      </c>
    </row>
    <row r="207" spans="1:22" x14ac:dyDescent="0.3">
      <c r="A207" t="s">
        <v>224</v>
      </c>
      <c r="B207" t="s">
        <v>1202</v>
      </c>
      <c r="C207" t="s">
        <v>1632</v>
      </c>
      <c r="D207" t="s">
        <v>1637</v>
      </c>
      <c r="E207">
        <v>2023</v>
      </c>
      <c r="F207" t="s">
        <v>1639</v>
      </c>
      <c r="G207">
        <v>2435</v>
      </c>
      <c r="H207">
        <v>4794</v>
      </c>
      <c r="I207">
        <v>10559</v>
      </c>
      <c r="J207">
        <v>470950</v>
      </c>
      <c r="K207">
        <v>10.09</v>
      </c>
      <c r="L207">
        <v>17</v>
      </c>
      <c r="M207">
        <v>1.1100000000000001</v>
      </c>
      <c r="N207">
        <v>23.25</v>
      </c>
      <c r="O207">
        <v>71.22</v>
      </c>
      <c r="P207">
        <v>1.2</v>
      </c>
      <c r="Q207">
        <v>8405</v>
      </c>
      <c r="R207">
        <v>5817</v>
      </c>
      <c r="S207">
        <v>12</v>
      </c>
      <c r="T207">
        <v>11673390</v>
      </c>
      <c r="U207">
        <v>26182115</v>
      </c>
      <c r="V207">
        <v>-14508725</v>
      </c>
    </row>
    <row r="208" spans="1:22" x14ac:dyDescent="0.3">
      <c r="A208" t="s">
        <v>225</v>
      </c>
      <c r="B208" t="s">
        <v>1202</v>
      </c>
      <c r="C208" t="s">
        <v>1634</v>
      </c>
      <c r="D208" t="s">
        <v>1636</v>
      </c>
      <c r="E208">
        <v>2023</v>
      </c>
      <c r="F208" t="s">
        <v>1641</v>
      </c>
      <c r="G208">
        <v>2969</v>
      </c>
      <c r="H208">
        <v>5997</v>
      </c>
      <c r="I208">
        <v>6141</v>
      </c>
      <c r="J208">
        <v>204245</v>
      </c>
      <c r="K208">
        <v>14.66</v>
      </c>
      <c r="L208">
        <v>11</v>
      </c>
      <c r="M208">
        <v>5.7</v>
      </c>
      <c r="N208">
        <v>11.47</v>
      </c>
      <c r="O208">
        <v>38.5</v>
      </c>
      <c r="P208">
        <v>2.2000000000000002</v>
      </c>
      <c r="Q208">
        <v>6389</v>
      </c>
      <c r="R208">
        <v>2796</v>
      </c>
      <c r="S208">
        <v>11</v>
      </c>
      <c r="T208">
        <v>17805093</v>
      </c>
      <c r="U208">
        <v>18436874</v>
      </c>
      <c r="V208">
        <v>-631781</v>
      </c>
    </row>
    <row r="209" spans="1:22" x14ac:dyDescent="0.3">
      <c r="A209" t="s">
        <v>226</v>
      </c>
      <c r="B209" t="s">
        <v>1203</v>
      </c>
      <c r="C209" t="s">
        <v>1633</v>
      </c>
      <c r="D209" t="s">
        <v>1636</v>
      </c>
      <c r="E209">
        <v>2023</v>
      </c>
      <c r="F209" t="s">
        <v>1641</v>
      </c>
      <c r="G209">
        <v>4786</v>
      </c>
      <c r="H209">
        <v>19350</v>
      </c>
      <c r="I209">
        <v>838</v>
      </c>
      <c r="J209">
        <v>211475</v>
      </c>
      <c r="K209">
        <v>1.53</v>
      </c>
      <c r="L209">
        <v>16</v>
      </c>
      <c r="M209">
        <v>5.82</v>
      </c>
      <c r="N209">
        <v>4.54</v>
      </c>
      <c r="O209">
        <v>31.93</v>
      </c>
      <c r="P209">
        <v>2.2000000000000002</v>
      </c>
      <c r="Q209">
        <v>6339</v>
      </c>
      <c r="R209">
        <v>8931</v>
      </c>
      <c r="S209">
        <v>2</v>
      </c>
      <c r="T209">
        <v>92609100</v>
      </c>
      <c r="U209">
        <v>4222143</v>
      </c>
      <c r="V209">
        <v>88386957</v>
      </c>
    </row>
    <row r="210" spans="1:22" x14ac:dyDescent="0.3">
      <c r="A210" t="s">
        <v>227</v>
      </c>
      <c r="B210" t="s">
        <v>1204</v>
      </c>
      <c r="C210" t="s">
        <v>1633</v>
      </c>
      <c r="D210" t="s">
        <v>1636</v>
      </c>
      <c r="E210">
        <v>2024</v>
      </c>
      <c r="F210" t="s">
        <v>1641</v>
      </c>
      <c r="G210">
        <v>1852</v>
      </c>
      <c r="H210">
        <v>2114</v>
      </c>
      <c r="I210">
        <v>11536</v>
      </c>
      <c r="J210">
        <v>252747</v>
      </c>
      <c r="K210">
        <v>0.12</v>
      </c>
      <c r="L210">
        <v>0</v>
      </c>
      <c r="M210">
        <v>7.15</v>
      </c>
      <c r="N210">
        <v>7.56</v>
      </c>
      <c r="O210">
        <v>74.09</v>
      </c>
      <c r="P210">
        <v>4.2</v>
      </c>
      <c r="Q210">
        <v>5457</v>
      </c>
      <c r="R210">
        <v>2763</v>
      </c>
      <c r="S210">
        <v>7</v>
      </c>
      <c r="T210">
        <v>3915128</v>
      </c>
      <c r="U210">
        <v>21617419</v>
      </c>
      <c r="V210">
        <v>-17702291</v>
      </c>
    </row>
    <row r="211" spans="1:22" x14ac:dyDescent="0.3">
      <c r="A211" t="s">
        <v>228</v>
      </c>
      <c r="B211" t="s">
        <v>1205</v>
      </c>
      <c r="C211" t="s">
        <v>1634</v>
      </c>
      <c r="D211" t="s">
        <v>1635</v>
      </c>
      <c r="E211">
        <v>2023</v>
      </c>
      <c r="F211" t="s">
        <v>1641</v>
      </c>
      <c r="G211">
        <v>4111</v>
      </c>
      <c r="H211">
        <v>10874</v>
      </c>
      <c r="I211">
        <v>5675</v>
      </c>
      <c r="J211">
        <v>449560</v>
      </c>
      <c r="K211">
        <v>6.5</v>
      </c>
      <c r="L211">
        <v>10</v>
      </c>
      <c r="M211">
        <v>2.4</v>
      </c>
      <c r="N211">
        <v>1.27</v>
      </c>
      <c r="O211">
        <v>40.17</v>
      </c>
      <c r="P211">
        <v>1.4</v>
      </c>
      <c r="Q211">
        <v>2057</v>
      </c>
      <c r="R211">
        <v>2845</v>
      </c>
      <c r="S211">
        <v>13</v>
      </c>
      <c r="T211">
        <v>44703014</v>
      </c>
      <c r="U211">
        <v>23779485</v>
      </c>
      <c r="V211">
        <v>20923529</v>
      </c>
    </row>
    <row r="212" spans="1:22" x14ac:dyDescent="0.3">
      <c r="A212" t="s">
        <v>229</v>
      </c>
      <c r="B212" t="s">
        <v>1206</v>
      </c>
      <c r="C212" t="s">
        <v>1634</v>
      </c>
      <c r="D212" t="s">
        <v>1638</v>
      </c>
      <c r="E212">
        <v>2024</v>
      </c>
      <c r="F212" t="s">
        <v>1642</v>
      </c>
      <c r="G212">
        <v>3419</v>
      </c>
      <c r="H212">
        <v>4167</v>
      </c>
      <c r="I212">
        <v>2056</v>
      </c>
      <c r="J212">
        <v>68800</v>
      </c>
      <c r="K212">
        <v>1.39</v>
      </c>
      <c r="L212">
        <v>0</v>
      </c>
      <c r="M212">
        <v>4.4400000000000004</v>
      </c>
      <c r="N212">
        <v>11.71</v>
      </c>
      <c r="O212">
        <v>82.27</v>
      </c>
      <c r="P212">
        <v>4.2</v>
      </c>
      <c r="Q212">
        <v>6121</v>
      </c>
      <c r="R212">
        <v>5104</v>
      </c>
      <c r="S212">
        <v>4</v>
      </c>
      <c r="T212">
        <v>14246973</v>
      </c>
      <c r="U212">
        <v>7098264</v>
      </c>
      <c r="V212">
        <v>7148709</v>
      </c>
    </row>
    <row r="213" spans="1:22" x14ac:dyDescent="0.3">
      <c r="A213" t="s">
        <v>230</v>
      </c>
      <c r="B213" t="s">
        <v>1207</v>
      </c>
      <c r="C213" t="s">
        <v>1633</v>
      </c>
      <c r="D213" t="s">
        <v>1638</v>
      </c>
      <c r="E213">
        <v>2023</v>
      </c>
      <c r="F213" t="s">
        <v>1642</v>
      </c>
      <c r="G213">
        <v>312</v>
      </c>
      <c r="H213">
        <v>14909</v>
      </c>
      <c r="I213">
        <v>11982</v>
      </c>
      <c r="J213">
        <v>337516</v>
      </c>
      <c r="K213">
        <v>11.23</v>
      </c>
      <c r="L213">
        <v>14</v>
      </c>
      <c r="M213">
        <v>2.82</v>
      </c>
      <c r="N213">
        <v>21.33</v>
      </c>
      <c r="O213">
        <v>15.58</v>
      </c>
      <c r="P213">
        <v>3.7</v>
      </c>
      <c r="Q213">
        <v>16432</v>
      </c>
      <c r="R213">
        <v>6421</v>
      </c>
      <c r="S213">
        <v>12</v>
      </c>
      <c r="T213">
        <v>4651608</v>
      </c>
      <c r="U213">
        <v>4075900</v>
      </c>
      <c r="V213">
        <v>575708</v>
      </c>
    </row>
    <row r="214" spans="1:22" x14ac:dyDescent="0.3">
      <c r="A214" t="s">
        <v>231</v>
      </c>
      <c r="B214" t="s">
        <v>1208</v>
      </c>
      <c r="C214" t="s">
        <v>1634</v>
      </c>
      <c r="D214" t="s">
        <v>1637</v>
      </c>
      <c r="E214">
        <v>2023</v>
      </c>
      <c r="F214" t="s">
        <v>1641</v>
      </c>
      <c r="G214">
        <v>673</v>
      </c>
      <c r="H214">
        <v>18014</v>
      </c>
      <c r="I214">
        <v>8497</v>
      </c>
      <c r="J214">
        <v>373660</v>
      </c>
      <c r="K214">
        <v>13.72</v>
      </c>
      <c r="L214">
        <v>9</v>
      </c>
      <c r="M214">
        <v>0.81</v>
      </c>
      <c r="N214">
        <v>23.34</v>
      </c>
      <c r="O214">
        <v>14.66</v>
      </c>
      <c r="P214">
        <v>3.9</v>
      </c>
      <c r="Q214">
        <v>2339</v>
      </c>
      <c r="R214">
        <v>5225</v>
      </c>
      <c r="S214">
        <v>5</v>
      </c>
      <c r="T214">
        <v>12123422</v>
      </c>
      <c r="U214">
        <v>6092141</v>
      </c>
      <c r="V214">
        <v>6031281</v>
      </c>
    </row>
    <row r="215" spans="1:22" x14ac:dyDescent="0.3">
      <c r="A215" t="s">
        <v>232</v>
      </c>
      <c r="B215" t="s">
        <v>1209</v>
      </c>
      <c r="C215" t="s">
        <v>1633</v>
      </c>
      <c r="D215" t="s">
        <v>1636</v>
      </c>
      <c r="E215">
        <v>2023</v>
      </c>
      <c r="F215" t="s">
        <v>1642</v>
      </c>
      <c r="G215">
        <v>1066</v>
      </c>
      <c r="H215">
        <v>4483</v>
      </c>
      <c r="I215">
        <v>2996</v>
      </c>
      <c r="J215">
        <v>332682</v>
      </c>
      <c r="K215">
        <v>6.51</v>
      </c>
      <c r="L215">
        <v>6</v>
      </c>
      <c r="M215">
        <v>8.77</v>
      </c>
      <c r="N215">
        <v>23.32</v>
      </c>
      <c r="O215">
        <v>84.16</v>
      </c>
      <c r="P215">
        <v>2.7</v>
      </c>
      <c r="Q215">
        <v>10743</v>
      </c>
      <c r="R215">
        <v>5048</v>
      </c>
      <c r="S215">
        <v>10</v>
      </c>
      <c r="T215">
        <v>4778878</v>
      </c>
      <c r="U215">
        <v>3526418</v>
      </c>
      <c r="V215">
        <v>1252460</v>
      </c>
    </row>
    <row r="216" spans="1:22" x14ac:dyDescent="0.3">
      <c r="A216" t="s">
        <v>233</v>
      </c>
      <c r="B216" t="s">
        <v>1063</v>
      </c>
      <c r="C216" t="s">
        <v>1632</v>
      </c>
      <c r="D216" t="s">
        <v>1638</v>
      </c>
      <c r="E216">
        <v>2024</v>
      </c>
      <c r="F216" t="s">
        <v>1639</v>
      </c>
      <c r="G216">
        <v>3693</v>
      </c>
      <c r="H216">
        <v>14151</v>
      </c>
      <c r="I216">
        <v>12460</v>
      </c>
      <c r="J216">
        <v>376062</v>
      </c>
      <c r="K216">
        <v>3.88</v>
      </c>
      <c r="L216">
        <v>1</v>
      </c>
      <c r="M216">
        <v>7.29</v>
      </c>
      <c r="N216">
        <v>3.13</v>
      </c>
      <c r="O216">
        <v>61.88</v>
      </c>
      <c r="P216">
        <v>3.7</v>
      </c>
      <c r="Q216">
        <v>11096</v>
      </c>
      <c r="R216">
        <v>4502</v>
      </c>
      <c r="S216">
        <v>4</v>
      </c>
      <c r="T216">
        <v>52259643</v>
      </c>
      <c r="U216">
        <v>46390842</v>
      </c>
      <c r="V216">
        <v>5868801</v>
      </c>
    </row>
    <row r="217" spans="1:22" x14ac:dyDescent="0.3">
      <c r="A217" t="s">
        <v>234</v>
      </c>
      <c r="B217" t="s">
        <v>1210</v>
      </c>
      <c r="C217" t="s">
        <v>1633</v>
      </c>
      <c r="D217" t="s">
        <v>1637</v>
      </c>
      <c r="E217">
        <v>2024</v>
      </c>
      <c r="F217" t="s">
        <v>1641</v>
      </c>
      <c r="G217">
        <v>2099</v>
      </c>
      <c r="H217">
        <v>9730</v>
      </c>
      <c r="I217">
        <v>7965</v>
      </c>
      <c r="J217">
        <v>458189</v>
      </c>
      <c r="K217">
        <v>6.52</v>
      </c>
      <c r="L217">
        <v>9</v>
      </c>
      <c r="M217">
        <v>3.01</v>
      </c>
      <c r="N217">
        <v>9.5500000000000007</v>
      </c>
      <c r="O217">
        <v>40.369999999999997</v>
      </c>
      <c r="P217">
        <v>3.4</v>
      </c>
      <c r="Q217">
        <v>8498</v>
      </c>
      <c r="R217">
        <v>3527</v>
      </c>
      <c r="S217">
        <v>2</v>
      </c>
      <c r="T217">
        <v>20423270</v>
      </c>
      <c r="U217">
        <v>17176724</v>
      </c>
      <c r="V217">
        <v>3246546</v>
      </c>
    </row>
    <row r="218" spans="1:22" x14ac:dyDescent="0.3">
      <c r="A218" t="s">
        <v>235</v>
      </c>
      <c r="B218" t="s">
        <v>1211</v>
      </c>
      <c r="C218" t="s">
        <v>1632</v>
      </c>
      <c r="D218" t="s">
        <v>1636</v>
      </c>
      <c r="E218">
        <v>2024</v>
      </c>
      <c r="F218" t="s">
        <v>1639</v>
      </c>
      <c r="G218">
        <v>3773</v>
      </c>
      <c r="H218">
        <v>8140</v>
      </c>
      <c r="I218">
        <v>11700</v>
      </c>
      <c r="J218">
        <v>383299</v>
      </c>
      <c r="K218">
        <v>10.85</v>
      </c>
      <c r="L218">
        <v>3</v>
      </c>
      <c r="M218">
        <v>5.99</v>
      </c>
      <c r="N218">
        <v>0.71</v>
      </c>
      <c r="O218">
        <v>70.400000000000006</v>
      </c>
      <c r="P218">
        <v>4.0999999999999996</v>
      </c>
      <c r="Q218">
        <v>11629</v>
      </c>
      <c r="R218">
        <v>6012</v>
      </c>
      <c r="S218">
        <v>4</v>
      </c>
      <c r="T218">
        <v>30712220</v>
      </c>
      <c r="U218">
        <v>44527399</v>
      </c>
      <c r="V218">
        <v>-13815179</v>
      </c>
    </row>
    <row r="219" spans="1:22" x14ac:dyDescent="0.3">
      <c r="A219" t="s">
        <v>236</v>
      </c>
      <c r="B219" t="s">
        <v>1212</v>
      </c>
      <c r="C219" t="s">
        <v>1632</v>
      </c>
      <c r="D219" t="s">
        <v>1638</v>
      </c>
      <c r="E219">
        <v>2024</v>
      </c>
      <c r="F219" t="s">
        <v>1642</v>
      </c>
      <c r="G219">
        <v>4598</v>
      </c>
      <c r="H219">
        <v>13279</v>
      </c>
      <c r="I219">
        <v>1101</v>
      </c>
      <c r="J219">
        <v>281312</v>
      </c>
      <c r="K219">
        <v>0.14000000000000001</v>
      </c>
      <c r="L219">
        <v>11</v>
      </c>
      <c r="M219">
        <v>2.0099999999999998</v>
      </c>
      <c r="N219">
        <v>21.38</v>
      </c>
      <c r="O219">
        <v>63.79</v>
      </c>
      <c r="P219">
        <v>2.8</v>
      </c>
      <c r="Q219">
        <v>2010</v>
      </c>
      <c r="R219">
        <v>494</v>
      </c>
      <c r="S219">
        <v>8</v>
      </c>
      <c r="T219">
        <v>61056842</v>
      </c>
      <c r="U219">
        <v>5343710</v>
      </c>
      <c r="V219">
        <v>55713132</v>
      </c>
    </row>
    <row r="220" spans="1:22" x14ac:dyDescent="0.3">
      <c r="A220" t="s">
        <v>237</v>
      </c>
      <c r="B220" t="s">
        <v>1082</v>
      </c>
      <c r="C220" t="s">
        <v>1633</v>
      </c>
      <c r="D220" t="s">
        <v>1636</v>
      </c>
      <c r="E220">
        <v>2024</v>
      </c>
      <c r="F220" t="s">
        <v>1640</v>
      </c>
      <c r="G220">
        <v>3158</v>
      </c>
      <c r="H220">
        <v>16817</v>
      </c>
      <c r="I220">
        <v>8327</v>
      </c>
      <c r="J220">
        <v>109500</v>
      </c>
      <c r="K220">
        <v>8.84</v>
      </c>
      <c r="L220">
        <v>18</v>
      </c>
      <c r="M220">
        <v>8.9</v>
      </c>
      <c r="N220">
        <v>8.9700000000000006</v>
      </c>
      <c r="O220">
        <v>52.5</v>
      </c>
      <c r="P220">
        <v>2.9</v>
      </c>
      <c r="Q220">
        <v>13096</v>
      </c>
      <c r="R220">
        <v>3697</v>
      </c>
      <c r="S220">
        <v>14</v>
      </c>
      <c r="T220">
        <v>53108086</v>
      </c>
      <c r="U220">
        <v>26406166</v>
      </c>
      <c r="V220">
        <v>26701920</v>
      </c>
    </row>
    <row r="221" spans="1:22" x14ac:dyDescent="0.3">
      <c r="A221" t="s">
        <v>238</v>
      </c>
      <c r="B221" t="s">
        <v>1213</v>
      </c>
      <c r="C221" t="s">
        <v>1634</v>
      </c>
      <c r="D221" t="s">
        <v>1635</v>
      </c>
      <c r="E221">
        <v>2024</v>
      </c>
      <c r="F221" t="s">
        <v>1642</v>
      </c>
      <c r="G221">
        <v>4140</v>
      </c>
      <c r="H221">
        <v>18804</v>
      </c>
      <c r="I221">
        <v>7181</v>
      </c>
      <c r="J221">
        <v>217647</v>
      </c>
      <c r="K221">
        <v>9.1999999999999993</v>
      </c>
      <c r="L221">
        <v>10</v>
      </c>
      <c r="M221">
        <v>1.1499999999999999</v>
      </c>
      <c r="N221">
        <v>15.78</v>
      </c>
      <c r="O221">
        <v>17.91</v>
      </c>
      <c r="P221">
        <v>3.6</v>
      </c>
      <c r="Q221">
        <v>14474</v>
      </c>
      <c r="R221">
        <v>429</v>
      </c>
      <c r="S221">
        <v>8</v>
      </c>
      <c r="T221">
        <v>77848560</v>
      </c>
      <c r="U221">
        <v>29946987</v>
      </c>
      <c r="V221">
        <v>47901573</v>
      </c>
    </row>
    <row r="222" spans="1:22" x14ac:dyDescent="0.3">
      <c r="A222" t="s">
        <v>239</v>
      </c>
      <c r="B222" t="s">
        <v>1125</v>
      </c>
      <c r="C222" t="s">
        <v>1632</v>
      </c>
      <c r="D222" t="s">
        <v>1637</v>
      </c>
      <c r="E222">
        <v>2023</v>
      </c>
      <c r="F222" t="s">
        <v>1641</v>
      </c>
      <c r="G222">
        <v>2106</v>
      </c>
      <c r="H222">
        <v>9064</v>
      </c>
      <c r="I222">
        <v>1446</v>
      </c>
      <c r="J222">
        <v>286527</v>
      </c>
      <c r="K222">
        <v>9.57</v>
      </c>
      <c r="L222">
        <v>7</v>
      </c>
      <c r="M222">
        <v>0.04</v>
      </c>
      <c r="N222">
        <v>17.87</v>
      </c>
      <c r="O222">
        <v>74.97</v>
      </c>
      <c r="P222">
        <v>1.4</v>
      </c>
      <c r="Q222">
        <v>2637</v>
      </c>
      <c r="R222">
        <v>872</v>
      </c>
      <c r="S222">
        <v>12</v>
      </c>
      <c r="T222">
        <v>19088784</v>
      </c>
      <c r="U222">
        <v>3331803</v>
      </c>
      <c r="V222">
        <v>15756981</v>
      </c>
    </row>
    <row r="223" spans="1:22" x14ac:dyDescent="0.3">
      <c r="A223" t="s">
        <v>240</v>
      </c>
      <c r="B223" t="s">
        <v>1214</v>
      </c>
      <c r="C223" t="s">
        <v>1632</v>
      </c>
      <c r="D223" t="s">
        <v>1637</v>
      </c>
      <c r="E223">
        <v>2023</v>
      </c>
      <c r="F223" t="s">
        <v>1639</v>
      </c>
      <c r="G223">
        <v>3220</v>
      </c>
      <c r="H223">
        <v>17020</v>
      </c>
      <c r="I223">
        <v>13750</v>
      </c>
      <c r="J223">
        <v>485477</v>
      </c>
      <c r="K223">
        <v>3.63</v>
      </c>
      <c r="L223">
        <v>17</v>
      </c>
      <c r="M223">
        <v>5.0199999999999996</v>
      </c>
      <c r="N223">
        <v>10.75</v>
      </c>
      <c r="O223">
        <v>79.28</v>
      </c>
      <c r="P223">
        <v>2.7</v>
      </c>
      <c r="Q223">
        <v>15200</v>
      </c>
      <c r="R223">
        <v>8235</v>
      </c>
      <c r="S223">
        <v>6</v>
      </c>
      <c r="T223">
        <v>54804400</v>
      </c>
      <c r="U223">
        <v>44760477</v>
      </c>
      <c r="V223">
        <v>10043923</v>
      </c>
    </row>
    <row r="224" spans="1:22" x14ac:dyDescent="0.3">
      <c r="A224" t="s">
        <v>241</v>
      </c>
      <c r="B224" t="s">
        <v>1215</v>
      </c>
      <c r="C224" t="s">
        <v>1632</v>
      </c>
      <c r="D224" t="s">
        <v>1638</v>
      </c>
      <c r="E224">
        <v>2023</v>
      </c>
      <c r="F224" t="s">
        <v>1639</v>
      </c>
      <c r="G224">
        <v>1732</v>
      </c>
      <c r="H224">
        <v>15237</v>
      </c>
      <c r="I224">
        <v>10751</v>
      </c>
      <c r="J224">
        <v>160659</v>
      </c>
      <c r="K224">
        <v>10.71</v>
      </c>
      <c r="L224">
        <v>10</v>
      </c>
      <c r="M224">
        <v>5.83</v>
      </c>
      <c r="N224">
        <v>7.66</v>
      </c>
      <c r="O224">
        <v>23.77</v>
      </c>
      <c r="P224">
        <v>4.9000000000000004</v>
      </c>
      <c r="Q224">
        <v>6166</v>
      </c>
      <c r="R224">
        <v>1745</v>
      </c>
      <c r="S224">
        <v>2</v>
      </c>
      <c r="T224">
        <v>26390484</v>
      </c>
      <c r="U224">
        <v>18781391</v>
      </c>
      <c r="V224">
        <v>7609093</v>
      </c>
    </row>
    <row r="225" spans="1:22" x14ac:dyDescent="0.3">
      <c r="A225" t="s">
        <v>242</v>
      </c>
      <c r="B225" t="s">
        <v>1216</v>
      </c>
      <c r="C225" t="s">
        <v>1634</v>
      </c>
      <c r="D225" t="s">
        <v>1636</v>
      </c>
      <c r="E225">
        <v>2023</v>
      </c>
      <c r="F225" t="s">
        <v>1642</v>
      </c>
      <c r="G225">
        <v>2305</v>
      </c>
      <c r="H225">
        <v>10823</v>
      </c>
      <c r="I225">
        <v>13343</v>
      </c>
      <c r="J225">
        <v>77716</v>
      </c>
      <c r="K225">
        <v>1.37</v>
      </c>
      <c r="L225">
        <v>10</v>
      </c>
      <c r="M225">
        <v>5.79</v>
      </c>
      <c r="N225">
        <v>24.06</v>
      </c>
      <c r="O225">
        <v>78.040000000000006</v>
      </c>
      <c r="P225">
        <v>1.2</v>
      </c>
      <c r="Q225">
        <v>10406</v>
      </c>
      <c r="R225">
        <v>1887</v>
      </c>
      <c r="S225">
        <v>12</v>
      </c>
      <c r="T225">
        <v>24947015</v>
      </c>
      <c r="U225">
        <v>30833331</v>
      </c>
      <c r="V225">
        <v>-5886316</v>
      </c>
    </row>
    <row r="226" spans="1:22" x14ac:dyDescent="0.3">
      <c r="A226" t="s">
        <v>243</v>
      </c>
      <c r="B226" t="s">
        <v>1217</v>
      </c>
      <c r="C226" t="s">
        <v>1632</v>
      </c>
      <c r="D226" t="s">
        <v>1637</v>
      </c>
      <c r="E226">
        <v>2023</v>
      </c>
      <c r="F226" t="s">
        <v>1641</v>
      </c>
      <c r="G226">
        <v>1204</v>
      </c>
      <c r="H226">
        <v>16729</v>
      </c>
      <c r="I226">
        <v>9589</v>
      </c>
      <c r="J226">
        <v>446452</v>
      </c>
      <c r="K226">
        <v>2.99</v>
      </c>
      <c r="L226">
        <v>12</v>
      </c>
      <c r="M226">
        <v>0.55000000000000004</v>
      </c>
      <c r="N226">
        <v>24.11</v>
      </c>
      <c r="O226">
        <v>80.23</v>
      </c>
      <c r="P226">
        <v>2.2999999999999998</v>
      </c>
      <c r="Q226">
        <v>11978</v>
      </c>
      <c r="R226">
        <v>9915</v>
      </c>
      <c r="S226">
        <v>9</v>
      </c>
      <c r="T226">
        <v>20141716</v>
      </c>
      <c r="U226">
        <v>11991608</v>
      </c>
      <c r="V226">
        <v>8150108</v>
      </c>
    </row>
    <row r="227" spans="1:22" x14ac:dyDescent="0.3">
      <c r="A227" t="s">
        <v>244</v>
      </c>
      <c r="B227" t="s">
        <v>1218</v>
      </c>
      <c r="C227" t="s">
        <v>1634</v>
      </c>
      <c r="D227" t="s">
        <v>1636</v>
      </c>
      <c r="E227">
        <v>2023</v>
      </c>
      <c r="F227" t="s">
        <v>1639</v>
      </c>
      <c r="G227">
        <v>4549</v>
      </c>
      <c r="H227">
        <v>13213</v>
      </c>
      <c r="I227">
        <v>9653</v>
      </c>
      <c r="J227">
        <v>459064</v>
      </c>
      <c r="K227">
        <v>13.16</v>
      </c>
      <c r="L227">
        <v>2</v>
      </c>
      <c r="M227">
        <v>3.14</v>
      </c>
      <c r="N227">
        <v>7.24</v>
      </c>
      <c r="O227">
        <v>53.95</v>
      </c>
      <c r="P227">
        <v>2.2999999999999998</v>
      </c>
      <c r="Q227">
        <v>4154</v>
      </c>
      <c r="R227">
        <v>1099</v>
      </c>
      <c r="S227">
        <v>11</v>
      </c>
      <c r="T227">
        <v>60105937</v>
      </c>
      <c r="U227">
        <v>44370561</v>
      </c>
      <c r="V227">
        <v>15735376</v>
      </c>
    </row>
    <row r="228" spans="1:22" x14ac:dyDescent="0.3">
      <c r="A228" t="s">
        <v>245</v>
      </c>
      <c r="B228" t="s">
        <v>1219</v>
      </c>
      <c r="C228" t="s">
        <v>1634</v>
      </c>
      <c r="D228" t="s">
        <v>1636</v>
      </c>
      <c r="E228">
        <v>2024</v>
      </c>
      <c r="F228" t="s">
        <v>1641</v>
      </c>
      <c r="G228">
        <v>3241</v>
      </c>
      <c r="H228">
        <v>10002</v>
      </c>
      <c r="I228">
        <v>5130</v>
      </c>
      <c r="J228">
        <v>52352</v>
      </c>
      <c r="K228">
        <v>11.08</v>
      </c>
      <c r="L228">
        <v>11</v>
      </c>
      <c r="M228">
        <v>4.99</v>
      </c>
      <c r="N228">
        <v>11.99</v>
      </c>
      <c r="O228">
        <v>62.49</v>
      </c>
      <c r="P228">
        <v>3.5</v>
      </c>
      <c r="Q228">
        <v>2490</v>
      </c>
      <c r="R228">
        <v>1948</v>
      </c>
      <c r="S228">
        <v>9</v>
      </c>
      <c r="T228">
        <v>32416482</v>
      </c>
      <c r="U228">
        <v>16678682</v>
      </c>
      <c r="V228">
        <v>15737800</v>
      </c>
    </row>
    <row r="229" spans="1:22" x14ac:dyDescent="0.3">
      <c r="A229" t="s">
        <v>246</v>
      </c>
      <c r="B229" t="s">
        <v>1220</v>
      </c>
      <c r="C229" t="s">
        <v>1632</v>
      </c>
      <c r="D229" t="s">
        <v>1637</v>
      </c>
      <c r="E229">
        <v>2023</v>
      </c>
      <c r="F229" t="s">
        <v>1642</v>
      </c>
      <c r="G229">
        <v>1746</v>
      </c>
      <c r="H229">
        <v>2045</v>
      </c>
      <c r="I229">
        <v>10360</v>
      </c>
      <c r="J229">
        <v>183004</v>
      </c>
      <c r="K229">
        <v>0.21</v>
      </c>
      <c r="L229">
        <v>2</v>
      </c>
      <c r="M229">
        <v>2.17</v>
      </c>
      <c r="N229">
        <v>24.32</v>
      </c>
      <c r="O229">
        <v>40.58</v>
      </c>
      <c r="P229">
        <v>1.4</v>
      </c>
      <c r="Q229">
        <v>3660</v>
      </c>
      <c r="R229">
        <v>1661</v>
      </c>
      <c r="S229">
        <v>11</v>
      </c>
      <c r="T229">
        <v>3570570</v>
      </c>
      <c r="U229">
        <v>18271564</v>
      </c>
      <c r="V229">
        <v>-14700994</v>
      </c>
    </row>
    <row r="230" spans="1:22" x14ac:dyDescent="0.3">
      <c r="A230" t="s">
        <v>247</v>
      </c>
      <c r="B230" t="s">
        <v>1221</v>
      </c>
      <c r="C230" t="s">
        <v>1632</v>
      </c>
      <c r="D230" t="s">
        <v>1635</v>
      </c>
      <c r="E230">
        <v>2024</v>
      </c>
      <c r="F230" t="s">
        <v>1641</v>
      </c>
      <c r="G230">
        <v>4041</v>
      </c>
      <c r="H230">
        <v>5846</v>
      </c>
      <c r="I230">
        <v>11573</v>
      </c>
      <c r="J230">
        <v>388593</v>
      </c>
      <c r="K230">
        <v>3.73</v>
      </c>
      <c r="L230">
        <v>9</v>
      </c>
      <c r="M230">
        <v>8.73</v>
      </c>
      <c r="N230">
        <v>0.12</v>
      </c>
      <c r="O230">
        <v>32.54</v>
      </c>
      <c r="P230">
        <v>3.5</v>
      </c>
      <c r="Q230">
        <v>16636</v>
      </c>
      <c r="R230">
        <v>873</v>
      </c>
      <c r="S230">
        <v>13</v>
      </c>
      <c r="T230">
        <v>23623686</v>
      </c>
      <c r="U230">
        <v>47155086</v>
      </c>
      <c r="V230">
        <v>-23531400</v>
      </c>
    </row>
    <row r="231" spans="1:22" x14ac:dyDescent="0.3">
      <c r="A231" t="s">
        <v>248</v>
      </c>
      <c r="B231" t="s">
        <v>1222</v>
      </c>
      <c r="C231" t="s">
        <v>1633</v>
      </c>
      <c r="D231" t="s">
        <v>1636</v>
      </c>
      <c r="E231">
        <v>2023</v>
      </c>
      <c r="F231" t="s">
        <v>1639</v>
      </c>
      <c r="G231">
        <v>4773</v>
      </c>
      <c r="H231">
        <v>11496</v>
      </c>
      <c r="I231">
        <v>7803</v>
      </c>
      <c r="J231">
        <v>58556</v>
      </c>
      <c r="K231">
        <v>3.22</v>
      </c>
      <c r="L231">
        <v>16</v>
      </c>
      <c r="M231">
        <v>0.87</v>
      </c>
      <c r="N231">
        <v>10.32</v>
      </c>
      <c r="O231">
        <v>67.760000000000005</v>
      </c>
      <c r="P231">
        <v>1.4</v>
      </c>
      <c r="Q231">
        <v>11836</v>
      </c>
      <c r="R231">
        <v>7411</v>
      </c>
      <c r="S231">
        <v>11</v>
      </c>
      <c r="T231">
        <v>54870408</v>
      </c>
      <c r="U231">
        <v>37302275</v>
      </c>
      <c r="V231">
        <v>17568133</v>
      </c>
    </row>
    <row r="232" spans="1:22" x14ac:dyDescent="0.3">
      <c r="A232" t="s">
        <v>249</v>
      </c>
      <c r="B232" t="s">
        <v>1223</v>
      </c>
      <c r="C232" t="s">
        <v>1634</v>
      </c>
      <c r="D232" t="s">
        <v>1637</v>
      </c>
      <c r="E232">
        <v>2023</v>
      </c>
      <c r="F232" t="s">
        <v>1642</v>
      </c>
      <c r="G232">
        <v>4732</v>
      </c>
      <c r="H232">
        <v>17275</v>
      </c>
      <c r="I232">
        <v>12860</v>
      </c>
      <c r="J232">
        <v>311973</v>
      </c>
      <c r="K232">
        <v>4.0599999999999996</v>
      </c>
      <c r="L232">
        <v>1</v>
      </c>
      <c r="M232">
        <v>4.87</v>
      </c>
      <c r="N232">
        <v>2.5099999999999998</v>
      </c>
      <c r="O232">
        <v>78.95</v>
      </c>
      <c r="P232">
        <v>1.4</v>
      </c>
      <c r="Q232">
        <v>15769</v>
      </c>
      <c r="R232">
        <v>5279</v>
      </c>
      <c r="S232">
        <v>14</v>
      </c>
      <c r="T232">
        <v>81745300</v>
      </c>
      <c r="U232">
        <v>61165493</v>
      </c>
      <c r="V232">
        <v>20579807</v>
      </c>
    </row>
    <row r="233" spans="1:22" x14ac:dyDescent="0.3">
      <c r="A233" t="s">
        <v>250</v>
      </c>
      <c r="B233" t="s">
        <v>1224</v>
      </c>
      <c r="C233" t="s">
        <v>1632</v>
      </c>
      <c r="D233" t="s">
        <v>1638</v>
      </c>
      <c r="E233">
        <v>2023</v>
      </c>
      <c r="F233" t="s">
        <v>1641</v>
      </c>
      <c r="G233">
        <v>1698</v>
      </c>
      <c r="H233">
        <v>15419</v>
      </c>
      <c r="I233">
        <v>4337</v>
      </c>
      <c r="J233">
        <v>398980</v>
      </c>
      <c r="K233">
        <v>3.71</v>
      </c>
      <c r="L233">
        <v>16</v>
      </c>
      <c r="M233">
        <v>6.91</v>
      </c>
      <c r="N233">
        <v>12.73</v>
      </c>
      <c r="O233">
        <v>62.33</v>
      </c>
      <c r="P233">
        <v>3.9</v>
      </c>
      <c r="Q233">
        <v>17706</v>
      </c>
      <c r="R233">
        <v>1903</v>
      </c>
      <c r="S233">
        <v>11</v>
      </c>
      <c r="T233">
        <v>26181462</v>
      </c>
      <c r="U233">
        <v>7763206</v>
      </c>
      <c r="V233">
        <v>18418256</v>
      </c>
    </row>
    <row r="234" spans="1:22" x14ac:dyDescent="0.3">
      <c r="A234" t="s">
        <v>251</v>
      </c>
      <c r="B234" t="s">
        <v>1071</v>
      </c>
      <c r="C234" t="s">
        <v>1634</v>
      </c>
      <c r="D234" t="s">
        <v>1636</v>
      </c>
      <c r="E234">
        <v>2024</v>
      </c>
      <c r="F234" t="s">
        <v>1642</v>
      </c>
      <c r="G234">
        <v>1495</v>
      </c>
      <c r="H234">
        <v>5310</v>
      </c>
      <c r="I234">
        <v>13857</v>
      </c>
      <c r="J234">
        <v>186570</v>
      </c>
      <c r="K234">
        <v>0.94</v>
      </c>
      <c r="L234">
        <v>15</v>
      </c>
      <c r="M234">
        <v>2.62</v>
      </c>
      <c r="N234">
        <v>0.62</v>
      </c>
      <c r="O234">
        <v>50.93</v>
      </c>
      <c r="P234">
        <v>2.2999999999999998</v>
      </c>
      <c r="Q234">
        <v>3563</v>
      </c>
      <c r="R234">
        <v>9390</v>
      </c>
      <c r="S234">
        <v>3</v>
      </c>
      <c r="T234">
        <v>7938450</v>
      </c>
      <c r="U234">
        <v>20902785</v>
      </c>
      <c r="V234">
        <v>-12964335</v>
      </c>
    </row>
    <row r="235" spans="1:22" x14ac:dyDescent="0.3">
      <c r="A235" t="s">
        <v>252</v>
      </c>
      <c r="B235" t="s">
        <v>1225</v>
      </c>
      <c r="C235" t="s">
        <v>1634</v>
      </c>
      <c r="D235" t="s">
        <v>1637</v>
      </c>
      <c r="E235">
        <v>2023</v>
      </c>
      <c r="F235" t="s">
        <v>1639</v>
      </c>
      <c r="G235">
        <v>4249</v>
      </c>
      <c r="H235">
        <v>8706</v>
      </c>
      <c r="I235">
        <v>13300</v>
      </c>
      <c r="J235">
        <v>257190</v>
      </c>
      <c r="K235">
        <v>6.88</v>
      </c>
      <c r="L235">
        <v>1</v>
      </c>
      <c r="M235">
        <v>6.24</v>
      </c>
      <c r="N235">
        <v>10.17</v>
      </c>
      <c r="O235">
        <v>22.71</v>
      </c>
      <c r="P235">
        <v>4.9000000000000004</v>
      </c>
      <c r="Q235">
        <v>12295</v>
      </c>
      <c r="R235">
        <v>2150</v>
      </c>
      <c r="S235">
        <v>11</v>
      </c>
      <c r="T235">
        <v>36991794</v>
      </c>
      <c r="U235">
        <v>56768890</v>
      </c>
      <c r="V235">
        <v>-19777096</v>
      </c>
    </row>
    <row r="236" spans="1:22" x14ac:dyDescent="0.3">
      <c r="A236" t="s">
        <v>253</v>
      </c>
      <c r="B236" t="s">
        <v>1226</v>
      </c>
      <c r="C236" t="s">
        <v>1634</v>
      </c>
      <c r="D236" t="s">
        <v>1638</v>
      </c>
      <c r="E236">
        <v>2024</v>
      </c>
      <c r="F236" t="s">
        <v>1642</v>
      </c>
      <c r="G236">
        <v>3973</v>
      </c>
      <c r="H236">
        <v>10505</v>
      </c>
      <c r="I236">
        <v>5358</v>
      </c>
      <c r="J236">
        <v>100098</v>
      </c>
      <c r="K236">
        <v>10.99</v>
      </c>
      <c r="L236">
        <v>19</v>
      </c>
      <c r="M236">
        <v>8.2899999999999991</v>
      </c>
      <c r="N236">
        <v>5.52</v>
      </c>
      <c r="O236">
        <v>14.28</v>
      </c>
      <c r="P236">
        <v>1.1000000000000001</v>
      </c>
      <c r="Q236">
        <v>19861</v>
      </c>
      <c r="R236">
        <v>9890</v>
      </c>
      <c r="S236">
        <v>4</v>
      </c>
      <c r="T236">
        <v>41736365</v>
      </c>
      <c r="U236">
        <v>21387432</v>
      </c>
      <c r="V236">
        <v>20348933</v>
      </c>
    </row>
    <row r="237" spans="1:22" x14ac:dyDescent="0.3">
      <c r="A237" t="s">
        <v>254</v>
      </c>
      <c r="B237" t="s">
        <v>1227</v>
      </c>
      <c r="C237" t="s">
        <v>1633</v>
      </c>
      <c r="D237" t="s">
        <v>1638</v>
      </c>
      <c r="E237">
        <v>2023</v>
      </c>
      <c r="F237" t="s">
        <v>1639</v>
      </c>
      <c r="G237">
        <v>303</v>
      </c>
      <c r="H237">
        <v>17871</v>
      </c>
      <c r="I237">
        <v>7379</v>
      </c>
      <c r="J237">
        <v>424313</v>
      </c>
      <c r="K237">
        <v>9.1</v>
      </c>
      <c r="L237">
        <v>5</v>
      </c>
      <c r="M237">
        <v>1.9</v>
      </c>
      <c r="N237">
        <v>13.33</v>
      </c>
      <c r="O237">
        <v>45.66</v>
      </c>
      <c r="P237">
        <v>2.8</v>
      </c>
      <c r="Q237">
        <v>10067</v>
      </c>
      <c r="R237">
        <v>847</v>
      </c>
      <c r="S237">
        <v>5</v>
      </c>
      <c r="T237">
        <v>5414913</v>
      </c>
      <c r="U237">
        <v>2660150</v>
      </c>
      <c r="V237">
        <v>2754763</v>
      </c>
    </row>
    <row r="238" spans="1:22" x14ac:dyDescent="0.3">
      <c r="A238" t="s">
        <v>255</v>
      </c>
      <c r="B238" t="s">
        <v>1228</v>
      </c>
      <c r="C238" t="s">
        <v>1633</v>
      </c>
      <c r="D238" t="s">
        <v>1635</v>
      </c>
      <c r="E238">
        <v>2023</v>
      </c>
      <c r="F238" t="s">
        <v>1642</v>
      </c>
      <c r="G238">
        <v>3233</v>
      </c>
      <c r="H238">
        <v>13816</v>
      </c>
      <c r="I238">
        <v>9274</v>
      </c>
      <c r="J238">
        <v>190641</v>
      </c>
      <c r="K238">
        <v>10.09</v>
      </c>
      <c r="L238">
        <v>9</v>
      </c>
      <c r="M238">
        <v>9.17</v>
      </c>
      <c r="N238">
        <v>24.9</v>
      </c>
      <c r="O238">
        <v>13.95</v>
      </c>
      <c r="P238">
        <v>1.5</v>
      </c>
      <c r="Q238">
        <v>10433</v>
      </c>
      <c r="R238">
        <v>8225</v>
      </c>
      <c r="S238">
        <v>2</v>
      </c>
      <c r="T238">
        <v>44667128</v>
      </c>
      <c r="U238">
        <v>30173483</v>
      </c>
      <c r="V238">
        <v>14493645</v>
      </c>
    </row>
    <row r="239" spans="1:22" x14ac:dyDescent="0.3">
      <c r="A239" t="s">
        <v>256</v>
      </c>
      <c r="B239" t="s">
        <v>1229</v>
      </c>
      <c r="C239" t="s">
        <v>1632</v>
      </c>
      <c r="D239" t="s">
        <v>1636</v>
      </c>
      <c r="E239">
        <v>2023</v>
      </c>
      <c r="F239" t="s">
        <v>1639</v>
      </c>
      <c r="G239">
        <v>2607</v>
      </c>
      <c r="H239">
        <v>19916</v>
      </c>
      <c r="I239">
        <v>12670</v>
      </c>
      <c r="J239">
        <v>297199</v>
      </c>
      <c r="K239">
        <v>1.22</v>
      </c>
      <c r="L239">
        <v>9</v>
      </c>
      <c r="M239">
        <v>5.54</v>
      </c>
      <c r="N239">
        <v>20.010000000000002</v>
      </c>
      <c r="O239">
        <v>55.55</v>
      </c>
      <c r="P239">
        <v>2.4</v>
      </c>
      <c r="Q239">
        <v>20551</v>
      </c>
      <c r="R239">
        <v>5960</v>
      </c>
      <c r="S239">
        <v>5</v>
      </c>
      <c r="T239">
        <v>51921012</v>
      </c>
      <c r="U239">
        <v>33327889</v>
      </c>
      <c r="V239">
        <v>18593123</v>
      </c>
    </row>
    <row r="240" spans="1:22" x14ac:dyDescent="0.3">
      <c r="A240" t="s">
        <v>257</v>
      </c>
      <c r="B240" t="s">
        <v>1152</v>
      </c>
      <c r="C240" t="s">
        <v>1633</v>
      </c>
      <c r="D240" t="s">
        <v>1638</v>
      </c>
      <c r="E240">
        <v>2023</v>
      </c>
      <c r="F240" t="s">
        <v>1642</v>
      </c>
      <c r="G240">
        <v>148</v>
      </c>
      <c r="H240">
        <v>9936</v>
      </c>
      <c r="I240">
        <v>10478</v>
      </c>
      <c r="J240">
        <v>176060</v>
      </c>
      <c r="K240">
        <v>14.27</v>
      </c>
      <c r="L240">
        <v>7</v>
      </c>
      <c r="M240">
        <v>2.99</v>
      </c>
      <c r="N240">
        <v>21.14</v>
      </c>
      <c r="O240">
        <v>40.619999999999997</v>
      </c>
      <c r="P240">
        <v>5</v>
      </c>
      <c r="Q240">
        <v>17119</v>
      </c>
      <c r="R240">
        <v>4073</v>
      </c>
      <c r="S240">
        <v>6</v>
      </c>
      <c r="T240">
        <v>1470528</v>
      </c>
      <c r="U240">
        <v>1726804</v>
      </c>
      <c r="V240">
        <v>-256276</v>
      </c>
    </row>
    <row r="241" spans="1:22" x14ac:dyDescent="0.3">
      <c r="A241" t="s">
        <v>258</v>
      </c>
      <c r="B241" t="s">
        <v>1230</v>
      </c>
      <c r="C241" t="s">
        <v>1634</v>
      </c>
      <c r="D241" t="s">
        <v>1637</v>
      </c>
      <c r="E241">
        <v>2024</v>
      </c>
      <c r="F241" t="s">
        <v>1642</v>
      </c>
      <c r="G241">
        <v>2250</v>
      </c>
      <c r="H241">
        <v>14484</v>
      </c>
      <c r="I241">
        <v>4882</v>
      </c>
      <c r="J241">
        <v>237954</v>
      </c>
      <c r="K241">
        <v>12.58</v>
      </c>
      <c r="L241">
        <v>0</v>
      </c>
      <c r="M241">
        <v>4.3099999999999996</v>
      </c>
      <c r="N241">
        <v>15.88</v>
      </c>
      <c r="O241">
        <v>70.58</v>
      </c>
      <c r="P241">
        <v>4.5999999999999996</v>
      </c>
      <c r="Q241">
        <v>6419</v>
      </c>
      <c r="R241">
        <v>9845</v>
      </c>
      <c r="S241">
        <v>4</v>
      </c>
      <c r="T241">
        <v>32589000</v>
      </c>
      <c r="U241">
        <v>11222454</v>
      </c>
      <c r="V241">
        <v>21366546</v>
      </c>
    </row>
    <row r="242" spans="1:22" x14ac:dyDescent="0.3">
      <c r="A242" t="s">
        <v>259</v>
      </c>
      <c r="B242" t="s">
        <v>1231</v>
      </c>
      <c r="C242" t="s">
        <v>1633</v>
      </c>
      <c r="D242" t="s">
        <v>1636</v>
      </c>
      <c r="E242">
        <v>2024</v>
      </c>
      <c r="F242" t="s">
        <v>1641</v>
      </c>
      <c r="G242">
        <v>3011</v>
      </c>
      <c r="H242">
        <v>1771</v>
      </c>
      <c r="I242">
        <v>14518</v>
      </c>
      <c r="J242">
        <v>251465</v>
      </c>
      <c r="K242">
        <v>12.08</v>
      </c>
      <c r="L242">
        <v>12</v>
      </c>
      <c r="M242">
        <v>3.12</v>
      </c>
      <c r="N242">
        <v>1.04</v>
      </c>
      <c r="O242">
        <v>34.450000000000003</v>
      </c>
      <c r="P242">
        <v>1.2</v>
      </c>
      <c r="Q242">
        <v>13241</v>
      </c>
      <c r="R242">
        <v>1715</v>
      </c>
      <c r="S242">
        <v>12</v>
      </c>
      <c r="T242">
        <v>5332481</v>
      </c>
      <c r="U242">
        <v>43965163</v>
      </c>
      <c r="V242">
        <v>-38632682</v>
      </c>
    </row>
    <row r="243" spans="1:22" x14ac:dyDescent="0.3">
      <c r="A243" t="s">
        <v>260</v>
      </c>
      <c r="B243" t="s">
        <v>1232</v>
      </c>
      <c r="C243" t="s">
        <v>1632</v>
      </c>
      <c r="D243" t="s">
        <v>1637</v>
      </c>
      <c r="E243">
        <v>2023</v>
      </c>
      <c r="F243" t="s">
        <v>1642</v>
      </c>
      <c r="G243">
        <v>4483</v>
      </c>
      <c r="H243">
        <v>19655</v>
      </c>
      <c r="I243">
        <v>4983</v>
      </c>
      <c r="J243">
        <v>180544</v>
      </c>
      <c r="K243">
        <v>12.34</v>
      </c>
      <c r="L243">
        <v>8</v>
      </c>
      <c r="M243">
        <v>7.25</v>
      </c>
      <c r="N243">
        <v>5.17</v>
      </c>
      <c r="O243">
        <v>57.44</v>
      </c>
      <c r="P243">
        <v>3.3</v>
      </c>
      <c r="Q243">
        <v>10298</v>
      </c>
      <c r="R243">
        <v>3854</v>
      </c>
      <c r="S243">
        <v>11</v>
      </c>
      <c r="T243">
        <v>88113365</v>
      </c>
      <c r="U243">
        <v>22519333</v>
      </c>
      <c r="V243">
        <v>65594032</v>
      </c>
    </row>
    <row r="244" spans="1:22" x14ac:dyDescent="0.3">
      <c r="A244" t="s">
        <v>261</v>
      </c>
      <c r="B244" t="s">
        <v>1233</v>
      </c>
      <c r="C244" t="s">
        <v>1634</v>
      </c>
      <c r="D244" t="s">
        <v>1637</v>
      </c>
      <c r="E244">
        <v>2024</v>
      </c>
      <c r="F244" t="s">
        <v>1641</v>
      </c>
      <c r="G244">
        <v>3827</v>
      </c>
      <c r="H244">
        <v>12116</v>
      </c>
      <c r="I244">
        <v>14155</v>
      </c>
      <c r="J244">
        <v>50340</v>
      </c>
      <c r="K244">
        <v>13.99</v>
      </c>
      <c r="L244">
        <v>9</v>
      </c>
      <c r="M244">
        <v>7.96</v>
      </c>
      <c r="N244">
        <v>23.13</v>
      </c>
      <c r="O244">
        <v>53.01</v>
      </c>
      <c r="P244">
        <v>3.6</v>
      </c>
      <c r="Q244">
        <v>18427</v>
      </c>
      <c r="R244">
        <v>5606</v>
      </c>
      <c r="S244">
        <v>3</v>
      </c>
      <c r="T244">
        <v>46367932</v>
      </c>
      <c r="U244">
        <v>54221525</v>
      </c>
      <c r="V244">
        <v>-7853593</v>
      </c>
    </row>
    <row r="245" spans="1:22" x14ac:dyDescent="0.3">
      <c r="A245" t="s">
        <v>262</v>
      </c>
      <c r="B245" t="s">
        <v>1234</v>
      </c>
      <c r="C245" t="s">
        <v>1632</v>
      </c>
      <c r="D245" t="s">
        <v>1638</v>
      </c>
      <c r="E245">
        <v>2024</v>
      </c>
      <c r="F245" t="s">
        <v>1642</v>
      </c>
      <c r="G245">
        <v>2919</v>
      </c>
      <c r="H245">
        <v>5861</v>
      </c>
      <c r="I245">
        <v>9452</v>
      </c>
      <c r="J245">
        <v>225021</v>
      </c>
      <c r="K245">
        <v>8.16</v>
      </c>
      <c r="L245">
        <v>14</v>
      </c>
      <c r="M245">
        <v>8.33</v>
      </c>
      <c r="N245">
        <v>9.15</v>
      </c>
      <c r="O245">
        <v>10.38</v>
      </c>
      <c r="P245">
        <v>1.8</v>
      </c>
      <c r="Q245">
        <v>16066</v>
      </c>
      <c r="R245">
        <v>4321</v>
      </c>
      <c r="S245">
        <v>14</v>
      </c>
      <c r="T245">
        <v>17108259</v>
      </c>
      <c r="U245">
        <v>27815409</v>
      </c>
      <c r="V245">
        <v>-10707150</v>
      </c>
    </row>
    <row r="246" spans="1:22" x14ac:dyDescent="0.3">
      <c r="A246" t="s">
        <v>263</v>
      </c>
      <c r="B246" t="s">
        <v>1235</v>
      </c>
      <c r="C246" t="s">
        <v>1634</v>
      </c>
      <c r="D246" t="s">
        <v>1637</v>
      </c>
      <c r="E246">
        <v>2024</v>
      </c>
      <c r="F246" t="s">
        <v>1640</v>
      </c>
      <c r="G246">
        <v>3284</v>
      </c>
      <c r="H246">
        <v>8569</v>
      </c>
      <c r="I246">
        <v>11317</v>
      </c>
      <c r="J246">
        <v>132302</v>
      </c>
      <c r="K246">
        <v>3</v>
      </c>
      <c r="L246">
        <v>4</v>
      </c>
      <c r="M246">
        <v>9.86</v>
      </c>
      <c r="N246">
        <v>2.59</v>
      </c>
      <c r="O246">
        <v>15.79</v>
      </c>
      <c r="P246">
        <v>1.6</v>
      </c>
      <c r="Q246">
        <v>2383</v>
      </c>
      <c r="R246">
        <v>5391</v>
      </c>
      <c r="S246">
        <v>7</v>
      </c>
      <c r="T246">
        <v>28140596</v>
      </c>
      <c r="U246">
        <v>37297330</v>
      </c>
      <c r="V246">
        <v>-9156734</v>
      </c>
    </row>
    <row r="247" spans="1:22" x14ac:dyDescent="0.3">
      <c r="A247" t="s">
        <v>264</v>
      </c>
      <c r="B247" t="s">
        <v>1236</v>
      </c>
      <c r="C247" t="s">
        <v>1633</v>
      </c>
      <c r="D247" t="s">
        <v>1635</v>
      </c>
      <c r="E247">
        <v>2023</v>
      </c>
      <c r="F247" t="s">
        <v>1642</v>
      </c>
      <c r="G247">
        <v>3841</v>
      </c>
      <c r="H247">
        <v>18804</v>
      </c>
      <c r="I247">
        <v>4554</v>
      </c>
      <c r="J247">
        <v>272740</v>
      </c>
      <c r="K247">
        <v>9.25</v>
      </c>
      <c r="L247">
        <v>15</v>
      </c>
      <c r="M247">
        <v>7.91</v>
      </c>
      <c r="N247">
        <v>17.559999999999999</v>
      </c>
      <c r="O247">
        <v>33.229999999999997</v>
      </c>
      <c r="P247">
        <v>4.5999999999999996</v>
      </c>
      <c r="Q247">
        <v>10915</v>
      </c>
      <c r="R247">
        <v>5954</v>
      </c>
      <c r="S247">
        <v>9</v>
      </c>
      <c r="T247">
        <v>72226164</v>
      </c>
      <c r="U247">
        <v>17764654</v>
      </c>
      <c r="V247">
        <v>54461510</v>
      </c>
    </row>
    <row r="248" spans="1:22" x14ac:dyDescent="0.3">
      <c r="A248" t="s">
        <v>265</v>
      </c>
      <c r="B248" t="s">
        <v>1237</v>
      </c>
      <c r="C248" t="s">
        <v>1633</v>
      </c>
      <c r="D248" t="s">
        <v>1635</v>
      </c>
      <c r="E248">
        <v>2023</v>
      </c>
      <c r="F248" t="s">
        <v>1640</v>
      </c>
      <c r="G248">
        <v>1006</v>
      </c>
      <c r="H248">
        <v>4930</v>
      </c>
      <c r="I248">
        <v>11460</v>
      </c>
      <c r="J248">
        <v>50138</v>
      </c>
      <c r="K248">
        <v>11.14</v>
      </c>
      <c r="L248">
        <v>12</v>
      </c>
      <c r="M248">
        <v>6.01</v>
      </c>
      <c r="N248">
        <v>7.49</v>
      </c>
      <c r="O248">
        <v>80.58</v>
      </c>
      <c r="P248">
        <v>4.9000000000000004</v>
      </c>
      <c r="Q248">
        <v>12585</v>
      </c>
      <c r="R248">
        <v>316</v>
      </c>
      <c r="S248">
        <v>8</v>
      </c>
      <c r="T248">
        <v>4959580</v>
      </c>
      <c r="U248">
        <v>11578898</v>
      </c>
      <c r="V248">
        <v>-6619318</v>
      </c>
    </row>
    <row r="249" spans="1:22" x14ac:dyDescent="0.3">
      <c r="A249" t="s">
        <v>266</v>
      </c>
      <c r="B249" t="s">
        <v>1238</v>
      </c>
      <c r="C249" t="s">
        <v>1633</v>
      </c>
      <c r="D249" t="s">
        <v>1635</v>
      </c>
      <c r="E249">
        <v>2024</v>
      </c>
      <c r="F249" t="s">
        <v>1640</v>
      </c>
      <c r="G249">
        <v>4117</v>
      </c>
      <c r="H249">
        <v>14176</v>
      </c>
      <c r="I249">
        <v>2524</v>
      </c>
      <c r="J249">
        <v>443574</v>
      </c>
      <c r="K249">
        <v>11.07</v>
      </c>
      <c r="L249">
        <v>19</v>
      </c>
      <c r="M249">
        <v>3.39</v>
      </c>
      <c r="N249">
        <v>6.72</v>
      </c>
      <c r="O249">
        <v>21.76</v>
      </c>
      <c r="P249">
        <v>5</v>
      </c>
      <c r="Q249">
        <v>16508</v>
      </c>
      <c r="R249">
        <v>1459</v>
      </c>
      <c r="S249">
        <v>12</v>
      </c>
      <c r="T249">
        <v>58362592</v>
      </c>
      <c r="U249">
        <v>10834882</v>
      </c>
      <c r="V249">
        <v>47527710</v>
      </c>
    </row>
    <row r="250" spans="1:22" x14ac:dyDescent="0.3">
      <c r="A250" t="s">
        <v>267</v>
      </c>
      <c r="B250" t="s">
        <v>1029</v>
      </c>
      <c r="C250" t="s">
        <v>1634</v>
      </c>
      <c r="D250" t="s">
        <v>1638</v>
      </c>
      <c r="E250">
        <v>2023</v>
      </c>
      <c r="F250" t="s">
        <v>1639</v>
      </c>
      <c r="G250">
        <v>210</v>
      </c>
      <c r="H250">
        <v>12316</v>
      </c>
      <c r="I250">
        <v>2176</v>
      </c>
      <c r="J250">
        <v>169619</v>
      </c>
      <c r="K250">
        <v>7.82</v>
      </c>
      <c r="L250">
        <v>17</v>
      </c>
      <c r="M250">
        <v>5.45</v>
      </c>
      <c r="N250">
        <v>24.95</v>
      </c>
      <c r="O250">
        <v>66.87</v>
      </c>
      <c r="P250">
        <v>4.2</v>
      </c>
      <c r="Q250">
        <v>19952</v>
      </c>
      <c r="R250">
        <v>3874</v>
      </c>
      <c r="S250">
        <v>2</v>
      </c>
      <c r="T250">
        <v>2586360</v>
      </c>
      <c r="U250">
        <v>626579</v>
      </c>
      <c r="V250">
        <v>1959781</v>
      </c>
    </row>
    <row r="251" spans="1:22" x14ac:dyDescent="0.3">
      <c r="A251" t="s">
        <v>268</v>
      </c>
      <c r="B251" t="s">
        <v>1239</v>
      </c>
      <c r="C251" t="s">
        <v>1632</v>
      </c>
      <c r="D251" t="s">
        <v>1638</v>
      </c>
      <c r="E251">
        <v>2023</v>
      </c>
      <c r="F251" t="s">
        <v>1641</v>
      </c>
      <c r="G251">
        <v>4543</v>
      </c>
      <c r="H251">
        <v>3550</v>
      </c>
      <c r="I251">
        <v>11735</v>
      </c>
      <c r="J251">
        <v>397520</v>
      </c>
      <c r="K251">
        <v>1.03</v>
      </c>
      <c r="L251">
        <v>10</v>
      </c>
      <c r="M251">
        <v>0.41</v>
      </c>
      <c r="N251">
        <v>21.45</v>
      </c>
      <c r="O251">
        <v>87.87</v>
      </c>
      <c r="P251">
        <v>3.7</v>
      </c>
      <c r="Q251">
        <v>9620</v>
      </c>
      <c r="R251">
        <v>5517</v>
      </c>
      <c r="S251">
        <v>5</v>
      </c>
      <c r="T251">
        <v>16127650</v>
      </c>
      <c r="U251">
        <v>53709625</v>
      </c>
      <c r="V251">
        <v>-37581975</v>
      </c>
    </row>
    <row r="252" spans="1:22" x14ac:dyDescent="0.3">
      <c r="A252" t="s">
        <v>269</v>
      </c>
      <c r="B252" t="s">
        <v>1240</v>
      </c>
      <c r="C252" t="s">
        <v>1633</v>
      </c>
      <c r="D252" t="s">
        <v>1635</v>
      </c>
      <c r="E252">
        <v>2024</v>
      </c>
      <c r="F252" t="s">
        <v>1642</v>
      </c>
      <c r="G252">
        <v>1350</v>
      </c>
      <c r="H252">
        <v>13192</v>
      </c>
      <c r="I252">
        <v>9506</v>
      </c>
      <c r="J252">
        <v>149931</v>
      </c>
      <c r="K252">
        <v>5.57</v>
      </c>
      <c r="L252">
        <v>8</v>
      </c>
      <c r="M252">
        <v>7.45</v>
      </c>
      <c r="N252">
        <v>10.199999999999999</v>
      </c>
      <c r="O252">
        <v>73.25</v>
      </c>
      <c r="P252">
        <v>2.4</v>
      </c>
      <c r="Q252">
        <v>9320</v>
      </c>
      <c r="R252">
        <v>5027</v>
      </c>
      <c r="S252">
        <v>4</v>
      </c>
      <c r="T252">
        <v>17809200</v>
      </c>
      <c r="U252">
        <v>12983031</v>
      </c>
      <c r="V252">
        <v>4826169</v>
      </c>
    </row>
    <row r="253" spans="1:22" x14ac:dyDescent="0.3">
      <c r="A253" t="s">
        <v>270</v>
      </c>
      <c r="B253" t="s">
        <v>1241</v>
      </c>
      <c r="C253" t="s">
        <v>1632</v>
      </c>
      <c r="D253" t="s">
        <v>1638</v>
      </c>
      <c r="E253">
        <v>2024</v>
      </c>
      <c r="F253" t="s">
        <v>1641</v>
      </c>
      <c r="G253">
        <v>4961</v>
      </c>
      <c r="H253">
        <v>2665</v>
      </c>
      <c r="I253">
        <v>9694</v>
      </c>
      <c r="J253">
        <v>473870</v>
      </c>
      <c r="K253">
        <v>13.81</v>
      </c>
      <c r="L253">
        <v>15</v>
      </c>
      <c r="M253">
        <v>4.46</v>
      </c>
      <c r="N253">
        <v>24.51</v>
      </c>
      <c r="O253">
        <v>29.44</v>
      </c>
      <c r="P253">
        <v>1.7</v>
      </c>
      <c r="Q253">
        <v>13401</v>
      </c>
      <c r="R253">
        <v>4529</v>
      </c>
      <c r="S253">
        <v>7</v>
      </c>
      <c r="T253">
        <v>13221065</v>
      </c>
      <c r="U253">
        <v>48565804</v>
      </c>
      <c r="V253">
        <v>-35344739</v>
      </c>
    </row>
    <row r="254" spans="1:22" x14ac:dyDescent="0.3">
      <c r="A254" t="s">
        <v>271</v>
      </c>
      <c r="B254" t="s">
        <v>1242</v>
      </c>
      <c r="C254" t="s">
        <v>1633</v>
      </c>
      <c r="D254" t="s">
        <v>1636</v>
      </c>
      <c r="E254">
        <v>2024</v>
      </c>
      <c r="F254" t="s">
        <v>1642</v>
      </c>
      <c r="G254">
        <v>4037</v>
      </c>
      <c r="H254">
        <v>3533</v>
      </c>
      <c r="I254">
        <v>2453</v>
      </c>
      <c r="J254">
        <v>206951</v>
      </c>
      <c r="K254">
        <v>8.77</v>
      </c>
      <c r="L254">
        <v>1</v>
      </c>
      <c r="M254">
        <v>0.2</v>
      </c>
      <c r="N254">
        <v>16.25</v>
      </c>
      <c r="O254">
        <v>82.67</v>
      </c>
      <c r="P254">
        <v>1.3</v>
      </c>
      <c r="Q254">
        <v>19670</v>
      </c>
      <c r="R254">
        <v>4706</v>
      </c>
      <c r="S254">
        <v>10</v>
      </c>
      <c r="T254">
        <v>14262721</v>
      </c>
      <c r="U254">
        <v>10109712</v>
      </c>
      <c r="V254">
        <v>4153009</v>
      </c>
    </row>
    <row r="255" spans="1:22" x14ac:dyDescent="0.3">
      <c r="A255" t="s">
        <v>272</v>
      </c>
      <c r="B255" t="s">
        <v>1243</v>
      </c>
      <c r="C255" t="s">
        <v>1634</v>
      </c>
      <c r="D255" t="s">
        <v>1635</v>
      </c>
      <c r="E255">
        <v>2024</v>
      </c>
      <c r="F255" t="s">
        <v>1640</v>
      </c>
      <c r="G255">
        <v>1577</v>
      </c>
      <c r="H255">
        <v>1645</v>
      </c>
      <c r="I255">
        <v>2866</v>
      </c>
      <c r="J255">
        <v>393676</v>
      </c>
      <c r="K255">
        <v>8.07</v>
      </c>
      <c r="L255">
        <v>1</v>
      </c>
      <c r="M255">
        <v>0.63</v>
      </c>
      <c r="N255">
        <v>18.55</v>
      </c>
      <c r="O255">
        <v>17.45</v>
      </c>
      <c r="P255">
        <v>3.8</v>
      </c>
      <c r="Q255">
        <v>17759</v>
      </c>
      <c r="R255">
        <v>4578</v>
      </c>
      <c r="S255">
        <v>10</v>
      </c>
      <c r="T255">
        <v>2594165</v>
      </c>
      <c r="U255">
        <v>4913358</v>
      </c>
      <c r="V255">
        <v>-2319193</v>
      </c>
    </row>
    <row r="256" spans="1:22" x14ac:dyDescent="0.3">
      <c r="A256" t="s">
        <v>273</v>
      </c>
      <c r="B256" t="s">
        <v>1244</v>
      </c>
      <c r="C256" t="s">
        <v>1634</v>
      </c>
      <c r="D256" t="s">
        <v>1638</v>
      </c>
      <c r="E256">
        <v>2023</v>
      </c>
      <c r="F256" t="s">
        <v>1640</v>
      </c>
      <c r="G256">
        <v>1268</v>
      </c>
      <c r="H256">
        <v>15769</v>
      </c>
      <c r="I256">
        <v>822</v>
      </c>
      <c r="J256">
        <v>367922</v>
      </c>
      <c r="K256">
        <v>4.03</v>
      </c>
      <c r="L256">
        <v>11</v>
      </c>
      <c r="M256">
        <v>3.87</v>
      </c>
      <c r="N256">
        <v>0.79</v>
      </c>
      <c r="O256">
        <v>47.45</v>
      </c>
      <c r="P256">
        <v>4.0999999999999996</v>
      </c>
      <c r="Q256">
        <v>11149</v>
      </c>
      <c r="R256">
        <v>1996</v>
      </c>
      <c r="S256">
        <v>8</v>
      </c>
      <c r="T256">
        <v>19995092</v>
      </c>
      <c r="U256">
        <v>1410218</v>
      </c>
      <c r="V256">
        <v>18584874</v>
      </c>
    </row>
    <row r="257" spans="1:22" x14ac:dyDescent="0.3">
      <c r="A257" t="s">
        <v>274</v>
      </c>
      <c r="B257" t="s">
        <v>1245</v>
      </c>
      <c r="C257" t="s">
        <v>1634</v>
      </c>
      <c r="D257" t="s">
        <v>1635</v>
      </c>
      <c r="E257">
        <v>2024</v>
      </c>
      <c r="F257" t="s">
        <v>1639</v>
      </c>
      <c r="G257">
        <v>4546</v>
      </c>
      <c r="H257">
        <v>9332</v>
      </c>
      <c r="I257">
        <v>3260</v>
      </c>
      <c r="J257">
        <v>87772</v>
      </c>
      <c r="K257">
        <v>5.53</v>
      </c>
      <c r="L257">
        <v>7</v>
      </c>
      <c r="M257">
        <v>5.83</v>
      </c>
      <c r="N257">
        <v>3.04</v>
      </c>
      <c r="O257">
        <v>81</v>
      </c>
      <c r="P257">
        <v>4.3</v>
      </c>
      <c r="Q257">
        <v>9769</v>
      </c>
      <c r="R257">
        <v>7466</v>
      </c>
      <c r="S257">
        <v>13</v>
      </c>
      <c r="T257">
        <v>42423272</v>
      </c>
      <c r="U257">
        <v>14907732</v>
      </c>
      <c r="V257">
        <v>27515540</v>
      </c>
    </row>
    <row r="258" spans="1:22" x14ac:dyDescent="0.3">
      <c r="A258" t="s">
        <v>275</v>
      </c>
      <c r="B258" t="s">
        <v>1246</v>
      </c>
      <c r="C258" t="s">
        <v>1632</v>
      </c>
      <c r="D258" t="s">
        <v>1636</v>
      </c>
      <c r="E258">
        <v>2024</v>
      </c>
      <c r="F258" t="s">
        <v>1641</v>
      </c>
      <c r="G258">
        <v>4785</v>
      </c>
      <c r="H258">
        <v>15786</v>
      </c>
      <c r="I258">
        <v>14141</v>
      </c>
      <c r="J258">
        <v>108478</v>
      </c>
      <c r="K258">
        <v>13.43</v>
      </c>
      <c r="L258">
        <v>8</v>
      </c>
      <c r="M258">
        <v>4.6399999999999997</v>
      </c>
      <c r="N258">
        <v>15.83</v>
      </c>
      <c r="O258">
        <v>61.3</v>
      </c>
      <c r="P258">
        <v>4.7</v>
      </c>
      <c r="Q258">
        <v>13305</v>
      </c>
      <c r="R258">
        <v>4527</v>
      </c>
      <c r="S258">
        <v>10</v>
      </c>
      <c r="T258">
        <v>75536010</v>
      </c>
      <c r="U258">
        <v>67773163</v>
      </c>
      <c r="V258">
        <v>7762847</v>
      </c>
    </row>
    <row r="259" spans="1:22" x14ac:dyDescent="0.3">
      <c r="A259" t="s">
        <v>276</v>
      </c>
      <c r="B259" t="s">
        <v>1118</v>
      </c>
      <c r="C259" t="s">
        <v>1632</v>
      </c>
      <c r="D259" t="s">
        <v>1635</v>
      </c>
      <c r="E259">
        <v>2023</v>
      </c>
      <c r="F259" t="s">
        <v>1640</v>
      </c>
      <c r="G259">
        <v>3154</v>
      </c>
      <c r="H259">
        <v>4132</v>
      </c>
      <c r="I259">
        <v>6726</v>
      </c>
      <c r="J259">
        <v>76762</v>
      </c>
      <c r="K259">
        <v>10</v>
      </c>
      <c r="L259">
        <v>11</v>
      </c>
      <c r="M259">
        <v>6.19</v>
      </c>
      <c r="N259">
        <v>22.48</v>
      </c>
      <c r="O259">
        <v>43.09</v>
      </c>
      <c r="P259">
        <v>4.5</v>
      </c>
      <c r="Q259">
        <v>19192</v>
      </c>
      <c r="R259">
        <v>5461</v>
      </c>
      <c r="S259">
        <v>9</v>
      </c>
      <c r="T259">
        <v>13032328</v>
      </c>
      <c r="U259">
        <v>21290566</v>
      </c>
      <c r="V259">
        <v>-8258238</v>
      </c>
    </row>
    <row r="260" spans="1:22" x14ac:dyDescent="0.3">
      <c r="A260" t="s">
        <v>277</v>
      </c>
      <c r="B260" t="s">
        <v>1247</v>
      </c>
      <c r="C260" t="s">
        <v>1633</v>
      </c>
      <c r="D260" t="s">
        <v>1635</v>
      </c>
      <c r="E260">
        <v>2023</v>
      </c>
      <c r="F260" t="s">
        <v>1641</v>
      </c>
      <c r="G260">
        <v>2785</v>
      </c>
      <c r="H260">
        <v>5994</v>
      </c>
      <c r="I260">
        <v>7051</v>
      </c>
      <c r="J260">
        <v>194355</v>
      </c>
      <c r="K260">
        <v>11.81</v>
      </c>
      <c r="L260">
        <v>8</v>
      </c>
      <c r="M260">
        <v>4.8</v>
      </c>
      <c r="N260">
        <v>15.59</v>
      </c>
      <c r="O260">
        <v>33.43</v>
      </c>
      <c r="P260">
        <v>5</v>
      </c>
      <c r="Q260">
        <v>11879</v>
      </c>
      <c r="R260">
        <v>9191</v>
      </c>
      <c r="S260">
        <v>6</v>
      </c>
      <c r="T260">
        <v>16693290</v>
      </c>
      <c r="U260">
        <v>19831390</v>
      </c>
      <c r="V260">
        <v>-3138100</v>
      </c>
    </row>
    <row r="261" spans="1:22" x14ac:dyDescent="0.3">
      <c r="A261" t="s">
        <v>278</v>
      </c>
      <c r="B261" t="s">
        <v>1248</v>
      </c>
      <c r="C261" t="s">
        <v>1634</v>
      </c>
      <c r="D261" t="s">
        <v>1637</v>
      </c>
      <c r="E261">
        <v>2023</v>
      </c>
      <c r="F261" t="s">
        <v>1641</v>
      </c>
      <c r="G261">
        <v>4605</v>
      </c>
      <c r="H261">
        <v>16652</v>
      </c>
      <c r="I261">
        <v>10296</v>
      </c>
      <c r="J261">
        <v>244994</v>
      </c>
      <c r="K261">
        <v>6.82</v>
      </c>
      <c r="L261">
        <v>9</v>
      </c>
      <c r="M261">
        <v>6.62</v>
      </c>
      <c r="N261">
        <v>3.35</v>
      </c>
      <c r="O261">
        <v>40.01</v>
      </c>
      <c r="P261">
        <v>2</v>
      </c>
      <c r="Q261">
        <v>10244</v>
      </c>
      <c r="R261">
        <v>741</v>
      </c>
      <c r="S261">
        <v>10</v>
      </c>
      <c r="T261">
        <v>76682460</v>
      </c>
      <c r="U261">
        <v>47658074</v>
      </c>
      <c r="V261">
        <v>29024386</v>
      </c>
    </row>
    <row r="262" spans="1:22" x14ac:dyDescent="0.3">
      <c r="A262" t="s">
        <v>279</v>
      </c>
      <c r="B262" t="s">
        <v>1249</v>
      </c>
      <c r="C262" t="s">
        <v>1632</v>
      </c>
      <c r="D262" t="s">
        <v>1637</v>
      </c>
      <c r="E262">
        <v>2024</v>
      </c>
      <c r="F262" t="s">
        <v>1642</v>
      </c>
      <c r="G262">
        <v>1004</v>
      </c>
      <c r="H262">
        <v>10655</v>
      </c>
      <c r="I262">
        <v>8095</v>
      </c>
      <c r="J262">
        <v>220492</v>
      </c>
      <c r="K262">
        <v>9.4499999999999993</v>
      </c>
      <c r="L262">
        <v>1</v>
      </c>
      <c r="M262">
        <v>2.19</v>
      </c>
      <c r="N262">
        <v>2.89</v>
      </c>
      <c r="O262">
        <v>50.72</v>
      </c>
      <c r="P262">
        <v>4.0999999999999996</v>
      </c>
      <c r="Q262">
        <v>14785</v>
      </c>
      <c r="R262">
        <v>5446</v>
      </c>
      <c r="S262">
        <v>8</v>
      </c>
      <c r="T262">
        <v>10697620</v>
      </c>
      <c r="U262">
        <v>8347872</v>
      </c>
      <c r="V262">
        <v>2349748</v>
      </c>
    </row>
    <row r="263" spans="1:22" x14ac:dyDescent="0.3">
      <c r="A263" t="s">
        <v>280</v>
      </c>
      <c r="B263" t="s">
        <v>1250</v>
      </c>
      <c r="C263" t="s">
        <v>1634</v>
      </c>
      <c r="D263" t="s">
        <v>1636</v>
      </c>
      <c r="E263">
        <v>2024</v>
      </c>
      <c r="F263" t="s">
        <v>1642</v>
      </c>
      <c r="G263">
        <v>4615</v>
      </c>
      <c r="H263">
        <v>11926</v>
      </c>
      <c r="I263">
        <v>4100</v>
      </c>
      <c r="J263">
        <v>367712</v>
      </c>
      <c r="K263">
        <v>3.73</v>
      </c>
      <c r="L263">
        <v>15</v>
      </c>
      <c r="M263">
        <v>1.1299999999999999</v>
      </c>
      <c r="N263">
        <v>21.1</v>
      </c>
      <c r="O263">
        <v>35.520000000000003</v>
      </c>
      <c r="P263">
        <v>3.3</v>
      </c>
      <c r="Q263">
        <v>9973</v>
      </c>
      <c r="R263">
        <v>4829</v>
      </c>
      <c r="S263">
        <v>6</v>
      </c>
      <c r="T263">
        <v>55038490</v>
      </c>
      <c r="U263">
        <v>19289212</v>
      </c>
      <c r="V263">
        <v>35749278</v>
      </c>
    </row>
    <row r="264" spans="1:22" x14ac:dyDescent="0.3">
      <c r="A264" t="s">
        <v>281</v>
      </c>
      <c r="B264" t="s">
        <v>1251</v>
      </c>
      <c r="C264" t="s">
        <v>1634</v>
      </c>
      <c r="D264" t="s">
        <v>1638</v>
      </c>
      <c r="E264">
        <v>2024</v>
      </c>
      <c r="F264" t="s">
        <v>1640</v>
      </c>
      <c r="G264">
        <v>3496</v>
      </c>
      <c r="H264">
        <v>11733</v>
      </c>
      <c r="I264">
        <v>14222</v>
      </c>
      <c r="J264">
        <v>397234</v>
      </c>
      <c r="K264">
        <v>10.58</v>
      </c>
      <c r="L264">
        <v>19</v>
      </c>
      <c r="M264">
        <v>5.96</v>
      </c>
      <c r="N264">
        <v>3.48</v>
      </c>
      <c r="O264">
        <v>87.52</v>
      </c>
      <c r="P264">
        <v>2</v>
      </c>
      <c r="Q264">
        <v>12179</v>
      </c>
      <c r="R264">
        <v>3727</v>
      </c>
      <c r="S264">
        <v>9</v>
      </c>
      <c r="T264">
        <v>41018568</v>
      </c>
      <c r="U264">
        <v>50117346</v>
      </c>
      <c r="V264">
        <v>-9098778</v>
      </c>
    </row>
    <row r="265" spans="1:22" x14ac:dyDescent="0.3">
      <c r="A265" t="s">
        <v>282</v>
      </c>
      <c r="B265" t="s">
        <v>1252</v>
      </c>
      <c r="C265" t="s">
        <v>1632</v>
      </c>
      <c r="D265" t="s">
        <v>1637</v>
      </c>
      <c r="E265">
        <v>2023</v>
      </c>
      <c r="F265" t="s">
        <v>1639</v>
      </c>
      <c r="G265">
        <v>1095</v>
      </c>
      <c r="H265">
        <v>3328</v>
      </c>
      <c r="I265">
        <v>7079</v>
      </c>
      <c r="J265">
        <v>332363</v>
      </c>
      <c r="K265">
        <v>6.41</v>
      </c>
      <c r="L265">
        <v>6</v>
      </c>
      <c r="M265">
        <v>4.8499999999999996</v>
      </c>
      <c r="N265">
        <v>13.01</v>
      </c>
      <c r="O265">
        <v>84.65</v>
      </c>
      <c r="P265">
        <v>4.9000000000000004</v>
      </c>
      <c r="Q265">
        <v>16105</v>
      </c>
      <c r="R265">
        <v>6694</v>
      </c>
      <c r="S265">
        <v>8</v>
      </c>
      <c r="T265">
        <v>3644160</v>
      </c>
      <c r="U265">
        <v>8083868</v>
      </c>
      <c r="V265">
        <v>-4439708</v>
      </c>
    </row>
    <row r="266" spans="1:22" x14ac:dyDescent="0.3">
      <c r="A266" t="s">
        <v>283</v>
      </c>
      <c r="B266" t="s">
        <v>1253</v>
      </c>
      <c r="C266" t="s">
        <v>1633</v>
      </c>
      <c r="D266" t="s">
        <v>1635</v>
      </c>
      <c r="E266">
        <v>2024</v>
      </c>
      <c r="F266" t="s">
        <v>1642</v>
      </c>
      <c r="G266">
        <v>1743</v>
      </c>
      <c r="H266">
        <v>13760</v>
      </c>
      <c r="I266">
        <v>9353</v>
      </c>
      <c r="J266">
        <v>369313</v>
      </c>
      <c r="K266">
        <v>6.64</v>
      </c>
      <c r="L266">
        <v>1</v>
      </c>
      <c r="M266">
        <v>0.27</v>
      </c>
      <c r="N266">
        <v>0.93</v>
      </c>
      <c r="O266">
        <v>79.650000000000006</v>
      </c>
      <c r="P266">
        <v>4.5999999999999996</v>
      </c>
      <c r="Q266">
        <v>12485</v>
      </c>
      <c r="R266">
        <v>8487</v>
      </c>
      <c r="S266">
        <v>10</v>
      </c>
      <c r="T266">
        <v>23983680</v>
      </c>
      <c r="U266">
        <v>16671592</v>
      </c>
      <c r="V266">
        <v>7312088</v>
      </c>
    </row>
    <row r="267" spans="1:22" x14ac:dyDescent="0.3">
      <c r="A267" t="s">
        <v>284</v>
      </c>
      <c r="B267" t="s">
        <v>1254</v>
      </c>
      <c r="C267" t="s">
        <v>1634</v>
      </c>
      <c r="D267" t="s">
        <v>1637</v>
      </c>
      <c r="E267">
        <v>2024</v>
      </c>
      <c r="F267" t="s">
        <v>1639</v>
      </c>
      <c r="G267">
        <v>3486</v>
      </c>
      <c r="H267">
        <v>10630</v>
      </c>
      <c r="I267">
        <v>8153</v>
      </c>
      <c r="J267">
        <v>124965</v>
      </c>
      <c r="K267">
        <v>9.74</v>
      </c>
      <c r="L267">
        <v>0</v>
      </c>
      <c r="M267">
        <v>3.8</v>
      </c>
      <c r="N267">
        <v>2.02</v>
      </c>
      <c r="O267">
        <v>43.75</v>
      </c>
      <c r="P267">
        <v>1.5</v>
      </c>
      <c r="Q267">
        <v>13891</v>
      </c>
      <c r="R267">
        <v>3375</v>
      </c>
      <c r="S267">
        <v>11</v>
      </c>
      <c r="T267">
        <v>37056180</v>
      </c>
      <c r="U267">
        <v>28546323</v>
      </c>
      <c r="V267">
        <v>8509857</v>
      </c>
    </row>
    <row r="268" spans="1:22" x14ac:dyDescent="0.3">
      <c r="A268" t="s">
        <v>285</v>
      </c>
      <c r="B268" t="s">
        <v>1255</v>
      </c>
      <c r="C268" t="s">
        <v>1633</v>
      </c>
      <c r="D268" t="s">
        <v>1636</v>
      </c>
      <c r="E268">
        <v>2024</v>
      </c>
      <c r="F268" t="s">
        <v>1639</v>
      </c>
      <c r="G268">
        <v>612</v>
      </c>
      <c r="H268">
        <v>6305</v>
      </c>
      <c r="I268">
        <v>4527</v>
      </c>
      <c r="J268">
        <v>227912</v>
      </c>
      <c r="K268">
        <v>14.04</v>
      </c>
      <c r="L268">
        <v>18</v>
      </c>
      <c r="M268">
        <v>1.06</v>
      </c>
      <c r="N268">
        <v>16.809999999999999</v>
      </c>
      <c r="O268">
        <v>65.3</v>
      </c>
      <c r="P268">
        <v>1.1000000000000001</v>
      </c>
      <c r="Q268">
        <v>6361</v>
      </c>
      <c r="R268">
        <v>4150</v>
      </c>
      <c r="S268">
        <v>2</v>
      </c>
      <c r="T268">
        <v>3858660</v>
      </c>
      <c r="U268">
        <v>2998436</v>
      </c>
      <c r="V268">
        <v>860224</v>
      </c>
    </row>
    <row r="269" spans="1:22" x14ac:dyDescent="0.3">
      <c r="A269" t="s">
        <v>286</v>
      </c>
      <c r="B269" t="s">
        <v>1256</v>
      </c>
      <c r="C269" t="s">
        <v>1632</v>
      </c>
      <c r="D269" t="s">
        <v>1638</v>
      </c>
      <c r="E269">
        <v>2023</v>
      </c>
      <c r="F269" t="s">
        <v>1639</v>
      </c>
      <c r="G269">
        <v>2535</v>
      </c>
      <c r="H269">
        <v>2306</v>
      </c>
      <c r="I269">
        <v>7072</v>
      </c>
      <c r="J269">
        <v>225767</v>
      </c>
      <c r="K269">
        <v>0.96</v>
      </c>
      <c r="L269">
        <v>3</v>
      </c>
      <c r="M269">
        <v>5.31</v>
      </c>
      <c r="N269">
        <v>17.23</v>
      </c>
      <c r="O269">
        <v>82.23</v>
      </c>
      <c r="P269">
        <v>3.8</v>
      </c>
      <c r="Q269">
        <v>20660</v>
      </c>
      <c r="R269">
        <v>4653</v>
      </c>
      <c r="S269">
        <v>14</v>
      </c>
      <c r="T269">
        <v>5845710</v>
      </c>
      <c r="U269">
        <v>18153287</v>
      </c>
      <c r="V269">
        <v>-12307577</v>
      </c>
    </row>
    <row r="270" spans="1:22" x14ac:dyDescent="0.3">
      <c r="A270" t="s">
        <v>287</v>
      </c>
      <c r="B270" t="s">
        <v>1046</v>
      </c>
      <c r="C270" t="s">
        <v>1633</v>
      </c>
      <c r="D270" t="s">
        <v>1636</v>
      </c>
      <c r="E270">
        <v>2023</v>
      </c>
      <c r="F270" t="s">
        <v>1641</v>
      </c>
      <c r="G270">
        <v>3404</v>
      </c>
      <c r="H270">
        <v>9702</v>
      </c>
      <c r="I270">
        <v>6795</v>
      </c>
      <c r="J270">
        <v>286281</v>
      </c>
      <c r="K270">
        <v>12.37</v>
      </c>
      <c r="L270">
        <v>1</v>
      </c>
      <c r="M270">
        <v>3.96</v>
      </c>
      <c r="N270">
        <v>8.5399999999999991</v>
      </c>
      <c r="O270">
        <v>78.03</v>
      </c>
      <c r="P270">
        <v>3.4</v>
      </c>
      <c r="Q270">
        <v>3096</v>
      </c>
      <c r="R270">
        <v>5025</v>
      </c>
      <c r="S270">
        <v>10</v>
      </c>
      <c r="T270">
        <v>33025608</v>
      </c>
      <c r="U270">
        <v>23416461</v>
      </c>
      <c r="V270">
        <v>9609147</v>
      </c>
    </row>
    <row r="271" spans="1:22" x14ac:dyDescent="0.3">
      <c r="A271" t="s">
        <v>288</v>
      </c>
      <c r="B271" t="s">
        <v>1257</v>
      </c>
      <c r="C271" t="s">
        <v>1633</v>
      </c>
      <c r="D271" t="s">
        <v>1636</v>
      </c>
      <c r="E271">
        <v>2024</v>
      </c>
      <c r="F271" t="s">
        <v>1642</v>
      </c>
      <c r="G271">
        <v>275</v>
      </c>
      <c r="H271">
        <v>3368</v>
      </c>
      <c r="I271">
        <v>10276</v>
      </c>
      <c r="J271">
        <v>134754</v>
      </c>
      <c r="K271">
        <v>4.3899999999999997</v>
      </c>
      <c r="L271">
        <v>13</v>
      </c>
      <c r="M271">
        <v>6.13</v>
      </c>
      <c r="N271">
        <v>5.39</v>
      </c>
      <c r="O271">
        <v>43.15</v>
      </c>
      <c r="P271">
        <v>4.7</v>
      </c>
      <c r="Q271">
        <v>18363</v>
      </c>
      <c r="R271">
        <v>2404</v>
      </c>
      <c r="S271">
        <v>8</v>
      </c>
      <c r="T271">
        <v>926200</v>
      </c>
      <c r="U271">
        <v>2960654</v>
      </c>
      <c r="V271">
        <v>-2034454</v>
      </c>
    </row>
    <row r="272" spans="1:22" x14ac:dyDescent="0.3">
      <c r="A272" t="s">
        <v>289</v>
      </c>
      <c r="B272" t="s">
        <v>1258</v>
      </c>
      <c r="C272" t="s">
        <v>1633</v>
      </c>
      <c r="D272" t="s">
        <v>1636</v>
      </c>
      <c r="E272">
        <v>2024</v>
      </c>
      <c r="F272" t="s">
        <v>1639</v>
      </c>
      <c r="G272">
        <v>4943</v>
      </c>
      <c r="H272">
        <v>16061</v>
      </c>
      <c r="I272">
        <v>1314</v>
      </c>
      <c r="J272">
        <v>127988</v>
      </c>
      <c r="K272">
        <v>6.66</v>
      </c>
      <c r="L272">
        <v>1</v>
      </c>
      <c r="M272">
        <v>8.06</v>
      </c>
      <c r="N272">
        <v>20.34</v>
      </c>
      <c r="O272">
        <v>18.989999999999998</v>
      </c>
      <c r="P272">
        <v>1.9</v>
      </c>
      <c r="Q272">
        <v>11655</v>
      </c>
      <c r="R272">
        <v>3443</v>
      </c>
      <c r="S272">
        <v>2</v>
      </c>
      <c r="T272">
        <v>79389523</v>
      </c>
      <c r="U272">
        <v>6623090</v>
      </c>
      <c r="V272">
        <v>72766433</v>
      </c>
    </row>
    <row r="273" spans="1:22" x14ac:dyDescent="0.3">
      <c r="A273" t="s">
        <v>290</v>
      </c>
      <c r="B273" t="s">
        <v>1259</v>
      </c>
      <c r="C273" t="s">
        <v>1633</v>
      </c>
      <c r="D273" t="s">
        <v>1635</v>
      </c>
      <c r="E273">
        <v>2024</v>
      </c>
      <c r="F273" t="s">
        <v>1641</v>
      </c>
      <c r="G273">
        <v>1009</v>
      </c>
      <c r="H273">
        <v>17012</v>
      </c>
      <c r="I273">
        <v>1248</v>
      </c>
      <c r="J273">
        <v>200023</v>
      </c>
      <c r="K273">
        <v>0.33</v>
      </c>
      <c r="L273">
        <v>14</v>
      </c>
      <c r="M273">
        <v>3</v>
      </c>
      <c r="N273">
        <v>5.43</v>
      </c>
      <c r="O273">
        <v>16.05</v>
      </c>
      <c r="P273">
        <v>1.3</v>
      </c>
      <c r="Q273">
        <v>9419</v>
      </c>
      <c r="R273">
        <v>2156</v>
      </c>
      <c r="S273">
        <v>2</v>
      </c>
      <c r="T273">
        <v>17165108</v>
      </c>
      <c r="U273">
        <v>1459255</v>
      </c>
      <c r="V273">
        <v>15705853</v>
      </c>
    </row>
    <row r="274" spans="1:22" x14ac:dyDescent="0.3">
      <c r="A274" t="s">
        <v>291</v>
      </c>
      <c r="B274" t="s">
        <v>1260</v>
      </c>
      <c r="C274" t="s">
        <v>1632</v>
      </c>
      <c r="D274" t="s">
        <v>1635</v>
      </c>
      <c r="E274">
        <v>2023</v>
      </c>
      <c r="F274" t="s">
        <v>1639</v>
      </c>
      <c r="G274">
        <v>4598</v>
      </c>
      <c r="H274">
        <v>16399</v>
      </c>
      <c r="I274">
        <v>6819</v>
      </c>
      <c r="J274">
        <v>182379</v>
      </c>
      <c r="K274">
        <v>4.5199999999999996</v>
      </c>
      <c r="L274">
        <v>11</v>
      </c>
      <c r="M274">
        <v>9.6199999999999992</v>
      </c>
      <c r="N274">
        <v>13.55</v>
      </c>
      <c r="O274">
        <v>56.17</v>
      </c>
      <c r="P274">
        <v>2</v>
      </c>
      <c r="Q274">
        <v>11834</v>
      </c>
      <c r="R274">
        <v>2908</v>
      </c>
      <c r="S274">
        <v>6</v>
      </c>
      <c r="T274">
        <v>75402602</v>
      </c>
      <c r="U274">
        <v>31536141</v>
      </c>
      <c r="V274">
        <v>43866461</v>
      </c>
    </row>
    <row r="275" spans="1:22" x14ac:dyDescent="0.3">
      <c r="A275" t="s">
        <v>292</v>
      </c>
      <c r="B275" t="s">
        <v>1237</v>
      </c>
      <c r="C275" t="s">
        <v>1633</v>
      </c>
      <c r="D275" t="s">
        <v>1637</v>
      </c>
      <c r="E275">
        <v>2023</v>
      </c>
      <c r="F275" t="s">
        <v>1640</v>
      </c>
      <c r="G275">
        <v>3117</v>
      </c>
      <c r="H275">
        <v>17720</v>
      </c>
      <c r="I275">
        <v>14594</v>
      </c>
      <c r="J275">
        <v>130388</v>
      </c>
      <c r="K275">
        <v>7.54</v>
      </c>
      <c r="L275">
        <v>4</v>
      </c>
      <c r="M275">
        <v>5.36</v>
      </c>
      <c r="N275">
        <v>24.21</v>
      </c>
      <c r="O275">
        <v>61.41</v>
      </c>
      <c r="P275">
        <v>1.1000000000000001</v>
      </c>
      <c r="Q275">
        <v>16128</v>
      </c>
      <c r="R275">
        <v>7192</v>
      </c>
      <c r="S275">
        <v>9</v>
      </c>
      <c r="T275">
        <v>55233240</v>
      </c>
      <c r="U275">
        <v>45619886</v>
      </c>
      <c r="V275">
        <v>9613354</v>
      </c>
    </row>
    <row r="276" spans="1:22" x14ac:dyDescent="0.3">
      <c r="A276" t="s">
        <v>293</v>
      </c>
      <c r="B276" t="s">
        <v>1222</v>
      </c>
      <c r="C276" t="s">
        <v>1634</v>
      </c>
      <c r="D276" t="s">
        <v>1635</v>
      </c>
      <c r="E276">
        <v>2023</v>
      </c>
      <c r="F276" t="s">
        <v>1639</v>
      </c>
      <c r="G276">
        <v>865</v>
      </c>
      <c r="H276">
        <v>17434</v>
      </c>
      <c r="I276">
        <v>6143</v>
      </c>
      <c r="J276">
        <v>402912</v>
      </c>
      <c r="K276">
        <v>0.84</v>
      </c>
      <c r="L276">
        <v>19</v>
      </c>
      <c r="M276">
        <v>6.18</v>
      </c>
      <c r="N276">
        <v>3.7</v>
      </c>
      <c r="O276">
        <v>77.989999999999995</v>
      </c>
      <c r="P276">
        <v>1.1000000000000001</v>
      </c>
      <c r="Q276">
        <v>3572</v>
      </c>
      <c r="R276">
        <v>9516</v>
      </c>
      <c r="S276">
        <v>10</v>
      </c>
      <c r="T276">
        <v>15080410</v>
      </c>
      <c r="U276">
        <v>5716607</v>
      </c>
      <c r="V276">
        <v>9363803</v>
      </c>
    </row>
    <row r="277" spans="1:22" x14ac:dyDescent="0.3">
      <c r="A277" t="s">
        <v>294</v>
      </c>
      <c r="B277" t="s">
        <v>1261</v>
      </c>
      <c r="C277" t="s">
        <v>1633</v>
      </c>
      <c r="D277" t="s">
        <v>1636</v>
      </c>
      <c r="E277">
        <v>2024</v>
      </c>
      <c r="F277" t="s">
        <v>1642</v>
      </c>
      <c r="G277">
        <v>4804</v>
      </c>
      <c r="H277">
        <v>6929</v>
      </c>
      <c r="I277">
        <v>10847</v>
      </c>
      <c r="J277">
        <v>347572</v>
      </c>
      <c r="K277">
        <v>7.37</v>
      </c>
      <c r="L277">
        <v>6</v>
      </c>
      <c r="M277">
        <v>6.81</v>
      </c>
      <c r="N277">
        <v>23.52</v>
      </c>
      <c r="O277">
        <v>33.4</v>
      </c>
      <c r="P277">
        <v>4.7</v>
      </c>
      <c r="Q277">
        <v>10987</v>
      </c>
      <c r="R277">
        <v>7326</v>
      </c>
      <c r="S277">
        <v>13</v>
      </c>
      <c r="T277">
        <v>33286916</v>
      </c>
      <c r="U277">
        <v>52456560</v>
      </c>
      <c r="V277">
        <v>-19169644</v>
      </c>
    </row>
    <row r="278" spans="1:22" x14ac:dyDescent="0.3">
      <c r="A278" t="s">
        <v>295</v>
      </c>
      <c r="B278" t="s">
        <v>1262</v>
      </c>
      <c r="C278" t="s">
        <v>1634</v>
      </c>
      <c r="D278" t="s">
        <v>1638</v>
      </c>
      <c r="E278">
        <v>2023</v>
      </c>
      <c r="F278" t="s">
        <v>1642</v>
      </c>
      <c r="G278">
        <v>4692</v>
      </c>
      <c r="H278">
        <v>10576</v>
      </c>
      <c r="I278">
        <v>13961</v>
      </c>
      <c r="J278">
        <v>289779</v>
      </c>
      <c r="K278">
        <v>13.91</v>
      </c>
      <c r="L278">
        <v>9</v>
      </c>
      <c r="M278">
        <v>6.67</v>
      </c>
      <c r="N278">
        <v>4.57</v>
      </c>
      <c r="O278">
        <v>23.4</v>
      </c>
      <c r="P278">
        <v>2.4</v>
      </c>
      <c r="Q278">
        <v>7124</v>
      </c>
      <c r="R278">
        <v>986</v>
      </c>
      <c r="S278">
        <v>7</v>
      </c>
      <c r="T278">
        <v>49622592</v>
      </c>
      <c r="U278">
        <v>65794791</v>
      </c>
      <c r="V278">
        <v>-16172199</v>
      </c>
    </row>
    <row r="279" spans="1:22" x14ac:dyDescent="0.3">
      <c r="A279" t="s">
        <v>296</v>
      </c>
      <c r="B279" t="s">
        <v>1263</v>
      </c>
      <c r="C279" t="s">
        <v>1634</v>
      </c>
      <c r="D279" t="s">
        <v>1635</v>
      </c>
      <c r="E279">
        <v>2023</v>
      </c>
      <c r="F279" t="s">
        <v>1641</v>
      </c>
      <c r="G279">
        <v>3170</v>
      </c>
      <c r="H279">
        <v>5064</v>
      </c>
      <c r="I279">
        <v>8833</v>
      </c>
      <c r="J279">
        <v>404165</v>
      </c>
      <c r="K279">
        <v>1.58</v>
      </c>
      <c r="L279">
        <v>13</v>
      </c>
      <c r="M279">
        <v>5.1100000000000003</v>
      </c>
      <c r="N279">
        <v>14.19</v>
      </c>
      <c r="O279">
        <v>40.32</v>
      </c>
      <c r="P279">
        <v>2.6</v>
      </c>
      <c r="Q279">
        <v>2438</v>
      </c>
      <c r="R279">
        <v>8684</v>
      </c>
      <c r="S279">
        <v>13</v>
      </c>
      <c r="T279">
        <v>16052880</v>
      </c>
      <c r="U279">
        <v>28404775</v>
      </c>
      <c r="V279">
        <v>-12351895</v>
      </c>
    </row>
    <row r="280" spans="1:22" x14ac:dyDescent="0.3">
      <c r="A280" t="s">
        <v>297</v>
      </c>
      <c r="B280" t="s">
        <v>1264</v>
      </c>
      <c r="C280" t="s">
        <v>1632</v>
      </c>
      <c r="D280" t="s">
        <v>1636</v>
      </c>
      <c r="E280">
        <v>2024</v>
      </c>
      <c r="F280" t="s">
        <v>1641</v>
      </c>
      <c r="G280">
        <v>66</v>
      </c>
      <c r="H280">
        <v>2889</v>
      </c>
      <c r="I280">
        <v>12554</v>
      </c>
      <c r="J280">
        <v>430562</v>
      </c>
      <c r="K280">
        <v>11.47</v>
      </c>
      <c r="L280">
        <v>13</v>
      </c>
      <c r="M280">
        <v>4.29</v>
      </c>
      <c r="N280">
        <v>9.43</v>
      </c>
      <c r="O280">
        <v>38.29</v>
      </c>
      <c r="P280">
        <v>1.1000000000000001</v>
      </c>
      <c r="Q280">
        <v>9676</v>
      </c>
      <c r="R280">
        <v>9967</v>
      </c>
      <c r="S280">
        <v>14</v>
      </c>
      <c r="T280">
        <v>190674</v>
      </c>
      <c r="U280">
        <v>1259126</v>
      </c>
      <c r="V280">
        <v>-1068452</v>
      </c>
    </row>
    <row r="281" spans="1:22" x14ac:dyDescent="0.3">
      <c r="A281" t="s">
        <v>298</v>
      </c>
      <c r="B281" t="s">
        <v>1265</v>
      </c>
      <c r="C281" t="s">
        <v>1633</v>
      </c>
      <c r="D281" t="s">
        <v>1636</v>
      </c>
      <c r="E281">
        <v>2023</v>
      </c>
      <c r="F281" t="s">
        <v>1640</v>
      </c>
      <c r="G281">
        <v>1293</v>
      </c>
      <c r="H281">
        <v>13093</v>
      </c>
      <c r="I281">
        <v>3320</v>
      </c>
      <c r="J281">
        <v>256846</v>
      </c>
      <c r="K281">
        <v>6.15</v>
      </c>
      <c r="L281">
        <v>4</v>
      </c>
      <c r="M281">
        <v>0.54</v>
      </c>
      <c r="N281">
        <v>24.12</v>
      </c>
      <c r="O281">
        <v>20.6</v>
      </c>
      <c r="P281">
        <v>2.1</v>
      </c>
      <c r="Q281">
        <v>2261</v>
      </c>
      <c r="R281">
        <v>7820</v>
      </c>
      <c r="S281">
        <v>11</v>
      </c>
      <c r="T281">
        <v>16929249</v>
      </c>
      <c r="U281">
        <v>4549606</v>
      </c>
      <c r="V281">
        <v>12379643</v>
      </c>
    </row>
    <row r="282" spans="1:22" x14ac:dyDescent="0.3">
      <c r="A282" t="s">
        <v>299</v>
      </c>
      <c r="B282" t="s">
        <v>1152</v>
      </c>
      <c r="C282" t="s">
        <v>1632</v>
      </c>
      <c r="D282" t="s">
        <v>1635</v>
      </c>
      <c r="E282">
        <v>2024</v>
      </c>
      <c r="F282" t="s">
        <v>1642</v>
      </c>
      <c r="G282">
        <v>2255</v>
      </c>
      <c r="H282">
        <v>8774</v>
      </c>
      <c r="I282">
        <v>3881</v>
      </c>
      <c r="J282">
        <v>220047</v>
      </c>
      <c r="K282">
        <v>9.83</v>
      </c>
      <c r="L282">
        <v>17</v>
      </c>
      <c r="M282">
        <v>0.22</v>
      </c>
      <c r="N282">
        <v>6.84</v>
      </c>
      <c r="O282">
        <v>63.78</v>
      </c>
      <c r="P282">
        <v>4.2</v>
      </c>
      <c r="Q282">
        <v>14441</v>
      </c>
      <c r="R282">
        <v>2546</v>
      </c>
      <c r="S282">
        <v>13</v>
      </c>
      <c r="T282">
        <v>19785370</v>
      </c>
      <c r="U282">
        <v>8971702</v>
      </c>
      <c r="V282">
        <v>10813668</v>
      </c>
    </row>
    <row r="283" spans="1:22" x14ac:dyDescent="0.3">
      <c r="A283" t="s">
        <v>300</v>
      </c>
      <c r="B283" t="s">
        <v>1047</v>
      </c>
      <c r="C283" t="s">
        <v>1634</v>
      </c>
      <c r="D283" t="s">
        <v>1637</v>
      </c>
      <c r="E283">
        <v>2023</v>
      </c>
      <c r="F283" t="s">
        <v>1639</v>
      </c>
      <c r="G283">
        <v>2574</v>
      </c>
      <c r="H283">
        <v>18708</v>
      </c>
      <c r="I283">
        <v>2228</v>
      </c>
      <c r="J283">
        <v>182212</v>
      </c>
      <c r="K283">
        <v>3.9</v>
      </c>
      <c r="L283">
        <v>13</v>
      </c>
      <c r="M283">
        <v>3.58</v>
      </c>
      <c r="N283">
        <v>9.99</v>
      </c>
      <c r="O283">
        <v>50.7</v>
      </c>
      <c r="P283">
        <v>3.5</v>
      </c>
      <c r="Q283">
        <v>3169</v>
      </c>
      <c r="R283">
        <v>4005</v>
      </c>
      <c r="S283">
        <v>9</v>
      </c>
      <c r="T283">
        <v>48154392</v>
      </c>
      <c r="U283">
        <v>5917084</v>
      </c>
      <c r="V283">
        <v>42237308</v>
      </c>
    </row>
    <row r="284" spans="1:22" x14ac:dyDescent="0.3">
      <c r="A284" t="s">
        <v>301</v>
      </c>
      <c r="B284" t="s">
        <v>1266</v>
      </c>
      <c r="C284" t="s">
        <v>1634</v>
      </c>
      <c r="D284" t="s">
        <v>1635</v>
      </c>
      <c r="E284">
        <v>2024</v>
      </c>
      <c r="F284" t="s">
        <v>1640</v>
      </c>
      <c r="G284">
        <v>1119</v>
      </c>
      <c r="H284">
        <v>18820</v>
      </c>
      <c r="I284">
        <v>4767</v>
      </c>
      <c r="J284">
        <v>468058</v>
      </c>
      <c r="K284">
        <v>2.39</v>
      </c>
      <c r="L284">
        <v>1</v>
      </c>
      <c r="M284">
        <v>3.34</v>
      </c>
      <c r="N284">
        <v>24.57</v>
      </c>
      <c r="O284">
        <v>67.69</v>
      </c>
      <c r="P284">
        <v>4</v>
      </c>
      <c r="Q284">
        <v>8628</v>
      </c>
      <c r="R284">
        <v>6574</v>
      </c>
      <c r="S284">
        <v>7</v>
      </c>
      <c r="T284">
        <v>21059580</v>
      </c>
      <c r="U284">
        <v>5802331</v>
      </c>
      <c r="V284">
        <v>15257249</v>
      </c>
    </row>
    <row r="285" spans="1:22" x14ac:dyDescent="0.3">
      <c r="A285" t="s">
        <v>302</v>
      </c>
      <c r="B285" t="s">
        <v>1267</v>
      </c>
      <c r="C285" t="s">
        <v>1633</v>
      </c>
      <c r="D285" t="s">
        <v>1638</v>
      </c>
      <c r="E285">
        <v>2023</v>
      </c>
      <c r="F285" t="s">
        <v>1640</v>
      </c>
      <c r="G285">
        <v>3494</v>
      </c>
      <c r="H285">
        <v>12245</v>
      </c>
      <c r="I285">
        <v>7245</v>
      </c>
      <c r="J285">
        <v>338565</v>
      </c>
      <c r="K285">
        <v>2.41</v>
      </c>
      <c r="L285">
        <v>11</v>
      </c>
      <c r="M285">
        <v>3.88</v>
      </c>
      <c r="N285">
        <v>13.41</v>
      </c>
      <c r="O285">
        <v>38.22</v>
      </c>
      <c r="P285">
        <v>2.8</v>
      </c>
      <c r="Q285">
        <v>20569</v>
      </c>
      <c r="R285">
        <v>3691</v>
      </c>
      <c r="S285">
        <v>12</v>
      </c>
      <c r="T285">
        <v>42784030</v>
      </c>
      <c r="U285">
        <v>25652595</v>
      </c>
      <c r="V285">
        <v>17131435</v>
      </c>
    </row>
    <row r="286" spans="1:22" x14ac:dyDescent="0.3">
      <c r="A286" t="s">
        <v>303</v>
      </c>
      <c r="B286" t="s">
        <v>1268</v>
      </c>
      <c r="C286" t="s">
        <v>1634</v>
      </c>
      <c r="D286" t="s">
        <v>1636</v>
      </c>
      <c r="E286">
        <v>2023</v>
      </c>
      <c r="F286" t="s">
        <v>1639</v>
      </c>
      <c r="G286">
        <v>2615</v>
      </c>
      <c r="H286">
        <v>15699</v>
      </c>
      <c r="I286">
        <v>14842</v>
      </c>
      <c r="J286">
        <v>313852</v>
      </c>
      <c r="K286">
        <v>1.06</v>
      </c>
      <c r="L286">
        <v>5</v>
      </c>
      <c r="M286">
        <v>1.38</v>
      </c>
      <c r="N286">
        <v>12.57</v>
      </c>
      <c r="O286">
        <v>36.06</v>
      </c>
      <c r="P286">
        <v>2.2000000000000002</v>
      </c>
      <c r="Q286">
        <v>13591</v>
      </c>
      <c r="R286">
        <v>2281</v>
      </c>
      <c r="S286">
        <v>7</v>
      </c>
      <c r="T286">
        <v>41052885</v>
      </c>
      <c r="U286">
        <v>39125682</v>
      </c>
      <c r="V286">
        <v>1927203</v>
      </c>
    </row>
    <row r="287" spans="1:22" x14ac:dyDescent="0.3">
      <c r="A287" t="s">
        <v>304</v>
      </c>
      <c r="B287" t="s">
        <v>1269</v>
      </c>
      <c r="C287" t="s">
        <v>1634</v>
      </c>
      <c r="D287" t="s">
        <v>1636</v>
      </c>
      <c r="E287">
        <v>2024</v>
      </c>
      <c r="F287" t="s">
        <v>1641</v>
      </c>
      <c r="G287">
        <v>1110</v>
      </c>
      <c r="H287">
        <v>17376</v>
      </c>
      <c r="I287">
        <v>9914</v>
      </c>
      <c r="J287">
        <v>446846</v>
      </c>
      <c r="K287">
        <v>2.78</v>
      </c>
      <c r="L287">
        <v>3</v>
      </c>
      <c r="M287">
        <v>7.38</v>
      </c>
      <c r="N287">
        <v>6.44</v>
      </c>
      <c r="O287">
        <v>47.81</v>
      </c>
      <c r="P287">
        <v>2.9</v>
      </c>
      <c r="Q287">
        <v>19815</v>
      </c>
      <c r="R287">
        <v>5111</v>
      </c>
      <c r="S287">
        <v>5</v>
      </c>
      <c r="T287">
        <v>19287360</v>
      </c>
      <c r="U287">
        <v>11451386</v>
      </c>
      <c r="V287">
        <v>7835974</v>
      </c>
    </row>
    <row r="288" spans="1:22" x14ac:dyDescent="0.3">
      <c r="A288" t="s">
        <v>305</v>
      </c>
      <c r="B288" t="s">
        <v>1270</v>
      </c>
      <c r="C288" t="s">
        <v>1633</v>
      </c>
      <c r="D288" t="s">
        <v>1635</v>
      </c>
      <c r="E288">
        <v>2023</v>
      </c>
      <c r="F288" t="s">
        <v>1642</v>
      </c>
      <c r="G288">
        <v>2377</v>
      </c>
      <c r="H288">
        <v>19680</v>
      </c>
      <c r="I288">
        <v>12129</v>
      </c>
      <c r="J288">
        <v>462811</v>
      </c>
      <c r="K288">
        <v>9.9600000000000009</v>
      </c>
      <c r="L288">
        <v>12</v>
      </c>
      <c r="M288">
        <v>8.57</v>
      </c>
      <c r="N288">
        <v>17.53</v>
      </c>
      <c r="O288">
        <v>80.19</v>
      </c>
      <c r="P288">
        <v>2.2999999999999998</v>
      </c>
      <c r="Q288">
        <v>8808</v>
      </c>
      <c r="R288">
        <v>5130</v>
      </c>
      <c r="S288">
        <v>12</v>
      </c>
      <c r="T288">
        <v>46779360</v>
      </c>
      <c r="U288">
        <v>29293444</v>
      </c>
      <c r="V288">
        <v>17485916</v>
      </c>
    </row>
    <row r="289" spans="1:22" x14ac:dyDescent="0.3">
      <c r="A289" t="s">
        <v>306</v>
      </c>
      <c r="B289" t="s">
        <v>1271</v>
      </c>
      <c r="C289" t="s">
        <v>1633</v>
      </c>
      <c r="D289" t="s">
        <v>1636</v>
      </c>
      <c r="E289">
        <v>2023</v>
      </c>
      <c r="F289" t="s">
        <v>1640</v>
      </c>
      <c r="G289">
        <v>3470</v>
      </c>
      <c r="H289">
        <v>9745</v>
      </c>
      <c r="I289">
        <v>2959</v>
      </c>
      <c r="J289">
        <v>126021</v>
      </c>
      <c r="K289">
        <v>13.23</v>
      </c>
      <c r="L289">
        <v>3</v>
      </c>
      <c r="M289">
        <v>9.39</v>
      </c>
      <c r="N289">
        <v>0.36</v>
      </c>
      <c r="O289">
        <v>13.22</v>
      </c>
      <c r="P289">
        <v>4.4000000000000004</v>
      </c>
      <c r="Q289">
        <v>2626</v>
      </c>
      <c r="R289">
        <v>454</v>
      </c>
      <c r="S289">
        <v>6</v>
      </c>
      <c r="T289">
        <v>33815150</v>
      </c>
      <c r="U289">
        <v>10393751</v>
      </c>
      <c r="V289">
        <v>23421399</v>
      </c>
    </row>
    <row r="290" spans="1:22" x14ac:dyDescent="0.3">
      <c r="A290" t="s">
        <v>307</v>
      </c>
      <c r="B290" t="s">
        <v>1272</v>
      </c>
      <c r="C290" t="s">
        <v>1633</v>
      </c>
      <c r="D290" t="s">
        <v>1635</v>
      </c>
      <c r="E290">
        <v>2024</v>
      </c>
      <c r="F290" t="s">
        <v>1639</v>
      </c>
      <c r="G290">
        <v>351</v>
      </c>
      <c r="H290">
        <v>8714</v>
      </c>
      <c r="I290">
        <v>5932</v>
      </c>
      <c r="J290">
        <v>209380</v>
      </c>
      <c r="K290">
        <v>12.21</v>
      </c>
      <c r="L290">
        <v>13</v>
      </c>
      <c r="M290">
        <v>4.92</v>
      </c>
      <c r="N290">
        <v>1.24</v>
      </c>
      <c r="O290">
        <v>74.39</v>
      </c>
      <c r="P290">
        <v>2.2000000000000002</v>
      </c>
      <c r="Q290">
        <v>7521</v>
      </c>
      <c r="R290">
        <v>2731</v>
      </c>
      <c r="S290">
        <v>3</v>
      </c>
      <c r="T290">
        <v>3058614</v>
      </c>
      <c r="U290">
        <v>2291512</v>
      </c>
      <c r="V290">
        <v>767102</v>
      </c>
    </row>
    <row r="291" spans="1:22" x14ac:dyDescent="0.3">
      <c r="A291" t="s">
        <v>308</v>
      </c>
      <c r="B291" t="s">
        <v>1273</v>
      </c>
      <c r="C291" t="s">
        <v>1634</v>
      </c>
      <c r="D291" t="s">
        <v>1636</v>
      </c>
      <c r="E291">
        <v>2024</v>
      </c>
      <c r="F291" t="s">
        <v>1639</v>
      </c>
      <c r="G291">
        <v>4326</v>
      </c>
      <c r="H291">
        <v>2226</v>
      </c>
      <c r="I291">
        <v>14504</v>
      </c>
      <c r="J291">
        <v>94789</v>
      </c>
      <c r="K291">
        <v>10.28</v>
      </c>
      <c r="L291">
        <v>15</v>
      </c>
      <c r="M291">
        <v>7.01</v>
      </c>
      <c r="N291">
        <v>14.98</v>
      </c>
      <c r="O291">
        <v>39.520000000000003</v>
      </c>
      <c r="P291">
        <v>3.6</v>
      </c>
      <c r="Q291">
        <v>7937</v>
      </c>
      <c r="R291">
        <v>1621</v>
      </c>
      <c r="S291">
        <v>4</v>
      </c>
      <c r="T291">
        <v>9629676</v>
      </c>
      <c r="U291">
        <v>62839093</v>
      </c>
      <c r="V291">
        <v>-53209417</v>
      </c>
    </row>
    <row r="292" spans="1:22" x14ac:dyDescent="0.3">
      <c r="A292" t="s">
        <v>309</v>
      </c>
      <c r="B292" t="s">
        <v>1204</v>
      </c>
      <c r="C292" t="s">
        <v>1633</v>
      </c>
      <c r="D292" t="s">
        <v>1635</v>
      </c>
      <c r="E292">
        <v>2024</v>
      </c>
      <c r="F292" t="s">
        <v>1642</v>
      </c>
      <c r="G292">
        <v>656</v>
      </c>
      <c r="H292">
        <v>15332</v>
      </c>
      <c r="I292">
        <v>3347</v>
      </c>
      <c r="J292">
        <v>498906</v>
      </c>
      <c r="K292">
        <v>1.66</v>
      </c>
      <c r="L292">
        <v>3</v>
      </c>
      <c r="M292">
        <v>8.56</v>
      </c>
      <c r="N292">
        <v>8.5399999999999991</v>
      </c>
      <c r="O292">
        <v>78.37</v>
      </c>
      <c r="P292">
        <v>1.5</v>
      </c>
      <c r="Q292">
        <v>8539</v>
      </c>
      <c r="R292">
        <v>2772</v>
      </c>
      <c r="S292">
        <v>4</v>
      </c>
      <c r="T292">
        <v>10057792</v>
      </c>
      <c r="U292">
        <v>2694538</v>
      </c>
      <c r="V292">
        <v>7363254</v>
      </c>
    </row>
    <row r="293" spans="1:22" x14ac:dyDescent="0.3">
      <c r="A293" t="s">
        <v>310</v>
      </c>
      <c r="B293" t="s">
        <v>1147</v>
      </c>
      <c r="C293" t="s">
        <v>1633</v>
      </c>
      <c r="D293" t="s">
        <v>1635</v>
      </c>
      <c r="E293">
        <v>2023</v>
      </c>
      <c r="F293" t="s">
        <v>1641</v>
      </c>
      <c r="G293">
        <v>3220</v>
      </c>
      <c r="H293">
        <v>12862</v>
      </c>
      <c r="I293">
        <v>3779</v>
      </c>
      <c r="J293">
        <v>76086</v>
      </c>
      <c r="K293">
        <v>4.34</v>
      </c>
      <c r="L293">
        <v>0</v>
      </c>
      <c r="M293">
        <v>4.18</v>
      </c>
      <c r="N293">
        <v>23.83</v>
      </c>
      <c r="O293">
        <v>74.180000000000007</v>
      </c>
      <c r="P293">
        <v>3.7</v>
      </c>
      <c r="Q293">
        <v>19087</v>
      </c>
      <c r="R293">
        <v>2437</v>
      </c>
      <c r="S293">
        <v>13</v>
      </c>
      <c r="T293">
        <v>41415640</v>
      </c>
      <c r="U293">
        <v>12244466</v>
      </c>
      <c r="V293">
        <v>29171174</v>
      </c>
    </row>
    <row r="294" spans="1:22" x14ac:dyDescent="0.3">
      <c r="A294" t="s">
        <v>311</v>
      </c>
      <c r="B294" t="s">
        <v>1082</v>
      </c>
      <c r="C294" t="s">
        <v>1632</v>
      </c>
      <c r="D294" t="s">
        <v>1635</v>
      </c>
      <c r="E294">
        <v>2023</v>
      </c>
      <c r="F294" t="s">
        <v>1639</v>
      </c>
      <c r="G294">
        <v>749</v>
      </c>
      <c r="H294">
        <v>19797</v>
      </c>
      <c r="I294">
        <v>11273</v>
      </c>
      <c r="J294">
        <v>329003</v>
      </c>
      <c r="K294">
        <v>4.6500000000000004</v>
      </c>
      <c r="L294">
        <v>12</v>
      </c>
      <c r="M294">
        <v>3.09</v>
      </c>
      <c r="N294">
        <v>22.58</v>
      </c>
      <c r="O294">
        <v>37.9</v>
      </c>
      <c r="P294">
        <v>4.7</v>
      </c>
      <c r="Q294">
        <v>5635</v>
      </c>
      <c r="R294">
        <v>7068</v>
      </c>
      <c r="S294">
        <v>12</v>
      </c>
      <c r="T294">
        <v>14827953</v>
      </c>
      <c r="U294">
        <v>8772480</v>
      </c>
      <c r="V294">
        <v>6055473</v>
      </c>
    </row>
    <row r="295" spans="1:22" x14ac:dyDescent="0.3">
      <c r="A295" t="s">
        <v>312</v>
      </c>
      <c r="B295" t="s">
        <v>1274</v>
      </c>
      <c r="C295" t="s">
        <v>1632</v>
      </c>
      <c r="D295" t="s">
        <v>1635</v>
      </c>
      <c r="E295">
        <v>2023</v>
      </c>
      <c r="F295" t="s">
        <v>1639</v>
      </c>
      <c r="G295">
        <v>1189</v>
      </c>
      <c r="H295">
        <v>11606</v>
      </c>
      <c r="I295">
        <v>3449</v>
      </c>
      <c r="J295">
        <v>57684</v>
      </c>
      <c r="K295">
        <v>3.75</v>
      </c>
      <c r="L295">
        <v>3</v>
      </c>
      <c r="M295">
        <v>9.3699999999999992</v>
      </c>
      <c r="N295">
        <v>17.84</v>
      </c>
      <c r="O295">
        <v>65.510000000000005</v>
      </c>
      <c r="P295">
        <v>3.4</v>
      </c>
      <c r="Q295">
        <v>16611</v>
      </c>
      <c r="R295">
        <v>728</v>
      </c>
      <c r="S295">
        <v>6</v>
      </c>
      <c r="T295">
        <v>13799534</v>
      </c>
      <c r="U295">
        <v>4158545</v>
      </c>
      <c r="V295">
        <v>9640989</v>
      </c>
    </row>
    <row r="296" spans="1:22" x14ac:dyDescent="0.3">
      <c r="A296" t="s">
        <v>313</v>
      </c>
      <c r="B296" t="s">
        <v>1275</v>
      </c>
      <c r="C296" t="s">
        <v>1634</v>
      </c>
      <c r="D296" t="s">
        <v>1635</v>
      </c>
      <c r="E296">
        <v>2024</v>
      </c>
      <c r="F296" t="s">
        <v>1641</v>
      </c>
      <c r="G296">
        <v>240</v>
      </c>
      <c r="H296">
        <v>9157</v>
      </c>
      <c r="I296">
        <v>9305</v>
      </c>
      <c r="J296">
        <v>141088</v>
      </c>
      <c r="K296">
        <v>7.73</v>
      </c>
      <c r="L296">
        <v>19</v>
      </c>
      <c r="M296">
        <v>5.16</v>
      </c>
      <c r="N296">
        <v>20.45</v>
      </c>
      <c r="O296">
        <v>22.77</v>
      </c>
      <c r="P296">
        <v>3.2</v>
      </c>
      <c r="Q296">
        <v>13464</v>
      </c>
      <c r="R296">
        <v>7262</v>
      </c>
      <c r="S296">
        <v>6</v>
      </c>
      <c r="T296">
        <v>2197680</v>
      </c>
      <c r="U296">
        <v>2374288</v>
      </c>
      <c r="V296">
        <v>-176608</v>
      </c>
    </row>
    <row r="297" spans="1:22" x14ac:dyDescent="0.3">
      <c r="A297" t="s">
        <v>314</v>
      </c>
      <c r="B297" t="s">
        <v>1276</v>
      </c>
      <c r="C297" t="s">
        <v>1634</v>
      </c>
      <c r="D297" t="s">
        <v>1637</v>
      </c>
      <c r="E297">
        <v>2023</v>
      </c>
      <c r="F297" t="s">
        <v>1641</v>
      </c>
      <c r="G297">
        <v>2350</v>
      </c>
      <c r="H297">
        <v>16051</v>
      </c>
      <c r="I297">
        <v>11605</v>
      </c>
      <c r="J297">
        <v>444423</v>
      </c>
      <c r="K297">
        <v>8.0299999999999994</v>
      </c>
      <c r="L297">
        <v>17</v>
      </c>
      <c r="M297">
        <v>4.97</v>
      </c>
      <c r="N297">
        <v>16.68</v>
      </c>
      <c r="O297">
        <v>81.7</v>
      </c>
      <c r="P297">
        <v>4.8</v>
      </c>
      <c r="Q297">
        <v>10211</v>
      </c>
      <c r="R297">
        <v>2779</v>
      </c>
      <c r="S297">
        <v>7</v>
      </c>
      <c r="T297">
        <v>37719850</v>
      </c>
      <c r="U297">
        <v>27716173</v>
      </c>
      <c r="V297">
        <v>10003677</v>
      </c>
    </row>
    <row r="298" spans="1:22" x14ac:dyDescent="0.3">
      <c r="A298" t="s">
        <v>315</v>
      </c>
      <c r="B298" t="s">
        <v>1247</v>
      </c>
      <c r="C298" t="s">
        <v>1634</v>
      </c>
      <c r="D298" t="s">
        <v>1636</v>
      </c>
      <c r="E298">
        <v>2024</v>
      </c>
      <c r="F298" t="s">
        <v>1639</v>
      </c>
      <c r="G298">
        <v>1030</v>
      </c>
      <c r="H298">
        <v>9406</v>
      </c>
      <c r="I298">
        <v>3883</v>
      </c>
      <c r="J298">
        <v>96099</v>
      </c>
      <c r="K298">
        <v>5.35</v>
      </c>
      <c r="L298">
        <v>5</v>
      </c>
      <c r="M298">
        <v>1.78</v>
      </c>
      <c r="N298">
        <v>3.14</v>
      </c>
      <c r="O298">
        <v>42.36</v>
      </c>
      <c r="P298">
        <v>3.5</v>
      </c>
      <c r="Q298">
        <v>9404</v>
      </c>
      <c r="R298">
        <v>5366</v>
      </c>
      <c r="S298">
        <v>6</v>
      </c>
      <c r="T298">
        <v>9688180</v>
      </c>
      <c r="U298">
        <v>4095589</v>
      </c>
      <c r="V298">
        <v>5592591</v>
      </c>
    </row>
    <row r="299" spans="1:22" x14ac:dyDescent="0.3">
      <c r="A299" t="s">
        <v>316</v>
      </c>
      <c r="B299" t="s">
        <v>1277</v>
      </c>
      <c r="C299" t="s">
        <v>1634</v>
      </c>
      <c r="D299" t="s">
        <v>1638</v>
      </c>
      <c r="E299">
        <v>2023</v>
      </c>
      <c r="F299" t="s">
        <v>1640</v>
      </c>
      <c r="G299">
        <v>3025</v>
      </c>
      <c r="H299">
        <v>8787</v>
      </c>
      <c r="I299">
        <v>11248</v>
      </c>
      <c r="J299">
        <v>116093</v>
      </c>
      <c r="K299">
        <v>5.31</v>
      </c>
      <c r="L299">
        <v>2</v>
      </c>
      <c r="M299">
        <v>1.08</v>
      </c>
      <c r="N299">
        <v>19.14</v>
      </c>
      <c r="O299">
        <v>46.45</v>
      </c>
      <c r="P299">
        <v>2</v>
      </c>
      <c r="Q299">
        <v>3783</v>
      </c>
      <c r="R299">
        <v>4522</v>
      </c>
      <c r="S299">
        <v>13</v>
      </c>
      <c r="T299">
        <v>26580675</v>
      </c>
      <c r="U299">
        <v>34141293</v>
      </c>
      <c r="V299">
        <v>-7560618</v>
      </c>
    </row>
    <row r="300" spans="1:22" x14ac:dyDescent="0.3">
      <c r="A300" t="s">
        <v>317</v>
      </c>
      <c r="B300" t="s">
        <v>1278</v>
      </c>
      <c r="C300" t="s">
        <v>1633</v>
      </c>
      <c r="D300" t="s">
        <v>1638</v>
      </c>
      <c r="E300">
        <v>2023</v>
      </c>
      <c r="F300" t="s">
        <v>1639</v>
      </c>
      <c r="G300">
        <v>1234</v>
      </c>
      <c r="H300">
        <v>2392</v>
      </c>
      <c r="I300">
        <v>1837</v>
      </c>
      <c r="J300">
        <v>210761</v>
      </c>
      <c r="K300">
        <v>12.43</v>
      </c>
      <c r="L300">
        <v>12</v>
      </c>
      <c r="M300">
        <v>8.42</v>
      </c>
      <c r="N300">
        <v>5.25</v>
      </c>
      <c r="O300">
        <v>66.459999999999994</v>
      </c>
      <c r="P300">
        <v>2.2000000000000002</v>
      </c>
      <c r="Q300">
        <v>3977</v>
      </c>
      <c r="R300">
        <v>9730</v>
      </c>
      <c r="S300">
        <v>7</v>
      </c>
      <c r="T300">
        <v>2951728</v>
      </c>
      <c r="U300">
        <v>2477619</v>
      </c>
      <c r="V300">
        <v>474109</v>
      </c>
    </row>
    <row r="301" spans="1:22" x14ac:dyDescent="0.3">
      <c r="A301" t="s">
        <v>318</v>
      </c>
      <c r="B301" t="s">
        <v>1279</v>
      </c>
      <c r="C301" t="s">
        <v>1634</v>
      </c>
      <c r="D301" t="s">
        <v>1636</v>
      </c>
      <c r="E301">
        <v>2024</v>
      </c>
      <c r="F301" t="s">
        <v>1640</v>
      </c>
      <c r="G301">
        <v>3377</v>
      </c>
      <c r="H301">
        <v>11722</v>
      </c>
      <c r="I301">
        <v>14744</v>
      </c>
      <c r="J301">
        <v>360795</v>
      </c>
      <c r="K301">
        <v>11.84</v>
      </c>
      <c r="L301">
        <v>15</v>
      </c>
      <c r="M301">
        <v>6.14</v>
      </c>
      <c r="N301">
        <v>8.09</v>
      </c>
      <c r="O301">
        <v>75.67</v>
      </c>
      <c r="P301">
        <v>3.8</v>
      </c>
      <c r="Q301">
        <v>4593</v>
      </c>
      <c r="R301">
        <v>7563</v>
      </c>
      <c r="S301">
        <v>9</v>
      </c>
      <c r="T301">
        <v>39585194</v>
      </c>
      <c r="U301">
        <v>50151283</v>
      </c>
      <c r="V301">
        <v>-10566089</v>
      </c>
    </row>
    <row r="302" spans="1:22" x14ac:dyDescent="0.3">
      <c r="A302" t="s">
        <v>319</v>
      </c>
      <c r="B302" t="s">
        <v>1280</v>
      </c>
      <c r="C302" t="s">
        <v>1634</v>
      </c>
      <c r="D302" t="s">
        <v>1635</v>
      </c>
      <c r="E302">
        <v>2024</v>
      </c>
      <c r="F302" t="s">
        <v>1642</v>
      </c>
      <c r="G302">
        <v>3444</v>
      </c>
      <c r="H302">
        <v>6175</v>
      </c>
      <c r="I302">
        <v>4289</v>
      </c>
      <c r="J302">
        <v>63893</v>
      </c>
      <c r="K302">
        <v>4.62</v>
      </c>
      <c r="L302">
        <v>4</v>
      </c>
      <c r="M302">
        <v>3.26</v>
      </c>
      <c r="N302">
        <v>20.48</v>
      </c>
      <c r="O302">
        <v>28.91</v>
      </c>
      <c r="P302">
        <v>3.9</v>
      </c>
      <c r="Q302">
        <v>8707</v>
      </c>
      <c r="R302">
        <v>9713</v>
      </c>
      <c r="S302">
        <v>3</v>
      </c>
      <c r="T302">
        <v>21266700</v>
      </c>
      <c r="U302">
        <v>14835209</v>
      </c>
      <c r="V302">
        <v>6431491</v>
      </c>
    </row>
    <row r="303" spans="1:22" x14ac:dyDescent="0.3">
      <c r="A303" t="s">
        <v>320</v>
      </c>
      <c r="B303" t="s">
        <v>1281</v>
      </c>
      <c r="C303" t="s">
        <v>1633</v>
      </c>
      <c r="D303" t="s">
        <v>1638</v>
      </c>
      <c r="E303">
        <v>2024</v>
      </c>
      <c r="F303" t="s">
        <v>1640</v>
      </c>
      <c r="G303">
        <v>177</v>
      </c>
      <c r="H303">
        <v>3433</v>
      </c>
      <c r="I303">
        <v>8404</v>
      </c>
      <c r="J303">
        <v>116418</v>
      </c>
      <c r="K303">
        <v>13.71</v>
      </c>
      <c r="L303">
        <v>3</v>
      </c>
      <c r="M303">
        <v>1.92</v>
      </c>
      <c r="N303">
        <v>13.41</v>
      </c>
      <c r="O303">
        <v>62.91</v>
      </c>
      <c r="P303">
        <v>2.2000000000000002</v>
      </c>
      <c r="Q303">
        <v>10894</v>
      </c>
      <c r="R303">
        <v>1226</v>
      </c>
      <c r="S303">
        <v>5</v>
      </c>
      <c r="T303">
        <v>607641</v>
      </c>
      <c r="U303">
        <v>1603926</v>
      </c>
      <c r="V303">
        <v>-996285</v>
      </c>
    </row>
    <row r="304" spans="1:22" x14ac:dyDescent="0.3">
      <c r="A304" t="s">
        <v>321</v>
      </c>
      <c r="B304" t="s">
        <v>1086</v>
      </c>
      <c r="C304" t="s">
        <v>1634</v>
      </c>
      <c r="D304" t="s">
        <v>1637</v>
      </c>
      <c r="E304">
        <v>2024</v>
      </c>
      <c r="F304" t="s">
        <v>1639</v>
      </c>
      <c r="G304">
        <v>2115</v>
      </c>
      <c r="H304">
        <v>19264</v>
      </c>
      <c r="I304">
        <v>8344</v>
      </c>
      <c r="J304">
        <v>175074</v>
      </c>
      <c r="K304">
        <v>14.29</v>
      </c>
      <c r="L304">
        <v>7</v>
      </c>
      <c r="M304">
        <v>5.55</v>
      </c>
      <c r="N304">
        <v>21.5</v>
      </c>
      <c r="O304">
        <v>41.36</v>
      </c>
      <c r="P304">
        <v>2.4</v>
      </c>
      <c r="Q304">
        <v>16341</v>
      </c>
      <c r="R304">
        <v>1880</v>
      </c>
      <c r="S304">
        <v>14</v>
      </c>
      <c r="T304">
        <v>40743360</v>
      </c>
      <c r="U304">
        <v>17822634</v>
      </c>
      <c r="V304">
        <v>22920726</v>
      </c>
    </row>
    <row r="305" spans="1:22" x14ac:dyDescent="0.3">
      <c r="A305" t="s">
        <v>322</v>
      </c>
      <c r="B305" t="s">
        <v>1148</v>
      </c>
      <c r="C305" t="s">
        <v>1633</v>
      </c>
      <c r="D305" t="s">
        <v>1636</v>
      </c>
      <c r="E305">
        <v>2023</v>
      </c>
      <c r="F305" t="s">
        <v>1642</v>
      </c>
      <c r="G305">
        <v>1866</v>
      </c>
      <c r="H305">
        <v>13373</v>
      </c>
      <c r="I305">
        <v>3434</v>
      </c>
      <c r="J305">
        <v>415209</v>
      </c>
      <c r="K305">
        <v>4.9000000000000004</v>
      </c>
      <c r="L305">
        <v>18</v>
      </c>
      <c r="M305">
        <v>5.84</v>
      </c>
      <c r="N305">
        <v>5.33</v>
      </c>
      <c r="O305">
        <v>39.5</v>
      </c>
      <c r="P305">
        <v>5</v>
      </c>
      <c r="Q305">
        <v>7727</v>
      </c>
      <c r="R305">
        <v>9823</v>
      </c>
      <c r="S305">
        <v>7</v>
      </c>
      <c r="T305">
        <v>24954018</v>
      </c>
      <c r="U305">
        <v>6823053</v>
      </c>
      <c r="V305">
        <v>18130965</v>
      </c>
    </row>
    <row r="306" spans="1:22" x14ac:dyDescent="0.3">
      <c r="A306" t="s">
        <v>323</v>
      </c>
      <c r="B306" t="s">
        <v>1282</v>
      </c>
      <c r="C306" t="s">
        <v>1633</v>
      </c>
      <c r="D306" t="s">
        <v>1635</v>
      </c>
      <c r="E306">
        <v>2023</v>
      </c>
      <c r="F306" t="s">
        <v>1641</v>
      </c>
      <c r="G306">
        <v>619</v>
      </c>
      <c r="H306">
        <v>19174</v>
      </c>
      <c r="I306">
        <v>4783</v>
      </c>
      <c r="J306">
        <v>180351</v>
      </c>
      <c r="K306">
        <v>5.32</v>
      </c>
      <c r="L306">
        <v>13</v>
      </c>
      <c r="M306">
        <v>2.0699999999999998</v>
      </c>
      <c r="N306">
        <v>15.19</v>
      </c>
      <c r="O306">
        <v>65.2</v>
      </c>
      <c r="P306">
        <v>1.4</v>
      </c>
      <c r="Q306">
        <v>14780</v>
      </c>
      <c r="R306">
        <v>9524</v>
      </c>
      <c r="S306">
        <v>13</v>
      </c>
      <c r="T306">
        <v>11868706</v>
      </c>
      <c r="U306">
        <v>3141028</v>
      </c>
      <c r="V306">
        <v>8727678</v>
      </c>
    </row>
    <row r="307" spans="1:22" x14ac:dyDescent="0.3">
      <c r="A307" t="s">
        <v>324</v>
      </c>
      <c r="B307" t="s">
        <v>1283</v>
      </c>
      <c r="C307" t="s">
        <v>1633</v>
      </c>
      <c r="D307" t="s">
        <v>1636</v>
      </c>
      <c r="E307">
        <v>2024</v>
      </c>
      <c r="F307" t="s">
        <v>1642</v>
      </c>
      <c r="G307">
        <v>1945</v>
      </c>
      <c r="H307">
        <v>19524</v>
      </c>
      <c r="I307">
        <v>2578</v>
      </c>
      <c r="J307">
        <v>241083</v>
      </c>
      <c r="K307">
        <v>7.58</v>
      </c>
      <c r="L307">
        <v>6</v>
      </c>
      <c r="M307">
        <v>8.51</v>
      </c>
      <c r="N307">
        <v>2.09</v>
      </c>
      <c r="O307">
        <v>40.97</v>
      </c>
      <c r="P307">
        <v>2.6</v>
      </c>
      <c r="Q307">
        <v>5035</v>
      </c>
      <c r="R307">
        <v>6671</v>
      </c>
      <c r="S307">
        <v>6</v>
      </c>
      <c r="T307">
        <v>37974180</v>
      </c>
      <c r="U307">
        <v>5255293</v>
      </c>
      <c r="V307">
        <v>32718887</v>
      </c>
    </row>
    <row r="308" spans="1:22" x14ac:dyDescent="0.3">
      <c r="A308" t="s">
        <v>325</v>
      </c>
      <c r="B308" t="s">
        <v>1284</v>
      </c>
      <c r="C308" t="s">
        <v>1632</v>
      </c>
      <c r="D308" t="s">
        <v>1637</v>
      </c>
      <c r="E308">
        <v>2023</v>
      </c>
      <c r="F308" t="s">
        <v>1641</v>
      </c>
      <c r="G308">
        <v>2783</v>
      </c>
      <c r="H308">
        <v>14739</v>
      </c>
      <c r="I308">
        <v>8702</v>
      </c>
      <c r="J308">
        <v>88635</v>
      </c>
      <c r="K308">
        <v>14.12</v>
      </c>
      <c r="L308">
        <v>13</v>
      </c>
      <c r="M308">
        <v>0.84</v>
      </c>
      <c r="N308">
        <v>16.079999999999998</v>
      </c>
      <c r="O308">
        <v>37.69</v>
      </c>
      <c r="P308">
        <v>1.2</v>
      </c>
      <c r="Q308">
        <v>12082</v>
      </c>
      <c r="R308">
        <v>8684</v>
      </c>
      <c r="S308">
        <v>2</v>
      </c>
      <c r="T308">
        <v>41018637</v>
      </c>
      <c r="U308">
        <v>24306301</v>
      </c>
      <c r="V308">
        <v>16712336</v>
      </c>
    </row>
    <row r="309" spans="1:22" x14ac:dyDescent="0.3">
      <c r="A309" t="s">
        <v>326</v>
      </c>
      <c r="B309" t="s">
        <v>1285</v>
      </c>
      <c r="C309" t="s">
        <v>1632</v>
      </c>
      <c r="D309" t="s">
        <v>1638</v>
      </c>
      <c r="E309">
        <v>2023</v>
      </c>
      <c r="F309" t="s">
        <v>1642</v>
      </c>
      <c r="G309">
        <v>3913</v>
      </c>
      <c r="H309">
        <v>12374</v>
      </c>
      <c r="I309">
        <v>5910</v>
      </c>
      <c r="J309">
        <v>499331</v>
      </c>
      <c r="K309">
        <v>13.14</v>
      </c>
      <c r="L309">
        <v>5</v>
      </c>
      <c r="M309">
        <v>3.56</v>
      </c>
      <c r="N309">
        <v>19.059999999999999</v>
      </c>
      <c r="O309">
        <v>76.87</v>
      </c>
      <c r="P309">
        <v>4.3</v>
      </c>
      <c r="Q309">
        <v>4413</v>
      </c>
      <c r="R309">
        <v>925</v>
      </c>
      <c r="S309">
        <v>10</v>
      </c>
      <c r="T309">
        <v>48419462</v>
      </c>
      <c r="U309">
        <v>23625161</v>
      </c>
      <c r="V309">
        <v>24794301</v>
      </c>
    </row>
    <row r="310" spans="1:22" x14ac:dyDescent="0.3">
      <c r="A310" t="s">
        <v>327</v>
      </c>
      <c r="B310" t="s">
        <v>1286</v>
      </c>
      <c r="C310" t="s">
        <v>1633</v>
      </c>
      <c r="D310" t="s">
        <v>1638</v>
      </c>
      <c r="E310">
        <v>2024</v>
      </c>
      <c r="F310" t="s">
        <v>1641</v>
      </c>
      <c r="G310">
        <v>4771</v>
      </c>
      <c r="H310">
        <v>19102</v>
      </c>
      <c r="I310">
        <v>5989</v>
      </c>
      <c r="J310">
        <v>145071</v>
      </c>
      <c r="K310">
        <v>1.54</v>
      </c>
      <c r="L310">
        <v>11</v>
      </c>
      <c r="M310">
        <v>6.8</v>
      </c>
      <c r="N310">
        <v>14.62</v>
      </c>
      <c r="O310">
        <v>18.100000000000001</v>
      </c>
      <c r="P310">
        <v>1.4</v>
      </c>
      <c r="Q310">
        <v>3840</v>
      </c>
      <c r="R310">
        <v>7376</v>
      </c>
      <c r="S310">
        <v>4</v>
      </c>
      <c r="T310">
        <v>91135642</v>
      </c>
      <c r="U310">
        <v>28718590</v>
      </c>
      <c r="V310">
        <v>62417052</v>
      </c>
    </row>
    <row r="311" spans="1:22" x14ac:dyDescent="0.3">
      <c r="A311" t="s">
        <v>328</v>
      </c>
      <c r="B311" t="s">
        <v>1287</v>
      </c>
      <c r="C311" t="s">
        <v>1634</v>
      </c>
      <c r="D311" t="s">
        <v>1638</v>
      </c>
      <c r="E311">
        <v>2024</v>
      </c>
      <c r="F311" t="s">
        <v>1639</v>
      </c>
      <c r="G311">
        <v>4064</v>
      </c>
      <c r="H311">
        <v>6516</v>
      </c>
      <c r="I311">
        <v>12887</v>
      </c>
      <c r="J311">
        <v>390662</v>
      </c>
      <c r="K311">
        <v>5.89</v>
      </c>
      <c r="L311">
        <v>15</v>
      </c>
      <c r="M311">
        <v>2.74</v>
      </c>
      <c r="N311">
        <v>6.66</v>
      </c>
      <c r="O311">
        <v>64.069999999999993</v>
      </c>
      <c r="P311">
        <v>3.7</v>
      </c>
      <c r="Q311">
        <v>6789</v>
      </c>
      <c r="R311">
        <v>2495</v>
      </c>
      <c r="S311">
        <v>3</v>
      </c>
      <c r="T311">
        <v>26481024</v>
      </c>
      <c r="U311">
        <v>52763430</v>
      </c>
      <c r="V311">
        <v>-26282406</v>
      </c>
    </row>
    <row r="312" spans="1:22" x14ac:dyDescent="0.3">
      <c r="A312" t="s">
        <v>329</v>
      </c>
      <c r="B312" t="s">
        <v>1288</v>
      </c>
      <c r="C312" t="s">
        <v>1632</v>
      </c>
      <c r="D312" t="s">
        <v>1636</v>
      </c>
      <c r="E312">
        <v>2024</v>
      </c>
      <c r="F312" t="s">
        <v>1639</v>
      </c>
      <c r="G312">
        <v>2951</v>
      </c>
      <c r="H312">
        <v>15274</v>
      </c>
      <c r="I312">
        <v>8178</v>
      </c>
      <c r="J312">
        <v>418377</v>
      </c>
      <c r="K312">
        <v>8.3000000000000007</v>
      </c>
      <c r="L312">
        <v>16</v>
      </c>
      <c r="M312">
        <v>8.2799999999999994</v>
      </c>
      <c r="N312">
        <v>0.78</v>
      </c>
      <c r="O312">
        <v>29.9</v>
      </c>
      <c r="P312">
        <v>1.2</v>
      </c>
      <c r="Q312">
        <v>2097</v>
      </c>
      <c r="R312">
        <v>4245</v>
      </c>
      <c r="S312">
        <v>10</v>
      </c>
      <c r="T312">
        <v>45073574</v>
      </c>
      <c r="U312">
        <v>24551655</v>
      </c>
      <c r="V312">
        <v>20521919</v>
      </c>
    </row>
    <row r="313" spans="1:22" x14ac:dyDescent="0.3">
      <c r="A313" t="s">
        <v>330</v>
      </c>
      <c r="B313" t="s">
        <v>1060</v>
      </c>
      <c r="C313" t="s">
        <v>1633</v>
      </c>
      <c r="D313" t="s">
        <v>1635</v>
      </c>
      <c r="E313">
        <v>2024</v>
      </c>
      <c r="F313" t="s">
        <v>1641</v>
      </c>
      <c r="G313">
        <v>1736</v>
      </c>
      <c r="H313">
        <v>11252</v>
      </c>
      <c r="I313">
        <v>1924</v>
      </c>
      <c r="J313">
        <v>415795</v>
      </c>
      <c r="K313">
        <v>7.55</v>
      </c>
      <c r="L313">
        <v>12</v>
      </c>
      <c r="M313">
        <v>7.4</v>
      </c>
      <c r="N313">
        <v>2.99</v>
      </c>
      <c r="O313">
        <v>11.24</v>
      </c>
      <c r="P313">
        <v>3.7</v>
      </c>
      <c r="Q313">
        <v>16525</v>
      </c>
      <c r="R313">
        <v>7159</v>
      </c>
      <c r="S313">
        <v>8</v>
      </c>
      <c r="T313">
        <v>19533472</v>
      </c>
      <c r="U313">
        <v>3755859</v>
      </c>
      <c r="V313">
        <v>15777613</v>
      </c>
    </row>
    <row r="314" spans="1:22" x14ac:dyDescent="0.3">
      <c r="A314" t="s">
        <v>331</v>
      </c>
      <c r="B314" t="s">
        <v>1289</v>
      </c>
      <c r="C314" t="s">
        <v>1633</v>
      </c>
      <c r="D314" t="s">
        <v>1638</v>
      </c>
      <c r="E314">
        <v>2023</v>
      </c>
      <c r="F314" t="s">
        <v>1639</v>
      </c>
      <c r="G314">
        <v>3059</v>
      </c>
      <c r="H314">
        <v>18838</v>
      </c>
      <c r="I314">
        <v>1497</v>
      </c>
      <c r="J314">
        <v>122805</v>
      </c>
      <c r="K314">
        <v>2.91</v>
      </c>
      <c r="L314">
        <v>13</v>
      </c>
      <c r="M314">
        <v>7.89</v>
      </c>
      <c r="N314">
        <v>15.56</v>
      </c>
      <c r="O314">
        <v>23.34</v>
      </c>
      <c r="P314">
        <v>4.4000000000000004</v>
      </c>
      <c r="Q314">
        <v>8645</v>
      </c>
      <c r="R314">
        <v>5592</v>
      </c>
      <c r="S314">
        <v>6</v>
      </c>
      <c r="T314">
        <v>57625442</v>
      </c>
      <c r="U314">
        <v>4702128</v>
      </c>
      <c r="V314">
        <v>52923314</v>
      </c>
    </row>
    <row r="315" spans="1:22" x14ac:dyDescent="0.3">
      <c r="A315" t="s">
        <v>332</v>
      </c>
      <c r="B315" t="s">
        <v>1289</v>
      </c>
      <c r="C315" t="s">
        <v>1633</v>
      </c>
      <c r="D315" t="s">
        <v>1638</v>
      </c>
      <c r="E315">
        <v>2023</v>
      </c>
      <c r="F315" t="s">
        <v>1639</v>
      </c>
      <c r="G315">
        <v>204</v>
      </c>
      <c r="H315">
        <v>17085</v>
      </c>
      <c r="I315">
        <v>2979</v>
      </c>
      <c r="J315">
        <v>471280</v>
      </c>
      <c r="K315">
        <v>12.88</v>
      </c>
      <c r="L315">
        <v>6</v>
      </c>
      <c r="M315">
        <v>1.19</v>
      </c>
      <c r="N315">
        <v>23.36</v>
      </c>
      <c r="O315">
        <v>58.53</v>
      </c>
      <c r="P315">
        <v>2.6</v>
      </c>
      <c r="Q315">
        <v>4402</v>
      </c>
      <c r="R315">
        <v>7211</v>
      </c>
      <c r="S315">
        <v>13</v>
      </c>
      <c r="T315">
        <v>3485340</v>
      </c>
      <c r="U315">
        <v>1078996</v>
      </c>
      <c r="V315">
        <v>2406344</v>
      </c>
    </row>
    <row r="316" spans="1:22" x14ac:dyDescent="0.3">
      <c r="A316" t="s">
        <v>333</v>
      </c>
      <c r="B316" t="s">
        <v>1290</v>
      </c>
      <c r="C316" t="s">
        <v>1633</v>
      </c>
      <c r="D316" t="s">
        <v>1636</v>
      </c>
      <c r="E316">
        <v>2024</v>
      </c>
      <c r="F316" t="s">
        <v>1642</v>
      </c>
      <c r="G316">
        <v>2587</v>
      </c>
      <c r="H316">
        <v>8791</v>
      </c>
      <c r="I316">
        <v>10396</v>
      </c>
      <c r="J316">
        <v>434957</v>
      </c>
      <c r="K316">
        <v>10.15</v>
      </c>
      <c r="L316">
        <v>13</v>
      </c>
      <c r="M316">
        <v>1.41</v>
      </c>
      <c r="N316">
        <v>5.16</v>
      </c>
      <c r="O316">
        <v>66.73</v>
      </c>
      <c r="P316">
        <v>3.1</v>
      </c>
      <c r="Q316">
        <v>10455</v>
      </c>
      <c r="R316">
        <v>6892</v>
      </c>
      <c r="S316">
        <v>7</v>
      </c>
      <c r="T316">
        <v>22742317</v>
      </c>
      <c r="U316">
        <v>27329409</v>
      </c>
      <c r="V316">
        <v>-4587092</v>
      </c>
    </row>
    <row r="317" spans="1:22" x14ac:dyDescent="0.3">
      <c r="A317" t="s">
        <v>334</v>
      </c>
      <c r="B317" t="s">
        <v>1291</v>
      </c>
      <c r="C317" t="s">
        <v>1632</v>
      </c>
      <c r="D317" t="s">
        <v>1636</v>
      </c>
      <c r="E317">
        <v>2023</v>
      </c>
      <c r="F317" t="s">
        <v>1641</v>
      </c>
      <c r="G317">
        <v>1459</v>
      </c>
      <c r="H317">
        <v>2474</v>
      </c>
      <c r="I317">
        <v>6051</v>
      </c>
      <c r="J317">
        <v>391207</v>
      </c>
      <c r="K317">
        <v>12.57</v>
      </c>
      <c r="L317">
        <v>14</v>
      </c>
      <c r="M317">
        <v>2.86</v>
      </c>
      <c r="N317">
        <v>18.38</v>
      </c>
      <c r="O317">
        <v>11.68</v>
      </c>
      <c r="P317">
        <v>2.6</v>
      </c>
      <c r="Q317">
        <v>9194</v>
      </c>
      <c r="R317">
        <v>9655</v>
      </c>
      <c r="S317">
        <v>13</v>
      </c>
      <c r="T317">
        <v>3609566</v>
      </c>
      <c r="U317">
        <v>9219616</v>
      </c>
      <c r="V317">
        <v>-5610050</v>
      </c>
    </row>
    <row r="318" spans="1:22" x14ac:dyDescent="0.3">
      <c r="A318" t="s">
        <v>335</v>
      </c>
      <c r="B318" t="s">
        <v>1292</v>
      </c>
      <c r="C318" t="s">
        <v>1632</v>
      </c>
      <c r="D318" t="s">
        <v>1635</v>
      </c>
      <c r="E318">
        <v>2023</v>
      </c>
      <c r="F318" t="s">
        <v>1641</v>
      </c>
      <c r="G318">
        <v>4107</v>
      </c>
      <c r="H318">
        <v>5633</v>
      </c>
      <c r="I318">
        <v>10035</v>
      </c>
      <c r="J318">
        <v>314598</v>
      </c>
      <c r="K318">
        <v>12.88</v>
      </c>
      <c r="L318">
        <v>11</v>
      </c>
      <c r="M318">
        <v>5.18</v>
      </c>
      <c r="N318">
        <v>21.66</v>
      </c>
      <c r="O318">
        <v>12.91</v>
      </c>
      <c r="P318">
        <v>2.2000000000000002</v>
      </c>
      <c r="Q318">
        <v>6330</v>
      </c>
      <c r="R318">
        <v>3651</v>
      </c>
      <c r="S318">
        <v>12</v>
      </c>
      <c r="T318">
        <v>23134731</v>
      </c>
      <c r="U318">
        <v>41528343</v>
      </c>
      <c r="V318">
        <v>-18393612</v>
      </c>
    </row>
    <row r="319" spans="1:22" x14ac:dyDescent="0.3">
      <c r="A319" t="s">
        <v>336</v>
      </c>
      <c r="B319" t="s">
        <v>1252</v>
      </c>
      <c r="C319" t="s">
        <v>1634</v>
      </c>
      <c r="D319" t="s">
        <v>1638</v>
      </c>
      <c r="E319">
        <v>2024</v>
      </c>
      <c r="F319" t="s">
        <v>1641</v>
      </c>
      <c r="G319">
        <v>834</v>
      </c>
      <c r="H319">
        <v>16163</v>
      </c>
      <c r="I319">
        <v>2729</v>
      </c>
      <c r="J319">
        <v>333022</v>
      </c>
      <c r="K319">
        <v>11.23</v>
      </c>
      <c r="L319">
        <v>16</v>
      </c>
      <c r="M319">
        <v>7.48</v>
      </c>
      <c r="N319">
        <v>13.02</v>
      </c>
      <c r="O319">
        <v>82.2</v>
      </c>
      <c r="P319">
        <v>4.2</v>
      </c>
      <c r="Q319">
        <v>11334</v>
      </c>
      <c r="R319">
        <v>7811</v>
      </c>
      <c r="S319">
        <v>5</v>
      </c>
      <c r="T319">
        <v>13479942</v>
      </c>
      <c r="U319">
        <v>2609008</v>
      </c>
      <c r="V319">
        <v>10870934</v>
      </c>
    </row>
    <row r="320" spans="1:22" x14ac:dyDescent="0.3">
      <c r="A320" t="s">
        <v>337</v>
      </c>
      <c r="B320" t="s">
        <v>1293</v>
      </c>
      <c r="C320" t="s">
        <v>1634</v>
      </c>
      <c r="D320" t="s">
        <v>1635</v>
      </c>
      <c r="E320">
        <v>2024</v>
      </c>
      <c r="F320" t="s">
        <v>1642</v>
      </c>
      <c r="G320">
        <v>3225</v>
      </c>
      <c r="H320">
        <v>5472</v>
      </c>
      <c r="I320">
        <v>1813</v>
      </c>
      <c r="J320">
        <v>232170</v>
      </c>
      <c r="K320">
        <v>6.59</v>
      </c>
      <c r="L320">
        <v>8</v>
      </c>
      <c r="M320">
        <v>8.3699999999999992</v>
      </c>
      <c r="N320">
        <v>16.73</v>
      </c>
      <c r="O320">
        <v>15.86</v>
      </c>
      <c r="P320">
        <v>2.1</v>
      </c>
      <c r="Q320">
        <v>11989</v>
      </c>
      <c r="R320">
        <v>3728</v>
      </c>
      <c r="S320">
        <v>2</v>
      </c>
      <c r="T320">
        <v>17647200</v>
      </c>
      <c r="U320">
        <v>6079095</v>
      </c>
      <c r="V320">
        <v>11568105</v>
      </c>
    </row>
    <row r="321" spans="1:22" x14ac:dyDescent="0.3">
      <c r="A321" t="s">
        <v>338</v>
      </c>
      <c r="B321" t="s">
        <v>1236</v>
      </c>
      <c r="C321" t="s">
        <v>1633</v>
      </c>
      <c r="D321" t="s">
        <v>1635</v>
      </c>
      <c r="E321">
        <v>2024</v>
      </c>
      <c r="F321" t="s">
        <v>1641</v>
      </c>
      <c r="G321">
        <v>4391</v>
      </c>
      <c r="H321">
        <v>6795</v>
      </c>
      <c r="I321">
        <v>1026</v>
      </c>
      <c r="J321">
        <v>243226</v>
      </c>
      <c r="K321">
        <v>9.16</v>
      </c>
      <c r="L321">
        <v>14</v>
      </c>
      <c r="M321">
        <v>7.04</v>
      </c>
      <c r="N321">
        <v>20.38</v>
      </c>
      <c r="O321">
        <v>81.53</v>
      </c>
      <c r="P321">
        <v>3.9</v>
      </c>
      <c r="Q321">
        <v>17268</v>
      </c>
      <c r="R321">
        <v>1665</v>
      </c>
      <c r="S321">
        <v>5</v>
      </c>
      <c r="T321">
        <v>29836845</v>
      </c>
      <c r="U321">
        <v>4748392</v>
      </c>
      <c r="V321">
        <v>25088453</v>
      </c>
    </row>
    <row r="322" spans="1:22" x14ac:dyDescent="0.3">
      <c r="A322" t="s">
        <v>339</v>
      </c>
      <c r="B322" t="s">
        <v>1294</v>
      </c>
      <c r="C322" t="s">
        <v>1632</v>
      </c>
      <c r="D322" t="s">
        <v>1636</v>
      </c>
      <c r="E322">
        <v>2024</v>
      </c>
      <c r="F322" t="s">
        <v>1642</v>
      </c>
      <c r="G322">
        <v>2856</v>
      </c>
      <c r="H322">
        <v>15413</v>
      </c>
      <c r="I322">
        <v>8121</v>
      </c>
      <c r="J322">
        <v>194063</v>
      </c>
      <c r="K322">
        <v>2.41</v>
      </c>
      <c r="L322">
        <v>11</v>
      </c>
      <c r="M322">
        <v>9.2899999999999991</v>
      </c>
      <c r="N322">
        <v>6.52</v>
      </c>
      <c r="O322">
        <v>28.25</v>
      </c>
      <c r="P322">
        <v>1.8</v>
      </c>
      <c r="Q322">
        <v>11864</v>
      </c>
      <c r="R322">
        <v>3767</v>
      </c>
      <c r="S322">
        <v>10</v>
      </c>
      <c r="T322">
        <v>44019528</v>
      </c>
      <c r="U322">
        <v>23387639</v>
      </c>
      <c r="V322">
        <v>20631889</v>
      </c>
    </row>
    <row r="323" spans="1:22" x14ac:dyDescent="0.3">
      <c r="A323" t="s">
        <v>340</v>
      </c>
      <c r="B323" t="s">
        <v>1295</v>
      </c>
      <c r="C323" t="s">
        <v>1634</v>
      </c>
      <c r="D323" t="s">
        <v>1635</v>
      </c>
      <c r="E323">
        <v>2023</v>
      </c>
      <c r="F323" t="s">
        <v>1642</v>
      </c>
      <c r="G323">
        <v>587</v>
      </c>
      <c r="H323">
        <v>10605</v>
      </c>
      <c r="I323">
        <v>2628</v>
      </c>
      <c r="J323">
        <v>118344</v>
      </c>
      <c r="K323">
        <v>10.1</v>
      </c>
      <c r="L323">
        <v>1</v>
      </c>
      <c r="M323">
        <v>7.39</v>
      </c>
      <c r="N323">
        <v>7.42</v>
      </c>
      <c r="O323">
        <v>69.2</v>
      </c>
      <c r="P323">
        <v>2</v>
      </c>
      <c r="Q323">
        <v>3660</v>
      </c>
      <c r="R323">
        <v>6559</v>
      </c>
      <c r="S323">
        <v>2</v>
      </c>
      <c r="T323">
        <v>6225135</v>
      </c>
      <c r="U323">
        <v>1660980</v>
      </c>
      <c r="V323">
        <v>4564155</v>
      </c>
    </row>
    <row r="324" spans="1:22" x14ac:dyDescent="0.3">
      <c r="A324" t="s">
        <v>341</v>
      </c>
      <c r="B324" t="s">
        <v>1296</v>
      </c>
      <c r="C324" t="s">
        <v>1633</v>
      </c>
      <c r="D324" t="s">
        <v>1635</v>
      </c>
      <c r="E324">
        <v>2024</v>
      </c>
      <c r="F324" t="s">
        <v>1639</v>
      </c>
      <c r="G324">
        <v>1891</v>
      </c>
      <c r="H324">
        <v>9728</v>
      </c>
      <c r="I324">
        <v>8709</v>
      </c>
      <c r="J324">
        <v>417090</v>
      </c>
      <c r="K324">
        <v>2.69</v>
      </c>
      <c r="L324">
        <v>4</v>
      </c>
      <c r="M324">
        <v>3.06</v>
      </c>
      <c r="N324">
        <v>0.02</v>
      </c>
      <c r="O324">
        <v>34.78</v>
      </c>
      <c r="P324">
        <v>2.2999999999999998</v>
      </c>
      <c r="Q324">
        <v>14768</v>
      </c>
      <c r="R324">
        <v>4196</v>
      </c>
      <c r="S324">
        <v>11</v>
      </c>
      <c r="T324">
        <v>18395648</v>
      </c>
      <c r="U324">
        <v>16885809</v>
      </c>
      <c r="V324">
        <v>1509839</v>
      </c>
    </row>
    <row r="325" spans="1:22" x14ac:dyDescent="0.3">
      <c r="A325" t="s">
        <v>342</v>
      </c>
      <c r="B325" t="s">
        <v>1028</v>
      </c>
      <c r="C325" t="s">
        <v>1632</v>
      </c>
      <c r="D325" t="s">
        <v>1636</v>
      </c>
      <c r="E325">
        <v>2024</v>
      </c>
      <c r="F325" t="s">
        <v>1639</v>
      </c>
      <c r="G325">
        <v>2505</v>
      </c>
      <c r="H325">
        <v>11403</v>
      </c>
      <c r="I325">
        <v>6388</v>
      </c>
      <c r="J325">
        <v>86593</v>
      </c>
      <c r="K325">
        <v>10.41</v>
      </c>
      <c r="L325">
        <v>12</v>
      </c>
      <c r="M325">
        <v>2.65</v>
      </c>
      <c r="N325">
        <v>24.08</v>
      </c>
      <c r="O325">
        <v>78.7</v>
      </c>
      <c r="P325">
        <v>3.4</v>
      </c>
      <c r="Q325">
        <v>15985</v>
      </c>
      <c r="R325">
        <v>1119</v>
      </c>
      <c r="S325">
        <v>4</v>
      </c>
      <c r="T325">
        <v>28564515</v>
      </c>
      <c r="U325">
        <v>16088533</v>
      </c>
      <c r="V325">
        <v>12475982</v>
      </c>
    </row>
    <row r="326" spans="1:22" x14ac:dyDescent="0.3">
      <c r="A326" t="s">
        <v>343</v>
      </c>
      <c r="B326" t="s">
        <v>1297</v>
      </c>
      <c r="C326" t="s">
        <v>1633</v>
      </c>
      <c r="D326" t="s">
        <v>1635</v>
      </c>
      <c r="E326">
        <v>2023</v>
      </c>
      <c r="F326" t="s">
        <v>1639</v>
      </c>
      <c r="G326">
        <v>574</v>
      </c>
      <c r="H326">
        <v>4520</v>
      </c>
      <c r="I326">
        <v>13909</v>
      </c>
      <c r="J326">
        <v>86304</v>
      </c>
      <c r="K326">
        <v>3.44</v>
      </c>
      <c r="L326">
        <v>19</v>
      </c>
      <c r="M326">
        <v>6.96</v>
      </c>
      <c r="N326">
        <v>22.94</v>
      </c>
      <c r="O326">
        <v>66.040000000000006</v>
      </c>
      <c r="P326">
        <v>2.8</v>
      </c>
      <c r="Q326">
        <v>4422</v>
      </c>
      <c r="R326">
        <v>8028</v>
      </c>
      <c r="S326">
        <v>6</v>
      </c>
      <c r="T326">
        <v>2594480</v>
      </c>
      <c r="U326">
        <v>8070070</v>
      </c>
      <c r="V326">
        <v>-5475590</v>
      </c>
    </row>
    <row r="327" spans="1:22" x14ac:dyDescent="0.3">
      <c r="A327" t="s">
        <v>344</v>
      </c>
      <c r="B327" t="s">
        <v>1298</v>
      </c>
      <c r="C327" t="s">
        <v>1632</v>
      </c>
      <c r="D327" t="s">
        <v>1637</v>
      </c>
      <c r="E327">
        <v>2023</v>
      </c>
      <c r="F327" t="s">
        <v>1639</v>
      </c>
      <c r="G327">
        <v>3000</v>
      </c>
      <c r="H327">
        <v>10487</v>
      </c>
      <c r="I327">
        <v>2823</v>
      </c>
      <c r="J327">
        <v>473602</v>
      </c>
      <c r="K327">
        <v>1.76</v>
      </c>
      <c r="L327">
        <v>7</v>
      </c>
      <c r="M327">
        <v>1.93</v>
      </c>
      <c r="N327">
        <v>19.11</v>
      </c>
      <c r="O327">
        <v>42.15</v>
      </c>
      <c r="P327">
        <v>4</v>
      </c>
      <c r="Q327">
        <v>5304</v>
      </c>
      <c r="R327">
        <v>9576</v>
      </c>
      <c r="S327">
        <v>8</v>
      </c>
      <c r="T327">
        <v>31461000</v>
      </c>
      <c r="U327">
        <v>8942602</v>
      </c>
      <c r="V327">
        <v>22518398</v>
      </c>
    </row>
    <row r="328" spans="1:22" x14ac:dyDescent="0.3">
      <c r="A328" t="s">
        <v>345</v>
      </c>
      <c r="B328" t="s">
        <v>1299</v>
      </c>
      <c r="C328" t="s">
        <v>1632</v>
      </c>
      <c r="D328" t="s">
        <v>1636</v>
      </c>
      <c r="E328">
        <v>2023</v>
      </c>
      <c r="F328" t="s">
        <v>1640</v>
      </c>
      <c r="G328">
        <v>4181</v>
      </c>
      <c r="H328">
        <v>14380</v>
      </c>
      <c r="I328">
        <v>5766</v>
      </c>
      <c r="J328">
        <v>236292</v>
      </c>
      <c r="K328">
        <v>2.48</v>
      </c>
      <c r="L328">
        <v>13</v>
      </c>
      <c r="M328">
        <v>0.93</v>
      </c>
      <c r="N328">
        <v>1.98</v>
      </c>
      <c r="O328">
        <v>16.100000000000001</v>
      </c>
      <c r="P328">
        <v>1.9</v>
      </c>
      <c r="Q328">
        <v>3868</v>
      </c>
      <c r="R328">
        <v>8354</v>
      </c>
      <c r="S328">
        <v>10</v>
      </c>
      <c r="T328">
        <v>60122780</v>
      </c>
      <c r="U328">
        <v>24343938</v>
      </c>
      <c r="V328">
        <v>35778842</v>
      </c>
    </row>
    <row r="329" spans="1:22" x14ac:dyDescent="0.3">
      <c r="A329" t="s">
        <v>346</v>
      </c>
      <c r="B329" t="s">
        <v>1300</v>
      </c>
      <c r="C329" t="s">
        <v>1634</v>
      </c>
      <c r="D329" t="s">
        <v>1635</v>
      </c>
      <c r="E329">
        <v>2023</v>
      </c>
      <c r="F329" t="s">
        <v>1640</v>
      </c>
      <c r="G329">
        <v>4830</v>
      </c>
      <c r="H329">
        <v>6733</v>
      </c>
      <c r="I329">
        <v>11444</v>
      </c>
      <c r="J329">
        <v>163613</v>
      </c>
      <c r="K329">
        <v>0.03</v>
      </c>
      <c r="L329">
        <v>14</v>
      </c>
      <c r="M329">
        <v>5.32</v>
      </c>
      <c r="N329">
        <v>11.19</v>
      </c>
      <c r="O329">
        <v>68.62</v>
      </c>
      <c r="P329">
        <v>1</v>
      </c>
      <c r="Q329">
        <v>16657</v>
      </c>
      <c r="R329">
        <v>6065</v>
      </c>
      <c r="S329">
        <v>7</v>
      </c>
      <c r="T329">
        <v>32520390</v>
      </c>
      <c r="U329">
        <v>55438133</v>
      </c>
      <c r="V329">
        <v>-22917743</v>
      </c>
    </row>
    <row r="330" spans="1:22" x14ac:dyDescent="0.3">
      <c r="A330" t="s">
        <v>347</v>
      </c>
      <c r="B330" t="s">
        <v>1301</v>
      </c>
      <c r="C330" t="s">
        <v>1632</v>
      </c>
      <c r="D330" t="s">
        <v>1636</v>
      </c>
      <c r="E330">
        <v>2024</v>
      </c>
      <c r="F330" t="s">
        <v>1640</v>
      </c>
      <c r="G330">
        <v>4165</v>
      </c>
      <c r="H330">
        <v>11016</v>
      </c>
      <c r="I330">
        <v>11077</v>
      </c>
      <c r="J330">
        <v>250410</v>
      </c>
      <c r="K330">
        <v>10.78</v>
      </c>
      <c r="L330">
        <v>10</v>
      </c>
      <c r="M330">
        <v>8.2200000000000006</v>
      </c>
      <c r="N330">
        <v>2.5499999999999998</v>
      </c>
      <c r="O330">
        <v>59.35</v>
      </c>
      <c r="P330">
        <v>4.0999999999999996</v>
      </c>
      <c r="Q330">
        <v>9593</v>
      </c>
      <c r="R330">
        <v>2369</v>
      </c>
      <c r="S330">
        <v>4</v>
      </c>
      <c r="T330">
        <v>45881640</v>
      </c>
      <c r="U330">
        <v>46386115</v>
      </c>
      <c r="V330">
        <v>-504475</v>
      </c>
    </row>
    <row r="331" spans="1:22" x14ac:dyDescent="0.3">
      <c r="A331" t="s">
        <v>348</v>
      </c>
      <c r="B331" t="s">
        <v>1302</v>
      </c>
      <c r="C331" t="s">
        <v>1633</v>
      </c>
      <c r="D331" t="s">
        <v>1635</v>
      </c>
      <c r="E331">
        <v>2023</v>
      </c>
      <c r="F331" t="s">
        <v>1641</v>
      </c>
      <c r="G331">
        <v>2418</v>
      </c>
      <c r="H331">
        <v>16059</v>
      </c>
      <c r="I331">
        <v>6691</v>
      </c>
      <c r="J331">
        <v>464299</v>
      </c>
      <c r="K331">
        <v>10.99</v>
      </c>
      <c r="L331">
        <v>0</v>
      </c>
      <c r="M331">
        <v>1.01</v>
      </c>
      <c r="N331">
        <v>0.4</v>
      </c>
      <c r="O331">
        <v>10.23</v>
      </c>
      <c r="P331">
        <v>4.3</v>
      </c>
      <c r="Q331">
        <v>5432</v>
      </c>
      <c r="R331">
        <v>8935</v>
      </c>
      <c r="S331">
        <v>14</v>
      </c>
      <c r="T331">
        <v>38830662</v>
      </c>
      <c r="U331">
        <v>16643137</v>
      </c>
      <c r="V331">
        <v>22187525</v>
      </c>
    </row>
    <row r="332" spans="1:22" x14ac:dyDescent="0.3">
      <c r="A332" t="s">
        <v>349</v>
      </c>
      <c r="B332" t="s">
        <v>1144</v>
      </c>
      <c r="C332" t="s">
        <v>1633</v>
      </c>
      <c r="D332" t="s">
        <v>1636</v>
      </c>
      <c r="E332">
        <v>2023</v>
      </c>
      <c r="F332" t="s">
        <v>1641</v>
      </c>
      <c r="G332">
        <v>3897</v>
      </c>
      <c r="H332">
        <v>18201</v>
      </c>
      <c r="I332">
        <v>13275</v>
      </c>
      <c r="J332">
        <v>68354</v>
      </c>
      <c r="K332">
        <v>7.72</v>
      </c>
      <c r="L332">
        <v>2</v>
      </c>
      <c r="M332">
        <v>7.92</v>
      </c>
      <c r="N332">
        <v>15.4</v>
      </c>
      <c r="O332">
        <v>10.75</v>
      </c>
      <c r="P332">
        <v>1.2</v>
      </c>
      <c r="Q332">
        <v>13052</v>
      </c>
      <c r="R332">
        <v>4821</v>
      </c>
      <c r="S332">
        <v>8</v>
      </c>
      <c r="T332">
        <v>70929297</v>
      </c>
      <c r="U332">
        <v>51801029</v>
      </c>
      <c r="V332">
        <v>19128268</v>
      </c>
    </row>
    <row r="333" spans="1:22" x14ac:dyDescent="0.3">
      <c r="A333" t="s">
        <v>350</v>
      </c>
      <c r="B333" t="s">
        <v>1272</v>
      </c>
      <c r="C333" t="s">
        <v>1632</v>
      </c>
      <c r="D333" t="s">
        <v>1635</v>
      </c>
      <c r="E333">
        <v>2024</v>
      </c>
      <c r="F333" t="s">
        <v>1640</v>
      </c>
      <c r="G333">
        <v>4545</v>
      </c>
      <c r="H333">
        <v>3896</v>
      </c>
      <c r="I333">
        <v>1880</v>
      </c>
      <c r="J333">
        <v>334334</v>
      </c>
      <c r="K333">
        <v>2.42</v>
      </c>
      <c r="L333">
        <v>16</v>
      </c>
      <c r="M333">
        <v>8.1199999999999992</v>
      </c>
      <c r="N333">
        <v>24.02</v>
      </c>
      <c r="O333">
        <v>74.7</v>
      </c>
      <c r="P333">
        <v>3.4</v>
      </c>
      <c r="Q333">
        <v>7108</v>
      </c>
      <c r="R333">
        <v>8508</v>
      </c>
      <c r="S333">
        <v>5</v>
      </c>
      <c r="T333">
        <v>17707320</v>
      </c>
      <c r="U333">
        <v>8878934</v>
      </c>
      <c r="V333">
        <v>8828386</v>
      </c>
    </row>
    <row r="334" spans="1:22" x14ac:dyDescent="0.3">
      <c r="A334" t="s">
        <v>351</v>
      </c>
      <c r="B334" t="s">
        <v>1303</v>
      </c>
      <c r="C334" t="s">
        <v>1632</v>
      </c>
      <c r="D334" t="s">
        <v>1637</v>
      </c>
      <c r="E334">
        <v>2024</v>
      </c>
      <c r="F334" t="s">
        <v>1641</v>
      </c>
      <c r="G334">
        <v>2751</v>
      </c>
      <c r="H334">
        <v>3091</v>
      </c>
      <c r="I334">
        <v>5836</v>
      </c>
      <c r="J334">
        <v>56142</v>
      </c>
      <c r="K334">
        <v>1.25</v>
      </c>
      <c r="L334">
        <v>18</v>
      </c>
      <c r="M334">
        <v>4.82</v>
      </c>
      <c r="N334">
        <v>22.57</v>
      </c>
      <c r="O334">
        <v>30.75</v>
      </c>
      <c r="P334">
        <v>2.5</v>
      </c>
      <c r="Q334">
        <v>14399</v>
      </c>
      <c r="R334">
        <v>295</v>
      </c>
      <c r="S334">
        <v>4</v>
      </c>
      <c r="T334">
        <v>8503341</v>
      </c>
      <c r="U334">
        <v>16110978</v>
      </c>
      <c r="V334">
        <v>-7607637</v>
      </c>
    </row>
    <row r="335" spans="1:22" x14ac:dyDescent="0.3">
      <c r="A335" t="s">
        <v>352</v>
      </c>
      <c r="B335" t="s">
        <v>1304</v>
      </c>
      <c r="C335" t="s">
        <v>1632</v>
      </c>
      <c r="D335" t="s">
        <v>1638</v>
      </c>
      <c r="E335">
        <v>2023</v>
      </c>
      <c r="F335" t="s">
        <v>1642</v>
      </c>
      <c r="G335">
        <v>1021</v>
      </c>
      <c r="H335">
        <v>12803</v>
      </c>
      <c r="I335">
        <v>11312</v>
      </c>
      <c r="J335">
        <v>471614</v>
      </c>
      <c r="K335">
        <v>0.28999999999999998</v>
      </c>
      <c r="L335">
        <v>13</v>
      </c>
      <c r="M335">
        <v>0.56999999999999995</v>
      </c>
      <c r="N335">
        <v>17.420000000000002</v>
      </c>
      <c r="O335">
        <v>60.89</v>
      </c>
      <c r="P335">
        <v>4.2</v>
      </c>
      <c r="Q335">
        <v>10792</v>
      </c>
      <c r="R335">
        <v>3373</v>
      </c>
      <c r="S335">
        <v>8</v>
      </c>
      <c r="T335">
        <v>13071863</v>
      </c>
      <c r="U335">
        <v>12021166</v>
      </c>
      <c r="V335">
        <v>1050697</v>
      </c>
    </row>
    <row r="336" spans="1:22" x14ac:dyDescent="0.3">
      <c r="A336" t="s">
        <v>353</v>
      </c>
      <c r="B336" t="s">
        <v>1117</v>
      </c>
      <c r="C336" t="s">
        <v>1632</v>
      </c>
      <c r="D336" t="s">
        <v>1638</v>
      </c>
      <c r="E336">
        <v>2024</v>
      </c>
      <c r="F336" t="s">
        <v>1641</v>
      </c>
      <c r="G336">
        <v>1216</v>
      </c>
      <c r="H336">
        <v>7683</v>
      </c>
      <c r="I336">
        <v>12182</v>
      </c>
      <c r="J336">
        <v>233043</v>
      </c>
      <c r="K336">
        <v>2.4900000000000002</v>
      </c>
      <c r="L336">
        <v>7</v>
      </c>
      <c r="M336">
        <v>1.75</v>
      </c>
      <c r="N336">
        <v>2.42</v>
      </c>
      <c r="O336">
        <v>46.34</v>
      </c>
      <c r="P336">
        <v>4.5</v>
      </c>
      <c r="Q336">
        <v>11362</v>
      </c>
      <c r="R336">
        <v>5210</v>
      </c>
      <c r="S336">
        <v>12</v>
      </c>
      <c r="T336">
        <v>9342528</v>
      </c>
      <c r="U336">
        <v>15046355</v>
      </c>
      <c r="V336">
        <v>-5703827</v>
      </c>
    </row>
    <row r="337" spans="1:22" x14ac:dyDescent="0.3">
      <c r="A337" t="s">
        <v>354</v>
      </c>
      <c r="B337" t="s">
        <v>1216</v>
      </c>
      <c r="C337" t="s">
        <v>1634</v>
      </c>
      <c r="D337" t="s">
        <v>1637</v>
      </c>
      <c r="E337">
        <v>2024</v>
      </c>
      <c r="F337" t="s">
        <v>1641</v>
      </c>
      <c r="G337">
        <v>4979</v>
      </c>
      <c r="H337">
        <v>2812</v>
      </c>
      <c r="I337">
        <v>11622</v>
      </c>
      <c r="J337">
        <v>354006</v>
      </c>
      <c r="K337">
        <v>13.36</v>
      </c>
      <c r="L337">
        <v>12</v>
      </c>
      <c r="M337">
        <v>7.07</v>
      </c>
      <c r="N337">
        <v>6.85</v>
      </c>
      <c r="O337">
        <v>79.069999999999993</v>
      </c>
      <c r="P337">
        <v>4.4000000000000004</v>
      </c>
      <c r="Q337">
        <v>7031</v>
      </c>
      <c r="R337">
        <v>7501</v>
      </c>
      <c r="S337">
        <v>12</v>
      </c>
      <c r="T337">
        <v>14000948</v>
      </c>
      <c r="U337">
        <v>58219944</v>
      </c>
      <c r="V337">
        <v>-44218996</v>
      </c>
    </row>
    <row r="338" spans="1:22" x14ac:dyDescent="0.3">
      <c r="A338" t="s">
        <v>355</v>
      </c>
      <c r="B338" t="s">
        <v>1171</v>
      </c>
      <c r="C338" t="s">
        <v>1633</v>
      </c>
      <c r="D338" t="s">
        <v>1637</v>
      </c>
      <c r="E338">
        <v>2024</v>
      </c>
      <c r="F338" t="s">
        <v>1639</v>
      </c>
      <c r="G338">
        <v>2824</v>
      </c>
      <c r="H338">
        <v>8814</v>
      </c>
      <c r="I338">
        <v>3363</v>
      </c>
      <c r="J338">
        <v>234482</v>
      </c>
      <c r="K338">
        <v>3.62</v>
      </c>
      <c r="L338">
        <v>19</v>
      </c>
      <c r="M338">
        <v>7.12</v>
      </c>
      <c r="N338">
        <v>8</v>
      </c>
      <c r="O338">
        <v>83.36</v>
      </c>
      <c r="P338">
        <v>4.0999999999999996</v>
      </c>
      <c r="Q338">
        <v>11912</v>
      </c>
      <c r="R338">
        <v>3312</v>
      </c>
      <c r="S338">
        <v>8</v>
      </c>
      <c r="T338">
        <v>24890736</v>
      </c>
      <c r="U338">
        <v>9731594</v>
      </c>
      <c r="V338">
        <v>15159142</v>
      </c>
    </row>
    <row r="339" spans="1:22" x14ac:dyDescent="0.3">
      <c r="A339" t="s">
        <v>356</v>
      </c>
      <c r="B339" t="s">
        <v>1305</v>
      </c>
      <c r="C339" t="s">
        <v>1633</v>
      </c>
      <c r="D339" t="s">
        <v>1636</v>
      </c>
      <c r="E339">
        <v>2023</v>
      </c>
      <c r="F339" t="s">
        <v>1642</v>
      </c>
      <c r="G339">
        <v>2032</v>
      </c>
      <c r="H339">
        <v>3639</v>
      </c>
      <c r="I339">
        <v>4092</v>
      </c>
      <c r="J339">
        <v>200575</v>
      </c>
      <c r="K339">
        <v>5.31</v>
      </c>
      <c r="L339">
        <v>2</v>
      </c>
      <c r="M339">
        <v>8.98</v>
      </c>
      <c r="N339">
        <v>19.079999999999998</v>
      </c>
      <c r="O339">
        <v>89.74</v>
      </c>
      <c r="P339">
        <v>2.1</v>
      </c>
      <c r="Q339">
        <v>7844</v>
      </c>
      <c r="R339">
        <v>2855</v>
      </c>
      <c r="S339">
        <v>5</v>
      </c>
      <c r="T339">
        <v>7394448</v>
      </c>
      <c r="U339">
        <v>8515519</v>
      </c>
      <c r="V339">
        <v>-1121071</v>
      </c>
    </row>
    <row r="340" spans="1:22" x14ac:dyDescent="0.3">
      <c r="A340" t="s">
        <v>357</v>
      </c>
      <c r="B340" t="s">
        <v>1103</v>
      </c>
      <c r="C340" t="s">
        <v>1632</v>
      </c>
      <c r="D340" t="s">
        <v>1637</v>
      </c>
      <c r="E340">
        <v>2024</v>
      </c>
      <c r="F340" t="s">
        <v>1640</v>
      </c>
      <c r="G340">
        <v>903</v>
      </c>
      <c r="H340">
        <v>16188</v>
      </c>
      <c r="I340">
        <v>13613</v>
      </c>
      <c r="J340">
        <v>175438</v>
      </c>
      <c r="K340">
        <v>1.58</v>
      </c>
      <c r="L340">
        <v>4</v>
      </c>
      <c r="M340">
        <v>5.83</v>
      </c>
      <c r="N340">
        <v>20.059999999999999</v>
      </c>
      <c r="O340">
        <v>22.29</v>
      </c>
      <c r="P340">
        <v>4.2</v>
      </c>
      <c r="Q340">
        <v>18259</v>
      </c>
      <c r="R340">
        <v>1621</v>
      </c>
      <c r="S340">
        <v>13</v>
      </c>
      <c r="T340">
        <v>14617764</v>
      </c>
      <c r="U340">
        <v>12467977</v>
      </c>
      <c r="V340">
        <v>2149787</v>
      </c>
    </row>
    <row r="341" spans="1:22" x14ac:dyDescent="0.3">
      <c r="A341" t="s">
        <v>358</v>
      </c>
      <c r="B341" t="s">
        <v>1306</v>
      </c>
      <c r="C341" t="s">
        <v>1632</v>
      </c>
      <c r="D341" t="s">
        <v>1638</v>
      </c>
      <c r="E341">
        <v>2024</v>
      </c>
      <c r="F341" t="s">
        <v>1642</v>
      </c>
      <c r="G341">
        <v>4196</v>
      </c>
      <c r="H341">
        <v>19588</v>
      </c>
      <c r="I341">
        <v>4386</v>
      </c>
      <c r="J341">
        <v>98456</v>
      </c>
      <c r="K341">
        <v>3.34</v>
      </c>
      <c r="L341">
        <v>8</v>
      </c>
      <c r="M341">
        <v>1.24</v>
      </c>
      <c r="N341">
        <v>9.6300000000000008</v>
      </c>
      <c r="O341">
        <v>79.040000000000006</v>
      </c>
      <c r="P341">
        <v>3.1</v>
      </c>
      <c r="Q341">
        <v>9387</v>
      </c>
      <c r="R341">
        <v>5774</v>
      </c>
      <c r="S341">
        <v>8</v>
      </c>
      <c r="T341">
        <v>82191248</v>
      </c>
      <c r="U341">
        <v>18502112</v>
      </c>
      <c r="V341">
        <v>63689136</v>
      </c>
    </row>
    <row r="342" spans="1:22" x14ac:dyDescent="0.3">
      <c r="A342" t="s">
        <v>359</v>
      </c>
      <c r="B342" t="s">
        <v>1307</v>
      </c>
      <c r="C342" t="s">
        <v>1634</v>
      </c>
      <c r="D342" t="s">
        <v>1637</v>
      </c>
      <c r="E342">
        <v>2024</v>
      </c>
      <c r="F342" t="s">
        <v>1642</v>
      </c>
      <c r="G342">
        <v>3786</v>
      </c>
      <c r="H342">
        <v>8424</v>
      </c>
      <c r="I342">
        <v>5231</v>
      </c>
      <c r="J342">
        <v>150167</v>
      </c>
      <c r="K342">
        <v>7.79</v>
      </c>
      <c r="L342">
        <v>5</v>
      </c>
      <c r="M342">
        <v>1.21</v>
      </c>
      <c r="N342">
        <v>10.45</v>
      </c>
      <c r="O342">
        <v>31.28</v>
      </c>
      <c r="P342">
        <v>1.2</v>
      </c>
      <c r="Q342">
        <v>19493</v>
      </c>
      <c r="R342">
        <v>1180</v>
      </c>
      <c r="S342">
        <v>12</v>
      </c>
      <c r="T342">
        <v>31893264</v>
      </c>
      <c r="U342">
        <v>19954733</v>
      </c>
      <c r="V342">
        <v>11938531</v>
      </c>
    </row>
    <row r="343" spans="1:22" x14ac:dyDescent="0.3">
      <c r="A343" t="s">
        <v>360</v>
      </c>
      <c r="B343" t="s">
        <v>1308</v>
      </c>
      <c r="C343" t="s">
        <v>1632</v>
      </c>
      <c r="D343" t="s">
        <v>1637</v>
      </c>
      <c r="E343">
        <v>2024</v>
      </c>
      <c r="F343" t="s">
        <v>1642</v>
      </c>
      <c r="G343">
        <v>3819</v>
      </c>
      <c r="H343">
        <v>1862</v>
      </c>
      <c r="I343">
        <v>7641</v>
      </c>
      <c r="J343">
        <v>394179</v>
      </c>
      <c r="K343">
        <v>9.1199999999999992</v>
      </c>
      <c r="L343">
        <v>1</v>
      </c>
      <c r="M343">
        <v>7.21</v>
      </c>
      <c r="N343">
        <v>1.1100000000000001</v>
      </c>
      <c r="O343">
        <v>57.27</v>
      </c>
      <c r="P343">
        <v>2.8</v>
      </c>
      <c r="Q343">
        <v>17658</v>
      </c>
      <c r="R343">
        <v>5723</v>
      </c>
      <c r="S343">
        <v>3</v>
      </c>
      <c r="T343">
        <v>7110978</v>
      </c>
      <c r="U343">
        <v>29575158</v>
      </c>
      <c r="V343">
        <v>-22464180</v>
      </c>
    </row>
    <row r="344" spans="1:22" x14ac:dyDescent="0.3">
      <c r="A344" t="s">
        <v>361</v>
      </c>
      <c r="B344" t="s">
        <v>1309</v>
      </c>
      <c r="C344" t="s">
        <v>1632</v>
      </c>
      <c r="D344" t="s">
        <v>1637</v>
      </c>
      <c r="E344">
        <v>2024</v>
      </c>
      <c r="F344" t="s">
        <v>1641</v>
      </c>
      <c r="G344">
        <v>624</v>
      </c>
      <c r="H344">
        <v>14981</v>
      </c>
      <c r="I344">
        <v>14166</v>
      </c>
      <c r="J344">
        <v>320160</v>
      </c>
      <c r="K344">
        <v>3.68</v>
      </c>
      <c r="L344">
        <v>12</v>
      </c>
      <c r="M344">
        <v>1.84</v>
      </c>
      <c r="N344">
        <v>7.23</v>
      </c>
      <c r="O344">
        <v>50.46</v>
      </c>
      <c r="P344">
        <v>4.8</v>
      </c>
      <c r="Q344">
        <v>20823</v>
      </c>
      <c r="R344">
        <v>821</v>
      </c>
      <c r="S344">
        <v>2</v>
      </c>
      <c r="T344">
        <v>9348144</v>
      </c>
      <c r="U344">
        <v>9159744</v>
      </c>
      <c r="V344">
        <v>188400</v>
      </c>
    </row>
    <row r="345" spans="1:22" x14ac:dyDescent="0.3">
      <c r="A345" t="s">
        <v>362</v>
      </c>
      <c r="B345" t="s">
        <v>1310</v>
      </c>
      <c r="C345" t="s">
        <v>1634</v>
      </c>
      <c r="D345" t="s">
        <v>1638</v>
      </c>
      <c r="E345">
        <v>2023</v>
      </c>
      <c r="F345" t="s">
        <v>1640</v>
      </c>
      <c r="G345">
        <v>3311</v>
      </c>
      <c r="H345">
        <v>5238</v>
      </c>
      <c r="I345">
        <v>7443</v>
      </c>
      <c r="J345">
        <v>314528</v>
      </c>
      <c r="K345">
        <v>0.87</v>
      </c>
      <c r="L345">
        <v>4</v>
      </c>
      <c r="M345">
        <v>3.28</v>
      </c>
      <c r="N345">
        <v>11.28</v>
      </c>
      <c r="O345">
        <v>11.44</v>
      </c>
      <c r="P345">
        <v>4.5999999999999996</v>
      </c>
      <c r="Q345">
        <v>19497</v>
      </c>
      <c r="R345">
        <v>1662</v>
      </c>
      <c r="S345">
        <v>13</v>
      </c>
      <c r="T345">
        <v>17343018</v>
      </c>
      <c r="U345">
        <v>24958301</v>
      </c>
      <c r="V345">
        <v>-7615283</v>
      </c>
    </row>
    <row r="346" spans="1:22" x14ac:dyDescent="0.3">
      <c r="A346" t="s">
        <v>363</v>
      </c>
      <c r="B346" t="s">
        <v>1302</v>
      </c>
      <c r="C346" t="s">
        <v>1634</v>
      </c>
      <c r="D346" t="s">
        <v>1637</v>
      </c>
      <c r="E346">
        <v>2023</v>
      </c>
      <c r="F346" t="s">
        <v>1639</v>
      </c>
      <c r="G346">
        <v>1198</v>
      </c>
      <c r="H346">
        <v>3969</v>
      </c>
      <c r="I346">
        <v>11939</v>
      </c>
      <c r="J346">
        <v>243392</v>
      </c>
      <c r="K346">
        <v>5.87</v>
      </c>
      <c r="L346">
        <v>7</v>
      </c>
      <c r="M346">
        <v>4.87</v>
      </c>
      <c r="N346">
        <v>2.92</v>
      </c>
      <c r="O346">
        <v>84.62</v>
      </c>
      <c r="P346">
        <v>1.4</v>
      </c>
      <c r="Q346">
        <v>5179</v>
      </c>
      <c r="R346">
        <v>739</v>
      </c>
      <c r="S346">
        <v>3</v>
      </c>
      <c r="T346">
        <v>4754862</v>
      </c>
      <c r="U346">
        <v>14546314</v>
      </c>
      <c r="V346">
        <v>-9791452</v>
      </c>
    </row>
    <row r="347" spans="1:22" x14ac:dyDescent="0.3">
      <c r="A347" t="s">
        <v>364</v>
      </c>
      <c r="B347" t="s">
        <v>1271</v>
      </c>
      <c r="C347" t="s">
        <v>1633</v>
      </c>
      <c r="D347" t="s">
        <v>1636</v>
      </c>
      <c r="E347">
        <v>2023</v>
      </c>
      <c r="F347" t="s">
        <v>1640</v>
      </c>
      <c r="G347">
        <v>1765</v>
      </c>
      <c r="H347">
        <v>17606</v>
      </c>
      <c r="I347">
        <v>4759</v>
      </c>
      <c r="J347">
        <v>458288</v>
      </c>
      <c r="K347">
        <v>3.51</v>
      </c>
      <c r="L347">
        <v>0</v>
      </c>
      <c r="M347">
        <v>0.25</v>
      </c>
      <c r="N347">
        <v>11.33</v>
      </c>
      <c r="O347">
        <v>16.27</v>
      </c>
      <c r="P347">
        <v>4</v>
      </c>
      <c r="Q347">
        <v>9040</v>
      </c>
      <c r="R347">
        <v>4360</v>
      </c>
      <c r="S347">
        <v>5</v>
      </c>
      <c r="T347">
        <v>31074590</v>
      </c>
      <c r="U347">
        <v>8857923</v>
      </c>
      <c r="V347">
        <v>22216667</v>
      </c>
    </row>
    <row r="348" spans="1:22" x14ac:dyDescent="0.3">
      <c r="A348" t="s">
        <v>365</v>
      </c>
      <c r="B348" t="s">
        <v>1311</v>
      </c>
      <c r="C348" t="s">
        <v>1633</v>
      </c>
      <c r="D348" t="s">
        <v>1638</v>
      </c>
      <c r="E348">
        <v>2024</v>
      </c>
      <c r="F348" t="s">
        <v>1640</v>
      </c>
      <c r="G348">
        <v>4827</v>
      </c>
      <c r="H348">
        <v>18440</v>
      </c>
      <c r="I348">
        <v>11805</v>
      </c>
      <c r="J348">
        <v>152239</v>
      </c>
      <c r="K348">
        <v>3.29</v>
      </c>
      <c r="L348">
        <v>19</v>
      </c>
      <c r="M348">
        <v>2.4900000000000002</v>
      </c>
      <c r="N348">
        <v>21.33</v>
      </c>
      <c r="O348">
        <v>65.06</v>
      </c>
      <c r="P348">
        <v>4.2</v>
      </c>
      <c r="Q348">
        <v>10988</v>
      </c>
      <c r="R348">
        <v>5290</v>
      </c>
      <c r="S348">
        <v>9</v>
      </c>
      <c r="T348">
        <v>89009880</v>
      </c>
      <c r="U348">
        <v>57134974</v>
      </c>
      <c r="V348">
        <v>31874906</v>
      </c>
    </row>
    <row r="349" spans="1:22" x14ac:dyDescent="0.3">
      <c r="A349" t="s">
        <v>366</v>
      </c>
      <c r="B349" t="s">
        <v>1312</v>
      </c>
      <c r="C349" t="s">
        <v>1632</v>
      </c>
      <c r="D349" t="s">
        <v>1635</v>
      </c>
      <c r="E349">
        <v>2023</v>
      </c>
      <c r="F349" t="s">
        <v>1640</v>
      </c>
      <c r="G349">
        <v>4983</v>
      </c>
      <c r="H349">
        <v>10517</v>
      </c>
      <c r="I349">
        <v>11575</v>
      </c>
      <c r="J349">
        <v>161431</v>
      </c>
      <c r="K349">
        <v>14.4</v>
      </c>
      <c r="L349">
        <v>11</v>
      </c>
      <c r="M349">
        <v>4.08</v>
      </c>
      <c r="N349">
        <v>14.53</v>
      </c>
      <c r="O349">
        <v>72.8</v>
      </c>
      <c r="P349">
        <v>2.1</v>
      </c>
      <c r="Q349">
        <v>8574</v>
      </c>
      <c r="R349">
        <v>3836</v>
      </c>
      <c r="S349">
        <v>4</v>
      </c>
      <c r="T349">
        <v>52406211</v>
      </c>
      <c r="U349">
        <v>57839656</v>
      </c>
      <c r="V349">
        <v>-5433445</v>
      </c>
    </row>
    <row r="350" spans="1:22" x14ac:dyDescent="0.3">
      <c r="A350" t="s">
        <v>367</v>
      </c>
      <c r="B350" t="s">
        <v>1313</v>
      </c>
      <c r="C350" t="s">
        <v>1633</v>
      </c>
      <c r="D350" t="s">
        <v>1638</v>
      </c>
      <c r="E350">
        <v>2023</v>
      </c>
      <c r="F350" t="s">
        <v>1642</v>
      </c>
      <c r="G350">
        <v>3904</v>
      </c>
      <c r="H350">
        <v>4308</v>
      </c>
      <c r="I350">
        <v>961</v>
      </c>
      <c r="J350">
        <v>392162</v>
      </c>
      <c r="K350">
        <v>9.24</v>
      </c>
      <c r="L350">
        <v>10</v>
      </c>
      <c r="M350">
        <v>2.8</v>
      </c>
      <c r="N350">
        <v>1.97</v>
      </c>
      <c r="O350">
        <v>73.62</v>
      </c>
      <c r="P350">
        <v>2.9</v>
      </c>
      <c r="Q350">
        <v>5496</v>
      </c>
      <c r="R350">
        <v>7846</v>
      </c>
      <c r="S350">
        <v>11</v>
      </c>
      <c r="T350">
        <v>16818432</v>
      </c>
      <c r="U350">
        <v>4143906</v>
      </c>
      <c r="V350">
        <v>12674526</v>
      </c>
    </row>
    <row r="351" spans="1:22" x14ac:dyDescent="0.3">
      <c r="A351" t="s">
        <v>368</v>
      </c>
      <c r="B351" t="s">
        <v>1314</v>
      </c>
      <c r="C351" t="s">
        <v>1634</v>
      </c>
      <c r="D351" t="s">
        <v>1636</v>
      </c>
      <c r="E351">
        <v>2023</v>
      </c>
      <c r="F351" t="s">
        <v>1639</v>
      </c>
      <c r="G351">
        <v>2541</v>
      </c>
      <c r="H351">
        <v>17870</v>
      </c>
      <c r="I351">
        <v>1393</v>
      </c>
      <c r="J351">
        <v>90510</v>
      </c>
      <c r="K351">
        <v>8.35</v>
      </c>
      <c r="L351">
        <v>6</v>
      </c>
      <c r="M351">
        <v>1.36</v>
      </c>
      <c r="N351">
        <v>4.79</v>
      </c>
      <c r="O351">
        <v>20.84</v>
      </c>
      <c r="P351">
        <v>3.8</v>
      </c>
      <c r="Q351">
        <v>7195</v>
      </c>
      <c r="R351">
        <v>189</v>
      </c>
      <c r="S351">
        <v>7</v>
      </c>
      <c r="T351">
        <v>45407670</v>
      </c>
      <c r="U351">
        <v>3630123</v>
      </c>
      <c r="V351">
        <v>41777547</v>
      </c>
    </row>
    <row r="352" spans="1:22" x14ac:dyDescent="0.3">
      <c r="A352" t="s">
        <v>369</v>
      </c>
      <c r="B352" t="s">
        <v>1315</v>
      </c>
      <c r="C352" t="s">
        <v>1634</v>
      </c>
      <c r="D352" t="s">
        <v>1638</v>
      </c>
      <c r="E352">
        <v>2023</v>
      </c>
      <c r="F352" t="s">
        <v>1640</v>
      </c>
      <c r="G352">
        <v>2710</v>
      </c>
      <c r="H352">
        <v>16370</v>
      </c>
      <c r="I352">
        <v>12251</v>
      </c>
      <c r="J352">
        <v>230005</v>
      </c>
      <c r="K352">
        <v>6.24</v>
      </c>
      <c r="L352">
        <v>14</v>
      </c>
      <c r="M352">
        <v>7.28</v>
      </c>
      <c r="N352">
        <v>11.86</v>
      </c>
      <c r="O352">
        <v>45.81</v>
      </c>
      <c r="P352">
        <v>2.8</v>
      </c>
      <c r="Q352">
        <v>15735</v>
      </c>
      <c r="R352">
        <v>1351</v>
      </c>
      <c r="S352">
        <v>7</v>
      </c>
      <c r="T352">
        <v>44362700</v>
      </c>
      <c r="U352">
        <v>33430215</v>
      </c>
      <c r="V352">
        <v>10932485</v>
      </c>
    </row>
    <row r="353" spans="1:22" x14ac:dyDescent="0.3">
      <c r="A353" t="s">
        <v>370</v>
      </c>
      <c r="B353" t="s">
        <v>1214</v>
      </c>
      <c r="C353" t="s">
        <v>1634</v>
      </c>
      <c r="D353" t="s">
        <v>1638</v>
      </c>
      <c r="E353">
        <v>2023</v>
      </c>
      <c r="F353" t="s">
        <v>1640</v>
      </c>
      <c r="G353">
        <v>3174</v>
      </c>
      <c r="H353">
        <v>14213</v>
      </c>
      <c r="I353">
        <v>13147</v>
      </c>
      <c r="J353">
        <v>333970</v>
      </c>
      <c r="K353">
        <v>6.43</v>
      </c>
      <c r="L353">
        <v>10</v>
      </c>
      <c r="M353">
        <v>8.1300000000000008</v>
      </c>
      <c r="N353">
        <v>9.0399999999999991</v>
      </c>
      <c r="O353">
        <v>76.349999999999994</v>
      </c>
      <c r="P353">
        <v>1.5</v>
      </c>
      <c r="Q353">
        <v>3866</v>
      </c>
      <c r="R353">
        <v>9394</v>
      </c>
      <c r="S353">
        <v>14</v>
      </c>
      <c r="T353">
        <v>45112062</v>
      </c>
      <c r="U353">
        <v>42062548</v>
      </c>
      <c r="V353">
        <v>3049514</v>
      </c>
    </row>
    <row r="354" spans="1:22" x14ac:dyDescent="0.3">
      <c r="A354" t="s">
        <v>371</v>
      </c>
      <c r="B354" t="s">
        <v>1316</v>
      </c>
      <c r="C354" t="s">
        <v>1632</v>
      </c>
      <c r="D354" t="s">
        <v>1635</v>
      </c>
      <c r="E354">
        <v>2024</v>
      </c>
      <c r="F354" t="s">
        <v>1640</v>
      </c>
      <c r="G354">
        <v>3101</v>
      </c>
      <c r="H354">
        <v>9061</v>
      </c>
      <c r="I354">
        <v>11954</v>
      </c>
      <c r="J354">
        <v>380170</v>
      </c>
      <c r="K354">
        <v>8.11</v>
      </c>
      <c r="L354">
        <v>15</v>
      </c>
      <c r="M354">
        <v>2.57</v>
      </c>
      <c r="N354">
        <v>8.9700000000000006</v>
      </c>
      <c r="O354">
        <v>34.21</v>
      </c>
      <c r="P354">
        <v>3.8</v>
      </c>
      <c r="Q354">
        <v>15664</v>
      </c>
      <c r="R354">
        <v>4803</v>
      </c>
      <c r="S354">
        <v>10</v>
      </c>
      <c r="T354">
        <v>28098161</v>
      </c>
      <c r="U354">
        <v>37449524</v>
      </c>
      <c r="V354">
        <v>-9351363</v>
      </c>
    </row>
    <row r="355" spans="1:22" x14ac:dyDescent="0.3">
      <c r="A355" t="s">
        <v>372</v>
      </c>
      <c r="B355" t="s">
        <v>1317</v>
      </c>
      <c r="C355" t="s">
        <v>1633</v>
      </c>
      <c r="D355" t="s">
        <v>1638</v>
      </c>
      <c r="E355">
        <v>2024</v>
      </c>
      <c r="F355" t="s">
        <v>1641</v>
      </c>
      <c r="G355">
        <v>54</v>
      </c>
      <c r="H355">
        <v>4219</v>
      </c>
      <c r="I355">
        <v>12880</v>
      </c>
      <c r="J355">
        <v>171668</v>
      </c>
      <c r="K355">
        <v>10.45</v>
      </c>
      <c r="L355">
        <v>2</v>
      </c>
      <c r="M355">
        <v>7.74</v>
      </c>
      <c r="N355">
        <v>13.23</v>
      </c>
      <c r="O355">
        <v>47.42</v>
      </c>
      <c r="P355">
        <v>4.5999999999999996</v>
      </c>
      <c r="Q355">
        <v>8264</v>
      </c>
      <c r="R355">
        <v>448</v>
      </c>
      <c r="S355">
        <v>10</v>
      </c>
      <c r="T355">
        <v>227826</v>
      </c>
      <c r="U355">
        <v>867188</v>
      </c>
      <c r="V355">
        <v>-639362</v>
      </c>
    </row>
    <row r="356" spans="1:22" x14ac:dyDescent="0.3">
      <c r="A356" t="s">
        <v>373</v>
      </c>
      <c r="B356" t="s">
        <v>1318</v>
      </c>
      <c r="C356" t="s">
        <v>1633</v>
      </c>
      <c r="D356" t="s">
        <v>1635</v>
      </c>
      <c r="E356">
        <v>2024</v>
      </c>
      <c r="F356" t="s">
        <v>1642</v>
      </c>
      <c r="G356">
        <v>4919</v>
      </c>
      <c r="H356">
        <v>13200</v>
      </c>
      <c r="I356">
        <v>4190</v>
      </c>
      <c r="J356">
        <v>292700</v>
      </c>
      <c r="K356">
        <v>10.53</v>
      </c>
      <c r="L356">
        <v>19</v>
      </c>
      <c r="M356">
        <v>3.86</v>
      </c>
      <c r="N356">
        <v>14.61</v>
      </c>
      <c r="O356">
        <v>31.82</v>
      </c>
      <c r="P356">
        <v>3.6</v>
      </c>
      <c r="Q356">
        <v>17027</v>
      </c>
      <c r="R356">
        <v>4152</v>
      </c>
      <c r="S356">
        <v>5</v>
      </c>
      <c r="T356">
        <v>64930800</v>
      </c>
      <c r="U356">
        <v>20903310</v>
      </c>
      <c r="V356">
        <v>44027490</v>
      </c>
    </row>
    <row r="357" spans="1:22" x14ac:dyDescent="0.3">
      <c r="A357" t="s">
        <v>374</v>
      </c>
      <c r="B357" t="s">
        <v>1162</v>
      </c>
      <c r="C357" t="s">
        <v>1632</v>
      </c>
      <c r="D357" t="s">
        <v>1637</v>
      </c>
      <c r="E357">
        <v>2023</v>
      </c>
      <c r="F357" t="s">
        <v>1642</v>
      </c>
      <c r="G357">
        <v>926</v>
      </c>
      <c r="H357">
        <v>5241</v>
      </c>
      <c r="I357">
        <v>6797</v>
      </c>
      <c r="J357">
        <v>468734</v>
      </c>
      <c r="K357">
        <v>2.58</v>
      </c>
      <c r="L357">
        <v>13</v>
      </c>
      <c r="M357">
        <v>5.07</v>
      </c>
      <c r="N357">
        <v>19.920000000000002</v>
      </c>
      <c r="O357">
        <v>47.08</v>
      </c>
      <c r="P357">
        <v>4.0999999999999996</v>
      </c>
      <c r="Q357">
        <v>17792</v>
      </c>
      <c r="R357">
        <v>3041</v>
      </c>
      <c r="S357">
        <v>10</v>
      </c>
      <c r="T357">
        <v>4853166</v>
      </c>
      <c r="U357">
        <v>6762756</v>
      </c>
      <c r="V357">
        <v>-1909590</v>
      </c>
    </row>
    <row r="358" spans="1:22" x14ac:dyDescent="0.3">
      <c r="A358" t="s">
        <v>375</v>
      </c>
      <c r="B358" t="s">
        <v>1131</v>
      </c>
      <c r="C358" t="s">
        <v>1632</v>
      </c>
      <c r="D358" t="s">
        <v>1636</v>
      </c>
      <c r="E358">
        <v>2023</v>
      </c>
      <c r="F358" t="s">
        <v>1640</v>
      </c>
      <c r="G358">
        <v>1041</v>
      </c>
      <c r="H358">
        <v>11266</v>
      </c>
      <c r="I358">
        <v>7154</v>
      </c>
      <c r="J358">
        <v>74045</v>
      </c>
      <c r="K358">
        <v>7.5</v>
      </c>
      <c r="L358">
        <v>2</v>
      </c>
      <c r="M358">
        <v>8.56</v>
      </c>
      <c r="N358">
        <v>8.52</v>
      </c>
      <c r="O358">
        <v>81.03</v>
      </c>
      <c r="P358">
        <v>2.4</v>
      </c>
      <c r="Q358">
        <v>3114</v>
      </c>
      <c r="R358">
        <v>8537</v>
      </c>
      <c r="S358">
        <v>14</v>
      </c>
      <c r="T358">
        <v>11727906</v>
      </c>
      <c r="U358">
        <v>7521359</v>
      </c>
      <c r="V358">
        <v>4206547</v>
      </c>
    </row>
    <row r="359" spans="1:22" x14ac:dyDescent="0.3">
      <c r="A359" t="s">
        <v>376</v>
      </c>
      <c r="B359" t="s">
        <v>1077</v>
      </c>
      <c r="C359" t="s">
        <v>1632</v>
      </c>
      <c r="D359" t="s">
        <v>1638</v>
      </c>
      <c r="E359">
        <v>2023</v>
      </c>
      <c r="F359" t="s">
        <v>1639</v>
      </c>
      <c r="G359">
        <v>4192</v>
      </c>
      <c r="H359">
        <v>5498</v>
      </c>
      <c r="I359">
        <v>13493</v>
      </c>
      <c r="J359">
        <v>231948</v>
      </c>
      <c r="K359">
        <v>6.18</v>
      </c>
      <c r="L359">
        <v>0</v>
      </c>
      <c r="M359">
        <v>7.5</v>
      </c>
      <c r="N359">
        <v>20.14</v>
      </c>
      <c r="O359">
        <v>46.41</v>
      </c>
      <c r="P359">
        <v>1.7</v>
      </c>
      <c r="Q359">
        <v>15896</v>
      </c>
      <c r="R359">
        <v>371</v>
      </c>
      <c r="S359">
        <v>7</v>
      </c>
      <c r="T359">
        <v>23047616</v>
      </c>
      <c r="U359">
        <v>56794604</v>
      </c>
      <c r="V359">
        <v>-33746988</v>
      </c>
    </row>
    <row r="360" spans="1:22" x14ac:dyDescent="0.3">
      <c r="A360" t="s">
        <v>377</v>
      </c>
      <c r="B360" t="s">
        <v>1319</v>
      </c>
      <c r="C360" t="s">
        <v>1632</v>
      </c>
      <c r="D360" t="s">
        <v>1638</v>
      </c>
      <c r="E360">
        <v>2023</v>
      </c>
      <c r="F360" t="s">
        <v>1640</v>
      </c>
      <c r="G360">
        <v>4414</v>
      </c>
      <c r="H360">
        <v>17577</v>
      </c>
      <c r="I360">
        <v>1463</v>
      </c>
      <c r="J360">
        <v>140102</v>
      </c>
      <c r="K360">
        <v>13.06</v>
      </c>
      <c r="L360">
        <v>14</v>
      </c>
      <c r="M360">
        <v>8.0500000000000007</v>
      </c>
      <c r="N360">
        <v>8.4700000000000006</v>
      </c>
      <c r="O360">
        <v>54.47</v>
      </c>
      <c r="P360">
        <v>3.6</v>
      </c>
      <c r="Q360">
        <v>20300</v>
      </c>
      <c r="R360">
        <v>2130</v>
      </c>
      <c r="S360">
        <v>3</v>
      </c>
      <c r="T360">
        <v>77584878</v>
      </c>
      <c r="U360">
        <v>6597784</v>
      </c>
      <c r="V360">
        <v>70987094</v>
      </c>
    </row>
    <row r="361" spans="1:22" x14ac:dyDescent="0.3">
      <c r="A361" t="s">
        <v>378</v>
      </c>
      <c r="B361" t="s">
        <v>1111</v>
      </c>
      <c r="C361" t="s">
        <v>1632</v>
      </c>
      <c r="D361" t="s">
        <v>1635</v>
      </c>
      <c r="E361">
        <v>2023</v>
      </c>
      <c r="F361" t="s">
        <v>1639</v>
      </c>
      <c r="G361">
        <v>4515</v>
      </c>
      <c r="H361">
        <v>1794</v>
      </c>
      <c r="I361">
        <v>10124</v>
      </c>
      <c r="J361">
        <v>364063</v>
      </c>
      <c r="K361">
        <v>9.4700000000000006</v>
      </c>
      <c r="L361">
        <v>0</v>
      </c>
      <c r="M361">
        <v>1.37</v>
      </c>
      <c r="N361">
        <v>1.39</v>
      </c>
      <c r="O361">
        <v>42.32</v>
      </c>
      <c r="P361">
        <v>2.2999999999999998</v>
      </c>
      <c r="Q361">
        <v>18380</v>
      </c>
      <c r="R361">
        <v>7936</v>
      </c>
      <c r="S361">
        <v>11</v>
      </c>
      <c r="T361">
        <v>8099910</v>
      </c>
      <c r="U361">
        <v>46073923</v>
      </c>
      <c r="V361">
        <v>-37974013</v>
      </c>
    </row>
    <row r="362" spans="1:22" x14ac:dyDescent="0.3">
      <c r="A362" t="s">
        <v>379</v>
      </c>
      <c r="B362" t="s">
        <v>1320</v>
      </c>
      <c r="C362" t="s">
        <v>1634</v>
      </c>
      <c r="D362" t="s">
        <v>1638</v>
      </c>
      <c r="E362">
        <v>2024</v>
      </c>
      <c r="F362" t="s">
        <v>1640</v>
      </c>
      <c r="G362">
        <v>685</v>
      </c>
      <c r="H362">
        <v>11677</v>
      </c>
      <c r="I362">
        <v>14187</v>
      </c>
      <c r="J362">
        <v>149441</v>
      </c>
      <c r="K362">
        <v>7.99</v>
      </c>
      <c r="L362">
        <v>16</v>
      </c>
      <c r="M362">
        <v>0.7</v>
      </c>
      <c r="N362">
        <v>13.85</v>
      </c>
      <c r="O362">
        <v>46.81</v>
      </c>
      <c r="P362">
        <v>4.4000000000000004</v>
      </c>
      <c r="Q362">
        <v>18388</v>
      </c>
      <c r="R362">
        <v>9757</v>
      </c>
      <c r="S362">
        <v>12</v>
      </c>
      <c r="T362">
        <v>7998745</v>
      </c>
      <c r="U362">
        <v>9867536</v>
      </c>
      <c r="V362">
        <v>-1868791</v>
      </c>
    </row>
    <row r="363" spans="1:22" x14ac:dyDescent="0.3">
      <c r="A363" t="s">
        <v>380</v>
      </c>
      <c r="B363" t="s">
        <v>1321</v>
      </c>
      <c r="C363" t="s">
        <v>1633</v>
      </c>
      <c r="D363" t="s">
        <v>1636</v>
      </c>
      <c r="E363">
        <v>2024</v>
      </c>
      <c r="F363" t="s">
        <v>1641</v>
      </c>
      <c r="G363">
        <v>1743</v>
      </c>
      <c r="H363">
        <v>11382</v>
      </c>
      <c r="I363">
        <v>1341</v>
      </c>
      <c r="J363">
        <v>208175</v>
      </c>
      <c r="K363">
        <v>1.73</v>
      </c>
      <c r="L363">
        <v>1</v>
      </c>
      <c r="M363">
        <v>8.93</v>
      </c>
      <c r="N363">
        <v>14.7</v>
      </c>
      <c r="O363">
        <v>11.21</v>
      </c>
      <c r="P363">
        <v>1.5</v>
      </c>
      <c r="Q363">
        <v>7233</v>
      </c>
      <c r="R363">
        <v>9487</v>
      </c>
      <c r="S363">
        <v>7</v>
      </c>
      <c r="T363">
        <v>19838826</v>
      </c>
      <c r="U363">
        <v>2545538</v>
      </c>
      <c r="V363">
        <v>17293288</v>
      </c>
    </row>
    <row r="364" spans="1:22" x14ac:dyDescent="0.3">
      <c r="A364" t="s">
        <v>381</v>
      </c>
      <c r="B364" t="s">
        <v>1322</v>
      </c>
      <c r="C364" t="s">
        <v>1632</v>
      </c>
      <c r="D364" t="s">
        <v>1635</v>
      </c>
      <c r="E364">
        <v>2024</v>
      </c>
      <c r="F364" t="s">
        <v>1641</v>
      </c>
      <c r="G364">
        <v>1732</v>
      </c>
      <c r="H364">
        <v>2636</v>
      </c>
      <c r="I364">
        <v>6233</v>
      </c>
      <c r="J364">
        <v>299877</v>
      </c>
      <c r="K364">
        <v>9.08</v>
      </c>
      <c r="L364">
        <v>19</v>
      </c>
      <c r="M364">
        <v>3.88</v>
      </c>
      <c r="N364">
        <v>23.36</v>
      </c>
      <c r="O364">
        <v>32.700000000000003</v>
      </c>
      <c r="P364">
        <v>2.7</v>
      </c>
      <c r="Q364">
        <v>4716</v>
      </c>
      <c r="R364">
        <v>7141</v>
      </c>
      <c r="S364">
        <v>3</v>
      </c>
      <c r="T364">
        <v>4565552</v>
      </c>
      <c r="U364">
        <v>11095433</v>
      </c>
      <c r="V364">
        <v>-6529881</v>
      </c>
    </row>
    <row r="365" spans="1:22" x14ac:dyDescent="0.3">
      <c r="A365" t="s">
        <v>382</v>
      </c>
      <c r="B365" t="s">
        <v>1260</v>
      </c>
      <c r="C365" t="s">
        <v>1633</v>
      </c>
      <c r="D365" t="s">
        <v>1636</v>
      </c>
      <c r="E365">
        <v>2023</v>
      </c>
      <c r="F365" t="s">
        <v>1639</v>
      </c>
      <c r="G365">
        <v>4802</v>
      </c>
      <c r="H365">
        <v>3564</v>
      </c>
      <c r="I365">
        <v>5893</v>
      </c>
      <c r="J365">
        <v>479404</v>
      </c>
      <c r="K365">
        <v>1.76</v>
      </c>
      <c r="L365">
        <v>5</v>
      </c>
      <c r="M365">
        <v>2.88</v>
      </c>
      <c r="N365">
        <v>18.149999999999999</v>
      </c>
      <c r="O365">
        <v>44.93</v>
      </c>
      <c r="P365">
        <v>2.6</v>
      </c>
      <c r="Q365">
        <v>5864</v>
      </c>
      <c r="R365">
        <v>5275</v>
      </c>
      <c r="S365">
        <v>9</v>
      </c>
      <c r="T365">
        <v>17114328</v>
      </c>
      <c r="U365">
        <v>28777590</v>
      </c>
      <c r="V365">
        <v>-11663262</v>
      </c>
    </row>
    <row r="366" spans="1:22" x14ac:dyDescent="0.3">
      <c r="A366" t="s">
        <v>383</v>
      </c>
      <c r="B366" t="s">
        <v>1323</v>
      </c>
      <c r="C366" t="s">
        <v>1634</v>
      </c>
      <c r="D366" t="s">
        <v>1636</v>
      </c>
      <c r="E366">
        <v>2023</v>
      </c>
      <c r="F366" t="s">
        <v>1640</v>
      </c>
      <c r="G366">
        <v>169</v>
      </c>
      <c r="H366">
        <v>8509</v>
      </c>
      <c r="I366">
        <v>14228</v>
      </c>
      <c r="J366">
        <v>186917</v>
      </c>
      <c r="K366">
        <v>5.0599999999999996</v>
      </c>
      <c r="L366">
        <v>7</v>
      </c>
      <c r="M366">
        <v>7.25</v>
      </c>
      <c r="N366">
        <v>22.94</v>
      </c>
      <c r="O366">
        <v>60.7</v>
      </c>
      <c r="P366">
        <v>4.8</v>
      </c>
      <c r="Q366">
        <v>13769</v>
      </c>
      <c r="R366">
        <v>9906</v>
      </c>
      <c r="S366">
        <v>5</v>
      </c>
      <c r="T366">
        <v>1438021</v>
      </c>
      <c r="U366">
        <v>2591449</v>
      </c>
      <c r="V366">
        <v>-1153428</v>
      </c>
    </row>
    <row r="367" spans="1:22" x14ac:dyDescent="0.3">
      <c r="A367" t="s">
        <v>384</v>
      </c>
      <c r="B367" t="s">
        <v>1324</v>
      </c>
      <c r="C367" t="s">
        <v>1634</v>
      </c>
      <c r="D367" t="s">
        <v>1635</v>
      </c>
      <c r="E367">
        <v>2023</v>
      </c>
      <c r="F367" t="s">
        <v>1639</v>
      </c>
      <c r="G367">
        <v>880</v>
      </c>
      <c r="H367">
        <v>14487</v>
      </c>
      <c r="I367">
        <v>11966</v>
      </c>
      <c r="J367">
        <v>267770</v>
      </c>
      <c r="K367">
        <v>2.14</v>
      </c>
      <c r="L367">
        <v>15</v>
      </c>
      <c r="M367">
        <v>8.36</v>
      </c>
      <c r="N367">
        <v>22.71</v>
      </c>
      <c r="O367">
        <v>46</v>
      </c>
      <c r="P367">
        <v>1.6</v>
      </c>
      <c r="Q367">
        <v>19361</v>
      </c>
      <c r="R367">
        <v>1226</v>
      </c>
      <c r="S367">
        <v>6</v>
      </c>
      <c r="T367">
        <v>12748560</v>
      </c>
      <c r="U367">
        <v>10797850</v>
      </c>
      <c r="V367">
        <v>1950710</v>
      </c>
    </row>
    <row r="368" spans="1:22" x14ac:dyDescent="0.3">
      <c r="A368" t="s">
        <v>385</v>
      </c>
      <c r="B368" t="s">
        <v>1325</v>
      </c>
      <c r="C368" t="s">
        <v>1632</v>
      </c>
      <c r="D368" t="s">
        <v>1635</v>
      </c>
      <c r="E368">
        <v>2023</v>
      </c>
      <c r="F368" t="s">
        <v>1641</v>
      </c>
      <c r="G368">
        <v>3725</v>
      </c>
      <c r="H368">
        <v>6043</v>
      </c>
      <c r="I368">
        <v>1667</v>
      </c>
      <c r="J368">
        <v>479890</v>
      </c>
      <c r="K368">
        <v>10.38</v>
      </c>
      <c r="L368">
        <v>18</v>
      </c>
      <c r="M368">
        <v>8.6199999999999992</v>
      </c>
      <c r="N368">
        <v>15.11</v>
      </c>
      <c r="O368">
        <v>37.03</v>
      </c>
      <c r="P368">
        <v>1</v>
      </c>
      <c r="Q368">
        <v>15329</v>
      </c>
      <c r="R368">
        <v>4479</v>
      </c>
      <c r="S368">
        <v>9</v>
      </c>
      <c r="T368">
        <v>22510175</v>
      </c>
      <c r="U368">
        <v>6689465</v>
      </c>
      <c r="V368">
        <v>15820710</v>
      </c>
    </row>
    <row r="369" spans="1:22" x14ac:dyDescent="0.3">
      <c r="A369" t="s">
        <v>386</v>
      </c>
      <c r="B369" t="s">
        <v>1326</v>
      </c>
      <c r="C369" t="s">
        <v>1632</v>
      </c>
      <c r="D369" t="s">
        <v>1635</v>
      </c>
      <c r="E369">
        <v>2024</v>
      </c>
      <c r="F369" t="s">
        <v>1642</v>
      </c>
      <c r="G369">
        <v>1419</v>
      </c>
      <c r="H369">
        <v>2507</v>
      </c>
      <c r="I369">
        <v>11058</v>
      </c>
      <c r="J369">
        <v>168325</v>
      </c>
      <c r="K369">
        <v>3.09</v>
      </c>
      <c r="L369">
        <v>0</v>
      </c>
      <c r="M369">
        <v>3.16</v>
      </c>
      <c r="N369">
        <v>13.19</v>
      </c>
      <c r="O369">
        <v>41.05</v>
      </c>
      <c r="P369">
        <v>2</v>
      </c>
      <c r="Q369">
        <v>6460</v>
      </c>
      <c r="R369">
        <v>8808</v>
      </c>
      <c r="S369">
        <v>12</v>
      </c>
      <c r="T369">
        <v>3557433</v>
      </c>
      <c r="U369">
        <v>15859627</v>
      </c>
      <c r="V369">
        <v>-12302194</v>
      </c>
    </row>
    <row r="370" spans="1:22" x14ac:dyDescent="0.3">
      <c r="A370" t="s">
        <v>387</v>
      </c>
      <c r="B370" t="s">
        <v>1251</v>
      </c>
      <c r="C370" t="s">
        <v>1632</v>
      </c>
      <c r="D370" t="s">
        <v>1638</v>
      </c>
      <c r="E370">
        <v>2024</v>
      </c>
      <c r="F370" t="s">
        <v>1642</v>
      </c>
      <c r="G370">
        <v>790</v>
      </c>
      <c r="H370">
        <v>6945</v>
      </c>
      <c r="I370">
        <v>9423</v>
      </c>
      <c r="J370">
        <v>69337</v>
      </c>
      <c r="K370">
        <v>5.88</v>
      </c>
      <c r="L370">
        <v>2</v>
      </c>
      <c r="M370">
        <v>8.52</v>
      </c>
      <c r="N370">
        <v>13.94</v>
      </c>
      <c r="O370">
        <v>29.38</v>
      </c>
      <c r="P370">
        <v>4.3</v>
      </c>
      <c r="Q370">
        <v>20281</v>
      </c>
      <c r="R370">
        <v>9593</v>
      </c>
      <c r="S370">
        <v>9</v>
      </c>
      <c r="T370">
        <v>5486550</v>
      </c>
      <c r="U370">
        <v>7513507</v>
      </c>
      <c r="V370">
        <v>-2026957</v>
      </c>
    </row>
    <row r="371" spans="1:22" x14ac:dyDescent="0.3">
      <c r="A371" t="s">
        <v>388</v>
      </c>
      <c r="B371" t="s">
        <v>1327</v>
      </c>
      <c r="C371" t="s">
        <v>1633</v>
      </c>
      <c r="D371" t="s">
        <v>1637</v>
      </c>
      <c r="E371">
        <v>2023</v>
      </c>
      <c r="F371" t="s">
        <v>1641</v>
      </c>
      <c r="G371">
        <v>166</v>
      </c>
      <c r="H371">
        <v>12206</v>
      </c>
      <c r="I371">
        <v>13827</v>
      </c>
      <c r="J371">
        <v>203385</v>
      </c>
      <c r="K371">
        <v>13.44</v>
      </c>
      <c r="L371">
        <v>2</v>
      </c>
      <c r="M371">
        <v>0.41</v>
      </c>
      <c r="N371">
        <v>24.46</v>
      </c>
      <c r="O371">
        <v>83.96</v>
      </c>
      <c r="P371">
        <v>1.8</v>
      </c>
      <c r="Q371">
        <v>9801</v>
      </c>
      <c r="R371">
        <v>8152</v>
      </c>
      <c r="S371">
        <v>13</v>
      </c>
      <c r="T371">
        <v>2026196</v>
      </c>
      <c r="U371">
        <v>2498667</v>
      </c>
      <c r="V371">
        <v>-472471</v>
      </c>
    </row>
    <row r="372" spans="1:22" x14ac:dyDescent="0.3">
      <c r="A372" t="s">
        <v>389</v>
      </c>
      <c r="B372" t="s">
        <v>1276</v>
      </c>
      <c r="C372" t="s">
        <v>1633</v>
      </c>
      <c r="D372" t="s">
        <v>1635</v>
      </c>
      <c r="E372">
        <v>2024</v>
      </c>
      <c r="F372" t="s">
        <v>1642</v>
      </c>
      <c r="G372">
        <v>2888</v>
      </c>
      <c r="H372">
        <v>16249</v>
      </c>
      <c r="I372">
        <v>6269</v>
      </c>
      <c r="J372">
        <v>470159</v>
      </c>
      <c r="K372">
        <v>3.06</v>
      </c>
      <c r="L372">
        <v>4</v>
      </c>
      <c r="M372">
        <v>0.5</v>
      </c>
      <c r="N372">
        <v>19.329999999999998</v>
      </c>
      <c r="O372">
        <v>51.74</v>
      </c>
      <c r="P372">
        <v>2</v>
      </c>
      <c r="Q372">
        <v>10341</v>
      </c>
      <c r="R372">
        <v>711</v>
      </c>
      <c r="S372">
        <v>13</v>
      </c>
      <c r="T372">
        <v>46927112</v>
      </c>
      <c r="U372">
        <v>18575031</v>
      </c>
      <c r="V372">
        <v>28352081</v>
      </c>
    </row>
    <row r="373" spans="1:22" x14ac:dyDescent="0.3">
      <c r="A373" t="s">
        <v>390</v>
      </c>
      <c r="B373" t="s">
        <v>1328</v>
      </c>
      <c r="C373" t="s">
        <v>1634</v>
      </c>
      <c r="D373" t="s">
        <v>1638</v>
      </c>
      <c r="E373">
        <v>2024</v>
      </c>
      <c r="F373" t="s">
        <v>1640</v>
      </c>
      <c r="G373">
        <v>1200</v>
      </c>
      <c r="H373">
        <v>13218</v>
      </c>
      <c r="I373">
        <v>13270</v>
      </c>
      <c r="J373">
        <v>390093</v>
      </c>
      <c r="K373">
        <v>7.62</v>
      </c>
      <c r="L373">
        <v>11</v>
      </c>
      <c r="M373">
        <v>6.24</v>
      </c>
      <c r="N373">
        <v>2.66</v>
      </c>
      <c r="O373">
        <v>11.07</v>
      </c>
      <c r="P373">
        <v>1.5</v>
      </c>
      <c r="Q373">
        <v>9230</v>
      </c>
      <c r="R373">
        <v>849</v>
      </c>
      <c r="S373">
        <v>7</v>
      </c>
      <c r="T373">
        <v>15861600</v>
      </c>
      <c r="U373">
        <v>16314093</v>
      </c>
      <c r="V373">
        <v>-452493</v>
      </c>
    </row>
    <row r="374" spans="1:22" x14ac:dyDescent="0.3">
      <c r="A374" t="s">
        <v>391</v>
      </c>
      <c r="B374" t="s">
        <v>1103</v>
      </c>
      <c r="C374" t="s">
        <v>1633</v>
      </c>
      <c r="D374" t="s">
        <v>1636</v>
      </c>
      <c r="E374">
        <v>2023</v>
      </c>
      <c r="F374" t="s">
        <v>1639</v>
      </c>
      <c r="G374">
        <v>1981</v>
      </c>
      <c r="H374">
        <v>10939</v>
      </c>
      <c r="I374">
        <v>7056</v>
      </c>
      <c r="J374">
        <v>312420</v>
      </c>
      <c r="K374">
        <v>6.29</v>
      </c>
      <c r="L374">
        <v>11</v>
      </c>
      <c r="M374">
        <v>0.63</v>
      </c>
      <c r="N374">
        <v>19.46</v>
      </c>
      <c r="O374">
        <v>11.56</v>
      </c>
      <c r="P374">
        <v>3.9</v>
      </c>
      <c r="Q374">
        <v>19383</v>
      </c>
      <c r="R374">
        <v>1956</v>
      </c>
      <c r="S374">
        <v>5</v>
      </c>
      <c r="T374">
        <v>21670159</v>
      </c>
      <c r="U374">
        <v>14290356</v>
      </c>
      <c r="V374">
        <v>7379803</v>
      </c>
    </row>
    <row r="375" spans="1:22" x14ac:dyDescent="0.3">
      <c r="A375" t="s">
        <v>392</v>
      </c>
      <c r="B375" t="s">
        <v>1329</v>
      </c>
      <c r="C375" t="s">
        <v>1634</v>
      </c>
      <c r="D375" t="s">
        <v>1638</v>
      </c>
      <c r="E375">
        <v>2024</v>
      </c>
      <c r="F375" t="s">
        <v>1640</v>
      </c>
      <c r="G375">
        <v>1062</v>
      </c>
      <c r="H375">
        <v>14781</v>
      </c>
      <c r="I375">
        <v>10198</v>
      </c>
      <c r="J375">
        <v>363295</v>
      </c>
      <c r="K375">
        <v>0.27</v>
      </c>
      <c r="L375">
        <v>19</v>
      </c>
      <c r="M375">
        <v>3.25</v>
      </c>
      <c r="N375">
        <v>4.26</v>
      </c>
      <c r="O375">
        <v>87.84</v>
      </c>
      <c r="P375">
        <v>1.3</v>
      </c>
      <c r="Q375">
        <v>18479</v>
      </c>
      <c r="R375">
        <v>8691</v>
      </c>
      <c r="S375">
        <v>2</v>
      </c>
      <c r="T375">
        <v>15697422</v>
      </c>
      <c r="U375">
        <v>11193571</v>
      </c>
      <c r="V375">
        <v>4503851</v>
      </c>
    </row>
    <row r="376" spans="1:22" x14ac:dyDescent="0.3">
      <c r="A376" t="s">
        <v>393</v>
      </c>
      <c r="B376" t="s">
        <v>1330</v>
      </c>
      <c r="C376" t="s">
        <v>1634</v>
      </c>
      <c r="D376" t="s">
        <v>1636</v>
      </c>
      <c r="E376">
        <v>2024</v>
      </c>
      <c r="F376" t="s">
        <v>1641</v>
      </c>
      <c r="G376">
        <v>1714</v>
      </c>
      <c r="H376">
        <v>2935</v>
      </c>
      <c r="I376">
        <v>11520</v>
      </c>
      <c r="J376">
        <v>460827</v>
      </c>
      <c r="K376">
        <v>11.89</v>
      </c>
      <c r="L376">
        <v>12</v>
      </c>
      <c r="M376">
        <v>6.73</v>
      </c>
      <c r="N376">
        <v>11.18</v>
      </c>
      <c r="O376">
        <v>27.72</v>
      </c>
      <c r="P376">
        <v>2.2999999999999998</v>
      </c>
      <c r="Q376">
        <v>2478</v>
      </c>
      <c r="R376">
        <v>1626</v>
      </c>
      <c r="S376">
        <v>13</v>
      </c>
      <c r="T376">
        <v>5030590</v>
      </c>
      <c r="U376">
        <v>20206107</v>
      </c>
      <c r="V376">
        <v>-15175517</v>
      </c>
    </row>
    <row r="377" spans="1:22" x14ac:dyDescent="0.3">
      <c r="A377" t="s">
        <v>394</v>
      </c>
      <c r="B377" t="s">
        <v>1230</v>
      </c>
      <c r="C377" t="s">
        <v>1633</v>
      </c>
      <c r="D377" t="s">
        <v>1636</v>
      </c>
      <c r="E377">
        <v>2023</v>
      </c>
      <c r="F377" t="s">
        <v>1642</v>
      </c>
      <c r="G377">
        <v>1131</v>
      </c>
      <c r="H377">
        <v>2071</v>
      </c>
      <c r="I377">
        <v>1969</v>
      </c>
      <c r="J377">
        <v>193016</v>
      </c>
      <c r="K377">
        <v>1.04</v>
      </c>
      <c r="L377">
        <v>19</v>
      </c>
      <c r="M377">
        <v>3.37</v>
      </c>
      <c r="N377">
        <v>5.26</v>
      </c>
      <c r="O377">
        <v>74.45</v>
      </c>
      <c r="P377">
        <v>2.1</v>
      </c>
      <c r="Q377">
        <v>2230</v>
      </c>
      <c r="R377">
        <v>6329</v>
      </c>
      <c r="S377">
        <v>8</v>
      </c>
      <c r="T377">
        <v>2342301</v>
      </c>
      <c r="U377">
        <v>2419955</v>
      </c>
      <c r="V377">
        <v>-77654</v>
      </c>
    </row>
    <row r="378" spans="1:22" x14ac:dyDescent="0.3">
      <c r="A378" t="s">
        <v>395</v>
      </c>
      <c r="B378" t="s">
        <v>1331</v>
      </c>
      <c r="C378" t="s">
        <v>1634</v>
      </c>
      <c r="D378" t="s">
        <v>1638</v>
      </c>
      <c r="E378">
        <v>2023</v>
      </c>
      <c r="F378" t="s">
        <v>1641</v>
      </c>
      <c r="G378">
        <v>4779</v>
      </c>
      <c r="H378">
        <v>3882</v>
      </c>
      <c r="I378">
        <v>1630</v>
      </c>
      <c r="J378">
        <v>365031</v>
      </c>
      <c r="K378">
        <v>7.11</v>
      </c>
      <c r="L378">
        <v>8</v>
      </c>
      <c r="M378">
        <v>1.8</v>
      </c>
      <c r="N378">
        <v>17.239999999999998</v>
      </c>
      <c r="O378">
        <v>14.66</v>
      </c>
      <c r="P378">
        <v>3.2</v>
      </c>
      <c r="Q378">
        <v>1556</v>
      </c>
      <c r="R378">
        <v>8611</v>
      </c>
      <c r="S378">
        <v>9</v>
      </c>
      <c r="T378">
        <v>18552078</v>
      </c>
      <c r="U378">
        <v>8154801</v>
      </c>
      <c r="V378">
        <v>10397277</v>
      </c>
    </row>
    <row r="379" spans="1:22" x14ac:dyDescent="0.3">
      <c r="A379" t="s">
        <v>396</v>
      </c>
      <c r="B379" t="s">
        <v>1218</v>
      </c>
      <c r="C379" t="s">
        <v>1633</v>
      </c>
      <c r="D379" t="s">
        <v>1635</v>
      </c>
      <c r="E379">
        <v>2024</v>
      </c>
      <c r="F379" t="s">
        <v>1640</v>
      </c>
      <c r="G379">
        <v>562</v>
      </c>
      <c r="H379">
        <v>6584</v>
      </c>
      <c r="I379">
        <v>2451</v>
      </c>
      <c r="J379">
        <v>131442</v>
      </c>
      <c r="K379">
        <v>8.41</v>
      </c>
      <c r="L379">
        <v>6</v>
      </c>
      <c r="M379">
        <v>2.81</v>
      </c>
      <c r="N379">
        <v>21.93</v>
      </c>
      <c r="O379">
        <v>83.69</v>
      </c>
      <c r="P379">
        <v>3.9</v>
      </c>
      <c r="Q379">
        <v>3743</v>
      </c>
      <c r="R379">
        <v>8627</v>
      </c>
      <c r="S379">
        <v>10</v>
      </c>
      <c r="T379">
        <v>3700208</v>
      </c>
      <c r="U379">
        <v>1508904</v>
      </c>
      <c r="V379">
        <v>2191304</v>
      </c>
    </row>
    <row r="380" spans="1:22" x14ac:dyDescent="0.3">
      <c r="A380" t="s">
        <v>397</v>
      </c>
      <c r="B380" t="s">
        <v>1157</v>
      </c>
      <c r="C380" t="s">
        <v>1633</v>
      </c>
      <c r="D380" t="s">
        <v>1636</v>
      </c>
      <c r="E380">
        <v>2023</v>
      </c>
      <c r="F380" t="s">
        <v>1641</v>
      </c>
      <c r="G380">
        <v>2899</v>
      </c>
      <c r="H380">
        <v>18161</v>
      </c>
      <c r="I380">
        <v>1936</v>
      </c>
      <c r="J380">
        <v>99847</v>
      </c>
      <c r="K380">
        <v>9.43</v>
      </c>
      <c r="L380">
        <v>3</v>
      </c>
      <c r="M380">
        <v>4.58</v>
      </c>
      <c r="N380">
        <v>7.26</v>
      </c>
      <c r="O380">
        <v>79.95</v>
      </c>
      <c r="P380">
        <v>3.1</v>
      </c>
      <c r="Q380">
        <v>3201</v>
      </c>
      <c r="R380">
        <v>2198</v>
      </c>
      <c r="S380">
        <v>3</v>
      </c>
      <c r="T380">
        <v>52648739</v>
      </c>
      <c r="U380">
        <v>5712311</v>
      </c>
      <c r="V380">
        <v>46936428</v>
      </c>
    </row>
    <row r="381" spans="1:22" x14ac:dyDescent="0.3">
      <c r="A381" t="s">
        <v>398</v>
      </c>
      <c r="B381" t="s">
        <v>1332</v>
      </c>
      <c r="C381" t="s">
        <v>1632</v>
      </c>
      <c r="D381" t="s">
        <v>1638</v>
      </c>
      <c r="E381">
        <v>2024</v>
      </c>
      <c r="F381" t="s">
        <v>1641</v>
      </c>
      <c r="G381">
        <v>609</v>
      </c>
      <c r="H381">
        <v>15007</v>
      </c>
      <c r="I381">
        <v>3610</v>
      </c>
      <c r="J381">
        <v>108653</v>
      </c>
      <c r="K381">
        <v>10.33</v>
      </c>
      <c r="L381">
        <v>18</v>
      </c>
      <c r="M381">
        <v>4.75</v>
      </c>
      <c r="N381">
        <v>2.0499999999999998</v>
      </c>
      <c r="O381">
        <v>55.69</v>
      </c>
      <c r="P381">
        <v>4.7</v>
      </c>
      <c r="Q381">
        <v>19170</v>
      </c>
      <c r="R381">
        <v>7965</v>
      </c>
      <c r="S381">
        <v>2</v>
      </c>
      <c r="T381">
        <v>9139263</v>
      </c>
      <c r="U381">
        <v>2307143</v>
      </c>
      <c r="V381">
        <v>6832120</v>
      </c>
    </row>
    <row r="382" spans="1:22" x14ac:dyDescent="0.3">
      <c r="A382" t="s">
        <v>399</v>
      </c>
      <c r="B382" t="s">
        <v>1333</v>
      </c>
      <c r="C382" t="s">
        <v>1632</v>
      </c>
      <c r="D382" t="s">
        <v>1638</v>
      </c>
      <c r="E382">
        <v>2024</v>
      </c>
      <c r="F382" t="s">
        <v>1640</v>
      </c>
      <c r="G382">
        <v>3722</v>
      </c>
      <c r="H382">
        <v>8559</v>
      </c>
      <c r="I382">
        <v>9467</v>
      </c>
      <c r="J382">
        <v>267144</v>
      </c>
      <c r="K382">
        <v>3.8</v>
      </c>
      <c r="L382">
        <v>18</v>
      </c>
      <c r="M382">
        <v>7.83</v>
      </c>
      <c r="N382">
        <v>7.46</v>
      </c>
      <c r="O382">
        <v>10.72</v>
      </c>
      <c r="P382">
        <v>4.8</v>
      </c>
      <c r="Q382">
        <v>9803</v>
      </c>
      <c r="R382">
        <v>273</v>
      </c>
      <c r="S382">
        <v>5</v>
      </c>
      <c r="T382">
        <v>31856598</v>
      </c>
      <c r="U382">
        <v>35503318</v>
      </c>
      <c r="V382">
        <v>-3646720</v>
      </c>
    </row>
    <row r="383" spans="1:22" x14ac:dyDescent="0.3">
      <c r="A383" t="s">
        <v>400</v>
      </c>
      <c r="B383" t="s">
        <v>1334</v>
      </c>
      <c r="C383" t="s">
        <v>1632</v>
      </c>
      <c r="D383" t="s">
        <v>1636</v>
      </c>
      <c r="E383">
        <v>2023</v>
      </c>
      <c r="F383" t="s">
        <v>1640</v>
      </c>
      <c r="G383">
        <v>4633</v>
      </c>
      <c r="H383">
        <v>19771</v>
      </c>
      <c r="I383">
        <v>11802</v>
      </c>
      <c r="J383">
        <v>303661</v>
      </c>
      <c r="K383">
        <v>0.15</v>
      </c>
      <c r="L383">
        <v>5</v>
      </c>
      <c r="M383">
        <v>7.5</v>
      </c>
      <c r="N383">
        <v>16.809999999999999</v>
      </c>
      <c r="O383">
        <v>30.62</v>
      </c>
      <c r="P383">
        <v>2.4</v>
      </c>
      <c r="Q383">
        <v>16600</v>
      </c>
      <c r="R383">
        <v>9933</v>
      </c>
      <c r="S383">
        <v>14</v>
      </c>
      <c r="T383">
        <v>91599043</v>
      </c>
      <c r="U383">
        <v>54982327</v>
      </c>
      <c r="V383">
        <v>36616716</v>
      </c>
    </row>
    <row r="384" spans="1:22" x14ac:dyDescent="0.3">
      <c r="A384" t="s">
        <v>401</v>
      </c>
      <c r="B384" t="s">
        <v>1335</v>
      </c>
      <c r="C384" t="s">
        <v>1633</v>
      </c>
      <c r="D384" t="s">
        <v>1635</v>
      </c>
      <c r="E384">
        <v>2024</v>
      </c>
      <c r="F384" t="s">
        <v>1640</v>
      </c>
      <c r="G384">
        <v>3393</v>
      </c>
      <c r="H384">
        <v>14271</v>
      </c>
      <c r="I384">
        <v>10318</v>
      </c>
      <c r="J384">
        <v>368766</v>
      </c>
      <c r="K384">
        <v>10.85</v>
      </c>
      <c r="L384">
        <v>12</v>
      </c>
      <c r="M384">
        <v>4.57</v>
      </c>
      <c r="N384">
        <v>8.2200000000000006</v>
      </c>
      <c r="O384">
        <v>42.55</v>
      </c>
      <c r="P384">
        <v>4.0999999999999996</v>
      </c>
      <c r="Q384">
        <v>14498</v>
      </c>
      <c r="R384">
        <v>600</v>
      </c>
      <c r="S384">
        <v>6</v>
      </c>
      <c r="T384">
        <v>48421503</v>
      </c>
      <c r="U384">
        <v>35377740</v>
      </c>
      <c r="V384">
        <v>13043763</v>
      </c>
    </row>
    <row r="385" spans="1:22" x14ac:dyDescent="0.3">
      <c r="A385" t="s">
        <v>402</v>
      </c>
      <c r="B385" t="s">
        <v>1152</v>
      </c>
      <c r="C385" t="s">
        <v>1634</v>
      </c>
      <c r="D385" t="s">
        <v>1635</v>
      </c>
      <c r="E385">
        <v>2023</v>
      </c>
      <c r="F385" t="s">
        <v>1641</v>
      </c>
      <c r="G385">
        <v>4120</v>
      </c>
      <c r="H385">
        <v>19149</v>
      </c>
      <c r="I385">
        <v>14058</v>
      </c>
      <c r="J385">
        <v>339954</v>
      </c>
      <c r="K385">
        <v>8.0299999999999994</v>
      </c>
      <c r="L385">
        <v>10</v>
      </c>
      <c r="M385">
        <v>8.4600000000000009</v>
      </c>
      <c r="N385">
        <v>6.95</v>
      </c>
      <c r="O385">
        <v>46.81</v>
      </c>
      <c r="P385">
        <v>4</v>
      </c>
      <c r="Q385">
        <v>10893</v>
      </c>
      <c r="R385">
        <v>3746</v>
      </c>
      <c r="S385">
        <v>11</v>
      </c>
      <c r="T385">
        <v>78893880</v>
      </c>
      <c r="U385">
        <v>58258914</v>
      </c>
      <c r="V385">
        <v>20634966</v>
      </c>
    </row>
    <row r="386" spans="1:22" x14ac:dyDescent="0.3">
      <c r="A386" t="s">
        <v>403</v>
      </c>
      <c r="B386" t="s">
        <v>1336</v>
      </c>
      <c r="C386" t="s">
        <v>1632</v>
      </c>
      <c r="D386" t="s">
        <v>1638</v>
      </c>
      <c r="E386">
        <v>2023</v>
      </c>
      <c r="F386" t="s">
        <v>1640</v>
      </c>
      <c r="G386">
        <v>4849</v>
      </c>
      <c r="H386">
        <v>8991</v>
      </c>
      <c r="I386">
        <v>1819</v>
      </c>
      <c r="J386">
        <v>127842</v>
      </c>
      <c r="K386">
        <v>12.54</v>
      </c>
      <c r="L386">
        <v>12</v>
      </c>
      <c r="M386">
        <v>1.1399999999999999</v>
      </c>
      <c r="N386">
        <v>4.6100000000000003</v>
      </c>
      <c r="O386">
        <v>33.81</v>
      </c>
      <c r="P386">
        <v>4.5999999999999996</v>
      </c>
      <c r="Q386">
        <v>2447</v>
      </c>
      <c r="R386">
        <v>6319</v>
      </c>
      <c r="S386">
        <v>13</v>
      </c>
      <c r="T386">
        <v>43597359</v>
      </c>
      <c r="U386">
        <v>8948173</v>
      </c>
      <c r="V386">
        <v>34649186</v>
      </c>
    </row>
    <row r="387" spans="1:22" x14ac:dyDescent="0.3">
      <c r="A387" t="s">
        <v>404</v>
      </c>
      <c r="B387" t="s">
        <v>1260</v>
      </c>
      <c r="C387" t="s">
        <v>1632</v>
      </c>
      <c r="D387" t="s">
        <v>1636</v>
      </c>
      <c r="E387">
        <v>2024</v>
      </c>
      <c r="F387" t="s">
        <v>1642</v>
      </c>
      <c r="G387">
        <v>1520</v>
      </c>
      <c r="H387">
        <v>16027</v>
      </c>
      <c r="I387">
        <v>6037</v>
      </c>
      <c r="J387">
        <v>434369</v>
      </c>
      <c r="K387">
        <v>12.32</v>
      </c>
      <c r="L387">
        <v>12</v>
      </c>
      <c r="M387">
        <v>2.5499999999999998</v>
      </c>
      <c r="N387">
        <v>12.44</v>
      </c>
      <c r="O387">
        <v>12.64</v>
      </c>
      <c r="P387">
        <v>2.8</v>
      </c>
      <c r="Q387">
        <v>8053</v>
      </c>
      <c r="R387">
        <v>2463</v>
      </c>
      <c r="S387">
        <v>2</v>
      </c>
      <c r="T387">
        <v>24361040</v>
      </c>
      <c r="U387">
        <v>9610609</v>
      </c>
      <c r="V387">
        <v>14750431</v>
      </c>
    </row>
    <row r="388" spans="1:22" x14ac:dyDescent="0.3">
      <c r="A388" t="s">
        <v>405</v>
      </c>
      <c r="B388" t="s">
        <v>1337</v>
      </c>
      <c r="C388" t="s">
        <v>1632</v>
      </c>
      <c r="D388" t="s">
        <v>1636</v>
      </c>
      <c r="E388">
        <v>2023</v>
      </c>
      <c r="F388" t="s">
        <v>1640</v>
      </c>
      <c r="G388">
        <v>630</v>
      </c>
      <c r="H388">
        <v>18924</v>
      </c>
      <c r="I388">
        <v>10828</v>
      </c>
      <c r="J388">
        <v>322647</v>
      </c>
      <c r="K388">
        <v>12.65</v>
      </c>
      <c r="L388">
        <v>19</v>
      </c>
      <c r="M388">
        <v>8.2799999999999994</v>
      </c>
      <c r="N388">
        <v>6.9</v>
      </c>
      <c r="O388">
        <v>57.21</v>
      </c>
      <c r="P388">
        <v>3.1</v>
      </c>
      <c r="Q388">
        <v>2257</v>
      </c>
      <c r="R388">
        <v>7640</v>
      </c>
      <c r="S388">
        <v>6</v>
      </c>
      <c r="T388">
        <v>11922120</v>
      </c>
      <c r="U388">
        <v>7144287</v>
      </c>
      <c r="V388">
        <v>4777833</v>
      </c>
    </row>
    <row r="389" spans="1:22" x14ac:dyDescent="0.3">
      <c r="A389" t="s">
        <v>406</v>
      </c>
      <c r="B389" t="s">
        <v>1338</v>
      </c>
      <c r="C389" t="s">
        <v>1632</v>
      </c>
      <c r="D389" t="s">
        <v>1635</v>
      </c>
      <c r="E389">
        <v>2023</v>
      </c>
      <c r="F389" t="s">
        <v>1640</v>
      </c>
      <c r="G389">
        <v>2344</v>
      </c>
      <c r="H389">
        <v>16359</v>
      </c>
      <c r="I389">
        <v>13248</v>
      </c>
      <c r="J389">
        <v>134761</v>
      </c>
      <c r="K389">
        <v>7.28</v>
      </c>
      <c r="L389">
        <v>14</v>
      </c>
      <c r="M389">
        <v>3.78</v>
      </c>
      <c r="N389">
        <v>18.28</v>
      </c>
      <c r="O389">
        <v>51.93</v>
      </c>
      <c r="P389">
        <v>2.7</v>
      </c>
      <c r="Q389">
        <v>16366</v>
      </c>
      <c r="R389">
        <v>1996</v>
      </c>
      <c r="S389">
        <v>7</v>
      </c>
      <c r="T389">
        <v>38345496</v>
      </c>
      <c r="U389">
        <v>31188073</v>
      </c>
      <c r="V389">
        <v>7157423</v>
      </c>
    </row>
    <row r="390" spans="1:22" x14ac:dyDescent="0.3">
      <c r="A390" t="s">
        <v>407</v>
      </c>
      <c r="B390" t="s">
        <v>1339</v>
      </c>
      <c r="C390" t="s">
        <v>1634</v>
      </c>
      <c r="D390" t="s">
        <v>1638</v>
      </c>
      <c r="E390">
        <v>2023</v>
      </c>
      <c r="F390" t="s">
        <v>1642</v>
      </c>
      <c r="G390">
        <v>3197</v>
      </c>
      <c r="H390">
        <v>9573</v>
      </c>
      <c r="I390">
        <v>11440</v>
      </c>
      <c r="J390">
        <v>480192</v>
      </c>
      <c r="K390">
        <v>5</v>
      </c>
      <c r="L390">
        <v>12</v>
      </c>
      <c r="M390">
        <v>9.81</v>
      </c>
      <c r="N390">
        <v>1.92</v>
      </c>
      <c r="O390">
        <v>32.64</v>
      </c>
      <c r="P390">
        <v>4.4000000000000004</v>
      </c>
      <c r="Q390">
        <v>13080</v>
      </c>
      <c r="R390">
        <v>5859</v>
      </c>
      <c r="S390">
        <v>4</v>
      </c>
      <c r="T390">
        <v>30604881</v>
      </c>
      <c r="U390">
        <v>37053872</v>
      </c>
      <c r="V390">
        <v>-6448991</v>
      </c>
    </row>
    <row r="391" spans="1:22" x14ac:dyDescent="0.3">
      <c r="A391" t="s">
        <v>408</v>
      </c>
      <c r="B391" t="s">
        <v>1340</v>
      </c>
      <c r="C391" t="s">
        <v>1632</v>
      </c>
      <c r="D391" t="s">
        <v>1638</v>
      </c>
      <c r="E391">
        <v>2023</v>
      </c>
      <c r="F391" t="s">
        <v>1641</v>
      </c>
      <c r="G391">
        <v>4299</v>
      </c>
      <c r="H391">
        <v>10577</v>
      </c>
      <c r="I391">
        <v>13285</v>
      </c>
      <c r="J391">
        <v>438583</v>
      </c>
      <c r="K391">
        <v>11.87</v>
      </c>
      <c r="L391">
        <v>10</v>
      </c>
      <c r="M391">
        <v>4.66</v>
      </c>
      <c r="N391">
        <v>16.600000000000001</v>
      </c>
      <c r="O391">
        <v>13.04</v>
      </c>
      <c r="P391">
        <v>1.9</v>
      </c>
      <c r="Q391">
        <v>7151</v>
      </c>
      <c r="R391">
        <v>1878</v>
      </c>
      <c r="S391">
        <v>13</v>
      </c>
      <c r="T391">
        <v>45470523</v>
      </c>
      <c r="U391">
        <v>57550798</v>
      </c>
      <c r="V391">
        <v>-12080275</v>
      </c>
    </row>
    <row r="392" spans="1:22" x14ac:dyDescent="0.3">
      <c r="A392" t="s">
        <v>409</v>
      </c>
      <c r="B392" t="s">
        <v>1311</v>
      </c>
      <c r="C392" t="s">
        <v>1634</v>
      </c>
      <c r="D392" t="s">
        <v>1635</v>
      </c>
      <c r="E392">
        <v>2023</v>
      </c>
      <c r="F392" t="s">
        <v>1639</v>
      </c>
      <c r="G392">
        <v>1729</v>
      </c>
      <c r="H392">
        <v>12883</v>
      </c>
      <c r="I392">
        <v>2083</v>
      </c>
      <c r="J392">
        <v>323734</v>
      </c>
      <c r="K392">
        <v>6.77</v>
      </c>
      <c r="L392">
        <v>18</v>
      </c>
      <c r="M392">
        <v>7.92</v>
      </c>
      <c r="N392">
        <v>5.94</v>
      </c>
      <c r="O392">
        <v>89.57</v>
      </c>
      <c r="P392">
        <v>2</v>
      </c>
      <c r="Q392">
        <v>8773</v>
      </c>
      <c r="R392">
        <v>3157</v>
      </c>
      <c r="S392">
        <v>8</v>
      </c>
      <c r="T392">
        <v>22274707</v>
      </c>
      <c r="U392">
        <v>3925241</v>
      </c>
      <c r="V392">
        <v>18349466</v>
      </c>
    </row>
    <row r="393" spans="1:22" x14ac:dyDescent="0.3">
      <c r="A393" t="s">
        <v>410</v>
      </c>
      <c r="B393" t="s">
        <v>1341</v>
      </c>
      <c r="C393" t="s">
        <v>1634</v>
      </c>
      <c r="D393" t="s">
        <v>1637</v>
      </c>
      <c r="E393">
        <v>2023</v>
      </c>
      <c r="F393" t="s">
        <v>1640</v>
      </c>
      <c r="G393">
        <v>3556</v>
      </c>
      <c r="H393">
        <v>17878</v>
      </c>
      <c r="I393">
        <v>1459</v>
      </c>
      <c r="J393">
        <v>191958</v>
      </c>
      <c r="K393">
        <v>2.75</v>
      </c>
      <c r="L393">
        <v>7</v>
      </c>
      <c r="M393">
        <v>4.0199999999999996</v>
      </c>
      <c r="N393">
        <v>12.23</v>
      </c>
      <c r="O393">
        <v>48.56</v>
      </c>
      <c r="P393">
        <v>2.5</v>
      </c>
      <c r="Q393">
        <v>11533</v>
      </c>
      <c r="R393">
        <v>5290</v>
      </c>
      <c r="S393">
        <v>7</v>
      </c>
      <c r="T393">
        <v>63574168</v>
      </c>
      <c r="U393">
        <v>5380162</v>
      </c>
      <c r="V393">
        <v>58194006</v>
      </c>
    </row>
    <row r="394" spans="1:22" x14ac:dyDescent="0.3">
      <c r="A394" t="s">
        <v>411</v>
      </c>
      <c r="B394" t="s">
        <v>1331</v>
      </c>
      <c r="C394" t="s">
        <v>1632</v>
      </c>
      <c r="D394" t="s">
        <v>1638</v>
      </c>
      <c r="E394">
        <v>2023</v>
      </c>
      <c r="F394" t="s">
        <v>1640</v>
      </c>
      <c r="G394">
        <v>2794</v>
      </c>
      <c r="H394">
        <v>3853</v>
      </c>
      <c r="I394">
        <v>14863</v>
      </c>
      <c r="J394">
        <v>456082</v>
      </c>
      <c r="K394">
        <v>12.82</v>
      </c>
      <c r="L394">
        <v>19</v>
      </c>
      <c r="M394">
        <v>4.25</v>
      </c>
      <c r="N394">
        <v>7.15</v>
      </c>
      <c r="O394">
        <v>70.48</v>
      </c>
      <c r="P394">
        <v>1.9</v>
      </c>
      <c r="Q394">
        <v>5035</v>
      </c>
      <c r="R394">
        <v>7097</v>
      </c>
      <c r="S394">
        <v>5</v>
      </c>
      <c r="T394">
        <v>10765282</v>
      </c>
      <c r="U394">
        <v>41983304</v>
      </c>
      <c r="V394">
        <v>-31218022</v>
      </c>
    </row>
    <row r="395" spans="1:22" x14ac:dyDescent="0.3">
      <c r="A395" t="s">
        <v>412</v>
      </c>
      <c r="B395" t="s">
        <v>1342</v>
      </c>
      <c r="C395" t="s">
        <v>1632</v>
      </c>
      <c r="D395" t="s">
        <v>1638</v>
      </c>
      <c r="E395">
        <v>2024</v>
      </c>
      <c r="F395" t="s">
        <v>1639</v>
      </c>
      <c r="G395">
        <v>3406</v>
      </c>
      <c r="H395">
        <v>6299</v>
      </c>
      <c r="I395">
        <v>14158</v>
      </c>
      <c r="J395">
        <v>378768</v>
      </c>
      <c r="K395">
        <v>13.24</v>
      </c>
      <c r="L395">
        <v>7</v>
      </c>
      <c r="M395">
        <v>3.83</v>
      </c>
      <c r="N395">
        <v>18.07</v>
      </c>
      <c r="O395">
        <v>46.19</v>
      </c>
      <c r="P395">
        <v>3.2</v>
      </c>
      <c r="Q395">
        <v>20177</v>
      </c>
      <c r="R395">
        <v>4847</v>
      </c>
      <c r="S395">
        <v>4</v>
      </c>
      <c r="T395">
        <v>21454394</v>
      </c>
      <c r="U395">
        <v>48600916</v>
      </c>
      <c r="V395">
        <v>-27146522</v>
      </c>
    </row>
    <row r="396" spans="1:22" x14ac:dyDescent="0.3">
      <c r="A396" t="s">
        <v>413</v>
      </c>
      <c r="B396" t="s">
        <v>1343</v>
      </c>
      <c r="C396" t="s">
        <v>1632</v>
      </c>
      <c r="D396" t="s">
        <v>1637</v>
      </c>
      <c r="E396">
        <v>2023</v>
      </c>
      <c r="F396" t="s">
        <v>1642</v>
      </c>
      <c r="G396">
        <v>4095</v>
      </c>
      <c r="H396">
        <v>18570</v>
      </c>
      <c r="I396">
        <v>2810</v>
      </c>
      <c r="J396">
        <v>213864</v>
      </c>
      <c r="K396">
        <v>6.99</v>
      </c>
      <c r="L396">
        <v>9</v>
      </c>
      <c r="M396">
        <v>7.19</v>
      </c>
      <c r="N396">
        <v>23.63</v>
      </c>
      <c r="O396">
        <v>13.45</v>
      </c>
      <c r="P396">
        <v>1.5</v>
      </c>
      <c r="Q396">
        <v>18988</v>
      </c>
      <c r="R396">
        <v>9386</v>
      </c>
      <c r="S396">
        <v>6</v>
      </c>
      <c r="T396">
        <v>76044150</v>
      </c>
      <c r="U396">
        <v>11720814</v>
      </c>
      <c r="V396">
        <v>64323336</v>
      </c>
    </row>
    <row r="397" spans="1:22" x14ac:dyDescent="0.3">
      <c r="A397" t="s">
        <v>414</v>
      </c>
      <c r="B397" t="s">
        <v>1344</v>
      </c>
      <c r="C397" t="s">
        <v>1634</v>
      </c>
      <c r="D397" t="s">
        <v>1635</v>
      </c>
      <c r="E397">
        <v>2023</v>
      </c>
      <c r="F397" t="s">
        <v>1642</v>
      </c>
      <c r="G397">
        <v>1293</v>
      </c>
      <c r="H397">
        <v>13439</v>
      </c>
      <c r="I397">
        <v>9390</v>
      </c>
      <c r="J397">
        <v>452980</v>
      </c>
      <c r="K397">
        <v>1.1399999999999999</v>
      </c>
      <c r="L397">
        <v>15</v>
      </c>
      <c r="M397">
        <v>5.48</v>
      </c>
      <c r="N397">
        <v>22.93</v>
      </c>
      <c r="O397">
        <v>34.770000000000003</v>
      </c>
      <c r="P397">
        <v>2.2999999999999998</v>
      </c>
      <c r="Q397">
        <v>10353</v>
      </c>
      <c r="R397">
        <v>145</v>
      </c>
      <c r="S397">
        <v>4</v>
      </c>
      <c r="T397">
        <v>17376627</v>
      </c>
      <c r="U397">
        <v>12594250</v>
      </c>
      <c r="V397">
        <v>4782377</v>
      </c>
    </row>
    <row r="398" spans="1:22" x14ac:dyDescent="0.3">
      <c r="A398" t="s">
        <v>415</v>
      </c>
      <c r="B398" t="s">
        <v>1345</v>
      </c>
      <c r="C398" t="s">
        <v>1634</v>
      </c>
      <c r="D398" t="s">
        <v>1635</v>
      </c>
      <c r="E398">
        <v>2023</v>
      </c>
      <c r="F398" t="s">
        <v>1642</v>
      </c>
      <c r="G398">
        <v>3168</v>
      </c>
      <c r="H398">
        <v>3928</v>
      </c>
      <c r="I398">
        <v>2533</v>
      </c>
      <c r="J398">
        <v>306910</v>
      </c>
      <c r="K398">
        <v>5.82</v>
      </c>
      <c r="L398">
        <v>18</v>
      </c>
      <c r="M398">
        <v>9.44</v>
      </c>
      <c r="N398">
        <v>14.59</v>
      </c>
      <c r="O398">
        <v>35.61</v>
      </c>
      <c r="P398">
        <v>4.7</v>
      </c>
      <c r="Q398">
        <v>2408</v>
      </c>
      <c r="R398">
        <v>7858</v>
      </c>
      <c r="S398">
        <v>11</v>
      </c>
      <c r="T398">
        <v>12443904</v>
      </c>
      <c r="U398">
        <v>8331454</v>
      </c>
      <c r="V398">
        <v>4112450</v>
      </c>
    </row>
    <row r="399" spans="1:22" x14ac:dyDescent="0.3">
      <c r="A399" t="s">
        <v>416</v>
      </c>
      <c r="B399" t="s">
        <v>1346</v>
      </c>
      <c r="C399" t="s">
        <v>1633</v>
      </c>
      <c r="D399" t="s">
        <v>1636</v>
      </c>
      <c r="E399">
        <v>2024</v>
      </c>
      <c r="F399" t="s">
        <v>1639</v>
      </c>
      <c r="G399">
        <v>2191</v>
      </c>
      <c r="H399">
        <v>12796</v>
      </c>
      <c r="I399">
        <v>14670</v>
      </c>
      <c r="J399">
        <v>170356</v>
      </c>
      <c r="K399">
        <v>12.05</v>
      </c>
      <c r="L399">
        <v>10</v>
      </c>
      <c r="M399">
        <v>2.5099999999999998</v>
      </c>
      <c r="N399">
        <v>11.57</v>
      </c>
      <c r="O399">
        <v>77.069999999999993</v>
      </c>
      <c r="P399">
        <v>2.6</v>
      </c>
      <c r="Q399">
        <v>6117</v>
      </c>
      <c r="R399">
        <v>9737</v>
      </c>
      <c r="S399">
        <v>10</v>
      </c>
      <c r="T399">
        <v>28036036</v>
      </c>
      <c r="U399">
        <v>32312326</v>
      </c>
      <c r="V399">
        <v>-4276290</v>
      </c>
    </row>
    <row r="400" spans="1:22" x14ac:dyDescent="0.3">
      <c r="A400" t="s">
        <v>417</v>
      </c>
      <c r="B400" t="s">
        <v>1250</v>
      </c>
      <c r="C400" t="s">
        <v>1634</v>
      </c>
      <c r="D400" t="s">
        <v>1635</v>
      </c>
      <c r="E400">
        <v>2024</v>
      </c>
      <c r="F400" t="s">
        <v>1639</v>
      </c>
      <c r="G400">
        <v>3109</v>
      </c>
      <c r="H400">
        <v>9313</v>
      </c>
      <c r="I400">
        <v>2925</v>
      </c>
      <c r="J400">
        <v>267228</v>
      </c>
      <c r="K400">
        <v>13.53</v>
      </c>
      <c r="L400">
        <v>12</v>
      </c>
      <c r="M400">
        <v>1.01</v>
      </c>
      <c r="N400">
        <v>20.46</v>
      </c>
      <c r="O400">
        <v>62.34</v>
      </c>
      <c r="P400">
        <v>4</v>
      </c>
      <c r="Q400">
        <v>11548</v>
      </c>
      <c r="R400">
        <v>7153</v>
      </c>
      <c r="S400">
        <v>10</v>
      </c>
      <c r="T400">
        <v>28954117</v>
      </c>
      <c r="U400">
        <v>9361053</v>
      </c>
      <c r="V400">
        <v>19593064</v>
      </c>
    </row>
    <row r="401" spans="1:22" x14ac:dyDescent="0.3">
      <c r="A401" t="s">
        <v>418</v>
      </c>
      <c r="B401" t="s">
        <v>1100</v>
      </c>
      <c r="C401" t="s">
        <v>1633</v>
      </c>
      <c r="D401" t="s">
        <v>1638</v>
      </c>
      <c r="E401">
        <v>2023</v>
      </c>
      <c r="F401" t="s">
        <v>1641</v>
      </c>
      <c r="G401">
        <v>4598</v>
      </c>
      <c r="H401">
        <v>15914</v>
      </c>
      <c r="I401">
        <v>2971</v>
      </c>
      <c r="J401">
        <v>92727</v>
      </c>
      <c r="K401">
        <v>3.05</v>
      </c>
      <c r="L401">
        <v>8</v>
      </c>
      <c r="M401">
        <v>3.93</v>
      </c>
      <c r="N401">
        <v>17.079999999999998</v>
      </c>
      <c r="O401">
        <v>32.03</v>
      </c>
      <c r="P401">
        <v>1.5</v>
      </c>
      <c r="Q401">
        <v>3811</v>
      </c>
      <c r="R401">
        <v>3301</v>
      </c>
      <c r="S401">
        <v>7</v>
      </c>
      <c r="T401">
        <v>73172572</v>
      </c>
      <c r="U401">
        <v>13753385</v>
      </c>
      <c r="V401">
        <v>59419187</v>
      </c>
    </row>
    <row r="402" spans="1:22" x14ac:dyDescent="0.3">
      <c r="A402" t="s">
        <v>419</v>
      </c>
      <c r="B402" t="s">
        <v>1347</v>
      </c>
      <c r="C402" t="s">
        <v>1633</v>
      </c>
      <c r="D402" t="s">
        <v>1638</v>
      </c>
      <c r="E402">
        <v>2024</v>
      </c>
      <c r="F402" t="s">
        <v>1640</v>
      </c>
      <c r="G402">
        <v>3009</v>
      </c>
      <c r="H402">
        <v>13301</v>
      </c>
      <c r="I402">
        <v>9066</v>
      </c>
      <c r="J402">
        <v>390615</v>
      </c>
      <c r="K402">
        <v>1</v>
      </c>
      <c r="L402">
        <v>19</v>
      </c>
      <c r="M402">
        <v>6.17</v>
      </c>
      <c r="N402">
        <v>4.59</v>
      </c>
      <c r="O402">
        <v>87.42</v>
      </c>
      <c r="P402">
        <v>2</v>
      </c>
      <c r="Q402">
        <v>17520</v>
      </c>
      <c r="R402">
        <v>555</v>
      </c>
      <c r="S402">
        <v>14</v>
      </c>
      <c r="T402">
        <v>40022709</v>
      </c>
      <c r="U402">
        <v>27670209</v>
      </c>
      <c r="V402">
        <v>12352500</v>
      </c>
    </row>
    <row r="403" spans="1:22" x14ac:dyDescent="0.3">
      <c r="A403" t="s">
        <v>420</v>
      </c>
      <c r="B403" t="s">
        <v>1348</v>
      </c>
      <c r="C403" t="s">
        <v>1633</v>
      </c>
      <c r="D403" t="s">
        <v>1638</v>
      </c>
      <c r="E403">
        <v>2024</v>
      </c>
      <c r="F403" t="s">
        <v>1642</v>
      </c>
      <c r="G403">
        <v>2315</v>
      </c>
      <c r="H403">
        <v>13245</v>
      </c>
      <c r="I403">
        <v>13689</v>
      </c>
      <c r="J403">
        <v>58068</v>
      </c>
      <c r="K403">
        <v>13.16</v>
      </c>
      <c r="L403">
        <v>18</v>
      </c>
      <c r="M403">
        <v>8.61</v>
      </c>
      <c r="N403">
        <v>20.52</v>
      </c>
      <c r="O403">
        <v>35.72</v>
      </c>
      <c r="P403">
        <v>4.2</v>
      </c>
      <c r="Q403">
        <v>18673</v>
      </c>
      <c r="R403">
        <v>9954</v>
      </c>
      <c r="S403">
        <v>12</v>
      </c>
      <c r="T403">
        <v>30662175</v>
      </c>
      <c r="U403">
        <v>31748103</v>
      </c>
      <c r="V403">
        <v>-1085928</v>
      </c>
    </row>
    <row r="404" spans="1:22" x14ac:dyDescent="0.3">
      <c r="A404" t="s">
        <v>421</v>
      </c>
      <c r="B404" t="s">
        <v>1349</v>
      </c>
      <c r="C404" t="s">
        <v>1632</v>
      </c>
      <c r="D404" t="s">
        <v>1636</v>
      </c>
      <c r="E404">
        <v>2023</v>
      </c>
      <c r="F404" t="s">
        <v>1641</v>
      </c>
      <c r="G404">
        <v>2529</v>
      </c>
      <c r="H404">
        <v>14525</v>
      </c>
      <c r="I404">
        <v>4271</v>
      </c>
      <c r="J404">
        <v>166923</v>
      </c>
      <c r="K404">
        <v>5.84</v>
      </c>
      <c r="L404">
        <v>15</v>
      </c>
      <c r="M404">
        <v>3.46</v>
      </c>
      <c r="N404">
        <v>10.72</v>
      </c>
      <c r="O404">
        <v>89.86</v>
      </c>
      <c r="P404">
        <v>4.0999999999999996</v>
      </c>
      <c r="Q404">
        <v>15085</v>
      </c>
      <c r="R404">
        <v>3024</v>
      </c>
      <c r="S404">
        <v>7</v>
      </c>
      <c r="T404">
        <v>36733725</v>
      </c>
      <c r="U404">
        <v>10968282</v>
      </c>
      <c r="V404">
        <v>25765443</v>
      </c>
    </row>
    <row r="405" spans="1:22" x14ac:dyDescent="0.3">
      <c r="A405" t="s">
        <v>422</v>
      </c>
      <c r="B405" t="s">
        <v>1350</v>
      </c>
      <c r="C405" t="s">
        <v>1634</v>
      </c>
      <c r="D405" t="s">
        <v>1637</v>
      </c>
      <c r="E405">
        <v>2024</v>
      </c>
      <c r="F405" t="s">
        <v>1639</v>
      </c>
      <c r="G405">
        <v>4696</v>
      </c>
      <c r="H405">
        <v>4856</v>
      </c>
      <c r="I405">
        <v>9828</v>
      </c>
      <c r="J405">
        <v>450511</v>
      </c>
      <c r="K405">
        <v>8.1300000000000008</v>
      </c>
      <c r="L405">
        <v>6</v>
      </c>
      <c r="M405">
        <v>6.54</v>
      </c>
      <c r="N405">
        <v>4.72</v>
      </c>
      <c r="O405">
        <v>89.69</v>
      </c>
      <c r="P405">
        <v>2.5</v>
      </c>
      <c r="Q405">
        <v>15517</v>
      </c>
      <c r="R405">
        <v>7898</v>
      </c>
      <c r="S405">
        <v>13</v>
      </c>
      <c r="T405">
        <v>22803776</v>
      </c>
      <c r="U405">
        <v>46602799</v>
      </c>
      <c r="V405">
        <v>-23799023</v>
      </c>
    </row>
    <row r="406" spans="1:22" x14ac:dyDescent="0.3">
      <c r="A406" t="s">
        <v>423</v>
      </c>
      <c r="B406" t="s">
        <v>1351</v>
      </c>
      <c r="C406" t="s">
        <v>1633</v>
      </c>
      <c r="D406" t="s">
        <v>1636</v>
      </c>
      <c r="E406">
        <v>2024</v>
      </c>
      <c r="F406" t="s">
        <v>1642</v>
      </c>
      <c r="G406">
        <v>1685</v>
      </c>
      <c r="H406">
        <v>15788</v>
      </c>
      <c r="I406">
        <v>6424</v>
      </c>
      <c r="J406">
        <v>484376</v>
      </c>
      <c r="K406">
        <v>14.52</v>
      </c>
      <c r="L406">
        <v>18</v>
      </c>
      <c r="M406">
        <v>3.5</v>
      </c>
      <c r="N406">
        <v>7.04</v>
      </c>
      <c r="O406">
        <v>25.3</v>
      </c>
      <c r="P406">
        <v>4.8</v>
      </c>
      <c r="Q406">
        <v>18055</v>
      </c>
      <c r="R406">
        <v>1065</v>
      </c>
      <c r="S406">
        <v>5</v>
      </c>
      <c r="T406">
        <v>26602780</v>
      </c>
      <c r="U406">
        <v>11308816</v>
      </c>
      <c r="V406">
        <v>15293964</v>
      </c>
    </row>
    <row r="407" spans="1:22" x14ac:dyDescent="0.3">
      <c r="A407" t="s">
        <v>424</v>
      </c>
      <c r="B407" t="s">
        <v>1352</v>
      </c>
      <c r="C407" t="s">
        <v>1632</v>
      </c>
      <c r="D407" t="s">
        <v>1638</v>
      </c>
      <c r="E407">
        <v>2024</v>
      </c>
      <c r="F407" t="s">
        <v>1642</v>
      </c>
      <c r="G407">
        <v>1807</v>
      </c>
      <c r="H407">
        <v>8040</v>
      </c>
      <c r="I407">
        <v>9491</v>
      </c>
      <c r="J407">
        <v>61390</v>
      </c>
      <c r="K407">
        <v>1</v>
      </c>
      <c r="L407">
        <v>11</v>
      </c>
      <c r="M407">
        <v>6.17</v>
      </c>
      <c r="N407">
        <v>6.69</v>
      </c>
      <c r="O407">
        <v>35.020000000000003</v>
      </c>
      <c r="P407">
        <v>4.5999999999999996</v>
      </c>
      <c r="Q407">
        <v>14052</v>
      </c>
      <c r="R407">
        <v>5064</v>
      </c>
      <c r="S407">
        <v>5</v>
      </c>
      <c r="T407">
        <v>14528280</v>
      </c>
      <c r="U407">
        <v>17211627</v>
      </c>
      <c r="V407">
        <v>-2683347</v>
      </c>
    </row>
    <row r="408" spans="1:22" x14ac:dyDescent="0.3">
      <c r="A408" t="s">
        <v>425</v>
      </c>
      <c r="B408" t="s">
        <v>1075</v>
      </c>
      <c r="C408" t="s">
        <v>1632</v>
      </c>
      <c r="D408" t="s">
        <v>1638</v>
      </c>
      <c r="E408">
        <v>2024</v>
      </c>
      <c r="F408" t="s">
        <v>1641</v>
      </c>
      <c r="G408">
        <v>4502</v>
      </c>
      <c r="H408">
        <v>17922</v>
      </c>
      <c r="I408">
        <v>14684</v>
      </c>
      <c r="J408">
        <v>156752</v>
      </c>
      <c r="K408">
        <v>9.7200000000000006</v>
      </c>
      <c r="L408">
        <v>14</v>
      </c>
      <c r="M408">
        <v>8.85</v>
      </c>
      <c r="N408">
        <v>12.98</v>
      </c>
      <c r="O408">
        <v>48.88</v>
      </c>
      <c r="P408">
        <v>4.8</v>
      </c>
      <c r="Q408">
        <v>14837</v>
      </c>
      <c r="R408">
        <v>1628</v>
      </c>
      <c r="S408">
        <v>3</v>
      </c>
      <c r="T408">
        <v>80684844</v>
      </c>
      <c r="U408">
        <v>66264120</v>
      </c>
      <c r="V408">
        <v>14420724</v>
      </c>
    </row>
    <row r="409" spans="1:22" x14ac:dyDescent="0.3">
      <c r="A409" t="s">
        <v>426</v>
      </c>
      <c r="B409" t="s">
        <v>1234</v>
      </c>
      <c r="C409" t="s">
        <v>1632</v>
      </c>
      <c r="D409" t="s">
        <v>1635</v>
      </c>
      <c r="E409">
        <v>2024</v>
      </c>
      <c r="F409" t="s">
        <v>1640</v>
      </c>
      <c r="G409">
        <v>2120</v>
      </c>
      <c r="H409">
        <v>4842</v>
      </c>
      <c r="I409">
        <v>9129</v>
      </c>
      <c r="J409">
        <v>463347</v>
      </c>
      <c r="K409">
        <v>1.1100000000000001</v>
      </c>
      <c r="L409">
        <v>13</v>
      </c>
      <c r="M409">
        <v>2.31</v>
      </c>
      <c r="N409">
        <v>5.86</v>
      </c>
      <c r="O409">
        <v>63.13</v>
      </c>
      <c r="P409">
        <v>2.7</v>
      </c>
      <c r="Q409">
        <v>3385</v>
      </c>
      <c r="R409">
        <v>3076</v>
      </c>
      <c r="S409">
        <v>11</v>
      </c>
      <c r="T409">
        <v>10265040</v>
      </c>
      <c r="U409">
        <v>19816827</v>
      </c>
      <c r="V409">
        <v>-9551787</v>
      </c>
    </row>
    <row r="410" spans="1:22" x14ac:dyDescent="0.3">
      <c r="A410" t="s">
        <v>427</v>
      </c>
      <c r="B410" t="s">
        <v>1353</v>
      </c>
      <c r="C410" t="s">
        <v>1634</v>
      </c>
      <c r="D410" t="s">
        <v>1637</v>
      </c>
      <c r="E410">
        <v>2024</v>
      </c>
      <c r="F410" t="s">
        <v>1641</v>
      </c>
      <c r="G410">
        <v>2899</v>
      </c>
      <c r="H410">
        <v>10578</v>
      </c>
      <c r="I410">
        <v>2897</v>
      </c>
      <c r="J410">
        <v>406898</v>
      </c>
      <c r="K410">
        <v>5.63</v>
      </c>
      <c r="L410">
        <v>10</v>
      </c>
      <c r="M410">
        <v>4.04</v>
      </c>
      <c r="N410">
        <v>3.09</v>
      </c>
      <c r="O410">
        <v>52.24</v>
      </c>
      <c r="P410">
        <v>1.8</v>
      </c>
      <c r="Q410">
        <v>2549</v>
      </c>
      <c r="R410">
        <v>3171</v>
      </c>
      <c r="S410">
        <v>5</v>
      </c>
      <c r="T410">
        <v>30665622</v>
      </c>
      <c r="U410">
        <v>8805301</v>
      </c>
      <c r="V410">
        <v>21860321</v>
      </c>
    </row>
    <row r="411" spans="1:22" x14ac:dyDescent="0.3">
      <c r="A411" t="s">
        <v>428</v>
      </c>
      <c r="B411" t="s">
        <v>1354</v>
      </c>
      <c r="C411" t="s">
        <v>1634</v>
      </c>
      <c r="D411" t="s">
        <v>1636</v>
      </c>
      <c r="E411">
        <v>2023</v>
      </c>
      <c r="F411" t="s">
        <v>1639</v>
      </c>
      <c r="G411">
        <v>3301</v>
      </c>
      <c r="H411">
        <v>4344</v>
      </c>
      <c r="I411">
        <v>14882</v>
      </c>
      <c r="J411">
        <v>388113</v>
      </c>
      <c r="K411">
        <v>12.06</v>
      </c>
      <c r="L411">
        <v>9</v>
      </c>
      <c r="M411">
        <v>9.93</v>
      </c>
      <c r="N411">
        <v>3.09</v>
      </c>
      <c r="O411">
        <v>87.56</v>
      </c>
      <c r="P411">
        <v>3.5</v>
      </c>
      <c r="Q411">
        <v>12003</v>
      </c>
      <c r="R411">
        <v>4969</v>
      </c>
      <c r="S411">
        <v>9</v>
      </c>
      <c r="T411">
        <v>14339544</v>
      </c>
      <c r="U411">
        <v>49513595</v>
      </c>
      <c r="V411">
        <v>-35174051</v>
      </c>
    </row>
    <row r="412" spans="1:22" x14ac:dyDescent="0.3">
      <c r="A412" t="s">
        <v>429</v>
      </c>
      <c r="B412" t="s">
        <v>1355</v>
      </c>
      <c r="C412" t="s">
        <v>1634</v>
      </c>
      <c r="D412" t="s">
        <v>1638</v>
      </c>
      <c r="E412">
        <v>2023</v>
      </c>
      <c r="F412" t="s">
        <v>1639</v>
      </c>
      <c r="G412">
        <v>3780</v>
      </c>
      <c r="H412">
        <v>11896</v>
      </c>
      <c r="I412">
        <v>5868</v>
      </c>
      <c r="J412">
        <v>196110</v>
      </c>
      <c r="K412">
        <v>6.5</v>
      </c>
      <c r="L412">
        <v>10</v>
      </c>
      <c r="M412">
        <v>8.69</v>
      </c>
      <c r="N412">
        <v>14.58</v>
      </c>
      <c r="O412">
        <v>67.92</v>
      </c>
      <c r="P412">
        <v>3.7</v>
      </c>
      <c r="Q412">
        <v>2661</v>
      </c>
      <c r="R412">
        <v>6487</v>
      </c>
      <c r="S412">
        <v>14</v>
      </c>
      <c r="T412">
        <v>44966880</v>
      </c>
      <c r="U412">
        <v>22377150</v>
      </c>
      <c r="V412">
        <v>22589730</v>
      </c>
    </row>
    <row r="413" spans="1:22" x14ac:dyDescent="0.3">
      <c r="A413" t="s">
        <v>430</v>
      </c>
      <c r="B413" t="s">
        <v>1356</v>
      </c>
      <c r="C413" t="s">
        <v>1632</v>
      </c>
      <c r="D413" t="s">
        <v>1637</v>
      </c>
      <c r="E413">
        <v>2023</v>
      </c>
      <c r="F413" t="s">
        <v>1639</v>
      </c>
      <c r="G413">
        <v>2539</v>
      </c>
      <c r="H413">
        <v>18982</v>
      </c>
      <c r="I413">
        <v>14730</v>
      </c>
      <c r="J413">
        <v>495543</v>
      </c>
      <c r="K413">
        <v>14.96</v>
      </c>
      <c r="L413">
        <v>5</v>
      </c>
      <c r="M413">
        <v>5.65</v>
      </c>
      <c r="N413">
        <v>18.37</v>
      </c>
      <c r="O413">
        <v>26.96</v>
      </c>
      <c r="P413">
        <v>1.5</v>
      </c>
      <c r="Q413">
        <v>2315</v>
      </c>
      <c r="R413">
        <v>2621</v>
      </c>
      <c r="S413">
        <v>11</v>
      </c>
      <c r="T413">
        <v>48195298</v>
      </c>
      <c r="U413">
        <v>37895013</v>
      </c>
      <c r="V413">
        <v>10300285</v>
      </c>
    </row>
    <row r="414" spans="1:22" x14ac:dyDescent="0.3">
      <c r="A414" t="s">
        <v>431</v>
      </c>
      <c r="B414" t="s">
        <v>1311</v>
      </c>
      <c r="C414" t="s">
        <v>1633</v>
      </c>
      <c r="D414" t="s">
        <v>1636</v>
      </c>
      <c r="E414">
        <v>2023</v>
      </c>
      <c r="F414" t="s">
        <v>1640</v>
      </c>
      <c r="G414">
        <v>1681</v>
      </c>
      <c r="H414">
        <v>19707</v>
      </c>
      <c r="I414">
        <v>12688</v>
      </c>
      <c r="J414">
        <v>274790</v>
      </c>
      <c r="K414">
        <v>8.39</v>
      </c>
      <c r="L414">
        <v>1</v>
      </c>
      <c r="M414">
        <v>5.17</v>
      </c>
      <c r="N414">
        <v>8.0399999999999991</v>
      </c>
      <c r="O414">
        <v>18.41</v>
      </c>
      <c r="P414">
        <v>4.0999999999999996</v>
      </c>
      <c r="Q414">
        <v>5266</v>
      </c>
      <c r="R414">
        <v>6625</v>
      </c>
      <c r="S414">
        <v>3</v>
      </c>
      <c r="T414">
        <v>33127467</v>
      </c>
      <c r="U414">
        <v>21603318</v>
      </c>
      <c r="V414">
        <v>11524149</v>
      </c>
    </row>
    <row r="415" spans="1:22" x14ac:dyDescent="0.3">
      <c r="A415" t="s">
        <v>432</v>
      </c>
      <c r="B415" t="s">
        <v>1357</v>
      </c>
      <c r="C415" t="s">
        <v>1634</v>
      </c>
      <c r="D415" t="s">
        <v>1636</v>
      </c>
      <c r="E415">
        <v>2023</v>
      </c>
      <c r="F415" t="s">
        <v>1640</v>
      </c>
      <c r="G415">
        <v>2866</v>
      </c>
      <c r="H415">
        <v>15498</v>
      </c>
      <c r="I415">
        <v>10877</v>
      </c>
      <c r="J415">
        <v>389208</v>
      </c>
      <c r="K415">
        <v>4.82</v>
      </c>
      <c r="L415">
        <v>10</v>
      </c>
      <c r="M415">
        <v>2.85</v>
      </c>
      <c r="N415">
        <v>0.87</v>
      </c>
      <c r="O415">
        <v>65.069999999999993</v>
      </c>
      <c r="P415">
        <v>1.1000000000000001</v>
      </c>
      <c r="Q415">
        <v>4739</v>
      </c>
      <c r="R415">
        <v>1226</v>
      </c>
      <c r="S415">
        <v>10</v>
      </c>
      <c r="T415">
        <v>44417268</v>
      </c>
      <c r="U415">
        <v>31562690</v>
      </c>
      <c r="V415">
        <v>12854578</v>
      </c>
    </row>
    <row r="416" spans="1:22" x14ac:dyDescent="0.3">
      <c r="A416" t="s">
        <v>433</v>
      </c>
      <c r="B416" t="s">
        <v>1098</v>
      </c>
      <c r="C416" t="s">
        <v>1633</v>
      </c>
      <c r="D416" t="s">
        <v>1635</v>
      </c>
      <c r="E416">
        <v>2023</v>
      </c>
      <c r="F416" t="s">
        <v>1641</v>
      </c>
      <c r="G416">
        <v>1065</v>
      </c>
      <c r="H416">
        <v>14761</v>
      </c>
      <c r="I416">
        <v>7197</v>
      </c>
      <c r="J416">
        <v>71281</v>
      </c>
      <c r="K416">
        <v>3.3</v>
      </c>
      <c r="L416">
        <v>18</v>
      </c>
      <c r="M416">
        <v>5.17</v>
      </c>
      <c r="N416">
        <v>3.18</v>
      </c>
      <c r="O416">
        <v>22.68</v>
      </c>
      <c r="P416">
        <v>2.9</v>
      </c>
      <c r="Q416">
        <v>15442</v>
      </c>
      <c r="R416">
        <v>6732</v>
      </c>
      <c r="S416">
        <v>2</v>
      </c>
      <c r="T416">
        <v>15720465</v>
      </c>
      <c r="U416">
        <v>7736086</v>
      </c>
      <c r="V416">
        <v>7984379</v>
      </c>
    </row>
    <row r="417" spans="1:22" x14ac:dyDescent="0.3">
      <c r="A417" t="s">
        <v>434</v>
      </c>
      <c r="B417" t="s">
        <v>1194</v>
      </c>
      <c r="C417" t="s">
        <v>1633</v>
      </c>
      <c r="D417" t="s">
        <v>1636</v>
      </c>
      <c r="E417">
        <v>2023</v>
      </c>
      <c r="F417" t="s">
        <v>1642</v>
      </c>
      <c r="G417">
        <v>1398</v>
      </c>
      <c r="H417">
        <v>4593</v>
      </c>
      <c r="I417">
        <v>3557</v>
      </c>
      <c r="J417">
        <v>104189</v>
      </c>
      <c r="K417">
        <v>5.26</v>
      </c>
      <c r="L417">
        <v>5</v>
      </c>
      <c r="M417">
        <v>8.48</v>
      </c>
      <c r="N417">
        <v>22.87</v>
      </c>
      <c r="O417">
        <v>73.010000000000005</v>
      </c>
      <c r="P417">
        <v>2.2999999999999998</v>
      </c>
      <c r="Q417">
        <v>9772</v>
      </c>
      <c r="R417">
        <v>5873</v>
      </c>
      <c r="S417">
        <v>14</v>
      </c>
      <c r="T417">
        <v>6421014</v>
      </c>
      <c r="U417">
        <v>5076875</v>
      </c>
      <c r="V417">
        <v>1344139</v>
      </c>
    </row>
    <row r="418" spans="1:22" x14ac:dyDescent="0.3">
      <c r="A418" t="s">
        <v>435</v>
      </c>
      <c r="B418" t="s">
        <v>1290</v>
      </c>
      <c r="C418" t="s">
        <v>1634</v>
      </c>
      <c r="D418" t="s">
        <v>1638</v>
      </c>
      <c r="E418">
        <v>2024</v>
      </c>
      <c r="F418" t="s">
        <v>1639</v>
      </c>
      <c r="G418">
        <v>4661</v>
      </c>
      <c r="H418">
        <v>13222</v>
      </c>
      <c r="I418">
        <v>4720</v>
      </c>
      <c r="J418">
        <v>312093</v>
      </c>
      <c r="K418">
        <v>5.59</v>
      </c>
      <c r="L418">
        <v>13</v>
      </c>
      <c r="M418">
        <v>6.85</v>
      </c>
      <c r="N418">
        <v>12.34</v>
      </c>
      <c r="O418">
        <v>34.880000000000003</v>
      </c>
      <c r="P418">
        <v>4</v>
      </c>
      <c r="Q418">
        <v>20688</v>
      </c>
      <c r="R418">
        <v>7816</v>
      </c>
      <c r="S418">
        <v>3</v>
      </c>
      <c r="T418">
        <v>61627742</v>
      </c>
      <c r="U418">
        <v>22312013</v>
      </c>
      <c r="V418">
        <v>39315729</v>
      </c>
    </row>
    <row r="419" spans="1:22" x14ac:dyDescent="0.3">
      <c r="A419" t="s">
        <v>436</v>
      </c>
      <c r="B419" t="s">
        <v>1093</v>
      </c>
      <c r="C419" t="s">
        <v>1633</v>
      </c>
      <c r="D419" t="s">
        <v>1636</v>
      </c>
      <c r="E419">
        <v>2023</v>
      </c>
      <c r="F419" t="s">
        <v>1641</v>
      </c>
      <c r="G419">
        <v>3137</v>
      </c>
      <c r="H419">
        <v>13145</v>
      </c>
      <c r="I419">
        <v>8986</v>
      </c>
      <c r="J419">
        <v>360655</v>
      </c>
      <c r="K419">
        <v>1.03</v>
      </c>
      <c r="L419">
        <v>19</v>
      </c>
      <c r="M419">
        <v>2.9</v>
      </c>
      <c r="N419">
        <v>11.34</v>
      </c>
      <c r="O419">
        <v>36.15</v>
      </c>
      <c r="P419">
        <v>2.2999999999999998</v>
      </c>
      <c r="Q419">
        <v>2369</v>
      </c>
      <c r="R419">
        <v>3504</v>
      </c>
      <c r="S419">
        <v>3</v>
      </c>
      <c r="T419">
        <v>41235865</v>
      </c>
      <c r="U419">
        <v>28549737</v>
      </c>
      <c r="V419">
        <v>12686128</v>
      </c>
    </row>
    <row r="420" spans="1:22" x14ac:dyDescent="0.3">
      <c r="A420" t="s">
        <v>437</v>
      </c>
      <c r="B420" t="s">
        <v>1358</v>
      </c>
      <c r="C420" t="s">
        <v>1633</v>
      </c>
      <c r="D420" t="s">
        <v>1638</v>
      </c>
      <c r="E420">
        <v>2024</v>
      </c>
      <c r="F420" t="s">
        <v>1639</v>
      </c>
      <c r="G420">
        <v>2889</v>
      </c>
      <c r="H420">
        <v>16583</v>
      </c>
      <c r="I420">
        <v>2700</v>
      </c>
      <c r="J420">
        <v>172115</v>
      </c>
      <c r="K420">
        <v>5.54</v>
      </c>
      <c r="L420">
        <v>5</v>
      </c>
      <c r="M420">
        <v>2.0099999999999998</v>
      </c>
      <c r="N420">
        <v>0.95</v>
      </c>
      <c r="O420">
        <v>10.86</v>
      </c>
      <c r="P420">
        <v>4.3</v>
      </c>
      <c r="Q420">
        <v>7026</v>
      </c>
      <c r="R420">
        <v>4592</v>
      </c>
      <c r="S420">
        <v>12</v>
      </c>
      <c r="T420">
        <v>47908287</v>
      </c>
      <c r="U420">
        <v>7972415</v>
      </c>
      <c r="V420">
        <v>39935872</v>
      </c>
    </row>
    <row r="421" spans="1:22" x14ac:dyDescent="0.3">
      <c r="A421" t="s">
        <v>438</v>
      </c>
      <c r="B421" t="s">
        <v>1359</v>
      </c>
      <c r="C421" t="s">
        <v>1633</v>
      </c>
      <c r="D421" t="s">
        <v>1637</v>
      </c>
      <c r="E421">
        <v>2023</v>
      </c>
      <c r="F421" t="s">
        <v>1640</v>
      </c>
      <c r="G421">
        <v>385</v>
      </c>
      <c r="H421">
        <v>2488</v>
      </c>
      <c r="I421">
        <v>3410</v>
      </c>
      <c r="J421">
        <v>58605</v>
      </c>
      <c r="K421">
        <v>6.96</v>
      </c>
      <c r="L421">
        <v>16</v>
      </c>
      <c r="M421">
        <v>2.65</v>
      </c>
      <c r="N421">
        <v>18.22</v>
      </c>
      <c r="O421">
        <v>66.08</v>
      </c>
      <c r="P421">
        <v>3.4</v>
      </c>
      <c r="Q421">
        <v>9241</v>
      </c>
      <c r="R421">
        <v>2443</v>
      </c>
      <c r="S421">
        <v>14</v>
      </c>
      <c r="T421">
        <v>957880</v>
      </c>
      <c r="U421">
        <v>1371455</v>
      </c>
      <c r="V421">
        <v>-413575</v>
      </c>
    </row>
    <row r="422" spans="1:22" x14ac:dyDescent="0.3">
      <c r="A422" t="s">
        <v>439</v>
      </c>
      <c r="B422" t="s">
        <v>1148</v>
      </c>
      <c r="C422" t="s">
        <v>1634</v>
      </c>
      <c r="D422" t="s">
        <v>1635</v>
      </c>
      <c r="E422">
        <v>2023</v>
      </c>
      <c r="F422" t="s">
        <v>1640</v>
      </c>
      <c r="G422">
        <v>4642</v>
      </c>
      <c r="H422">
        <v>7946</v>
      </c>
      <c r="I422">
        <v>7700</v>
      </c>
      <c r="J422">
        <v>412462</v>
      </c>
      <c r="K422">
        <v>10.84</v>
      </c>
      <c r="L422">
        <v>9</v>
      </c>
      <c r="M422">
        <v>1.7</v>
      </c>
      <c r="N422">
        <v>13.2</v>
      </c>
      <c r="O422">
        <v>19.059999999999999</v>
      </c>
      <c r="P422">
        <v>4.2</v>
      </c>
      <c r="Q422">
        <v>6194</v>
      </c>
      <c r="R422">
        <v>206</v>
      </c>
      <c r="S422">
        <v>7</v>
      </c>
      <c r="T422">
        <v>36885332</v>
      </c>
      <c r="U422">
        <v>36155862</v>
      </c>
      <c r="V422">
        <v>729470</v>
      </c>
    </row>
    <row r="423" spans="1:22" x14ac:dyDescent="0.3">
      <c r="A423" t="s">
        <v>440</v>
      </c>
      <c r="B423" t="s">
        <v>1360</v>
      </c>
      <c r="C423" t="s">
        <v>1632</v>
      </c>
      <c r="D423" t="s">
        <v>1635</v>
      </c>
      <c r="E423">
        <v>2024</v>
      </c>
      <c r="F423" t="s">
        <v>1640</v>
      </c>
      <c r="G423">
        <v>945</v>
      </c>
      <c r="H423">
        <v>17835</v>
      </c>
      <c r="I423">
        <v>12978</v>
      </c>
      <c r="J423">
        <v>444597</v>
      </c>
      <c r="K423">
        <v>9.85</v>
      </c>
      <c r="L423">
        <v>0</v>
      </c>
      <c r="M423">
        <v>0.96</v>
      </c>
      <c r="N423">
        <v>5.05</v>
      </c>
      <c r="O423">
        <v>71.83</v>
      </c>
      <c r="P423">
        <v>5</v>
      </c>
      <c r="Q423">
        <v>3434</v>
      </c>
      <c r="R423">
        <v>3254</v>
      </c>
      <c r="S423">
        <v>8</v>
      </c>
      <c r="T423">
        <v>16854075</v>
      </c>
      <c r="U423">
        <v>12708807</v>
      </c>
      <c r="V423">
        <v>4145268</v>
      </c>
    </row>
    <row r="424" spans="1:22" x14ac:dyDescent="0.3">
      <c r="A424" t="s">
        <v>441</v>
      </c>
      <c r="B424" t="s">
        <v>1361</v>
      </c>
      <c r="C424" t="s">
        <v>1634</v>
      </c>
      <c r="D424" t="s">
        <v>1635</v>
      </c>
      <c r="E424">
        <v>2024</v>
      </c>
      <c r="F424" t="s">
        <v>1639</v>
      </c>
      <c r="G424">
        <v>3596</v>
      </c>
      <c r="H424">
        <v>17633</v>
      </c>
      <c r="I424">
        <v>2249</v>
      </c>
      <c r="J424">
        <v>331954</v>
      </c>
      <c r="K424">
        <v>10.63</v>
      </c>
      <c r="L424">
        <v>2</v>
      </c>
      <c r="M424">
        <v>4.1900000000000004</v>
      </c>
      <c r="N424">
        <v>2.75</v>
      </c>
      <c r="O424">
        <v>49.35</v>
      </c>
      <c r="P424">
        <v>3.7</v>
      </c>
      <c r="Q424">
        <v>18587</v>
      </c>
      <c r="R424">
        <v>4153</v>
      </c>
      <c r="S424">
        <v>14</v>
      </c>
      <c r="T424">
        <v>63408268</v>
      </c>
      <c r="U424">
        <v>8419358</v>
      </c>
      <c r="V424">
        <v>54988910</v>
      </c>
    </row>
    <row r="425" spans="1:22" x14ac:dyDescent="0.3">
      <c r="A425" t="s">
        <v>442</v>
      </c>
      <c r="B425" t="s">
        <v>1362</v>
      </c>
      <c r="C425" t="s">
        <v>1634</v>
      </c>
      <c r="D425" t="s">
        <v>1635</v>
      </c>
      <c r="E425">
        <v>2024</v>
      </c>
      <c r="F425" t="s">
        <v>1639</v>
      </c>
      <c r="G425">
        <v>901</v>
      </c>
      <c r="H425">
        <v>3182</v>
      </c>
      <c r="I425">
        <v>9538</v>
      </c>
      <c r="J425">
        <v>299415</v>
      </c>
      <c r="K425">
        <v>0.13</v>
      </c>
      <c r="L425">
        <v>7</v>
      </c>
      <c r="M425">
        <v>1.1299999999999999</v>
      </c>
      <c r="N425">
        <v>9.58</v>
      </c>
      <c r="O425">
        <v>72.739999999999995</v>
      </c>
      <c r="P425">
        <v>4.9000000000000004</v>
      </c>
      <c r="Q425">
        <v>17818</v>
      </c>
      <c r="R425">
        <v>4901</v>
      </c>
      <c r="S425">
        <v>4</v>
      </c>
      <c r="T425">
        <v>2866982</v>
      </c>
      <c r="U425">
        <v>8893153</v>
      </c>
      <c r="V425">
        <v>-6026171</v>
      </c>
    </row>
    <row r="426" spans="1:22" x14ac:dyDescent="0.3">
      <c r="A426" t="s">
        <v>443</v>
      </c>
      <c r="B426" t="s">
        <v>1118</v>
      </c>
      <c r="C426" t="s">
        <v>1633</v>
      </c>
      <c r="D426" t="s">
        <v>1636</v>
      </c>
      <c r="E426">
        <v>2023</v>
      </c>
      <c r="F426" t="s">
        <v>1640</v>
      </c>
      <c r="G426">
        <v>1737</v>
      </c>
      <c r="H426">
        <v>7126</v>
      </c>
      <c r="I426">
        <v>5817</v>
      </c>
      <c r="J426">
        <v>205394</v>
      </c>
      <c r="K426">
        <v>3.27</v>
      </c>
      <c r="L426">
        <v>7</v>
      </c>
      <c r="M426">
        <v>1.72</v>
      </c>
      <c r="N426">
        <v>20.93</v>
      </c>
      <c r="O426">
        <v>56.71</v>
      </c>
      <c r="P426">
        <v>1.1000000000000001</v>
      </c>
      <c r="Q426">
        <v>20407</v>
      </c>
      <c r="R426">
        <v>6239</v>
      </c>
      <c r="S426">
        <v>12</v>
      </c>
      <c r="T426">
        <v>12377862</v>
      </c>
      <c r="U426">
        <v>10309523</v>
      </c>
      <c r="V426">
        <v>2068339</v>
      </c>
    </row>
    <row r="427" spans="1:22" x14ac:dyDescent="0.3">
      <c r="A427" t="s">
        <v>444</v>
      </c>
      <c r="B427" t="s">
        <v>1363</v>
      </c>
      <c r="C427" t="s">
        <v>1634</v>
      </c>
      <c r="D427" t="s">
        <v>1637</v>
      </c>
      <c r="E427">
        <v>2024</v>
      </c>
      <c r="F427" t="s">
        <v>1642</v>
      </c>
      <c r="G427">
        <v>1981</v>
      </c>
      <c r="H427">
        <v>8924</v>
      </c>
      <c r="I427">
        <v>13668</v>
      </c>
      <c r="J427">
        <v>91869</v>
      </c>
      <c r="K427">
        <v>9.93</v>
      </c>
      <c r="L427">
        <v>19</v>
      </c>
      <c r="M427">
        <v>5.47</v>
      </c>
      <c r="N427">
        <v>21.63</v>
      </c>
      <c r="O427">
        <v>16.59</v>
      </c>
      <c r="P427">
        <v>2.4</v>
      </c>
      <c r="Q427">
        <v>20523</v>
      </c>
      <c r="R427">
        <v>5680</v>
      </c>
      <c r="S427">
        <v>10</v>
      </c>
      <c r="T427">
        <v>17678444</v>
      </c>
      <c r="U427">
        <v>27168177</v>
      </c>
      <c r="V427">
        <v>-9489733</v>
      </c>
    </row>
    <row r="428" spans="1:22" x14ac:dyDescent="0.3">
      <c r="A428" t="s">
        <v>445</v>
      </c>
      <c r="B428" t="s">
        <v>1090</v>
      </c>
      <c r="C428" t="s">
        <v>1633</v>
      </c>
      <c r="D428" t="s">
        <v>1638</v>
      </c>
      <c r="E428">
        <v>2023</v>
      </c>
      <c r="F428" t="s">
        <v>1640</v>
      </c>
      <c r="G428">
        <v>3796</v>
      </c>
      <c r="H428">
        <v>14357</v>
      </c>
      <c r="I428">
        <v>14460</v>
      </c>
      <c r="J428">
        <v>82955</v>
      </c>
      <c r="K428">
        <v>7.26</v>
      </c>
      <c r="L428">
        <v>14</v>
      </c>
      <c r="M428">
        <v>1.65</v>
      </c>
      <c r="N428">
        <v>15.07</v>
      </c>
      <c r="O428">
        <v>71.25</v>
      </c>
      <c r="P428">
        <v>1.4</v>
      </c>
      <c r="Q428">
        <v>7659</v>
      </c>
      <c r="R428">
        <v>314</v>
      </c>
      <c r="S428">
        <v>6</v>
      </c>
      <c r="T428">
        <v>54499172</v>
      </c>
      <c r="U428">
        <v>54973115</v>
      </c>
      <c r="V428">
        <v>-473943</v>
      </c>
    </row>
    <row r="429" spans="1:22" x14ac:dyDescent="0.3">
      <c r="A429" t="s">
        <v>446</v>
      </c>
      <c r="B429" t="s">
        <v>1213</v>
      </c>
      <c r="C429" t="s">
        <v>1633</v>
      </c>
      <c r="D429" t="s">
        <v>1638</v>
      </c>
      <c r="E429">
        <v>2024</v>
      </c>
      <c r="F429" t="s">
        <v>1639</v>
      </c>
      <c r="G429">
        <v>2477</v>
      </c>
      <c r="H429">
        <v>13655</v>
      </c>
      <c r="I429">
        <v>8799</v>
      </c>
      <c r="J429">
        <v>111388</v>
      </c>
      <c r="K429">
        <v>0.08</v>
      </c>
      <c r="L429">
        <v>6</v>
      </c>
      <c r="M429">
        <v>0.64</v>
      </c>
      <c r="N429">
        <v>18.190000000000001</v>
      </c>
      <c r="O429">
        <v>15.58</v>
      </c>
      <c r="P429">
        <v>2</v>
      </c>
      <c r="Q429">
        <v>17219</v>
      </c>
      <c r="R429">
        <v>5500</v>
      </c>
      <c r="S429">
        <v>6</v>
      </c>
      <c r="T429">
        <v>33823435</v>
      </c>
      <c r="U429">
        <v>21906511</v>
      </c>
      <c r="V429">
        <v>11916924</v>
      </c>
    </row>
    <row r="430" spans="1:22" x14ac:dyDescent="0.3">
      <c r="A430" t="s">
        <v>447</v>
      </c>
      <c r="B430" t="s">
        <v>1150</v>
      </c>
      <c r="C430" t="s">
        <v>1632</v>
      </c>
      <c r="D430" t="s">
        <v>1637</v>
      </c>
      <c r="E430">
        <v>2024</v>
      </c>
      <c r="F430" t="s">
        <v>1641</v>
      </c>
      <c r="G430">
        <v>1618</v>
      </c>
      <c r="H430">
        <v>18817</v>
      </c>
      <c r="I430">
        <v>6852</v>
      </c>
      <c r="J430">
        <v>291324</v>
      </c>
      <c r="K430">
        <v>12.07</v>
      </c>
      <c r="L430">
        <v>10</v>
      </c>
      <c r="M430">
        <v>3.17</v>
      </c>
      <c r="N430">
        <v>2.88</v>
      </c>
      <c r="O430">
        <v>48.3</v>
      </c>
      <c r="P430">
        <v>4.4000000000000004</v>
      </c>
      <c r="Q430">
        <v>14493</v>
      </c>
      <c r="R430">
        <v>6975</v>
      </c>
      <c r="S430">
        <v>12</v>
      </c>
      <c r="T430">
        <v>30445906</v>
      </c>
      <c r="U430">
        <v>11377860</v>
      </c>
      <c r="V430">
        <v>19068046</v>
      </c>
    </row>
    <row r="431" spans="1:22" x14ac:dyDescent="0.3">
      <c r="A431" t="s">
        <v>448</v>
      </c>
      <c r="B431" t="s">
        <v>1347</v>
      </c>
      <c r="C431" t="s">
        <v>1633</v>
      </c>
      <c r="D431" t="s">
        <v>1638</v>
      </c>
      <c r="E431">
        <v>2023</v>
      </c>
      <c r="F431" t="s">
        <v>1641</v>
      </c>
      <c r="G431">
        <v>4050</v>
      </c>
      <c r="H431">
        <v>12925</v>
      </c>
      <c r="I431">
        <v>10995</v>
      </c>
      <c r="J431">
        <v>60207</v>
      </c>
      <c r="K431">
        <v>11.59</v>
      </c>
      <c r="L431">
        <v>6</v>
      </c>
      <c r="M431">
        <v>2.2000000000000002</v>
      </c>
      <c r="N431">
        <v>14.7</v>
      </c>
      <c r="O431">
        <v>23.79</v>
      </c>
      <c r="P431">
        <v>1.1000000000000001</v>
      </c>
      <c r="Q431">
        <v>15313</v>
      </c>
      <c r="R431">
        <v>4389</v>
      </c>
      <c r="S431">
        <v>13</v>
      </c>
      <c r="T431">
        <v>52346250</v>
      </c>
      <c r="U431">
        <v>44589957</v>
      </c>
      <c r="V431">
        <v>7756293</v>
      </c>
    </row>
    <row r="432" spans="1:22" x14ac:dyDescent="0.3">
      <c r="A432" t="s">
        <v>449</v>
      </c>
      <c r="B432" t="s">
        <v>1147</v>
      </c>
      <c r="C432" t="s">
        <v>1634</v>
      </c>
      <c r="D432" t="s">
        <v>1638</v>
      </c>
      <c r="E432">
        <v>2024</v>
      </c>
      <c r="F432" t="s">
        <v>1642</v>
      </c>
      <c r="G432">
        <v>2788</v>
      </c>
      <c r="H432">
        <v>3480</v>
      </c>
      <c r="I432">
        <v>2896</v>
      </c>
      <c r="J432">
        <v>268401</v>
      </c>
      <c r="K432">
        <v>8.23</v>
      </c>
      <c r="L432">
        <v>3</v>
      </c>
      <c r="M432">
        <v>5.15</v>
      </c>
      <c r="N432">
        <v>16.670000000000002</v>
      </c>
      <c r="O432">
        <v>70.19</v>
      </c>
      <c r="P432">
        <v>3.1</v>
      </c>
      <c r="Q432">
        <v>2664</v>
      </c>
      <c r="R432">
        <v>4353</v>
      </c>
      <c r="S432">
        <v>5</v>
      </c>
      <c r="T432">
        <v>9702240</v>
      </c>
      <c r="U432">
        <v>8342449</v>
      </c>
      <c r="V432">
        <v>1359791</v>
      </c>
    </row>
    <row r="433" spans="1:22" x14ac:dyDescent="0.3">
      <c r="A433" t="s">
        <v>450</v>
      </c>
      <c r="B433" t="s">
        <v>1364</v>
      </c>
      <c r="C433" t="s">
        <v>1633</v>
      </c>
      <c r="D433" t="s">
        <v>1635</v>
      </c>
      <c r="E433">
        <v>2023</v>
      </c>
      <c r="F433" t="s">
        <v>1642</v>
      </c>
      <c r="G433">
        <v>3548</v>
      </c>
      <c r="H433">
        <v>17022</v>
      </c>
      <c r="I433">
        <v>9695</v>
      </c>
      <c r="J433">
        <v>209292</v>
      </c>
      <c r="K433">
        <v>1</v>
      </c>
      <c r="L433">
        <v>11</v>
      </c>
      <c r="M433">
        <v>1.02</v>
      </c>
      <c r="N433">
        <v>5.0199999999999996</v>
      </c>
      <c r="O433">
        <v>82.93</v>
      </c>
      <c r="P433">
        <v>3.3</v>
      </c>
      <c r="Q433">
        <v>2119</v>
      </c>
      <c r="R433">
        <v>8756</v>
      </c>
      <c r="S433">
        <v>10</v>
      </c>
      <c r="T433">
        <v>60394056</v>
      </c>
      <c r="U433">
        <v>34607152</v>
      </c>
      <c r="V433">
        <v>25786904</v>
      </c>
    </row>
    <row r="434" spans="1:22" x14ac:dyDescent="0.3">
      <c r="A434" t="s">
        <v>451</v>
      </c>
      <c r="B434" t="s">
        <v>1365</v>
      </c>
      <c r="C434" t="s">
        <v>1633</v>
      </c>
      <c r="D434" t="s">
        <v>1636</v>
      </c>
      <c r="E434">
        <v>2024</v>
      </c>
      <c r="F434" t="s">
        <v>1639</v>
      </c>
      <c r="G434">
        <v>3963</v>
      </c>
      <c r="H434">
        <v>10484</v>
      </c>
      <c r="I434">
        <v>7204</v>
      </c>
      <c r="J434">
        <v>255157</v>
      </c>
      <c r="K434">
        <v>11.5</v>
      </c>
      <c r="L434">
        <v>5</v>
      </c>
      <c r="M434">
        <v>7.52</v>
      </c>
      <c r="N434">
        <v>22</v>
      </c>
      <c r="O434">
        <v>54.33</v>
      </c>
      <c r="P434">
        <v>3.2</v>
      </c>
      <c r="Q434">
        <v>9482</v>
      </c>
      <c r="R434">
        <v>6347</v>
      </c>
      <c r="S434">
        <v>9</v>
      </c>
      <c r="T434">
        <v>41548092</v>
      </c>
      <c r="U434">
        <v>28804609</v>
      </c>
      <c r="V434">
        <v>12743483</v>
      </c>
    </row>
    <row r="435" spans="1:22" x14ac:dyDescent="0.3">
      <c r="A435" t="s">
        <v>452</v>
      </c>
      <c r="B435" t="s">
        <v>1366</v>
      </c>
      <c r="C435" t="s">
        <v>1632</v>
      </c>
      <c r="D435" t="s">
        <v>1635</v>
      </c>
      <c r="E435">
        <v>2023</v>
      </c>
      <c r="F435" t="s">
        <v>1641</v>
      </c>
      <c r="G435">
        <v>1116</v>
      </c>
      <c r="H435">
        <v>18675</v>
      </c>
      <c r="I435">
        <v>11395</v>
      </c>
      <c r="J435">
        <v>72031</v>
      </c>
      <c r="K435">
        <v>8.76</v>
      </c>
      <c r="L435">
        <v>13</v>
      </c>
      <c r="M435">
        <v>9.06</v>
      </c>
      <c r="N435">
        <v>4.87</v>
      </c>
      <c r="O435">
        <v>52.17</v>
      </c>
      <c r="P435">
        <v>2.9</v>
      </c>
      <c r="Q435">
        <v>4566</v>
      </c>
      <c r="R435">
        <v>6277</v>
      </c>
      <c r="S435">
        <v>13</v>
      </c>
      <c r="T435">
        <v>20841300</v>
      </c>
      <c r="U435">
        <v>12788851</v>
      </c>
      <c r="V435">
        <v>8052449</v>
      </c>
    </row>
    <row r="436" spans="1:22" x14ac:dyDescent="0.3">
      <c r="A436" t="s">
        <v>453</v>
      </c>
      <c r="B436" t="s">
        <v>1367</v>
      </c>
      <c r="C436" t="s">
        <v>1632</v>
      </c>
      <c r="D436" t="s">
        <v>1638</v>
      </c>
      <c r="E436">
        <v>2024</v>
      </c>
      <c r="F436" t="s">
        <v>1642</v>
      </c>
      <c r="G436">
        <v>4430</v>
      </c>
      <c r="H436">
        <v>17383</v>
      </c>
      <c r="I436">
        <v>10617</v>
      </c>
      <c r="J436">
        <v>392951</v>
      </c>
      <c r="K436">
        <v>11.73</v>
      </c>
      <c r="L436">
        <v>11</v>
      </c>
      <c r="M436">
        <v>7.43</v>
      </c>
      <c r="N436">
        <v>7.84</v>
      </c>
      <c r="O436">
        <v>71.12</v>
      </c>
      <c r="P436">
        <v>4.2</v>
      </c>
      <c r="Q436">
        <v>10138</v>
      </c>
      <c r="R436">
        <v>7369</v>
      </c>
      <c r="S436">
        <v>5</v>
      </c>
      <c r="T436">
        <v>77006690</v>
      </c>
      <c r="U436">
        <v>47426261</v>
      </c>
      <c r="V436">
        <v>29580429</v>
      </c>
    </row>
    <row r="437" spans="1:22" x14ac:dyDescent="0.3">
      <c r="A437" t="s">
        <v>454</v>
      </c>
      <c r="B437" t="s">
        <v>1368</v>
      </c>
      <c r="C437" t="s">
        <v>1634</v>
      </c>
      <c r="D437" t="s">
        <v>1636</v>
      </c>
      <c r="E437">
        <v>2024</v>
      </c>
      <c r="F437" t="s">
        <v>1642</v>
      </c>
      <c r="G437">
        <v>2494</v>
      </c>
      <c r="H437">
        <v>6890</v>
      </c>
      <c r="I437">
        <v>4131</v>
      </c>
      <c r="J437">
        <v>121312</v>
      </c>
      <c r="K437">
        <v>11.28</v>
      </c>
      <c r="L437">
        <v>10</v>
      </c>
      <c r="M437">
        <v>5.33</v>
      </c>
      <c r="N437">
        <v>15.51</v>
      </c>
      <c r="O437">
        <v>10.41</v>
      </c>
      <c r="P437">
        <v>1.5</v>
      </c>
      <c r="Q437">
        <v>3837</v>
      </c>
      <c r="R437">
        <v>2472</v>
      </c>
      <c r="S437">
        <v>5</v>
      </c>
      <c r="T437">
        <v>17183660</v>
      </c>
      <c r="U437">
        <v>10424026</v>
      </c>
      <c r="V437">
        <v>6759634</v>
      </c>
    </row>
    <row r="438" spans="1:22" x14ac:dyDescent="0.3">
      <c r="A438" t="s">
        <v>455</v>
      </c>
      <c r="B438" t="s">
        <v>1052</v>
      </c>
      <c r="C438" t="s">
        <v>1632</v>
      </c>
      <c r="D438" t="s">
        <v>1636</v>
      </c>
      <c r="E438">
        <v>2023</v>
      </c>
      <c r="F438" t="s">
        <v>1641</v>
      </c>
      <c r="G438">
        <v>4157</v>
      </c>
      <c r="H438">
        <v>3107</v>
      </c>
      <c r="I438">
        <v>13725</v>
      </c>
      <c r="J438">
        <v>109766</v>
      </c>
      <c r="K438">
        <v>12.05</v>
      </c>
      <c r="L438">
        <v>18</v>
      </c>
      <c r="M438">
        <v>8.61</v>
      </c>
      <c r="N438">
        <v>15.96</v>
      </c>
      <c r="O438">
        <v>83.42</v>
      </c>
      <c r="P438">
        <v>2.2000000000000002</v>
      </c>
      <c r="Q438">
        <v>7094</v>
      </c>
      <c r="R438">
        <v>6934</v>
      </c>
      <c r="S438">
        <v>3</v>
      </c>
      <c r="T438">
        <v>12915799</v>
      </c>
      <c r="U438">
        <v>57164591</v>
      </c>
      <c r="V438">
        <v>-44248792</v>
      </c>
    </row>
    <row r="439" spans="1:22" x14ac:dyDescent="0.3">
      <c r="A439" t="s">
        <v>456</v>
      </c>
      <c r="B439" t="s">
        <v>1369</v>
      </c>
      <c r="C439" t="s">
        <v>1633</v>
      </c>
      <c r="D439" t="s">
        <v>1635</v>
      </c>
      <c r="E439">
        <v>2024</v>
      </c>
      <c r="F439" t="s">
        <v>1642</v>
      </c>
      <c r="G439">
        <v>3423</v>
      </c>
      <c r="H439">
        <v>8073</v>
      </c>
      <c r="I439">
        <v>8262</v>
      </c>
      <c r="J439">
        <v>193521</v>
      </c>
      <c r="K439">
        <v>7.77</v>
      </c>
      <c r="L439">
        <v>4</v>
      </c>
      <c r="M439">
        <v>6.95</v>
      </c>
      <c r="N439">
        <v>17.48</v>
      </c>
      <c r="O439">
        <v>25.8</v>
      </c>
      <c r="P439">
        <v>3.5</v>
      </c>
      <c r="Q439">
        <v>3960</v>
      </c>
      <c r="R439">
        <v>8883</v>
      </c>
      <c r="S439">
        <v>10</v>
      </c>
      <c r="T439">
        <v>27633879</v>
      </c>
      <c r="U439">
        <v>28474347</v>
      </c>
      <c r="V439">
        <v>-840468</v>
      </c>
    </row>
    <row r="440" spans="1:22" x14ac:dyDescent="0.3">
      <c r="A440" t="s">
        <v>457</v>
      </c>
      <c r="B440" t="s">
        <v>1309</v>
      </c>
      <c r="C440" t="s">
        <v>1632</v>
      </c>
      <c r="D440" t="s">
        <v>1638</v>
      </c>
      <c r="E440">
        <v>2023</v>
      </c>
      <c r="F440" t="s">
        <v>1641</v>
      </c>
      <c r="G440">
        <v>4019</v>
      </c>
      <c r="H440">
        <v>18868</v>
      </c>
      <c r="I440">
        <v>5905</v>
      </c>
      <c r="J440">
        <v>401977</v>
      </c>
      <c r="K440">
        <v>2.1</v>
      </c>
      <c r="L440">
        <v>13</v>
      </c>
      <c r="M440">
        <v>0.11</v>
      </c>
      <c r="N440">
        <v>2.8</v>
      </c>
      <c r="O440">
        <v>88.73</v>
      </c>
      <c r="P440">
        <v>3.8</v>
      </c>
      <c r="Q440">
        <v>8320</v>
      </c>
      <c r="R440">
        <v>6717</v>
      </c>
      <c r="S440">
        <v>4</v>
      </c>
      <c r="T440">
        <v>75830492</v>
      </c>
      <c r="U440">
        <v>24134172</v>
      </c>
      <c r="V440">
        <v>51696320</v>
      </c>
    </row>
    <row r="441" spans="1:22" x14ac:dyDescent="0.3">
      <c r="A441" t="s">
        <v>458</v>
      </c>
      <c r="B441" t="s">
        <v>1293</v>
      </c>
      <c r="C441" t="s">
        <v>1633</v>
      </c>
      <c r="D441" t="s">
        <v>1635</v>
      </c>
      <c r="E441">
        <v>2024</v>
      </c>
      <c r="F441" t="s">
        <v>1639</v>
      </c>
      <c r="G441">
        <v>2596</v>
      </c>
      <c r="H441">
        <v>7276</v>
      </c>
      <c r="I441">
        <v>3778</v>
      </c>
      <c r="J441">
        <v>237771</v>
      </c>
      <c r="K441">
        <v>10.07</v>
      </c>
      <c r="L441">
        <v>15</v>
      </c>
      <c r="M441">
        <v>3.94</v>
      </c>
      <c r="N441">
        <v>21.24</v>
      </c>
      <c r="O441">
        <v>68.900000000000006</v>
      </c>
      <c r="P441">
        <v>2.6</v>
      </c>
      <c r="Q441">
        <v>4942</v>
      </c>
      <c r="R441">
        <v>5250</v>
      </c>
      <c r="S441">
        <v>5</v>
      </c>
      <c r="T441">
        <v>18888496</v>
      </c>
      <c r="U441">
        <v>10045459</v>
      </c>
      <c r="V441">
        <v>8843037</v>
      </c>
    </row>
    <row r="442" spans="1:22" x14ac:dyDescent="0.3">
      <c r="A442" t="s">
        <v>459</v>
      </c>
      <c r="B442" t="s">
        <v>1305</v>
      </c>
      <c r="C442" t="s">
        <v>1632</v>
      </c>
      <c r="D442" t="s">
        <v>1635</v>
      </c>
      <c r="E442">
        <v>2023</v>
      </c>
      <c r="F442" t="s">
        <v>1640</v>
      </c>
      <c r="G442">
        <v>803</v>
      </c>
      <c r="H442">
        <v>5176</v>
      </c>
      <c r="I442">
        <v>13728</v>
      </c>
      <c r="J442">
        <v>287199</v>
      </c>
      <c r="K442">
        <v>9.31</v>
      </c>
      <c r="L442">
        <v>12</v>
      </c>
      <c r="M442">
        <v>8.51</v>
      </c>
      <c r="N442">
        <v>13.32</v>
      </c>
      <c r="O442">
        <v>71.94</v>
      </c>
      <c r="P442">
        <v>4.5</v>
      </c>
      <c r="Q442">
        <v>17691</v>
      </c>
      <c r="R442">
        <v>9175</v>
      </c>
      <c r="S442">
        <v>8</v>
      </c>
      <c r="T442">
        <v>4156328</v>
      </c>
      <c r="U442">
        <v>11310783</v>
      </c>
      <c r="V442">
        <v>-7154455</v>
      </c>
    </row>
    <row r="443" spans="1:22" x14ac:dyDescent="0.3">
      <c r="A443" t="s">
        <v>460</v>
      </c>
      <c r="B443" t="s">
        <v>1370</v>
      </c>
      <c r="C443" t="s">
        <v>1632</v>
      </c>
      <c r="D443" t="s">
        <v>1637</v>
      </c>
      <c r="E443">
        <v>2023</v>
      </c>
      <c r="F443" t="s">
        <v>1639</v>
      </c>
      <c r="G443">
        <v>2132</v>
      </c>
      <c r="H443">
        <v>4880</v>
      </c>
      <c r="I443">
        <v>3639</v>
      </c>
      <c r="J443">
        <v>286731</v>
      </c>
      <c r="K443">
        <v>11.13</v>
      </c>
      <c r="L443">
        <v>19</v>
      </c>
      <c r="M443">
        <v>3.46</v>
      </c>
      <c r="N443">
        <v>11.78</v>
      </c>
      <c r="O443">
        <v>62.5</v>
      </c>
      <c r="P443">
        <v>2.7</v>
      </c>
      <c r="Q443">
        <v>20595</v>
      </c>
      <c r="R443">
        <v>8202</v>
      </c>
      <c r="S443">
        <v>11</v>
      </c>
      <c r="T443">
        <v>10404160</v>
      </c>
      <c r="U443">
        <v>8045079</v>
      </c>
      <c r="V443">
        <v>2359081</v>
      </c>
    </row>
    <row r="444" spans="1:22" x14ac:dyDescent="0.3">
      <c r="A444" t="s">
        <v>461</v>
      </c>
      <c r="B444" t="s">
        <v>1371</v>
      </c>
      <c r="C444" t="s">
        <v>1634</v>
      </c>
      <c r="D444" t="s">
        <v>1637</v>
      </c>
      <c r="E444">
        <v>2024</v>
      </c>
      <c r="F444" t="s">
        <v>1641</v>
      </c>
      <c r="G444">
        <v>2824</v>
      </c>
      <c r="H444">
        <v>10211</v>
      </c>
      <c r="I444">
        <v>4184</v>
      </c>
      <c r="J444">
        <v>285841</v>
      </c>
      <c r="K444">
        <v>2.5499999999999998</v>
      </c>
      <c r="L444">
        <v>3</v>
      </c>
      <c r="M444">
        <v>0.35</v>
      </c>
      <c r="N444">
        <v>24.53</v>
      </c>
      <c r="O444">
        <v>47.73</v>
      </c>
      <c r="P444">
        <v>2.6</v>
      </c>
      <c r="Q444">
        <v>17826</v>
      </c>
      <c r="R444">
        <v>4258</v>
      </c>
      <c r="S444">
        <v>9</v>
      </c>
      <c r="T444">
        <v>28835864</v>
      </c>
      <c r="U444">
        <v>12101457</v>
      </c>
      <c r="V444">
        <v>16734407</v>
      </c>
    </row>
    <row r="445" spans="1:22" x14ac:dyDescent="0.3">
      <c r="A445" t="s">
        <v>462</v>
      </c>
      <c r="B445" t="s">
        <v>1308</v>
      </c>
      <c r="C445" t="s">
        <v>1634</v>
      </c>
      <c r="D445" t="s">
        <v>1637</v>
      </c>
      <c r="E445">
        <v>2023</v>
      </c>
      <c r="F445" t="s">
        <v>1641</v>
      </c>
      <c r="G445">
        <v>2946</v>
      </c>
      <c r="H445">
        <v>10282</v>
      </c>
      <c r="I445">
        <v>11651</v>
      </c>
      <c r="J445">
        <v>161041</v>
      </c>
      <c r="K445">
        <v>2.92</v>
      </c>
      <c r="L445">
        <v>10</v>
      </c>
      <c r="M445">
        <v>7.46</v>
      </c>
      <c r="N445">
        <v>18.510000000000002</v>
      </c>
      <c r="O445">
        <v>55.73</v>
      </c>
      <c r="P445">
        <v>1.1000000000000001</v>
      </c>
      <c r="Q445">
        <v>12029</v>
      </c>
      <c r="R445">
        <v>7827</v>
      </c>
      <c r="S445">
        <v>9</v>
      </c>
      <c r="T445">
        <v>30290772</v>
      </c>
      <c r="U445">
        <v>34484887</v>
      </c>
      <c r="V445">
        <v>-4194115</v>
      </c>
    </row>
    <row r="446" spans="1:22" x14ac:dyDescent="0.3">
      <c r="A446" t="s">
        <v>463</v>
      </c>
      <c r="B446" t="s">
        <v>1372</v>
      </c>
      <c r="C446" t="s">
        <v>1633</v>
      </c>
      <c r="D446" t="s">
        <v>1636</v>
      </c>
      <c r="E446">
        <v>2024</v>
      </c>
      <c r="F446" t="s">
        <v>1639</v>
      </c>
      <c r="G446">
        <v>4235</v>
      </c>
      <c r="H446">
        <v>18934</v>
      </c>
      <c r="I446">
        <v>10853</v>
      </c>
      <c r="J446">
        <v>166185</v>
      </c>
      <c r="K446">
        <v>13.36</v>
      </c>
      <c r="L446">
        <v>16</v>
      </c>
      <c r="M446">
        <v>8.02</v>
      </c>
      <c r="N446">
        <v>2.95</v>
      </c>
      <c r="O446">
        <v>13.71</v>
      </c>
      <c r="P446">
        <v>3.2</v>
      </c>
      <c r="Q446">
        <v>19175</v>
      </c>
      <c r="R446">
        <v>5306</v>
      </c>
      <c r="S446">
        <v>5</v>
      </c>
      <c r="T446">
        <v>80185490</v>
      </c>
      <c r="U446">
        <v>46128640</v>
      </c>
      <c r="V446">
        <v>34056850</v>
      </c>
    </row>
    <row r="447" spans="1:22" x14ac:dyDescent="0.3">
      <c r="A447" t="s">
        <v>464</v>
      </c>
      <c r="B447" t="s">
        <v>1373</v>
      </c>
      <c r="C447" t="s">
        <v>1634</v>
      </c>
      <c r="D447" t="s">
        <v>1638</v>
      </c>
      <c r="E447">
        <v>2023</v>
      </c>
      <c r="F447" t="s">
        <v>1642</v>
      </c>
      <c r="G447">
        <v>825</v>
      </c>
      <c r="H447">
        <v>15497</v>
      </c>
      <c r="I447">
        <v>11848</v>
      </c>
      <c r="J447">
        <v>227164</v>
      </c>
      <c r="K447">
        <v>11.25</v>
      </c>
      <c r="L447">
        <v>6</v>
      </c>
      <c r="M447">
        <v>1.61</v>
      </c>
      <c r="N447">
        <v>18.91</v>
      </c>
      <c r="O447">
        <v>59.92</v>
      </c>
      <c r="P447">
        <v>3.8</v>
      </c>
      <c r="Q447">
        <v>11890</v>
      </c>
      <c r="R447">
        <v>403</v>
      </c>
      <c r="S447">
        <v>8</v>
      </c>
      <c r="T447">
        <v>12785025</v>
      </c>
      <c r="U447">
        <v>10001764</v>
      </c>
      <c r="V447">
        <v>2783261</v>
      </c>
    </row>
    <row r="448" spans="1:22" x14ac:dyDescent="0.3">
      <c r="A448" t="s">
        <v>465</v>
      </c>
      <c r="B448" t="s">
        <v>1312</v>
      </c>
      <c r="C448" t="s">
        <v>1632</v>
      </c>
      <c r="D448" t="s">
        <v>1638</v>
      </c>
      <c r="E448">
        <v>2024</v>
      </c>
      <c r="F448" t="s">
        <v>1642</v>
      </c>
      <c r="G448">
        <v>1675</v>
      </c>
      <c r="H448">
        <v>7842</v>
      </c>
      <c r="I448">
        <v>14293</v>
      </c>
      <c r="J448">
        <v>60350</v>
      </c>
      <c r="K448">
        <v>13.62</v>
      </c>
      <c r="L448">
        <v>13</v>
      </c>
      <c r="M448">
        <v>5.37</v>
      </c>
      <c r="N448">
        <v>2.38</v>
      </c>
      <c r="O448">
        <v>60.09</v>
      </c>
      <c r="P448">
        <v>1.5</v>
      </c>
      <c r="Q448">
        <v>15530</v>
      </c>
      <c r="R448">
        <v>433</v>
      </c>
      <c r="S448">
        <v>11</v>
      </c>
      <c r="T448">
        <v>13135350</v>
      </c>
      <c r="U448">
        <v>24001125</v>
      </c>
      <c r="V448">
        <v>-10865775</v>
      </c>
    </row>
    <row r="449" spans="1:22" x14ac:dyDescent="0.3">
      <c r="A449" t="s">
        <v>466</v>
      </c>
      <c r="B449" t="s">
        <v>1053</v>
      </c>
      <c r="C449" t="s">
        <v>1633</v>
      </c>
      <c r="D449" t="s">
        <v>1637</v>
      </c>
      <c r="E449">
        <v>2024</v>
      </c>
      <c r="F449" t="s">
        <v>1642</v>
      </c>
      <c r="G449">
        <v>3119</v>
      </c>
      <c r="H449">
        <v>18843</v>
      </c>
      <c r="I449">
        <v>1485</v>
      </c>
      <c r="J449">
        <v>277230</v>
      </c>
      <c r="K449">
        <v>11.38</v>
      </c>
      <c r="L449">
        <v>10</v>
      </c>
      <c r="M449">
        <v>1.92</v>
      </c>
      <c r="N449">
        <v>0.69</v>
      </c>
      <c r="O449">
        <v>81.3</v>
      </c>
      <c r="P449">
        <v>2.2000000000000002</v>
      </c>
      <c r="Q449">
        <v>6874</v>
      </c>
      <c r="R449">
        <v>4606</v>
      </c>
      <c r="S449">
        <v>2</v>
      </c>
      <c r="T449">
        <v>58771317</v>
      </c>
      <c r="U449">
        <v>4908945</v>
      </c>
      <c r="V449">
        <v>53862372</v>
      </c>
    </row>
    <row r="450" spans="1:22" x14ac:dyDescent="0.3">
      <c r="A450" t="s">
        <v>467</v>
      </c>
      <c r="B450" t="s">
        <v>1374</v>
      </c>
      <c r="C450" t="s">
        <v>1633</v>
      </c>
      <c r="D450" t="s">
        <v>1638</v>
      </c>
      <c r="E450">
        <v>2023</v>
      </c>
      <c r="F450" t="s">
        <v>1642</v>
      </c>
      <c r="G450">
        <v>467</v>
      </c>
      <c r="H450">
        <v>7559</v>
      </c>
      <c r="I450">
        <v>14939</v>
      </c>
      <c r="J450">
        <v>413003</v>
      </c>
      <c r="K450">
        <v>8.9600000000000009</v>
      </c>
      <c r="L450">
        <v>8</v>
      </c>
      <c r="M450">
        <v>7.19</v>
      </c>
      <c r="N450">
        <v>10.09</v>
      </c>
      <c r="O450">
        <v>50.45</v>
      </c>
      <c r="P450">
        <v>4.0999999999999996</v>
      </c>
      <c r="Q450">
        <v>14642</v>
      </c>
      <c r="R450">
        <v>2431</v>
      </c>
      <c r="S450">
        <v>7</v>
      </c>
      <c r="T450">
        <v>3530053</v>
      </c>
      <c r="U450">
        <v>7389516</v>
      </c>
      <c r="V450">
        <v>-3859463</v>
      </c>
    </row>
    <row r="451" spans="1:22" x14ac:dyDescent="0.3">
      <c r="A451" t="s">
        <v>468</v>
      </c>
      <c r="B451" t="s">
        <v>1375</v>
      </c>
      <c r="C451" t="s">
        <v>1632</v>
      </c>
      <c r="D451" t="s">
        <v>1635</v>
      </c>
      <c r="E451">
        <v>2024</v>
      </c>
      <c r="F451" t="s">
        <v>1641</v>
      </c>
      <c r="G451">
        <v>164</v>
      </c>
      <c r="H451">
        <v>10384</v>
      </c>
      <c r="I451">
        <v>8331</v>
      </c>
      <c r="J451">
        <v>311570</v>
      </c>
      <c r="K451">
        <v>9.81</v>
      </c>
      <c r="L451">
        <v>12</v>
      </c>
      <c r="M451">
        <v>2.72</v>
      </c>
      <c r="N451">
        <v>24.84</v>
      </c>
      <c r="O451">
        <v>16.170000000000002</v>
      </c>
      <c r="P451">
        <v>2.5</v>
      </c>
      <c r="Q451">
        <v>20539</v>
      </c>
      <c r="R451">
        <v>4661</v>
      </c>
      <c r="S451">
        <v>7</v>
      </c>
      <c r="T451">
        <v>1702976</v>
      </c>
      <c r="U451">
        <v>1677854</v>
      </c>
      <c r="V451">
        <v>25122</v>
      </c>
    </row>
    <row r="452" spans="1:22" x14ac:dyDescent="0.3">
      <c r="A452" t="s">
        <v>469</v>
      </c>
      <c r="B452" t="s">
        <v>1376</v>
      </c>
      <c r="C452" t="s">
        <v>1632</v>
      </c>
      <c r="D452" t="s">
        <v>1635</v>
      </c>
      <c r="E452">
        <v>2024</v>
      </c>
      <c r="F452" t="s">
        <v>1641</v>
      </c>
      <c r="G452">
        <v>666</v>
      </c>
      <c r="H452">
        <v>7155</v>
      </c>
      <c r="I452">
        <v>5083</v>
      </c>
      <c r="J452">
        <v>118487</v>
      </c>
      <c r="K452">
        <v>13.34</v>
      </c>
      <c r="L452">
        <v>17</v>
      </c>
      <c r="M452">
        <v>3.16</v>
      </c>
      <c r="N452">
        <v>4.37</v>
      </c>
      <c r="O452">
        <v>34.5</v>
      </c>
      <c r="P452">
        <v>2</v>
      </c>
      <c r="Q452">
        <v>13704</v>
      </c>
      <c r="R452">
        <v>179</v>
      </c>
      <c r="S452">
        <v>7</v>
      </c>
      <c r="T452">
        <v>4765230</v>
      </c>
      <c r="U452">
        <v>3503765</v>
      </c>
      <c r="V452">
        <v>1261465</v>
      </c>
    </row>
    <row r="453" spans="1:22" x14ac:dyDescent="0.3">
      <c r="A453" t="s">
        <v>470</v>
      </c>
      <c r="B453" t="s">
        <v>1145</v>
      </c>
      <c r="C453" t="s">
        <v>1633</v>
      </c>
      <c r="D453" t="s">
        <v>1638</v>
      </c>
      <c r="E453">
        <v>2024</v>
      </c>
      <c r="F453" t="s">
        <v>1639</v>
      </c>
      <c r="G453">
        <v>4024</v>
      </c>
      <c r="H453">
        <v>13591</v>
      </c>
      <c r="I453">
        <v>8536</v>
      </c>
      <c r="J453">
        <v>198694</v>
      </c>
      <c r="K453">
        <v>8.68</v>
      </c>
      <c r="L453">
        <v>10</v>
      </c>
      <c r="M453">
        <v>8.4499999999999993</v>
      </c>
      <c r="N453">
        <v>16.82</v>
      </c>
      <c r="O453">
        <v>62.45</v>
      </c>
      <c r="P453">
        <v>3.7</v>
      </c>
      <c r="Q453">
        <v>8894</v>
      </c>
      <c r="R453">
        <v>3863</v>
      </c>
      <c r="S453">
        <v>13</v>
      </c>
      <c r="T453">
        <v>54690184</v>
      </c>
      <c r="U453">
        <v>34547558</v>
      </c>
      <c r="V453">
        <v>20142626</v>
      </c>
    </row>
    <row r="454" spans="1:22" x14ac:dyDescent="0.3">
      <c r="A454" t="s">
        <v>471</v>
      </c>
      <c r="B454" t="s">
        <v>1377</v>
      </c>
      <c r="C454" t="s">
        <v>1633</v>
      </c>
      <c r="D454" t="s">
        <v>1637</v>
      </c>
      <c r="E454">
        <v>2023</v>
      </c>
      <c r="F454" t="s">
        <v>1641</v>
      </c>
      <c r="G454">
        <v>3317</v>
      </c>
      <c r="H454">
        <v>16751</v>
      </c>
      <c r="I454">
        <v>8510</v>
      </c>
      <c r="J454">
        <v>173853</v>
      </c>
      <c r="K454">
        <v>9.49</v>
      </c>
      <c r="L454">
        <v>14</v>
      </c>
      <c r="M454">
        <v>4.76</v>
      </c>
      <c r="N454">
        <v>4.33</v>
      </c>
      <c r="O454">
        <v>29.14</v>
      </c>
      <c r="P454">
        <v>1.8</v>
      </c>
      <c r="Q454">
        <v>18588</v>
      </c>
      <c r="R454">
        <v>5296</v>
      </c>
      <c r="S454">
        <v>3</v>
      </c>
      <c r="T454">
        <v>55563067</v>
      </c>
      <c r="U454">
        <v>28401523</v>
      </c>
      <c r="V454">
        <v>27161544</v>
      </c>
    </row>
    <row r="455" spans="1:22" x14ac:dyDescent="0.3">
      <c r="A455" t="s">
        <v>472</v>
      </c>
      <c r="B455" t="s">
        <v>1378</v>
      </c>
      <c r="C455" t="s">
        <v>1634</v>
      </c>
      <c r="D455" t="s">
        <v>1635</v>
      </c>
      <c r="E455">
        <v>2023</v>
      </c>
      <c r="F455" t="s">
        <v>1639</v>
      </c>
      <c r="G455">
        <v>875</v>
      </c>
      <c r="H455">
        <v>2026</v>
      </c>
      <c r="I455">
        <v>2419</v>
      </c>
      <c r="J455">
        <v>365261</v>
      </c>
      <c r="K455">
        <v>2.35</v>
      </c>
      <c r="L455">
        <v>18</v>
      </c>
      <c r="M455">
        <v>6.7</v>
      </c>
      <c r="N455">
        <v>18.12</v>
      </c>
      <c r="O455">
        <v>32.44</v>
      </c>
      <c r="P455">
        <v>4.5999999999999996</v>
      </c>
      <c r="Q455">
        <v>2325</v>
      </c>
      <c r="R455">
        <v>832</v>
      </c>
      <c r="S455">
        <v>9</v>
      </c>
      <c r="T455">
        <v>1772750</v>
      </c>
      <c r="U455">
        <v>2481886</v>
      </c>
      <c r="V455">
        <v>-709136</v>
      </c>
    </row>
    <row r="456" spans="1:22" x14ac:dyDescent="0.3">
      <c r="A456" t="s">
        <v>473</v>
      </c>
      <c r="B456" t="s">
        <v>1379</v>
      </c>
      <c r="C456" t="s">
        <v>1634</v>
      </c>
      <c r="D456" t="s">
        <v>1638</v>
      </c>
      <c r="E456">
        <v>2024</v>
      </c>
      <c r="F456" t="s">
        <v>1640</v>
      </c>
      <c r="G456">
        <v>1566</v>
      </c>
      <c r="H456">
        <v>4724</v>
      </c>
      <c r="I456">
        <v>14775</v>
      </c>
      <c r="J456">
        <v>285062</v>
      </c>
      <c r="K456">
        <v>7.11</v>
      </c>
      <c r="L456">
        <v>0</v>
      </c>
      <c r="M456">
        <v>4.0199999999999996</v>
      </c>
      <c r="N456">
        <v>12.63</v>
      </c>
      <c r="O456">
        <v>75.64</v>
      </c>
      <c r="P456">
        <v>1.4</v>
      </c>
      <c r="Q456">
        <v>10696</v>
      </c>
      <c r="R456">
        <v>4076</v>
      </c>
      <c r="S456">
        <v>6</v>
      </c>
      <c r="T456">
        <v>7397784</v>
      </c>
      <c r="U456">
        <v>23422712</v>
      </c>
      <c r="V456">
        <v>-16024928</v>
      </c>
    </row>
    <row r="457" spans="1:22" x14ac:dyDescent="0.3">
      <c r="A457" t="s">
        <v>474</v>
      </c>
      <c r="B457" t="s">
        <v>1256</v>
      </c>
      <c r="C457" t="s">
        <v>1633</v>
      </c>
      <c r="D457" t="s">
        <v>1635</v>
      </c>
      <c r="E457">
        <v>2024</v>
      </c>
      <c r="F457" t="s">
        <v>1639</v>
      </c>
      <c r="G457">
        <v>3196</v>
      </c>
      <c r="H457">
        <v>16569</v>
      </c>
      <c r="I457">
        <v>14072</v>
      </c>
      <c r="J457">
        <v>283077</v>
      </c>
      <c r="K457">
        <v>10.75</v>
      </c>
      <c r="L457">
        <v>3</v>
      </c>
      <c r="M457">
        <v>2.98</v>
      </c>
      <c r="N457">
        <v>17</v>
      </c>
      <c r="O457">
        <v>56.75</v>
      </c>
      <c r="P457">
        <v>3.8</v>
      </c>
      <c r="Q457">
        <v>13152</v>
      </c>
      <c r="R457">
        <v>5759</v>
      </c>
      <c r="S457">
        <v>6</v>
      </c>
      <c r="T457">
        <v>52954524</v>
      </c>
      <c r="U457">
        <v>45257189</v>
      </c>
      <c r="V457">
        <v>7697335</v>
      </c>
    </row>
    <row r="458" spans="1:22" x14ac:dyDescent="0.3">
      <c r="A458" t="s">
        <v>475</v>
      </c>
      <c r="B458" t="s">
        <v>1190</v>
      </c>
      <c r="C458" t="s">
        <v>1632</v>
      </c>
      <c r="D458" t="s">
        <v>1638</v>
      </c>
      <c r="E458">
        <v>2023</v>
      </c>
      <c r="F458" t="s">
        <v>1641</v>
      </c>
      <c r="G458">
        <v>462</v>
      </c>
      <c r="H458">
        <v>13036</v>
      </c>
      <c r="I458">
        <v>13635</v>
      </c>
      <c r="J458">
        <v>413228</v>
      </c>
      <c r="K458">
        <v>4.0599999999999996</v>
      </c>
      <c r="L458">
        <v>13</v>
      </c>
      <c r="M458">
        <v>6.25</v>
      </c>
      <c r="N458">
        <v>5.07</v>
      </c>
      <c r="O458">
        <v>50.68</v>
      </c>
      <c r="P458">
        <v>3</v>
      </c>
      <c r="Q458">
        <v>18260</v>
      </c>
      <c r="R458">
        <v>1484</v>
      </c>
      <c r="S458">
        <v>3</v>
      </c>
      <c r="T458">
        <v>6022632</v>
      </c>
      <c r="U458">
        <v>6712598</v>
      </c>
      <c r="V458">
        <v>-689966</v>
      </c>
    </row>
    <row r="459" spans="1:22" x14ac:dyDescent="0.3">
      <c r="A459" t="s">
        <v>476</v>
      </c>
      <c r="B459" t="s">
        <v>1380</v>
      </c>
      <c r="C459" t="s">
        <v>1633</v>
      </c>
      <c r="D459" t="s">
        <v>1635</v>
      </c>
      <c r="E459">
        <v>2024</v>
      </c>
      <c r="F459" t="s">
        <v>1639</v>
      </c>
      <c r="G459">
        <v>778</v>
      </c>
      <c r="H459">
        <v>15047</v>
      </c>
      <c r="I459">
        <v>7668</v>
      </c>
      <c r="J459">
        <v>73782</v>
      </c>
      <c r="K459">
        <v>3.03</v>
      </c>
      <c r="L459">
        <v>13</v>
      </c>
      <c r="M459">
        <v>1.55</v>
      </c>
      <c r="N459">
        <v>18.64</v>
      </c>
      <c r="O459">
        <v>35.479999999999997</v>
      </c>
      <c r="P459">
        <v>4.5</v>
      </c>
      <c r="Q459">
        <v>2472</v>
      </c>
      <c r="R459">
        <v>2224</v>
      </c>
      <c r="S459">
        <v>5</v>
      </c>
      <c r="T459">
        <v>11706566</v>
      </c>
      <c r="U459">
        <v>6039486</v>
      </c>
      <c r="V459">
        <v>5667080</v>
      </c>
    </row>
    <row r="460" spans="1:22" x14ac:dyDescent="0.3">
      <c r="A460" t="s">
        <v>477</v>
      </c>
      <c r="B460" t="s">
        <v>1186</v>
      </c>
      <c r="C460" t="s">
        <v>1632</v>
      </c>
      <c r="D460" t="s">
        <v>1637</v>
      </c>
      <c r="E460">
        <v>2023</v>
      </c>
      <c r="F460" t="s">
        <v>1641</v>
      </c>
      <c r="G460">
        <v>3398</v>
      </c>
      <c r="H460">
        <v>19759</v>
      </c>
      <c r="I460">
        <v>2231</v>
      </c>
      <c r="J460">
        <v>340598</v>
      </c>
      <c r="K460">
        <v>4.71</v>
      </c>
      <c r="L460">
        <v>2</v>
      </c>
      <c r="M460">
        <v>3.73</v>
      </c>
      <c r="N460">
        <v>24.89</v>
      </c>
      <c r="O460">
        <v>68.47</v>
      </c>
      <c r="P460">
        <v>1.5</v>
      </c>
      <c r="Q460">
        <v>12768</v>
      </c>
      <c r="R460">
        <v>6752</v>
      </c>
      <c r="S460">
        <v>13</v>
      </c>
      <c r="T460">
        <v>67141082</v>
      </c>
      <c r="U460">
        <v>7921536</v>
      </c>
      <c r="V460">
        <v>59219546</v>
      </c>
    </row>
    <row r="461" spans="1:22" x14ac:dyDescent="0.3">
      <c r="A461" t="s">
        <v>478</v>
      </c>
      <c r="B461" t="s">
        <v>1381</v>
      </c>
      <c r="C461" t="s">
        <v>1634</v>
      </c>
      <c r="D461" t="s">
        <v>1638</v>
      </c>
      <c r="E461">
        <v>2023</v>
      </c>
      <c r="F461" t="s">
        <v>1640</v>
      </c>
      <c r="G461">
        <v>2858</v>
      </c>
      <c r="H461">
        <v>3263</v>
      </c>
      <c r="I461">
        <v>9867</v>
      </c>
      <c r="J461">
        <v>380048</v>
      </c>
      <c r="K461">
        <v>3.62</v>
      </c>
      <c r="L461">
        <v>16</v>
      </c>
      <c r="M461">
        <v>2.09</v>
      </c>
      <c r="N461">
        <v>16.64</v>
      </c>
      <c r="O461">
        <v>33.020000000000003</v>
      </c>
      <c r="P461">
        <v>3.7</v>
      </c>
      <c r="Q461">
        <v>1943</v>
      </c>
      <c r="R461">
        <v>5383</v>
      </c>
      <c r="S461">
        <v>10</v>
      </c>
      <c r="T461">
        <v>9325654</v>
      </c>
      <c r="U461">
        <v>28579934</v>
      </c>
      <c r="V461">
        <v>-19254280</v>
      </c>
    </row>
    <row r="462" spans="1:22" x14ac:dyDescent="0.3">
      <c r="A462" t="s">
        <v>479</v>
      </c>
      <c r="B462" t="s">
        <v>1382</v>
      </c>
      <c r="C462" t="s">
        <v>1634</v>
      </c>
      <c r="D462" t="s">
        <v>1636</v>
      </c>
      <c r="E462">
        <v>2023</v>
      </c>
      <c r="F462" t="s">
        <v>1641</v>
      </c>
      <c r="G462">
        <v>725</v>
      </c>
      <c r="H462">
        <v>10212</v>
      </c>
      <c r="I462">
        <v>5513</v>
      </c>
      <c r="J462">
        <v>179936</v>
      </c>
      <c r="K462">
        <v>3.22</v>
      </c>
      <c r="L462">
        <v>2</v>
      </c>
      <c r="M462">
        <v>6.96</v>
      </c>
      <c r="N462">
        <v>12.34</v>
      </c>
      <c r="O462">
        <v>68.97</v>
      </c>
      <c r="P462">
        <v>3.3</v>
      </c>
      <c r="Q462">
        <v>2254</v>
      </c>
      <c r="R462">
        <v>7276</v>
      </c>
      <c r="S462">
        <v>10</v>
      </c>
      <c r="T462">
        <v>7403700</v>
      </c>
      <c r="U462">
        <v>4176861</v>
      </c>
      <c r="V462">
        <v>3226839</v>
      </c>
    </row>
    <row r="463" spans="1:22" x14ac:dyDescent="0.3">
      <c r="A463" t="s">
        <v>480</v>
      </c>
      <c r="B463" t="s">
        <v>1383</v>
      </c>
      <c r="C463" t="s">
        <v>1632</v>
      </c>
      <c r="D463" t="s">
        <v>1635</v>
      </c>
      <c r="E463">
        <v>2023</v>
      </c>
      <c r="F463" t="s">
        <v>1642</v>
      </c>
      <c r="G463">
        <v>3515</v>
      </c>
      <c r="H463">
        <v>7297</v>
      </c>
      <c r="I463">
        <v>11453</v>
      </c>
      <c r="J463">
        <v>458808</v>
      </c>
      <c r="K463">
        <v>6.37</v>
      </c>
      <c r="L463">
        <v>15</v>
      </c>
      <c r="M463">
        <v>9.44</v>
      </c>
      <c r="N463">
        <v>23.08</v>
      </c>
      <c r="O463">
        <v>15.61</v>
      </c>
      <c r="P463">
        <v>2.9</v>
      </c>
      <c r="Q463">
        <v>17523</v>
      </c>
      <c r="R463">
        <v>9490</v>
      </c>
      <c r="S463">
        <v>7</v>
      </c>
      <c r="T463">
        <v>25648955</v>
      </c>
      <c r="U463">
        <v>40716103</v>
      </c>
      <c r="V463">
        <v>-15067148</v>
      </c>
    </row>
    <row r="464" spans="1:22" x14ac:dyDescent="0.3">
      <c r="A464" t="s">
        <v>481</v>
      </c>
      <c r="B464" t="s">
        <v>1384</v>
      </c>
      <c r="C464" t="s">
        <v>1632</v>
      </c>
      <c r="D464" t="s">
        <v>1637</v>
      </c>
      <c r="E464">
        <v>2024</v>
      </c>
      <c r="F464" t="s">
        <v>1641</v>
      </c>
      <c r="G464">
        <v>2554</v>
      </c>
      <c r="H464">
        <v>10708</v>
      </c>
      <c r="I464">
        <v>10357</v>
      </c>
      <c r="J464">
        <v>203245</v>
      </c>
      <c r="K464">
        <v>13.62</v>
      </c>
      <c r="L464">
        <v>13</v>
      </c>
      <c r="M464">
        <v>9.9600000000000009</v>
      </c>
      <c r="N464">
        <v>0.4</v>
      </c>
      <c r="O464">
        <v>79.16</v>
      </c>
      <c r="P464">
        <v>3</v>
      </c>
      <c r="Q464">
        <v>11863</v>
      </c>
      <c r="R464">
        <v>6705</v>
      </c>
      <c r="S464">
        <v>12</v>
      </c>
      <c r="T464">
        <v>27348232</v>
      </c>
      <c r="U464">
        <v>26655023</v>
      </c>
      <c r="V464">
        <v>693209</v>
      </c>
    </row>
    <row r="465" spans="1:22" x14ac:dyDescent="0.3">
      <c r="A465" t="s">
        <v>482</v>
      </c>
      <c r="B465" t="s">
        <v>1385</v>
      </c>
      <c r="C465" t="s">
        <v>1633</v>
      </c>
      <c r="D465" t="s">
        <v>1636</v>
      </c>
      <c r="E465">
        <v>2024</v>
      </c>
      <c r="F465" t="s">
        <v>1640</v>
      </c>
      <c r="G465">
        <v>3017</v>
      </c>
      <c r="H465">
        <v>6609</v>
      </c>
      <c r="I465">
        <v>10235</v>
      </c>
      <c r="J465">
        <v>476420</v>
      </c>
      <c r="K465">
        <v>7.61</v>
      </c>
      <c r="L465">
        <v>19</v>
      </c>
      <c r="M465">
        <v>4.5</v>
      </c>
      <c r="N465">
        <v>18.25</v>
      </c>
      <c r="O465">
        <v>49.97</v>
      </c>
      <c r="P465">
        <v>3.9</v>
      </c>
      <c r="Q465">
        <v>12397</v>
      </c>
      <c r="R465">
        <v>5807</v>
      </c>
      <c r="S465">
        <v>10</v>
      </c>
      <c r="T465">
        <v>19939353</v>
      </c>
      <c r="U465">
        <v>31355415</v>
      </c>
      <c r="V465">
        <v>-11416062</v>
      </c>
    </row>
    <row r="466" spans="1:22" x14ac:dyDescent="0.3">
      <c r="A466" t="s">
        <v>483</v>
      </c>
      <c r="B466" t="s">
        <v>1386</v>
      </c>
      <c r="C466" t="s">
        <v>1634</v>
      </c>
      <c r="D466" t="s">
        <v>1638</v>
      </c>
      <c r="E466">
        <v>2024</v>
      </c>
      <c r="F466" t="s">
        <v>1641</v>
      </c>
      <c r="G466">
        <v>2836</v>
      </c>
      <c r="H466">
        <v>18000</v>
      </c>
      <c r="I466">
        <v>5798</v>
      </c>
      <c r="J466">
        <v>478812</v>
      </c>
      <c r="K466">
        <v>2.82</v>
      </c>
      <c r="L466">
        <v>12</v>
      </c>
      <c r="M466">
        <v>2.5299999999999998</v>
      </c>
      <c r="N466">
        <v>22.22</v>
      </c>
      <c r="O466">
        <v>45.08</v>
      </c>
      <c r="P466">
        <v>4.8</v>
      </c>
      <c r="Q466">
        <v>6896</v>
      </c>
      <c r="R466">
        <v>2392</v>
      </c>
      <c r="S466">
        <v>5</v>
      </c>
      <c r="T466">
        <v>51048000</v>
      </c>
      <c r="U466">
        <v>16921940</v>
      </c>
      <c r="V466">
        <v>34126060</v>
      </c>
    </row>
    <row r="467" spans="1:22" x14ac:dyDescent="0.3">
      <c r="A467" t="s">
        <v>484</v>
      </c>
      <c r="B467" t="s">
        <v>1269</v>
      </c>
      <c r="C467" t="s">
        <v>1634</v>
      </c>
      <c r="D467" t="s">
        <v>1636</v>
      </c>
      <c r="E467">
        <v>2023</v>
      </c>
      <c r="F467" t="s">
        <v>1639</v>
      </c>
      <c r="G467">
        <v>1172</v>
      </c>
      <c r="H467">
        <v>3933</v>
      </c>
      <c r="I467">
        <v>962</v>
      </c>
      <c r="J467">
        <v>477540</v>
      </c>
      <c r="K467">
        <v>1.1499999999999999</v>
      </c>
      <c r="L467">
        <v>14</v>
      </c>
      <c r="M467">
        <v>4.43</v>
      </c>
      <c r="N467">
        <v>1.54</v>
      </c>
      <c r="O467">
        <v>58.88</v>
      </c>
      <c r="P467">
        <v>1.4</v>
      </c>
      <c r="Q467">
        <v>4965</v>
      </c>
      <c r="R467">
        <v>8476</v>
      </c>
      <c r="S467">
        <v>12</v>
      </c>
      <c r="T467">
        <v>4609476</v>
      </c>
      <c r="U467">
        <v>1605004</v>
      </c>
      <c r="V467">
        <v>3004472</v>
      </c>
    </row>
    <row r="468" spans="1:22" x14ac:dyDescent="0.3">
      <c r="A468" t="s">
        <v>485</v>
      </c>
      <c r="B468" t="s">
        <v>1153</v>
      </c>
      <c r="C468" t="s">
        <v>1633</v>
      </c>
      <c r="D468" t="s">
        <v>1637</v>
      </c>
      <c r="E468">
        <v>2024</v>
      </c>
      <c r="F468" t="s">
        <v>1642</v>
      </c>
      <c r="G468">
        <v>4129</v>
      </c>
      <c r="H468">
        <v>18467</v>
      </c>
      <c r="I468">
        <v>2774</v>
      </c>
      <c r="J468">
        <v>172258</v>
      </c>
      <c r="K468">
        <v>10.44</v>
      </c>
      <c r="L468">
        <v>13</v>
      </c>
      <c r="M468">
        <v>8.4700000000000006</v>
      </c>
      <c r="N468">
        <v>11.25</v>
      </c>
      <c r="O468">
        <v>59.94</v>
      </c>
      <c r="P468">
        <v>1.1000000000000001</v>
      </c>
      <c r="Q468">
        <v>4211</v>
      </c>
      <c r="R468">
        <v>1097</v>
      </c>
      <c r="S468">
        <v>2</v>
      </c>
      <c r="T468">
        <v>76250243</v>
      </c>
      <c r="U468">
        <v>11626104</v>
      </c>
      <c r="V468">
        <v>64624139</v>
      </c>
    </row>
    <row r="469" spans="1:22" x14ac:dyDescent="0.3">
      <c r="A469" t="s">
        <v>486</v>
      </c>
      <c r="B469" t="s">
        <v>1322</v>
      </c>
      <c r="C469" t="s">
        <v>1633</v>
      </c>
      <c r="D469" t="s">
        <v>1635</v>
      </c>
      <c r="E469">
        <v>2024</v>
      </c>
      <c r="F469" t="s">
        <v>1640</v>
      </c>
      <c r="G469">
        <v>1621</v>
      </c>
      <c r="H469">
        <v>5667</v>
      </c>
      <c r="I469">
        <v>4091</v>
      </c>
      <c r="J469">
        <v>161668</v>
      </c>
      <c r="K469">
        <v>5.74</v>
      </c>
      <c r="L469">
        <v>18</v>
      </c>
      <c r="M469">
        <v>2.06</v>
      </c>
      <c r="N469">
        <v>5.12</v>
      </c>
      <c r="O469">
        <v>20.56</v>
      </c>
      <c r="P469">
        <v>4.2</v>
      </c>
      <c r="Q469">
        <v>20291</v>
      </c>
      <c r="R469">
        <v>4764</v>
      </c>
      <c r="S469">
        <v>3</v>
      </c>
      <c r="T469">
        <v>9186207</v>
      </c>
      <c r="U469">
        <v>6793179</v>
      </c>
      <c r="V469">
        <v>2393028</v>
      </c>
    </row>
    <row r="470" spans="1:22" x14ac:dyDescent="0.3">
      <c r="A470" t="s">
        <v>487</v>
      </c>
      <c r="B470" t="s">
        <v>1105</v>
      </c>
      <c r="C470" t="s">
        <v>1634</v>
      </c>
      <c r="D470" t="s">
        <v>1636</v>
      </c>
      <c r="E470">
        <v>2024</v>
      </c>
      <c r="F470" t="s">
        <v>1639</v>
      </c>
      <c r="G470">
        <v>2193</v>
      </c>
      <c r="H470">
        <v>19273</v>
      </c>
      <c r="I470">
        <v>9261</v>
      </c>
      <c r="J470">
        <v>436328</v>
      </c>
      <c r="K470">
        <v>12.33</v>
      </c>
      <c r="L470">
        <v>5</v>
      </c>
      <c r="M470">
        <v>9.52</v>
      </c>
      <c r="N470">
        <v>14.16</v>
      </c>
      <c r="O470">
        <v>70.5</v>
      </c>
      <c r="P470">
        <v>1.4</v>
      </c>
      <c r="Q470">
        <v>7247</v>
      </c>
      <c r="R470">
        <v>2457</v>
      </c>
      <c r="S470">
        <v>14</v>
      </c>
      <c r="T470">
        <v>42265689</v>
      </c>
      <c r="U470">
        <v>20745701</v>
      </c>
      <c r="V470">
        <v>21519988</v>
      </c>
    </row>
    <row r="471" spans="1:22" x14ac:dyDescent="0.3">
      <c r="A471" t="s">
        <v>488</v>
      </c>
      <c r="B471" t="s">
        <v>1387</v>
      </c>
      <c r="C471" t="s">
        <v>1634</v>
      </c>
      <c r="D471" t="s">
        <v>1636</v>
      </c>
      <c r="E471">
        <v>2024</v>
      </c>
      <c r="F471" t="s">
        <v>1641</v>
      </c>
      <c r="G471">
        <v>1737</v>
      </c>
      <c r="H471">
        <v>9857</v>
      </c>
      <c r="I471">
        <v>1431</v>
      </c>
      <c r="J471">
        <v>473966</v>
      </c>
      <c r="K471">
        <v>9.89</v>
      </c>
      <c r="L471">
        <v>9</v>
      </c>
      <c r="M471">
        <v>3.42</v>
      </c>
      <c r="N471">
        <v>16.239999999999998</v>
      </c>
      <c r="O471">
        <v>32.07</v>
      </c>
      <c r="P471">
        <v>4.9000000000000004</v>
      </c>
      <c r="Q471">
        <v>19607</v>
      </c>
      <c r="R471">
        <v>5591</v>
      </c>
      <c r="S471">
        <v>2</v>
      </c>
      <c r="T471">
        <v>17121609</v>
      </c>
      <c r="U471">
        <v>2959613</v>
      </c>
      <c r="V471">
        <v>14161996</v>
      </c>
    </row>
    <row r="472" spans="1:22" x14ac:dyDescent="0.3">
      <c r="A472" t="s">
        <v>489</v>
      </c>
      <c r="B472" t="s">
        <v>1388</v>
      </c>
      <c r="C472" t="s">
        <v>1634</v>
      </c>
      <c r="D472" t="s">
        <v>1637</v>
      </c>
      <c r="E472">
        <v>2024</v>
      </c>
      <c r="F472" t="s">
        <v>1639</v>
      </c>
      <c r="G472">
        <v>4182</v>
      </c>
      <c r="H472">
        <v>7654</v>
      </c>
      <c r="I472">
        <v>1705</v>
      </c>
      <c r="J472">
        <v>328710</v>
      </c>
      <c r="K472">
        <v>11.94</v>
      </c>
      <c r="L472">
        <v>14</v>
      </c>
      <c r="M472">
        <v>9.86</v>
      </c>
      <c r="N472">
        <v>7.57</v>
      </c>
      <c r="O472">
        <v>82.4</v>
      </c>
      <c r="P472">
        <v>3.5</v>
      </c>
      <c r="Q472">
        <v>3419</v>
      </c>
      <c r="R472">
        <v>1779</v>
      </c>
      <c r="S472">
        <v>9</v>
      </c>
      <c r="T472">
        <v>32009028</v>
      </c>
      <c r="U472">
        <v>7459020</v>
      </c>
      <c r="V472">
        <v>24550008</v>
      </c>
    </row>
    <row r="473" spans="1:22" x14ac:dyDescent="0.3">
      <c r="A473" t="s">
        <v>490</v>
      </c>
      <c r="B473" t="s">
        <v>1165</v>
      </c>
      <c r="C473" t="s">
        <v>1634</v>
      </c>
      <c r="D473" t="s">
        <v>1637</v>
      </c>
      <c r="E473">
        <v>2024</v>
      </c>
      <c r="F473" t="s">
        <v>1639</v>
      </c>
      <c r="G473">
        <v>3901</v>
      </c>
      <c r="H473">
        <v>10420</v>
      </c>
      <c r="I473">
        <v>12463</v>
      </c>
      <c r="J473">
        <v>188262</v>
      </c>
      <c r="K473">
        <v>4.08</v>
      </c>
      <c r="L473">
        <v>19</v>
      </c>
      <c r="M473">
        <v>8.39</v>
      </c>
      <c r="N473">
        <v>11.5</v>
      </c>
      <c r="O473">
        <v>75.430000000000007</v>
      </c>
      <c r="P473">
        <v>3.6</v>
      </c>
      <c r="Q473">
        <v>18802</v>
      </c>
      <c r="R473">
        <v>5815</v>
      </c>
      <c r="S473">
        <v>10</v>
      </c>
      <c r="T473">
        <v>40648420</v>
      </c>
      <c r="U473">
        <v>48806425</v>
      </c>
      <c r="V473">
        <v>-8158005</v>
      </c>
    </row>
    <row r="474" spans="1:22" x14ac:dyDescent="0.3">
      <c r="A474" t="s">
        <v>491</v>
      </c>
      <c r="B474" t="s">
        <v>1350</v>
      </c>
      <c r="C474" t="s">
        <v>1633</v>
      </c>
      <c r="D474" t="s">
        <v>1636</v>
      </c>
      <c r="E474">
        <v>2024</v>
      </c>
      <c r="F474" t="s">
        <v>1640</v>
      </c>
      <c r="G474">
        <v>3490</v>
      </c>
      <c r="H474">
        <v>19927</v>
      </c>
      <c r="I474">
        <v>12245</v>
      </c>
      <c r="J474">
        <v>88333</v>
      </c>
      <c r="K474">
        <v>10.39</v>
      </c>
      <c r="L474">
        <v>5</v>
      </c>
      <c r="M474">
        <v>8.09</v>
      </c>
      <c r="N474">
        <v>6.98</v>
      </c>
      <c r="O474">
        <v>37.700000000000003</v>
      </c>
      <c r="P474">
        <v>1.8</v>
      </c>
      <c r="Q474">
        <v>14973</v>
      </c>
      <c r="R474">
        <v>4986</v>
      </c>
      <c r="S474">
        <v>11</v>
      </c>
      <c r="T474">
        <v>69545230</v>
      </c>
      <c r="U474">
        <v>42823383</v>
      </c>
      <c r="V474">
        <v>26721847</v>
      </c>
    </row>
    <row r="475" spans="1:22" x14ac:dyDescent="0.3">
      <c r="A475" t="s">
        <v>492</v>
      </c>
      <c r="B475" t="s">
        <v>1389</v>
      </c>
      <c r="C475" t="s">
        <v>1632</v>
      </c>
      <c r="D475" t="s">
        <v>1638</v>
      </c>
      <c r="E475">
        <v>2024</v>
      </c>
      <c r="F475" t="s">
        <v>1641</v>
      </c>
      <c r="G475">
        <v>3816</v>
      </c>
      <c r="H475">
        <v>18662</v>
      </c>
      <c r="I475">
        <v>2814</v>
      </c>
      <c r="J475">
        <v>434073</v>
      </c>
      <c r="K475">
        <v>3.96</v>
      </c>
      <c r="L475">
        <v>9</v>
      </c>
      <c r="M475">
        <v>3.18</v>
      </c>
      <c r="N475">
        <v>9.23</v>
      </c>
      <c r="O475">
        <v>74.62</v>
      </c>
      <c r="P475">
        <v>2</v>
      </c>
      <c r="Q475">
        <v>18465</v>
      </c>
      <c r="R475">
        <v>7540</v>
      </c>
      <c r="S475">
        <v>13</v>
      </c>
      <c r="T475">
        <v>71214192</v>
      </c>
      <c r="U475">
        <v>11172297</v>
      </c>
      <c r="V475">
        <v>60041895</v>
      </c>
    </row>
    <row r="476" spans="1:22" x14ac:dyDescent="0.3">
      <c r="A476" t="s">
        <v>493</v>
      </c>
      <c r="B476" t="s">
        <v>1390</v>
      </c>
      <c r="C476" t="s">
        <v>1632</v>
      </c>
      <c r="D476" t="s">
        <v>1638</v>
      </c>
      <c r="E476">
        <v>2023</v>
      </c>
      <c r="F476" t="s">
        <v>1641</v>
      </c>
      <c r="G476">
        <v>2376</v>
      </c>
      <c r="H476">
        <v>1713</v>
      </c>
      <c r="I476">
        <v>10633</v>
      </c>
      <c r="J476">
        <v>261977</v>
      </c>
      <c r="K476">
        <v>14.09</v>
      </c>
      <c r="L476">
        <v>6</v>
      </c>
      <c r="M476">
        <v>0.09</v>
      </c>
      <c r="N476">
        <v>3.99</v>
      </c>
      <c r="O476">
        <v>38.51</v>
      </c>
      <c r="P476">
        <v>3.6</v>
      </c>
      <c r="Q476">
        <v>15735</v>
      </c>
      <c r="R476">
        <v>6921</v>
      </c>
      <c r="S476">
        <v>7</v>
      </c>
      <c r="T476">
        <v>4070088</v>
      </c>
      <c r="U476">
        <v>25525985</v>
      </c>
      <c r="V476">
        <v>-21455897</v>
      </c>
    </row>
    <row r="477" spans="1:22" x14ac:dyDescent="0.3">
      <c r="A477" t="s">
        <v>494</v>
      </c>
      <c r="B477" t="s">
        <v>1095</v>
      </c>
      <c r="C477" t="s">
        <v>1632</v>
      </c>
      <c r="D477" t="s">
        <v>1636</v>
      </c>
      <c r="E477">
        <v>2023</v>
      </c>
      <c r="F477" t="s">
        <v>1642</v>
      </c>
      <c r="G477">
        <v>2964</v>
      </c>
      <c r="H477">
        <v>5262</v>
      </c>
      <c r="I477">
        <v>8696</v>
      </c>
      <c r="J477">
        <v>139571</v>
      </c>
      <c r="K477">
        <v>9.5500000000000007</v>
      </c>
      <c r="L477">
        <v>16</v>
      </c>
      <c r="M477">
        <v>3.82</v>
      </c>
      <c r="N477">
        <v>22.14</v>
      </c>
      <c r="O477">
        <v>18.079999999999998</v>
      </c>
      <c r="P477">
        <v>4.5999999999999996</v>
      </c>
      <c r="Q477">
        <v>17210</v>
      </c>
      <c r="R477">
        <v>3627</v>
      </c>
      <c r="S477">
        <v>3</v>
      </c>
      <c r="T477">
        <v>15596568</v>
      </c>
      <c r="U477">
        <v>25914515</v>
      </c>
      <c r="V477">
        <v>-10317947</v>
      </c>
    </row>
    <row r="478" spans="1:22" x14ac:dyDescent="0.3">
      <c r="A478" t="s">
        <v>495</v>
      </c>
      <c r="B478" t="s">
        <v>1272</v>
      </c>
      <c r="C478" t="s">
        <v>1634</v>
      </c>
      <c r="D478" t="s">
        <v>1638</v>
      </c>
      <c r="E478">
        <v>2024</v>
      </c>
      <c r="F478" t="s">
        <v>1642</v>
      </c>
      <c r="G478">
        <v>4002</v>
      </c>
      <c r="H478">
        <v>14899</v>
      </c>
      <c r="I478">
        <v>1004</v>
      </c>
      <c r="J478">
        <v>170263</v>
      </c>
      <c r="K478">
        <v>4.87</v>
      </c>
      <c r="L478">
        <v>17</v>
      </c>
      <c r="M478">
        <v>3.02</v>
      </c>
      <c r="N478">
        <v>0.25</v>
      </c>
      <c r="O478">
        <v>86.95</v>
      </c>
      <c r="P478">
        <v>4.9000000000000004</v>
      </c>
      <c r="Q478">
        <v>15934</v>
      </c>
      <c r="R478">
        <v>6913</v>
      </c>
      <c r="S478">
        <v>7</v>
      </c>
      <c r="T478">
        <v>59625798</v>
      </c>
      <c r="U478">
        <v>4188271</v>
      </c>
      <c r="V478">
        <v>55437527</v>
      </c>
    </row>
    <row r="479" spans="1:22" x14ac:dyDescent="0.3">
      <c r="A479" t="s">
        <v>496</v>
      </c>
      <c r="B479" t="s">
        <v>1391</v>
      </c>
      <c r="C479" t="s">
        <v>1632</v>
      </c>
      <c r="D479" t="s">
        <v>1635</v>
      </c>
      <c r="E479">
        <v>2024</v>
      </c>
      <c r="F479" t="s">
        <v>1639</v>
      </c>
      <c r="G479">
        <v>645</v>
      </c>
      <c r="H479">
        <v>11268</v>
      </c>
      <c r="I479">
        <v>1381</v>
      </c>
      <c r="J479">
        <v>444805</v>
      </c>
      <c r="K479">
        <v>4.04</v>
      </c>
      <c r="L479">
        <v>16</v>
      </c>
      <c r="M479">
        <v>0.37</v>
      </c>
      <c r="N479">
        <v>22.06</v>
      </c>
      <c r="O479">
        <v>62.21</v>
      </c>
      <c r="P479">
        <v>1.8</v>
      </c>
      <c r="Q479">
        <v>14978</v>
      </c>
      <c r="R479">
        <v>2845</v>
      </c>
      <c r="S479">
        <v>10</v>
      </c>
      <c r="T479">
        <v>7267860</v>
      </c>
      <c r="U479">
        <v>1335550</v>
      </c>
      <c r="V479">
        <v>5932310</v>
      </c>
    </row>
    <row r="480" spans="1:22" x14ac:dyDescent="0.3">
      <c r="A480" t="s">
        <v>497</v>
      </c>
      <c r="B480" t="s">
        <v>1236</v>
      </c>
      <c r="C480" t="s">
        <v>1634</v>
      </c>
      <c r="D480" t="s">
        <v>1635</v>
      </c>
      <c r="E480">
        <v>2024</v>
      </c>
      <c r="F480" t="s">
        <v>1641</v>
      </c>
      <c r="G480">
        <v>778</v>
      </c>
      <c r="H480">
        <v>12140</v>
      </c>
      <c r="I480">
        <v>6475</v>
      </c>
      <c r="J480">
        <v>75235</v>
      </c>
      <c r="K480">
        <v>2.86</v>
      </c>
      <c r="L480">
        <v>8</v>
      </c>
      <c r="M480">
        <v>5.05</v>
      </c>
      <c r="N480">
        <v>14.29</v>
      </c>
      <c r="O480">
        <v>46.49</v>
      </c>
      <c r="P480">
        <v>1.5</v>
      </c>
      <c r="Q480">
        <v>5381</v>
      </c>
      <c r="R480">
        <v>4190</v>
      </c>
      <c r="S480">
        <v>13</v>
      </c>
      <c r="T480">
        <v>9444920</v>
      </c>
      <c r="U480">
        <v>5112785</v>
      </c>
      <c r="V480">
        <v>4332135</v>
      </c>
    </row>
    <row r="481" spans="1:22" x14ac:dyDescent="0.3">
      <c r="A481" t="s">
        <v>498</v>
      </c>
      <c r="B481" t="s">
        <v>1392</v>
      </c>
      <c r="C481" t="s">
        <v>1634</v>
      </c>
      <c r="D481" t="s">
        <v>1638</v>
      </c>
      <c r="E481">
        <v>2023</v>
      </c>
      <c r="F481" t="s">
        <v>1640</v>
      </c>
      <c r="G481">
        <v>1415</v>
      </c>
      <c r="H481">
        <v>8231</v>
      </c>
      <c r="I481">
        <v>9832</v>
      </c>
      <c r="J481">
        <v>50159</v>
      </c>
      <c r="K481">
        <v>10.42</v>
      </c>
      <c r="L481">
        <v>9</v>
      </c>
      <c r="M481">
        <v>4.03</v>
      </c>
      <c r="N481">
        <v>8.2899999999999991</v>
      </c>
      <c r="O481">
        <v>41.82</v>
      </c>
      <c r="P481">
        <v>1.2</v>
      </c>
      <c r="Q481">
        <v>3499</v>
      </c>
      <c r="R481">
        <v>6258</v>
      </c>
      <c r="S481">
        <v>4</v>
      </c>
      <c r="T481">
        <v>11646865</v>
      </c>
      <c r="U481">
        <v>13962439</v>
      </c>
      <c r="V481">
        <v>-2315574</v>
      </c>
    </row>
    <row r="482" spans="1:22" x14ac:dyDescent="0.3">
      <c r="A482" t="s">
        <v>499</v>
      </c>
      <c r="B482" t="s">
        <v>1388</v>
      </c>
      <c r="C482" t="s">
        <v>1633</v>
      </c>
      <c r="D482" t="s">
        <v>1635</v>
      </c>
      <c r="E482">
        <v>2023</v>
      </c>
      <c r="F482" t="s">
        <v>1640</v>
      </c>
      <c r="G482">
        <v>4542</v>
      </c>
      <c r="H482">
        <v>7291</v>
      </c>
      <c r="I482">
        <v>14924</v>
      </c>
      <c r="J482">
        <v>193217</v>
      </c>
      <c r="K482">
        <v>3.28</v>
      </c>
      <c r="L482">
        <v>9</v>
      </c>
      <c r="M482">
        <v>6.35</v>
      </c>
      <c r="N482">
        <v>18.079999999999998</v>
      </c>
      <c r="O482">
        <v>35.979999999999997</v>
      </c>
      <c r="P482">
        <v>4.5</v>
      </c>
      <c r="Q482">
        <v>16349</v>
      </c>
      <c r="R482">
        <v>8661</v>
      </c>
      <c r="S482">
        <v>10</v>
      </c>
      <c r="T482">
        <v>33115722</v>
      </c>
      <c r="U482">
        <v>67978025</v>
      </c>
      <c r="V482">
        <v>-34862303</v>
      </c>
    </row>
    <row r="483" spans="1:22" x14ac:dyDescent="0.3">
      <c r="A483" t="s">
        <v>500</v>
      </c>
      <c r="B483" t="s">
        <v>1393</v>
      </c>
      <c r="C483" t="s">
        <v>1632</v>
      </c>
      <c r="D483" t="s">
        <v>1636</v>
      </c>
      <c r="E483">
        <v>2023</v>
      </c>
      <c r="F483" t="s">
        <v>1641</v>
      </c>
      <c r="G483">
        <v>748</v>
      </c>
      <c r="H483">
        <v>17322</v>
      </c>
      <c r="I483">
        <v>6147</v>
      </c>
      <c r="J483">
        <v>212993</v>
      </c>
      <c r="K483">
        <v>8.93</v>
      </c>
      <c r="L483">
        <v>6</v>
      </c>
      <c r="M483">
        <v>6.21</v>
      </c>
      <c r="N483">
        <v>12.69</v>
      </c>
      <c r="O483">
        <v>88.52</v>
      </c>
      <c r="P483">
        <v>2.2000000000000002</v>
      </c>
      <c r="Q483">
        <v>12403</v>
      </c>
      <c r="R483">
        <v>7571</v>
      </c>
      <c r="S483">
        <v>3</v>
      </c>
      <c r="T483">
        <v>12956856</v>
      </c>
      <c r="U483">
        <v>4810949</v>
      </c>
      <c r="V483">
        <v>8145907</v>
      </c>
    </row>
    <row r="484" spans="1:22" x14ac:dyDescent="0.3">
      <c r="A484" t="s">
        <v>501</v>
      </c>
      <c r="B484" t="s">
        <v>1021</v>
      </c>
      <c r="C484" t="s">
        <v>1633</v>
      </c>
      <c r="D484" t="s">
        <v>1638</v>
      </c>
      <c r="E484">
        <v>2023</v>
      </c>
      <c r="F484" t="s">
        <v>1639</v>
      </c>
      <c r="G484">
        <v>445</v>
      </c>
      <c r="H484">
        <v>10283</v>
      </c>
      <c r="I484">
        <v>10711</v>
      </c>
      <c r="J484">
        <v>417003</v>
      </c>
      <c r="K484">
        <v>3.97</v>
      </c>
      <c r="L484">
        <v>15</v>
      </c>
      <c r="M484">
        <v>1.21</v>
      </c>
      <c r="N484">
        <v>12.48</v>
      </c>
      <c r="O484">
        <v>20.78</v>
      </c>
      <c r="P484">
        <v>1</v>
      </c>
      <c r="Q484">
        <v>18284</v>
      </c>
      <c r="R484">
        <v>3843</v>
      </c>
      <c r="S484">
        <v>12</v>
      </c>
      <c r="T484">
        <v>4575935</v>
      </c>
      <c r="U484">
        <v>5183398</v>
      </c>
      <c r="V484">
        <v>-607463</v>
      </c>
    </row>
    <row r="485" spans="1:22" x14ac:dyDescent="0.3">
      <c r="A485" t="s">
        <v>502</v>
      </c>
      <c r="B485" t="s">
        <v>1394</v>
      </c>
      <c r="C485" t="s">
        <v>1633</v>
      </c>
      <c r="D485" t="s">
        <v>1636</v>
      </c>
      <c r="E485">
        <v>2023</v>
      </c>
      <c r="F485" t="s">
        <v>1642</v>
      </c>
      <c r="G485">
        <v>4221</v>
      </c>
      <c r="H485">
        <v>15121</v>
      </c>
      <c r="I485">
        <v>14730</v>
      </c>
      <c r="J485">
        <v>197309</v>
      </c>
      <c r="K485">
        <v>9.93</v>
      </c>
      <c r="L485">
        <v>17</v>
      </c>
      <c r="M485">
        <v>9.77</v>
      </c>
      <c r="N485">
        <v>2.75</v>
      </c>
      <c r="O485">
        <v>35.18</v>
      </c>
      <c r="P485">
        <v>1.9</v>
      </c>
      <c r="Q485">
        <v>16200</v>
      </c>
      <c r="R485">
        <v>9995</v>
      </c>
      <c r="S485">
        <v>6</v>
      </c>
      <c r="T485">
        <v>63825741</v>
      </c>
      <c r="U485">
        <v>62372639</v>
      </c>
      <c r="V485">
        <v>1453102</v>
      </c>
    </row>
    <row r="486" spans="1:22" x14ac:dyDescent="0.3">
      <c r="A486" t="s">
        <v>503</v>
      </c>
      <c r="B486" t="s">
        <v>1069</v>
      </c>
      <c r="C486" t="s">
        <v>1633</v>
      </c>
      <c r="D486" t="s">
        <v>1635</v>
      </c>
      <c r="E486">
        <v>2024</v>
      </c>
      <c r="F486" t="s">
        <v>1642</v>
      </c>
      <c r="G486">
        <v>4410</v>
      </c>
      <c r="H486">
        <v>17519</v>
      </c>
      <c r="I486">
        <v>3443</v>
      </c>
      <c r="J486">
        <v>157507</v>
      </c>
      <c r="K486">
        <v>12.22</v>
      </c>
      <c r="L486">
        <v>5</v>
      </c>
      <c r="M486">
        <v>1.87</v>
      </c>
      <c r="N486">
        <v>9.74</v>
      </c>
      <c r="O486">
        <v>48.84</v>
      </c>
      <c r="P486">
        <v>2.4</v>
      </c>
      <c r="Q486">
        <v>6945</v>
      </c>
      <c r="R486">
        <v>7108</v>
      </c>
      <c r="S486">
        <v>12</v>
      </c>
      <c r="T486">
        <v>77258790</v>
      </c>
      <c r="U486">
        <v>15341137</v>
      </c>
      <c r="V486">
        <v>61917653</v>
      </c>
    </row>
    <row r="487" spans="1:22" x14ac:dyDescent="0.3">
      <c r="A487" t="s">
        <v>504</v>
      </c>
      <c r="B487" t="s">
        <v>1206</v>
      </c>
      <c r="C487" t="s">
        <v>1634</v>
      </c>
      <c r="D487" t="s">
        <v>1638</v>
      </c>
      <c r="E487">
        <v>2023</v>
      </c>
      <c r="F487" t="s">
        <v>1640</v>
      </c>
      <c r="G487">
        <v>2552</v>
      </c>
      <c r="H487">
        <v>4220</v>
      </c>
      <c r="I487">
        <v>8817</v>
      </c>
      <c r="J487">
        <v>451460</v>
      </c>
      <c r="K487">
        <v>11.67</v>
      </c>
      <c r="L487">
        <v>19</v>
      </c>
      <c r="M487">
        <v>4.45</v>
      </c>
      <c r="N487">
        <v>6.03</v>
      </c>
      <c r="O487">
        <v>48.24</v>
      </c>
      <c r="P487">
        <v>5</v>
      </c>
      <c r="Q487">
        <v>4128</v>
      </c>
      <c r="R487">
        <v>3424</v>
      </c>
      <c r="S487">
        <v>3</v>
      </c>
      <c r="T487">
        <v>10769440</v>
      </c>
      <c r="U487">
        <v>22952444</v>
      </c>
      <c r="V487">
        <v>-12183004</v>
      </c>
    </row>
    <row r="488" spans="1:22" x14ac:dyDescent="0.3">
      <c r="A488" t="s">
        <v>505</v>
      </c>
      <c r="B488" t="s">
        <v>1395</v>
      </c>
      <c r="C488" t="s">
        <v>1632</v>
      </c>
      <c r="D488" t="s">
        <v>1636</v>
      </c>
      <c r="E488">
        <v>2023</v>
      </c>
      <c r="F488" t="s">
        <v>1642</v>
      </c>
      <c r="G488">
        <v>1869</v>
      </c>
      <c r="H488">
        <v>10405</v>
      </c>
      <c r="I488">
        <v>3097</v>
      </c>
      <c r="J488">
        <v>64743</v>
      </c>
      <c r="K488">
        <v>11.41</v>
      </c>
      <c r="L488">
        <v>0</v>
      </c>
      <c r="M488">
        <v>4.88</v>
      </c>
      <c r="N488">
        <v>0.39</v>
      </c>
      <c r="O488">
        <v>47.71</v>
      </c>
      <c r="P488">
        <v>3.1</v>
      </c>
      <c r="Q488">
        <v>19540</v>
      </c>
      <c r="R488">
        <v>8732</v>
      </c>
      <c r="S488">
        <v>8</v>
      </c>
      <c r="T488">
        <v>19446945</v>
      </c>
      <c r="U488">
        <v>5853036</v>
      </c>
      <c r="V488">
        <v>13593909</v>
      </c>
    </row>
    <row r="489" spans="1:22" x14ac:dyDescent="0.3">
      <c r="A489" t="s">
        <v>506</v>
      </c>
      <c r="B489" t="s">
        <v>1034</v>
      </c>
      <c r="C489" t="s">
        <v>1633</v>
      </c>
      <c r="D489" t="s">
        <v>1635</v>
      </c>
      <c r="E489">
        <v>2024</v>
      </c>
      <c r="F489" t="s">
        <v>1641</v>
      </c>
      <c r="G489">
        <v>767</v>
      </c>
      <c r="H489">
        <v>10627</v>
      </c>
      <c r="I489">
        <v>1674</v>
      </c>
      <c r="J489">
        <v>278174</v>
      </c>
      <c r="K489">
        <v>2.82</v>
      </c>
      <c r="L489">
        <v>0</v>
      </c>
      <c r="M489">
        <v>8.1300000000000008</v>
      </c>
      <c r="N489">
        <v>9</v>
      </c>
      <c r="O489">
        <v>24.06</v>
      </c>
      <c r="P489">
        <v>1.8</v>
      </c>
      <c r="Q489">
        <v>18504</v>
      </c>
      <c r="R489">
        <v>3357</v>
      </c>
      <c r="S489">
        <v>12</v>
      </c>
      <c r="T489">
        <v>8150909</v>
      </c>
      <c r="U489">
        <v>1562132</v>
      </c>
      <c r="V489">
        <v>6588777</v>
      </c>
    </row>
    <row r="490" spans="1:22" x14ac:dyDescent="0.3">
      <c r="A490" t="s">
        <v>507</v>
      </c>
      <c r="B490" t="s">
        <v>1396</v>
      </c>
      <c r="C490" t="s">
        <v>1634</v>
      </c>
      <c r="D490" t="s">
        <v>1638</v>
      </c>
      <c r="E490">
        <v>2024</v>
      </c>
      <c r="F490" t="s">
        <v>1641</v>
      </c>
      <c r="G490">
        <v>2832</v>
      </c>
      <c r="H490">
        <v>17885</v>
      </c>
      <c r="I490">
        <v>6360</v>
      </c>
      <c r="J490">
        <v>96101</v>
      </c>
      <c r="K490">
        <v>1.33</v>
      </c>
      <c r="L490">
        <v>11</v>
      </c>
      <c r="M490">
        <v>0.99</v>
      </c>
      <c r="N490">
        <v>2.25</v>
      </c>
      <c r="O490">
        <v>21.59</v>
      </c>
      <c r="P490">
        <v>2.2999999999999998</v>
      </c>
      <c r="Q490">
        <v>1746</v>
      </c>
      <c r="R490">
        <v>326</v>
      </c>
      <c r="S490">
        <v>11</v>
      </c>
      <c r="T490">
        <v>50650320</v>
      </c>
      <c r="U490">
        <v>18107621</v>
      </c>
      <c r="V490">
        <v>32542699</v>
      </c>
    </row>
    <row r="491" spans="1:22" x14ac:dyDescent="0.3">
      <c r="A491" t="s">
        <v>508</v>
      </c>
      <c r="B491" t="s">
        <v>1299</v>
      </c>
      <c r="C491" t="s">
        <v>1634</v>
      </c>
      <c r="D491" t="s">
        <v>1637</v>
      </c>
      <c r="E491">
        <v>2024</v>
      </c>
      <c r="F491" t="s">
        <v>1640</v>
      </c>
      <c r="G491">
        <v>4996</v>
      </c>
      <c r="H491">
        <v>7868</v>
      </c>
      <c r="I491">
        <v>1489</v>
      </c>
      <c r="J491">
        <v>292717</v>
      </c>
      <c r="K491">
        <v>10.48</v>
      </c>
      <c r="L491">
        <v>1</v>
      </c>
      <c r="M491">
        <v>4.29</v>
      </c>
      <c r="N491">
        <v>6.42</v>
      </c>
      <c r="O491">
        <v>30.38</v>
      </c>
      <c r="P491">
        <v>2.2999999999999998</v>
      </c>
      <c r="Q491">
        <v>6712</v>
      </c>
      <c r="R491">
        <v>2501</v>
      </c>
      <c r="S491">
        <v>10</v>
      </c>
      <c r="T491">
        <v>39308528</v>
      </c>
      <c r="U491">
        <v>7731761</v>
      </c>
      <c r="V491">
        <v>31576767</v>
      </c>
    </row>
    <row r="492" spans="1:22" x14ac:dyDescent="0.3">
      <c r="A492" t="s">
        <v>509</v>
      </c>
      <c r="B492" t="s">
        <v>1397</v>
      </c>
      <c r="C492" t="s">
        <v>1632</v>
      </c>
      <c r="D492" t="s">
        <v>1636</v>
      </c>
      <c r="E492">
        <v>2024</v>
      </c>
      <c r="F492" t="s">
        <v>1641</v>
      </c>
      <c r="G492">
        <v>3627</v>
      </c>
      <c r="H492">
        <v>15556</v>
      </c>
      <c r="I492">
        <v>4800</v>
      </c>
      <c r="J492">
        <v>171534</v>
      </c>
      <c r="K492">
        <v>5.53</v>
      </c>
      <c r="L492">
        <v>3</v>
      </c>
      <c r="M492">
        <v>6.29</v>
      </c>
      <c r="N492">
        <v>2.31</v>
      </c>
      <c r="O492">
        <v>83.16</v>
      </c>
      <c r="P492">
        <v>1.1000000000000001</v>
      </c>
      <c r="Q492">
        <v>4839</v>
      </c>
      <c r="R492">
        <v>4818</v>
      </c>
      <c r="S492">
        <v>8</v>
      </c>
      <c r="T492">
        <v>56421612</v>
      </c>
      <c r="U492">
        <v>17581134</v>
      </c>
      <c r="V492">
        <v>38840478</v>
      </c>
    </row>
    <row r="493" spans="1:22" x14ac:dyDescent="0.3">
      <c r="A493" t="s">
        <v>510</v>
      </c>
      <c r="B493" t="s">
        <v>1398</v>
      </c>
      <c r="C493" t="s">
        <v>1634</v>
      </c>
      <c r="D493" t="s">
        <v>1636</v>
      </c>
      <c r="E493">
        <v>2024</v>
      </c>
      <c r="F493" t="s">
        <v>1641</v>
      </c>
      <c r="G493">
        <v>193</v>
      </c>
      <c r="H493">
        <v>13736</v>
      </c>
      <c r="I493">
        <v>12133</v>
      </c>
      <c r="J493">
        <v>396371</v>
      </c>
      <c r="K493">
        <v>6.49</v>
      </c>
      <c r="L493">
        <v>16</v>
      </c>
      <c r="M493">
        <v>2.15</v>
      </c>
      <c r="N493">
        <v>2.52</v>
      </c>
      <c r="O493">
        <v>19.04</v>
      </c>
      <c r="P493">
        <v>1.5</v>
      </c>
      <c r="Q493">
        <v>20894</v>
      </c>
      <c r="R493">
        <v>1124</v>
      </c>
      <c r="S493">
        <v>13</v>
      </c>
      <c r="T493">
        <v>2651048</v>
      </c>
      <c r="U493">
        <v>2738040</v>
      </c>
      <c r="V493">
        <v>-86992</v>
      </c>
    </row>
    <row r="494" spans="1:22" x14ac:dyDescent="0.3">
      <c r="A494" t="s">
        <v>511</v>
      </c>
      <c r="B494" t="s">
        <v>1083</v>
      </c>
      <c r="C494" t="s">
        <v>1634</v>
      </c>
      <c r="D494" t="s">
        <v>1636</v>
      </c>
      <c r="E494">
        <v>2024</v>
      </c>
      <c r="F494" t="s">
        <v>1639</v>
      </c>
      <c r="G494">
        <v>3190</v>
      </c>
      <c r="H494">
        <v>19833</v>
      </c>
      <c r="I494">
        <v>10414</v>
      </c>
      <c r="J494">
        <v>280604</v>
      </c>
      <c r="K494">
        <v>0.47</v>
      </c>
      <c r="L494">
        <v>3</v>
      </c>
      <c r="M494">
        <v>6.27</v>
      </c>
      <c r="N494">
        <v>4.9800000000000004</v>
      </c>
      <c r="O494">
        <v>70.59</v>
      </c>
      <c r="P494">
        <v>3.8</v>
      </c>
      <c r="Q494">
        <v>3868</v>
      </c>
      <c r="R494">
        <v>5772</v>
      </c>
      <c r="S494">
        <v>6</v>
      </c>
      <c r="T494">
        <v>63267270</v>
      </c>
      <c r="U494">
        <v>33501264</v>
      </c>
      <c r="V494">
        <v>29766006</v>
      </c>
    </row>
    <row r="495" spans="1:22" x14ac:dyDescent="0.3">
      <c r="A495" t="s">
        <v>512</v>
      </c>
      <c r="B495" t="s">
        <v>1399</v>
      </c>
      <c r="C495" t="s">
        <v>1632</v>
      </c>
      <c r="D495" t="s">
        <v>1638</v>
      </c>
      <c r="E495">
        <v>2023</v>
      </c>
      <c r="F495" t="s">
        <v>1640</v>
      </c>
      <c r="G495">
        <v>4541</v>
      </c>
      <c r="H495">
        <v>15951</v>
      </c>
      <c r="I495">
        <v>1471</v>
      </c>
      <c r="J495">
        <v>237450</v>
      </c>
      <c r="K495">
        <v>3.89</v>
      </c>
      <c r="L495">
        <v>10</v>
      </c>
      <c r="M495">
        <v>9.24</v>
      </c>
      <c r="N495">
        <v>25</v>
      </c>
      <c r="O495">
        <v>70.599999999999994</v>
      </c>
      <c r="P495">
        <v>1.5</v>
      </c>
      <c r="Q495">
        <v>13686</v>
      </c>
      <c r="R495">
        <v>7827</v>
      </c>
      <c r="S495">
        <v>5</v>
      </c>
      <c r="T495">
        <v>72433491</v>
      </c>
      <c r="U495">
        <v>6917261</v>
      </c>
      <c r="V495">
        <v>65516230</v>
      </c>
    </row>
    <row r="496" spans="1:22" x14ac:dyDescent="0.3">
      <c r="A496" t="s">
        <v>513</v>
      </c>
      <c r="B496" t="s">
        <v>1158</v>
      </c>
      <c r="C496" t="s">
        <v>1634</v>
      </c>
      <c r="D496" t="s">
        <v>1635</v>
      </c>
      <c r="E496">
        <v>2024</v>
      </c>
      <c r="F496" t="s">
        <v>1641</v>
      </c>
      <c r="G496">
        <v>2988</v>
      </c>
      <c r="H496">
        <v>18801</v>
      </c>
      <c r="I496">
        <v>8727</v>
      </c>
      <c r="J496">
        <v>383270</v>
      </c>
      <c r="K496">
        <v>0.51</v>
      </c>
      <c r="L496">
        <v>3</v>
      </c>
      <c r="M496">
        <v>9.98</v>
      </c>
      <c r="N496">
        <v>0.05</v>
      </c>
      <c r="O496">
        <v>74.78</v>
      </c>
      <c r="P496">
        <v>1.9</v>
      </c>
      <c r="Q496">
        <v>3339</v>
      </c>
      <c r="R496">
        <v>5380</v>
      </c>
      <c r="S496">
        <v>13</v>
      </c>
      <c r="T496">
        <v>56177388</v>
      </c>
      <c r="U496">
        <v>26459546</v>
      </c>
      <c r="V496">
        <v>29717842</v>
      </c>
    </row>
    <row r="497" spans="1:22" x14ac:dyDescent="0.3">
      <c r="A497" t="s">
        <v>514</v>
      </c>
      <c r="B497" t="s">
        <v>1283</v>
      </c>
      <c r="C497" t="s">
        <v>1633</v>
      </c>
      <c r="D497" t="s">
        <v>1636</v>
      </c>
      <c r="E497">
        <v>2024</v>
      </c>
      <c r="F497" t="s">
        <v>1641</v>
      </c>
      <c r="G497">
        <v>3686</v>
      </c>
      <c r="H497">
        <v>11933</v>
      </c>
      <c r="I497">
        <v>1971</v>
      </c>
      <c r="J497">
        <v>368215</v>
      </c>
      <c r="K497">
        <v>13.19</v>
      </c>
      <c r="L497">
        <v>0</v>
      </c>
      <c r="M497">
        <v>0.32</v>
      </c>
      <c r="N497">
        <v>15.97</v>
      </c>
      <c r="O497">
        <v>80.930000000000007</v>
      </c>
      <c r="P497">
        <v>2.4</v>
      </c>
      <c r="Q497">
        <v>20787</v>
      </c>
      <c r="R497">
        <v>970</v>
      </c>
      <c r="S497">
        <v>5</v>
      </c>
      <c r="T497">
        <v>43985038</v>
      </c>
      <c r="U497">
        <v>7633321</v>
      </c>
      <c r="V497">
        <v>36351717</v>
      </c>
    </row>
    <row r="498" spans="1:22" x14ac:dyDescent="0.3">
      <c r="A498" t="s">
        <v>515</v>
      </c>
      <c r="B498" t="s">
        <v>1400</v>
      </c>
      <c r="C498" t="s">
        <v>1633</v>
      </c>
      <c r="D498" t="s">
        <v>1637</v>
      </c>
      <c r="E498">
        <v>2023</v>
      </c>
      <c r="F498" t="s">
        <v>1642</v>
      </c>
      <c r="G498">
        <v>3272</v>
      </c>
      <c r="H498">
        <v>17025</v>
      </c>
      <c r="I498">
        <v>6391</v>
      </c>
      <c r="J498">
        <v>252193</v>
      </c>
      <c r="K498">
        <v>3.65</v>
      </c>
      <c r="L498">
        <v>6</v>
      </c>
      <c r="M498">
        <v>2.36</v>
      </c>
      <c r="N498">
        <v>3.53</v>
      </c>
      <c r="O498">
        <v>31.04</v>
      </c>
      <c r="P498">
        <v>4</v>
      </c>
      <c r="Q498">
        <v>7705</v>
      </c>
      <c r="R498">
        <v>3299</v>
      </c>
      <c r="S498">
        <v>11</v>
      </c>
      <c r="T498">
        <v>55705800</v>
      </c>
      <c r="U498">
        <v>21163545</v>
      </c>
      <c r="V498">
        <v>34542255</v>
      </c>
    </row>
    <row r="499" spans="1:22" x14ac:dyDescent="0.3">
      <c r="A499" t="s">
        <v>516</v>
      </c>
      <c r="B499" t="s">
        <v>1401</v>
      </c>
      <c r="C499" t="s">
        <v>1633</v>
      </c>
      <c r="D499" t="s">
        <v>1635</v>
      </c>
      <c r="E499">
        <v>2023</v>
      </c>
      <c r="F499" t="s">
        <v>1642</v>
      </c>
      <c r="G499">
        <v>1217</v>
      </c>
      <c r="H499">
        <v>1589</v>
      </c>
      <c r="I499">
        <v>12718</v>
      </c>
      <c r="J499">
        <v>386907</v>
      </c>
      <c r="K499">
        <v>8.36</v>
      </c>
      <c r="L499">
        <v>17</v>
      </c>
      <c r="M499">
        <v>3.1</v>
      </c>
      <c r="N499">
        <v>23.02</v>
      </c>
      <c r="O499">
        <v>27.96</v>
      </c>
      <c r="P499">
        <v>3.3</v>
      </c>
      <c r="Q499">
        <v>5895</v>
      </c>
      <c r="R499">
        <v>1845</v>
      </c>
      <c r="S499">
        <v>9</v>
      </c>
      <c r="T499">
        <v>1933813</v>
      </c>
      <c r="U499">
        <v>15864713</v>
      </c>
      <c r="V499">
        <v>-13930900</v>
      </c>
    </row>
    <row r="500" spans="1:22" x14ac:dyDescent="0.3">
      <c r="A500" t="s">
        <v>517</v>
      </c>
      <c r="B500" t="s">
        <v>1246</v>
      </c>
      <c r="C500" t="s">
        <v>1633</v>
      </c>
      <c r="D500" t="s">
        <v>1635</v>
      </c>
      <c r="E500">
        <v>2023</v>
      </c>
      <c r="F500" t="s">
        <v>1639</v>
      </c>
      <c r="G500">
        <v>2666</v>
      </c>
      <c r="H500">
        <v>19593</v>
      </c>
      <c r="I500">
        <v>9935</v>
      </c>
      <c r="J500">
        <v>285422</v>
      </c>
      <c r="K500">
        <v>0.57999999999999996</v>
      </c>
      <c r="L500">
        <v>8</v>
      </c>
      <c r="M500">
        <v>3.99</v>
      </c>
      <c r="N500">
        <v>2.34</v>
      </c>
      <c r="O500">
        <v>47.24</v>
      </c>
      <c r="P500">
        <v>3.8</v>
      </c>
      <c r="Q500">
        <v>16790</v>
      </c>
      <c r="R500">
        <v>5370</v>
      </c>
      <c r="S500">
        <v>11</v>
      </c>
      <c r="T500">
        <v>52234938</v>
      </c>
      <c r="U500">
        <v>26772132</v>
      </c>
      <c r="V500">
        <v>25462806</v>
      </c>
    </row>
    <row r="501" spans="1:22" x14ac:dyDescent="0.3">
      <c r="A501" t="s">
        <v>518</v>
      </c>
      <c r="B501" t="s">
        <v>1402</v>
      </c>
      <c r="C501" t="s">
        <v>1633</v>
      </c>
      <c r="D501" t="s">
        <v>1636</v>
      </c>
      <c r="E501">
        <v>2024</v>
      </c>
      <c r="F501" t="s">
        <v>1640</v>
      </c>
      <c r="G501">
        <v>1112</v>
      </c>
      <c r="H501">
        <v>11861</v>
      </c>
      <c r="I501">
        <v>7142</v>
      </c>
      <c r="J501">
        <v>455453</v>
      </c>
      <c r="K501">
        <v>10</v>
      </c>
      <c r="L501">
        <v>2</v>
      </c>
      <c r="M501">
        <v>2.42</v>
      </c>
      <c r="N501">
        <v>23.88</v>
      </c>
      <c r="O501">
        <v>31.21</v>
      </c>
      <c r="P501">
        <v>3.3</v>
      </c>
      <c r="Q501">
        <v>5191</v>
      </c>
      <c r="R501">
        <v>8735</v>
      </c>
      <c r="S501">
        <v>14</v>
      </c>
      <c r="T501">
        <v>13189432</v>
      </c>
      <c r="U501">
        <v>8397357</v>
      </c>
      <c r="V501">
        <v>4792075</v>
      </c>
    </row>
    <row r="502" spans="1:22" x14ac:dyDescent="0.3">
      <c r="A502" t="s">
        <v>519</v>
      </c>
      <c r="B502" t="s">
        <v>1265</v>
      </c>
      <c r="C502" t="s">
        <v>1634</v>
      </c>
      <c r="D502" t="s">
        <v>1638</v>
      </c>
      <c r="E502">
        <v>2023</v>
      </c>
      <c r="F502" t="s">
        <v>1639</v>
      </c>
      <c r="G502">
        <v>2206</v>
      </c>
      <c r="H502">
        <v>17869</v>
      </c>
      <c r="I502">
        <v>2249</v>
      </c>
      <c r="J502">
        <v>196721</v>
      </c>
      <c r="K502">
        <v>4.8499999999999996</v>
      </c>
      <c r="L502">
        <v>7</v>
      </c>
      <c r="M502">
        <v>2.0299999999999998</v>
      </c>
      <c r="N502">
        <v>15.27</v>
      </c>
      <c r="O502">
        <v>68.739999999999995</v>
      </c>
      <c r="P502">
        <v>3.7</v>
      </c>
      <c r="Q502">
        <v>8970</v>
      </c>
      <c r="R502">
        <v>5986</v>
      </c>
      <c r="S502">
        <v>11</v>
      </c>
      <c r="T502">
        <v>39419014</v>
      </c>
      <c r="U502">
        <v>5158015</v>
      </c>
      <c r="V502">
        <v>34260999</v>
      </c>
    </row>
    <row r="503" spans="1:22" x14ac:dyDescent="0.3">
      <c r="A503" t="s">
        <v>520</v>
      </c>
      <c r="B503" t="s">
        <v>1403</v>
      </c>
      <c r="C503" t="s">
        <v>1634</v>
      </c>
      <c r="D503" t="s">
        <v>1635</v>
      </c>
      <c r="E503">
        <v>2024</v>
      </c>
      <c r="F503" t="s">
        <v>1642</v>
      </c>
      <c r="G503">
        <v>3032</v>
      </c>
      <c r="H503">
        <v>4541</v>
      </c>
      <c r="I503">
        <v>12729</v>
      </c>
      <c r="J503">
        <v>218785</v>
      </c>
      <c r="K503">
        <v>13.47</v>
      </c>
      <c r="L503">
        <v>18</v>
      </c>
      <c r="M503">
        <v>9.5500000000000007</v>
      </c>
      <c r="N503">
        <v>0.03</v>
      </c>
      <c r="O503">
        <v>60.88</v>
      </c>
      <c r="P503">
        <v>1</v>
      </c>
      <c r="Q503">
        <v>5341</v>
      </c>
      <c r="R503">
        <v>5690</v>
      </c>
      <c r="S503">
        <v>11</v>
      </c>
      <c r="T503">
        <v>13768312</v>
      </c>
      <c r="U503">
        <v>38813113</v>
      </c>
      <c r="V503">
        <v>-25044801</v>
      </c>
    </row>
    <row r="504" spans="1:22" x14ac:dyDescent="0.3">
      <c r="A504" t="s">
        <v>521</v>
      </c>
      <c r="B504" t="s">
        <v>1404</v>
      </c>
      <c r="C504" t="s">
        <v>1633</v>
      </c>
      <c r="D504" t="s">
        <v>1635</v>
      </c>
      <c r="E504">
        <v>2024</v>
      </c>
      <c r="F504" t="s">
        <v>1642</v>
      </c>
      <c r="G504">
        <v>3344</v>
      </c>
      <c r="H504">
        <v>1605</v>
      </c>
      <c r="I504">
        <v>3339</v>
      </c>
      <c r="J504">
        <v>254535</v>
      </c>
      <c r="K504">
        <v>13.32</v>
      </c>
      <c r="L504">
        <v>3</v>
      </c>
      <c r="M504">
        <v>9.19</v>
      </c>
      <c r="N504">
        <v>22.35</v>
      </c>
      <c r="O504">
        <v>80</v>
      </c>
      <c r="P504">
        <v>4.7</v>
      </c>
      <c r="Q504">
        <v>5848</v>
      </c>
      <c r="R504">
        <v>7997</v>
      </c>
      <c r="S504">
        <v>11</v>
      </c>
      <c r="T504">
        <v>5367120</v>
      </c>
      <c r="U504">
        <v>11420151</v>
      </c>
      <c r="V504">
        <v>-6053031</v>
      </c>
    </row>
    <row r="505" spans="1:22" x14ac:dyDescent="0.3">
      <c r="A505" t="s">
        <v>522</v>
      </c>
      <c r="B505" t="s">
        <v>1405</v>
      </c>
      <c r="C505" t="s">
        <v>1632</v>
      </c>
      <c r="D505" t="s">
        <v>1635</v>
      </c>
      <c r="E505">
        <v>2024</v>
      </c>
      <c r="F505" t="s">
        <v>1639</v>
      </c>
      <c r="G505">
        <v>4779</v>
      </c>
      <c r="H505">
        <v>10578</v>
      </c>
      <c r="I505">
        <v>4759</v>
      </c>
      <c r="J505">
        <v>226481</v>
      </c>
      <c r="K505">
        <v>4.88</v>
      </c>
      <c r="L505">
        <v>17</v>
      </c>
      <c r="M505">
        <v>0.47</v>
      </c>
      <c r="N505">
        <v>13.04</v>
      </c>
      <c r="O505">
        <v>16.62</v>
      </c>
      <c r="P505">
        <v>1.4</v>
      </c>
      <c r="Q505">
        <v>19276</v>
      </c>
      <c r="R505">
        <v>8764</v>
      </c>
      <c r="S505">
        <v>11</v>
      </c>
      <c r="T505">
        <v>50552262</v>
      </c>
      <c r="U505">
        <v>22969742</v>
      </c>
      <c r="V505">
        <v>27582520</v>
      </c>
    </row>
    <row r="506" spans="1:22" x14ac:dyDescent="0.3">
      <c r="A506" t="s">
        <v>523</v>
      </c>
      <c r="B506" t="s">
        <v>1105</v>
      </c>
      <c r="C506" t="s">
        <v>1633</v>
      </c>
      <c r="D506" t="s">
        <v>1638</v>
      </c>
      <c r="E506">
        <v>2024</v>
      </c>
      <c r="F506" t="s">
        <v>1640</v>
      </c>
      <c r="G506">
        <v>1206</v>
      </c>
      <c r="H506">
        <v>19779</v>
      </c>
      <c r="I506">
        <v>13983</v>
      </c>
      <c r="J506">
        <v>229838</v>
      </c>
      <c r="K506">
        <v>13.51</v>
      </c>
      <c r="L506">
        <v>19</v>
      </c>
      <c r="M506">
        <v>3.39</v>
      </c>
      <c r="N506">
        <v>6.57</v>
      </c>
      <c r="O506">
        <v>83.21</v>
      </c>
      <c r="P506">
        <v>2.6</v>
      </c>
      <c r="Q506">
        <v>7560</v>
      </c>
      <c r="R506">
        <v>8371</v>
      </c>
      <c r="S506">
        <v>2</v>
      </c>
      <c r="T506">
        <v>23853474</v>
      </c>
      <c r="U506">
        <v>17093336</v>
      </c>
      <c r="V506">
        <v>6760138</v>
      </c>
    </row>
    <row r="507" spans="1:22" x14ac:dyDescent="0.3">
      <c r="A507" t="s">
        <v>524</v>
      </c>
      <c r="B507" t="s">
        <v>1406</v>
      </c>
      <c r="C507" t="s">
        <v>1634</v>
      </c>
      <c r="D507" t="s">
        <v>1637</v>
      </c>
      <c r="E507">
        <v>2024</v>
      </c>
      <c r="F507" t="s">
        <v>1642</v>
      </c>
      <c r="G507">
        <v>782</v>
      </c>
      <c r="H507">
        <v>7590</v>
      </c>
      <c r="I507">
        <v>7085</v>
      </c>
      <c r="J507">
        <v>96154</v>
      </c>
      <c r="K507">
        <v>14.94</v>
      </c>
      <c r="L507">
        <v>10</v>
      </c>
      <c r="M507">
        <v>4.05</v>
      </c>
      <c r="N507">
        <v>19.18</v>
      </c>
      <c r="O507">
        <v>33.47</v>
      </c>
      <c r="P507">
        <v>4.0999999999999996</v>
      </c>
      <c r="Q507">
        <v>17025</v>
      </c>
      <c r="R507">
        <v>5258</v>
      </c>
      <c r="S507">
        <v>6</v>
      </c>
      <c r="T507">
        <v>5935380</v>
      </c>
      <c r="U507">
        <v>5636624</v>
      </c>
      <c r="V507">
        <v>298756</v>
      </c>
    </row>
    <row r="508" spans="1:22" x14ac:dyDescent="0.3">
      <c r="A508" t="s">
        <v>525</v>
      </c>
      <c r="B508" t="s">
        <v>1407</v>
      </c>
      <c r="C508" t="s">
        <v>1634</v>
      </c>
      <c r="D508" t="s">
        <v>1635</v>
      </c>
      <c r="E508">
        <v>2024</v>
      </c>
      <c r="F508" t="s">
        <v>1641</v>
      </c>
      <c r="G508">
        <v>4380</v>
      </c>
      <c r="H508">
        <v>7582</v>
      </c>
      <c r="I508">
        <v>6232</v>
      </c>
      <c r="J508">
        <v>319160</v>
      </c>
      <c r="K508">
        <v>12.38</v>
      </c>
      <c r="L508">
        <v>13</v>
      </c>
      <c r="M508">
        <v>2.39</v>
      </c>
      <c r="N508">
        <v>23.17</v>
      </c>
      <c r="O508">
        <v>49.26</v>
      </c>
      <c r="P508">
        <v>2.7</v>
      </c>
      <c r="Q508">
        <v>5800</v>
      </c>
      <c r="R508">
        <v>8531</v>
      </c>
      <c r="S508">
        <v>3</v>
      </c>
      <c r="T508">
        <v>33209160</v>
      </c>
      <c r="U508">
        <v>27615320</v>
      </c>
      <c r="V508">
        <v>5593840</v>
      </c>
    </row>
    <row r="509" spans="1:22" x14ac:dyDescent="0.3">
      <c r="A509" t="s">
        <v>526</v>
      </c>
      <c r="B509" t="s">
        <v>1408</v>
      </c>
      <c r="C509" t="s">
        <v>1634</v>
      </c>
      <c r="D509" t="s">
        <v>1638</v>
      </c>
      <c r="E509">
        <v>2023</v>
      </c>
      <c r="F509" t="s">
        <v>1641</v>
      </c>
      <c r="G509">
        <v>4896</v>
      </c>
      <c r="H509">
        <v>18518</v>
      </c>
      <c r="I509">
        <v>5060</v>
      </c>
      <c r="J509">
        <v>491904</v>
      </c>
      <c r="K509">
        <v>12.67</v>
      </c>
      <c r="L509">
        <v>17</v>
      </c>
      <c r="M509">
        <v>6.29</v>
      </c>
      <c r="N509">
        <v>12.09</v>
      </c>
      <c r="O509">
        <v>45.09</v>
      </c>
      <c r="P509">
        <v>4.8</v>
      </c>
      <c r="Q509">
        <v>4838</v>
      </c>
      <c r="R509">
        <v>689</v>
      </c>
      <c r="S509">
        <v>14</v>
      </c>
      <c r="T509">
        <v>90664128</v>
      </c>
      <c r="U509">
        <v>25265664</v>
      </c>
      <c r="V509">
        <v>65398464</v>
      </c>
    </row>
    <row r="510" spans="1:22" x14ac:dyDescent="0.3">
      <c r="A510" t="s">
        <v>527</v>
      </c>
      <c r="B510" t="s">
        <v>1362</v>
      </c>
      <c r="C510" t="s">
        <v>1632</v>
      </c>
      <c r="D510" t="s">
        <v>1636</v>
      </c>
      <c r="E510">
        <v>2023</v>
      </c>
      <c r="F510" t="s">
        <v>1640</v>
      </c>
      <c r="G510">
        <v>1003</v>
      </c>
      <c r="H510">
        <v>3425</v>
      </c>
      <c r="I510">
        <v>3161</v>
      </c>
      <c r="J510">
        <v>401822</v>
      </c>
      <c r="K510">
        <v>3.74</v>
      </c>
      <c r="L510">
        <v>15</v>
      </c>
      <c r="M510">
        <v>6.4</v>
      </c>
      <c r="N510">
        <v>7.89</v>
      </c>
      <c r="O510">
        <v>70.819999999999993</v>
      </c>
      <c r="P510">
        <v>2.9</v>
      </c>
      <c r="Q510">
        <v>6987</v>
      </c>
      <c r="R510">
        <v>9652</v>
      </c>
      <c r="S510">
        <v>12</v>
      </c>
      <c r="T510">
        <v>3435275</v>
      </c>
      <c r="U510">
        <v>3572305</v>
      </c>
      <c r="V510">
        <v>-137030</v>
      </c>
    </row>
    <row r="511" spans="1:22" x14ac:dyDescent="0.3">
      <c r="A511" t="s">
        <v>528</v>
      </c>
      <c r="B511" t="s">
        <v>1409</v>
      </c>
      <c r="C511" t="s">
        <v>1634</v>
      </c>
      <c r="D511" t="s">
        <v>1637</v>
      </c>
      <c r="E511">
        <v>2024</v>
      </c>
      <c r="F511" t="s">
        <v>1642</v>
      </c>
      <c r="G511">
        <v>2589</v>
      </c>
      <c r="H511">
        <v>19940</v>
      </c>
      <c r="I511">
        <v>6964</v>
      </c>
      <c r="J511">
        <v>424200</v>
      </c>
      <c r="K511">
        <v>8.65</v>
      </c>
      <c r="L511">
        <v>2</v>
      </c>
      <c r="M511">
        <v>8.51</v>
      </c>
      <c r="N511">
        <v>19.72</v>
      </c>
      <c r="O511">
        <v>43.63</v>
      </c>
      <c r="P511">
        <v>4.5</v>
      </c>
      <c r="Q511">
        <v>5014</v>
      </c>
      <c r="R511">
        <v>1984</v>
      </c>
      <c r="S511">
        <v>10</v>
      </c>
      <c r="T511">
        <v>51624660</v>
      </c>
      <c r="U511">
        <v>18453996</v>
      </c>
      <c r="V511">
        <v>33170664</v>
      </c>
    </row>
    <row r="512" spans="1:22" x14ac:dyDescent="0.3">
      <c r="A512" t="s">
        <v>529</v>
      </c>
      <c r="B512" t="s">
        <v>1153</v>
      </c>
      <c r="C512" t="s">
        <v>1632</v>
      </c>
      <c r="D512" t="s">
        <v>1637</v>
      </c>
      <c r="E512">
        <v>2023</v>
      </c>
      <c r="F512" t="s">
        <v>1642</v>
      </c>
      <c r="G512">
        <v>3374</v>
      </c>
      <c r="H512">
        <v>8417</v>
      </c>
      <c r="I512">
        <v>14193</v>
      </c>
      <c r="J512">
        <v>104238</v>
      </c>
      <c r="K512">
        <v>1.01</v>
      </c>
      <c r="L512">
        <v>14</v>
      </c>
      <c r="M512">
        <v>7.41</v>
      </c>
      <c r="N512">
        <v>17.04</v>
      </c>
      <c r="O512">
        <v>85.48</v>
      </c>
      <c r="P512">
        <v>4.2</v>
      </c>
      <c r="Q512">
        <v>18643</v>
      </c>
      <c r="R512">
        <v>5499</v>
      </c>
      <c r="S512">
        <v>8</v>
      </c>
      <c r="T512">
        <v>28398958</v>
      </c>
      <c r="U512">
        <v>47991420</v>
      </c>
      <c r="V512">
        <v>-19592462</v>
      </c>
    </row>
    <row r="513" spans="1:22" x14ac:dyDescent="0.3">
      <c r="A513" t="s">
        <v>530</v>
      </c>
      <c r="B513" t="s">
        <v>1410</v>
      </c>
      <c r="C513" t="s">
        <v>1633</v>
      </c>
      <c r="D513" t="s">
        <v>1635</v>
      </c>
      <c r="E513">
        <v>2023</v>
      </c>
      <c r="F513" t="s">
        <v>1640</v>
      </c>
      <c r="G513">
        <v>3351</v>
      </c>
      <c r="H513">
        <v>2052</v>
      </c>
      <c r="I513">
        <v>12644</v>
      </c>
      <c r="J513">
        <v>370752</v>
      </c>
      <c r="K513">
        <v>1.42</v>
      </c>
      <c r="L513">
        <v>3</v>
      </c>
      <c r="M513">
        <v>5.43</v>
      </c>
      <c r="N513">
        <v>22.22</v>
      </c>
      <c r="O513">
        <v>82.2</v>
      </c>
      <c r="P513">
        <v>4.9000000000000004</v>
      </c>
      <c r="Q513">
        <v>12780</v>
      </c>
      <c r="R513">
        <v>8603</v>
      </c>
      <c r="S513">
        <v>11</v>
      </c>
      <c r="T513">
        <v>6876252</v>
      </c>
      <c r="U513">
        <v>42740796</v>
      </c>
      <c r="V513">
        <v>-35864544</v>
      </c>
    </row>
    <row r="514" spans="1:22" x14ac:dyDescent="0.3">
      <c r="A514" t="s">
        <v>531</v>
      </c>
      <c r="B514" t="s">
        <v>1319</v>
      </c>
      <c r="C514" t="s">
        <v>1634</v>
      </c>
      <c r="D514" t="s">
        <v>1638</v>
      </c>
      <c r="E514">
        <v>2024</v>
      </c>
      <c r="F514" t="s">
        <v>1639</v>
      </c>
      <c r="G514">
        <v>1592</v>
      </c>
      <c r="H514">
        <v>5411</v>
      </c>
      <c r="I514">
        <v>4470</v>
      </c>
      <c r="J514">
        <v>139081</v>
      </c>
      <c r="K514">
        <v>14.98</v>
      </c>
      <c r="L514">
        <v>4</v>
      </c>
      <c r="M514">
        <v>6.54</v>
      </c>
      <c r="N514">
        <v>17.309999999999999</v>
      </c>
      <c r="O514">
        <v>79.77</v>
      </c>
      <c r="P514">
        <v>4.7</v>
      </c>
      <c r="Q514">
        <v>11807</v>
      </c>
      <c r="R514">
        <v>1176</v>
      </c>
      <c r="S514">
        <v>9</v>
      </c>
      <c r="T514">
        <v>8614312</v>
      </c>
      <c r="U514">
        <v>7255321</v>
      </c>
      <c r="V514">
        <v>1358991</v>
      </c>
    </row>
    <row r="515" spans="1:22" x14ac:dyDescent="0.3">
      <c r="A515" t="s">
        <v>532</v>
      </c>
      <c r="B515" t="s">
        <v>1411</v>
      </c>
      <c r="C515" t="s">
        <v>1634</v>
      </c>
      <c r="D515" t="s">
        <v>1637</v>
      </c>
      <c r="E515">
        <v>2024</v>
      </c>
      <c r="F515" t="s">
        <v>1639</v>
      </c>
      <c r="G515">
        <v>1241</v>
      </c>
      <c r="H515">
        <v>4889</v>
      </c>
      <c r="I515">
        <v>2553</v>
      </c>
      <c r="J515">
        <v>297644</v>
      </c>
      <c r="K515">
        <v>4.9000000000000004</v>
      </c>
      <c r="L515">
        <v>16</v>
      </c>
      <c r="M515">
        <v>2.74</v>
      </c>
      <c r="N515">
        <v>6.09</v>
      </c>
      <c r="O515">
        <v>15.7</v>
      </c>
      <c r="P515">
        <v>4.5999999999999996</v>
      </c>
      <c r="Q515">
        <v>11415</v>
      </c>
      <c r="R515">
        <v>7335</v>
      </c>
      <c r="S515">
        <v>7</v>
      </c>
      <c r="T515">
        <v>6067249</v>
      </c>
      <c r="U515">
        <v>3465917</v>
      </c>
      <c r="V515">
        <v>2601332</v>
      </c>
    </row>
    <row r="516" spans="1:22" x14ac:dyDescent="0.3">
      <c r="A516" t="s">
        <v>533</v>
      </c>
      <c r="B516" t="s">
        <v>1412</v>
      </c>
      <c r="C516" t="s">
        <v>1634</v>
      </c>
      <c r="D516" t="s">
        <v>1637</v>
      </c>
      <c r="E516">
        <v>2023</v>
      </c>
      <c r="F516" t="s">
        <v>1639</v>
      </c>
      <c r="G516">
        <v>3043</v>
      </c>
      <c r="H516">
        <v>15129</v>
      </c>
      <c r="I516">
        <v>8900</v>
      </c>
      <c r="J516">
        <v>475113</v>
      </c>
      <c r="K516">
        <v>11.22</v>
      </c>
      <c r="L516">
        <v>6</v>
      </c>
      <c r="M516">
        <v>5.93</v>
      </c>
      <c r="N516">
        <v>23.29</v>
      </c>
      <c r="O516">
        <v>78.34</v>
      </c>
      <c r="P516">
        <v>3.9</v>
      </c>
      <c r="Q516">
        <v>12658</v>
      </c>
      <c r="R516">
        <v>6937</v>
      </c>
      <c r="S516">
        <v>10</v>
      </c>
      <c r="T516">
        <v>46037547</v>
      </c>
      <c r="U516">
        <v>27557813</v>
      </c>
      <c r="V516">
        <v>18479734</v>
      </c>
    </row>
    <row r="517" spans="1:22" x14ac:dyDescent="0.3">
      <c r="A517" t="s">
        <v>534</v>
      </c>
      <c r="B517" t="s">
        <v>1155</v>
      </c>
      <c r="C517" t="s">
        <v>1632</v>
      </c>
      <c r="D517" t="s">
        <v>1638</v>
      </c>
      <c r="E517">
        <v>2024</v>
      </c>
      <c r="F517" t="s">
        <v>1640</v>
      </c>
      <c r="G517">
        <v>2731</v>
      </c>
      <c r="H517">
        <v>3930</v>
      </c>
      <c r="I517">
        <v>11344</v>
      </c>
      <c r="J517">
        <v>363105</v>
      </c>
      <c r="K517">
        <v>12.1</v>
      </c>
      <c r="L517">
        <v>15</v>
      </c>
      <c r="M517">
        <v>4.8899999999999997</v>
      </c>
      <c r="N517">
        <v>2.62</v>
      </c>
      <c r="O517">
        <v>72.53</v>
      </c>
      <c r="P517">
        <v>2.5</v>
      </c>
      <c r="Q517">
        <v>10121</v>
      </c>
      <c r="R517">
        <v>133</v>
      </c>
      <c r="S517">
        <v>7</v>
      </c>
      <c r="T517">
        <v>10732830</v>
      </c>
      <c r="U517">
        <v>31343569</v>
      </c>
      <c r="V517">
        <v>-20610739</v>
      </c>
    </row>
    <row r="518" spans="1:22" x14ac:dyDescent="0.3">
      <c r="A518" t="s">
        <v>535</v>
      </c>
      <c r="B518" t="s">
        <v>1413</v>
      </c>
      <c r="C518" t="s">
        <v>1633</v>
      </c>
      <c r="D518" t="s">
        <v>1635</v>
      </c>
      <c r="E518">
        <v>2024</v>
      </c>
      <c r="F518" t="s">
        <v>1642</v>
      </c>
      <c r="G518">
        <v>1267</v>
      </c>
      <c r="H518">
        <v>1958</v>
      </c>
      <c r="I518">
        <v>2738</v>
      </c>
      <c r="J518">
        <v>249775</v>
      </c>
      <c r="K518">
        <v>12.87</v>
      </c>
      <c r="L518">
        <v>13</v>
      </c>
      <c r="M518">
        <v>1.33</v>
      </c>
      <c r="N518">
        <v>6.7</v>
      </c>
      <c r="O518">
        <v>18.28</v>
      </c>
      <c r="P518">
        <v>1.4</v>
      </c>
      <c r="Q518">
        <v>12047</v>
      </c>
      <c r="R518">
        <v>1941</v>
      </c>
      <c r="S518">
        <v>8</v>
      </c>
      <c r="T518">
        <v>2480786</v>
      </c>
      <c r="U518">
        <v>3718821</v>
      </c>
      <c r="V518">
        <v>-1238035</v>
      </c>
    </row>
    <row r="519" spans="1:22" x14ac:dyDescent="0.3">
      <c r="A519" t="s">
        <v>536</v>
      </c>
      <c r="B519" t="s">
        <v>1343</v>
      </c>
      <c r="C519" t="s">
        <v>1633</v>
      </c>
      <c r="D519" t="s">
        <v>1635</v>
      </c>
      <c r="E519">
        <v>2024</v>
      </c>
      <c r="F519" t="s">
        <v>1640</v>
      </c>
      <c r="G519">
        <v>1590</v>
      </c>
      <c r="H519">
        <v>14895</v>
      </c>
      <c r="I519">
        <v>9362</v>
      </c>
      <c r="J519">
        <v>487973</v>
      </c>
      <c r="K519">
        <v>14.96</v>
      </c>
      <c r="L519">
        <v>15</v>
      </c>
      <c r="M519">
        <v>2.4300000000000002</v>
      </c>
      <c r="N519">
        <v>13</v>
      </c>
      <c r="O519">
        <v>18.59</v>
      </c>
      <c r="P519">
        <v>3.8</v>
      </c>
      <c r="Q519">
        <v>14985</v>
      </c>
      <c r="R519">
        <v>4581</v>
      </c>
      <c r="S519">
        <v>8</v>
      </c>
      <c r="T519">
        <v>23683050</v>
      </c>
      <c r="U519">
        <v>15373553</v>
      </c>
      <c r="V519">
        <v>8309497</v>
      </c>
    </row>
    <row r="520" spans="1:22" x14ac:dyDescent="0.3">
      <c r="A520" t="s">
        <v>537</v>
      </c>
      <c r="B520" t="s">
        <v>1103</v>
      </c>
      <c r="C520" t="s">
        <v>1632</v>
      </c>
      <c r="D520" t="s">
        <v>1635</v>
      </c>
      <c r="E520">
        <v>2024</v>
      </c>
      <c r="F520" t="s">
        <v>1642</v>
      </c>
      <c r="G520">
        <v>3286</v>
      </c>
      <c r="H520">
        <v>1707</v>
      </c>
      <c r="I520">
        <v>6776</v>
      </c>
      <c r="J520">
        <v>339061</v>
      </c>
      <c r="K520">
        <v>3.62</v>
      </c>
      <c r="L520">
        <v>6</v>
      </c>
      <c r="M520">
        <v>2.92</v>
      </c>
      <c r="N520">
        <v>14.14</v>
      </c>
      <c r="O520">
        <v>18.09</v>
      </c>
      <c r="P520">
        <v>4.9000000000000004</v>
      </c>
      <c r="Q520">
        <v>3959</v>
      </c>
      <c r="R520">
        <v>8540</v>
      </c>
      <c r="S520">
        <v>10</v>
      </c>
      <c r="T520">
        <v>5609202</v>
      </c>
      <c r="U520">
        <v>22604997</v>
      </c>
      <c r="V520">
        <v>-16995795</v>
      </c>
    </row>
    <row r="521" spans="1:22" x14ac:dyDescent="0.3">
      <c r="A521" t="s">
        <v>538</v>
      </c>
      <c r="B521" t="s">
        <v>1414</v>
      </c>
      <c r="C521" t="s">
        <v>1632</v>
      </c>
      <c r="D521" t="s">
        <v>1637</v>
      </c>
      <c r="E521">
        <v>2024</v>
      </c>
      <c r="F521" t="s">
        <v>1642</v>
      </c>
      <c r="G521">
        <v>2436</v>
      </c>
      <c r="H521">
        <v>2399</v>
      </c>
      <c r="I521">
        <v>13940</v>
      </c>
      <c r="J521">
        <v>465952</v>
      </c>
      <c r="K521">
        <v>0.61</v>
      </c>
      <c r="L521">
        <v>8</v>
      </c>
      <c r="M521">
        <v>9.24</v>
      </c>
      <c r="N521">
        <v>0.38</v>
      </c>
      <c r="O521">
        <v>10.91</v>
      </c>
      <c r="P521">
        <v>3.9</v>
      </c>
      <c r="Q521">
        <v>6773</v>
      </c>
      <c r="R521">
        <v>1234</v>
      </c>
      <c r="S521">
        <v>12</v>
      </c>
      <c r="T521">
        <v>5843964</v>
      </c>
      <c r="U521">
        <v>34423792</v>
      </c>
      <c r="V521">
        <v>-28579828</v>
      </c>
    </row>
    <row r="522" spans="1:22" x14ac:dyDescent="0.3">
      <c r="A522" t="s">
        <v>539</v>
      </c>
      <c r="B522" t="s">
        <v>1415</v>
      </c>
      <c r="C522" t="s">
        <v>1634</v>
      </c>
      <c r="D522" t="s">
        <v>1638</v>
      </c>
      <c r="E522">
        <v>2024</v>
      </c>
      <c r="F522" t="s">
        <v>1642</v>
      </c>
      <c r="G522">
        <v>3769</v>
      </c>
      <c r="H522">
        <v>13153</v>
      </c>
      <c r="I522">
        <v>13471</v>
      </c>
      <c r="J522">
        <v>340134</v>
      </c>
      <c r="K522">
        <v>6.17</v>
      </c>
      <c r="L522">
        <v>3</v>
      </c>
      <c r="M522">
        <v>2.2999999999999998</v>
      </c>
      <c r="N522">
        <v>19.510000000000002</v>
      </c>
      <c r="O522">
        <v>53.89</v>
      </c>
      <c r="P522">
        <v>4.7</v>
      </c>
      <c r="Q522">
        <v>19602</v>
      </c>
      <c r="R522">
        <v>7361</v>
      </c>
      <c r="S522">
        <v>9</v>
      </c>
      <c r="T522">
        <v>49573657</v>
      </c>
      <c r="U522">
        <v>51112333</v>
      </c>
      <c r="V522">
        <v>-1538676</v>
      </c>
    </row>
    <row r="523" spans="1:22" x14ac:dyDescent="0.3">
      <c r="A523" t="s">
        <v>540</v>
      </c>
      <c r="B523" t="s">
        <v>1290</v>
      </c>
      <c r="C523" t="s">
        <v>1633</v>
      </c>
      <c r="D523" t="s">
        <v>1637</v>
      </c>
      <c r="E523">
        <v>2024</v>
      </c>
      <c r="F523" t="s">
        <v>1640</v>
      </c>
      <c r="G523">
        <v>1438</v>
      </c>
      <c r="H523">
        <v>17905</v>
      </c>
      <c r="I523">
        <v>10923</v>
      </c>
      <c r="J523">
        <v>112551</v>
      </c>
      <c r="K523">
        <v>1.95</v>
      </c>
      <c r="L523">
        <v>10</v>
      </c>
      <c r="M523">
        <v>2.89</v>
      </c>
      <c r="N523">
        <v>9.0399999999999991</v>
      </c>
      <c r="O523">
        <v>87.87</v>
      </c>
      <c r="P523">
        <v>4.2</v>
      </c>
      <c r="Q523">
        <v>10957</v>
      </c>
      <c r="R523">
        <v>5398</v>
      </c>
      <c r="S523">
        <v>14</v>
      </c>
      <c r="T523">
        <v>25747390</v>
      </c>
      <c r="U523">
        <v>15819825</v>
      </c>
      <c r="V523">
        <v>9927565</v>
      </c>
    </row>
    <row r="524" spans="1:22" x14ac:dyDescent="0.3">
      <c r="A524" t="s">
        <v>541</v>
      </c>
      <c r="B524" t="s">
        <v>1145</v>
      </c>
      <c r="C524" t="s">
        <v>1633</v>
      </c>
      <c r="D524" t="s">
        <v>1636</v>
      </c>
      <c r="E524">
        <v>2024</v>
      </c>
      <c r="F524" t="s">
        <v>1642</v>
      </c>
      <c r="G524">
        <v>1906</v>
      </c>
      <c r="H524">
        <v>10101</v>
      </c>
      <c r="I524">
        <v>7388</v>
      </c>
      <c r="J524">
        <v>260695</v>
      </c>
      <c r="K524">
        <v>0.34</v>
      </c>
      <c r="L524">
        <v>1</v>
      </c>
      <c r="M524">
        <v>3.69</v>
      </c>
      <c r="N524">
        <v>10.16</v>
      </c>
      <c r="O524">
        <v>45.09</v>
      </c>
      <c r="P524">
        <v>1.7</v>
      </c>
      <c r="Q524">
        <v>6923</v>
      </c>
      <c r="R524">
        <v>7117</v>
      </c>
      <c r="S524">
        <v>2</v>
      </c>
      <c r="T524">
        <v>19252506</v>
      </c>
      <c r="U524">
        <v>14342223</v>
      </c>
      <c r="V524">
        <v>4910283</v>
      </c>
    </row>
    <row r="525" spans="1:22" x14ac:dyDescent="0.3">
      <c r="A525" t="s">
        <v>542</v>
      </c>
      <c r="B525" t="s">
        <v>1414</v>
      </c>
      <c r="C525" t="s">
        <v>1633</v>
      </c>
      <c r="D525" t="s">
        <v>1636</v>
      </c>
      <c r="E525">
        <v>2024</v>
      </c>
      <c r="F525" t="s">
        <v>1642</v>
      </c>
      <c r="G525">
        <v>1415</v>
      </c>
      <c r="H525">
        <v>2394</v>
      </c>
      <c r="I525">
        <v>9416</v>
      </c>
      <c r="J525">
        <v>203512</v>
      </c>
      <c r="K525">
        <v>5.41</v>
      </c>
      <c r="L525">
        <v>11</v>
      </c>
      <c r="M525">
        <v>6.64</v>
      </c>
      <c r="N525">
        <v>20.23</v>
      </c>
      <c r="O525">
        <v>53.26</v>
      </c>
      <c r="P525">
        <v>2</v>
      </c>
      <c r="Q525">
        <v>19192</v>
      </c>
      <c r="R525">
        <v>7871</v>
      </c>
      <c r="S525">
        <v>5</v>
      </c>
      <c r="T525">
        <v>3387510</v>
      </c>
      <c r="U525">
        <v>13527152</v>
      </c>
      <c r="V525">
        <v>-10139642</v>
      </c>
    </row>
    <row r="526" spans="1:22" x14ac:dyDescent="0.3">
      <c r="A526" t="s">
        <v>543</v>
      </c>
      <c r="B526" t="s">
        <v>1286</v>
      </c>
      <c r="C526" t="s">
        <v>1634</v>
      </c>
      <c r="D526" t="s">
        <v>1637</v>
      </c>
      <c r="E526">
        <v>2024</v>
      </c>
      <c r="F526" t="s">
        <v>1642</v>
      </c>
      <c r="G526">
        <v>549</v>
      </c>
      <c r="H526">
        <v>2014</v>
      </c>
      <c r="I526">
        <v>7104</v>
      </c>
      <c r="J526">
        <v>216277</v>
      </c>
      <c r="K526">
        <v>11.76</v>
      </c>
      <c r="L526">
        <v>11</v>
      </c>
      <c r="M526">
        <v>1.18</v>
      </c>
      <c r="N526">
        <v>9.48</v>
      </c>
      <c r="O526">
        <v>87.44</v>
      </c>
      <c r="P526">
        <v>2.4</v>
      </c>
      <c r="Q526">
        <v>18934</v>
      </c>
      <c r="R526">
        <v>8667</v>
      </c>
      <c r="S526">
        <v>8</v>
      </c>
      <c r="T526">
        <v>1105686</v>
      </c>
      <c r="U526">
        <v>4116373</v>
      </c>
      <c r="V526">
        <v>-3010687</v>
      </c>
    </row>
    <row r="527" spans="1:22" x14ac:dyDescent="0.3">
      <c r="A527" t="s">
        <v>544</v>
      </c>
      <c r="B527" t="s">
        <v>1416</v>
      </c>
      <c r="C527" t="s">
        <v>1633</v>
      </c>
      <c r="D527" t="s">
        <v>1637</v>
      </c>
      <c r="E527">
        <v>2024</v>
      </c>
      <c r="F527" t="s">
        <v>1640</v>
      </c>
      <c r="G527">
        <v>1730</v>
      </c>
      <c r="H527">
        <v>5609</v>
      </c>
      <c r="I527">
        <v>8145</v>
      </c>
      <c r="J527">
        <v>130811</v>
      </c>
      <c r="K527">
        <v>8.49</v>
      </c>
      <c r="L527">
        <v>3</v>
      </c>
      <c r="M527">
        <v>9.5399999999999991</v>
      </c>
      <c r="N527">
        <v>1.18</v>
      </c>
      <c r="O527">
        <v>30.41</v>
      </c>
      <c r="P527">
        <v>1.7</v>
      </c>
      <c r="Q527">
        <v>6979</v>
      </c>
      <c r="R527">
        <v>9015</v>
      </c>
      <c r="S527">
        <v>12</v>
      </c>
      <c r="T527">
        <v>9703570</v>
      </c>
      <c r="U527">
        <v>14221661</v>
      </c>
      <c r="V527">
        <v>-4518091</v>
      </c>
    </row>
    <row r="528" spans="1:22" x14ac:dyDescent="0.3">
      <c r="A528" t="s">
        <v>545</v>
      </c>
      <c r="B528" t="s">
        <v>1153</v>
      </c>
      <c r="C528" t="s">
        <v>1633</v>
      </c>
      <c r="D528" t="s">
        <v>1637</v>
      </c>
      <c r="E528">
        <v>2024</v>
      </c>
      <c r="F528" t="s">
        <v>1642</v>
      </c>
      <c r="G528">
        <v>560</v>
      </c>
      <c r="H528">
        <v>14758</v>
      </c>
      <c r="I528">
        <v>13716</v>
      </c>
      <c r="J528">
        <v>304840</v>
      </c>
      <c r="K528">
        <v>4.6900000000000004</v>
      </c>
      <c r="L528">
        <v>17</v>
      </c>
      <c r="M528">
        <v>8.66</v>
      </c>
      <c r="N528">
        <v>4.41</v>
      </c>
      <c r="O528">
        <v>78.680000000000007</v>
      </c>
      <c r="P528">
        <v>3.3</v>
      </c>
      <c r="Q528">
        <v>16919</v>
      </c>
      <c r="R528">
        <v>2013</v>
      </c>
      <c r="S528">
        <v>9</v>
      </c>
      <c r="T528">
        <v>8264480</v>
      </c>
      <c r="U528">
        <v>7985800</v>
      </c>
      <c r="V528">
        <v>278680</v>
      </c>
    </row>
    <row r="529" spans="1:22" x14ac:dyDescent="0.3">
      <c r="A529" t="s">
        <v>546</v>
      </c>
      <c r="B529" t="s">
        <v>1417</v>
      </c>
      <c r="C529" t="s">
        <v>1632</v>
      </c>
      <c r="D529" t="s">
        <v>1635</v>
      </c>
      <c r="E529">
        <v>2023</v>
      </c>
      <c r="F529" t="s">
        <v>1640</v>
      </c>
      <c r="G529">
        <v>4362</v>
      </c>
      <c r="H529">
        <v>16813</v>
      </c>
      <c r="I529">
        <v>8675</v>
      </c>
      <c r="J529">
        <v>367247</v>
      </c>
      <c r="K529">
        <v>9.82</v>
      </c>
      <c r="L529">
        <v>6</v>
      </c>
      <c r="M529">
        <v>5.77</v>
      </c>
      <c r="N529">
        <v>23.9</v>
      </c>
      <c r="O529">
        <v>53.71</v>
      </c>
      <c r="P529">
        <v>4.9000000000000004</v>
      </c>
      <c r="Q529">
        <v>3749</v>
      </c>
      <c r="R529">
        <v>4397</v>
      </c>
      <c r="S529">
        <v>8</v>
      </c>
      <c r="T529">
        <v>73338306</v>
      </c>
      <c r="U529">
        <v>38207597</v>
      </c>
      <c r="V529">
        <v>35130709</v>
      </c>
    </row>
    <row r="530" spans="1:22" x14ac:dyDescent="0.3">
      <c r="A530" t="s">
        <v>547</v>
      </c>
      <c r="B530" t="s">
        <v>1418</v>
      </c>
      <c r="C530" t="s">
        <v>1632</v>
      </c>
      <c r="D530" t="s">
        <v>1638</v>
      </c>
      <c r="E530">
        <v>2023</v>
      </c>
      <c r="F530" t="s">
        <v>1642</v>
      </c>
      <c r="G530">
        <v>1374</v>
      </c>
      <c r="H530">
        <v>16849</v>
      </c>
      <c r="I530">
        <v>9886</v>
      </c>
      <c r="J530">
        <v>484843</v>
      </c>
      <c r="K530">
        <v>3.48</v>
      </c>
      <c r="L530">
        <v>0</v>
      </c>
      <c r="M530">
        <v>6.74</v>
      </c>
      <c r="N530">
        <v>1.76</v>
      </c>
      <c r="O530">
        <v>55.56</v>
      </c>
      <c r="P530">
        <v>4</v>
      </c>
      <c r="Q530">
        <v>4309</v>
      </c>
      <c r="R530">
        <v>2042</v>
      </c>
      <c r="S530">
        <v>13</v>
      </c>
      <c r="T530">
        <v>23150526</v>
      </c>
      <c r="U530">
        <v>14068207</v>
      </c>
      <c r="V530">
        <v>9082319</v>
      </c>
    </row>
    <row r="531" spans="1:22" x14ac:dyDescent="0.3">
      <c r="A531" t="s">
        <v>548</v>
      </c>
      <c r="B531" t="s">
        <v>1419</v>
      </c>
      <c r="C531" t="s">
        <v>1634</v>
      </c>
      <c r="D531" t="s">
        <v>1637</v>
      </c>
      <c r="E531">
        <v>2024</v>
      </c>
      <c r="F531" t="s">
        <v>1641</v>
      </c>
      <c r="G531">
        <v>1205</v>
      </c>
      <c r="H531">
        <v>8679</v>
      </c>
      <c r="I531">
        <v>7433</v>
      </c>
      <c r="J531">
        <v>418266</v>
      </c>
      <c r="K531">
        <v>0.22</v>
      </c>
      <c r="L531">
        <v>12</v>
      </c>
      <c r="M531">
        <v>0.17</v>
      </c>
      <c r="N531">
        <v>8.8699999999999992</v>
      </c>
      <c r="O531">
        <v>37.450000000000003</v>
      </c>
      <c r="P531">
        <v>2.7</v>
      </c>
      <c r="Q531">
        <v>4421</v>
      </c>
      <c r="R531">
        <v>4104</v>
      </c>
      <c r="S531">
        <v>4</v>
      </c>
      <c r="T531">
        <v>10458195</v>
      </c>
      <c r="U531">
        <v>9375031</v>
      </c>
      <c r="V531">
        <v>1083164</v>
      </c>
    </row>
    <row r="532" spans="1:22" x14ac:dyDescent="0.3">
      <c r="A532" t="s">
        <v>549</v>
      </c>
      <c r="B532" t="s">
        <v>1238</v>
      </c>
      <c r="C532" t="s">
        <v>1632</v>
      </c>
      <c r="D532" t="s">
        <v>1638</v>
      </c>
      <c r="E532">
        <v>2023</v>
      </c>
      <c r="F532" t="s">
        <v>1641</v>
      </c>
      <c r="G532">
        <v>1877</v>
      </c>
      <c r="H532">
        <v>11826</v>
      </c>
      <c r="I532">
        <v>1397</v>
      </c>
      <c r="J532">
        <v>284104</v>
      </c>
      <c r="K532">
        <v>11.47</v>
      </c>
      <c r="L532">
        <v>5</v>
      </c>
      <c r="M532">
        <v>3.39</v>
      </c>
      <c r="N532">
        <v>12.58</v>
      </c>
      <c r="O532">
        <v>54.93</v>
      </c>
      <c r="P532">
        <v>1</v>
      </c>
      <c r="Q532">
        <v>6176</v>
      </c>
      <c r="R532">
        <v>1431</v>
      </c>
      <c r="S532">
        <v>5</v>
      </c>
      <c r="T532">
        <v>22197402</v>
      </c>
      <c r="U532">
        <v>2906273</v>
      </c>
      <c r="V532">
        <v>19291129</v>
      </c>
    </row>
    <row r="533" spans="1:22" x14ac:dyDescent="0.3">
      <c r="A533" t="s">
        <v>550</v>
      </c>
      <c r="B533" t="s">
        <v>1413</v>
      </c>
      <c r="C533" t="s">
        <v>1632</v>
      </c>
      <c r="D533" t="s">
        <v>1637</v>
      </c>
      <c r="E533">
        <v>2023</v>
      </c>
      <c r="F533" t="s">
        <v>1640</v>
      </c>
      <c r="G533">
        <v>3191</v>
      </c>
      <c r="H533">
        <v>13287</v>
      </c>
      <c r="I533">
        <v>3862</v>
      </c>
      <c r="J533">
        <v>69008</v>
      </c>
      <c r="K533">
        <v>9.36</v>
      </c>
      <c r="L533">
        <v>5</v>
      </c>
      <c r="M533">
        <v>7.96</v>
      </c>
      <c r="N533">
        <v>12.33</v>
      </c>
      <c r="O533">
        <v>15.85</v>
      </c>
      <c r="P533">
        <v>2.2999999999999998</v>
      </c>
      <c r="Q533">
        <v>3917</v>
      </c>
      <c r="R533">
        <v>7990</v>
      </c>
      <c r="S533">
        <v>13</v>
      </c>
      <c r="T533">
        <v>42398817</v>
      </c>
      <c r="U533">
        <v>12392650</v>
      </c>
      <c r="V533">
        <v>30006167</v>
      </c>
    </row>
    <row r="534" spans="1:22" x14ac:dyDescent="0.3">
      <c r="A534" t="s">
        <v>551</v>
      </c>
      <c r="B534" t="s">
        <v>1171</v>
      </c>
      <c r="C534" t="s">
        <v>1632</v>
      </c>
      <c r="D534" t="s">
        <v>1638</v>
      </c>
      <c r="E534">
        <v>2024</v>
      </c>
      <c r="F534" t="s">
        <v>1642</v>
      </c>
      <c r="G534">
        <v>3536</v>
      </c>
      <c r="H534">
        <v>3060</v>
      </c>
      <c r="I534">
        <v>3136</v>
      </c>
      <c r="J534">
        <v>252346</v>
      </c>
      <c r="K534">
        <v>11.43</v>
      </c>
      <c r="L534">
        <v>11</v>
      </c>
      <c r="M534">
        <v>0.77</v>
      </c>
      <c r="N534">
        <v>0.1</v>
      </c>
      <c r="O534">
        <v>71.17</v>
      </c>
      <c r="P534">
        <v>3.1</v>
      </c>
      <c r="Q534">
        <v>18416</v>
      </c>
      <c r="R534">
        <v>4688</v>
      </c>
      <c r="S534">
        <v>8</v>
      </c>
      <c r="T534">
        <v>10820160</v>
      </c>
      <c r="U534">
        <v>11341242</v>
      </c>
      <c r="V534">
        <v>-521082</v>
      </c>
    </row>
    <row r="535" spans="1:22" x14ac:dyDescent="0.3">
      <c r="A535" t="s">
        <v>552</v>
      </c>
      <c r="B535" t="s">
        <v>1187</v>
      </c>
      <c r="C535" t="s">
        <v>1633</v>
      </c>
      <c r="D535" t="s">
        <v>1635</v>
      </c>
      <c r="E535">
        <v>2023</v>
      </c>
      <c r="F535" t="s">
        <v>1642</v>
      </c>
      <c r="G535">
        <v>1860</v>
      </c>
      <c r="H535">
        <v>15112</v>
      </c>
      <c r="I535">
        <v>13680</v>
      </c>
      <c r="J535">
        <v>82402</v>
      </c>
      <c r="K535">
        <v>0.57999999999999996</v>
      </c>
      <c r="L535">
        <v>7</v>
      </c>
      <c r="M535">
        <v>2.82</v>
      </c>
      <c r="N535">
        <v>12.53</v>
      </c>
      <c r="O535">
        <v>32.78</v>
      </c>
      <c r="P535">
        <v>2.2999999999999998</v>
      </c>
      <c r="Q535">
        <v>14963</v>
      </c>
      <c r="R535">
        <v>437</v>
      </c>
      <c r="S535">
        <v>9</v>
      </c>
      <c r="T535">
        <v>28108320</v>
      </c>
      <c r="U535">
        <v>25527202</v>
      </c>
      <c r="V535">
        <v>2581118</v>
      </c>
    </row>
    <row r="536" spans="1:22" x14ac:dyDescent="0.3">
      <c r="A536" t="s">
        <v>553</v>
      </c>
      <c r="B536" t="s">
        <v>1420</v>
      </c>
      <c r="C536" t="s">
        <v>1632</v>
      </c>
      <c r="D536" t="s">
        <v>1638</v>
      </c>
      <c r="E536">
        <v>2024</v>
      </c>
      <c r="F536" t="s">
        <v>1642</v>
      </c>
      <c r="G536">
        <v>2973</v>
      </c>
      <c r="H536">
        <v>19150</v>
      </c>
      <c r="I536">
        <v>10679</v>
      </c>
      <c r="J536">
        <v>234456</v>
      </c>
      <c r="K536">
        <v>12.56</v>
      </c>
      <c r="L536">
        <v>18</v>
      </c>
      <c r="M536">
        <v>5.85</v>
      </c>
      <c r="N536">
        <v>9.59</v>
      </c>
      <c r="O536">
        <v>81.010000000000005</v>
      </c>
      <c r="P536">
        <v>1.4</v>
      </c>
      <c r="Q536">
        <v>9667</v>
      </c>
      <c r="R536">
        <v>7166</v>
      </c>
      <c r="S536">
        <v>8</v>
      </c>
      <c r="T536">
        <v>56932950</v>
      </c>
      <c r="U536">
        <v>31983123</v>
      </c>
      <c r="V536">
        <v>24949827</v>
      </c>
    </row>
    <row r="537" spans="1:22" x14ac:dyDescent="0.3">
      <c r="A537" t="s">
        <v>554</v>
      </c>
      <c r="B537" t="s">
        <v>1321</v>
      </c>
      <c r="C537" t="s">
        <v>1632</v>
      </c>
      <c r="D537" t="s">
        <v>1635</v>
      </c>
      <c r="E537">
        <v>2023</v>
      </c>
      <c r="F537" t="s">
        <v>1642</v>
      </c>
      <c r="G537">
        <v>2264</v>
      </c>
      <c r="H537">
        <v>6280</v>
      </c>
      <c r="I537">
        <v>1372</v>
      </c>
      <c r="J537">
        <v>309994</v>
      </c>
      <c r="K537">
        <v>9.2899999999999991</v>
      </c>
      <c r="L537">
        <v>4</v>
      </c>
      <c r="M537">
        <v>2.56</v>
      </c>
      <c r="N537">
        <v>24.3</v>
      </c>
      <c r="O537">
        <v>39.43</v>
      </c>
      <c r="P537">
        <v>2.8</v>
      </c>
      <c r="Q537">
        <v>2969</v>
      </c>
      <c r="R537">
        <v>7913</v>
      </c>
      <c r="S537">
        <v>7</v>
      </c>
      <c r="T537">
        <v>14217920</v>
      </c>
      <c r="U537">
        <v>3416202</v>
      </c>
      <c r="V537">
        <v>10801718</v>
      </c>
    </row>
    <row r="538" spans="1:22" x14ac:dyDescent="0.3">
      <c r="A538" t="s">
        <v>555</v>
      </c>
      <c r="B538" t="s">
        <v>1421</v>
      </c>
      <c r="C538" t="s">
        <v>1632</v>
      </c>
      <c r="D538" t="s">
        <v>1637</v>
      </c>
      <c r="E538">
        <v>2023</v>
      </c>
      <c r="F538" t="s">
        <v>1639</v>
      </c>
      <c r="G538">
        <v>4236</v>
      </c>
      <c r="H538">
        <v>19811</v>
      </c>
      <c r="I538">
        <v>8321</v>
      </c>
      <c r="J538">
        <v>449009</v>
      </c>
      <c r="K538">
        <v>8.4499999999999993</v>
      </c>
      <c r="L538">
        <v>17</v>
      </c>
      <c r="M538">
        <v>9.34</v>
      </c>
      <c r="N538">
        <v>3.98</v>
      </c>
      <c r="O538">
        <v>21.43</v>
      </c>
      <c r="P538">
        <v>2</v>
      </c>
      <c r="Q538">
        <v>8792</v>
      </c>
      <c r="R538">
        <v>9083</v>
      </c>
      <c r="S538">
        <v>10</v>
      </c>
      <c r="T538">
        <v>83919396</v>
      </c>
      <c r="U538">
        <v>35696765</v>
      </c>
      <c r="V538">
        <v>48222631</v>
      </c>
    </row>
    <row r="539" spans="1:22" x14ac:dyDescent="0.3">
      <c r="A539" t="s">
        <v>556</v>
      </c>
      <c r="B539" t="s">
        <v>1422</v>
      </c>
      <c r="C539" t="s">
        <v>1634</v>
      </c>
      <c r="D539" t="s">
        <v>1638</v>
      </c>
      <c r="E539">
        <v>2023</v>
      </c>
      <c r="F539" t="s">
        <v>1640</v>
      </c>
      <c r="G539">
        <v>763</v>
      </c>
      <c r="H539">
        <v>13394</v>
      </c>
      <c r="I539">
        <v>6971</v>
      </c>
      <c r="J539">
        <v>186643</v>
      </c>
      <c r="K539">
        <v>9.3699999999999992</v>
      </c>
      <c r="L539">
        <v>4</v>
      </c>
      <c r="M539">
        <v>1.31</v>
      </c>
      <c r="N539">
        <v>8.85</v>
      </c>
      <c r="O539">
        <v>65.67</v>
      </c>
      <c r="P539">
        <v>4.5999999999999996</v>
      </c>
      <c r="Q539">
        <v>8431</v>
      </c>
      <c r="R539">
        <v>3711</v>
      </c>
      <c r="S539">
        <v>10</v>
      </c>
      <c r="T539">
        <v>10219622</v>
      </c>
      <c r="U539">
        <v>5505516</v>
      </c>
      <c r="V539">
        <v>4714106</v>
      </c>
    </row>
    <row r="540" spans="1:22" x14ac:dyDescent="0.3">
      <c r="A540" t="s">
        <v>557</v>
      </c>
      <c r="B540" t="s">
        <v>1053</v>
      </c>
      <c r="C540" t="s">
        <v>1633</v>
      </c>
      <c r="D540" t="s">
        <v>1635</v>
      </c>
      <c r="E540">
        <v>2024</v>
      </c>
      <c r="F540" t="s">
        <v>1640</v>
      </c>
      <c r="G540">
        <v>3652</v>
      </c>
      <c r="H540">
        <v>3856</v>
      </c>
      <c r="I540">
        <v>7897</v>
      </c>
      <c r="J540">
        <v>459425</v>
      </c>
      <c r="K540">
        <v>12.97</v>
      </c>
      <c r="L540">
        <v>9</v>
      </c>
      <c r="M540">
        <v>7.97</v>
      </c>
      <c r="N540">
        <v>10.49</v>
      </c>
      <c r="O540">
        <v>23.17</v>
      </c>
      <c r="P540">
        <v>1.4</v>
      </c>
      <c r="Q540">
        <v>2591</v>
      </c>
      <c r="R540">
        <v>3800</v>
      </c>
      <c r="S540">
        <v>12</v>
      </c>
      <c r="T540">
        <v>14082112</v>
      </c>
      <c r="U540">
        <v>29299269</v>
      </c>
      <c r="V540">
        <v>-15217157</v>
      </c>
    </row>
    <row r="541" spans="1:22" x14ac:dyDescent="0.3">
      <c r="A541" t="s">
        <v>558</v>
      </c>
      <c r="B541" t="s">
        <v>1061</v>
      </c>
      <c r="C541" t="s">
        <v>1634</v>
      </c>
      <c r="D541" t="s">
        <v>1637</v>
      </c>
      <c r="E541">
        <v>2023</v>
      </c>
      <c r="F541" t="s">
        <v>1639</v>
      </c>
      <c r="G541">
        <v>4184</v>
      </c>
      <c r="H541">
        <v>6290</v>
      </c>
      <c r="I541">
        <v>2890</v>
      </c>
      <c r="J541">
        <v>163550</v>
      </c>
      <c r="K541">
        <v>8.8000000000000007</v>
      </c>
      <c r="L541">
        <v>0</v>
      </c>
      <c r="M541">
        <v>5.08</v>
      </c>
      <c r="N541">
        <v>9.77</v>
      </c>
      <c r="O541">
        <v>70.290000000000006</v>
      </c>
      <c r="P541">
        <v>1.2</v>
      </c>
      <c r="Q541">
        <v>17863</v>
      </c>
      <c r="R541">
        <v>9808</v>
      </c>
      <c r="S541">
        <v>14</v>
      </c>
      <c r="T541">
        <v>26317360</v>
      </c>
      <c r="U541">
        <v>12255310</v>
      </c>
      <c r="V541">
        <v>14062050</v>
      </c>
    </row>
    <row r="542" spans="1:22" x14ac:dyDescent="0.3">
      <c r="A542" t="s">
        <v>559</v>
      </c>
      <c r="B542" t="s">
        <v>1423</v>
      </c>
      <c r="C542" t="s">
        <v>1634</v>
      </c>
      <c r="D542" t="s">
        <v>1637</v>
      </c>
      <c r="E542">
        <v>2023</v>
      </c>
      <c r="F542" t="s">
        <v>1641</v>
      </c>
      <c r="G542">
        <v>3572</v>
      </c>
      <c r="H542">
        <v>18190</v>
      </c>
      <c r="I542">
        <v>14792</v>
      </c>
      <c r="J542">
        <v>486364</v>
      </c>
      <c r="K542">
        <v>8.7100000000000009</v>
      </c>
      <c r="L542">
        <v>9</v>
      </c>
      <c r="M542">
        <v>7.5</v>
      </c>
      <c r="N542">
        <v>16.649999999999999</v>
      </c>
      <c r="O542">
        <v>87.45</v>
      </c>
      <c r="P542">
        <v>1</v>
      </c>
      <c r="Q542">
        <v>1760</v>
      </c>
      <c r="R542">
        <v>6218</v>
      </c>
      <c r="S542">
        <v>8</v>
      </c>
      <c r="T542">
        <v>64974680</v>
      </c>
      <c r="U542">
        <v>53323388</v>
      </c>
      <c r="V542">
        <v>11651292</v>
      </c>
    </row>
    <row r="543" spans="1:22" x14ac:dyDescent="0.3">
      <c r="A543" t="s">
        <v>560</v>
      </c>
      <c r="B543" t="s">
        <v>1424</v>
      </c>
      <c r="C543" t="s">
        <v>1634</v>
      </c>
      <c r="D543" t="s">
        <v>1638</v>
      </c>
      <c r="E543">
        <v>2023</v>
      </c>
      <c r="F543" t="s">
        <v>1641</v>
      </c>
      <c r="G543">
        <v>4318</v>
      </c>
      <c r="H543">
        <v>11681</v>
      </c>
      <c r="I543">
        <v>7366</v>
      </c>
      <c r="J543">
        <v>141218</v>
      </c>
      <c r="K543">
        <v>14.86</v>
      </c>
      <c r="L543">
        <v>4</v>
      </c>
      <c r="M543">
        <v>3.11</v>
      </c>
      <c r="N543">
        <v>5.39</v>
      </c>
      <c r="O543">
        <v>72.36</v>
      </c>
      <c r="P543">
        <v>2.2999999999999998</v>
      </c>
      <c r="Q543">
        <v>11956</v>
      </c>
      <c r="R543">
        <v>7205</v>
      </c>
      <c r="S543">
        <v>9</v>
      </c>
      <c r="T543">
        <v>50438558</v>
      </c>
      <c r="U543">
        <v>31947606</v>
      </c>
      <c r="V543">
        <v>18490952</v>
      </c>
    </row>
    <row r="544" spans="1:22" x14ac:dyDescent="0.3">
      <c r="A544" t="s">
        <v>561</v>
      </c>
      <c r="B544" t="s">
        <v>1078</v>
      </c>
      <c r="C544" t="s">
        <v>1634</v>
      </c>
      <c r="D544" t="s">
        <v>1635</v>
      </c>
      <c r="E544">
        <v>2024</v>
      </c>
      <c r="F544" t="s">
        <v>1642</v>
      </c>
      <c r="G544">
        <v>4798</v>
      </c>
      <c r="H544">
        <v>8557</v>
      </c>
      <c r="I544">
        <v>12661</v>
      </c>
      <c r="J544">
        <v>183296</v>
      </c>
      <c r="K544">
        <v>11.35</v>
      </c>
      <c r="L544">
        <v>11</v>
      </c>
      <c r="M544">
        <v>5.14</v>
      </c>
      <c r="N544">
        <v>5.53</v>
      </c>
      <c r="O544">
        <v>11.8</v>
      </c>
      <c r="P544">
        <v>3.6</v>
      </c>
      <c r="Q544">
        <v>14935</v>
      </c>
      <c r="R544">
        <v>2773</v>
      </c>
      <c r="S544">
        <v>7</v>
      </c>
      <c r="T544">
        <v>41056486</v>
      </c>
      <c r="U544">
        <v>60930774</v>
      </c>
      <c r="V544">
        <v>-19874288</v>
      </c>
    </row>
    <row r="545" spans="1:22" x14ac:dyDescent="0.3">
      <c r="A545" t="s">
        <v>562</v>
      </c>
      <c r="B545" t="s">
        <v>1141</v>
      </c>
      <c r="C545" t="s">
        <v>1632</v>
      </c>
      <c r="D545" t="s">
        <v>1635</v>
      </c>
      <c r="E545">
        <v>2023</v>
      </c>
      <c r="F545" t="s">
        <v>1641</v>
      </c>
      <c r="G545">
        <v>4899</v>
      </c>
      <c r="H545">
        <v>17582</v>
      </c>
      <c r="I545">
        <v>13264</v>
      </c>
      <c r="J545">
        <v>229767</v>
      </c>
      <c r="K545">
        <v>6.63</v>
      </c>
      <c r="L545">
        <v>6</v>
      </c>
      <c r="M545">
        <v>8.57</v>
      </c>
      <c r="N545">
        <v>18.23</v>
      </c>
      <c r="O545">
        <v>57.99</v>
      </c>
      <c r="P545">
        <v>3.9</v>
      </c>
      <c r="Q545">
        <v>10877</v>
      </c>
      <c r="R545">
        <v>2222</v>
      </c>
      <c r="S545">
        <v>2</v>
      </c>
      <c r="T545">
        <v>86134218</v>
      </c>
      <c r="U545">
        <v>65210103</v>
      </c>
      <c r="V545">
        <v>20924115</v>
      </c>
    </row>
    <row r="546" spans="1:22" x14ac:dyDescent="0.3">
      <c r="A546" t="s">
        <v>563</v>
      </c>
      <c r="B546" t="s">
        <v>1406</v>
      </c>
      <c r="C546" t="s">
        <v>1634</v>
      </c>
      <c r="D546" t="s">
        <v>1638</v>
      </c>
      <c r="E546">
        <v>2023</v>
      </c>
      <c r="F546" t="s">
        <v>1640</v>
      </c>
      <c r="G546">
        <v>1293</v>
      </c>
      <c r="H546">
        <v>2161</v>
      </c>
      <c r="I546">
        <v>5424</v>
      </c>
      <c r="J546">
        <v>432923</v>
      </c>
      <c r="K546">
        <v>10.61</v>
      </c>
      <c r="L546">
        <v>8</v>
      </c>
      <c r="M546">
        <v>4.67</v>
      </c>
      <c r="N546">
        <v>12.51</v>
      </c>
      <c r="O546">
        <v>65.63</v>
      </c>
      <c r="P546">
        <v>2.8</v>
      </c>
      <c r="Q546">
        <v>17313</v>
      </c>
      <c r="R546">
        <v>7182</v>
      </c>
      <c r="S546">
        <v>2</v>
      </c>
      <c r="T546">
        <v>2794173</v>
      </c>
      <c r="U546">
        <v>7446155</v>
      </c>
      <c r="V546">
        <v>-4651982</v>
      </c>
    </row>
    <row r="547" spans="1:22" x14ac:dyDescent="0.3">
      <c r="A547" t="s">
        <v>564</v>
      </c>
      <c r="B547" t="s">
        <v>1079</v>
      </c>
      <c r="C547" t="s">
        <v>1632</v>
      </c>
      <c r="D547" t="s">
        <v>1637</v>
      </c>
      <c r="E547">
        <v>2023</v>
      </c>
      <c r="F547" t="s">
        <v>1642</v>
      </c>
      <c r="G547">
        <v>3759</v>
      </c>
      <c r="H547">
        <v>6144</v>
      </c>
      <c r="I547">
        <v>2433</v>
      </c>
      <c r="J547">
        <v>441858</v>
      </c>
      <c r="K547">
        <v>5.84</v>
      </c>
      <c r="L547">
        <v>11</v>
      </c>
      <c r="M547">
        <v>3.6</v>
      </c>
      <c r="N547">
        <v>10.38</v>
      </c>
      <c r="O547">
        <v>76.040000000000006</v>
      </c>
      <c r="P547">
        <v>3.7</v>
      </c>
      <c r="Q547">
        <v>5801</v>
      </c>
      <c r="R547">
        <v>8350</v>
      </c>
      <c r="S547">
        <v>7</v>
      </c>
      <c r="T547">
        <v>23095296</v>
      </c>
      <c r="U547">
        <v>9587505</v>
      </c>
      <c r="V547">
        <v>13507791</v>
      </c>
    </row>
    <row r="548" spans="1:22" x14ac:dyDescent="0.3">
      <c r="A548" t="s">
        <v>565</v>
      </c>
      <c r="B548" t="s">
        <v>1063</v>
      </c>
      <c r="C548" t="s">
        <v>1633</v>
      </c>
      <c r="D548" t="s">
        <v>1635</v>
      </c>
      <c r="E548">
        <v>2023</v>
      </c>
      <c r="F548" t="s">
        <v>1641</v>
      </c>
      <c r="G548">
        <v>1131</v>
      </c>
      <c r="H548">
        <v>17211</v>
      </c>
      <c r="I548">
        <v>14053</v>
      </c>
      <c r="J548">
        <v>291060</v>
      </c>
      <c r="K548">
        <v>3.43</v>
      </c>
      <c r="L548">
        <v>0</v>
      </c>
      <c r="M548">
        <v>5.36</v>
      </c>
      <c r="N548">
        <v>4.2300000000000004</v>
      </c>
      <c r="O548">
        <v>14.48</v>
      </c>
      <c r="P548">
        <v>2.4</v>
      </c>
      <c r="Q548">
        <v>8707</v>
      </c>
      <c r="R548">
        <v>2162</v>
      </c>
      <c r="S548">
        <v>3</v>
      </c>
      <c r="T548">
        <v>19465641</v>
      </c>
      <c r="U548">
        <v>16185003</v>
      </c>
      <c r="V548">
        <v>3280638</v>
      </c>
    </row>
    <row r="549" spans="1:22" x14ac:dyDescent="0.3">
      <c r="A549" t="s">
        <v>566</v>
      </c>
      <c r="B549" t="s">
        <v>1302</v>
      </c>
      <c r="C549" t="s">
        <v>1634</v>
      </c>
      <c r="D549" t="s">
        <v>1636</v>
      </c>
      <c r="E549">
        <v>2023</v>
      </c>
      <c r="F549" t="s">
        <v>1641</v>
      </c>
      <c r="G549">
        <v>505</v>
      </c>
      <c r="H549">
        <v>4420</v>
      </c>
      <c r="I549">
        <v>2317</v>
      </c>
      <c r="J549">
        <v>290016</v>
      </c>
      <c r="K549">
        <v>8.9499999999999993</v>
      </c>
      <c r="L549">
        <v>10</v>
      </c>
      <c r="M549">
        <v>7.17</v>
      </c>
      <c r="N549">
        <v>4.6900000000000004</v>
      </c>
      <c r="O549">
        <v>48.41</v>
      </c>
      <c r="P549">
        <v>3.7</v>
      </c>
      <c r="Q549">
        <v>17976</v>
      </c>
      <c r="R549">
        <v>1354</v>
      </c>
      <c r="S549">
        <v>9</v>
      </c>
      <c r="T549">
        <v>2232100</v>
      </c>
      <c r="U549">
        <v>1460101</v>
      </c>
      <c r="V549">
        <v>771999</v>
      </c>
    </row>
    <row r="550" spans="1:22" x14ac:dyDescent="0.3">
      <c r="A550" t="s">
        <v>567</v>
      </c>
      <c r="B550" t="s">
        <v>1119</v>
      </c>
      <c r="C550" t="s">
        <v>1634</v>
      </c>
      <c r="D550" t="s">
        <v>1635</v>
      </c>
      <c r="E550">
        <v>2023</v>
      </c>
      <c r="F550" t="s">
        <v>1641</v>
      </c>
      <c r="G550">
        <v>4974</v>
      </c>
      <c r="H550">
        <v>17502</v>
      </c>
      <c r="I550">
        <v>13285</v>
      </c>
      <c r="J550">
        <v>82441</v>
      </c>
      <c r="K550">
        <v>13.92</v>
      </c>
      <c r="L550">
        <v>14</v>
      </c>
      <c r="M550">
        <v>4.4400000000000004</v>
      </c>
      <c r="N550">
        <v>0.26</v>
      </c>
      <c r="O550">
        <v>52.83</v>
      </c>
      <c r="P550">
        <v>1.2</v>
      </c>
      <c r="Q550">
        <v>10056</v>
      </c>
      <c r="R550">
        <v>3788</v>
      </c>
      <c r="S550">
        <v>2</v>
      </c>
      <c r="T550">
        <v>87054948</v>
      </c>
      <c r="U550">
        <v>66162031</v>
      </c>
      <c r="V550">
        <v>20892917</v>
      </c>
    </row>
    <row r="551" spans="1:22" x14ac:dyDescent="0.3">
      <c r="A551" t="s">
        <v>568</v>
      </c>
      <c r="B551" t="s">
        <v>1425</v>
      </c>
      <c r="C551" t="s">
        <v>1634</v>
      </c>
      <c r="D551" t="s">
        <v>1636</v>
      </c>
      <c r="E551">
        <v>2024</v>
      </c>
      <c r="F551" t="s">
        <v>1639</v>
      </c>
      <c r="G551">
        <v>944</v>
      </c>
      <c r="H551">
        <v>15525</v>
      </c>
      <c r="I551">
        <v>11649</v>
      </c>
      <c r="J551">
        <v>288038</v>
      </c>
      <c r="K551">
        <v>13.94</v>
      </c>
      <c r="L551">
        <v>1</v>
      </c>
      <c r="M551">
        <v>9.39</v>
      </c>
      <c r="N551">
        <v>2.29</v>
      </c>
      <c r="O551">
        <v>23.53</v>
      </c>
      <c r="P551">
        <v>2.6</v>
      </c>
      <c r="Q551">
        <v>15295</v>
      </c>
      <c r="R551">
        <v>3848</v>
      </c>
      <c r="S551">
        <v>14</v>
      </c>
      <c r="T551">
        <v>14655600</v>
      </c>
      <c r="U551">
        <v>11284694</v>
      </c>
      <c r="V551">
        <v>3370906</v>
      </c>
    </row>
    <row r="552" spans="1:22" x14ac:dyDescent="0.3">
      <c r="A552" t="s">
        <v>569</v>
      </c>
      <c r="B552" t="s">
        <v>1411</v>
      </c>
      <c r="C552" t="s">
        <v>1634</v>
      </c>
      <c r="D552" t="s">
        <v>1635</v>
      </c>
      <c r="E552">
        <v>2023</v>
      </c>
      <c r="F552" t="s">
        <v>1641</v>
      </c>
      <c r="G552">
        <v>1434</v>
      </c>
      <c r="H552">
        <v>10446</v>
      </c>
      <c r="I552">
        <v>4448</v>
      </c>
      <c r="J552">
        <v>220201</v>
      </c>
      <c r="K552">
        <v>5.13</v>
      </c>
      <c r="L552">
        <v>19</v>
      </c>
      <c r="M552">
        <v>2.95</v>
      </c>
      <c r="N552">
        <v>13.92</v>
      </c>
      <c r="O552">
        <v>35.799999999999997</v>
      </c>
      <c r="P552">
        <v>4.2</v>
      </c>
      <c r="Q552">
        <v>7625</v>
      </c>
      <c r="R552">
        <v>6442</v>
      </c>
      <c r="S552">
        <v>3</v>
      </c>
      <c r="T552">
        <v>14979564</v>
      </c>
      <c r="U552">
        <v>6598633</v>
      </c>
      <c r="V552">
        <v>8380931</v>
      </c>
    </row>
    <row r="553" spans="1:22" x14ac:dyDescent="0.3">
      <c r="A553" t="s">
        <v>570</v>
      </c>
      <c r="B553" t="s">
        <v>1426</v>
      </c>
      <c r="C553" t="s">
        <v>1632</v>
      </c>
      <c r="D553" t="s">
        <v>1636</v>
      </c>
      <c r="E553">
        <v>2023</v>
      </c>
      <c r="F553" t="s">
        <v>1642</v>
      </c>
      <c r="G553">
        <v>2008</v>
      </c>
      <c r="H553">
        <v>14232</v>
      </c>
      <c r="I553">
        <v>13940</v>
      </c>
      <c r="J553">
        <v>281324</v>
      </c>
      <c r="K553">
        <v>7.92</v>
      </c>
      <c r="L553">
        <v>6</v>
      </c>
      <c r="M553">
        <v>4.75</v>
      </c>
      <c r="N553">
        <v>22.3</v>
      </c>
      <c r="O553">
        <v>45.22</v>
      </c>
      <c r="P553">
        <v>4.2</v>
      </c>
      <c r="Q553">
        <v>3424</v>
      </c>
      <c r="R553">
        <v>4230</v>
      </c>
      <c r="S553">
        <v>9</v>
      </c>
      <c r="T553">
        <v>28577856</v>
      </c>
      <c r="U553">
        <v>28272844</v>
      </c>
      <c r="V553">
        <v>305012</v>
      </c>
    </row>
    <row r="554" spans="1:22" x14ac:dyDescent="0.3">
      <c r="A554" t="s">
        <v>571</v>
      </c>
      <c r="B554" t="s">
        <v>1274</v>
      </c>
      <c r="C554" t="s">
        <v>1633</v>
      </c>
      <c r="D554" t="s">
        <v>1638</v>
      </c>
      <c r="E554">
        <v>2024</v>
      </c>
      <c r="F554" t="s">
        <v>1639</v>
      </c>
      <c r="G554">
        <v>3122</v>
      </c>
      <c r="H554">
        <v>7736</v>
      </c>
      <c r="I554">
        <v>12580</v>
      </c>
      <c r="J554">
        <v>374512</v>
      </c>
      <c r="K554">
        <v>3.17</v>
      </c>
      <c r="L554">
        <v>11</v>
      </c>
      <c r="M554">
        <v>7.57</v>
      </c>
      <c r="N554">
        <v>7.18</v>
      </c>
      <c r="O554">
        <v>76.66</v>
      </c>
      <c r="P554">
        <v>3.9</v>
      </c>
      <c r="Q554">
        <v>20979</v>
      </c>
      <c r="R554">
        <v>4357</v>
      </c>
      <c r="S554">
        <v>13</v>
      </c>
      <c r="T554">
        <v>24151792</v>
      </c>
      <c r="U554">
        <v>39649272</v>
      </c>
      <c r="V554">
        <v>-15497480</v>
      </c>
    </row>
    <row r="555" spans="1:22" x14ac:dyDescent="0.3">
      <c r="A555" t="s">
        <v>572</v>
      </c>
      <c r="B555" t="s">
        <v>1427</v>
      </c>
      <c r="C555" t="s">
        <v>1632</v>
      </c>
      <c r="D555" t="s">
        <v>1636</v>
      </c>
      <c r="E555">
        <v>2023</v>
      </c>
      <c r="F555" t="s">
        <v>1642</v>
      </c>
      <c r="G555">
        <v>2046</v>
      </c>
      <c r="H555">
        <v>17809</v>
      </c>
      <c r="I555">
        <v>2337</v>
      </c>
      <c r="J555">
        <v>142122</v>
      </c>
      <c r="K555">
        <v>14.93</v>
      </c>
      <c r="L555">
        <v>17</v>
      </c>
      <c r="M555">
        <v>6.89</v>
      </c>
      <c r="N555">
        <v>8.19</v>
      </c>
      <c r="O555">
        <v>84.35</v>
      </c>
      <c r="P555">
        <v>1.8</v>
      </c>
      <c r="Q555">
        <v>8183</v>
      </c>
      <c r="R555">
        <v>3129</v>
      </c>
      <c r="S555">
        <v>7</v>
      </c>
      <c r="T555">
        <v>36437214</v>
      </c>
      <c r="U555">
        <v>4923624</v>
      </c>
      <c r="V555">
        <v>31513590</v>
      </c>
    </row>
    <row r="556" spans="1:22" x14ac:dyDescent="0.3">
      <c r="A556" t="s">
        <v>573</v>
      </c>
      <c r="B556" t="s">
        <v>1428</v>
      </c>
      <c r="C556" t="s">
        <v>1632</v>
      </c>
      <c r="D556" t="s">
        <v>1638</v>
      </c>
      <c r="E556">
        <v>2024</v>
      </c>
      <c r="F556" t="s">
        <v>1641</v>
      </c>
      <c r="G556">
        <v>4335</v>
      </c>
      <c r="H556">
        <v>15018</v>
      </c>
      <c r="I556">
        <v>14168</v>
      </c>
      <c r="J556">
        <v>94760</v>
      </c>
      <c r="K556">
        <v>14.72</v>
      </c>
      <c r="L556">
        <v>2</v>
      </c>
      <c r="M556">
        <v>8.64</v>
      </c>
      <c r="N556">
        <v>2.89</v>
      </c>
      <c r="O556">
        <v>60.27</v>
      </c>
      <c r="P556">
        <v>2</v>
      </c>
      <c r="Q556">
        <v>20422</v>
      </c>
      <c r="R556">
        <v>2946</v>
      </c>
      <c r="S556">
        <v>13</v>
      </c>
      <c r="T556">
        <v>65103030</v>
      </c>
      <c r="U556">
        <v>61513040</v>
      </c>
      <c r="V556">
        <v>3589990</v>
      </c>
    </row>
    <row r="557" spans="1:22" x14ac:dyDescent="0.3">
      <c r="A557" t="s">
        <v>574</v>
      </c>
      <c r="B557" t="s">
        <v>1429</v>
      </c>
      <c r="C557" t="s">
        <v>1634</v>
      </c>
      <c r="D557" t="s">
        <v>1636</v>
      </c>
      <c r="E557">
        <v>2024</v>
      </c>
      <c r="F557" t="s">
        <v>1640</v>
      </c>
      <c r="G557">
        <v>554</v>
      </c>
      <c r="H557">
        <v>1852</v>
      </c>
      <c r="I557">
        <v>3937</v>
      </c>
      <c r="J557">
        <v>335622</v>
      </c>
      <c r="K557">
        <v>9.74</v>
      </c>
      <c r="L557">
        <v>6</v>
      </c>
      <c r="M557">
        <v>9.9700000000000006</v>
      </c>
      <c r="N557">
        <v>9.7200000000000006</v>
      </c>
      <c r="O557">
        <v>41.6</v>
      </c>
      <c r="P557">
        <v>5</v>
      </c>
      <c r="Q557">
        <v>20160</v>
      </c>
      <c r="R557">
        <v>8762</v>
      </c>
      <c r="S557">
        <v>11</v>
      </c>
      <c r="T557">
        <v>1026008</v>
      </c>
      <c r="U557">
        <v>2516720</v>
      </c>
      <c r="V557">
        <v>-1490712</v>
      </c>
    </row>
    <row r="558" spans="1:22" x14ac:dyDescent="0.3">
      <c r="A558" t="s">
        <v>575</v>
      </c>
      <c r="B558" t="s">
        <v>1038</v>
      </c>
      <c r="C558" t="s">
        <v>1632</v>
      </c>
      <c r="D558" t="s">
        <v>1635</v>
      </c>
      <c r="E558">
        <v>2023</v>
      </c>
      <c r="F558" t="s">
        <v>1641</v>
      </c>
      <c r="G558">
        <v>1264</v>
      </c>
      <c r="H558">
        <v>8505</v>
      </c>
      <c r="I558">
        <v>7785</v>
      </c>
      <c r="J558">
        <v>440025</v>
      </c>
      <c r="K558">
        <v>12.07</v>
      </c>
      <c r="L558">
        <v>10</v>
      </c>
      <c r="M558">
        <v>4.2699999999999996</v>
      </c>
      <c r="N558">
        <v>0.93</v>
      </c>
      <c r="O558">
        <v>30.32</v>
      </c>
      <c r="P558">
        <v>1.4</v>
      </c>
      <c r="Q558">
        <v>14831</v>
      </c>
      <c r="R558">
        <v>4135</v>
      </c>
      <c r="S558">
        <v>3</v>
      </c>
      <c r="T558">
        <v>10750320</v>
      </c>
      <c r="U558">
        <v>10280265</v>
      </c>
      <c r="V558">
        <v>470055</v>
      </c>
    </row>
    <row r="559" spans="1:22" x14ac:dyDescent="0.3">
      <c r="A559" t="s">
        <v>576</v>
      </c>
      <c r="B559" t="s">
        <v>1087</v>
      </c>
      <c r="C559" t="s">
        <v>1633</v>
      </c>
      <c r="D559" t="s">
        <v>1637</v>
      </c>
      <c r="E559">
        <v>2023</v>
      </c>
      <c r="F559" t="s">
        <v>1640</v>
      </c>
      <c r="G559">
        <v>1581</v>
      </c>
      <c r="H559">
        <v>15536</v>
      </c>
      <c r="I559">
        <v>897</v>
      </c>
      <c r="J559">
        <v>383998</v>
      </c>
      <c r="K559">
        <v>10.73</v>
      </c>
      <c r="L559">
        <v>17</v>
      </c>
      <c r="M559">
        <v>1.1100000000000001</v>
      </c>
      <c r="N559">
        <v>22.94</v>
      </c>
      <c r="O559">
        <v>88.57</v>
      </c>
      <c r="P559">
        <v>1.7</v>
      </c>
      <c r="Q559">
        <v>11445</v>
      </c>
      <c r="R559">
        <v>2999</v>
      </c>
      <c r="S559">
        <v>3</v>
      </c>
      <c r="T559">
        <v>24562416</v>
      </c>
      <c r="U559">
        <v>1802155</v>
      </c>
      <c r="V559">
        <v>22760261</v>
      </c>
    </row>
    <row r="560" spans="1:22" x14ac:dyDescent="0.3">
      <c r="A560" t="s">
        <v>577</v>
      </c>
      <c r="B560" t="s">
        <v>1430</v>
      </c>
      <c r="C560" t="s">
        <v>1633</v>
      </c>
      <c r="D560" t="s">
        <v>1635</v>
      </c>
      <c r="E560">
        <v>2023</v>
      </c>
      <c r="F560" t="s">
        <v>1641</v>
      </c>
      <c r="G560">
        <v>3490</v>
      </c>
      <c r="H560">
        <v>18042</v>
      </c>
      <c r="I560">
        <v>12207</v>
      </c>
      <c r="J560">
        <v>406374</v>
      </c>
      <c r="K560">
        <v>8.9</v>
      </c>
      <c r="L560">
        <v>11</v>
      </c>
      <c r="M560">
        <v>0.3</v>
      </c>
      <c r="N560">
        <v>16.829999999999998</v>
      </c>
      <c r="O560">
        <v>88.64</v>
      </c>
      <c r="P560">
        <v>1.5</v>
      </c>
      <c r="Q560">
        <v>18794</v>
      </c>
      <c r="R560">
        <v>9738</v>
      </c>
      <c r="S560">
        <v>12</v>
      </c>
      <c r="T560">
        <v>62966580</v>
      </c>
      <c r="U560">
        <v>43008804</v>
      </c>
      <c r="V560">
        <v>19957776</v>
      </c>
    </row>
    <row r="561" spans="1:22" x14ac:dyDescent="0.3">
      <c r="A561" t="s">
        <v>578</v>
      </c>
      <c r="B561" t="s">
        <v>1431</v>
      </c>
      <c r="C561" t="s">
        <v>1633</v>
      </c>
      <c r="D561" t="s">
        <v>1636</v>
      </c>
      <c r="E561">
        <v>2023</v>
      </c>
      <c r="F561" t="s">
        <v>1639</v>
      </c>
      <c r="G561">
        <v>873</v>
      </c>
      <c r="H561">
        <v>2456</v>
      </c>
      <c r="I561">
        <v>14991</v>
      </c>
      <c r="J561">
        <v>397860</v>
      </c>
      <c r="K561">
        <v>0.8</v>
      </c>
      <c r="L561">
        <v>5</v>
      </c>
      <c r="M561">
        <v>7.27</v>
      </c>
      <c r="N561">
        <v>24.77</v>
      </c>
      <c r="O561">
        <v>84</v>
      </c>
      <c r="P561">
        <v>2.2999999999999998</v>
      </c>
      <c r="Q561">
        <v>1806</v>
      </c>
      <c r="R561">
        <v>4543</v>
      </c>
      <c r="S561">
        <v>8</v>
      </c>
      <c r="T561">
        <v>2144088</v>
      </c>
      <c r="U561">
        <v>13485003</v>
      </c>
      <c r="V561">
        <v>-11340915</v>
      </c>
    </row>
    <row r="562" spans="1:22" x14ac:dyDescent="0.3">
      <c r="A562" t="s">
        <v>579</v>
      </c>
      <c r="B562" t="s">
        <v>1252</v>
      </c>
      <c r="C562" t="s">
        <v>1632</v>
      </c>
      <c r="D562" t="s">
        <v>1638</v>
      </c>
      <c r="E562">
        <v>2023</v>
      </c>
      <c r="F562" t="s">
        <v>1639</v>
      </c>
      <c r="G562">
        <v>978</v>
      </c>
      <c r="H562">
        <v>3571</v>
      </c>
      <c r="I562">
        <v>13522</v>
      </c>
      <c r="J562">
        <v>193252</v>
      </c>
      <c r="K562">
        <v>6.82</v>
      </c>
      <c r="L562">
        <v>4</v>
      </c>
      <c r="M562">
        <v>8.74</v>
      </c>
      <c r="N562">
        <v>22.07</v>
      </c>
      <c r="O562">
        <v>72.849999999999994</v>
      </c>
      <c r="P562">
        <v>1.8</v>
      </c>
      <c r="Q562">
        <v>5731</v>
      </c>
      <c r="R562">
        <v>4889</v>
      </c>
      <c r="S562">
        <v>6</v>
      </c>
      <c r="T562">
        <v>3492438</v>
      </c>
      <c r="U562">
        <v>13417768</v>
      </c>
      <c r="V562">
        <v>-9925330</v>
      </c>
    </row>
    <row r="563" spans="1:22" x14ac:dyDescent="0.3">
      <c r="A563" t="s">
        <v>580</v>
      </c>
      <c r="B563" t="s">
        <v>1432</v>
      </c>
      <c r="C563" t="s">
        <v>1634</v>
      </c>
      <c r="D563" t="s">
        <v>1636</v>
      </c>
      <c r="E563">
        <v>2024</v>
      </c>
      <c r="F563" t="s">
        <v>1642</v>
      </c>
      <c r="G563">
        <v>183</v>
      </c>
      <c r="H563">
        <v>10095</v>
      </c>
      <c r="I563">
        <v>13724</v>
      </c>
      <c r="J563">
        <v>148538</v>
      </c>
      <c r="K563">
        <v>10.119999999999999</v>
      </c>
      <c r="L563">
        <v>0</v>
      </c>
      <c r="M563">
        <v>2.21</v>
      </c>
      <c r="N563">
        <v>11.82</v>
      </c>
      <c r="O563">
        <v>36.06</v>
      </c>
      <c r="P563">
        <v>3</v>
      </c>
      <c r="Q563">
        <v>7528</v>
      </c>
      <c r="R563">
        <v>1012</v>
      </c>
      <c r="S563">
        <v>6</v>
      </c>
      <c r="T563">
        <v>1847385</v>
      </c>
      <c r="U563">
        <v>2660030</v>
      </c>
      <c r="V563">
        <v>-812645</v>
      </c>
    </row>
    <row r="564" spans="1:22" x14ac:dyDescent="0.3">
      <c r="A564" t="s">
        <v>581</v>
      </c>
      <c r="B564" t="s">
        <v>1433</v>
      </c>
      <c r="C564" t="s">
        <v>1634</v>
      </c>
      <c r="D564" t="s">
        <v>1636</v>
      </c>
      <c r="E564">
        <v>2024</v>
      </c>
      <c r="F564" t="s">
        <v>1642</v>
      </c>
      <c r="G564">
        <v>2155</v>
      </c>
      <c r="H564">
        <v>16640</v>
      </c>
      <c r="I564">
        <v>4550</v>
      </c>
      <c r="J564">
        <v>65372</v>
      </c>
      <c r="K564">
        <v>10.16</v>
      </c>
      <c r="L564">
        <v>11</v>
      </c>
      <c r="M564">
        <v>1.58</v>
      </c>
      <c r="N564">
        <v>12.99</v>
      </c>
      <c r="O564">
        <v>75.36</v>
      </c>
      <c r="P564">
        <v>2.9</v>
      </c>
      <c r="Q564">
        <v>13707</v>
      </c>
      <c r="R564">
        <v>4342</v>
      </c>
      <c r="S564">
        <v>9</v>
      </c>
      <c r="T564">
        <v>35859200</v>
      </c>
      <c r="U564">
        <v>9870622</v>
      </c>
      <c r="V564">
        <v>25988578</v>
      </c>
    </row>
    <row r="565" spans="1:22" x14ac:dyDescent="0.3">
      <c r="A565" t="s">
        <v>582</v>
      </c>
      <c r="B565" t="s">
        <v>1434</v>
      </c>
      <c r="C565" t="s">
        <v>1634</v>
      </c>
      <c r="D565" t="s">
        <v>1635</v>
      </c>
      <c r="E565">
        <v>2024</v>
      </c>
      <c r="F565" t="s">
        <v>1640</v>
      </c>
      <c r="G565">
        <v>3677</v>
      </c>
      <c r="H565">
        <v>14303</v>
      </c>
      <c r="I565">
        <v>12149</v>
      </c>
      <c r="J565">
        <v>341940</v>
      </c>
      <c r="K565">
        <v>5.6</v>
      </c>
      <c r="L565">
        <v>10</v>
      </c>
      <c r="M565">
        <v>0.62</v>
      </c>
      <c r="N565">
        <v>4.76</v>
      </c>
      <c r="O565">
        <v>42.7</v>
      </c>
      <c r="P565">
        <v>4.5999999999999996</v>
      </c>
      <c r="Q565">
        <v>8158</v>
      </c>
      <c r="R565">
        <v>7641</v>
      </c>
      <c r="S565">
        <v>13</v>
      </c>
      <c r="T565">
        <v>52592131</v>
      </c>
      <c r="U565">
        <v>45013813</v>
      </c>
      <c r="V565">
        <v>7578318</v>
      </c>
    </row>
    <row r="566" spans="1:22" x14ac:dyDescent="0.3">
      <c r="A566" t="s">
        <v>583</v>
      </c>
      <c r="B566" t="s">
        <v>1435</v>
      </c>
      <c r="C566" t="s">
        <v>1632</v>
      </c>
      <c r="D566" t="s">
        <v>1636</v>
      </c>
      <c r="E566">
        <v>2024</v>
      </c>
      <c r="F566" t="s">
        <v>1640</v>
      </c>
      <c r="G566">
        <v>4830</v>
      </c>
      <c r="H566">
        <v>4953</v>
      </c>
      <c r="I566">
        <v>13675</v>
      </c>
      <c r="J566">
        <v>271035</v>
      </c>
      <c r="K566">
        <v>14.13</v>
      </c>
      <c r="L566">
        <v>3</v>
      </c>
      <c r="M566">
        <v>8.23</v>
      </c>
      <c r="N566">
        <v>11.55</v>
      </c>
      <c r="O566">
        <v>36.14</v>
      </c>
      <c r="P566">
        <v>1.1000000000000001</v>
      </c>
      <c r="Q566">
        <v>7836</v>
      </c>
      <c r="R566">
        <v>1811</v>
      </c>
      <c r="S566">
        <v>13</v>
      </c>
      <c r="T566">
        <v>23922990</v>
      </c>
      <c r="U566">
        <v>66321285</v>
      </c>
      <c r="V566">
        <v>-42398295</v>
      </c>
    </row>
    <row r="567" spans="1:22" x14ac:dyDescent="0.3">
      <c r="A567" t="s">
        <v>584</v>
      </c>
      <c r="B567" t="s">
        <v>1435</v>
      </c>
      <c r="C567" t="s">
        <v>1634</v>
      </c>
      <c r="D567" t="s">
        <v>1637</v>
      </c>
      <c r="E567">
        <v>2023</v>
      </c>
      <c r="F567" t="s">
        <v>1641</v>
      </c>
      <c r="G567">
        <v>1902</v>
      </c>
      <c r="H567">
        <v>8175</v>
      </c>
      <c r="I567">
        <v>9335</v>
      </c>
      <c r="J567">
        <v>410970</v>
      </c>
      <c r="K567">
        <v>2.5099999999999998</v>
      </c>
      <c r="L567">
        <v>17</v>
      </c>
      <c r="M567">
        <v>3.11</v>
      </c>
      <c r="N567">
        <v>22.58</v>
      </c>
      <c r="O567">
        <v>69.59</v>
      </c>
      <c r="P567">
        <v>2.2999999999999998</v>
      </c>
      <c r="Q567">
        <v>15396</v>
      </c>
      <c r="R567">
        <v>8966</v>
      </c>
      <c r="S567">
        <v>8</v>
      </c>
      <c r="T567">
        <v>15548850</v>
      </c>
      <c r="U567">
        <v>18166140</v>
      </c>
      <c r="V567">
        <v>-2617290</v>
      </c>
    </row>
    <row r="568" spans="1:22" x14ac:dyDescent="0.3">
      <c r="A568" t="s">
        <v>585</v>
      </c>
      <c r="B568" t="s">
        <v>1291</v>
      </c>
      <c r="C568" t="s">
        <v>1632</v>
      </c>
      <c r="D568" t="s">
        <v>1637</v>
      </c>
      <c r="E568">
        <v>2023</v>
      </c>
      <c r="F568" t="s">
        <v>1640</v>
      </c>
      <c r="G568">
        <v>4960</v>
      </c>
      <c r="H568">
        <v>2455</v>
      </c>
      <c r="I568">
        <v>8974</v>
      </c>
      <c r="J568">
        <v>432736</v>
      </c>
      <c r="K568">
        <v>7.51</v>
      </c>
      <c r="L568">
        <v>3</v>
      </c>
      <c r="M568">
        <v>4.0199999999999996</v>
      </c>
      <c r="N568">
        <v>1.27</v>
      </c>
      <c r="O568">
        <v>16.37</v>
      </c>
      <c r="P568">
        <v>3.4</v>
      </c>
      <c r="Q568">
        <v>11130</v>
      </c>
      <c r="R568">
        <v>1539</v>
      </c>
      <c r="S568">
        <v>13</v>
      </c>
      <c r="T568">
        <v>12176800</v>
      </c>
      <c r="U568">
        <v>44943776</v>
      </c>
      <c r="V568">
        <v>-32766976</v>
      </c>
    </row>
    <row r="569" spans="1:22" x14ac:dyDescent="0.3">
      <c r="A569" t="s">
        <v>586</v>
      </c>
      <c r="B569" t="s">
        <v>1436</v>
      </c>
      <c r="C569" t="s">
        <v>1633</v>
      </c>
      <c r="D569" t="s">
        <v>1638</v>
      </c>
      <c r="E569">
        <v>2023</v>
      </c>
      <c r="F569" t="s">
        <v>1641</v>
      </c>
      <c r="G569">
        <v>4225</v>
      </c>
      <c r="H569">
        <v>7795</v>
      </c>
      <c r="I569">
        <v>8903</v>
      </c>
      <c r="J569">
        <v>405779</v>
      </c>
      <c r="K569">
        <v>10.36</v>
      </c>
      <c r="L569">
        <v>16</v>
      </c>
      <c r="M569">
        <v>5.03</v>
      </c>
      <c r="N569">
        <v>21.59</v>
      </c>
      <c r="O569">
        <v>13.89</v>
      </c>
      <c r="P569">
        <v>3.4</v>
      </c>
      <c r="Q569">
        <v>18756</v>
      </c>
      <c r="R569">
        <v>5713</v>
      </c>
      <c r="S569">
        <v>10</v>
      </c>
      <c r="T569">
        <v>32933875</v>
      </c>
      <c r="U569">
        <v>38020954</v>
      </c>
      <c r="V569">
        <v>-5087079</v>
      </c>
    </row>
    <row r="570" spans="1:22" x14ac:dyDescent="0.3">
      <c r="A570" t="s">
        <v>587</v>
      </c>
      <c r="B570" t="s">
        <v>1252</v>
      </c>
      <c r="C570" t="s">
        <v>1632</v>
      </c>
      <c r="D570" t="s">
        <v>1638</v>
      </c>
      <c r="E570">
        <v>2024</v>
      </c>
      <c r="F570" t="s">
        <v>1642</v>
      </c>
      <c r="G570">
        <v>2983</v>
      </c>
      <c r="H570">
        <v>17421</v>
      </c>
      <c r="I570">
        <v>6213</v>
      </c>
      <c r="J570">
        <v>161022</v>
      </c>
      <c r="K570">
        <v>10.46</v>
      </c>
      <c r="L570">
        <v>1</v>
      </c>
      <c r="M570">
        <v>8.39</v>
      </c>
      <c r="N570">
        <v>8.52</v>
      </c>
      <c r="O570">
        <v>45.84</v>
      </c>
      <c r="P570">
        <v>2.9</v>
      </c>
      <c r="Q570">
        <v>2641</v>
      </c>
      <c r="R570">
        <v>3730</v>
      </c>
      <c r="S570">
        <v>5</v>
      </c>
      <c r="T570">
        <v>51966843</v>
      </c>
      <c r="U570">
        <v>18694401</v>
      </c>
      <c r="V570">
        <v>33272442</v>
      </c>
    </row>
    <row r="571" spans="1:22" x14ac:dyDescent="0.3">
      <c r="A571" t="s">
        <v>588</v>
      </c>
      <c r="B571" t="s">
        <v>1437</v>
      </c>
      <c r="C571" t="s">
        <v>1633</v>
      </c>
      <c r="D571" t="s">
        <v>1636</v>
      </c>
      <c r="E571">
        <v>2024</v>
      </c>
      <c r="F571" t="s">
        <v>1640</v>
      </c>
      <c r="G571">
        <v>3334</v>
      </c>
      <c r="H571">
        <v>19596</v>
      </c>
      <c r="I571">
        <v>5466</v>
      </c>
      <c r="J571">
        <v>104040</v>
      </c>
      <c r="K571">
        <v>9.73</v>
      </c>
      <c r="L571">
        <v>1</v>
      </c>
      <c r="M571">
        <v>6.51</v>
      </c>
      <c r="N571">
        <v>22.49</v>
      </c>
      <c r="O571">
        <v>45.65</v>
      </c>
      <c r="P571">
        <v>4.3</v>
      </c>
      <c r="Q571">
        <v>18549</v>
      </c>
      <c r="R571">
        <v>5475</v>
      </c>
      <c r="S571">
        <v>11</v>
      </c>
      <c r="T571">
        <v>65333064</v>
      </c>
      <c r="U571">
        <v>18327684</v>
      </c>
      <c r="V571">
        <v>47005380</v>
      </c>
    </row>
    <row r="572" spans="1:22" x14ac:dyDescent="0.3">
      <c r="A572" t="s">
        <v>589</v>
      </c>
      <c r="B572" t="s">
        <v>1438</v>
      </c>
      <c r="C572" t="s">
        <v>1634</v>
      </c>
      <c r="D572" t="s">
        <v>1637</v>
      </c>
      <c r="E572">
        <v>2023</v>
      </c>
      <c r="F572" t="s">
        <v>1639</v>
      </c>
      <c r="G572">
        <v>4348</v>
      </c>
      <c r="H572">
        <v>16782</v>
      </c>
      <c r="I572">
        <v>1410</v>
      </c>
      <c r="J572">
        <v>387501</v>
      </c>
      <c r="K572">
        <v>4.13</v>
      </c>
      <c r="L572">
        <v>11</v>
      </c>
      <c r="M572">
        <v>6.15</v>
      </c>
      <c r="N572">
        <v>23.52</v>
      </c>
      <c r="O572">
        <v>81.650000000000006</v>
      </c>
      <c r="P572">
        <v>1.3</v>
      </c>
      <c r="Q572">
        <v>9900</v>
      </c>
      <c r="R572">
        <v>7203</v>
      </c>
      <c r="S572">
        <v>5</v>
      </c>
      <c r="T572">
        <v>72968136</v>
      </c>
      <c r="U572">
        <v>6518181</v>
      </c>
      <c r="V572">
        <v>66449955</v>
      </c>
    </row>
    <row r="573" spans="1:22" x14ac:dyDescent="0.3">
      <c r="A573" t="s">
        <v>590</v>
      </c>
      <c r="B573" t="s">
        <v>1439</v>
      </c>
      <c r="C573" t="s">
        <v>1632</v>
      </c>
      <c r="D573" t="s">
        <v>1638</v>
      </c>
      <c r="E573">
        <v>2023</v>
      </c>
      <c r="F573" t="s">
        <v>1642</v>
      </c>
      <c r="G573">
        <v>2861</v>
      </c>
      <c r="H573">
        <v>6203</v>
      </c>
      <c r="I573">
        <v>2527</v>
      </c>
      <c r="J573">
        <v>252440</v>
      </c>
      <c r="K573">
        <v>2.34</v>
      </c>
      <c r="L573">
        <v>5</v>
      </c>
      <c r="M573">
        <v>1.76</v>
      </c>
      <c r="N573">
        <v>16.77</v>
      </c>
      <c r="O573">
        <v>20.09</v>
      </c>
      <c r="P573">
        <v>4.3</v>
      </c>
      <c r="Q573">
        <v>2451</v>
      </c>
      <c r="R573">
        <v>8977</v>
      </c>
      <c r="S573">
        <v>3</v>
      </c>
      <c r="T573">
        <v>17746783</v>
      </c>
      <c r="U573">
        <v>7482187</v>
      </c>
      <c r="V573">
        <v>10264596</v>
      </c>
    </row>
    <row r="574" spans="1:22" x14ac:dyDescent="0.3">
      <c r="A574" t="s">
        <v>591</v>
      </c>
      <c r="B574" t="s">
        <v>1069</v>
      </c>
      <c r="C574" t="s">
        <v>1634</v>
      </c>
      <c r="D574" t="s">
        <v>1635</v>
      </c>
      <c r="E574">
        <v>2023</v>
      </c>
      <c r="F574" t="s">
        <v>1639</v>
      </c>
      <c r="G574">
        <v>1300</v>
      </c>
      <c r="H574">
        <v>8063</v>
      </c>
      <c r="I574">
        <v>11282</v>
      </c>
      <c r="J574">
        <v>128356</v>
      </c>
      <c r="K574">
        <v>9.5399999999999991</v>
      </c>
      <c r="L574">
        <v>9</v>
      </c>
      <c r="M574">
        <v>5.13</v>
      </c>
      <c r="N574">
        <v>16.61</v>
      </c>
      <c r="O574">
        <v>19.86</v>
      </c>
      <c r="P574">
        <v>3</v>
      </c>
      <c r="Q574">
        <v>10749</v>
      </c>
      <c r="R574">
        <v>9418</v>
      </c>
      <c r="S574">
        <v>4</v>
      </c>
      <c r="T574">
        <v>10481900</v>
      </c>
      <c r="U574">
        <v>14794956</v>
      </c>
      <c r="V574">
        <v>-4313056</v>
      </c>
    </row>
    <row r="575" spans="1:22" x14ac:dyDescent="0.3">
      <c r="A575" t="s">
        <v>592</v>
      </c>
      <c r="B575" t="s">
        <v>1335</v>
      </c>
      <c r="C575" t="s">
        <v>1632</v>
      </c>
      <c r="D575" t="s">
        <v>1638</v>
      </c>
      <c r="E575">
        <v>2023</v>
      </c>
      <c r="F575" t="s">
        <v>1640</v>
      </c>
      <c r="G575">
        <v>3562</v>
      </c>
      <c r="H575">
        <v>13503</v>
      </c>
      <c r="I575">
        <v>2654</v>
      </c>
      <c r="J575">
        <v>328355</v>
      </c>
      <c r="K575">
        <v>8.99</v>
      </c>
      <c r="L575">
        <v>15</v>
      </c>
      <c r="M575">
        <v>7.15</v>
      </c>
      <c r="N575">
        <v>11.32</v>
      </c>
      <c r="O575">
        <v>21.8</v>
      </c>
      <c r="P575">
        <v>1.5</v>
      </c>
      <c r="Q575">
        <v>14436</v>
      </c>
      <c r="R575">
        <v>4316</v>
      </c>
      <c r="S575">
        <v>2</v>
      </c>
      <c r="T575">
        <v>48097686</v>
      </c>
      <c r="U575">
        <v>9781903</v>
      </c>
      <c r="V575">
        <v>38315783</v>
      </c>
    </row>
    <row r="576" spans="1:22" x14ac:dyDescent="0.3">
      <c r="A576" t="s">
        <v>593</v>
      </c>
      <c r="B576" t="s">
        <v>1440</v>
      </c>
      <c r="C576" t="s">
        <v>1632</v>
      </c>
      <c r="D576" t="s">
        <v>1635</v>
      </c>
      <c r="E576">
        <v>2024</v>
      </c>
      <c r="F576" t="s">
        <v>1642</v>
      </c>
      <c r="G576">
        <v>1306</v>
      </c>
      <c r="H576">
        <v>12317</v>
      </c>
      <c r="I576">
        <v>11600</v>
      </c>
      <c r="J576">
        <v>417570</v>
      </c>
      <c r="K576">
        <v>2.69</v>
      </c>
      <c r="L576">
        <v>13</v>
      </c>
      <c r="M576">
        <v>9.73</v>
      </c>
      <c r="N576">
        <v>20.89</v>
      </c>
      <c r="O576">
        <v>12.38</v>
      </c>
      <c r="P576">
        <v>4.5</v>
      </c>
      <c r="Q576">
        <v>15955</v>
      </c>
      <c r="R576">
        <v>2566</v>
      </c>
      <c r="S576">
        <v>2</v>
      </c>
      <c r="T576">
        <v>16086002</v>
      </c>
      <c r="U576">
        <v>15567170</v>
      </c>
      <c r="V576">
        <v>518832</v>
      </c>
    </row>
    <row r="577" spans="1:22" x14ac:dyDescent="0.3">
      <c r="A577" t="s">
        <v>594</v>
      </c>
      <c r="B577" t="s">
        <v>1441</v>
      </c>
      <c r="C577" t="s">
        <v>1634</v>
      </c>
      <c r="D577" t="s">
        <v>1638</v>
      </c>
      <c r="E577">
        <v>2024</v>
      </c>
      <c r="F577" t="s">
        <v>1640</v>
      </c>
      <c r="G577">
        <v>3426</v>
      </c>
      <c r="H577">
        <v>12671</v>
      </c>
      <c r="I577">
        <v>5855</v>
      </c>
      <c r="J577">
        <v>317986</v>
      </c>
      <c r="K577">
        <v>10.58</v>
      </c>
      <c r="L577">
        <v>6</v>
      </c>
      <c r="M577">
        <v>2.0099999999999998</v>
      </c>
      <c r="N577">
        <v>24.04</v>
      </c>
      <c r="O577">
        <v>15.74</v>
      </c>
      <c r="P577">
        <v>3.6</v>
      </c>
      <c r="Q577">
        <v>6222</v>
      </c>
      <c r="R577">
        <v>7924</v>
      </c>
      <c r="S577">
        <v>8</v>
      </c>
      <c r="T577">
        <v>43410846</v>
      </c>
      <c r="U577">
        <v>20377216</v>
      </c>
      <c r="V577">
        <v>23033630</v>
      </c>
    </row>
    <row r="578" spans="1:22" x14ac:dyDescent="0.3">
      <c r="A578" t="s">
        <v>595</v>
      </c>
      <c r="B578" t="s">
        <v>1151</v>
      </c>
      <c r="C578" t="s">
        <v>1632</v>
      </c>
      <c r="D578" t="s">
        <v>1637</v>
      </c>
      <c r="E578">
        <v>2023</v>
      </c>
      <c r="F578" t="s">
        <v>1642</v>
      </c>
      <c r="G578">
        <v>3536</v>
      </c>
      <c r="H578">
        <v>14082</v>
      </c>
      <c r="I578">
        <v>11071</v>
      </c>
      <c r="J578">
        <v>378996</v>
      </c>
      <c r="K578">
        <v>6.83</v>
      </c>
      <c r="L578">
        <v>18</v>
      </c>
      <c r="M578">
        <v>0.1</v>
      </c>
      <c r="N578">
        <v>19.38</v>
      </c>
      <c r="O578">
        <v>62.79</v>
      </c>
      <c r="P578">
        <v>1.7</v>
      </c>
      <c r="Q578">
        <v>14312</v>
      </c>
      <c r="R578">
        <v>4224</v>
      </c>
      <c r="S578">
        <v>6</v>
      </c>
      <c r="T578">
        <v>49793952</v>
      </c>
      <c r="U578">
        <v>39526052</v>
      </c>
      <c r="V578">
        <v>10267900</v>
      </c>
    </row>
    <row r="579" spans="1:22" x14ac:dyDescent="0.3">
      <c r="A579" t="s">
        <v>596</v>
      </c>
      <c r="B579" t="s">
        <v>1073</v>
      </c>
      <c r="C579" t="s">
        <v>1632</v>
      </c>
      <c r="D579" t="s">
        <v>1637</v>
      </c>
      <c r="E579">
        <v>2024</v>
      </c>
      <c r="F579" t="s">
        <v>1640</v>
      </c>
      <c r="G579">
        <v>3634</v>
      </c>
      <c r="H579">
        <v>13701</v>
      </c>
      <c r="I579">
        <v>3124</v>
      </c>
      <c r="J579">
        <v>437881</v>
      </c>
      <c r="K579">
        <v>10.02</v>
      </c>
      <c r="L579">
        <v>16</v>
      </c>
      <c r="M579">
        <v>0.75</v>
      </c>
      <c r="N579">
        <v>15.55</v>
      </c>
      <c r="O579">
        <v>44.53</v>
      </c>
      <c r="P579">
        <v>1.1000000000000001</v>
      </c>
      <c r="Q579">
        <v>5508</v>
      </c>
      <c r="R579">
        <v>1065</v>
      </c>
      <c r="S579">
        <v>4</v>
      </c>
      <c r="T579">
        <v>49789434</v>
      </c>
      <c r="U579">
        <v>11790497</v>
      </c>
      <c r="V579">
        <v>37998937</v>
      </c>
    </row>
    <row r="580" spans="1:22" x14ac:dyDescent="0.3">
      <c r="A580" t="s">
        <v>597</v>
      </c>
      <c r="B580" t="s">
        <v>1433</v>
      </c>
      <c r="C580" t="s">
        <v>1633</v>
      </c>
      <c r="D580" t="s">
        <v>1635</v>
      </c>
      <c r="E580">
        <v>2023</v>
      </c>
      <c r="F580" t="s">
        <v>1639</v>
      </c>
      <c r="G580">
        <v>1446</v>
      </c>
      <c r="H580">
        <v>19278</v>
      </c>
      <c r="I580">
        <v>13619</v>
      </c>
      <c r="J580">
        <v>358112</v>
      </c>
      <c r="K580">
        <v>12.56</v>
      </c>
      <c r="L580">
        <v>8</v>
      </c>
      <c r="M580">
        <v>3.76</v>
      </c>
      <c r="N580">
        <v>15.17</v>
      </c>
      <c r="O580">
        <v>71.09</v>
      </c>
      <c r="P580">
        <v>1.6</v>
      </c>
      <c r="Q580">
        <v>11560</v>
      </c>
      <c r="R580">
        <v>7028</v>
      </c>
      <c r="S580">
        <v>8</v>
      </c>
      <c r="T580">
        <v>27875988</v>
      </c>
      <c r="U580">
        <v>20051186</v>
      </c>
      <c r="V580">
        <v>7824802</v>
      </c>
    </row>
    <row r="581" spans="1:22" x14ac:dyDescent="0.3">
      <c r="A581" t="s">
        <v>598</v>
      </c>
      <c r="B581" t="s">
        <v>1442</v>
      </c>
      <c r="C581" t="s">
        <v>1633</v>
      </c>
      <c r="D581" t="s">
        <v>1636</v>
      </c>
      <c r="E581">
        <v>2023</v>
      </c>
      <c r="F581" t="s">
        <v>1640</v>
      </c>
      <c r="G581">
        <v>3687</v>
      </c>
      <c r="H581">
        <v>13973</v>
      </c>
      <c r="I581">
        <v>10169</v>
      </c>
      <c r="J581">
        <v>329652</v>
      </c>
      <c r="K581">
        <v>2.5499999999999998</v>
      </c>
      <c r="L581">
        <v>12</v>
      </c>
      <c r="M581">
        <v>8.2100000000000009</v>
      </c>
      <c r="N581">
        <v>21.24</v>
      </c>
      <c r="O581">
        <v>89.41</v>
      </c>
      <c r="P581">
        <v>3.4</v>
      </c>
      <c r="Q581">
        <v>14556</v>
      </c>
      <c r="R581">
        <v>6196</v>
      </c>
      <c r="S581">
        <v>3</v>
      </c>
      <c r="T581">
        <v>51518451</v>
      </c>
      <c r="U581">
        <v>37822755</v>
      </c>
      <c r="V581">
        <v>13695696</v>
      </c>
    </row>
    <row r="582" spans="1:22" x14ac:dyDescent="0.3">
      <c r="A582" t="s">
        <v>599</v>
      </c>
      <c r="B582" t="s">
        <v>1143</v>
      </c>
      <c r="C582" t="s">
        <v>1632</v>
      </c>
      <c r="D582" t="s">
        <v>1638</v>
      </c>
      <c r="E582">
        <v>2024</v>
      </c>
      <c r="F582" t="s">
        <v>1639</v>
      </c>
      <c r="G582">
        <v>3380</v>
      </c>
      <c r="H582">
        <v>10961</v>
      </c>
      <c r="I582">
        <v>10083</v>
      </c>
      <c r="J582">
        <v>203077</v>
      </c>
      <c r="K582">
        <v>0.28999999999999998</v>
      </c>
      <c r="L582">
        <v>4</v>
      </c>
      <c r="M582">
        <v>7.0000000000000007E-2</v>
      </c>
      <c r="N582">
        <v>13.53</v>
      </c>
      <c r="O582">
        <v>62.72</v>
      </c>
      <c r="P582">
        <v>1.7</v>
      </c>
      <c r="Q582">
        <v>8155</v>
      </c>
      <c r="R582">
        <v>6257</v>
      </c>
      <c r="S582">
        <v>4</v>
      </c>
      <c r="T582">
        <v>37048180</v>
      </c>
      <c r="U582">
        <v>34283617</v>
      </c>
      <c r="V582">
        <v>2764563</v>
      </c>
    </row>
    <row r="583" spans="1:22" x14ac:dyDescent="0.3">
      <c r="A583" t="s">
        <v>600</v>
      </c>
      <c r="B583" t="s">
        <v>1443</v>
      </c>
      <c r="C583" t="s">
        <v>1633</v>
      </c>
      <c r="D583" t="s">
        <v>1638</v>
      </c>
      <c r="E583">
        <v>2024</v>
      </c>
      <c r="F583" t="s">
        <v>1642</v>
      </c>
      <c r="G583">
        <v>2753</v>
      </c>
      <c r="H583">
        <v>17096</v>
      </c>
      <c r="I583">
        <v>14989</v>
      </c>
      <c r="J583">
        <v>104575</v>
      </c>
      <c r="K583">
        <v>11.69</v>
      </c>
      <c r="L583">
        <v>4</v>
      </c>
      <c r="M583">
        <v>4.57</v>
      </c>
      <c r="N583">
        <v>20.100000000000001</v>
      </c>
      <c r="O583">
        <v>14.04</v>
      </c>
      <c r="P583">
        <v>1.9</v>
      </c>
      <c r="Q583">
        <v>18655</v>
      </c>
      <c r="R583">
        <v>9211</v>
      </c>
      <c r="S583">
        <v>2</v>
      </c>
      <c r="T583">
        <v>47065288</v>
      </c>
      <c r="U583">
        <v>41369292</v>
      </c>
      <c r="V583">
        <v>5695996</v>
      </c>
    </row>
    <row r="584" spans="1:22" x14ac:dyDescent="0.3">
      <c r="A584" t="s">
        <v>601</v>
      </c>
      <c r="B584" t="s">
        <v>1444</v>
      </c>
      <c r="C584" t="s">
        <v>1634</v>
      </c>
      <c r="D584" t="s">
        <v>1636</v>
      </c>
      <c r="E584">
        <v>2023</v>
      </c>
      <c r="F584" t="s">
        <v>1642</v>
      </c>
      <c r="G584">
        <v>520</v>
      </c>
      <c r="H584">
        <v>2029</v>
      </c>
      <c r="I584">
        <v>13971</v>
      </c>
      <c r="J584">
        <v>200043</v>
      </c>
      <c r="K584">
        <v>9.15</v>
      </c>
      <c r="L584">
        <v>9</v>
      </c>
      <c r="M584">
        <v>3.29</v>
      </c>
      <c r="N584">
        <v>12.72</v>
      </c>
      <c r="O584">
        <v>18.37</v>
      </c>
      <c r="P584">
        <v>1.1000000000000001</v>
      </c>
      <c r="Q584">
        <v>14527</v>
      </c>
      <c r="R584">
        <v>8220</v>
      </c>
      <c r="S584">
        <v>9</v>
      </c>
      <c r="T584">
        <v>1055080</v>
      </c>
      <c r="U584">
        <v>7464963</v>
      </c>
      <c r="V584">
        <v>-6409883</v>
      </c>
    </row>
    <row r="585" spans="1:22" x14ac:dyDescent="0.3">
      <c r="A585" t="s">
        <v>602</v>
      </c>
      <c r="B585" t="s">
        <v>1238</v>
      </c>
      <c r="C585" t="s">
        <v>1633</v>
      </c>
      <c r="D585" t="s">
        <v>1635</v>
      </c>
      <c r="E585">
        <v>2023</v>
      </c>
      <c r="F585" t="s">
        <v>1639</v>
      </c>
      <c r="G585">
        <v>1403</v>
      </c>
      <c r="H585">
        <v>14265</v>
      </c>
      <c r="I585">
        <v>6574</v>
      </c>
      <c r="J585">
        <v>468815</v>
      </c>
      <c r="K585">
        <v>10.49</v>
      </c>
      <c r="L585">
        <v>9</v>
      </c>
      <c r="M585">
        <v>0.52</v>
      </c>
      <c r="N585">
        <v>1.56</v>
      </c>
      <c r="O585">
        <v>80.48</v>
      </c>
      <c r="P585">
        <v>3.9</v>
      </c>
      <c r="Q585">
        <v>5530</v>
      </c>
      <c r="R585">
        <v>1608</v>
      </c>
      <c r="S585">
        <v>3</v>
      </c>
      <c r="T585">
        <v>20013795</v>
      </c>
      <c r="U585">
        <v>9692137</v>
      </c>
      <c r="V585">
        <v>10321658</v>
      </c>
    </row>
    <row r="586" spans="1:22" x14ac:dyDescent="0.3">
      <c r="A586" t="s">
        <v>603</v>
      </c>
      <c r="B586" t="s">
        <v>1239</v>
      </c>
      <c r="C586" t="s">
        <v>1632</v>
      </c>
      <c r="D586" t="s">
        <v>1637</v>
      </c>
      <c r="E586">
        <v>2024</v>
      </c>
      <c r="F586" t="s">
        <v>1639</v>
      </c>
      <c r="G586">
        <v>2833</v>
      </c>
      <c r="H586">
        <v>15410</v>
      </c>
      <c r="I586">
        <v>7319</v>
      </c>
      <c r="J586">
        <v>116914</v>
      </c>
      <c r="K586">
        <v>12.57</v>
      </c>
      <c r="L586">
        <v>6</v>
      </c>
      <c r="M586">
        <v>4.5</v>
      </c>
      <c r="N586">
        <v>9.6</v>
      </c>
      <c r="O586">
        <v>52.2</v>
      </c>
      <c r="P586">
        <v>4.2</v>
      </c>
      <c r="Q586">
        <v>2021</v>
      </c>
      <c r="R586">
        <v>9504</v>
      </c>
      <c r="S586">
        <v>8</v>
      </c>
      <c r="T586">
        <v>43656530</v>
      </c>
      <c r="U586">
        <v>20851641</v>
      </c>
      <c r="V586">
        <v>22804889</v>
      </c>
    </row>
    <row r="587" spans="1:22" x14ac:dyDescent="0.3">
      <c r="A587" t="s">
        <v>604</v>
      </c>
      <c r="B587" t="s">
        <v>1223</v>
      </c>
      <c r="C587" t="s">
        <v>1634</v>
      </c>
      <c r="D587" t="s">
        <v>1638</v>
      </c>
      <c r="E587">
        <v>2023</v>
      </c>
      <c r="F587" t="s">
        <v>1640</v>
      </c>
      <c r="G587">
        <v>2881</v>
      </c>
      <c r="H587">
        <v>13061</v>
      </c>
      <c r="I587">
        <v>11783</v>
      </c>
      <c r="J587">
        <v>299134</v>
      </c>
      <c r="K587">
        <v>12.04</v>
      </c>
      <c r="L587">
        <v>14</v>
      </c>
      <c r="M587">
        <v>2.5499999999999998</v>
      </c>
      <c r="N587">
        <v>11.11</v>
      </c>
      <c r="O587">
        <v>75.989999999999995</v>
      </c>
      <c r="P587">
        <v>4.2</v>
      </c>
      <c r="Q587">
        <v>2900</v>
      </c>
      <c r="R587">
        <v>971</v>
      </c>
      <c r="S587">
        <v>12</v>
      </c>
      <c r="T587">
        <v>37628741</v>
      </c>
      <c r="U587">
        <v>34245957</v>
      </c>
      <c r="V587">
        <v>3382784</v>
      </c>
    </row>
    <row r="588" spans="1:22" x14ac:dyDescent="0.3">
      <c r="A588" t="s">
        <v>605</v>
      </c>
      <c r="B588" t="s">
        <v>1445</v>
      </c>
      <c r="C588" t="s">
        <v>1633</v>
      </c>
      <c r="D588" t="s">
        <v>1635</v>
      </c>
      <c r="E588">
        <v>2024</v>
      </c>
      <c r="F588" t="s">
        <v>1639</v>
      </c>
      <c r="G588">
        <v>407</v>
      </c>
      <c r="H588">
        <v>10631</v>
      </c>
      <c r="I588">
        <v>2549</v>
      </c>
      <c r="J588">
        <v>117055</v>
      </c>
      <c r="K588">
        <v>14.41</v>
      </c>
      <c r="L588">
        <v>6</v>
      </c>
      <c r="M588">
        <v>3.52</v>
      </c>
      <c r="N588">
        <v>3.54</v>
      </c>
      <c r="O588">
        <v>78.53</v>
      </c>
      <c r="P588">
        <v>1.5</v>
      </c>
      <c r="Q588">
        <v>13430</v>
      </c>
      <c r="R588">
        <v>963</v>
      </c>
      <c r="S588">
        <v>10</v>
      </c>
      <c r="T588">
        <v>4326817</v>
      </c>
      <c r="U588">
        <v>1154498</v>
      </c>
      <c r="V588">
        <v>3172319</v>
      </c>
    </row>
    <row r="589" spans="1:22" x14ac:dyDescent="0.3">
      <c r="A589" t="s">
        <v>606</v>
      </c>
      <c r="B589" t="s">
        <v>1446</v>
      </c>
      <c r="C589" t="s">
        <v>1632</v>
      </c>
      <c r="D589" t="s">
        <v>1635</v>
      </c>
      <c r="E589">
        <v>2024</v>
      </c>
      <c r="F589" t="s">
        <v>1642</v>
      </c>
      <c r="G589">
        <v>3069</v>
      </c>
      <c r="H589">
        <v>2025</v>
      </c>
      <c r="I589">
        <v>11667</v>
      </c>
      <c r="J589">
        <v>137697</v>
      </c>
      <c r="K589">
        <v>8.0399999999999991</v>
      </c>
      <c r="L589">
        <v>14</v>
      </c>
      <c r="M589">
        <v>7.06</v>
      </c>
      <c r="N589">
        <v>2.56</v>
      </c>
      <c r="O589">
        <v>84.21</v>
      </c>
      <c r="P589">
        <v>4.5999999999999996</v>
      </c>
      <c r="Q589">
        <v>5223</v>
      </c>
      <c r="R589">
        <v>3155</v>
      </c>
      <c r="S589">
        <v>7</v>
      </c>
      <c r="T589">
        <v>6214725</v>
      </c>
      <c r="U589">
        <v>35943720</v>
      </c>
      <c r="V589">
        <v>-29728995</v>
      </c>
    </row>
    <row r="590" spans="1:22" x14ac:dyDescent="0.3">
      <c r="A590" t="s">
        <v>607</v>
      </c>
      <c r="B590" t="s">
        <v>1037</v>
      </c>
      <c r="C590" t="s">
        <v>1632</v>
      </c>
      <c r="D590" t="s">
        <v>1638</v>
      </c>
      <c r="E590">
        <v>2024</v>
      </c>
      <c r="F590" t="s">
        <v>1642</v>
      </c>
      <c r="G590">
        <v>717</v>
      </c>
      <c r="H590">
        <v>17885</v>
      </c>
      <c r="I590">
        <v>1581</v>
      </c>
      <c r="J590">
        <v>156239</v>
      </c>
      <c r="K590">
        <v>7.33</v>
      </c>
      <c r="L590">
        <v>2</v>
      </c>
      <c r="M590">
        <v>5.22</v>
      </c>
      <c r="N590">
        <v>13.39</v>
      </c>
      <c r="O590">
        <v>85.99</v>
      </c>
      <c r="P590">
        <v>3.7</v>
      </c>
      <c r="Q590">
        <v>8079</v>
      </c>
      <c r="R590">
        <v>5233</v>
      </c>
      <c r="S590">
        <v>3</v>
      </c>
      <c r="T590">
        <v>12823545</v>
      </c>
      <c r="U590">
        <v>1289816</v>
      </c>
      <c r="V590">
        <v>11533729</v>
      </c>
    </row>
    <row r="591" spans="1:22" x14ac:dyDescent="0.3">
      <c r="A591" t="s">
        <v>608</v>
      </c>
      <c r="B591" t="s">
        <v>1447</v>
      </c>
      <c r="C591" t="s">
        <v>1634</v>
      </c>
      <c r="D591" t="s">
        <v>1638</v>
      </c>
      <c r="E591">
        <v>2023</v>
      </c>
      <c r="F591" t="s">
        <v>1639</v>
      </c>
      <c r="G591">
        <v>4518</v>
      </c>
      <c r="H591">
        <v>1874</v>
      </c>
      <c r="I591">
        <v>8348</v>
      </c>
      <c r="J591">
        <v>285469</v>
      </c>
      <c r="K591">
        <v>6.03</v>
      </c>
      <c r="L591">
        <v>18</v>
      </c>
      <c r="M591">
        <v>1.25</v>
      </c>
      <c r="N591">
        <v>2.13</v>
      </c>
      <c r="O591">
        <v>54.39</v>
      </c>
      <c r="P591">
        <v>4.5999999999999996</v>
      </c>
      <c r="Q591">
        <v>19742</v>
      </c>
      <c r="R591">
        <v>2782</v>
      </c>
      <c r="S591">
        <v>3</v>
      </c>
      <c r="T591">
        <v>8466732</v>
      </c>
      <c r="U591">
        <v>38001733</v>
      </c>
      <c r="V591">
        <v>-29535001</v>
      </c>
    </row>
    <row r="592" spans="1:22" x14ac:dyDescent="0.3">
      <c r="A592" t="s">
        <v>609</v>
      </c>
      <c r="B592" t="s">
        <v>1431</v>
      </c>
      <c r="C592" t="s">
        <v>1633</v>
      </c>
      <c r="D592" t="s">
        <v>1635</v>
      </c>
      <c r="E592">
        <v>2023</v>
      </c>
      <c r="F592" t="s">
        <v>1640</v>
      </c>
      <c r="G592">
        <v>1195</v>
      </c>
      <c r="H592">
        <v>13697</v>
      </c>
      <c r="I592">
        <v>12040</v>
      </c>
      <c r="J592">
        <v>173106</v>
      </c>
      <c r="K592">
        <v>2.31</v>
      </c>
      <c r="L592">
        <v>9</v>
      </c>
      <c r="M592">
        <v>9.61</v>
      </c>
      <c r="N592">
        <v>7.57</v>
      </c>
      <c r="O592">
        <v>37.28</v>
      </c>
      <c r="P592">
        <v>2.8</v>
      </c>
      <c r="Q592">
        <v>6281</v>
      </c>
      <c r="R592">
        <v>5378</v>
      </c>
      <c r="S592">
        <v>10</v>
      </c>
      <c r="T592">
        <v>16367915</v>
      </c>
      <c r="U592">
        <v>14560906</v>
      </c>
      <c r="V592">
        <v>1807009</v>
      </c>
    </row>
    <row r="593" spans="1:22" x14ac:dyDescent="0.3">
      <c r="A593" t="s">
        <v>610</v>
      </c>
      <c r="B593" t="s">
        <v>1111</v>
      </c>
      <c r="C593" t="s">
        <v>1632</v>
      </c>
      <c r="D593" t="s">
        <v>1638</v>
      </c>
      <c r="E593">
        <v>2024</v>
      </c>
      <c r="F593" t="s">
        <v>1642</v>
      </c>
      <c r="G593">
        <v>4235</v>
      </c>
      <c r="H593">
        <v>6148</v>
      </c>
      <c r="I593">
        <v>7623</v>
      </c>
      <c r="J593">
        <v>317499</v>
      </c>
      <c r="K593">
        <v>8.59</v>
      </c>
      <c r="L593">
        <v>14</v>
      </c>
      <c r="M593">
        <v>6.36</v>
      </c>
      <c r="N593">
        <v>18.61</v>
      </c>
      <c r="O593">
        <v>86.95</v>
      </c>
      <c r="P593">
        <v>2.7</v>
      </c>
      <c r="Q593">
        <v>14373</v>
      </c>
      <c r="R593">
        <v>5548</v>
      </c>
      <c r="S593">
        <v>11</v>
      </c>
      <c r="T593">
        <v>26036780</v>
      </c>
      <c r="U593">
        <v>32600904</v>
      </c>
      <c r="V593">
        <v>-6564124</v>
      </c>
    </row>
    <row r="594" spans="1:22" x14ac:dyDescent="0.3">
      <c r="A594" t="s">
        <v>611</v>
      </c>
      <c r="B594" t="s">
        <v>1448</v>
      </c>
      <c r="C594" t="s">
        <v>1634</v>
      </c>
      <c r="D594" t="s">
        <v>1637</v>
      </c>
      <c r="E594">
        <v>2023</v>
      </c>
      <c r="F594" t="s">
        <v>1641</v>
      </c>
      <c r="G594">
        <v>3769</v>
      </c>
      <c r="H594">
        <v>3865</v>
      </c>
      <c r="I594">
        <v>2905</v>
      </c>
      <c r="J594">
        <v>366264</v>
      </c>
      <c r="K594">
        <v>4.16</v>
      </c>
      <c r="L594">
        <v>2</v>
      </c>
      <c r="M594">
        <v>7.66</v>
      </c>
      <c r="N594">
        <v>24.11</v>
      </c>
      <c r="O594">
        <v>53.79</v>
      </c>
      <c r="P594">
        <v>4.0999999999999996</v>
      </c>
      <c r="Q594">
        <v>20282</v>
      </c>
      <c r="R594">
        <v>713</v>
      </c>
      <c r="S594">
        <v>9</v>
      </c>
      <c r="T594">
        <v>14567185</v>
      </c>
      <c r="U594">
        <v>11315209</v>
      </c>
      <c r="V594">
        <v>3251976</v>
      </c>
    </row>
    <row r="595" spans="1:22" x14ac:dyDescent="0.3">
      <c r="A595" t="s">
        <v>612</v>
      </c>
      <c r="B595" t="s">
        <v>1291</v>
      </c>
      <c r="C595" t="s">
        <v>1632</v>
      </c>
      <c r="D595" t="s">
        <v>1635</v>
      </c>
      <c r="E595">
        <v>2023</v>
      </c>
      <c r="F595" t="s">
        <v>1642</v>
      </c>
      <c r="G595">
        <v>2795</v>
      </c>
      <c r="H595">
        <v>19409</v>
      </c>
      <c r="I595">
        <v>4667</v>
      </c>
      <c r="J595">
        <v>350486</v>
      </c>
      <c r="K595">
        <v>13.82</v>
      </c>
      <c r="L595">
        <v>5</v>
      </c>
      <c r="M595">
        <v>0.79</v>
      </c>
      <c r="N595">
        <v>17.95</v>
      </c>
      <c r="O595">
        <v>15.14</v>
      </c>
      <c r="P595">
        <v>1.4</v>
      </c>
      <c r="Q595">
        <v>18026</v>
      </c>
      <c r="R595">
        <v>1972</v>
      </c>
      <c r="S595">
        <v>10</v>
      </c>
      <c r="T595">
        <v>54248155</v>
      </c>
      <c r="U595">
        <v>13394751</v>
      </c>
      <c r="V595">
        <v>40853404</v>
      </c>
    </row>
    <row r="596" spans="1:22" x14ac:dyDescent="0.3">
      <c r="A596" t="s">
        <v>613</v>
      </c>
      <c r="B596" t="s">
        <v>1449</v>
      </c>
      <c r="C596" t="s">
        <v>1634</v>
      </c>
      <c r="D596" t="s">
        <v>1638</v>
      </c>
      <c r="E596">
        <v>2024</v>
      </c>
      <c r="F596" t="s">
        <v>1640</v>
      </c>
      <c r="G596">
        <v>589</v>
      </c>
      <c r="H596">
        <v>3146</v>
      </c>
      <c r="I596">
        <v>7993</v>
      </c>
      <c r="J596">
        <v>52257</v>
      </c>
      <c r="K596">
        <v>8.75</v>
      </c>
      <c r="L596">
        <v>11</v>
      </c>
      <c r="M596">
        <v>0.47</v>
      </c>
      <c r="N596">
        <v>24.82</v>
      </c>
      <c r="O596">
        <v>61.42</v>
      </c>
      <c r="P596">
        <v>3.1</v>
      </c>
      <c r="Q596">
        <v>12543</v>
      </c>
      <c r="R596">
        <v>7823</v>
      </c>
      <c r="S596">
        <v>5</v>
      </c>
      <c r="T596">
        <v>1852994</v>
      </c>
      <c r="U596">
        <v>4760134</v>
      </c>
      <c r="V596">
        <v>-2907140</v>
      </c>
    </row>
    <row r="597" spans="1:22" x14ac:dyDescent="0.3">
      <c r="A597" t="s">
        <v>614</v>
      </c>
      <c r="B597" t="s">
        <v>1450</v>
      </c>
      <c r="C597" t="s">
        <v>1633</v>
      </c>
      <c r="D597" t="s">
        <v>1638</v>
      </c>
      <c r="E597">
        <v>2023</v>
      </c>
      <c r="F597" t="s">
        <v>1641</v>
      </c>
      <c r="G597">
        <v>2829</v>
      </c>
      <c r="H597">
        <v>1513</v>
      </c>
      <c r="I597">
        <v>5776</v>
      </c>
      <c r="J597">
        <v>339508</v>
      </c>
      <c r="K597">
        <v>8.89</v>
      </c>
      <c r="L597">
        <v>14</v>
      </c>
      <c r="M597">
        <v>0.19</v>
      </c>
      <c r="N597">
        <v>17.46</v>
      </c>
      <c r="O597">
        <v>57.01</v>
      </c>
      <c r="P597">
        <v>4.3</v>
      </c>
      <c r="Q597">
        <v>17875</v>
      </c>
      <c r="R597">
        <v>7289</v>
      </c>
      <c r="S597">
        <v>5</v>
      </c>
      <c r="T597">
        <v>4280277</v>
      </c>
      <c r="U597">
        <v>16679812</v>
      </c>
      <c r="V597">
        <v>-12399535</v>
      </c>
    </row>
    <row r="598" spans="1:22" x14ac:dyDescent="0.3">
      <c r="A598" t="s">
        <v>615</v>
      </c>
      <c r="B598" t="s">
        <v>1404</v>
      </c>
      <c r="C598" t="s">
        <v>1634</v>
      </c>
      <c r="D598" t="s">
        <v>1637</v>
      </c>
      <c r="E598">
        <v>2023</v>
      </c>
      <c r="F598" t="s">
        <v>1642</v>
      </c>
      <c r="G598">
        <v>4186</v>
      </c>
      <c r="H598">
        <v>6099</v>
      </c>
      <c r="I598">
        <v>13534</v>
      </c>
      <c r="J598">
        <v>206044</v>
      </c>
      <c r="K598">
        <v>5.32</v>
      </c>
      <c r="L598">
        <v>5</v>
      </c>
      <c r="M598">
        <v>1.89</v>
      </c>
      <c r="N598">
        <v>7.34</v>
      </c>
      <c r="O598">
        <v>81.66</v>
      </c>
      <c r="P598">
        <v>4.3</v>
      </c>
      <c r="Q598">
        <v>18601</v>
      </c>
      <c r="R598">
        <v>5486</v>
      </c>
      <c r="S598">
        <v>3</v>
      </c>
      <c r="T598">
        <v>25530414</v>
      </c>
      <c r="U598">
        <v>56859368</v>
      </c>
      <c r="V598">
        <v>-31328954</v>
      </c>
    </row>
    <row r="599" spans="1:22" x14ac:dyDescent="0.3">
      <c r="A599" t="s">
        <v>616</v>
      </c>
      <c r="B599" t="s">
        <v>1451</v>
      </c>
      <c r="C599" t="s">
        <v>1634</v>
      </c>
      <c r="D599" t="s">
        <v>1637</v>
      </c>
      <c r="E599">
        <v>2024</v>
      </c>
      <c r="F599" t="s">
        <v>1639</v>
      </c>
      <c r="G599">
        <v>4885</v>
      </c>
      <c r="H599">
        <v>3778</v>
      </c>
      <c r="I599">
        <v>2913</v>
      </c>
      <c r="J599">
        <v>161715</v>
      </c>
      <c r="K599">
        <v>0.78</v>
      </c>
      <c r="L599">
        <v>12</v>
      </c>
      <c r="M599">
        <v>4.1399999999999997</v>
      </c>
      <c r="N599">
        <v>16.8</v>
      </c>
      <c r="O599">
        <v>62.25</v>
      </c>
      <c r="P599">
        <v>4.8</v>
      </c>
      <c r="Q599">
        <v>2142</v>
      </c>
      <c r="R599">
        <v>7042</v>
      </c>
      <c r="S599">
        <v>11</v>
      </c>
      <c r="T599">
        <v>18455530</v>
      </c>
      <c r="U599">
        <v>14391720</v>
      </c>
      <c r="V599">
        <v>4063810</v>
      </c>
    </row>
    <row r="600" spans="1:22" x14ac:dyDescent="0.3">
      <c r="A600" t="s">
        <v>617</v>
      </c>
      <c r="B600" t="s">
        <v>1411</v>
      </c>
      <c r="C600" t="s">
        <v>1633</v>
      </c>
      <c r="D600" t="s">
        <v>1637</v>
      </c>
      <c r="E600">
        <v>2024</v>
      </c>
      <c r="F600" t="s">
        <v>1642</v>
      </c>
      <c r="G600">
        <v>3825</v>
      </c>
      <c r="H600">
        <v>15796</v>
      </c>
      <c r="I600">
        <v>6679</v>
      </c>
      <c r="J600">
        <v>76654</v>
      </c>
      <c r="K600">
        <v>0.48</v>
      </c>
      <c r="L600">
        <v>18</v>
      </c>
      <c r="M600">
        <v>9.36</v>
      </c>
      <c r="N600">
        <v>17.55</v>
      </c>
      <c r="O600">
        <v>37.92</v>
      </c>
      <c r="P600">
        <v>3.8</v>
      </c>
      <c r="Q600">
        <v>20432</v>
      </c>
      <c r="R600">
        <v>8859</v>
      </c>
      <c r="S600">
        <v>2</v>
      </c>
      <c r="T600">
        <v>60419700</v>
      </c>
      <c r="U600">
        <v>25623829</v>
      </c>
      <c r="V600">
        <v>34795871</v>
      </c>
    </row>
    <row r="601" spans="1:22" x14ac:dyDescent="0.3">
      <c r="A601" t="s">
        <v>618</v>
      </c>
      <c r="B601" t="s">
        <v>1452</v>
      </c>
      <c r="C601" t="s">
        <v>1632</v>
      </c>
      <c r="D601" t="s">
        <v>1636</v>
      </c>
      <c r="E601">
        <v>2023</v>
      </c>
      <c r="F601" t="s">
        <v>1641</v>
      </c>
      <c r="G601">
        <v>2558</v>
      </c>
      <c r="H601">
        <v>4655</v>
      </c>
      <c r="I601">
        <v>14365</v>
      </c>
      <c r="J601">
        <v>261841</v>
      </c>
      <c r="K601">
        <v>6.35</v>
      </c>
      <c r="L601">
        <v>2</v>
      </c>
      <c r="M601">
        <v>4.57</v>
      </c>
      <c r="N601">
        <v>9.2899999999999991</v>
      </c>
      <c r="O601">
        <v>87.3</v>
      </c>
      <c r="P601">
        <v>1.8</v>
      </c>
      <c r="Q601">
        <v>13385</v>
      </c>
      <c r="R601">
        <v>344</v>
      </c>
      <c r="S601">
        <v>11</v>
      </c>
      <c r="T601">
        <v>11907490</v>
      </c>
      <c r="U601">
        <v>37007511</v>
      </c>
      <c r="V601">
        <v>-25100021</v>
      </c>
    </row>
    <row r="602" spans="1:22" x14ac:dyDescent="0.3">
      <c r="A602" t="s">
        <v>619</v>
      </c>
      <c r="B602" t="s">
        <v>1453</v>
      </c>
      <c r="C602" t="s">
        <v>1634</v>
      </c>
      <c r="D602" t="s">
        <v>1637</v>
      </c>
      <c r="E602">
        <v>2024</v>
      </c>
      <c r="F602" t="s">
        <v>1642</v>
      </c>
      <c r="G602">
        <v>2829</v>
      </c>
      <c r="H602">
        <v>9821</v>
      </c>
      <c r="I602">
        <v>4770</v>
      </c>
      <c r="J602">
        <v>393567</v>
      </c>
      <c r="K602">
        <v>1.27</v>
      </c>
      <c r="L602">
        <v>7</v>
      </c>
      <c r="M602">
        <v>2.9</v>
      </c>
      <c r="N602">
        <v>0.44</v>
      </c>
      <c r="O602">
        <v>74.13</v>
      </c>
      <c r="P602">
        <v>1.1000000000000001</v>
      </c>
      <c r="Q602">
        <v>9049</v>
      </c>
      <c r="R602">
        <v>120</v>
      </c>
      <c r="S602">
        <v>14</v>
      </c>
      <c r="T602">
        <v>27783609</v>
      </c>
      <c r="U602">
        <v>13887897</v>
      </c>
      <c r="V602">
        <v>13895712</v>
      </c>
    </row>
    <row r="603" spans="1:22" x14ac:dyDescent="0.3">
      <c r="A603" t="s">
        <v>620</v>
      </c>
      <c r="B603" t="s">
        <v>1454</v>
      </c>
      <c r="C603" t="s">
        <v>1634</v>
      </c>
      <c r="D603" t="s">
        <v>1636</v>
      </c>
      <c r="E603">
        <v>2023</v>
      </c>
      <c r="F603" t="s">
        <v>1641</v>
      </c>
      <c r="G603">
        <v>974</v>
      </c>
      <c r="H603">
        <v>5314</v>
      </c>
      <c r="I603">
        <v>10983</v>
      </c>
      <c r="J603">
        <v>341464</v>
      </c>
      <c r="K603">
        <v>9.1</v>
      </c>
      <c r="L603">
        <v>7</v>
      </c>
      <c r="M603">
        <v>5.62</v>
      </c>
      <c r="N603">
        <v>17.579999999999998</v>
      </c>
      <c r="O603">
        <v>60.43</v>
      </c>
      <c r="P603">
        <v>2.9</v>
      </c>
      <c r="Q603">
        <v>14897</v>
      </c>
      <c r="R603">
        <v>8685</v>
      </c>
      <c r="S603">
        <v>5</v>
      </c>
      <c r="T603">
        <v>5175836</v>
      </c>
      <c r="U603">
        <v>11038906</v>
      </c>
      <c r="V603">
        <v>-5863070</v>
      </c>
    </row>
    <row r="604" spans="1:22" x14ac:dyDescent="0.3">
      <c r="A604" t="s">
        <v>621</v>
      </c>
      <c r="B604" t="s">
        <v>1455</v>
      </c>
      <c r="C604" t="s">
        <v>1632</v>
      </c>
      <c r="D604" t="s">
        <v>1638</v>
      </c>
      <c r="E604">
        <v>2024</v>
      </c>
      <c r="F604" t="s">
        <v>1642</v>
      </c>
      <c r="G604">
        <v>3006</v>
      </c>
      <c r="H604">
        <v>14625</v>
      </c>
      <c r="I604">
        <v>10059</v>
      </c>
      <c r="J604">
        <v>70808</v>
      </c>
      <c r="K604">
        <v>13.21</v>
      </c>
      <c r="L604">
        <v>19</v>
      </c>
      <c r="M604">
        <v>1.1200000000000001</v>
      </c>
      <c r="N604">
        <v>0.54</v>
      </c>
      <c r="O604">
        <v>33.43</v>
      </c>
      <c r="P604">
        <v>3.1</v>
      </c>
      <c r="Q604">
        <v>16574</v>
      </c>
      <c r="R604">
        <v>5867</v>
      </c>
      <c r="S604">
        <v>11</v>
      </c>
      <c r="T604">
        <v>43962750</v>
      </c>
      <c r="U604">
        <v>30308162</v>
      </c>
      <c r="V604">
        <v>13654588</v>
      </c>
    </row>
    <row r="605" spans="1:22" x14ac:dyDescent="0.3">
      <c r="A605" t="s">
        <v>622</v>
      </c>
      <c r="B605" t="s">
        <v>1251</v>
      </c>
      <c r="C605" t="s">
        <v>1634</v>
      </c>
      <c r="D605" t="s">
        <v>1635</v>
      </c>
      <c r="E605">
        <v>2023</v>
      </c>
      <c r="F605" t="s">
        <v>1641</v>
      </c>
      <c r="G605">
        <v>1631</v>
      </c>
      <c r="H605">
        <v>4716</v>
      </c>
      <c r="I605">
        <v>8064</v>
      </c>
      <c r="J605">
        <v>102389</v>
      </c>
      <c r="K605">
        <v>13.24</v>
      </c>
      <c r="L605">
        <v>14</v>
      </c>
      <c r="M605">
        <v>6.1</v>
      </c>
      <c r="N605">
        <v>15.78</v>
      </c>
      <c r="O605">
        <v>39.880000000000003</v>
      </c>
      <c r="P605">
        <v>2</v>
      </c>
      <c r="Q605">
        <v>15271</v>
      </c>
      <c r="R605">
        <v>3615</v>
      </c>
      <c r="S605">
        <v>11</v>
      </c>
      <c r="T605">
        <v>7691796</v>
      </c>
      <c r="U605">
        <v>13254773</v>
      </c>
      <c r="V605">
        <v>-5562977</v>
      </c>
    </row>
    <row r="606" spans="1:22" x14ac:dyDescent="0.3">
      <c r="A606" t="s">
        <v>623</v>
      </c>
      <c r="B606" t="s">
        <v>1456</v>
      </c>
      <c r="C606" t="s">
        <v>1633</v>
      </c>
      <c r="D606" t="s">
        <v>1637</v>
      </c>
      <c r="E606">
        <v>2024</v>
      </c>
      <c r="F606" t="s">
        <v>1641</v>
      </c>
      <c r="G606">
        <v>3374</v>
      </c>
      <c r="H606">
        <v>3613</v>
      </c>
      <c r="I606">
        <v>2377</v>
      </c>
      <c r="J606">
        <v>168581</v>
      </c>
      <c r="K606">
        <v>9.89</v>
      </c>
      <c r="L606">
        <v>3</v>
      </c>
      <c r="M606">
        <v>5.68</v>
      </c>
      <c r="N606">
        <v>4.09</v>
      </c>
      <c r="O606">
        <v>63.6</v>
      </c>
      <c r="P606">
        <v>1.5</v>
      </c>
      <c r="Q606">
        <v>2449</v>
      </c>
      <c r="R606">
        <v>2010</v>
      </c>
      <c r="S606">
        <v>12</v>
      </c>
      <c r="T606">
        <v>12190262</v>
      </c>
      <c r="U606">
        <v>8188579</v>
      </c>
      <c r="V606">
        <v>4001683</v>
      </c>
    </row>
    <row r="607" spans="1:22" x14ac:dyDescent="0.3">
      <c r="A607" t="s">
        <v>624</v>
      </c>
      <c r="B607" t="s">
        <v>1219</v>
      </c>
      <c r="C607" t="s">
        <v>1632</v>
      </c>
      <c r="D607" t="s">
        <v>1636</v>
      </c>
      <c r="E607">
        <v>2023</v>
      </c>
      <c r="F607" t="s">
        <v>1642</v>
      </c>
      <c r="G607">
        <v>4535</v>
      </c>
      <c r="H607">
        <v>11738</v>
      </c>
      <c r="I607">
        <v>10003</v>
      </c>
      <c r="J607">
        <v>177927</v>
      </c>
      <c r="K607">
        <v>3.17</v>
      </c>
      <c r="L607">
        <v>18</v>
      </c>
      <c r="M607">
        <v>7.92</v>
      </c>
      <c r="N607">
        <v>14.14</v>
      </c>
      <c r="O607">
        <v>15.76</v>
      </c>
      <c r="P607">
        <v>3.3</v>
      </c>
      <c r="Q607">
        <v>18405</v>
      </c>
      <c r="R607">
        <v>8581</v>
      </c>
      <c r="S607">
        <v>9</v>
      </c>
      <c r="T607">
        <v>53231830</v>
      </c>
      <c r="U607">
        <v>45541532</v>
      </c>
      <c r="V607">
        <v>7690298</v>
      </c>
    </row>
    <row r="608" spans="1:22" x14ac:dyDescent="0.3">
      <c r="A608" t="s">
        <v>625</v>
      </c>
      <c r="B608" t="s">
        <v>1457</v>
      </c>
      <c r="C608" t="s">
        <v>1634</v>
      </c>
      <c r="D608" t="s">
        <v>1638</v>
      </c>
      <c r="E608">
        <v>2024</v>
      </c>
      <c r="F608" t="s">
        <v>1641</v>
      </c>
      <c r="G608">
        <v>305</v>
      </c>
      <c r="H608">
        <v>15260</v>
      </c>
      <c r="I608">
        <v>3074</v>
      </c>
      <c r="J608">
        <v>84773</v>
      </c>
      <c r="K608">
        <v>12.94</v>
      </c>
      <c r="L608">
        <v>2</v>
      </c>
      <c r="M608">
        <v>9.8699999999999992</v>
      </c>
      <c r="N608">
        <v>12.6</v>
      </c>
      <c r="O608">
        <v>30.53</v>
      </c>
      <c r="P608">
        <v>4.0999999999999996</v>
      </c>
      <c r="Q608">
        <v>16232</v>
      </c>
      <c r="R608">
        <v>5982</v>
      </c>
      <c r="S608">
        <v>3</v>
      </c>
      <c r="T608">
        <v>4654300</v>
      </c>
      <c r="U608">
        <v>1022343</v>
      </c>
      <c r="V608">
        <v>3631957</v>
      </c>
    </row>
    <row r="609" spans="1:22" x14ac:dyDescent="0.3">
      <c r="A609" t="s">
        <v>626</v>
      </c>
      <c r="B609" t="s">
        <v>1032</v>
      </c>
      <c r="C609" t="s">
        <v>1634</v>
      </c>
      <c r="D609" t="s">
        <v>1635</v>
      </c>
      <c r="E609">
        <v>2024</v>
      </c>
      <c r="F609" t="s">
        <v>1642</v>
      </c>
      <c r="G609">
        <v>4854</v>
      </c>
      <c r="H609">
        <v>14088</v>
      </c>
      <c r="I609">
        <v>5669</v>
      </c>
      <c r="J609">
        <v>232240</v>
      </c>
      <c r="K609">
        <v>13.29</v>
      </c>
      <c r="L609">
        <v>12</v>
      </c>
      <c r="M609">
        <v>2.5099999999999998</v>
      </c>
      <c r="N609">
        <v>0.34</v>
      </c>
      <c r="O609">
        <v>67.11</v>
      </c>
      <c r="P609">
        <v>5</v>
      </c>
      <c r="Q609">
        <v>18238</v>
      </c>
      <c r="R609">
        <v>8652</v>
      </c>
      <c r="S609">
        <v>14</v>
      </c>
      <c r="T609">
        <v>68383152</v>
      </c>
      <c r="U609">
        <v>27749566</v>
      </c>
      <c r="V609">
        <v>40633586</v>
      </c>
    </row>
    <row r="610" spans="1:22" x14ac:dyDescent="0.3">
      <c r="A610" t="s">
        <v>627</v>
      </c>
      <c r="B610" t="s">
        <v>1458</v>
      </c>
      <c r="C610" t="s">
        <v>1634</v>
      </c>
      <c r="D610" t="s">
        <v>1635</v>
      </c>
      <c r="E610">
        <v>2023</v>
      </c>
      <c r="F610" t="s">
        <v>1640</v>
      </c>
      <c r="G610">
        <v>1888</v>
      </c>
      <c r="H610">
        <v>4874</v>
      </c>
      <c r="I610">
        <v>10806</v>
      </c>
      <c r="J610">
        <v>470963</v>
      </c>
      <c r="K610">
        <v>2.95</v>
      </c>
      <c r="L610">
        <v>7</v>
      </c>
      <c r="M610">
        <v>5.0999999999999996</v>
      </c>
      <c r="N610">
        <v>9.07</v>
      </c>
      <c r="O610">
        <v>48.4</v>
      </c>
      <c r="P610">
        <v>4</v>
      </c>
      <c r="Q610">
        <v>19366</v>
      </c>
      <c r="R610">
        <v>8176</v>
      </c>
      <c r="S610">
        <v>13</v>
      </c>
      <c r="T610">
        <v>9202112</v>
      </c>
      <c r="U610">
        <v>20872691</v>
      </c>
      <c r="V610">
        <v>-11670579</v>
      </c>
    </row>
    <row r="611" spans="1:22" x14ac:dyDescent="0.3">
      <c r="A611" t="s">
        <v>628</v>
      </c>
      <c r="B611" t="s">
        <v>1172</v>
      </c>
      <c r="C611" t="s">
        <v>1632</v>
      </c>
      <c r="D611" t="s">
        <v>1637</v>
      </c>
      <c r="E611">
        <v>2024</v>
      </c>
      <c r="F611" t="s">
        <v>1640</v>
      </c>
      <c r="G611">
        <v>1994</v>
      </c>
      <c r="H611">
        <v>7930</v>
      </c>
      <c r="I611">
        <v>7544</v>
      </c>
      <c r="J611">
        <v>388540</v>
      </c>
      <c r="K611">
        <v>11.06</v>
      </c>
      <c r="L611">
        <v>15</v>
      </c>
      <c r="M611">
        <v>9.09</v>
      </c>
      <c r="N611">
        <v>15.03</v>
      </c>
      <c r="O611">
        <v>42.19</v>
      </c>
      <c r="P611">
        <v>4.2</v>
      </c>
      <c r="Q611">
        <v>11339</v>
      </c>
      <c r="R611">
        <v>1722</v>
      </c>
      <c r="S611">
        <v>12</v>
      </c>
      <c r="T611">
        <v>15812420</v>
      </c>
      <c r="U611">
        <v>15431276</v>
      </c>
      <c r="V611">
        <v>381144</v>
      </c>
    </row>
    <row r="612" spans="1:22" x14ac:dyDescent="0.3">
      <c r="A612" t="s">
        <v>629</v>
      </c>
      <c r="B612" t="s">
        <v>1386</v>
      </c>
      <c r="C612" t="s">
        <v>1633</v>
      </c>
      <c r="D612" t="s">
        <v>1635</v>
      </c>
      <c r="E612">
        <v>2023</v>
      </c>
      <c r="F612" t="s">
        <v>1641</v>
      </c>
      <c r="G612">
        <v>59</v>
      </c>
      <c r="H612">
        <v>13470</v>
      </c>
      <c r="I612">
        <v>3226</v>
      </c>
      <c r="J612">
        <v>419836</v>
      </c>
      <c r="K612">
        <v>4.3</v>
      </c>
      <c r="L612">
        <v>12</v>
      </c>
      <c r="M612">
        <v>7.85</v>
      </c>
      <c r="N612">
        <v>21.22</v>
      </c>
      <c r="O612">
        <v>22.12</v>
      </c>
      <c r="P612">
        <v>3.5</v>
      </c>
      <c r="Q612">
        <v>14323</v>
      </c>
      <c r="R612">
        <v>4414</v>
      </c>
      <c r="S612">
        <v>9</v>
      </c>
      <c r="T612">
        <v>794730</v>
      </c>
      <c r="U612">
        <v>610170</v>
      </c>
      <c r="V612">
        <v>184560</v>
      </c>
    </row>
    <row r="613" spans="1:22" x14ac:dyDescent="0.3">
      <c r="A613" t="s">
        <v>630</v>
      </c>
      <c r="B613" t="s">
        <v>1459</v>
      </c>
      <c r="C613" t="s">
        <v>1633</v>
      </c>
      <c r="D613" t="s">
        <v>1635</v>
      </c>
      <c r="E613">
        <v>2023</v>
      </c>
      <c r="F613" t="s">
        <v>1641</v>
      </c>
      <c r="G613">
        <v>2921</v>
      </c>
      <c r="H613">
        <v>2129</v>
      </c>
      <c r="I613">
        <v>14289</v>
      </c>
      <c r="J613">
        <v>264764</v>
      </c>
      <c r="K613">
        <v>12.04</v>
      </c>
      <c r="L613">
        <v>2</v>
      </c>
      <c r="M613">
        <v>4.87</v>
      </c>
      <c r="N613">
        <v>22.22</v>
      </c>
      <c r="O613">
        <v>45.35</v>
      </c>
      <c r="P613">
        <v>4.9000000000000004</v>
      </c>
      <c r="Q613">
        <v>20099</v>
      </c>
      <c r="R613">
        <v>2553</v>
      </c>
      <c r="S613">
        <v>2</v>
      </c>
      <c r="T613">
        <v>6218809</v>
      </c>
      <c r="U613">
        <v>42002933</v>
      </c>
      <c r="V613">
        <v>-35784124</v>
      </c>
    </row>
    <row r="614" spans="1:22" x14ac:dyDescent="0.3">
      <c r="A614" t="s">
        <v>631</v>
      </c>
      <c r="B614" t="s">
        <v>1025</v>
      </c>
      <c r="C614" t="s">
        <v>1634</v>
      </c>
      <c r="D614" t="s">
        <v>1635</v>
      </c>
      <c r="E614">
        <v>2024</v>
      </c>
      <c r="F614" t="s">
        <v>1642</v>
      </c>
      <c r="G614">
        <v>847</v>
      </c>
      <c r="H614">
        <v>18153</v>
      </c>
      <c r="I614">
        <v>6346</v>
      </c>
      <c r="J614">
        <v>107505</v>
      </c>
      <c r="K614">
        <v>14.96</v>
      </c>
      <c r="L614">
        <v>15</v>
      </c>
      <c r="M614">
        <v>9.4499999999999993</v>
      </c>
      <c r="N614">
        <v>12.1</v>
      </c>
      <c r="O614">
        <v>71.66</v>
      </c>
      <c r="P614">
        <v>3.6</v>
      </c>
      <c r="Q614">
        <v>20421</v>
      </c>
      <c r="R614">
        <v>2115</v>
      </c>
      <c r="S614">
        <v>2</v>
      </c>
      <c r="T614">
        <v>15375591</v>
      </c>
      <c r="U614">
        <v>5482567</v>
      </c>
      <c r="V614">
        <v>9893024</v>
      </c>
    </row>
    <row r="615" spans="1:22" x14ac:dyDescent="0.3">
      <c r="A615" t="s">
        <v>632</v>
      </c>
      <c r="B615" t="s">
        <v>1286</v>
      </c>
      <c r="C615" t="s">
        <v>1633</v>
      </c>
      <c r="D615" t="s">
        <v>1635</v>
      </c>
      <c r="E615">
        <v>2023</v>
      </c>
      <c r="F615" t="s">
        <v>1642</v>
      </c>
      <c r="G615">
        <v>1065</v>
      </c>
      <c r="H615">
        <v>12331</v>
      </c>
      <c r="I615">
        <v>7652</v>
      </c>
      <c r="J615">
        <v>398040</v>
      </c>
      <c r="K615">
        <v>0.45</v>
      </c>
      <c r="L615">
        <v>8</v>
      </c>
      <c r="M615">
        <v>0.56999999999999995</v>
      </c>
      <c r="N615">
        <v>18.21</v>
      </c>
      <c r="O615">
        <v>31.12</v>
      </c>
      <c r="P615">
        <v>4.4000000000000004</v>
      </c>
      <c r="Q615">
        <v>16190</v>
      </c>
      <c r="R615">
        <v>2900</v>
      </c>
      <c r="S615">
        <v>5</v>
      </c>
      <c r="T615">
        <v>13132515</v>
      </c>
      <c r="U615">
        <v>8547420</v>
      </c>
      <c r="V615">
        <v>4585095</v>
      </c>
    </row>
    <row r="616" spans="1:22" x14ac:dyDescent="0.3">
      <c r="A616" t="s">
        <v>633</v>
      </c>
      <c r="B616" t="s">
        <v>1460</v>
      </c>
      <c r="C616" t="s">
        <v>1634</v>
      </c>
      <c r="D616" t="s">
        <v>1635</v>
      </c>
      <c r="E616">
        <v>2023</v>
      </c>
      <c r="F616" t="s">
        <v>1641</v>
      </c>
      <c r="G616">
        <v>1874</v>
      </c>
      <c r="H616">
        <v>7224</v>
      </c>
      <c r="I616">
        <v>13394</v>
      </c>
      <c r="J616">
        <v>68135</v>
      </c>
      <c r="K616">
        <v>13.46</v>
      </c>
      <c r="L616">
        <v>13</v>
      </c>
      <c r="M616">
        <v>9.31</v>
      </c>
      <c r="N616">
        <v>7.91</v>
      </c>
      <c r="O616">
        <v>10.43</v>
      </c>
      <c r="P616">
        <v>4.8</v>
      </c>
      <c r="Q616">
        <v>7839</v>
      </c>
      <c r="R616">
        <v>9123</v>
      </c>
      <c r="S616">
        <v>8</v>
      </c>
      <c r="T616">
        <v>13537776</v>
      </c>
      <c r="U616">
        <v>25168491</v>
      </c>
      <c r="V616">
        <v>-11630715</v>
      </c>
    </row>
    <row r="617" spans="1:22" x14ac:dyDescent="0.3">
      <c r="A617" t="s">
        <v>634</v>
      </c>
      <c r="B617" t="s">
        <v>1402</v>
      </c>
      <c r="C617" t="s">
        <v>1633</v>
      </c>
      <c r="D617" t="s">
        <v>1637</v>
      </c>
      <c r="E617">
        <v>2024</v>
      </c>
      <c r="F617" t="s">
        <v>1640</v>
      </c>
      <c r="G617">
        <v>4519</v>
      </c>
      <c r="H617">
        <v>12583</v>
      </c>
      <c r="I617">
        <v>13866</v>
      </c>
      <c r="J617">
        <v>140887</v>
      </c>
      <c r="K617">
        <v>9.34</v>
      </c>
      <c r="L617">
        <v>12</v>
      </c>
      <c r="M617">
        <v>0.51</v>
      </c>
      <c r="N617">
        <v>8.5500000000000007</v>
      </c>
      <c r="O617">
        <v>63.48</v>
      </c>
      <c r="P617">
        <v>4.7</v>
      </c>
      <c r="Q617">
        <v>12456</v>
      </c>
      <c r="R617">
        <v>8872</v>
      </c>
      <c r="S617">
        <v>10</v>
      </c>
      <c r="T617">
        <v>56862577</v>
      </c>
      <c r="U617">
        <v>62801341</v>
      </c>
      <c r="V617">
        <v>-5938764</v>
      </c>
    </row>
    <row r="618" spans="1:22" x14ac:dyDescent="0.3">
      <c r="A618" t="s">
        <v>635</v>
      </c>
      <c r="B618" t="s">
        <v>1136</v>
      </c>
      <c r="C618" t="s">
        <v>1634</v>
      </c>
      <c r="D618" t="s">
        <v>1637</v>
      </c>
      <c r="E618">
        <v>2024</v>
      </c>
      <c r="F618" t="s">
        <v>1642</v>
      </c>
      <c r="G618">
        <v>3186</v>
      </c>
      <c r="H618">
        <v>14649</v>
      </c>
      <c r="I618">
        <v>3351</v>
      </c>
      <c r="J618">
        <v>172118</v>
      </c>
      <c r="K618">
        <v>14.6</v>
      </c>
      <c r="L618">
        <v>6</v>
      </c>
      <c r="M618">
        <v>5.47</v>
      </c>
      <c r="N618">
        <v>4.8600000000000003</v>
      </c>
      <c r="O618">
        <v>87.81</v>
      </c>
      <c r="P618">
        <v>2.5</v>
      </c>
      <c r="Q618">
        <v>5265</v>
      </c>
      <c r="R618">
        <v>6852</v>
      </c>
      <c r="S618">
        <v>6</v>
      </c>
      <c r="T618">
        <v>46671714</v>
      </c>
      <c r="U618">
        <v>10848404</v>
      </c>
      <c r="V618">
        <v>35823310</v>
      </c>
    </row>
    <row r="619" spans="1:22" x14ac:dyDescent="0.3">
      <c r="A619" t="s">
        <v>636</v>
      </c>
      <c r="B619" t="s">
        <v>1455</v>
      </c>
      <c r="C619" t="s">
        <v>1634</v>
      </c>
      <c r="D619" t="s">
        <v>1635</v>
      </c>
      <c r="E619">
        <v>2024</v>
      </c>
      <c r="F619" t="s">
        <v>1642</v>
      </c>
      <c r="G619">
        <v>2243</v>
      </c>
      <c r="H619">
        <v>10972</v>
      </c>
      <c r="I619">
        <v>7211</v>
      </c>
      <c r="J619">
        <v>359521</v>
      </c>
      <c r="K619">
        <v>6.98</v>
      </c>
      <c r="L619">
        <v>14</v>
      </c>
      <c r="M619">
        <v>8.9</v>
      </c>
      <c r="N619">
        <v>14.05</v>
      </c>
      <c r="O619">
        <v>58.55</v>
      </c>
      <c r="P619">
        <v>1.3</v>
      </c>
      <c r="Q619">
        <v>4327</v>
      </c>
      <c r="R619">
        <v>7553</v>
      </c>
      <c r="S619">
        <v>3</v>
      </c>
      <c r="T619">
        <v>24610196</v>
      </c>
      <c r="U619">
        <v>16533794</v>
      </c>
      <c r="V619">
        <v>8076402</v>
      </c>
    </row>
    <row r="620" spans="1:22" x14ac:dyDescent="0.3">
      <c r="A620" t="s">
        <v>637</v>
      </c>
      <c r="B620" t="s">
        <v>1461</v>
      </c>
      <c r="C620" t="s">
        <v>1634</v>
      </c>
      <c r="D620" t="s">
        <v>1637</v>
      </c>
      <c r="E620">
        <v>2024</v>
      </c>
      <c r="F620" t="s">
        <v>1641</v>
      </c>
      <c r="G620">
        <v>273</v>
      </c>
      <c r="H620">
        <v>7776</v>
      </c>
      <c r="I620">
        <v>12649</v>
      </c>
      <c r="J620">
        <v>204626</v>
      </c>
      <c r="K620">
        <v>12.71</v>
      </c>
      <c r="L620">
        <v>6</v>
      </c>
      <c r="M620">
        <v>2.63</v>
      </c>
      <c r="N620">
        <v>7.86</v>
      </c>
      <c r="O620">
        <v>19.59</v>
      </c>
      <c r="P620">
        <v>1.7</v>
      </c>
      <c r="Q620">
        <v>3558</v>
      </c>
      <c r="R620">
        <v>2953</v>
      </c>
      <c r="S620">
        <v>13</v>
      </c>
      <c r="T620">
        <v>2122848</v>
      </c>
      <c r="U620">
        <v>3657803</v>
      </c>
      <c r="V620">
        <v>-1534955</v>
      </c>
    </row>
    <row r="621" spans="1:22" x14ac:dyDescent="0.3">
      <c r="A621" t="s">
        <v>638</v>
      </c>
      <c r="B621" t="s">
        <v>1462</v>
      </c>
      <c r="C621" t="s">
        <v>1632</v>
      </c>
      <c r="D621" t="s">
        <v>1636</v>
      </c>
      <c r="E621">
        <v>2023</v>
      </c>
      <c r="F621" t="s">
        <v>1639</v>
      </c>
      <c r="G621">
        <v>4998</v>
      </c>
      <c r="H621">
        <v>17135</v>
      </c>
      <c r="I621">
        <v>807</v>
      </c>
      <c r="J621">
        <v>374635</v>
      </c>
      <c r="K621">
        <v>0.94</v>
      </c>
      <c r="L621">
        <v>5</v>
      </c>
      <c r="M621">
        <v>4.72</v>
      </c>
      <c r="N621">
        <v>2.11</v>
      </c>
      <c r="O621">
        <v>35.659999999999997</v>
      </c>
      <c r="P621">
        <v>1.2</v>
      </c>
      <c r="Q621">
        <v>13019</v>
      </c>
      <c r="R621">
        <v>2336</v>
      </c>
      <c r="S621">
        <v>8</v>
      </c>
      <c r="T621">
        <v>85640730</v>
      </c>
      <c r="U621">
        <v>4408021</v>
      </c>
      <c r="V621">
        <v>81232709</v>
      </c>
    </row>
    <row r="622" spans="1:22" x14ac:dyDescent="0.3">
      <c r="A622" t="s">
        <v>639</v>
      </c>
      <c r="B622" t="s">
        <v>1463</v>
      </c>
      <c r="C622" t="s">
        <v>1632</v>
      </c>
      <c r="D622" t="s">
        <v>1638</v>
      </c>
      <c r="E622">
        <v>2023</v>
      </c>
      <c r="F622" t="s">
        <v>1642</v>
      </c>
      <c r="G622">
        <v>4208</v>
      </c>
      <c r="H622">
        <v>7395</v>
      </c>
      <c r="I622">
        <v>8887</v>
      </c>
      <c r="J622">
        <v>498837</v>
      </c>
      <c r="K622">
        <v>5.03</v>
      </c>
      <c r="L622">
        <v>1</v>
      </c>
      <c r="M622">
        <v>3.24</v>
      </c>
      <c r="N622">
        <v>17.13</v>
      </c>
      <c r="O622">
        <v>79.41</v>
      </c>
      <c r="P622">
        <v>1.4</v>
      </c>
      <c r="Q622">
        <v>2230</v>
      </c>
      <c r="R622">
        <v>4276</v>
      </c>
      <c r="S622">
        <v>12</v>
      </c>
      <c r="T622">
        <v>31118160</v>
      </c>
      <c r="U622">
        <v>37895333</v>
      </c>
      <c r="V622">
        <v>-6777173</v>
      </c>
    </row>
    <row r="623" spans="1:22" x14ac:dyDescent="0.3">
      <c r="A623" t="s">
        <v>640</v>
      </c>
      <c r="B623" t="s">
        <v>1302</v>
      </c>
      <c r="C623" t="s">
        <v>1632</v>
      </c>
      <c r="D623" t="s">
        <v>1635</v>
      </c>
      <c r="E623">
        <v>2023</v>
      </c>
      <c r="F623" t="s">
        <v>1639</v>
      </c>
      <c r="G623">
        <v>3975</v>
      </c>
      <c r="H623">
        <v>15494</v>
      </c>
      <c r="I623">
        <v>3355</v>
      </c>
      <c r="J623">
        <v>295739</v>
      </c>
      <c r="K623">
        <v>1.01</v>
      </c>
      <c r="L623">
        <v>8</v>
      </c>
      <c r="M623">
        <v>9.52</v>
      </c>
      <c r="N623">
        <v>17.690000000000001</v>
      </c>
      <c r="O623">
        <v>28.61</v>
      </c>
      <c r="P623">
        <v>1.7</v>
      </c>
      <c r="Q623">
        <v>3332</v>
      </c>
      <c r="R623">
        <v>2255</v>
      </c>
      <c r="S623">
        <v>3</v>
      </c>
      <c r="T623">
        <v>61588650</v>
      </c>
      <c r="U623">
        <v>13631864</v>
      </c>
      <c r="V623">
        <v>47956786</v>
      </c>
    </row>
    <row r="624" spans="1:22" x14ac:dyDescent="0.3">
      <c r="A624" t="s">
        <v>641</v>
      </c>
      <c r="B624" t="s">
        <v>1426</v>
      </c>
      <c r="C624" t="s">
        <v>1634</v>
      </c>
      <c r="D624" t="s">
        <v>1637</v>
      </c>
      <c r="E624">
        <v>2024</v>
      </c>
      <c r="F624" t="s">
        <v>1639</v>
      </c>
      <c r="G624">
        <v>4834</v>
      </c>
      <c r="H624">
        <v>12052</v>
      </c>
      <c r="I624">
        <v>1275</v>
      </c>
      <c r="J624">
        <v>370427</v>
      </c>
      <c r="K624">
        <v>14.63</v>
      </c>
      <c r="L624">
        <v>16</v>
      </c>
      <c r="M624">
        <v>8.24</v>
      </c>
      <c r="N624">
        <v>9</v>
      </c>
      <c r="O624">
        <v>58.62</v>
      </c>
      <c r="P624">
        <v>2.4</v>
      </c>
      <c r="Q624">
        <v>10100</v>
      </c>
      <c r="R624">
        <v>9636</v>
      </c>
      <c r="S624">
        <v>10</v>
      </c>
      <c r="T624">
        <v>58259368</v>
      </c>
      <c r="U624">
        <v>6533777</v>
      </c>
      <c r="V624">
        <v>51725591</v>
      </c>
    </row>
    <row r="625" spans="1:22" x14ac:dyDescent="0.3">
      <c r="A625" t="s">
        <v>642</v>
      </c>
      <c r="B625" t="s">
        <v>1464</v>
      </c>
      <c r="C625" t="s">
        <v>1632</v>
      </c>
      <c r="D625" t="s">
        <v>1636</v>
      </c>
      <c r="E625">
        <v>2024</v>
      </c>
      <c r="F625" t="s">
        <v>1642</v>
      </c>
      <c r="G625">
        <v>4050</v>
      </c>
      <c r="H625">
        <v>18459</v>
      </c>
      <c r="I625">
        <v>6216</v>
      </c>
      <c r="J625">
        <v>329067</v>
      </c>
      <c r="K625">
        <v>12.25</v>
      </c>
      <c r="L625">
        <v>4</v>
      </c>
      <c r="M625">
        <v>7.09</v>
      </c>
      <c r="N625">
        <v>1.92</v>
      </c>
      <c r="O625">
        <v>42.21</v>
      </c>
      <c r="P625">
        <v>3.2</v>
      </c>
      <c r="Q625">
        <v>17118</v>
      </c>
      <c r="R625">
        <v>5798</v>
      </c>
      <c r="S625">
        <v>10</v>
      </c>
      <c r="T625">
        <v>74758950</v>
      </c>
      <c r="U625">
        <v>25503867</v>
      </c>
      <c r="V625">
        <v>49255083</v>
      </c>
    </row>
    <row r="626" spans="1:22" x14ac:dyDescent="0.3">
      <c r="A626" t="s">
        <v>643</v>
      </c>
      <c r="B626" t="s">
        <v>1348</v>
      </c>
      <c r="C626" t="s">
        <v>1634</v>
      </c>
      <c r="D626" t="s">
        <v>1638</v>
      </c>
      <c r="E626">
        <v>2024</v>
      </c>
      <c r="F626" t="s">
        <v>1640</v>
      </c>
      <c r="G626">
        <v>1683</v>
      </c>
      <c r="H626">
        <v>7599</v>
      </c>
      <c r="I626">
        <v>11203</v>
      </c>
      <c r="J626">
        <v>359735</v>
      </c>
      <c r="K626">
        <v>12.79</v>
      </c>
      <c r="L626">
        <v>11</v>
      </c>
      <c r="M626">
        <v>5.88</v>
      </c>
      <c r="N626">
        <v>10.66</v>
      </c>
      <c r="O626">
        <v>26.63</v>
      </c>
      <c r="P626">
        <v>3.8</v>
      </c>
      <c r="Q626">
        <v>8670</v>
      </c>
      <c r="R626">
        <v>6929</v>
      </c>
      <c r="S626">
        <v>4</v>
      </c>
      <c r="T626">
        <v>12789117</v>
      </c>
      <c r="U626">
        <v>19214384</v>
      </c>
      <c r="V626">
        <v>-6425267</v>
      </c>
    </row>
    <row r="627" spans="1:22" x14ac:dyDescent="0.3">
      <c r="A627" t="s">
        <v>644</v>
      </c>
      <c r="B627" t="s">
        <v>1465</v>
      </c>
      <c r="C627" t="s">
        <v>1633</v>
      </c>
      <c r="D627" t="s">
        <v>1636</v>
      </c>
      <c r="E627">
        <v>2023</v>
      </c>
      <c r="F627" t="s">
        <v>1640</v>
      </c>
      <c r="G627">
        <v>2202</v>
      </c>
      <c r="H627">
        <v>10999</v>
      </c>
      <c r="I627">
        <v>9476</v>
      </c>
      <c r="J627">
        <v>112261</v>
      </c>
      <c r="K627">
        <v>14.07</v>
      </c>
      <c r="L627">
        <v>0</v>
      </c>
      <c r="M627">
        <v>8.2100000000000009</v>
      </c>
      <c r="N627">
        <v>11.06</v>
      </c>
      <c r="O627">
        <v>75.069999999999993</v>
      </c>
      <c r="P627">
        <v>1.8</v>
      </c>
      <c r="Q627">
        <v>5679</v>
      </c>
      <c r="R627">
        <v>8637</v>
      </c>
      <c r="S627">
        <v>14</v>
      </c>
      <c r="T627">
        <v>24219798</v>
      </c>
      <c r="U627">
        <v>20978413</v>
      </c>
      <c r="V627">
        <v>3241385</v>
      </c>
    </row>
    <row r="628" spans="1:22" x14ac:dyDescent="0.3">
      <c r="A628" t="s">
        <v>645</v>
      </c>
      <c r="B628" t="s">
        <v>1307</v>
      </c>
      <c r="C628" t="s">
        <v>1634</v>
      </c>
      <c r="D628" t="s">
        <v>1635</v>
      </c>
      <c r="E628">
        <v>2024</v>
      </c>
      <c r="F628" t="s">
        <v>1639</v>
      </c>
      <c r="G628">
        <v>560</v>
      </c>
      <c r="H628">
        <v>4678</v>
      </c>
      <c r="I628">
        <v>8039</v>
      </c>
      <c r="J628">
        <v>366480</v>
      </c>
      <c r="K628">
        <v>1.28</v>
      </c>
      <c r="L628">
        <v>9</v>
      </c>
      <c r="M628">
        <v>3.92</v>
      </c>
      <c r="N628">
        <v>16.72</v>
      </c>
      <c r="O628">
        <v>69.430000000000007</v>
      </c>
      <c r="P628">
        <v>3.7</v>
      </c>
      <c r="Q628">
        <v>7799</v>
      </c>
      <c r="R628">
        <v>1986</v>
      </c>
      <c r="S628">
        <v>9</v>
      </c>
      <c r="T628">
        <v>2619680</v>
      </c>
      <c r="U628">
        <v>4868320</v>
      </c>
      <c r="V628">
        <v>-2248640</v>
      </c>
    </row>
    <row r="629" spans="1:22" x14ac:dyDescent="0.3">
      <c r="A629" t="s">
        <v>646</v>
      </c>
      <c r="B629" t="s">
        <v>1161</v>
      </c>
      <c r="C629" t="s">
        <v>1632</v>
      </c>
      <c r="D629" t="s">
        <v>1638</v>
      </c>
      <c r="E629">
        <v>2024</v>
      </c>
      <c r="F629" t="s">
        <v>1640</v>
      </c>
      <c r="G629">
        <v>434</v>
      </c>
      <c r="H629">
        <v>7616</v>
      </c>
      <c r="I629">
        <v>7510</v>
      </c>
      <c r="J629">
        <v>386227</v>
      </c>
      <c r="K629">
        <v>5.78</v>
      </c>
      <c r="L629">
        <v>10</v>
      </c>
      <c r="M629">
        <v>4.4800000000000004</v>
      </c>
      <c r="N629">
        <v>7.89</v>
      </c>
      <c r="O629">
        <v>62.93</v>
      </c>
      <c r="P629">
        <v>3.8</v>
      </c>
      <c r="Q629">
        <v>9330</v>
      </c>
      <c r="R629">
        <v>6571</v>
      </c>
      <c r="S629">
        <v>12</v>
      </c>
      <c r="T629">
        <v>3305344</v>
      </c>
      <c r="U629">
        <v>3645567</v>
      </c>
      <c r="V629">
        <v>-340223</v>
      </c>
    </row>
    <row r="630" spans="1:22" x14ac:dyDescent="0.3">
      <c r="A630" t="s">
        <v>647</v>
      </c>
      <c r="B630" t="s">
        <v>1466</v>
      </c>
      <c r="C630" t="s">
        <v>1634</v>
      </c>
      <c r="D630" t="s">
        <v>1638</v>
      </c>
      <c r="E630">
        <v>2023</v>
      </c>
      <c r="F630" t="s">
        <v>1642</v>
      </c>
      <c r="G630">
        <v>454</v>
      </c>
      <c r="H630">
        <v>17063</v>
      </c>
      <c r="I630">
        <v>5800</v>
      </c>
      <c r="J630">
        <v>110948</v>
      </c>
      <c r="K630">
        <v>1.07</v>
      </c>
      <c r="L630">
        <v>15</v>
      </c>
      <c r="M630">
        <v>7.3</v>
      </c>
      <c r="N630">
        <v>17.059999999999999</v>
      </c>
      <c r="O630">
        <v>28.91</v>
      </c>
      <c r="P630">
        <v>3.2</v>
      </c>
      <c r="Q630">
        <v>12939</v>
      </c>
      <c r="R630">
        <v>8846</v>
      </c>
      <c r="S630">
        <v>5</v>
      </c>
      <c r="T630">
        <v>7746602</v>
      </c>
      <c r="U630">
        <v>2744148</v>
      </c>
      <c r="V630">
        <v>5002454</v>
      </c>
    </row>
    <row r="631" spans="1:22" x14ac:dyDescent="0.3">
      <c r="A631" t="s">
        <v>648</v>
      </c>
      <c r="B631" t="s">
        <v>1110</v>
      </c>
      <c r="C631" t="s">
        <v>1633</v>
      </c>
      <c r="D631" t="s">
        <v>1638</v>
      </c>
      <c r="E631">
        <v>2024</v>
      </c>
      <c r="F631" t="s">
        <v>1641</v>
      </c>
      <c r="G631">
        <v>4663</v>
      </c>
      <c r="H631">
        <v>5068</v>
      </c>
      <c r="I631">
        <v>5454</v>
      </c>
      <c r="J631">
        <v>290891</v>
      </c>
      <c r="K631">
        <v>3.16</v>
      </c>
      <c r="L631">
        <v>13</v>
      </c>
      <c r="M631">
        <v>3.58</v>
      </c>
      <c r="N631">
        <v>21.79</v>
      </c>
      <c r="O631">
        <v>17.829999999999998</v>
      </c>
      <c r="P631">
        <v>4.5999999999999996</v>
      </c>
      <c r="Q631">
        <v>6302</v>
      </c>
      <c r="R631">
        <v>3870</v>
      </c>
      <c r="S631">
        <v>4</v>
      </c>
      <c r="T631">
        <v>23632084</v>
      </c>
      <c r="U631">
        <v>25722893</v>
      </c>
      <c r="V631">
        <v>-2090809</v>
      </c>
    </row>
    <row r="632" spans="1:22" x14ac:dyDescent="0.3">
      <c r="A632" t="s">
        <v>649</v>
      </c>
      <c r="B632" t="s">
        <v>1467</v>
      </c>
      <c r="C632" t="s">
        <v>1633</v>
      </c>
      <c r="D632" t="s">
        <v>1638</v>
      </c>
      <c r="E632">
        <v>2024</v>
      </c>
      <c r="F632" t="s">
        <v>1641</v>
      </c>
      <c r="G632">
        <v>4621</v>
      </c>
      <c r="H632">
        <v>11347</v>
      </c>
      <c r="I632">
        <v>8878</v>
      </c>
      <c r="J632">
        <v>214074</v>
      </c>
      <c r="K632">
        <v>3.44</v>
      </c>
      <c r="L632">
        <v>7</v>
      </c>
      <c r="M632">
        <v>0.64</v>
      </c>
      <c r="N632">
        <v>5.94</v>
      </c>
      <c r="O632">
        <v>56.09</v>
      </c>
      <c r="P632">
        <v>1.4</v>
      </c>
      <c r="Q632">
        <v>8115</v>
      </c>
      <c r="R632">
        <v>8491</v>
      </c>
      <c r="S632">
        <v>2</v>
      </c>
      <c r="T632">
        <v>52434487</v>
      </c>
      <c r="U632">
        <v>41239312</v>
      </c>
      <c r="V632">
        <v>11195175</v>
      </c>
    </row>
    <row r="633" spans="1:22" x14ac:dyDescent="0.3">
      <c r="A633" t="s">
        <v>650</v>
      </c>
      <c r="B633" t="s">
        <v>1468</v>
      </c>
      <c r="C633" t="s">
        <v>1632</v>
      </c>
      <c r="D633" t="s">
        <v>1636</v>
      </c>
      <c r="E633">
        <v>2024</v>
      </c>
      <c r="F633" t="s">
        <v>1639</v>
      </c>
      <c r="G633">
        <v>2050</v>
      </c>
      <c r="H633">
        <v>15635</v>
      </c>
      <c r="I633">
        <v>6863</v>
      </c>
      <c r="J633">
        <v>338816</v>
      </c>
      <c r="K633">
        <v>7.04</v>
      </c>
      <c r="L633">
        <v>16</v>
      </c>
      <c r="M633">
        <v>0.74</v>
      </c>
      <c r="N633">
        <v>24.47</v>
      </c>
      <c r="O633">
        <v>54.29</v>
      </c>
      <c r="P633">
        <v>1.7</v>
      </c>
      <c r="Q633">
        <v>8262</v>
      </c>
      <c r="R633">
        <v>3040</v>
      </c>
      <c r="S633">
        <v>6</v>
      </c>
      <c r="T633">
        <v>32051750</v>
      </c>
      <c r="U633">
        <v>14407966</v>
      </c>
      <c r="V633">
        <v>17643784</v>
      </c>
    </row>
    <row r="634" spans="1:22" x14ac:dyDescent="0.3">
      <c r="A634" t="s">
        <v>651</v>
      </c>
      <c r="B634" t="s">
        <v>1469</v>
      </c>
      <c r="C634" t="s">
        <v>1633</v>
      </c>
      <c r="D634" t="s">
        <v>1638</v>
      </c>
      <c r="E634">
        <v>2023</v>
      </c>
      <c r="F634" t="s">
        <v>1641</v>
      </c>
      <c r="G634">
        <v>2806</v>
      </c>
      <c r="H634">
        <v>19274</v>
      </c>
      <c r="I634">
        <v>3085</v>
      </c>
      <c r="J634">
        <v>316357</v>
      </c>
      <c r="K634">
        <v>4.03</v>
      </c>
      <c r="L634">
        <v>17</v>
      </c>
      <c r="M634">
        <v>1.1499999999999999</v>
      </c>
      <c r="N634">
        <v>9.66</v>
      </c>
      <c r="O634">
        <v>25.07</v>
      </c>
      <c r="P634">
        <v>2.7</v>
      </c>
      <c r="Q634">
        <v>7043</v>
      </c>
      <c r="R634">
        <v>3590</v>
      </c>
      <c r="S634">
        <v>14</v>
      </c>
      <c r="T634">
        <v>54082844</v>
      </c>
      <c r="U634">
        <v>8972867</v>
      </c>
      <c r="V634">
        <v>45109977</v>
      </c>
    </row>
    <row r="635" spans="1:22" x14ac:dyDescent="0.3">
      <c r="A635" t="s">
        <v>652</v>
      </c>
      <c r="B635" t="s">
        <v>1470</v>
      </c>
      <c r="C635" t="s">
        <v>1632</v>
      </c>
      <c r="D635" t="s">
        <v>1638</v>
      </c>
      <c r="E635">
        <v>2023</v>
      </c>
      <c r="F635" t="s">
        <v>1641</v>
      </c>
      <c r="G635">
        <v>1718</v>
      </c>
      <c r="H635">
        <v>3242</v>
      </c>
      <c r="I635">
        <v>6023</v>
      </c>
      <c r="J635">
        <v>191365</v>
      </c>
      <c r="K635">
        <v>1.51</v>
      </c>
      <c r="L635">
        <v>11</v>
      </c>
      <c r="M635">
        <v>8.6999999999999993</v>
      </c>
      <c r="N635">
        <v>6.68</v>
      </c>
      <c r="O635">
        <v>14.5</v>
      </c>
      <c r="P635">
        <v>1.5</v>
      </c>
      <c r="Q635">
        <v>6383</v>
      </c>
      <c r="R635">
        <v>7999</v>
      </c>
      <c r="S635">
        <v>12</v>
      </c>
      <c r="T635">
        <v>5569756</v>
      </c>
      <c r="U635">
        <v>10538879</v>
      </c>
      <c r="V635">
        <v>-4969123</v>
      </c>
    </row>
    <row r="636" spans="1:22" x14ac:dyDescent="0.3">
      <c r="A636" t="s">
        <v>653</v>
      </c>
      <c r="B636" t="s">
        <v>1471</v>
      </c>
      <c r="C636" t="s">
        <v>1633</v>
      </c>
      <c r="D636" t="s">
        <v>1635</v>
      </c>
      <c r="E636">
        <v>2023</v>
      </c>
      <c r="F636" t="s">
        <v>1642</v>
      </c>
      <c r="G636">
        <v>1510</v>
      </c>
      <c r="H636">
        <v>19809</v>
      </c>
      <c r="I636">
        <v>14321</v>
      </c>
      <c r="J636">
        <v>499076</v>
      </c>
      <c r="K636">
        <v>2.5099999999999998</v>
      </c>
      <c r="L636">
        <v>16</v>
      </c>
      <c r="M636">
        <v>4.72</v>
      </c>
      <c r="N636">
        <v>10.54</v>
      </c>
      <c r="O636">
        <v>16.46</v>
      </c>
      <c r="P636">
        <v>3.3</v>
      </c>
      <c r="Q636">
        <v>17239</v>
      </c>
      <c r="R636">
        <v>406</v>
      </c>
      <c r="S636">
        <v>5</v>
      </c>
      <c r="T636">
        <v>29911590</v>
      </c>
      <c r="U636">
        <v>22123786</v>
      </c>
      <c r="V636">
        <v>7787804</v>
      </c>
    </row>
    <row r="637" spans="1:22" x14ac:dyDescent="0.3">
      <c r="A637" t="s">
        <v>654</v>
      </c>
      <c r="B637" t="s">
        <v>1472</v>
      </c>
      <c r="C637" t="s">
        <v>1632</v>
      </c>
      <c r="D637" t="s">
        <v>1637</v>
      </c>
      <c r="E637">
        <v>2023</v>
      </c>
      <c r="F637" t="s">
        <v>1639</v>
      </c>
      <c r="G637">
        <v>3686</v>
      </c>
      <c r="H637">
        <v>2119</v>
      </c>
      <c r="I637">
        <v>7771</v>
      </c>
      <c r="J637">
        <v>112507</v>
      </c>
      <c r="K637">
        <v>2.21</v>
      </c>
      <c r="L637">
        <v>13</v>
      </c>
      <c r="M637">
        <v>7.13</v>
      </c>
      <c r="N637">
        <v>2.36</v>
      </c>
      <c r="O637">
        <v>89.42</v>
      </c>
      <c r="P637">
        <v>2.6</v>
      </c>
      <c r="Q637">
        <v>2166</v>
      </c>
      <c r="R637">
        <v>3175</v>
      </c>
      <c r="S637">
        <v>2</v>
      </c>
      <c r="T637">
        <v>7810634</v>
      </c>
      <c r="U637">
        <v>28756413</v>
      </c>
      <c r="V637">
        <v>-20945779</v>
      </c>
    </row>
    <row r="638" spans="1:22" x14ac:dyDescent="0.3">
      <c r="A638" t="s">
        <v>655</v>
      </c>
      <c r="B638" t="s">
        <v>1322</v>
      </c>
      <c r="C638" t="s">
        <v>1634</v>
      </c>
      <c r="D638" t="s">
        <v>1637</v>
      </c>
      <c r="E638">
        <v>2024</v>
      </c>
      <c r="F638" t="s">
        <v>1639</v>
      </c>
      <c r="G638">
        <v>2774</v>
      </c>
      <c r="H638">
        <v>19158</v>
      </c>
      <c r="I638">
        <v>13555</v>
      </c>
      <c r="J638">
        <v>107134</v>
      </c>
      <c r="K638">
        <v>14.6</v>
      </c>
      <c r="L638">
        <v>15</v>
      </c>
      <c r="M638">
        <v>3.93</v>
      </c>
      <c r="N638">
        <v>3.14</v>
      </c>
      <c r="O638">
        <v>72.69</v>
      </c>
      <c r="P638">
        <v>2.1</v>
      </c>
      <c r="Q638">
        <v>1776</v>
      </c>
      <c r="R638">
        <v>1756</v>
      </c>
      <c r="S638">
        <v>11</v>
      </c>
      <c r="T638">
        <v>53144292</v>
      </c>
      <c r="U638">
        <v>37708704</v>
      </c>
      <c r="V638">
        <v>15435588</v>
      </c>
    </row>
    <row r="639" spans="1:22" x14ac:dyDescent="0.3">
      <c r="A639" t="s">
        <v>656</v>
      </c>
      <c r="B639" t="s">
        <v>1473</v>
      </c>
      <c r="C639" t="s">
        <v>1634</v>
      </c>
      <c r="D639" t="s">
        <v>1636</v>
      </c>
      <c r="E639">
        <v>2023</v>
      </c>
      <c r="F639" t="s">
        <v>1639</v>
      </c>
      <c r="G639">
        <v>4859</v>
      </c>
      <c r="H639">
        <v>18840</v>
      </c>
      <c r="I639">
        <v>4325</v>
      </c>
      <c r="J639">
        <v>183172</v>
      </c>
      <c r="K639">
        <v>11.39</v>
      </c>
      <c r="L639">
        <v>13</v>
      </c>
      <c r="M639">
        <v>2.59</v>
      </c>
      <c r="N639">
        <v>10.36</v>
      </c>
      <c r="O639">
        <v>83.76</v>
      </c>
      <c r="P639">
        <v>1.7</v>
      </c>
      <c r="Q639">
        <v>15563</v>
      </c>
      <c r="R639">
        <v>7344</v>
      </c>
      <c r="S639">
        <v>9</v>
      </c>
      <c r="T639">
        <v>91543560</v>
      </c>
      <c r="U639">
        <v>21198347</v>
      </c>
      <c r="V639">
        <v>70345213</v>
      </c>
    </row>
    <row r="640" spans="1:22" x14ac:dyDescent="0.3">
      <c r="A640" t="s">
        <v>657</v>
      </c>
      <c r="B640" t="s">
        <v>1474</v>
      </c>
      <c r="C640" t="s">
        <v>1633</v>
      </c>
      <c r="D640" t="s">
        <v>1637</v>
      </c>
      <c r="E640">
        <v>2023</v>
      </c>
      <c r="F640" t="s">
        <v>1640</v>
      </c>
      <c r="G640">
        <v>4228</v>
      </c>
      <c r="H640">
        <v>3439</v>
      </c>
      <c r="I640">
        <v>12331</v>
      </c>
      <c r="J640">
        <v>291225</v>
      </c>
      <c r="K640">
        <v>14.52</v>
      </c>
      <c r="L640">
        <v>8</v>
      </c>
      <c r="M640">
        <v>3.47</v>
      </c>
      <c r="N640">
        <v>19.059999999999999</v>
      </c>
      <c r="O640">
        <v>25.6</v>
      </c>
      <c r="P640">
        <v>2.2999999999999998</v>
      </c>
      <c r="Q640">
        <v>2381</v>
      </c>
      <c r="R640">
        <v>6711</v>
      </c>
      <c r="S640">
        <v>9</v>
      </c>
      <c r="T640">
        <v>14540092</v>
      </c>
      <c r="U640">
        <v>52426693</v>
      </c>
      <c r="V640">
        <v>-37886601</v>
      </c>
    </row>
    <row r="641" spans="1:22" x14ac:dyDescent="0.3">
      <c r="A641" t="s">
        <v>658</v>
      </c>
      <c r="B641" t="s">
        <v>1475</v>
      </c>
      <c r="C641" t="s">
        <v>1633</v>
      </c>
      <c r="D641" t="s">
        <v>1638</v>
      </c>
      <c r="E641">
        <v>2023</v>
      </c>
      <c r="F641" t="s">
        <v>1641</v>
      </c>
      <c r="G641">
        <v>2098</v>
      </c>
      <c r="H641">
        <v>17501</v>
      </c>
      <c r="I641">
        <v>3622</v>
      </c>
      <c r="J641">
        <v>243069</v>
      </c>
      <c r="K641">
        <v>6.6</v>
      </c>
      <c r="L641">
        <v>3</v>
      </c>
      <c r="M641">
        <v>7.94</v>
      </c>
      <c r="N641">
        <v>22.51</v>
      </c>
      <c r="O641">
        <v>86.85</v>
      </c>
      <c r="P641">
        <v>3.4</v>
      </c>
      <c r="Q641">
        <v>3560</v>
      </c>
      <c r="R641">
        <v>6422</v>
      </c>
      <c r="S641">
        <v>14</v>
      </c>
      <c r="T641">
        <v>36717098</v>
      </c>
      <c r="U641">
        <v>7842025</v>
      </c>
      <c r="V641">
        <v>28875073</v>
      </c>
    </row>
    <row r="642" spans="1:22" x14ac:dyDescent="0.3">
      <c r="A642" t="s">
        <v>659</v>
      </c>
      <c r="B642" t="s">
        <v>1074</v>
      </c>
      <c r="C642" t="s">
        <v>1632</v>
      </c>
      <c r="D642" t="s">
        <v>1637</v>
      </c>
      <c r="E642">
        <v>2024</v>
      </c>
      <c r="F642" t="s">
        <v>1641</v>
      </c>
      <c r="G642">
        <v>4196</v>
      </c>
      <c r="H642">
        <v>2468</v>
      </c>
      <c r="I642">
        <v>5743</v>
      </c>
      <c r="J642">
        <v>340316</v>
      </c>
      <c r="K642">
        <v>4.18</v>
      </c>
      <c r="L642">
        <v>10</v>
      </c>
      <c r="M642">
        <v>6.25</v>
      </c>
      <c r="N642">
        <v>16.62</v>
      </c>
      <c r="O642">
        <v>21.41</v>
      </c>
      <c r="P642">
        <v>3.3</v>
      </c>
      <c r="Q642">
        <v>16177</v>
      </c>
      <c r="R642">
        <v>2792</v>
      </c>
      <c r="S642">
        <v>9</v>
      </c>
      <c r="T642">
        <v>10355728</v>
      </c>
      <c r="U642">
        <v>24437944</v>
      </c>
      <c r="V642">
        <v>-14082216</v>
      </c>
    </row>
    <row r="643" spans="1:22" x14ac:dyDescent="0.3">
      <c r="A643" t="s">
        <v>660</v>
      </c>
      <c r="B643" t="s">
        <v>1224</v>
      </c>
      <c r="C643" t="s">
        <v>1632</v>
      </c>
      <c r="D643" t="s">
        <v>1637</v>
      </c>
      <c r="E643">
        <v>2023</v>
      </c>
      <c r="F643" t="s">
        <v>1640</v>
      </c>
      <c r="G643">
        <v>4830</v>
      </c>
      <c r="H643">
        <v>16346</v>
      </c>
      <c r="I643">
        <v>7330</v>
      </c>
      <c r="J643">
        <v>332276</v>
      </c>
      <c r="K643">
        <v>11.97</v>
      </c>
      <c r="L643">
        <v>5</v>
      </c>
      <c r="M643">
        <v>9.3800000000000008</v>
      </c>
      <c r="N643">
        <v>2.63</v>
      </c>
      <c r="O643">
        <v>50.73</v>
      </c>
      <c r="P643">
        <v>1.7</v>
      </c>
      <c r="Q643">
        <v>19966</v>
      </c>
      <c r="R643">
        <v>1864</v>
      </c>
      <c r="S643">
        <v>4</v>
      </c>
      <c r="T643">
        <v>78951180</v>
      </c>
      <c r="U643">
        <v>35736176</v>
      </c>
      <c r="V643">
        <v>43215004</v>
      </c>
    </row>
    <row r="644" spans="1:22" x14ac:dyDescent="0.3">
      <c r="A644" t="s">
        <v>661</v>
      </c>
      <c r="B644" t="s">
        <v>1191</v>
      </c>
      <c r="C644" t="s">
        <v>1634</v>
      </c>
      <c r="D644" t="s">
        <v>1637</v>
      </c>
      <c r="E644">
        <v>2023</v>
      </c>
      <c r="F644" t="s">
        <v>1640</v>
      </c>
      <c r="G644">
        <v>766</v>
      </c>
      <c r="H644">
        <v>1781</v>
      </c>
      <c r="I644">
        <v>11916</v>
      </c>
      <c r="J644">
        <v>298933</v>
      </c>
      <c r="K644">
        <v>4.8899999999999997</v>
      </c>
      <c r="L644">
        <v>14</v>
      </c>
      <c r="M644">
        <v>6.8</v>
      </c>
      <c r="N644">
        <v>16.8</v>
      </c>
      <c r="O644">
        <v>76.38</v>
      </c>
      <c r="P644">
        <v>1.5</v>
      </c>
      <c r="Q644">
        <v>8202</v>
      </c>
      <c r="R644">
        <v>375</v>
      </c>
      <c r="S644">
        <v>7</v>
      </c>
      <c r="T644">
        <v>1364246</v>
      </c>
      <c r="U644">
        <v>9426589</v>
      </c>
      <c r="V644">
        <v>-8062343</v>
      </c>
    </row>
    <row r="645" spans="1:22" x14ac:dyDescent="0.3">
      <c r="A645" t="s">
        <v>662</v>
      </c>
      <c r="B645" t="s">
        <v>1476</v>
      </c>
      <c r="C645" t="s">
        <v>1633</v>
      </c>
      <c r="D645" t="s">
        <v>1636</v>
      </c>
      <c r="E645">
        <v>2024</v>
      </c>
      <c r="F645" t="s">
        <v>1642</v>
      </c>
      <c r="G645">
        <v>4594</v>
      </c>
      <c r="H645">
        <v>16860</v>
      </c>
      <c r="I645">
        <v>1058</v>
      </c>
      <c r="J645">
        <v>330343</v>
      </c>
      <c r="K645">
        <v>4.49</v>
      </c>
      <c r="L645">
        <v>4</v>
      </c>
      <c r="M645">
        <v>5.7</v>
      </c>
      <c r="N645">
        <v>15.89</v>
      </c>
      <c r="O645">
        <v>37.979999999999997</v>
      </c>
      <c r="P645">
        <v>1.1000000000000001</v>
      </c>
      <c r="Q645">
        <v>10929</v>
      </c>
      <c r="R645">
        <v>5371</v>
      </c>
      <c r="S645">
        <v>13</v>
      </c>
      <c r="T645">
        <v>77454840</v>
      </c>
      <c r="U645">
        <v>5190795</v>
      </c>
      <c r="V645">
        <v>72264045</v>
      </c>
    </row>
    <row r="646" spans="1:22" x14ac:dyDescent="0.3">
      <c r="A646" t="s">
        <v>663</v>
      </c>
      <c r="B646" t="s">
        <v>1467</v>
      </c>
      <c r="C646" t="s">
        <v>1634</v>
      </c>
      <c r="D646" t="s">
        <v>1636</v>
      </c>
      <c r="E646">
        <v>2023</v>
      </c>
      <c r="F646" t="s">
        <v>1640</v>
      </c>
      <c r="G646">
        <v>4633</v>
      </c>
      <c r="H646">
        <v>7762</v>
      </c>
      <c r="I646">
        <v>1082</v>
      </c>
      <c r="J646">
        <v>86609</v>
      </c>
      <c r="K646">
        <v>3.49</v>
      </c>
      <c r="L646">
        <v>10</v>
      </c>
      <c r="M646">
        <v>6.1</v>
      </c>
      <c r="N646">
        <v>20.14</v>
      </c>
      <c r="O646">
        <v>43.99</v>
      </c>
      <c r="P646">
        <v>1</v>
      </c>
      <c r="Q646">
        <v>17353</v>
      </c>
      <c r="R646">
        <v>7431</v>
      </c>
      <c r="S646">
        <v>13</v>
      </c>
      <c r="T646">
        <v>35961346</v>
      </c>
      <c r="U646">
        <v>5099515</v>
      </c>
      <c r="V646">
        <v>30861831</v>
      </c>
    </row>
    <row r="647" spans="1:22" x14ac:dyDescent="0.3">
      <c r="A647" t="s">
        <v>664</v>
      </c>
      <c r="B647" t="s">
        <v>1477</v>
      </c>
      <c r="C647" t="s">
        <v>1633</v>
      </c>
      <c r="D647" t="s">
        <v>1638</v>
      </c>
      <c r="E647">
        <v>2023</v>
      </c>
      <c r="F647" t="s">
        <v>1642</v>
      </c>
      <c r="G647">
        <v>1873</v>
      </c>
      <c r="H647">
        <v>2558</v>
      </c>
      <c r="I647">
        <v>14737</v>
      </c>
      <c r="J647">
        <v>224037</v>
      </c>
      <c r="K647">
        <v>1.95</v>
      </c>
      <c r="L647">
        <v>17</v>
      </c>
      <c r="M647">
        <v>9.42</v>
      </c>
      <c r="N647">
        <v>20.63</v>
      </c>
      <c r="O647">
        <v>20.25</v>
      </c>
      <c r="P647">
        <v>4.5</v>
      </c>
      <c r="Q647">
        <v>1658</v>
      </c>
      <c r="R647">
        <v>9693</v>
      </c>
      <c r="S647">
        <v>8</v>
      </c>
      <c r="T647">
        <v>4791134</v>
      </c>
      <c r="U647">
        <v>27826438</v>
      </c>
      <c r="V647">
        <v>-23035304</v>
      </c>
    </row>
    <row r="648" spans="1:22" x14ac:dyDescent="0.3">
      <c r="A648" t="s">
        <v>665</v>
      </c>
      <c r="B648" t="s">
        <v>1478</v>
      </c>
      <c r="C648" t="s">
        <v>1634</v>
      </c>
      <c r="D648" t="s">
        <v>1638</v>
      </c>
      <c r="E648">
        <v>2023</v>
      </c>
      <c r="F648" t="s">
        <v>1641</v>
      </c>
      <c r="G648">
        <v>2131</v>
      </c>
      <c r="H648">
        <v>12224</v>
      </c>
      <c r="I648">
        <v>2698</v>
      </c>
      <c r="J648">
        <v>189088</v>
      </c>
      <c r="K648">
        <v>3.85</v>
      </c>
      <c r="L648">
        <v>12</v>
      </c>
      <c r="M648">
        <v>7.88</v>
      </c>
      <c r="N648">
        <v>21.71</v>
      </c>
      <c r="O648">
        <v>19.829999999999998</v>
      </c>
      <c r="P648">
        <v>1.2</v>
      </c>
      <c r="Q648">
        <v>17496</v>
      </c>
      <c r="R648">
        <v>5125</v>
      </c>
      <c r="S648">
        <v>10</v>
      </c>
      <c r="T648">
        <v>26049344</v>
      </c>
      <c r="U648">
        <v>5938526</v>
      </c>
      <c r="V648">
        <v>20110818</v>
      </c>
    </row>
    <row r="649" spans="1:22" x14ac:dyDescent="0.3">
      <c r="A649" t="s">
        <v>666</v>
      </c>
      <c r="B649" t="s">
        <v>1407</v>
      </c>
      <c r="C649" t="s">
        <v>1634</v>
      </c>
      <c r="D649" t="s">
        <v>1635</v>
      </c>
      <c r="E649">
        <v>2023</v>
      </c>
      <c r="F649" t="s">
        <v>1640</v>
      </c>
      <c r="G649">
        <v>3469</v>
      </c>
      <c r="H649">
        <v>6678</v>
      </c>
      <c r="I649">
        <v>4935</v>
      </c>
      <c r="J649">
        <v>482995</v>
      </c>
      <c r="K649">
        <v>5.33</v>
      </c>
      <c r="L649">
        <v>10</v>
      </c>
      <c r="M649">
        <v>0.24</v>
      </c>
      <c r="N649">
        <v>10.35</v>
      </c>
      <c r="O649">
        <v>59.57</v>
      </c>
      <c r="P649">
        <v>3.9</v>
      </c>
      <c r="Q649">
        <v>6729</v>
      </c>
      <c r="R649">
        <v>4150</v>
      </c>
      <c r="S649">
        <v>6</v>
      </c>
      <c r="T649">
        <v>23165982</v>
      </c>
      <c r="U649">
        <v>17602510</v>
      </c>
      <c r="V649">
        <v>5563472</v>
      </c>
    </row>
    <row r="650" spans="1:22" x14ac:dyDescent="0.3">
      <c r="A650" t="s">
        <v>667</v>
      </c>
      <c r="B650" t="s">
        <v>1479</v>
      </c>
      <c r="C650" t="s">
        <v>1632</v>
      </c>
      <c r="D650" t="s">
        <v>1636</v>
      </c>
      <c r="E650">
        <v>2023</v>
      </c>
      <c r="F650" t="s">
        <v>1641</v>
      </c>
      <c r="G650">
        <v>1624</v>
      </c>
      <c r="H650">
        <v>8480</v>
      </c>
      <c r="I650">
        <v>7429</v>
      </c>
      <c r="J650">
        <v>344025</v>
      </c>
      <c r="K650">
        <v>10.11</v>
      </c>
      <c r="L650">
        <v>13</v>
      </c>
      <c r="M650">
        <v>5.34</v>
      </c>
      <c r="N650">
        <v>17.45</v>
      </c>
      <c r="O650">
        <v>64.040000000000006</v>
      </c>
      <c r="P650">
        <v>4.5</v>
      </c>
      <c r="Q650">
        <v>9456</v>
      </c>
      <c r="R650">
        <v>8180</v>
      </c>
      <c r="S650">
        <v>10</v>
      </c>
      <c r="T650">
        <v>13771520</v>
      </c>
      <c r="U650">
        <v>12408721</v>
      </c>
      <c r="V650">
        <v>1362799</v>
      </c>
    </row>
    <row r="651" spans="1:22" x14ac:dyDescent="0.3">
      <c r="A651" t="s">
        <v>668</v>
      </c>
      <c r="B651" t="s">
        <v>1480</v>
      </c>
      <c r="C651" t="s">
        <v>1632</v>
      </c>
      <c r="D651" t="s">
        <v>1637</v>
      </c>
      <c r="E651">
        <v>2024</v>
      </c>
      <c r="F651" t="s">
        <v>1641</v>
      </c>
      <c r="G651">
        <v>299</v>
      </c>
      <c r="H651">
        <v>10700</v>
      </c>
      <c r="I651">
        <v>11968</v>
      </c>
      <c r="J651">
        <v>263666</v>
      </c>
      <c r="K651">
        <v>0.94</v>
      </c>
      <c r="L651">
        <v>17</v>
      </c>
      <c r="M651">
        <v>6.88</v>
      </c>
      <c r="N651">
        <v>6.71</v>
      </c>
      <c r="O651">
        <v>72.19</v>
      </c>
      <c r="P651">
        <v>1.4</v>
      </c>
      <c r="Q651">
        <v>14066</v>
      </c>
      <c r="R651">
        <v>3560</v>
      </c>
      <c r="S651">
        <v>7</v>
      </c>
      <c r="T651">
        <v>3199300</v>
      </c>
      <c r="U651">
        <v>3842098</v>
      </c>
      <c r="V651">
        <v>-642798</v>
      </c>
    </row>
    <row r="652" spans="1:22" x14ac:dyDescent="0.3">
      <c r="A652" t="s">
        <v>669</v>
      </c>
      <c r="B652" t="s">
        <v>1481</v>
      </c>
      <c r="C652" t="s">
        <v>1632</v>
      </c>
      <c r="D652" t="s">
        <v>1635</v>
      </c>
      <c r="E652">
        <v>2024</v>
      </c>
      <c r="F652" t="s">
        <v>1639</v>
      </c>
      <c r="G652">
        <v>723</v>
      </c>
      <c r="H652">
        <v>2729</v>
      </c>
      <c r="I652">
        <v>11259</v>
      </c>
      <c r="J652">
        <v>336616</v>
      </c>
      <c r="K652">
        <v>3.16</v>
      </c>
      <c r="L652">
        <v>18</v>
      </c>
      <c r="M652">
        <v>7.49</v>
      </c>
      <c r="N652">
        <v>24.98</v>
      </c>
      <c r="O652">
        <v>54.53</v>
      </c>
      <c r="P652">
        <v>2.7</v>
      </c>
      <c r="Q652">
        <v>4026</v>
      </c>
      <c r="R652">
        <v>3935</v>
      </c>
      <c r="S652">
        <v>11</v>
      </c>
      <c r="T652">
        <v>1973067</v>
      </c>
      <c r="U652">
        <v>8476873</v>
      </c>
      <c r="V652">
        <v>-6503806</v>
      </c>
    </row>
    <row r="653" spans="1:22" x14ac:dyDescent="0.3">
      <c r="A653" t="s">
        <v>670</v>
      </c>
      <c r="B653" t="s">
        <v>1166</v>
      </c>
      <c r="C653" t="s">
        <v>1633</v>
      </c>
      <c r="D653" t="s">
        <v>1637</v>
      </c>
      <c r="E653">
        <v>2023</v>
      </c>
      <c r="F653" t="s">
        <v>1642</v>
      </c>
      <c r="G653">
        <v>4583</v>
      </c>
      <c r="H653">
        <v>9967</v>
      </c>
      <c r="I653">
        <v>4000</v>
      </c>
      <c r="J653">
        <v>232885</v>
      </c>
      <c r="K653">
        <v>12.14</v>
      </c>
      <c r="L653">
        <v>14</v>
      </c>
      <c r="M653">
        <v>2.13</v>
      </c>
      <c r="N653">
        <v>4.38</v>
      </c>
      <c r="O653">
        <v>61.66</v>
      </c>
      <c r="P653">
        <v>4.8</v>
      </c>
      <c r="Q653">
        <v>9303</v>
      </c>
      <c r="R653">
        <v>4378</v>
      </c>
      <c r="S653">
        <v>11</v>
      </c>
      <c r="T653">
        <v>45678761</v>
      </c>
      <c r="U653">
        <v>18564885</v>
      </c>
      <c r="V653">
        <v>27113876</v>
      </c>
    </row>
    <row r="654" spans="1:22" x14ac:dyDescent="0.3">
      <c r="A654" t="s">
        <v>671</v>
      </c>
      <c r="B654" t="s">
        <v>1482</v>
      </c>
      <c r="C654" t="s">
        <v>1634</v>
      </c>
      <c r="D654" t="s">
        <v>1635</v>
      </c>
      <c r="E654">
        <v>2024</v>
      </c>
      <c r="F654" t="s">
        <v>1639</v>
      </c>
      <c r="G654">
        <v>2215</v>
      </c>
      <c r="H654">
        <v>3789</v>
      </c>
      <c r="I654">
        <v>5910</v>
      </c>
      <c r="J654">
        <v>281440</v>
      </c>
      <c r="K654">
        <v>2.2000000000000002</v>
      </c>
      <c r="L654">
        <v>8</v>
      </c>
      <c r="M654">
        <v>8.67</v>
      </c>
      <c r="N654">
        <v>0.25</v>
      </c>
      <c r="O654">
        <v>11.08</v>
      </c>
      <c r="P654">
        <v>4.3</v>
      </c>
      <c r="Q654">
        <v>8074</v>
      </c>
      <c r="R654">
        <v>1944</v>
      </c>
      <c r="S654">
        <v>11</v>
      </c>
      <c r="T654">
        <v>8392635</v>
      </c>
      <c r="U654">
        <v>13372090</v>
      </c>
      <c r="V654">
        <v>-4979455</v>
      </c>
    </row>
    <row r="655" spans="1:22" x14ac:dyDescent="0.3">
      <c r="A655" t="s">
        <v>672</v>
      </c>
      <c r="B655" t="s">
        <v>1070</v>
      </c>
      <c r="C655" t="s">
        <v>1633</v>
      </c>
      <c r="D655" t="s">
        <v>1636</v>
      </c>
      <c r="E655">
        <v>2023</v>
      </c>
      <c r="F655" t="s">
        <v>1639</v>
      </c>
      <c r="G655">
        <v>820</v>
      </c>
      <c r="H655">
        <v>2739</v>
      </c>
      <c r="I655">
        <v>7967</v>
      </c>
      <c r="J655">
        <v>307803</v>
      </c>
      <c r="K655">
        <v>5.14</v>
      </c>
      <c r="L655">
        <v>7</v>
      </c>
      <c r="M655">
        <v>9.56</v>
      </c>
      <c r="N655">
        <v>3.72</v>
      </c>
      <c r="O655">
        <v>22.97</v>
      </c>
      <c r="P655">
        <v>3</v>
      </c>
      <c r="Q655">
        <v>10233</v>
      </c>
      <c r="R655">
        <v>171</v>
      </c>
      <c r="S655">
        <v>5</v>
      </c>
      <c r="T655">
        <v>2245980</v>
      </c>
      <c r="U655">
        <v>6840743</v>
      </c>
      <c r="V655">
        <v>-4594763</v>
      </c>
    </row>
    <row r="656" spans="1:22" x14ac:dyDescent="0.3">
      <c r="A656" t="s">
        <v>673</v>
      </c>
      <c r="B656" t="s">
        <v>1309</v>
      </c>
      <c r="C656" t="s">
        <v>1634</v>
      </c>
      <c r="D656" t="s">
        <v>1635</v>
      </c>
      <c r="E656">
        <v>2023</v>
      </c>
      <c r="F656" t="s">
        <v>1640</v>
      </c>
      <c r="G656">
        <v>4012</v>
      </c>
      <c r="H656">
        <v>6870</v>
      </c>
      <c r="I656">
        <v>1412</v>
      </c>
      <c r="J656">
        <v>217093</v>
      </c>
      <c r="K656">
        <v>12.97</v>
      </c>
      <c r="L656">
        <v>19</v>
      </c>
      <c r="M656">
        <v>2.37</v>
      </c>
      <c r="N656">
        <v>19.399999999999999</v>
      </c>
      <c r="O656">
        <v>88.79</v>
      </c>
      <c r="P656">
        <v>4.0999999999999996</v>
      </c>
      <c r="Q656">
        <v>19022</v>
      </c>
      <c r="R656">
        <v>7486</v>
      </c>
      <c r="S656">
        <v>14</v>
      </c>
      <c r="T656">
        <v>27562440</v>
      </c>
      <c r="U656">
        <v>5882037</v>
      </c>
      <c r="V656">
        <v>21680403</v>
      </c>
    </row>
    <row r="657" spans="1:22" x14ac:dyDescent="0.3">
      <c r="A657" t="s">
        <v>674</v>
      </c>
      <c r="B657" t="s">
        <v>1483</v>
      </c>
      <c r="C657" t="s">
        <v>1633</v>
      </c>
      <c r="D657" t="s">
        <v>1637</v>
      </c>
      <c r="E657">
        <v>2024</v>
      </c>
      <c r="F657" t="s">
        <v>1642</v>
      </c>
      <c r="G657">
        <v>4413</v>
      </c>
      <c r="H657">
        <v>17670</v>
      </c>
      <c r="I657">
        <v>1487</v>
      </c>
      <c r="J657">
        <v>366275</v>
      </c>
      <c r="K657">
        <v>2.3199999999999998</v>
      </c>
      <c r="L657">
        <v>0</v>
      </c>
      <c r="M657">
        <v>8.83</v>
      </c>
      <c r="N657">
        <v>11.17</v>
      </c>
      <c r="O657">
        <v>16.079999999999998</v>
      </c>
      <c r="P657">
        <v>4.3</v>
      </c>
      <c r="Q657">
        <v>8757</v>
      </c>
      <c r="R657">
        <v>6962</v>
      </c>
      <c r="S657">
        <v>2</v>
      </c>
      <c r="T657">
        <v>77977710</v>
      </c>
      <c r="U657">
        <v>6928406</v>
      </c>
      <c r="V657">
        <v>71049304</v>
      </c>
    </row>
    <row r="658" spans="1:22" x14ac:dyDescent="0.3">
      <c r="A658" t="s">
        <v>675</v>
      </c>
      <c r="B658" t="s">
        <v>1052</v>
      </c>
      <c r="C658" t="s">
        <v>1633</v>
      </c>
      <c r="D658" t="s">
        <v>1638</v>
      </c>
      <c r="E658">
        <v>2024</v>
      </c>
      <c r="F658" t="s">
        <v>1639</v>
      </c>
      <c r="G658">
        <v>2034</v>
      </c>
      <c r="H658">
        <v>1625</v>
      </c>
      <c r="I658">
        <v>4490</v>
      </c>
      <c r="J658">
        <v>205159</v>
      </c>
      <c r="K658">
        <v>1.24</v>
      </c>
      <c r="L658">
        <v>3</v>
      </c>
      <c r="M658">
        <v>0.97</v>
      </c>
      <c r="N658">
        <v>11.19</v>
      </c>
      <c r="O658">
        <v>64.3</v>
      </c>
      <c r="P658">
        <v>2.4</v>
      </c>
      <c r="Q658">
        <v>4783</v>
      </c>
      <c r="R658">
        <v>7440</v>
      </c>
      <c r="S658">
        <v>2</v>
      </c>
      <c r="T658">
        <v>3305250</v>
      </c>
      <c r="U658">
        <v>9337819</v>
      </c>
      <c r="V658">
        <v>-6032569</v>
      </c>
    </row>
    <row r="659" spans="1:22" x14ac:dyDescent="0.3">
      <c r="A659" t="s">
        <v>676</v>
      </c>
      <c r="B659" t="s">
        <v>1433</v>
      </c>
      <c r="C659" t="s">
        <v>1633</v>
      </c>
      <c r="D659" t="s">
        <v>1635</v>
      </c>
      <c r="E659">
        <v>2024</v>
      </c>
      <c r="F659" t="s">
        <v>1639</v>
      </c>
      <c r="G659">
        <v>1127</v>
      </c>
      <c r="H659">
        <v>14004</v>
      </c>
      <c r="I659">
        <v>9604</v>
      </c>
      <c r="J659">
        <v>62828</v>
      </c>
      <c r="K659">
        <v>7.27</v>
      </c>
      <c r="L659">
        <v>13</v>
      </c>
      <c r="M659">
        <v>0.56000000000000005</v>
      </c>
      <c r="N659">
        <v>23.88</v>
      </c>
      <c r="O659">
        <v>24.09</v>
      </c>
      <c r="P659">
        <v>4.5999999999999996</v>
      </c>
      <c r="Q659">
        <v>17409</v>
      </c>
      <c r="R659">
        <v>9968</v>
      </c>
      <c r="S659">
        <v>11</v>
      </c>
      <c r="T659">
        <v>15782508</v>
      </c>
      <c r="U659">
        <v>10886536</v>
      </c>
      <c r="V659">
        <v>4895972</v>
      </c>
    </row>
    <row r="660" spans="1:22" x14ac:dyDescent="0.3">
      <c r="A660" t="s">
        <v>677</v>
      </c>
      <c r="B660" t="s">
        <v>1484</v>
      </c>
      <c r="C660" t="s">
        <v>1634</v>
      </c>
      <c r="D660" t="s">
        <v>1638</v>
      </c>
      <c r="E660">
        <v>2023</v>
      </c>
      <c r="F660" t="s">
        <v>1642</v>
      </c>
      <c r="G660">
        <v>285</v>
      </c>
      <c r="H660">
        <v>16898</v>
      </c>
      <c r="I660">
        <v>3107</v>
      </c>
      <c r="J660">
        <v>408808</v>
      </c>
      <c r="K660">
        <v>4.54</v>
      </c>
      <c r="L660">
        <v>1</v>
      </c>
      <c r="M660">
        <v>1.29</v>
      </c>
      <c r="N660">
        <v>22.99</v>
      </c>
      <c r="O660">
        <v>67.34</v>
      </c>
      <c r="P660">
        <v>2.9</v>
      </c>
      <c r="Q660">
        <v>13302</v>
      </c>
      <c r="R660">
        <v>9587</v>
      </c>
      <c r="S660">
        <v>6</v>
      </c>
      <c r="T660">
        <v>4815930</v>
      </c>
      <c r="U660">
        <v>1294303</v>
      </c>
      <c r="V660">
        <v>3521627</v>
      </c>
    </row>
    <row r="661" spans="1:22" x14ac:dyDescent="0.3">
      <c r="A661" t="s">
        <v>678</v>
      </c>
      <c r="B661" t="s">
        <v>1249</v>
      </c>
      <c r="C661" t="s">
        <v>1633</v>
      </c>
      <c r="D661" t="s">
        <v>1638</v>
      </c>
      <c r="E661">
        <v>2024</v>
      </c>
      <c r="F661" t="s">
        <v>1639</v>
      </c>
      <c r="G661">
        <v>438</v>
      </c>
      <c r="H661">
        <v>8138</v>
      </c>
      <c r="I661">
        <v>7933</v>
      </c>
      <c r="J661">
        <v>182473</v>
      </c>
      <c r="K661">
        <v>8.4499999999999993</v>
      </c>
      <c r="L661">
        <v>15</v>
      </c>
      <c r="M661">
        <v>0.57999999999999996</v>
      </c>
      <c r="N661">
        <v>7.78</v>
      </c>
      <c r="O661">
        <v>66.48</v>
      </c>
      <c r="P661">
        <v>3.1</v>
      </c>
      <c r="Q661">
        <v>9396</v>
      </c>
      <c r="R661">
        <v>7735</v>
      </c>
      <c r="S661">
        <v>14</v>
      </c>
      <c r="T661">
        <v>3564444</v>
      </c>
      <c r="U661">
        <v>3657127</v>
      </c>
      <c r="V661">
        <v>-92683</v>
      </c>
    </row>
    <row r="662" spans="1:22" x14ac:dyDescent="0.3">
      <c r="A662" t="s">
        <v>679</v>
      </c>
      <c r="B662" t="s">
        <v>1485</v>
      </c>
      <c r="C662" t="s">
        <v>1633</v>
      </c>
      <c r="D662" t="s">
        <v>1638</v>
      </c>
      <c r="E662">
        <v>2024</v>
      </c>
      <c r="F662" t="s">
        <v>1641</v>
      </c>
      <c r="G662">
        <v>3087</v>
      </c>
      <c r="H662">
        <v>8070</v>
      </c>
      <c r="I662">
        <v>12005</v>
      </c>
      <c r="J662">
        <v>327337</v>
      </c>
      <c r="K662">
        <v>12.06</v>
      </c>
      <c r="L662">
        <v>2</v>
      </c>
      <c r="M662">
        <v>8.4499999999999993</v>
      </c>
      <c r="N662">
        <v>5.23</v>
      </c>
      <c r="O662">
        <v>28.74</v>
      </c>
      <c r="P662">
        <v>5</v>
      </c>
      <c r="Q662">
        <v>20303</v>
      </c>
      <c r="R662">
        <v>1143</v>
      </c>
      <c r="S662">
        <v>4</v>
      </c>
      <c r="T662">
        <v>24912090</v>
      </c>
      <c r="U662">
        <v>37386772</v>
      </c>
      <c r="V662">
        <v>-12474682</v>
      </c>
    </row>
    <row r="663" spans="1:22" x14ac:dyDescent="0.3">
      <c r="A663" t="s">
        <v>680</v>
      </c>
      <c r="B663" t="s">
        <v>1486</v>
      </c>
      <c r="C663" t="s">
        <v>1634</v>
      </c>
      <c r="D663" t="s">
        <v>1638</v>
      </c>
      <c r="E663">
        <v>2024</v>
      </c>
      <c r="F663" t="s">
        <v>1640</v>
      </c>
      <c r="G663">
        <v>4908</v>
      </c>
      <c r="H663">
        <v>4749</v>
      </c>
      <c r="I663">
        <v>7309</v>
      </c>
      <c r="J663">
        <v>273461</v>
      </c>
      <c r="K663">
        <v>2.06</v>
      </c>
      <c r="L663">
        <v>7</v>
      </c>
      <c r="M663">
        <v>0.59</v>
      </c>
      <c r="N663">
        <v>21.21</v>
      </c>
      <c r="O663">
        <v>31.57</v>
      </c>
      <c r="P663">
        <v>4.4000000000000004</v>
      </c>
      <c r="Q663">
        <v>15026</v>
      </c>
      <c r="R663">
        <v>3142</v>
      </c>
      <c r="S663">
        <v>6</v>
      </c>
      <c r="T663">
        <v>23308092</v>
      </c>
      <c r="U663">
        <v>36146033</v>
      </c>
      <c r="V663">
        <v>-12837941</v>
      </c>
    </row>
    <row r="664" spans="1:22" x14ac:dyDescent="0.3">
      <c r="A664" t="s">
        <v>681</v>
      </c>
      <c r="B664" t="s">
        <v>1487</v>
      </c>
      <c r="C664" t="s">
        <v>1634</v>
      </c>
      <c r="D664" t="s">
        <v>1638</v>
      </c>
      <c r="E664">
        <v>2024</v>
      </c>
      <c r="F664" t="s">
        <v>1641</v>
      </c>
      <c r="G664">
        <v>1898</v>
      </c>
      <c r="H664">
        <v>10610</v>
      </c>
      <c r="I664">
        <v>10773</v>
      </c>
      <c r="J664">
        <v>488080</v>
      </c>
      <c r="K664">
        <v>8.7100000000000009</v>
      </c>
      <c r="L664">
        <v>5</v>
      </c>
      <c r="M664">
        <v>2.72</v>
      </c>
      <c r="N664">
        <v>22.65</v>
      </c>
      <c r="O664">
        <v>62.38</v>
      </c>
      <c r="P664">
        <v>2.4</v>
      </c>
      <c r="Q664">
        <v>19640</v>
      </c>
      <c r="R664">
        <v>914</v>
      </c>
      <c r="S664">
        <v>6</v>
      </c>
      <c r="T664">
        <v>20137780</v>
      </c>
      <c r="U664">
        <v>20935234</v>
      </c>
      <c r="V664">
        <v>-797454</v>
      </c>
    </row>
    <row r="665" spans="1:22" x14ac:dyDescent="0.3">
      <c r="A665" t="s">
        <v>682</v>
      </c>
      <c r="B665" t="s">
        <v>1488</v>
      </c>
      <c r="C665" t="s">
        <v>1633</v>
      </c>
      <c r="D665" t="s">
        <v>1635</v>
      </c>
      <c r="E665">
        <v>2023</v>
      </c>
      <c r="F665" t="s">
        <v>1642</v>
      </c>
      <c r="G665">
        <v>4769</v>
      </c>
      <c r="H665">
        <v>9095</v>
      </c>
      <c r="I665">
        <v>6706</v>
      </c>
      <c r="J665">
        <v>463523</v>
      </c>
      <c r="K665">
        <v>7.58</v>
      </c>
      <c r="L665">
        <v>15</v>
      </c>
      <c r="M665">
        <v>1.04</v>
      </c>
      <c r="N665">
        <v>13.54</v>
      </c>
      <c r="O665">
        <v>41.21</v>
      </c>
      <c r="P665">
        <v>1</v>
      </c>
      <c r="Q665">
        <v>12778</v>
      </c>
      <c r="R665">
        <v>5722</v>
      </c>
      <c r="S665">
        <v>2</v>
      </c>
      <c r="T665">
        <v>43374055</v>
      </c>
      <c r="U665">
        <v>32444437</v>
      </c>
      <c r="V665">
        <v>10929618</v>
      </c>
    </row>
    <row r="666" spans="1:22" x14ac:dyDescent="0.3">
      <c r="A666" t="s">
        <v>683</v>
      </c>
      <c r="B666" t="s">
        <v>1118</v>
      </c>
      <c r="C666" t="s">
        <v>1633</v>
      </c>
      <c r="D666" t="s">
        <v>1635</v>
      </c>
      <c r="E666">
        <v>2024</v>
      </c>
      <c r="F666" t="s">
        <v>1639</v>
      </c>
      <c r="G666">
        <v>2864</v>
      </c>
      <c r="H666">
        <v>15105</v>
      </c>
      <c r="I666">
        <v>3391</v>
      </c>
      <c r="J666">
        <v>414662</v>
      </c>
      <c r="K666">
        <v>2.16</v>
      </c>
      <c r="L666">
        <v>15</v>
      </c>
      <c r="M666">
        <v>2.95</v>
      </c>
      <c r="N666">
        <v>15.74</v>
      </c>
      <c r="O666">
        <v>25.56</v>
      </c>
      <c r="P666">
        <v>3.5</v>
      </c>
      <c r="Q666">
        <v>14742</v>
      </c>
      <c r="R666">
        <v>7432</v>
      </c>
      <c r="S666">
        <v>9</v>
      </c>
      <c r="T666">
        <v>43260720</v>
      </c>
      <c r="U666">
        <v>10126486</v>
      </c>
      <c r="V666">
        <v>33134234</v>
      </c>
    </row>
    <row r="667" spans="1:22" x14ac:dyDescent="0.3">
      <c r="A667" t="s">
        <v>684</v>
      </c>
      <c r="B667" t="s">
        <v>1489</v>
      </c>
      <c r="C667" t="s">
        <v>1634</v>
      </c>
      <c r="D667" t="s">
        <v>1638</v>
      </c>
      <c r="E667">
        <v>2024</v>
      </c>
      <c r="F667" t="s">
        <v>1641</v>
      </c>
      <c r="G667">
        <v>3424</v>
      </c>
      <c r="H667">
        <v>13615</v>
      </c>
      <c r="I667">
        <v>11688</v>
      </c>
      <c r="J667">
        <v>331755</v>
      </c>
      <c r="K667">
        <v>9.36</v>
      </c>
      <c r="L667">
        <v>6</v>
      </c>
      <c r="M667">
        <v>0.91</v>
      </c>
      <c r="N667">
        <v>6.42</v>
      </c>
      <c r="O667">
        <v>68.53</v>
      </c>
      <c r="P667">
        <v>3.8</v>
      </c>
      <c r="Q667">
        <v>20190</v>
      </c>
      <c r="R667">
        <v>409</v>
      </c>
      <c r="S667">
        <v>6</v>
      </c>
      <c r="T667">
        <v>46617760</v>
      </c>
      <c r="U667">
        <v>40351467</v>
      </c>
      <c r="V667">
        <v>6266293</v>
      </c>
    </row>
    <row r="668" spans="1:22" x14ac:dyDescent="0.3">
      <c r="A668" t="s">
        <v>685</v>
      </c>
      <c r="B668" t="s">
        <v>1259</v>
      </c>
      <c r="C668" t="s">
        <v>1634</v>
      </c>
      <c r="D668" t="s">
        <v>1636</v>
      </c>
      <c r="E668">
        <v>2024</v>
      </c>
      <c r="F668" t="s">
        <v>1641</v>
      </c>
      <c r="G668">
        <v>3328</v>
      </c>
      <c r="H668">
        <v>7794</v>
      </c>
      <c r="I668">
        <v>14635</v>
      </c>
      <c r="J668">
        <v>224863</v>
      </c>
      <c r="K668">
        <v>4.0999999999999996</v>
      </c>
      <c r="L668">
        <v>12</v>
      </c>
      <c r="M668">
        <v>6.68</v>
      </c>
      <c r="N668">
        <v>20.02</v>
      </c>
      <c r="O668">
        <v>22.33</v>
      </c>
      <c r="P668">
        <v>3.6</v>
      </c>
      <c r="Q668">
        <v>4070</v>
      </c>
      <c r="R668">
        <v>6761</v>
      </c>
      <c r="S668">
        <v>6</v>
      </c>
      <c r="T668">
        <v>25938432</v>
      </c>
      <c r="U668">
        <v>48930143</v>
      </c>
      <c r="V668">
        <v>-22991711</v>
      </c>
    </row>
    <row r="669" spans="1:22" x14ac:dyDescent="0.3">
      <c r="A669" t="s">
        <v>686</v>
      </c>
      <c r="B669" t="s">
        <v>1490</v>
      </c>
      <c r="C669" t="s">
        <v>1632</v>
      </c>
      <c r="D669" t="s">
        <v>1637</v>
      </c>
      <c r="E669">
        <v>2023</v>
      </c>
      <c r="F669" t="s">
        <v>1641</v>
      </c>
      <c r="G669">
        <v>1302</v>
      </c>
      <c r="H669">
        <v>7257</v>
      </c>
      <c r="I669">
        <v>12950</v>
      </c>
      <c r="J669">
        <v>455166</v>
      </c>
      <c r="K669">
        <v>7.32</v>
      </c>
      <c r="L669">
        <v>12</v>
      </c>
      <c r="M669">
        <v>1.33</v>
      </c>
      <c r="N669">
        <v>15.8</v>
      </c>
      <c r="O669">
        <v>78.45</v>
      </c>
      <c r="P669">
        <v>4.9000000000000004</v>
      </c>
      <c r="Q669">
        <v>1824</v>
      </c>
      <c r="R669">
        <v>4327</v>
      </c>
      <c r="S669">
        <v>10</v>
      </c>
      <c r="T669">
        <v>9448614</v>
      </c>
      <c r="U669">
        <v>17316066</v>
      </c>
      <c r="V669">
        <v>-7867452</v>
      </c>
    </row>
    <row r="670" spans="1:22" x14ac:dyDescent="0.3">
      <c r="A670" t="s">
        <v>687</v>
      </c>
      <c r="B670" t="s">
        <v>1491</v>
      </c>
      <c r="C670" t="s">
        <v>1634</v>
      </c>
      <c r="D670" t="s">
        <v>1638</v>
      </c>
      <c r="E670">
        <v>2024</v>
      </c>
      <c r="F670" t="s">
        <v>1642</v>
      </c>
      <c r="G670">
        <v>4031</v>
      </c>
      <c r="H670">
        <v>14095</v>
      </c>
      <c r="I670">
        <v>7983</v>
      </c>
      <c r="J670">
        <v>388384</v>
      </c>
      <c r="K670">
        <v>1.23</v>
      </c>
      <c r="L670">
        <v>4</v>
      </c>
      <c r="M670">
        <v>8.52</v>
      </c>
      <c r="N670">
        <v>12.59</v>
      </c>
      <c r="O670">
        <v>51.17</v>
      </c>
      <c r="P670">
        <v>4.5</v>
      </c>
      <c r="Q670">
        <v>11221</v>
      </c>
      <c r="R670">
        <v>1977</v>
      </c>
      <c r="S670">
        <v>9</v>
      </c>
      <c r="T670">
        <v>56816945</v>
      </c>
      <c r="U670">
        <v>32567857</v>
      </c>
      <c r="V670">
        <v>24249088</v>
      </c>
    </row>
    <row r="671" spans="1:22" x14ac:dyDescent="0.3">
      <c r="A671" t="s">
        <v>688</v>
      </c>
      <c r="B671" t="s">
        <v>1043</v>
      </c>
      <c r="C671" t="s">
        <v>1632</v>
      </c>
      <c r="D671" t="s">
        <v>1635</v>
      </c>
      <c r="E671">
        <v>2023</v>
      </c>
      <c r="F671" t="s">
        <v>1641</v>
      </c>
      <c r="G671">
        <v>4723</v>
      </c>
      <c r="H671">
        <v>3469</v>
      </c>
      <c r="I671">
        <v>6048</v>
      </c>
      <c r="J671">
        <v>289719</v>
      </c>
      <c r="K671">
        <v>6.89</v>
      </c>
      <c r="L671">
        <v>19</v>
      </c>
      <c r="M671">
        <v>8.17</v>
      </c>
      <c r="N671">
        <v>1.5</v>
      </c>
      <c r="O671">
        <v>18.46</v>
      </c>
      <c r="P671">
        <v>2.8</v>
      </c>
      <c r="Q671">
        <v>7145</v>
      </c>
      <c r="R671">
        <v>2586</v>
      </c>
      <c r="S671">
        <v>14</v>
      </c>
      <c r="T671">
        <v>16384087</v>
      </c>
      <c r="U671">
        <v>28854423</v>
      </c>
      <c r="V671">
        <v>-12470336</v>
      </c>
    </row>
    <row r="672" spans="1:22" x14ac:dyDescent="0.3">
      <c r="A672" t="s">
        <v>689</v>
      </c>
      <c r="B672" t="s">
        <v>1492</v>
      </c>
      <c r="C672" t="s">
        <v>1633</v>
      </c>
      <c r="D672" t="s">
        <v>1635</v>
      </c>
      <c r="E672">
        <v>2023</v>
      </c>
      <c r="F672" t="s">
        <v>1639</v>
      </c>
      <c r="G672">
        <v>2172</v>
      </c>
      <c r="H672">
        <v>12485</v>
      </c>
      <c r="I672">
        <v>9566</v>
      </c>
      <c r="J672">
        <v>258475</v>
      </c>
      <c r="K672">
        <v>4.5999999999999996</v>
      </c>
      <c r="L672">
        <v>17</v>
      </c>
      <c r="M672">
        <v>0.14000000000000001</v>
      </c>
      <c r="N672">
        <v>22.9</v>
      </c>
      <c r="O672">
        <v>65.53</v>
      </c>
      <c r="P672">
        <v>1.3</v>
      </c>
      <c r="Q672">
        <v>19829</v>
      </c>
      <c r="R672">
        <v>6986</v>
      </c>
      <c r="S672">
        <v>2</v>
      </c>
      <c r="T672">
        <v>27117420</v>
      </c>
      <c r="U672">
        <v>21035827</v>
      </c>
      <c r="V672">
        <v>6081593</v>
      </c>
    </row>
    <row r="673" spans="1:22" x14ac:dyDescent="0.3">
      <c r="A673" t="s">
        <v>690</v>
      </c>
      <c r="B673" t="s">
        <v>1481</v>
      </c>
      <c r="C673" t="s">
        <v>1632</v>
      </c>
      <c r="D673" t="s">
        <v>1635</v>
      </c>
      <c r="E673">
        <v>2024</v>
      </c>
      <c r="F673" t="s">
        <v>1639</v>
      </c>
      <c r="G673">
        <v>4580</v>
      </c>
      <c r="H673">
        <v>18775</v>
      </c>
      <c r="I673">
        <v>10902</v>
      </c>
      <c r="J673">
        <v>314889</v>
      </c>
      <c r="K673">
        <v>12.34</v>
      </c>
      <c r="L673">
        <v>14</v>
      </c>
      <c r="M673">
        <v>8.9600000000000009</v>
      </c>
      <c r="N673">
        <v>15.39</v>
      </c>
      <c r="O673">
        <v>51.53</v>
      </c>
      <c r="P673">
        <v>2.9</v>
      </c>
      <c r="Q673">
        <v>15904</v>
      </c>
      <c r="R673">
        <v>4935</v>
      </c>
      <c r="S673">
        <v>4</v>
      </c>
      <c r="T673">
        <v>85989500</v>
      </c>
      <c r="U673">
        <v>50246049</v>
      </c>
      <c r="V673">
        <v>35743451</v>
      </c>
    </row>
    <row r="674" spans="1:22" x14ac:dyDescent="0.3">
      <c r="A674" t="s">
        <v>691</v>
      </c>
      <c r="B674" t="s">
        <v>1493</v>
      </c>
      <c r="C674" t="s">
        <v>1632</v>
      </c>
      <c r="D674" t="s">
        <v>1635</v>
      </c>
      <c r="E674">
        <v>2023</v>
      </c>
      <c r="F674" t="s">
        <v>1641</v>
      </c>
      <c r="G674">
        <v>2200</v>
      </c>
      <c r="H674">
        <v>5970</v>
      </c>
      <c r="I674">
        <v>5908</v>
      </c>
      <c r="J674">
        <v>367387</v>
      </c>
      <c r="K674">
        <v>0.85</v>
      </c>
      <c r="L674">
        <v>17</v>
      </c>
      <c r="M674">
        <v>0.28999999999999998</v>
      </c>
      <c r="N674">
        <v>4.82</v>
      </c>
      <c r="O674">
        <v>33.840000000000003</v>
      </c>
      <c r="P674">
        <v>3.8</v>
      </c>
      <c r="Q674">
        <v>5986</v>
      </c>
      <c r="R674">
        <v>894</v>
      </c>
      <c r="S674">
        <v>13</v>
      </c>
      <c r="T674">
        <v>13134000</v>
      </c>
      <c r="U674">
        <v>13364987</v>
      </c>
      <c r="V674">
        <v>-230987</v>
      </c>
    </row>
    <row r="675" spans="1:22" x14ac:dyDescent="0.3">
      <c r="A675" t="s">
        <v>692</v>
      </c>
      <c r="B675" t="s">
        <v>1494</v>
      </c>
      <c r="C675" t="s">
        <v>1633</v>
      </c>
      <c r="D675" t="s">
        <v>1638</v>
      </c>
      <c r="E675">
        <v>2024</v>
      </c>
      <c r="F675" t="s">
        <v>1640</v>
      </c>
      <c r="G675">
        <v>4909</v>
      </c>
      <c r="H675">
        <v>11725</v>
      </c>
      <c r="I675">
        <v>4404</v>
      </c>
      <c r="J675">
        <v>316010</v>
      </c>
      <c r="K675">
        <v>6.28</v>
      </c>
      <c r="L675">
        <v>1</v>
      </c>
      <c r="M675">
        <v>2.4</v>
      </c>
      <c r="N675">
        <v>15.16</v>
      </c>
      <c r="O675">
        <v>43.8</v>
      </c>
      <c r="P675">
        <v>3.4</v>
      </c>
      <c r="Q675">
        <v>3930</v>
      </c>
      <c r="R675">
        <v>6886</v>
      </c>
      <c r="S675">
        <v>8</v>
      </c>
      <c r="T675">
        <v>57558025</v>
      </c>
      <c r="U675">
        <v>21935246</v>
      </c>
      <c r="V675">
        <v>35622779</v>
      </c>
    </row>
    <row r="676" spans="1:22" x14ac:dyDescent="0.3">
      <c r="A676" t="s">
        <v>693</v>
      </c>
      <c r="B676" t="s">
        <v>1332</v>
      </c>
      <c r="C676" t="s">
        <v>1632</v>
      </c>
      <c r="D676" t="s">
        <v>1635</v>
      </c>
      <c r="E676">
        <v>2023</v>
      </c>
      <c r="F676" t="s">
        <v>1641</v>
      </c>
      <c r="G676">
        <v>1379</v>
      </c>
      <c r="H676">
        <v>11056</v>
      </c>
      <c r="I676">
        <v>1469</v>
      </c>
      <c r="J676">
        <v>213317</v>
      </c>
      <c r="K676">
        <v>6.88</v>
      </c>
      <c r="L676">
        <v>9</v>
      </c>
      <c r="M676">
        <v>0.32</v>
      </c>
      <c r="N676">
        <v>16.940000000000001</v>
      </c>
      <c r="O676">
        <v>33.869999999999997</v>
      </c>
      <c r="P676">
        <v>3.2</v>
      </c>
      <c r="Q676">
        <v>18729</v>
      </c>
      <c r="R676">
        <v>4114</v>
      </c>
      <c r="S676">
        <v>2</v>
      </c>
      <c r="T676">
        <v>15246224</v>
      </c>
      <c r="U676">
        <v>2239068</v>
      </c>
      <c r="V676">
        <v>13007156</v>
      </c>
    </row>
    <row r="677" spans="1:22" x14ac:dyDescent="0.3">
      <c r="A677" t="s">
        <v>694</v>
      </c>
      <c r="B677" t="s">
        <v>1323</v>
      </c>
      <c r="C677" t="s">
        <v>1633</v>
      </c>
      <c r="D677" t="s">
        <v>1635</v>
      </c>
      <c r="E677">
        <v>2023</v>
      </c>
      <c r="F677" t="s">
        <v>1642</v>
      </c>
      <c r="G677">
        <v>1408</v>
      </c>
      <c r="H677">
        <v>10706</v>
      </c>
      <c r="I677">
        <v>5164</v>
      </c>
      <c r="J677">
        <v>487940</v>
      </c>
      <c r="K677">
        <v>10.88</v>
      </c>
      <c r="L677">
        <v>12</v>
      </c>
      <c r="M677">
        <v>3.36</v>
      </c>
      <c r="N677">
        <v>13.14</v>
      </c>
      <c r="O677">
        <v>31.04</v>
      </c>
      <c r="P677">
        <v>2.9</v>
      </c>
      <c r="Q677">
        <v>14656</v>
      </c>
      <c r="R677">
        <v>7492</v>
      </c>
      <c r="S677">
        <v>2</v>
      </c>
      <c r="T677">
        <v>15074048</v>
      </c>
      <c r="U677">
        <v>7758852</v>
      </c>
      <c r="V677">
        <v>7315196</v>
      </c>
    </row>
    <row r="678" spans="1:22" x14ac:dyDescent="0.3">
      <c r="A678" t="s">
        <v>695</v>
      </c>
      <c r="B678" t="s">
        <v>1425</v>
      </c>
      <c r="C678" t="s">
        <v>1634</v>
      </c>
      <c r="D678" t="s">
        <v>1637</v>
      </c>
      <c r="E678">
        <v>2024</v>
      </c>
      <c r="F678" t="s">
        <v>1640</v>
      </c>
      <c r="G678">
        <v>2532</v>
      </c>
      <c r="H678">
        <v>11491</v>
      </c>
      <c r="I678">
        <v>8129</v>
      </c>
      <c r="J678">
        <v>440825</v>
      </c>
      <c r="K678">
        <v>8.61</v>
      </c>
      <c r="L678">
        <v>17</v>
      </c>
      <c r="M678">
        <v>5.14</v>
      </c>
      <c r="N678">
        <v>17.95</v>
      </c>
      <c r="O678">
        <v>23.09</v>
      </c>
      <c r="P678">
        <v>2.2000000000000002</v>
      </c>
      <c r="Q678">
        <v>2067</v>
      </c>
      <c r="R678">
        <v>5453</v>
      </c>
      <c r="S678">
        <v>6</v>
      </c>
      <c r="T678">
        <v>29095212</v>
      </c>
      <c r="U678">
        <v>21023453</v>
      </c>
      <c r="V678">
        <v>8071759</v>
      </c>
    </row>
    <row r="679" spans="1:22" x14ac:dyDescent="0.3">
      <c r="A679" t="s">
        <v>696</v>
      </c>
      <c r="B679" t="s">
        <v>1197</v>
      </c>
      <c r="C679" t="s">
        <v>1634</v>
      </c>
      <c r="D679" t="s">
        <v>1637</v>
      </c>
      <c r="E679">
        <v>2024</v>
      </c>
      <c r="F679" t="s">
        <v>1642</v>
      </c>
      <c r="G679">
        <v>4592</v>
      </c>
      <c r="H679">
        <v>9019</v>
      </c>
      <c r="I679">
        <v>2083</v>
      </c>
      <c r="J679">
        <v>121354</v>
      </c>
      <c r="K679">
        <v>10.01</v>
      </c>
      <c r="L679">
        <v>14</v>
      </c>
      <c r="M679">
        <v>7.97</v>
      </c>
      <c r="N679">
        <v>14.54</v>
      </c>
      <c r="O679">
        <v>39.020000000000003</v>
      </c>
      <c r="P679">
        <v>2.1</v>
      </c>
      <c r="Q679">
        <v>3679</v>
      </c>
      <c r="R679">
        <v>3507</v>
      </c>
      <c r="S679">
        <v>10</v>
      </c>
      <c r="T679">
        <v>41415248</v>
      </c>
      <c r="U679">
        <v>9686490</v>
      </c>
      <c r="V679">
        <v>31728758</v>
      </c>
    </row>
    <row r="680" spans="1:22" x14ac:dyDescent="0.3">
      <c r="A680" t="s">
        <v>697</v>
      </c>
      <c r="B680" t="s">
        <v>1495</v>
      </c>
      <c r="C680" t="s">
        <v>1634</v>
      </c>
      <c r="D680" t="s">
        <v>1637</v>
      </c>
      <c r="E680">
        <v>2023</v>
      </c>
      <c r="F680" t="s">
        <v>1642</v>
      </c>
      <c r="G680">
        <v>2067</v>
      </c>
      <c r="H680">
        <v>15169</v>
      </c>
      <c r="I680">
        <v>1723</v>
      </c>
      <c r="J680">
        <v>101374</v>
      </c>
      <c r="K680">
        <v>11.66</v>
      </c>
      <c r="L680">
        <v>11</v>
      </c>
      <c r="M680">
        <v>3.38</v>
      </c>
      <c r="N680">
        <v>23.69</v>
      </c>
      <c r="O680">
        <v>30.08</v>
      </c>
      <c r="P680">
        <v>3</v>
      </c>
      <c r="Q680">
        <v>3519</v>
      </c>
      <c r="R680">
        <v>1074</v>
      </c>
      <c r="S680">
        <v>7</v>
      </c>
      <c r="T680">
        <v>31354323</v>
      </c>
      <c r="U680">
        <v>3662815</v>
      </c>
      <c r="V680">
        <v>27691508</v>
      </c>
    </row>
    <row r="681" spans="1:22" x14ac:dyDescent="0.3">
      <c r="A681" t="s">
        <v>698</v>
      </c>
      <c r="B681" t="s">
        <v>1496</v>
      </c>
      <c r="C681" t="s">
        <v>1634</v>
      </c>
      <c r="D681" t="s">
        <v>1636</v>
      </c>
      <c r="E681">
        <v>2024</v>
      </c>
      <c r="F681" t="s">
        <v>1639</v>
      </c>
      <c r="G681">
        <v>1381</v>
      </c>
      <c r="H681">
        <v>6112</v>
      </c>
      <c r="I681">
        <v>1925</v>
      </c>
      <c r="J681">
        <v>164397</v>
      </c>
      <c r="K681">
        <v>12.93</v>
      </c>
      <c r="L681">
        <v>14</v>
      </c>
      <c r="M681">
        <v>7.05</v>
      </c>
      <c r="N681">
        <v>1.34</v>
      </c>
      <c r="O681">
        <v>64.67</v>
      </c>
      <c r="P681">
        <v>1.6</v>
      </c>
      <c r="Q681">
        <v>17419</v>
      </c>
      <c r="R681">
        <v>9339</v>
      </c>
      <c r="S681">
        <v>11</v>
      </c>
      <c r="T681">
        <v>8440672</v>
      </c>
      <c r="U681">
        <v>2822822</v>
      </c>
      <c r="V681">
        <v>5617850</v>
      </c>
    </row>
    <row r="682" spans="1:22" x14ac:dyDescent="0.3">
      <c r="A682" t="s">
        <v>699</v>
      </c>
      <c r="B682" t="s">
        <v>1497</v>
      </c>
      <c r="C682" t="s">
        <v>1633</v>
      </c>
      <c r="D682" t="s">
        <v>1636</v>
      </c>
      <c r="E682">
        <v>2024</v>
      </c>
      <c r="F682" t="s">
        <v>1642</v>
      </c>
      <c r="G682">
        <v>4394</v>
      </c>
      <c r="H682">
        <v>13873</v>
      </c>
      <c r="I682">
        <v>2329</v>
      </c>
      <c r="J682">
        <v>298552</v>
      </c>
      <c r="K682">
        <v>4.71</v>
      </c>
      <c r="L682">
        <v>12</v>
      </c>
      <c r="M682">
        <v>1.88</v>
      </c>
      <c r="N682">
        <v>2.66</v>
      </c>
      <c r="O682">
        <v>64.709999999999994</v>
      </c>
      <c r="P682">
        <v>2.4</v>
      </c>
      <c r="Q682">
        <v>20204</v>
      </c>
      <c r="R682">
        <v>4337</v>
      </c>
      <c r="S682">
        <v>3</v>
      </c>
      <c r="T682">
        <v>60957962</v>
      </c>
      <c r="U682">
        <v>10532178</v>
      </c>
      <c r="V682">
        <v>50425784</v>
      </c>
    </row>
    <row r="683" spans="1:22" x14ac:dyDescent="0.3">
      <c r="A683" t="s">
        <v>700</v>
      </c>
      <c r="B683" t="s">
        <v>1277</v>
      </c>
      <c r="C683" t="s">
        <v>1633</v>
      </c>
      <c r="D683" t="s">
        <v>1635</v>
      </c>
      <c r="E683">
        <v>2023</v>
      </c>
      <c r="F683" t="s">
        <v>1641</v>
      </c>
      <c r="G683">
        <v>4311</v>
      </c>
      <c r="H683">
        <v>19082</v>
      </c>
      <c r="I683">
        <v>14846</v>
      </c>
      <c r="J683">
        <v>436721</v>
      </c>
      <c r="K683">
        <v>8.07</v>
      </c>
      <c r="L683">
        <v>17</v>
      </c>
      <c r="M683">
        <v>7.51</v>
      </c>
      <c r="N683">
        <v>4.34</v>
      </c>
      <c r="O683">
        <v>50.15</v>
      </c>
      <c r="P683">
        <v>2.2999999999999998</v>
      </c>
      <c r="Q683">
        <v>19530</v>
      </c>
      <c r="R683">
        <v>7348</v>
      </c>
      <c r="S683">
        <v>12</v>
      </c>
      <c r="T683">
        <v>82262502</v>
      </c>
      <c r="U683">
        <v>64437827</v>
      </c>
      <c r="V683">
        <v>17824675</v>
      </c>
    </row>
    <row r="684" spans="1:22" x14ac:dyDescent="0.3">
      <c r="A684" t="s">
        <v>701</v>
      </c>
      <c r="B684" t="s">
        <v>1493</v>
      </c>
      <c r="C684" t="s">
        <v>1633</v>
      </c>
      <c r="D684" t="s">
        <v>1636</v>
      </c>
      <c r="E684">
        <v>2024</v>
      </c>
      <c r="F684" t="s">
        <v>1640</v>
      </c>
      <c r="G684">
        <v>1408</v>
      </c>
      <c r="H684">
        <v>17052</v>
      </c>
      <c r="I684">
        <v>10586</v>
      </c>
      <c r="J684">
        <v>473332</v>
      </c>
      <c r="K684">
        <v>12.6</v>
      </c>
      <c r="L684">
        <v>14</v>
      </c>
      <c r="M684">
        <v>2.36</v>
      </c>
      <c r="N684">
        <v>17.25</v>
      </c>
      <c r="O684">
        <v>72.239999999999995</v>
      </c>
      <c r="P684">
        <v>3.3</v>
      </c>
      <c r="Q684">
        <v>5409</v>
      </c>
      <c r="R684">
        <v>4469</v>
      </c>
      <c r="S684">
        <v>10</v>
      </c>
      <c r="T684">
        <v>24009216</v>
      </c>
      <c r="U684">
        <v>15378420</v>
      </c>
      <c r="V684">
        <v>8630796</v>
      </c>
    </row>
    <row r="685" spans="1:22" x14ac:dyDescent="0.3">
      <c r="A685" t="s">
        <v>702</v>
      </c>
      <c r="B685" t="s">
        <v>1071</v>
      </c>
      <c r="C685" t="s">
        <v>1633</v>
      </c>
      <c r="D685" t="s">
        <v>1636</v>
      </c>
      <c r="E685">
        <v>2024</v>
      </c>
      <c r="F685" t="s">
        <v>1639</v>
      </c>
      <c r="G685">
        <v>4687</v>
      </c>
      <c r="H685">
        <v>16146</v>
      </c>
      <c r="I685">
        <v>9238</v>
      </c>
      <c r="J685">
        <v>393173</v>
      </c>
      <c r="K685">
        <v>14.84</v>
      </c>
      <c r="L685">
        <v>10</v>
      </c>
      <c r="M685">
        <v>1.44</v>
      </c>
      <c r="N685">
        <v>16.14</v>
      </c>
      <c r="O685">
        <v>77.31</v>
      </c>
      <c r="P685">
        <v>1.3</v>
      </c>
      <c r="Q685">
        <v>9515</v>
      </c>
      <c r="R685">
        <v>8150</v>
      </c>
      <c r="S685">
        <v>7</v>
      </c>
      <c r="T685">
        <v>75676302</v>
      </c>
      <c r="U685">
        <v>43691679</v>
      </c>
      <c r="V685">
        <v>31984623</v>
      </c>
    </row>
    <row r="686" spans="1:22" x14ac:dyDescent="0.3">
      <c r="A686" t="s">
        <v>703</v>
      </c>
      <c r="B686" t="s">
        <v>1498</v>
      </c>
      <c r="C686" t="s">
        <v>1632</v>
      </c>
      <c r="D686" t="s">
        <v>1638</v>
      </c>
      <c r="E686">
        <v>2023</v>
      </c>
      <c r="F686" t="s">
        <v>1641</v>
      </c>
      <c r="G686">
        <v>4904</v>
      </c>
      <c r="H686">
        <v>6738</v>
      </c>
      <c r="I686">
        <v>4511</v>
      </c>
      <c r="J686">
        <v>405718</v>
      </c>
      <c r="K686">
        <v>13.34</v>
      </c>
      <c r="L686">
        <v>18</v>
      </c>
      <c r="M686">
        <v>1.85</v>
      </c>
      <c r="N686">
        <v>22.3</v>
      </c>
      <c r="O686">
        <v>56.38</v>
      </c>
      <c r="P686">
        <v>4.3</v>
      </c>
      <c r="Q686">
        <v>4920</v>
      </c>
      <c r="R686">
        <v>564</v>
      </c>
      <c r="S686">
        <v>6</v>
      </c>
      <c r="T686">
        <v>33043152</v>
      </c>
      <c r="U686">
        <v>22527662</v>
      </c>
      <c r="V686">
        <v>10515490</v>
      </c>
    </row>
    <row r="687" spans="1:22" x14ac:dyDescent="0.3">
      <c r="A687" t="s">
        <v>704</v>
      </c>
      <c r="B687" t="s">
        <v>1499</v>
      </c>
      <c r="C687" t="s">
        <v>1634</v>
      </c>
      <c r="D687" t="s">
        <v>1636</v>
      </c>
      <c r="E687">
        <v>2023</v>
      </c>
      <c r="F687" t="s">
        <v>1641</v>
      </c>
      <c r="G687">
        <v>3227</v>
      </c>
      <c r="H687">
        <v>17077</v>
      </c>
      <c r="I687">
        <v>8804</v>
      </c>
      <c r="J687">
        <v>463663</v>
      </c>
      <c r="K687">
        <v>5.57</v>
      </c>
      <c r="L687">
        <v>2</v>
      </c>
      <c r="M687">
        <v>1.82</v>
      </c>
      <c r="N687">
        <v>18.32</v>
      </c>
      <c r="O687">
        <v>59.51</v>
      </c>
      <c r="P687">
        <v>3.2</v>
      </c>
      <c r="Q687">
        <v>16385</v>
      </c>
      <c r="R687">
        <v>5427</v>
      </c>
      <c r="S687">
        <v>6</v>
      </c>
      <c r="T687">
        <v>55107479</v>
      </c>
      <c r="U687">
        <v>28874171</v>
      </c>
      <c r="V687">
        <v>26233308</v>
      </c>
    </row>
    <row r="688" spans="1:22" x14ac:dyDescent="0.3">
      <c r="A688" t="s">
        <v>705</v>
      </c>
      <c r="B688" t="s">
        <v>1500</v>
      </c>
      <c r="C688" t="s">
        <v>1634</v>
      </c>
      <c r="D688" t="s">
        <v>1638</v>
      </c>
      <c r="E688">
        <v>2024</v>
      </c>
      <c r="F688" t="s">
        <v>1640</v>
      </c>
      <c r="G688">
        <v>2178</v>
      </c>
      <c r="H688">
        <v>17004</v>
      </c>
      <c r="I688">
        <v>10552</v>
      </c>
      <c r="J688">
        <v>342575</v>
      </c>
      <c r="K688">
        <v>2.93</v>
      </c>
      <c r="L688">
        <v>6</v>
      </c>
      <c r="M688">
        <v>5.13</v>
      </c>
      <c r="N688">
        <v>12.71</v>
      </c>
      <c r="O688">
        <v>32.630000000000003</v>
      </c>
      <c r="P688">
        <v>3.7</v>
      </c>
      <c r="Q688">
        <v>18240</v>
      </c>
      <c r="R688">
        <v>5515</v>
      </c>
      <c r="S688">
        <v>13</v>
      </c>
      <c r="T688">
        <v>37034712</v>
      </c>
      <c r="U688">
        <v>23324831</v>
      </c>
      <c r="V688">
        <v>13709881</v>
      </c>
    </row>
    <row r="689" spans="1:22" x14ac:dyDescent="0.3">
      <c r="A689" t="s">
        <v>706</v>
      </c>
      <c r="B689" t="s">
        <v>1313</v>
      </c>
      <c r="C689" t="s">
        <v>1634</v>
      </c>
      <c r="D689" t="s">
        <v>1637</v>
      </c>
      <c r="E689">
        <v>2023</v>
      </c>
      <c r="F689" t="s">
        <v>1639</v>
      </c>
      <c r="G689">
        <v>2230</v>
      </c>
      <c r="H689">
        <v>5219</v>
      </c>
      <c r="I689">
        <v>7074</v>
      </c>
      <c r="J689">
        <v>461124</v>
      </c>
      <c r="K689">
        <v>7.34</v>
      </c>
      <c r="L689">
        <v>13</v>
      </c>
      <c r="M689">
        <v>8.4499999999999993</v>
      </c>
      <c r="N689">
        <v>24.8</v>
      </c>
      <c r="O689">
        <v>81.59</v>
      </c>
      <c r="P689">
        <v>3.8</v>
      </c>
      <c r="Q689">
        <v>8985</v>
      </c>
      <c r="R689">
        <v>8215</v>
      </c>
      <c r="S689">
        <v>4</v>
      </c>
      <c r="T689">
        <v>11638370</v>
      </c>
      <c r="U689">
        <v>16236144</v>
      </c>
      <c r="V689">
        <v>-4597774</v>
      </c>
    </row>
    <row r="690" spans="1:22" x14ac:dyDescent="0.3">
      <c r="A690" t="s">
        <v>707</v>
      </c>
      <c r="B690" t="s">
        <v>1170</v>
      </c>
      <c r="C690" t="s">
        <v>1634</v>
      </c>
      <c r="D690" t="s">
        <v>1635</v>
      </c>
      <c r="E690">
        <v>2024</v>
      </c>
      <c r="F690" t="s">
        <v>1640</v>
      </c>
      <c r="G690">
        <v>4942</v>
      </c>
      <c r="H690">
        <v>1802</v>
      </c>
      <c r="I690">
        <v>11392</v>
      </c>
      <c r="J690">
        <v>79336</v>
      </c>
      <c r="K690">
        <v>11.12</v>
      </c>
      <c r="L690">
        <v>13</v>
      </c>
      <c r="M690">
        <v>0.8</v>
      </c>
      <c r="N690">
        <v>6.65</v>
      </c>
      <c r="O690">
        <v>11.94</v>
      </c>
      <c r="P690">
        <v>2.2000000000000002</v>
      </c>
      <c r="Q690">
        <v>20965</v>
      </c>
      <c r="R690">
        <v>387</v>
      </c>
      <c r="S690">
        <v>7</v>
      </c>
      <c r="T690">
        <v>8905484</v>
      </c>
      <c r="U690">
        <v>56378600</v>
      </c>
      <c r="V690">
        <v>-47473116</v>
      </c>
    </row>
    <row r="691" spans="1:22" x14ac:dyDescent="0.3">
      <c r="A691" t="s">
        <v>708</v>
      </c>
      <c r="B691" t="s">
        <v>1501</v>
      </c>
      <c r="C691" t="s">
        <v>1632</v>
      </c>
      <c r="D691" t="s">
        <v>1636</v>
      </c>
      <c r="E691">
        <v>2024</v>
      </c>
      <c r="F691" t="s">
        <v>1639</v>
      </c>
      <c r="G691">
        <v>187</v>
      </c>
      <c r="H691">
        <v>13644</v>
      </c>
      <c r="I691">
        <v>11235</v>
      </c>
      <c r="J691">
        <v>353136</v>
      </c>
      <c r="K691">
        <v>7.39</v>
      </c>
      <c r="L691">
        <v>12</v>
      </c>
      <c r="M691">
        <v>7.07</v>
      </c>
      <c r="N691">
        <v>20.83</v>
      </c>
      <c r="O691">
        <v>37.89</v>
      </c>
      <c r="P691">
        <v>2.9</v>
      </c>
      <c r="Q691">
        <v>20164</v>
      </c>
      <c r="R691">
        <v>3295</v>
      </c>
      <c r="S691">
        <v>14</v>
      </c>
      <c r="T691">
        <v>2551428</v>
      </c>
      <c r="U691">
        <v>2454081</v>
      </c>
      <c r="V691">
        <v>97347</v>
      </c>
    </row>
    <row r="692" spans="1:22" x14ac:dyDescent="0.3">
      <c r="A692" t="s">
        <v>709</v>
      </c>
      <c r="B692" t="s">
        <v>1502</v>
      </c>
      <c r="C692" t="s">
        <v>1632</v>
      </c>
      <c r="D692" t="s">
        <v>1635</v>
      </c>
      <c r="E692">
        <v>2024</v>
      </c>
      <c r="F692" t="s">
        <v>1640</v>
      </c>
      <c r="G692">
        <v>3522</v>
      </c>
      <c r="H692">
        <v>18870</v>
      </c>
      <c r="I692">
        <v>4664</v>
      </c>
      <c r="J692">
        <v>105350</v>
      </c>
      <c r="K692">
        <v>7.25</v>
      </c>
      <c r="L692">
        <v>11</v>
      </c>
      <c r="M692">
        <v>6.54</v>
      </c>
      <c r="N692">
        <v>10.67</v>
      </c>
      <c r="O692">
        <v>67.739999999999995</v>
      </c>
      <c r="P692">
        <v>4.8</v>
      </c>
      <c r="Q692">
        <v>5631</v>
      </c>
      <c r="R692">
        <v>9167</v>
      </c>
      <c r="S692">
        <v>5</v>
      </c>
      <c r="T692">
        <v>66460140</v>
      </c>
      <c r="U692">
        <v>16531958</v>
      </c>
      <c r="V692">
        <v>49928182</v>
      </c>
    </row>
    <row r="693" spans="1:22" x14ac:dyDescent="0.3">
      <c r="A693" t="s">
        <v>710</v>
      </c>
      <c r="B693" t="s">
        <v>1196</v>
      </c>
      <c r="C693" t="s">
        <v>1634</v>
      </c>
      <c r="D693" t="s">
        <v>1635</v>
      </c>
      <c r="E693">
        <v>2023</v>
      </c>
      <c r="F693" t="s">
        <v>1641</v>
      </c>
      <c r="G693">
        <v>2882</v>
      </c>
      <c r="H693">
        <v>11555</v>
      </c>
      <c r="I693">
        <v>10931</v>
      </c>
      <c r="J693">
        <v>119561</v>
      </c>
      <c r="K693">
        <v>12.57</v>
      </c>
      <c r="L693">
        <v>8</v>
      </c>
      <c r="M693">
        <v>8.73</v>
      </c>
      <c r="N693">
        <v>16.22</v>
      </c>
      <c r="O693">
        <v>16.41</v>
      </c>
      <c r="P693">
        <v>4.0999999999999996</v>
      </c>
      <c r="Q693">
        <v>12152</v>
      </c>
      <c r="R693">
        <v>2092</v>
      </c>
      <c r="S693">
        <v>14</v>
      </c>
      <c r="T693">
        <v>33301510</v>
      </c>
      <c r="U693">
        <v>31622703</v>
      </c>
      <c r="V693">
        <v>1678807</v>
      </c>
    </row>
    <row r="694" spans="1:22" x14ac:dyDescent="0.3">
      <c r="A694" t="s">
        <v>711</v>
      </c>
      <c r="B694" t="s">
        <v>1328</v>
      </c>
      <c r="C694" t="s">
        <v>1633</v>
      </c>
      <c r="D694" t="s">
        <v>1638</v>
      </c>
      <c r="E694">
        <v>2024</v>
      </c>
      <c r="F694" t="s">
        <v>1639</v>
      </c>
      <c r="G694">
        <v>3629</v>
      </c>
      <c r="H694">
        <v>5940</v>
      </c>
      <c r="I694">
        <v>14017</v>
      </c>
      <c r="J694">
        <v>364099</v>
      </c>
      <c r="K694">
        <v>5.42</v>
      </c>
      <c r="L694">
        <v>0</v>
      </c>
      <c r="M694">
        <v>2.44</v>
      </c>
      <c r="N694">
        <v>18.18</v>
      </c>
      <c r="O694">
        <v>24.65</v>
      </c>
      <c r="P694">
        <v>4.9000000000000004</v>
      </c>
      <c r="Q694">
        <v>15879</v>
      </c>
      <c r="R694">
        <v>7550</v>
      </c>
      <c r="S694">
        <v>13</v>
      </c>
      <c r="T694">
        <v>21556260</v>
      </c>
      <c r="U694">
        <v>51231792</v>
      </c>
      <c r="V694">
        <v>-29675532</v>
      </c>
    </row>
    <row r="695" spans="1:22" x14ac:dyDescent="0.3">
      <c r="A695" t="s">
        <v>712</v>
      </c>
      <c r="B695" t="s">
        <v>1216</v>
      </c>
      <c r="C695" t="s">
        <v>1632</v>
      </c>
      <c r="D695" t="s">
        <v>1635</v>
      </c>
      <c r="E695">
        <v>2024</v>
      </c>
      <c r="F695" t="s">
        <v>1642</v>
      </c>
      <c r="G695">
        <v>3081</v>
      </c>
      <c r="H695">
        <v>4572</v>
      </c>
      <c r="I695">
        <v>8633</v>
      </c>
      <c r="J695">
        <v>111240</v>
      </c>
      <c r="K695">
        <v>12.9</v>
      </c>
      <c r="L695">
        <v>18</v>
      </c>
      <c r="M695">
        <v>4.5</v>
      </c>
      <c r="N695">
        <v>15.84</v>
      </c>
      <c r="O695">
        <v>57.14</v>
      </c>
      <c r="P695">
        <v>4</v>
      </c>
      <c r="Q695">
        <v>16403</v>
      </c>
      <c r="R695">
        <v>3025</v>
      </c>
      <c r="S695">
        <v>11</v>
      </c>
      <c r="T695">
        <v>14086332</v>
      </c>
      <c r="U695">
        <v>26709513</v>
      </c>
      <c r="V695">
        <v>-12623181</v>
      </c>
    </row>
    <row r="696" spans="1:22" x14ac:dyDescent="0.3">
      <c r="A696" t="s">
        <v>713</v>
      </c>
      <c r="B696" t="s">
        <v>1503</v>
      </c>
      <c r="C696" t="s">
        <v>1633</v>
      </c>
      <c r="D696" t="s">
        <v>1637</v>
      </c>
      <c r="E696">
        <v>2024</v>
      </c>
      <c r="F696" t="s">
        <v>1641</v>
      </c>
      <c r="G696">
        <v>4214</v>
      </c>
      <c r="H696">
        <v>15098</v>
      </c>
      <c r="I696">
        <v>12061</v>
      </c>
      <c r="J696">
        <v>201165</v>
      </c>
      <c r="K696">
        <v>6.1</v>
      </c>
      <c r="L696">
        <v>10</v>
      </c>
      <c r="M696">
        <v>9.26</v>
      </c>
      <c r="N696">
        <v>3.51</v>
      </c>
      <c r="O696">
        <v>54.8</v>
      </c>
      <c r="P696">
        <v>1.7</v>
      </c>
      <c r="Q696">
        <v>17413</v>
      </c>
      <c r="R696">
        <v>1220</v>
      </c>
      <c r="S696">
        <v>3</v>
      </c>
      <c r="T696">
        <v>63622972</v>
      </c>
      <c r="U696">
        <v>51026219</v>
      </c>
      <c r="V696">
        <v>12596753</v>
      </c>
    </row>
    <row r="697" spans="1:22" x14ac:dyDescent="0.3">
      <c r="A697" t="s">
        <v>714</v>
      </c>
      <c r="B697" t="s">
        <v>1252</v>
      </c>
      <c r="C697" t="s">
        <v>1632</v>
      </c>
      <c r="D697" t="s">
        <v>1638</v>
      </c>
      <c r="E697">
        <v>2024</v>
      </c>
      <c r="F697" t="s">
        <v>1642</v>
      </c>
      <c r="G697">
        <v>2643</v>
      </c>
      <c r="H697">
        <v>15787</v>
      </c>
      <c r="I697">
        <v>7588</v>
      </c>
      <c r="J697">
        <v>449371</v>
      </c>
      <c r="K697">
        <v>4.92</v>
      </c>
      <c r="L697">
        <v>18</v>
      </c>
      <c r="M697">
        <v>6.6</v>
      </c>
      <c r="N697">
        <v>11.07</v>
      </c>
      <c r="O697">
        <v>69.11</v>
      </c>
      <c r="P697">
        <v>1.3</v>
      </c>
      <c r="Q697">
        <v>20671</v>
      </c>
      <c r="R697">
        <v>5410</v>
      </c>
      <c r="S697">
        <v>14</v>
      </c>
      <c r="T697">
        <v>41725041</v>
      </c>
      <c r="U697">
        <v>20504455</v>
      </c>
      <c r="V697">
        <v>21220586</v>
      </c>
    </row>
    <row r="698" spans="1:22" x14ac:dyDescent="0.3">
      <c r="A698" t="s">
        <v>715</v>
      </c>
      <c r="B698" t="s">
        <v>1274</v>
      </c>
      <c r="C698" t="s">
        <v>1634</v>
      </c>
      <c r="D698" t="s">
        <v>1637</v>
      </c>
      <c r="E698">
        <v>2024</v>
      </c>
      <c r="F698" t="s">
        <v>1641</v>
      </c>
      <c r="G698">
        <v>4350</v>
      </c>
      <c r="H698">
        <v>15465</v>
      </c>
      <c r="I698">
        <v>1026</v>
      </c>
      <c r="J698">
        <v>96607</v>
      </c>
      <c r="K698">
        <v>6.81</v>
      </c>
      <c r="L698">
        <v>17</v>
      </c>
      <c r="M698">
        <v>3.89</v>
      </c>
      <c r="N698">
        <v>14.04</v>
      </c>
      <c r="O698">
        <v>75.010000000000005</v>
      </c>
      <c r="P698">
        <v>3.3</v>
      </c>
      <c r="Q698">
        <v>10970</v>
      </c>
      <c r="R698">
        <v>546</v>
      </c>
      <c r="S698">
        <v>4</v>
      </c>
      <c r="T698">
        <v>67272750</v>
      </c>
      <c r="U698">
        <v>4559707</v>
      </c>
      <c r="V698">
        <v>62713043</v>
      </c>
    </row>
    <row r="699" spans="1:22" x14ac:dyDescent="0.3">
      <c r="A699" t="s">
        <v>716</v>
      </c>
      <c r="B699" t="s">
        <v>1504</v>
      </c>
      <c r="C699" t="s">
        <v>1632</v>
      </c>
      <c r="D699" t="s">
        <v>1636</v>
      </c>
      <c r="E699">
        <v>2024</v>
      </c>
      <c r="F699" t="s">
        <v>1639</v>
      </c>
      <c r="G699">
        <v>3868</v>
      </c>
      <c r="H699">
        <v>11019</v>
      </c>
      <c r="I699">
        <v>12539</v>
      </c>
      <c r="J699">
        <v>476703</v>
      </c>
      <c r="K699">
        <v>11.44</v>
      </c>
      <c r="L699">
        <v>11</v>
      </c>
      <c r="M699">
        <v>1.31</v>
      </c>
      <c r="N699">
        <v>21.23</v>
      </c>
      <c r="O699">
        <v>20.29</v>
      </c>
      <c r="P699">
        <v>2.4</v>
      </c>
      <c r="Q699">
        <v>18349</v>
      </c>
      <c r="R699">
        <v>6727</v>
      </c>
      <c r="S699">
        <v>10</v>
      </c>
      <c r="T699">
        <v>42621492</v>
      </c>
      <c r="U699">
        <v>48977555</v>
      </c>
      <c r="V699">
        <v>-6356063</v>
      </c>
    </row>
    <row r="700" spans="1:22" x14ac:dyDescent="0.3">
      <c r="A700" t="s">
        <v>717</v>
      </c>
      <c r="B700" t="s">
        <v>1105</v>
      </c>
      <c r="C700" t="s">
        <v>1633</v>
      </c>
      <c r="D700" t="s">
        <v>1638</v>
      </c>
      <c r="E700">
        <v>2023</v>
      </c>
      <c r="F700" t="s">
        <v>1639</v>
      </c>
      <c r="G700">
        <v>4188</v>
      </c>
      <c r="H700">
        <v>14880</v>
      </c>
      <c r="I700">
        <v>1064</v>
      </c>
      <c r="J700">
        <v>236740</v>
      </c>
      <c r="K700">
        <v>1.89</v>
      </c>
      <c r="L700">
        <v>0</v>
      </c>
      <c r="M700">
        <v>2.62</v>
      </c>
      <c r="N700">
        <v>11.09</v>
      </c>
      <c r="O700">
        <v>11.47</v>
      </c>
      <c r="P700">
        <v>2.1</v>
      </c>
      <c r="Q700">
        <v>13040</v>
      </c>
      <c r="R700">
        <v>2996</v>
      </c>
      <c r="S700">
        <v>12</v>
      </c>
      <c r="T700">
        <v>62317440</v>
      </c>
      <c r="U700">
        <v>4692772</v>
      </c>
      <c r="V700">
        <v>57624668</v>
      </c>
    </row>
    <row r="701" spans="1:22" x14ac:dyDescent="0.3">
      <c r="A701" t="s">
        <v>718</v>
      </c>
      <c r="B701" t="s">
        <v>1505</v>
      </c>
      <c r="C701" t="s">
        <v>1633</v>
      </c>
      <c r="D701" t="s">
        <v>1637</v>
      </c>
      <c r="E701">
        <v>2024</v>
      </c>
      <c r="F701" t="s">
        <v>1639</v>
      </c>
      <c r="G701">
        <v>3873</v>
      </c>
      <c r="H701">
        <v>13365</v>
      </c>
      <c r="I701">
        <v>10387</v>
      </c>
      <c r="J701">
        <v>464179</v>
      </c>
      <c r="K701">
        <v>2.95</v>
      </c>
      <c r="L701">
        <v>18</v>
      </c>
      <c r="M701">
        <v>5.81</v>
      </c>
      <c r="N701">
        <v>22.97</v>
      </c>
      <c r="O701">
        <v>65.17</v>
      </c>
      <c r="P701">
        <v>4.2</v>
      </c>
      <c r="Q701">
        <v>19371</v>
      </c>
      <c r="R701">
        <v>821</v>
      </c>
      <c r="S701">
        <v>12</v>
      </c>
      <c r="T701">
        <v>51762645</v>
      </c>
      <c r="U701">
        <v>40693030</v>
      </c>
      <c r="V701">
        <v>11069615</v>
      </c>
    </row>
    <row r="702" spans="1:22" x14ac:dyDescent="0.3">
      <c r="A702" t="s">
        <v>719</v>
      </c>
      <c r="B702" t="s">
        <v>1316</v>
      </c>
      <c r="C702" t="s">
        <v>1632</v>
      </c>
      <c r="D702" t="s">
        <v>1637</v>
      </c>
      <c r="E702">
        <v>2023</v>
      </c>
      <c r="F702" t="s">
        <v>1639</v>
      </c>
      <c r="G702">
        <v>4092</v>
      </c>
      <c r="H702">
        <v>9625</v>
      </c>
      <c r="I702">
        <v>12549</v>
      </c>
      <c r="J702">
        <v>231196</v>
      </c>
      <c r="K702">
        <v>14.27</v>
      </c>
      <c r="L702">
        <v>19</v>
      </c>
      <c r="M702">
        <v>7.18</v>
      </c>
      <c r="N702">
        <v>11.01</v>
      </c>
      <c r="O702">
        <v>34.11</v>
      </c>
      <c r="P702">
        <v>2.5</v>
      </c>
      <c r="Q702">
        <v>6097</v>
      </c>
      <c r="R702">
        <v>2263</v>
      </c>
      <c r="S702">
        <v>10</v>
      </c>
      <c r="T702">
        <v>39385500</v>
      </c>
      <c r="U702">
        <v>51581704</v>
      </c>
      <c r="V702">
        <v>-12196204</v>
      </c>
    </row>
    <row r="703" spans="1:22" x14ac:dyDescent="0.3">
      <c r="A703" t="s">
        <v>720</v>
      </c>
      <c r="B703" t="s">
        <v>1506</v>
      </c>
      <c r="C703" t="s">
        <v>1632</v>
      </c>
      <c r="D703" t="s">
        <v>1638</v>
      </c>
      <c r="E703">
        <v>2024</v>
      </c>
      <c r="F703" t="s">
        <v>1642</v>
      </c>
      <c r="G703">
        <v>1956</v>
      </c>
      <c r="H703">
        <v>4791</v>
      </c>
      <c r="I703">
        <v>14545</v>
      </c>
      <c r="J703">
        <v>365014</v>
      </c>
      <c r="K703">
        <v>2.63</v>
      </c>
      <c r="L703">
        <v>16</v>
      </c>
      <c r="M703">
        <v>1.24</v>
      </c>
      <c r="N703">
        <v>13.72</v>
      </c>
      <c r="O703">
        <v>60.08</v>
      </c>
      <c r="P703">
        <v>2.2999999999999998</v>
      </c>
      <c r="Q703">
        <v>6036</v>
      </c>
      <c r="R703">
        <v>9643</v>
      </c>
      <c r="S703">
        <v>7</v>
      </c>
      <c r="T703">
        <v>9371196</v>
      </c>
      <c r="U703">
        <v>28815034</v>
      </c>
      <c r="V703">
        <v>-19443838</v>
      </c>
    </row>
    <row r="704" spans="1:22" x14ac:dyDescent="0.3">
      <c r="A704" t="s">
        <v>721</v>
      </c>
      <c r="B704" t="s">
        <v>1032</v>
      </c>
      <c r="C704" t="s">
        <v>1633</v>
      </c>
      <c r="D704" t="s">
        <v>1638</v>
      </c>
      <c r="E704">
        <v>2024</v>
      </c>
      <c r="F704" t="s">
        <v>1641</v>
      </c>
      <c r="G704">
        <v>810</v>
      </c>
      <c r="H704">
        <v>5533</v>
      </c>
      <c r="I704">
        <v>1445</v>
      </c>
      <c r="J704">
        <v>499763</v>
      </c>
      <c r="K704">
        <v>8.52</v>
      </c>
      <c r="L704">
        <v>4</v>
      </c>
      <c r="M704">
        <v>6</v>
      </c>
      <c r="N704">
        <v>19.91</v>
      </c>
      <c r="O704">
        <v>22.04</v>
      </c>
      <c r="P704">
        <v>4.4000000000000004</v>
      </c>
      <c r="Q704">
        <v>18209</v>
      </c>
      <c r="R704">
        <v>4080</v>
      </c>
      <c r="S704">
        <v>11</v>
      </c>
      <c r="T704">
        <v>4481730</v>
      </c>
      <c r="U704">
        <v>1670213</v>
      </c>
      <c r="V704">
        <v>2811517</v>
      </c>
    </row>
    <row r="705" spans="1:22" x14ac:dyDescent="0.3">
      <c r="A705" t="s">
        <v>722</v>
      </c>
      <c r="B705" t="s">
        <v>1507</v>
      </c>
      <c r="C705" t="s">
        <v>1632</v>
      </c>
      <c r="D705" t="s">
        <v>1637</v>
      </c>
      <c r="E705">
        <v>2024</v>
      </c>
      <c r="F705" t="s">
        <v>1639</v>
      </c>
      <c r="G705">
        <v>3495</v>
      </c>
      <c r="H705">
        <v>6605</v>
      </c>
      <c r="I705">
        <v>8344</v>
      </c>
      <c r="J705">
        <v>114110</v>
      </c>
      <c r="K705">
        <v>8.69</v>
      </c>
      <c r="L705">
        <v>2</v>
      </c>
      <c r="M705">
        <v>5.5</v>
      </c>
      <c r="N705">
        <v>14.58</v>
      </c>
      <c r="O705">
        <v>47.52</v>
      </c>
      <c r="P705">
        <v>4.4000000000000004</v>
      </c>
      <c r="Q705">
        <v>11457</v>
      </c>
      <c r="R705">
        <v>4602</v>
      </c>
      <c r="S705">
        <v>11</v>
      </c>
      <c r="T705">
        <v>23084475</v>
      </c>
      <c r="U705">
        <v>29276390</v>
      </c>
      <c r="V705">
        <v>-6191915</v>
      </c>
    </row>
    <row r="706" spans="1:22" x14ac:dyDescent="0.3">
      <c r="A706" t="s">
        <v>723</v>
      </c>
      <c r="B706" t="s">
        <v>1262</v>
      </c>
      <c r="C706" t="s">
        <v>1632</v>
      </c>
      <c r="D706" t="s">
        <v>1637</v>
      </c>
      <c r="E706">
        <v>2024</v>
      </c>
      <c r="F706" t="s">
        <v>1639</v>
      </c>
      <c r="G706">
        <v>949</v>
      </c>
      <c r="H706">
        <v>18587</v>
      </c>
      <c r="I706">
        <v>14506</v>
      </c>
      <c r="J706">
        <v>234626</v>
      </c>
      <c r="K706">
        <v>7.34</v>
      </c>
      <c r="L706">
        <v>1</v>
      </c>
      <c r="M706">
        <v>5.14</v>
      </c>
      <c r="N706">
        <v>24.01</v>
      </c>
      <c r="O706">
        <v>50.35</v>
      </c>
      <c r="P706">
        <v>2.4</v>
      </c>
      <c r="Q706">
        <v>5662</v>
      </c>
      <c r="R706">
        <v>1825</v>
      </c>
      <c r="S706">
        <v>10</v>
      </c>
      <c r="T706">
        <v>17639063</v>
      </c>
      <c r="U706">
        <v>14000820</v>
      </c>
      <c r="V706">
        <v>3638243</v>
      </c>
    </row>
    <row r="707" spans="1:22" x14ac:dyDescent="0.3">
      <c r="A707" t="s">
        <v>724</v>
      </c>
      <c r="B707" t="s">
        <v>1508</v>
      </c>
      <c r="C707" t="s">
        <v>1632</v>
      </c>
      <c r="D707" t="s">
        <v>1637</v>
      </c>
      <c r="E707">
        <v>2024</v>
      </c>
      <c r="F707" t="s">
        <v>1641</v>
      </c>
      <c r="G707">
        <v>4505</v>
      </c>
      <c r="H707">
        <v>9633</v>
      </c>
      <c r="I707">
        <v>6369</v>
      </c>
      <c r="J707">
        <v>202008</v>
      </c>
      <c r="K707">
        <v>9.67</v>
      </c>
      <c r="L707">
        <v>2</v>
      </c>
      <c r="M707">
        <v>6.9</v>
      </c>
      <c r="N707">
        <v>16.510000000000002</v>
      </c>
      <c r="O707">
        <v>56.81</v>
      </c>
      <c r="P707">
        <v>4.3</v>
      </c>
      <c r="Q707">
        <v>1803</v>
      </c>
      <c r="R707">
        <v>8985</v>
      </c>
      <c r="S707">
        <v>5</v>
      </c>
      <c r="T707">
        <v>43396665</v>
      </c>
      <c r="U707">
        <v>28894353</v>
      </c>
      <c r="V707">
        <v>14502312</v>
      </c>
    </row>
    <row r="708" spans="1:22" x14ac:dyDescent="0.3">
      <c r="A708" t="s">
        <v>725</v>
      </c>
      <c r="B708" t="s">
        <v>1327</v>
      </c>
      <c r="C708" t="s">
        <v>1633</v>
      </c>
      <c r="D708" t="s">
        <v>1635</v>
      </c>
      <c r="E708">
        <v>2023</v>
      </c>
      <c r="F708" t="s">
        <v>1641</v>
      </c>
      <c r="G708">
        <v>2997</v>
      </c>
      <c r="H708">
        <v>18458</v>
      </c>
      <c r="I708">
        <v>3790</v>
      </c>
      <c r="J708">
        <v>429039</v>
      </c>
      <c r="K708">
        <v>3.45</v>
      </c>
      <c r="L708">
        <v>7</v>
      </c>
      <c r="M708">
        <v>8.3699999999999992</v>
      </c>
      <c r="N708">
        <v>13.07</v>
      </c>
      <c r="O708">
        <v>51.05</v>
      </c>
      <c r="P708">
        <v>4.4000000000000004</v>
      </c>
      <c r="Q708">
        <v>6567</v>
      </c>
      <c r="R708">
        <v>3513</v>
      </c>
      <c r="S708">
        <v>12</v>
      </c>
      <c r="T708">
        <v>55318626</v>
      </c>
      <c r="U708">
        <v>11787669</v>
      </c>
      <c r="V708">
        <v>43530957</v>
      </c>
    </row>
    <row r="709" spans="1:22" x14ac:dyDescent="0.3">
      <c r="A709" t="s">
        <v>726</v>
      </c>
      <c r="B709" t="s">
        <v>1248</v>
      </c>
      <c r="C709" t="s">
        <v>1633</v>
      </c>
      <c r="D709" t="s">
        <v>1636</v>
      </c>
      <c r="E709">
        <v>2023</v>
      </c>
      <c r="F709" t="s">
        <v>1642</v>
      </c>
      <c r="G709">
        <v>1769</v>
      </c>
      <c r="H709">
        <v>7204</v>
      </c>
      <c r="I709">
        <v>14475</v>
      </c>
      <c r="J709">
        <v>54426</v>
      </c>
      <c r="K709">
        <v>8.2899999999999991</v>
      </c>
      <c r="L709">
        <v>15</v>
      </c>
      <c r="M709">
        <v>3.23</v>
      </c>
      <c r="N709">
        <v>0.59</v>
      </c>
      <c r="O709">
        <v>49.66</v>
      </c>
      <c r="P709">
        <v>2.7</v>
      </c>
      <c r="Q709">
        <v>6524</v>
      </c>
      <c r="R709">
        <v>594</v>
      </c>
      <c r="S709">
        <v>6</v>
      </c>
      <c r="T709">
        <v>12743876</v>
      </c>
      <c r="U709">
        <v>25660701</v>
      </c>
      <c r="V709">
        <v>-12916825</v>
      </c>
    </row>
    <row r="710" spans="1:22" x14ac:dyDescent="0.3">
      <c r="A710" t="s">
        <v>727</v>
      </c>
      <c r="B710" t="s">
        <v>1509</v>
      </c>
      <c r="C710" t="s">
        <v>1633</v>
      </c>
      <c r="D710" t="s">
        <v>1635</v>
      </c>
      <c r="E710">
        <v>2023</v>
      </c>
      <c r="F710" t="s">
        <v>1642</v>
      </c>
      <c r="G710">
        <v>330</v>
      </c>
      <c r="H710">
        <v>9348</v>
      </c>
      <c r="I710">
        <v>10891</v>
      </c>
      <c r="J710">
        <v>269911</v>
      </c>
      <c r="K710">
        <v>5.58</v>
      </c>
      <c r="L710">
        <v>5</v>
      </c>
      <c r="M710">
        <v>8.89</v>
      </c>
      <c r="N710">
        <v>10.34</v>
      </c>
      <c r="O710">
        <v>36.619999999999997</v>
      </c>
      <c r="P710">
        <v>1.3</v>
      </c>
      <c r="Q710">
        <v>9215</v>
      </c>
      <c r="R710">
        <v>1047</v>
      </c>
      <c r="S710">
        <v>11</v>
      </c>
      <c r="T710">
        <v>3084840</v>
      </c>
      <c r="U710">
        <v>3863941</v>
      </c>
      <c r="V710">
        <v>-779101</v>
      </c>
    </row>
    <row r="711" spans="1:22" x14ac:dyDescent="0.3">
      <c r="A711" t="s">
        <v>728</v>
      </c>
      <c r="B711" t="s">
        <v>1026</v>
      </c>
      <c r="C711" t="s">
        <v>1633</v>
      </c>
      <c r="D711" t="s">
        <v>1637</v>
      </c>
      <c r="E711">
        <v>2024</v>
      </c>
      <c r="F711" t="s">
        <v>1642</v>
      </c>
      <c r="G711">
        <v>3316</v>
      </c>
      <c r="H711">
        <v>14475</v>
      </c>
      <c r="I711">
        <v>3304</v>
      </c>
      <c r="J711">
        <v>339750</v>
      </c>
      <c r="K711">
        <v>9.93</v>
      </c>
      <c r="L711">
        <v>12</v>
      </c>
      <c r="M711">
        <v>1.61</v>
      </c>
      <c r="N711">
        <v>7.48</v>
      </c>
      <c r="O711">
        <v>15.69</v>
      </c>
      <c r="P711">
        <v>1</v>
      </c>
      <c r="Q711">
        <v>12726</v>
      </c>
      <c r="R711">
        <v>122</v>
      </c>
      <c r="S711">
        <v>7</v>
      </c>
      <c r="T711">
        <v>47999100</v>
      </c>
      <c r="U711">
        <v>11295814</v>
      </c>
      <c r="V711">
        <v>36703286</v>
      </c>
    </row>
    <row r="712" spans="1:22" x14ac:dyDescent="0.3">
      <c r="A712" t="s">
        <v>729</v>
      </c>
      <c r="B712" t="s">
        <v>1510</v>
      </c>
      <c r="C712" t="s">
        <v>1634</v>
      </c>
      <c r="D712" t="s">
        <v>1637</v>
      </c>
      <c r="E712">
        <v>2023</v>
      </c>
      <c r="F712" t="s">
        <v>1639</v>
      </c>
      <c r="G712">
        <v>1937</v>
      </c>
      <c r="H712">
        <v>8424</v>
      </c>
      <c r="I712">
        <v>11764</v>
      </c>
      <c r="J712">
        <v>491048</v>
      </c>
      <c r="K712">
        <v>2.12</v>
      </c>
      <c r="L712">
        <v>15</v>
      </c>
      <c r="M712">
        <v>1.73</v>
      </c>
      <c r="N712">
        <v>18.7</v>
      </c>
      <c r="O712">
        <v>17.16</v>
      </c>
      <c r="P712">
        <v>3.1</v>
      </c>
      <c r="Q712">
        <v>4131</v>
      </c>
      <c r="R712">
        <v>1228</v>
      </c>
      <c r="S712">
        <v>14</v>
      </c>
      <c r="T712">
        <v>16317288</v>
      </c>
      <c r="U712">
        <v>23277916</v>
      </c>
      <c r="V712">
        <v>-6960628</v>
      </c>
    </row>
    <row r="713" spans="1:22" x14ac:dyDescent="0.3">
      <c r="A713" t="s">
        <v>730</v>
      </c>
      <c r="B713" t="s">
        <v>1461</v>
      </c>
      <c r="C713" t="s">
        <v>1633</v>
      </c>
      <c r="D713" t="s">
        <v>1635</v>
      </c>
      <c r="E713">
        <v>2023</v>
      </c>
      <c r="F713" t="s">
        <v>1642</v>
      </c>
      <c r="G713">
        <v>3316</v>
      </c>
      <c r="H713">
        <v>1988</v>
      </c>
      <c r="I713">
        <v>14337</v>
      </c>
      <c r="J713">
        <v>78151</v>
      </c>
      <c r="K713">
        <v>8.56</v>
      </c>
      <c r="L713">
        <v>15</v>
      </c>
      <c r="M713">
        <v>2.67</v>
      </c>
      <c r="N713">
        <v>5.21</v>
      </c>
      <c r="O713">
        <v>44.7</v>
      </c>
      <c r="P713">
        <v>2.4</v>
      </c>
      <c r="Q713">
        <v>14912</v>
      </c>
      <c r="R713">
        <v>657</v>
      </c>
      <c r="S713">
        <v>10</v>
      </c>
      <c r="T713">
        <v>6592208</v>
      </c>
      <c r="U713">
        <v>47619643</v>
      </c>
      <c r="V713">
        <v>-41027435</v>
      </c>
    </row>
    <row r="714" spans="1:22" x14ac:dyDescent="0.3">
      <c r="A714" t="s">
        <v>731</v>
      </c>
      <c r="B714" t="s">
        <v>1511</v>
      </c>
      <c r="C714" t="s">
        <v>1632</v>
      </c>
      <c r="D714" t="s">
        <v>1638</v>
      </c>
      <c r="E714">
        <v>2024</v>
      </c>
      <c r="F714" t="s">
        <v>1639</v>
      </c>
      <c r="G714">
        <v>716</v>
      </c>
      <c r="H714">
        <v>8614</v>
      </c>
      <c r="I714">
        <v>14069</v>
      </c>
      <c r="J714">
        <v>323452</v>
      </c>
      <c r="K714">
        <v>2.78</v>
      </c>
      <c r="L714">
        <v>2</v>
      </c>
      <c r="M714">
        <v>1.2</v>
      </c>
      <c r="N714">
        <v>5.13</v>
      </c>
      <c r="O714">
        <v>38.46</v>
      </c>
      <c r="P714">
        <v>5</v>
      </c>
      <c r="Q714">
        <v>16537</v>
      </c>
      <c r="R714">
        <v>9908</v>
      </c>
      <c r="S714">
        <v>14</v>
      </c>
      <c r="T714">
        <v>6167624</v>
      </c>
      <c r="U714">
        <v>10396856</v>
      </c>
      <c r="V714">
        <v>-4229232</v>
      </c>
    </row>
    <row r="715" spans="1:22" x14ac:dyDescent="0.3">
      <c r="A715" t="s">
        <v>732</v>
      </c>
      <c r="B715" t="s">
        <v>1444</v>
      </c>
      <c r="C715" t="s">
        <v>1634</v>
      </c>
      <c r="D715" t="s">
        <v>1637</v>
      </c>
      <c r="E715">
        <v>2024</v>
      </c>
      <c r="F715" t="s">
        <v>1642</v>
      </c>
      <c r="G715">
        <v>4238</v>
      </c>
      <c r="H715">
        <v>17240</v>
      </c>
      <c r="I715">
        <v>10146</v>
      </c>
      <c r="J715">
        <v>290853</v>
      </c>
      <c r="K715">
        <v>4.18</v>
      </c>
      <c r="L715">
        <v>12</v>
      </c>
      <c r="M715">
        <v>2.2999999999999998</v>
      </c>
      <c r="N715">
        <v>4.74</v>
      </c>
      <c r="O715">
        <v>51.29</v>
      </c>
      <c r="P715">
        <v>4.0999999999999996</v>
      </c>
      <c r="Q715">
        <v>13147</v>
      </c>
      <c r="R715">
        <v>3830</v>
      </c>
      <c r="S715">
        <v>6</v>
      </c>
      <c r="T715">
        <v>73063120</v>
      </c>
      <c r="U715">
        <v>43289601</v>
      </c>
      <c r="V715">
        <v>29773519</v>
      </c>
    </row>
    <row r="716" spans="1:22" x14ac:dyDescent="0.3">
      <c r="A716" t="s">
        <v>733</v>
      </c>
      <c r="B716" t="s">
        <v>1211</v>
      </c>
      <c r="C716" t="s">
        <v>1632</v>
      </c>
      <c r="D716" t="s">
        <v>1637</v>
      </c>
      <c r="E716">
        <v>2023</v>
      </c>
      <c r="F716" t="s">
        <v>1639</v>
      </c>
      <c r="G716">
        <v>721</v>
      </c>
      <c r="H716">
        <v>4673</v>
      </c>
      <c r="I716">
        <v>1387</v>
      </c>
      <c r="J716">
        <v>304595</v>
      </c>
      <c r="K716">
        <v>3.28</v>
      </c>
      <c r="L716">
        <v>13</v>
      </c>
      <c r="M716">
        <v>1.06</v>
      </c>
      <c r="N716">
        <v>3.14</v>
      </c>
      <c r="O716">
        <v>34.39</v>
      </c>
      <c r="P716">
        <v>4</v>
      </c>
      <c r="Q716">
        <v>14069</v>
      </c>
      <c r="R716">
        <v>5441</v>
      </c>
      <c r="S716">
        <v>9</v>
      </c>
      <c r="T716">
        <v>3369233</v>
      </c>
      <c r="U716">
        <v>1304622</v>
      </c>
      <c r="V716">
        <v>2064611</v>
      </c>
    </row>
    <row r="717" spans="1:22" x14ac:dyDescent="0.3">
      <c r="A717" t="s">
        <v>734</v>
      </c>
      <c r="B717" t="s">
        <v>1189</v>
      </c>
      <c r="C717" t="s">
        <v>1632</v>
      </c>
      <c r="D717" t="s">
        <v>1638</v>
      </c>
      <c r="E717">
        <v>2024</v>
      </c>
      <c r="F717" t="s">
        <v>1642</v>
      </c>
      <c r="G717">
        <v>2019</v>
      </c>
      <c r="H717">
        <v>3167</v>
      </c>
      <c r="I717">
        <v>13563</v>
      </c>
      <c r="J717">
        <v>226743</v>
      </c>
      <c r="K717">
        <v>2.74</v>
      </c>
      <c r="L717">
        <v>7</v>
      </c>
      <c r="M717">
        <v>8.2200000000000006</v>
      </c>
      <c r="N717">
        <v>7.78</v>
      </c>
      <c r="O717">
        <v>65.03</v>
      </c>
      <c r="P717">
        <v>4.8</v>
      </c>
      <c r="Q717">
        <v>3869</v>
      </c>
      <c r="R717">
        <v>7098</v>
      </c>
      <c r="S717">
        <v>12</v>
      </c>
      <c r="T717">
        <v>6394173</v>
      </c>
      <c r="U717">
        <v>27610440</v>
      </c>
      <c r="V717">
        <v>-21216267</v>
      </c>
    </row>
    <row r="718" spans="1:22" x14ac:dyDescent="0.3">
      <c r="A718" t="s">
        <v>735</v>
      </c>
      <c r="B718" t="s">
        <v>1512</v>
      </c>
      <c r="C718" t="s">
        <v>1632</v>
      </c>
      <c r="D718" t="s">
        <v>1635</v>
      </c>
      <c r="E718">
        <v>2024</v>
      </c>
      <c r="F718" t="s">
        <v>1639</v>
      </c>
      <c r="G718">
        <v>4206</v>
      </c>
      <c r="H718">
        <v>5614</v>
      </c>
      <c r="I718">
        <v>10813</v>
      </c>
      <c r="J718">
        <v>140306</v>
      </c>
      <c r="K718">
        <v>12.39</v>
      </c>
      <c r="L718">
        <v>11</v>
      </c>
      <c r="M718">
        <v>1.39</v>
      </c>
      <c r="N718">
        <v>22.15</v>
      </c>
      <c r="O718">
        <v>79.12</v>
      </c>
      <c r="P718">
        <v>4.5999999999999996</v>
      </c>
      <c r="Q718">
        <v>13159</v>
      </c>
      <c r="R718">
        <v>7282</v>
      </c>
      <c r="S718">
        <v>2</v>
      </c>
      <c r="T718">
        <v>23612484</v>
      </c>
      <c r="U718">
        <v>45619784</v>
      </c>
      <c r="V718">
        <v>-22007300</v>
      </c>
    </row>
    <row r="719" spans="1:22" x14ac:dyDescent="0.3">
      <c r="A719" t="s">
        <v>736</v>
      </c>
      <c r="B719" t="s">
        <v>1513</v>
      </c>
      <c r="C719" t="s">
        <v>1634</v>
      </c>
      <c r="D719" t="s">
        <v>1635</v>
      </c>
      <c r="E719">
        <v>2024</v>
      </c>
      <c r="F719" t="s">
        <v>1642</v>
      </c>
      <c r="G719">
        <v>3172</v>
      </c>
      <c r="H719">
        <v>5053</v>
      </c>
      <c r="I719">
        <v>9977</v>
      </c>
      <c r="J719">
        <v>275180</v>
      </c>
      <c r="K719">
        <v>4.29</v>
      </c>
      <c r="L719">
        <v>7</v>
      </c>
      <c r="M719">
        <v>7.47</v>
      </c>
      <c r="N719">
        <v>19.37</v>
      </c>
      <c r="O719">
        <v>33.909999999999997</v>
      </c>
      <c r="P719">
        <v>2.2999999999999998</v>
      </c>
      <c r="Q719">
        <v>2028</v>
      </c>
      <c r="R719">
        <v>7134</v>
      </c>
      <c r="S719">
        <v>6</v>
      </c>
      <c r="T719">
        <v>16028116</v>
      </c>
      <c r="U719">
        <v>31922224</v>
      </c>
      <c r="V719">
        <v>-15894108</v>
      </c>
    </row>
    <row r="720" spans="1:22" x14ac:dyDescent="0.3">
      <c r="A720" t="s">
        <v>737</v>
      </c>
      <c r="B720" t="s">
        <v>1036</v>
      </c>
      <c r="C720" t="s">
        <v>1632</v>
      </c>
      <c r="D720" t="s">
        <v>1635</v>
      </c>
      <c r="E720">
        <v>2024</v>
      </c>
      <c r="F720" t="s">
        <v>1641</v>
      </c>
      <c r="G720">
        <v>4749</v>
      </c>
      <c r="H720">
        <v>9261</v>
      </c>
      <c r="I720">
        <v>4879</v>
      </c>
      <c r="J720">
        <v>419128</v>
      </c>
      <c r="K720">
        <v>13.91</v>
      </c>
      <c r="L720">
        <v>8</v>
      </c>
      <c r="M720">
        <v>0.48</v>
      </c>
      <c r="N720">
        <v>18.38</v>
      </c>
      <c r="O720">
        <v>25.44</v>
      </c>
      <c r="P720">
        <v>1.7</v>
      </c>
      <c r="Q720">
        <v>12002</v>
      </c>
      <c r="R720">
        <v>1756</v>
      </c>
      <c r="S720">
        <v>11</v>
      </c>
      <c r="T720">
        <v>43980489</v>
      </c>
      <c r="U720">
        <v>23589499</v>
      </c>
      <c r="V720">
        <v>20390990</v>
      </c>
    </row>
    <row r="721" spans="1:22" x14ac:dyDescent="0.3">
      <c r="A721" t="s">
        <v>738</v>
      </c>
      <c r="B721" t="s">
        <v>1514</v>
      </c>
      <c r="C721" t="s">
        <v>1633</v>
      </c>
      <c r="D721" t="s">
        <v>1635</v>
      </c>
      <c r="E721">
        <v>2024</v>
      </c>
      <c r="F721" t="s">
        <v>1640</v>
      </c>
      <c r="G721">
        <v>4827</v>
      </c>
      <c r="H721">
        <v>2500</v>
      </c>
      <c r="I721">
        <v>4148</v>
      </c>
      <c r="J721">
        <v>52204</v>
      </c>
      <c r="K721">
        <v>14.55</v>
      </c>
      <c r="L721">
        <v>0</v>
      </c>
      <c r="M721">
        <v>9.49</v>
      </c>
      <c r="N721">
        <v>19.93</v>
      </c>
      <c r="O721">
        <v>19.29</v>
      </c>
      <c r="P721">
        <v>4</v>
      </c>
      <c r="Q721">
        <v>6175</v>
      </c>
      <c r="R721">
        <v>4273</v>
      </c>
      <c r="S721">
        <v>2</v>
      </c>
      <c r="T721">
        <v>12067500</v>
      </c>
      <c r="U721">
        <v>20074600</v>
      </c>
      <c r="V721">
        <v>-8007100</v>
      </c>
    </row>
    <row r="722" spans="1:22" x14ac:dyDescent="0.3">
      <c r="A722" t="s">
        <v>739</v>
      </c>
      <c r="B722" t="s">
        <v>1186</v>
      </c>
      <c r="C722" t="s">
        <v>1632</v>
      </c>
      <c r="D722" t="s">
        <v>1635</v>
      </c>
      <c r="E722">
        <v>2024</v>
      </c>
      <c r="F722" t="s">
        <v>1641</v>
      </c>
      <c r="G722">
        <v>3950</v>
      </c>
      <c r="H722">
        <v>17138</v>
      </c>
      <c r="I722">
        <v>7099</v>
      </c>
      <c r="J722">
        <v>142769</v>
      </c>
      <c r="K722">
        <v>8.57</v>
      </c>
      <c r="L722">
        <v>5</v>
      </c>
      <c r="M722">
        <v>7.11</v>
      </c>
      <c r="N722">
        <v>6.74</v>
      </c>
      <c r="O722">
        <v>59.3</v>
      </c>
      <c r="P722">
        <v>2.5</v>
      </c>
      <c r="Q722">
        <v>19547</v>
      </c>
      <c r="R722">
        <v>5541</v>
      </c>
      <c r="S722">
        <v>11</v>
      </c>
      <c r="T722">
        <v>67695100</v>
      </c>
      <c r="U722">
        <v>28183819</v>
      </c>
      <c r="V722">
        <v>39511281</v>
      </c>
    </row>
    <row r="723" spans="1:22" x14ac:dyDescent="0.3">
      <c r="A723" t="s">
        <v>740</v>
      </c>
      <c r="B723" t="s">
        <v>1515</v>
      </c>
      <c r="C723" t="s">
        <v>1632</v>
      </c>
      <c r="D723" t="s">
        <v>1638</v>
      </c>
      <c r="E723">
        <v>2024</v>
      </c>
      <c r="F723" t="s">
        <v>1642</v>
      </c>
      <c r="G723">
        <v>573</v>
      </c>
      <c r="H723">
        <v>19272</v>
      </c>
      <c r="I723">
        <v>4631</v>
      </c>
      <c r="J723">
        <v>137265</v>
      </c>
      <c r="K723">
        <v>2.15</v>
      </c>
      <c r="L723">
        <v>18</v>
      </c>
      <c r="M723">
        <v>7.0000000000000007E-2</v>
      </c>
      <c r="N723">
        <v>22.19</v>
      </c>
      <c r="O723">
        <v>45.51</v>
      </c>
      <c r="P723">
        <v>2.9</v>
      </c>
      <c r="Q723">
        <v>3841</v>
      </c>
      <c r="R723">
        <v>9098</v>
      </c>
      <c r="S723">
        <v>7</v>
      </c>
      <c r="T723">
        <v>11042856</v>
      </c>
      <c r="U723">
        <v>2790828</v>
      </c>
      <c r="V723">
        <v>8252028</v>
      </c>
    </row>
    <row r="724" spans="1:22" x14ac:dyDescent="0.3">
      <c r="A724" t="s">
        <v>741</v>
      </c>
      <c r="B724" t="s">
        <v>1312</v>
      </c>
      <c r="C724" t="s">
        <v>1632</v>
      </c>
      <c r="D724" t="s">
        <v>1636</v>
      </c>
      <c r="E724">
        <v>2023</v>
      </c>
      <c r="F724" t="s">
        <v>1640</v>
      </c>
      <c r="G724">
        <v>2443</v>
      </c>
      <c r="H724">
        <v>6950</v>
      </c>
      <c r="I724">
        <v>10233</v>
      </c>
      <c r="J724">
        <v>343275</v>
      </c>
      <c r="K724">
        <v>5.62</v>
      </c>
      <c r="L724">
        <v>10</v>
      </c>
      <c r="M724">
        <v>7.64</v>
      </c>
      <c r="N724">
        <v>3.43</v>
      </c>
      <c r="O724">
        <v>25.04</v>
      </c>
      <c r="P724">
        <v>3.5</v>
      </c>
      <c r="Q724">
        <v>15419</v>
      </c>
      <c r="R724">
        <v>3412</v>
      </c>
      <c r="S724">
        <v>8</v>
      </c>
      <c r="T724">
        <v>16978850</v>
      </c>
      <c r="U724">
        <v>25342494</v>
      </c>
      <c r="V724">
        <v>-8363644</v>
      </c>
    </row>
    <row r="725" spans="1:22" x14ac:dyDescent="0.3">
      <c r="A725" t="s">
        <v>742</v>
      </c>
      <c r="B725" t="s">
        <v>1382</v>
      </c>
      <c r="C725" t="s">
        <v>1633</v>
      </c>
      <c r="D725" t="s">
        <v>1635</v>
      </c>
      <c r="E725">
        <v>2023</v>
      </c>
      <c r="F725" t="s">
        <v>1642</v>
      </c>
      <c r="G725">
        <v>3167</v>
      </c>
      <c r="H725">
        <v>5212</v>
      </c>
      <c r="I725">
        <v>9181</v>
      </c>
      <c r="J725">
        <v>102428</v>
      </c>
      <c r="K725">
        <v>11.97</v>
      </c>
      <c r="L725">
        <v>10</v>
      </c>
      <c r="M725">
        <v>5.14</v>
      </c>
      <c r="N725">
        <v>8.41</v>
      </c>
      <c r="O725">
        <v>62.25</v>
      </c>
      <c r="P725">
        <v>4.5999999999999996</v>
      </c>
      <c r="Q725">
        <v>16230</v>
      </c>
      <c r="R725">
        <v>8745</v>
      </c>
      <c r="S725">
        <v>13</v>
      </c>
      <c r="T725">
        <v>16506404</v>
      </c>
      <c r="U725">
        <v>29178655</v>
      </c>
      <c r="V725">
        <v>-12672251</v>
      </c>
    </row>
    <row r="726" spans="1:22" x14ac:dyDescent="0.3">
      <c r="A726" t="s">
        <v>743</v>
      </c>
      <c r="B726" t="s">
        <v>1045</v>
      </c>
      <c r="C726" t="s">
        <v>1634</v>
      </c>
      <c r="D726" t="s">
        <v>1636</v>
      </c>
      <c r="E726">
        <v>2023</v>
      </c>
      <c r="F726" t="s">
        <v>1640</v>
      </c>
      <c r="G726">
        <v>2643</v>
      </c>
      <c r="H726">
        <v>2867</v>
      </c>
      <c r="I726">
        <v>14528</v>
      </c>
      <c r="J726">
        <v>83870</v>
      </c>
      <c r="K726">
        <v>5.51</v>
      </c>
      <c r="L726">
        <v>12</v>
      </c>
      <c r="M726">
        <v>7.79</v>
      </c>
      <c r="N726">
        <v>14.67</v>
      </c>
      <c r="O726">
        <v>21.88</v>
      </c>
      <c r="P726">
        <v>2.7</v>
      </c>
      <c r="Q726">
        <v>16756</v>
      </c>
      <c r="R726">
        <v>2424</v>
      </c>
      <c r="S726">
        <v>6</v>
      </c>
      <c r="T726">
        <v>7577481</v>
      </c>
      <c r="U726">
        <v>38481374</v>
      </c>
      <c r="V726">
        <v>-30903893</v>
      </c>
    </row>
    <row r="727" spans="1:22" x14ac:dyDescent="0.3">
      <c r="A727" t="s">
        <v>744</v>
      </c>
      <c r="B727" t="s">
        <v>1516</v>
      </c>
      <c r="C727" t="s">
        <v>1632</v>
      </c>
      <c r="D727" t="s">
        <v>1637</v>
      </c>
      <c r="E727">
        <v>2024</v>
      </c>
      <c r="F727" t="s">
        <v>1640</v>
      </c>
      <c r="G727">
        <v>2018</v>
      </c>
      <c r="H727">
        <v>9689</v>
      </c>
      <c r="I727">
        <v>9972</v>
      </c>
      <c r="J727">
        <v>153547</v>
      </c>
      <c r="K727">
        <v>1.31</v>
      </c>
      <c r="L727">
        <v>10</v>
      </c>
      <c r="M727">
        <v>5.22</v>
      </c>
      <c r="N727">
        <v>2.57</v>
      </c>
      <c r="O727">
        <v>54.34</v>
      </c>
      <c r="P727">
        <v>4.0999999999999996</v>
      </c>
      <c r="Q727">
        <v>6405</v>
      </c>
      <c r="R727">
        <v>9739</v>
      </c>
      <c r="S727">
        <v>2</v>
      </c>
      <c r="T727">
        <v>19552402</v>
      </c>
      <c r="U727">
        <v>20277043</v>
      </c>
      <c r="V727">
        <v>-724641</v>
      </c>
    </row>
    <row r="728" spans="1:22" x14ac:dyDescent="0.3">
      <c r="A728" t="s">
        <v>745</v>
      </c>
      <c r="B728" t="s">
        <v>1517</v>
      </c>
      <c r="C728" t="s">
        <v>1634</v>
      </c>
      <c r="D728" t="s">
        <v>1636</v>
      </c>
      <c r="E728">
        <v>2023</v>
      </c>
      <c r="F728" t="s">
        <v>1639</v>
      </c>
      <c r="G728">
        <v>1803</v>
      </c>
      <c r="H728">
        <v>10513</v>
      </c>
      <c r="I728">
        <v>10690</v>
      </c>
      <c r="J728">
        <v>285990</v>
      </c>
      <c r="K728">
        <v>8.35</v>
      </c>
      <c r="L728">
        <v>17</v>
      </c>
      <c r="M728">
        <v>6.41</v>
      </c>
      <c r="N728">
        <v>18.25</v>
      </c>
      <c r="O728">
        <v>52.17</v>
      </c>
      <c r="P728">
        <v>2.1</v>
      </c>
      <c r="Q728">
        <v>17039</v>
      </c>
      <c r="R728">
        <v>5695</v>
      </c>
      <c r="S728">
        <v>7</v>
      </c>
      <c r="T728">
        <v>18954939</v>
      </c>
      <c r="U728">
        <v>19560060</v>
      </c>
      <c r="V728">
        <v>-605121</v>
      </c>
    </row>
    <row r="729" spans="1:22" x14ac:dyDescent="0.3">
      <c r="A729" t="s">
        <v>746</v>
      </c>
      <c r="B729" t="s">
        <v>1518</v>
      </c>
      <c r="C729" t="s">
        <v>1632</v>
      </c>
      <c r="D729" t="s">
        <v>1637</v>
      </c>
      <c r="E729">
        <v>2023</v>
      </c>
      <c r="F729" t="s">
        <v>1640</v>
      </c>
      <c r="G729">
        <v>2346</v>
      </c>
      <c r="H729">
        <v>18338</v>
      </c>
      <c r="I729">
        <v>2515</v>
      </c>
      <c r="J729">
        <v>99067</v>
      </c>
      <c r="K729">
        <v>12.68</v>
      </c>
      <c r="L729">
        <v>14</v>
      </c>
      <c r="M729">
        <v>7.86</v>
      </c>
      <c r="N729">
        <v>9.68</v>
      </c>
      <c r="O729">
        <v>68.739999999999995</v>
      </c>
      <c r="P729">
        <v>3.8</v>
      </c>
      <c r="Q729">
        <v>16755</v>
      </c>
      <c r="R729">
        <v>6084</v>
      </c>
      <c r="S729">
        <v>11</v>
      </c>
      <c r="T729">
        <v>43020948</v>
      </c>
      <c r="U729">
        <v>5999257</v>
      </c>
      <c r="V729">
        <v>37021691</v>
      </c>
    </row>
    <row r="730" spans="1:22" x14ac:dyDescent="0.3">
      <c r="A730" t="s">
        <v>747</v>
      </c>
      <c r="B730" t="s">
        <v>1371</v>
      </c>
      <c r="C730" t="s">
        <v>1633</v>
      </c>
      <c r="D730" t="s">
        <v>1637</v>
      </c>
      <c r="E730">
        <v>2023</v>
      </c>
      <c r="F730" t="s">
        <v>1641</v>
      </c>
      <c r="G730">
        <v>2311</v>
      </c>
      <c r="H730">
        <v>5226</v>
      </c>
      <c r="I730">
        <v>11585</v>
      </c>
      <c r="J730">
        <v>288083</v>
      </c>
      <c r="K730">
        <v>11.94</v>
      </c>
      <c r="L730">
        <v>0</v>
      </c>
      <c r="M730">
        <v>4.05</v>
      </c>
      <c r="N730">
        <v>19.61</v>
      </c>
      <c r="O730">
        <v>14.41</v>
      </c>
      <c r="P730">
        <v>1</v>
      </c>
      <c r="Q730">
        <v>10384</v>
      </c>
      <c r="R730">
        <v>2611</v>
      </c>
      <c r="S730">
        <v>6</v>
      </c>
      <c r="T730">
        <v>12077286</v>
      </c>
      <c r="U730">
        <v>27061018</v>
      </c>
      <c r="V730">
        <v>-14983732</v>
      </c>
    </row>
    <row r="731" spans="1:22" x14ac:dyDescent="0.3">
      <c r="A731" t="s">
        <v>748</v>
      </c>
      <c r="B731" t="s">
        <v>1519</v>
      </c>
      <c r="C731" t="s">
        <v>1633</v>
      </c>
      <c r="D731" t="s">
        <v>1638</v>
      </c>
      <c r="E731">
        <v>2024</v>
      </c>
      <c r="F731" t="s">
        <v>1641</v>
      </c>
      <c r="G731">
        <v>2336</v>
      </c>
      <c r="H731">
        <v>6306</v>
      </c>
      <c r="I731">
        <v>13128</v>
      </c>
      <c r="J731">
        <v>162217</v>
      </c>
      <c r="K731">
        <v>2.63</v>
      </c>
      <c r="L731">
        <v>6</v>
      </c>
      <c r="M731">
        <v>0.03</v>
      </c>
      <c r="N731">
        <v>12.32</v>
      </c>
      <c r="O731">
        <v>81.03</v>
      </c>
      <c r="P731">
        <v>4.5</v>
      </c>
      <c r="Q731">
        <v>10643</v>
      </c>
      <c r="R731">
        <v>462</v>
      </c>
      <c r="S731">
        <v>7</v>
      </c>
      <c r="T731">
        <v>14730816</v>
      </c>
      <c r="U731">
        <v>30829225</v>
      </c>
      <c r="V731">
        <v>-16098409</v>
      </c>
    </row>
    <row r="732" spans="1:22" x14ac:dyDescent="0.3">
      <c r="A732" t="s">
        <v>749</v>
      </c>
      <c r="B732" t="s">
        <v>1520</v>
      </c>
      <c r="C732" t="s">
        <v>1633</v>
      </c>
      <c r="D732" t="s">
        <v>1637</v>
      </c>
      <c r="E732">
        <v>2023</v>
      </c>
      <c r="F732" t="s">
        <v>1641</v>
      </c>
      <c r="G732">
        <v>4252</v>
      </c>
      <c r="H732">
        <v>3690</v>
      </c>
      <c r="I732">
        <v>7250</v>
      </c>
      <c r="J732">
        <v>464823</v>
      </c>
      <c r="K732">
        <v>10.09</v>
      </c>
      <c r="L732">
        <v>12</v>
      </c>
      <c r="M732">
        <v>8.5</v>
      </c>
      <c r="N732">
        <v>4.5199999999999996</v>
      </c>
      <c r="O732">
        <v>66.239999999999995</v>
      </c>
      <c r="P732">
        <v>1.1000000000000001</v>
      </c>
      <c r="Q732">
        <v>7450</v>
      </c>
      <c r="R732">
        <v>3554</v>
      </c>
      <c r="S732">
        <v>12</v>
      </c>
      <c r="T732">
        <v>15689880</v>
      </c>
      <c r="U732">
        <v>31291823</v>
      </c>
      <c r="V732">
        <v>-15601943</v>
      </c>
    </row>
    <row r="733" spans="1:22" x14ac:dyDescent="0.3">
      <c r="A733" t="s">
        <v>750</v>
      </c>
      <c r="B733" t="s">
        <v>1521</v>
      </c>
      <c r="C733" t="s">
        <v>1633</v>
      </c>
      <c r="D733" t="s">
        <v>1635</v>
      </c>
      <c r="E733">
        <v>2023</v>
      </c>
      <c r="F733" t="s">
        <v>1639</v>
      </c>
      <c r="G733">
        <v>2928</v>
      </c>
      <c r="H733">
        <v>10608</v>
      </c>
      <c r="I733">
        <v>14030</v>
      </c>
      <c r="J733">
        <v>468184</v>
      </c>
      <c r="K733">
        <v>3.31</v>
      </c>
      <c r="L733">
        <v>11</v>
      </c>
      <c r="M733">
        <v>3.81</v>
      </c>
      <c r="N733">
        <v>18.37</v>
      </c>
      <c r="O733">
        <v>27.29</v>
      </c>
      <c r="P733">
        <v>3.9</v>
      </c>
      <c r="Q733">
        <v>2860</v>
      </c>
      <c r="R733">
        <v>2898</v>
      </c>
      <c r="S733">
        <v>11</v>
      </c>
      <c r="T733">
        <v>31060224</v>
      </c>
      <c r="U733">
        <v>41548024</v>
      </c>
      <c r="V733">
        <v>-10487800</v>
      </c>
    </row>
    <row r="734" spans="1:22" x14ac:dyDescent="0.3">
      <c r="A734" t="s">
        <v>751</v>
      </c>
      <c r="B734" t="s">
        <v>1373</v>
      </c>
      <c r="C734" t="s">
        <v>1633</v>
      </c>
      <c r="D734" t="s">
        <v>1637</v>
      </c>
      <c r="E734">
        <v>2023</v>
      </c>
      <c r="F734" t="s">
        <v>1639</v>
      </c>
      <c r="G734">
        <v>4193</v>
      </c>
      <c r="H734">
        <v>13678</v>
      </c>
      <c r="I734">
        <v>13425</v>
      </c>
      <c r="J734">
        <v>148934</v>
      </c>
      <c r="K734">
        <v>3.27</v>
      </c>
      <c r="L734">
        <v>17</v>
      </c>
      <c r="M734">
        <v>4.96</v>
      </c>
      <c r="N734">
        <v>6.3</v>
      </c>
      <c r="O734">
        <v>24.67</v>
      </c>
      <c r="P734">
        <v>1.2</v>
      </c>
      <c r="Q734">
        <v>6627</v>
      </c>
      <c r="R734">
        <v>4720</v>
      </c>
      <c r="S734">
        <v>8</v>
      </c>
      <c r="T734">
        <v>57351854</v>
      </c>
      <c r="U734">
        <v>56439959</v>
      </c>
      <c r="V734">
        <v>911895</v>
      </c>
    </row>
    <row r="735" spans="1:22" x14ac:dyDescent="0.3">
      <c r="A735" t="s">
        <v>752</v>
      </c>
      <c r="B735" t="s">
        <v>1522</v>
      </c>
      <c r="C735" t="s">
        <v>1633</v>
      </c>
      <c r="D735" t="s">
        <v>1637</v>
      </c>
      <c r="E735">
        <v>2024</v>
      </c>
      <c r="F735" t="s">
        <v>1642</v>
      </c>
      <c r="G735">
        <v>3694</v>
      </c>
      <c r="H735">
        <v>4375</v>
      </c>
      <c r="I735">
        <v>6233</v>
      </c>
      <c r="J735">
        <v>192980</v>
      </c>
      <c r="K735">
        <v>13.11</v>
      </c>
      <c r="L735">
        <v>18</v>
      </c>
      <c r="M735">
        <v>0.08</v>
      </c>
      <c r="N735">
        <v>12.27</v>
      </c>
      <c r="O735">
        <v>44.53</v>
      </c>
      <c r="P735">
        <v>2.1</v>
      </c>
      <c r="Q735">
        <v>15752</v>
      </c>
      <c r="R735">
        <v>3355</v>
      </c>
      <c r="S735">
        <v>8</v>
      </c>
      <c r="T735">
        <v>16161250</v>
      </c>
      <c r="U735">
        <v>23217682</v>
      </c>
      <c r="V735">
        <v>-7056432</v>
      </c>
    </row>
    <row r="736" spans="1:22" x14ac:dyDescent="0.3">
      <c r="A736" t="s">
        <v>753</v>
      </c>
      <c r="B736" t="s">
        <v>1079</v>
      </c>
      <c r="C736" t="s">
        <v>1634</v>
      </c>
      <c r="D736" t="s">
        <v>1637</v>
      </c>
      <c r="E736">
        <v>2023</v>
      </c>
      <c r="F736" t="s">
        <v>1642</v>
      </c>
      <c r="G736">
        <v>4482</v>
      </c>
      <c r="H736">
        <v>7092</v>
      </c>
      <c r="I736">
        <v>1898</v>
      </c>
      <c r="J736">
        <v>469639</v>
      </c>
      <c r="K736">
        <v>3.75</v>
      </c>
      <c r="L736">
        <v>14</v>
      </c>
      <c r="M736">
        <v>4.92</v>
      </c>
      <c r="N736">
        <v>1.89</v>
      </c>
      <c r="O736">
        <v>75.41</v>
      </c>
      <c r="P736">
        <v>3</v>
      </c>
      <c r="Q736">
        <v>10230</v>
      </c>
      <c r="R736">
        <v>1317</v>
      </c>
      <c r="S736">
        <v>3</v>
      </c>
      <c r="T736">
        <v>31786344</v>
      </c>
      <c r="U736">
        <v>8976475</v>
      </c>
      <c r="V736">
        <v>22809869</v>
      </c>
    </row>
    <row r="737" spans="1:22" x14ac:dyDescent="0.3">
      <c r="A737" t="s">
        <v>754</v>
      </c>
      <c r="B737" t="s">
        <v>1167</v>
      </c>
      <c r="C737" t="s">
        <v>1634</v>
      </c>
      <c r="D737" t="s">
        <v>1635</v>
      </c>
      <c r="E737">
        <v>2023</v>
      </c>
      <c r="F737" t="s">
        <v>1639</v>
      </c>
      <c r="G737">
        <v>2105</v>
      </c>
      <c r="H737">
        <v>19324</v>
      </c>
      <c r="I737">
        <v>7896</v>
      </c>
      <c r="J737">
        <v>386851</v>
      </c>
      <c r="K737">
        <v>3.95</v>
      </c>
      <c r="L737">
        <v>7</v>
      </c>
      <c r="M737">
        <v>9.86</v>
      </c>
      <c r="N737">
        <v>15.45</v>
      </c>
      <c r="O737">
        <v>77.44</v>
      </c>
      <c r="P737">
        <v>2.7</v>
      </c>
      <c r="Q737">
        <v>5425</v>
      </c>
      <c r="R737">
        <v>1585</v>
      </c>
      <c r="S737">
        <v>13</v>
      </c>
      <c r="T737">
        <v>40677020</v>
      </c>
      <c r="U737">
        <v>17007931</v>
      </c>
      <c r="V737">
        <v>23669089</v>
      </c>
    </row>
    <row r="738" spans="1:22" x14ac:dyDescent="0.3">
      <c r="A738" t="s">
        <v>755</v>
      </c>
      <c r="B738" t="s">
        <v>1523</v>
      </c>
      <c r="C738" t="s">
        <v>1632</v>
      </c>
      <c r="D738" t="s">
        <v>1635</v>
      </c>
      <c r="E738">
        <v>2024</v>
      </c>
      <c r="F738" t="s">
        <v>1639</v>
      </c>
      <c r="G738">
        <v>4770</v>
      </c>
      <c r="H738">
        <v>14092</v>
      </c>
      <c r="I738">
        <v>3126</v>
      </c>
      <c r="J738">
        <v>259329</v>
      </c>
      <c r="K738">
        <v>0.01</v>
      </c>
      <c r="L738">
        <v>18</v>
      </c>
      <c r="M738">
        <v>2.78</v>
      </c>
      <c r="N738">
        <v>16.649999999999999</v>
      </c>
      <c r="O738">
        <v>51.64</v>
      </c>
      <c r="P738">
        <v>1.8</v>
      </c>
      <c r="Q738">
        <v>9963</v>
      </c>
      <c r="R738">
        <v>5449</v>
      </c>
      <c r="S738">
        <v>4</v>
      </c>
      <c r="T738">
        <v>67218840</v>
      </c>
      <c r="U738">
        <v>15170349</v>
      </c>
      <c r="V738">
        <v>52048491</v>
      </c>
    </row>
    <row r="739" spans="1:22" x14ac:dyDescent="0.3">
      <c r="A739" t="s">
        <v>756</v>
      </c>
      <c r="B739" t="s">
        <v>1361</v>
      </c>
      <c r="C739" t="s">
        <v>1632</v>
      </c>
      <c r="D739" t="s">
        <v>1636</v>
      </c>
      <c r="E739">
        <v>2024</v>
      </c>
      <c r="F739" t="s">
        <v>1639</v>
      </c>
      <c r="G739">
        <v>1326</v>
      </c>
      <c r="H739">
        <v>10427</v>
      </c>
      <c r="I739">
        <v>12239</v>
      </c>
      <c r="J739">
        <v>307354</v>
      </c>
      <c r="K739">
        <v>13.06</v>
      </c>
      <c r="L739">
        <v>9</v>
      </c>
      <c r="M739">
        <v>3.95</v>
      </c>
      <c r="N739">
        <v>9.4700000000000006</v>
      </c>
      <c r="O739">
        <v>78.86</v>
      </c>
      <c r="P739">
        <v>2.2999999999999998</v>
      </c>
      <c r="Q739">
        <v>18912</v>
      </c>
      <c r="R739">
        <v>7295</v>
      </c>
      <c r="S739">
        <v>13</v>
      </c>
      <c r="T739">
        <v>13826202</v>
      </c>
      <c r="U739">
        <v>16536268</v>
      </c>
      <c r="V739">
        <v>-2710066</v>
      </c>
    </row>
    <row r="740" spans="1:22" x14ac:dyDescent="0.3">
      <c r="A740" t="s">
        <v>757</v>
      </c>
      <c r="B740" t="s">
        <v>1281</v>
      </c>
      <c r="C740" t="s">
        <v>1632</v>
      </c>
      <c r="D740" t="s">
        <v>1636</v>
      </c>
      <c r="E740">
        <v>2023</v>
      </c>
      <c r="F740" t="s">
        <v>1640</v>
      </c>
      <c r="G740">
        <v>2816</v>
      </c>
      <c r="H740">
        <v>15937</v>
      </c>
      <c r="I740">
        <v>9887</v>
      </c>
      <c r="J740">
        <v>111215</v>
      </c>
      <c r="K740">
        <v>11.89</v>
      </c>
      <c r="L740">
        <v>6</v>
      </c>
      <c r="M740">
        <v>6.87</v>
      </c>
      <c r="N740">
        <v>23.86</v>
      </c>
      <c r="O740">
        <v>10.44</v>
      </c>
      <c r="P740">
        <v>3.9</v>
      </c>
      <c r="Q740">
        <v>2742</v>
      </c>
      <c r="R740">
        <v>7850</v>
      </c>
      <c r="S740">
        <v>7</v>
      </c>
      <c r="T740">
        <v>44878592</v>
      </c>
      <c r="U740">
        <v>27953007</v>
      </c>
      <c r="V740">
        <v>16925585</v>
      </c>
    </row>
    <row r="741" spans="1:22" x14ac:dyDescent="0.3">
      <c r="A741" t="s">
        <v>758</v>
      </c>
      <c r="B741" t="s">
        <v>1223</v>
      </c>
      <c r="C741" t="s">
        <v>1633</v>
      </c>
      <c r="D741" t="s">
        <v>1637</v>
      </c>
      <c r="E741">
        <v>2024</v>
      </c>
      <c r="F741" t="s">
        <v>1640</v>
      </c>
      <c r="G741">
        <v>352</v>
      </c>
      <c r="H741">
        <v>13030</v>
      </c>
      <c r="I741">
        <v>7216</v>
      </c>
      <c r="J741">
        <v>236907</v>
      </c>
      <c r="K741">
        <v>9.41</v>
      </c>
      <c r="L741">
        <v>17</v>
      </c>
      <c r="M741">
        <v>8.15</v>
      </c>
      <c r="N741">
        <v>21.85</v>
      </c>
      <c r="O741">
        <v>12.81</v>
      </c>
      <c r="P741">
        <v>3.7</v>
      </c>
      <c r="Q741">
        <v>10284</v>
      </c>
      <c r="R741">
        <v>6179</v>
      </c>
      <c r="S741">
        <v>4</v>
      </c>
      <c r="T741">
        <v>4586560</v>
      </c>
      <c r="U741">
        <v>2776939</v>
      </c>
      <c r="V741">
        <v>1809621</v>
      </c>
    </row>
    <row r="742" spans="1:22" x14ac:dyDescent="0.3">
      <c r="A742" t="s">
        <v>759</v>
      </c>
      <c r="B742" t="s">
        <v>1524</v>
      </c>
      <c r="C742" t="s">
        <v>1634</v>
      </c>
      <c r="D742" t="s">
        <v>1638</v>
      </c>
      <c r="E742">
        <v>2023</v>
      </c>
      <c r="F742" t="s">
        <v>1640</v>
      </c>
      <c r="G742">
        <v>688</v>
      </c>
      <c r="H742">
        <v>8510</v>
      </c>
      <c r="I742">
        <v>7780</v>
      </c>
      <c r="J742">
        <v>361573</v>
      </c>
      <c r="K742">
        <v>11.25</v>
      </c>
      <c r="L742">
        <v>15</v>
      </c>
      <c r="M742">
        <v>4.17</v>
      </c>
      <c r="N742">
        <v>17.7</v>
      </c>
      <c r="O742">
        <v>82.95</v>
      </c>
      <c r="P742">
        <v>1.3</v>
      </c>
      <c r="Q742">
        <v>11297</v>
      </c>
      <c r="R742">
        <v>9499</v>
      </c>
      <c r="S742">
        <v>3</v>
      </c>
      <c r="T742">
        <v>5854880</v>
      </c>
      <c r="U742">
        <v>5714213</v>
      </c>
      <c r="V742">
        <v>140667</v>
      </c>
    </row>
    <row r="743" spans="1:22" x14ac:dyDescent="0.3">
      <c r="A743" t="s">
        <v>760</v>
      </c>
      <c r="B743" t="s">
        <v>1434</v>
      </c>
      <c r="C743" t="s">
        <v>1633</v>
      </c>
      <c r="D743" t="s">
        <v>1637</v>
      </c>
      <c r="E743">
        <v>2024</v>
      </c>
      <c r="F743" t="s">
        <v>1641</v>
      </c>
      <c r="G743">
        <v>105</v>
      </c>
      <c r="H743">
        <v>12707</v>
      </c>
      <c r="I743">
        <v>7563</v>
      </c>
      <c r="J743">
        <v>394296</v>
      </c>
      <c r="K743">
        <v>2.2799999999999998</v>
      </c>
      <c r="L743">
        <v>19</v>
      </c>
      <c r="M743">
        <v>3.1</v>
      </c>
      <c r="N743">
        <v>17.84</v>
      </c>
      <c r="O743">
        <v>72.03</v>
      </c>
      <c r="P743">
        <v>4</v>
      </c>
      <c r="Q743">
        <v>7906</v>
      </c>
      <c r="R743">
        <v>9740</v>
      </c>
      <c r="S743">
        <v>5</v>
      </c>
      <c r="T743">
        <v>1334235</v>
      </c>
      <c r="U743">
        <v>1188411</v>
      </c>
      <c r="V743">
        <v>145824</v>
      </c>
    </row>
    <row r="744" spans="1:22" x14ac:dyDescent="0.3">
      <c r="A744" t="s">
        <v>761</v>
      </c>
      <c r="B744" t="s">
        <v>1525</v>
      </c>
      <c r="C744" t="s">
        <v>1632</v>
      </c>
      <c r="D744" t="s">
        <v>1636</v>
      </c>
      <c r="E744">
        <v>2023</v>
      </c>
      <c r="F744" t="s">
        <v>1641</v>
      </c>
      <c r="G744">
        <v>4871</v>
      </c>
      <c r="H744">
        <v>4489</v>
      </c>
      <c r="I744">
        <v>2474</v>
      </c>
      <c r="J744">
        <v>158048</v>
      </c>
      <c r="K744">
        <v>6.87</v>
      </c>
      <c r="L744">
        <v>5</v>
      </c>
      <c r="M744">
        <v>9.3800000000000008</v>
      </c>
      <c r="N744">
        <v>6.31</v>
      </c>
      <c r="O744">
        <v>46.06</v>
      </c>
      <c r="P744">
        <v>1.2</v>
      </c>
      <c r="Q744">
        <v>15465</v>
      </c>
      <c r="R744">
        <v>8135</v>
      </c>
      <c r="S744">
        <v>6</v>
      </c>
      <c r="T744">
        <v>21865919</v>
      </c>
      <c r="U744">
        <v>12208902</v>
      </c>
      <c r="V744">
        <v>9657017</v>
      </c>
    </row>
    <row r="745" spans="1:22" x14ac:dyDescent="0.3">
      <c r="A745" t="s">
        <v>762</v>
      </c>
      <c r="B745" t="s">
        <v>1526</v>
      </c>
      <c r="C745" t="s">
        <v>1634</v>
      </c>
      <c r="D745" t="s">
        <v>1635</v>
      </c>
      <c r="E745">
        <v>2024</v>
      </c>
      <c r="F745" t="s">
        <v>1642</v>
      </c>
      <c r="G745">
        <v>575</v>
      </c>
      <c r="H745">
        <v>13540</v>
      </c>
      <c r="I745">
        <v>11901</v>
      </c>
      <c r="J745">
        <v>219530</v>
      </c>
      <c r="K745">
        <v>5.27</v>
      </c>
      <c r="L745">
        <v>8</v>
      </c>
      <c r="M745">
        <v>6.77</v>
      </c>
      <c r="N745">
        <v>16.420000000000002</v>
      </c>
      <c r="O745">
        <v>70.290000000000006</v>
      </c>
      <c r="P745">
        <v>3.2</v>
      </c>
      <c r="Q745">
        <v>15233</v>
      </c>
      <c r="R745">
        <v>1607</v>
      </c>
      <c r="S745">
        <v>12</v>
      </c>
      <c r="T745">
        <v>7785500</v>
      </c>
      <c r="U745">
        <v>7062605</v>
      </c>
      <c r="V745">
        <v>722895</v>
      </c>
    </row>
    <row r="746" spans="1:22" x14ac:dyDescent="0.3">
      <c r="A746" t="s">
        <v>763</v>
      </c>
      <c r="B746" t="s">
        <v>1186</v>
      </c>
      <c r="C746" t="s">
        <v>1632</v>
      </c>
      <c r="D746" t="s">
        <v>1637</v>
      </c>
      <c r="E746">
        <v>2024</v>
      </c>
      <c r="F746" t="s">
        <v>1639</v>
      </c>
      <c r="G746">
        <v>4619</v>
      </c>
      <c r="H746">
        <v>10718</v>
      </c>
      <c r="I746">
        <v>8750</v>
      </c>
      <c r="J746">
        <v>227241</v>
      </c>
      <c r="K746">
        <v>1.41</v>
      </c>
      <c r="L746">
        <v>12</v>
      </c>
      <c r="M746">
        <v>1.19</v>
      </c>
      <c r="N746">
        <v>4.96</v>
      </c>
      <c r="O746">
        <v>86.45</v>
      </c>
      <c r="P746">
        <v>2</v>
      </c>
      <c r="Q746">
        <v>19324</v>
      </c>
      <c r="R746">
        <v>1103</v>
      </c>
      <c r="S746">
        <v>11</v>
      </c>
      <c r="T746">
        <v>49506442</v>
      </c>
      <c r="U746">
        <v>40643491</v>
      </c>
      <c r="V746">
        <v>8862951</v>
      </c>
    </row>
    <row r="747" spans="1:22" x14ac:dyDescent="0.3">
      <c r="A747" t="s">
        <v>764</v>
      </c>
      <c r="B747" t="s">
        <v>1527</v>
      </c>
      <c r="C747" t="s">
        <v>1634</v>
      </c>
      <c r="D747" t="s">
        <v>1635</v>
      </c>
      <c r="E747">
        <v>2023</v>
      </c>
      <c r="F747" t="s">
        <v>1641</v>
      </c>
      <c r="G747">
        <v>4173</v>
      </c>
      <c r="H747">
        <v>7971</v>
      </c>
      <c r="I747">
        <v>9922</v>
      </c>
      <c r="J747">
        <v>188731</v>
      </c>
      <c r="K747">
        <v>7.29</v>
      </c>
      <c r="L747">
        <v>7</v>
      </c>
      <c r="M747">
        <v>0.69</v>
      </c>
      <c r="N747">
        <v>3.6</v>
      </c>
      <c r="O747">
        <v>71.77</v>
      </c>
      <c r="P747">
        <v>3.4</v>
      </c>
      <c r="Q747">
        <v>5126</v>
      </c>
      <c r="R747">
        <v>6503</v>
      </c>
      <c r="S747">
        <v>10</v>
      </c>
      <c r="T747">
        <v>33262983</v>
      </c>
      <c r="U747">
        <v>41593237</v>
      </c>
      <c r="V747">
        <v>-8330254</v>
      </c>
    </row>
    <row r="748" spans="1:22" x14ac:dyDescent="0.3">
      <c r="A748" t="s">
        <v>765</v>
      </c>
      <c r="B748" t="s">
        <v>1129</v>
      </c>
      <c r="C748" t="s">
        <v>1632</v>
      </c>
      <c r="D748" t="s">
        <v>1636</v>
      </c>
      <c r="E748">
        <v>2023</v>
      </c>
      <c r="F748" t="s">
        <v>1641</v>
      </c>
      <c r="G748">
        <v>2175</v>
      </c>
      <c r="H748">
        <v>4363</v>
      </c>
      <c r="I748">
        <v>13376</v>
      </c>
      <c r="J748">
        <v>289977</v>
      </c>
      <c r="K748">
        <v>13.81</v>
      </c>
      <c r="L748">
        <v>15</v>
      </c>
      <c r="M748">
        <v>4.84</v>
      </c>
      <c r="N748">
        <v>24.99</v>
      </c>
      <c r="O748">
        <v>77.39</v>
      </c>
      <c r="P748">
        <v>2</v>
      </c>
      <c r="Q748">
        <v>11574</v>
      </c>
      <c r="R748">
        <v>1025</v>
      </c>
      <c r="S748">
        <v>4</v>
      </c>
      <c r="T748">
        <v>9489525</v>
      </c>
      <c r="U748">
        <v>29382777</v>
      </c>
      <c r="V748">
        <v>-19893252</v>
      </c>
    </row>
    <row r="749" spans="1:22" x14ac:dyDescent="0.3">
      <c r="A749" t="s">
        <v>766</v>
      </c>
      <c r="B749" t="s">
        <v>1033</v>
      </c>
      <c r="C749" t="s">
        <v>1632</v>
      </c>
      <c r="D749" t="s">
        <v>1635</v>
      </c>
      <c r="E749">
        <v>2024</v>
      </c>
      <c r="F749" t="s">
        <v>1641</v>
      </c>
      <c r="G749">
        <v>3337</v>
      </c>
      <c r="H749">
        <v>12193</v>
      </c>
      <c r="I749">
        <v>9715</v>
      </c>
      <c r="J749">
        <v>389384</v>
      </c>
      <c r="K749">
        <v>0.6</v>
      </c>
      <c r="L749">
        <v>12</v>
      </c>
      <c r="M749">
        <v>2.2000000000000002</v>
      </c>
      <c r="N749">
        <v>15.56</v>
      </c>
      <c r="O749">
        <v>70.849999999999994</v>
      </c>
      <c r="P749">
        <v>4.9000000000000004</v>
      </c>
      <c r="Q749">
        <v>18068</v>
      </c>
      <c r="R749">
        <v>8375</v>
      </c>
      <c r="S749">
        <v>4</v>
      </c>
      <c r="T749">
        <v>40688041</v>
      </c>
      <c r="U749">
        <v>32808339</v>
      </c>
      <c r="V749">
        <v>7879702</v>
      </c>
    </row>
    <row r="750" spans="1:22" x14ac:dyDescent="0.3">
      <c r="A750" t="s">
        <v>767</v>
      </c>
      <c r="B750" t="s">
        <v>1169</v>
      </c>
      <c r="C750" t="s">
        <v>1634</v>
      </c>
      <c r="D750" t="s">
        <v>1638</v>
      </c>
      <c r="E750">
        <v>2024</v>
      </c>
      <c r="F750" t="s">
        <v>1640</v>
      </c>
      <c r="G750">
        <v>414</v>
      </c>
      <c r="H750">
        <v>2677</v>
      </c>
      <c r="I750">
        <v>11932</v>
      </c>
      <c r="J750">
        <v>476009</v>
      </c>
      <c r="K750">
        <v>4.37</v>
      </c>
      <c r="L750">
        <v>12</v>
      </c>
      <c r="M750">
        <v>2.54</v>
      </c>
      <c r="N750">
        <v>10.77</v>
      </c>
      <c r="O750">
        <v>23.46</v>
      </c>
      <c r="P750">
        <v>2.2000000000000002</v>
      </c>
      <c r="Q750">
        <v>9531</v>
      </c>
      <c r="R750">
        <v>6683</v>
      </c>
      <c r="S750">
        <v>7</v>
      </c>
      <c r="T750">
        <v>1108278</v>
      </c>
      <c r="U750">
        <v>5415857</v>
      </c>
      <c r="V750">
        <v>-4307579</v>
      </c>
    </row>
    <row r="751" spans="1:22" x14ac:dyDescent="0.3">
      <c r="A751" t="s">
        <v>768</v>
      </c>
      <c r="B751" t="s">
        <v>1457</v>
      </c>
      <c r="C751" t="s">
        <v>1632</v>
      </c>
      <c r="D751" t="s">
        <v>1636</v>
      </c>
      <c r="E751">
        <v>2023</v>
      </c>
      <c r="F751" t="s">
        <v>1642</v>
      </c>
      <c r="G751">
        <v>4671</v>
      </c>
      <c r="H751">
        <v>6260</v>
      </c>
      <c r="I751">
        <v>6849</v>
      </c>
      <c r="J751">
        <v>163688</v>
      </c>
      <c r="K751">
        <v>3.11</v>
      </c>
      <c r="L751">
        <v>16</v>
      </c>
      <c r="M751">
        <v>8.7799999999999994</v>
      </c>
      <c r="N751">
        <v>7.2</v>
      </c>
      <c r="O751">
        <v>76.69</v>
      </c>
      <c r="P751">
        <v>2</v>
      </c>
      <c r="Q751">
        <v>4688</v>
      </c>
      <c r="R751">
        <v>4027</v>
      </c>
      <c r="S751">
        <v>6</v>
      </c>
      <c r="T751">
        <v>29240460</v>
      </c>
      <c r="U751">
        <v>32155367</v>
      </c>
      <c r="V751">
        <v>-2914907</v>
      </c>
    </row>
    <row r="752" spans="1:22" x14ac:dyDescent="0.3">
      <c r="A752" t="s">
        <v>769</v>
      </c>
      <c r="B752" t="s">
        <v>1528</v>
      </c>
      <c r="C752" t="s">
        <v>1632</v>
      </c>
      <c r="D752" t="s">
        <v>1636</v>
      </c>
      <c r="E752">
        <v>2024</v>
      </c>
      <c r="F752" t="s">
        <v>1642</v>
      </c>
      <c r="G752">
        <v>1696</v>
      </c>
      <c r="H752">
        <v>1511</v>
      </c>
      <c r="I752">
        <v>1889</v>
      </c>
      <c r="J752">
        <v>358617</v>
      </c>
      <c r="K752">
        <v>3.57</v>
      </c>
      <c r="L752">
        <v>19</v>
      </c>
      <c r="M752">
        <v>0.9</v>
      </c>
      <c r="N752">
        <v>15.1</v>
      </c>
      <c r="O752">
        <v>25.61</v>
      </c>
      <c r="P752">
        <v>2.1</v>
      </c>
      <c r="Q752">
        <v>4445</v>
      </c>
      <c r="R752">
        <v>9834</v>
      </c>
      <c r="S752">
        <v>7</v>
      </c>
      <c r="T752">
        <v>2562656</v>
      </c>
      <c r="U752">
        <v>3562361</v>
      </c>
      <c r="V752">
        <v>-999705</v>
      </c>
    </row>
    <row r="753" spans="1:22" x14ac:dyDescent="0.3">
      <c r="A753" t="s">
        <v>770</v>
      </c>
      <c r="B753" t="s">
        <v>1529</v>
      </c>
      <c r="C753" t="s">
        <v>1633</v>
      </c>
      <c r="D753" t="s">
        <v>1637</v>
      </c>
      <c r="E753">
        <v>2023</v>
      </c>
      <c r="F753" t="s">
        <v>1641</v>
      </c>
      <c r="G753">
        <v>968</v>
      </c>
      <c r="H753">
        <v>17853</v>
      </c>
      <c r="I753">
        <v>5378</v>
      </c>
      <c r="J753">
        <v>408906</v>
      </c>
      <c r="K753">
        <v>13.63</v>
      </c>
      <c r="L753">
        <v>4</v>
      </c>
      <c r="M753">
        <v>7.15</v>
      </c>
      <c r="N753">
        <v>1.24</v>
      </c>
      <c r="O753">
        <v>81.41</v>
      </c>
      <c r="P753">
        <v>4.5999999999999996</v>
      </c>
      <c r="Q753">
        <v>8265</v>
      </c>
      <c r="R753">
        <v>1085</v>
      </c>
      <c r="S753">
        <v>8</v>
      </c>
      <c r="T753">
        <v>17281704</v>
      </c>
      <c r="U753">
        <v>5614810</v>
      </c>
      <c r="V753">
        <v>11666894</v>
      </c>
    </row>
    <row r="754" spans="1:22" x14ac:dyDescent="0.3">
      <c r="A754" t="s">
        <v>771</v>
      </c>
      <c r="B754" t="s">
        <v>1530</v>
      </c>
      <c r="C754" t="s">
        <v>1634</v>
      </c>
      <c r="D754" t="s">
        <v>1635</v>
      </c>
      <c r="E754">
        <v>2023</v>
      </c>
      <c r="F754" t="s">
        <v>1640</v>
      </c>
      <c r="G754">
        <v>2847</v>
      </c>
      <c r="H754">
        <v>13056</v>
      </c>
      <c r="I754">
        <v>9927</v>
      </c>
      <c r="J754">
        <v>270460</v>
      </c>
      <c r="K754">
        <v>7.02</v>
      </c>
      <c r="L754">
        <v>16</v>
      </c>
      <c r="M754">
        <v>2.71</v>
      </c>
      <c r="N754">
        <v>2.37</v>
      </c>
      <c r="O754">
        <v>46.69</v>
      </c>
      <c r="P754">
        <v>3.5</v>
      </c>
      <c r="Q754">
        <v>20358</v>
      </c>
      <c r="R754">
        <v>4331</v>
      </c>
      <c r="S754">
        <v>12</v>
      </c>
      <c r="T754">
        <v>37170432</v>
      </c>
      <c r="U754">
        <v>28532629</v>
      </c>
      <c r="V754">
        <v>8637803</v>
      </c>
    </row>
    <row r="755" spans="1:22" x14ac:dyDescent="0.3">
      <c r="A755" t="s">
        <v>772</v>
      </c>
      <c r="B755" t="s">
        <v>1531</v>
      </c>
      <c r="C755" t="s">
        <v>1634</v>
      </c>
      <c r="D755" t="s">
        <v>1637</v>
      </c>
      <c r="E755">
        <v>2023</v>
      </c>
      <c r="F755" t="s">
        <v>1641</v>
      </c>
      <c r="G755">
        <v>1581</v>
      </c>
      <c r="H755">
        <v>13063</v>
      </c>
      <c r="I755">
        <v>11287</v>
      </c>
      <c r="J755">
        <v>419100</v>
      </c>
      <c r="K755">
        <v>6.99</v>
      </c>
      <c r="L755">
        <v>8</v>
      </c>
      <c r="M755">
        <v>7.6</v>
      </c>
      <c r="N755">
        <v>0.82</v>
      </c>
      <c r="O755">
        <v>64.16</v>
      </c>
      <c r="P755">
        <v>3.9</v>
      </c>
      <c r="Q755">
        <v>12307</v>
      </c>
      <c r="R755">
        <v>5402</v>
      </c>
      <c r="S755">
        <v>4</v>
      </c>
      <c r="T755">
        <v>20652603</v>
      </c>
      <c r="U755">
        <v>18263847</v>
      </c>
      <c r="V755">
        <v>2388756</v>
      </c>
    </row>
    <row r="756" spans="1:22" x14ac:dyDescent="0.3">
      <c r="A756" t="s">
        <v>773</v>
      </c>
      <c r="B756" t="s">
        <v>1377</v>
      </c>
      <c r="C756" t="s">
        <v>1634</v>
      </c>
      <c r="D756" t="s">
        <v>1637</v>
      </c>
      <c r="E756">
        <v>2024</v>
      </c>
      <c r="F756" t="s">
        <v>1641</v>
      </c>
      <c r="G756">
        <v>3395</v>
      </c>
      <c r="H756">
        <v>15551</v>
      </c>
      <c r="I756">
        <v>955</v>
      </c>
      <c r="J756">
        <v>430596</v>
      </c>
      <c r="K756">
        <v>11.41</v>
      </c>
      <c r="L756">
        <v>1</v>
      </c>
      <c r="M756">
        <v>7.22</v>
      </c>
      <c r="N756">
        <v>12.48</v>
      </c>
      <c r="O756">
        <v>49.78</v>
      </c>
      <c r="P756">
        <v>4.7</v>
      </c>
      <c r="Q756">
        <v>11704</v>
      </c>
      <c r="R756">
        <v>5391</v>
      </c>
      <c r="S756">
        <v>14</v>
      </c>
      <c r="T756">
        <v>52795645</v>
      </c>
      <c r="U756">
        <v>3672821</v>
      </c>
      <c r="V756">
        <v>49122824</v>
      </c>
    </row>
    <row r="757" spans="1:22" x14ac:dyDescent="0.3">
      <c r="A757" t="s">
        <v>774</v>
      </c>
      <c r="B757" t="s">
        <v>1282</v>
      </c>
      <c r="C757" t="s">
        <v>1633</v>
      </c>
      <c r="D757" t="s">
        <v>1637</v>
      </c>
      <c r="E757">
        <v>2023</v>
      </c>
      <c r="F757" t="s">
        <v>1639</v>
      </c>
      <c r="G757">
        <v>1956</v>
      </c>
      <c r="H757">
        <v>12522</v>
      </c>
      <c r="I757">
        <v>10062</v>
      </c>
      <c r="J757">
        <v>236823</v>
      </c>
      <c r="K757">
        <v>2.3199999999999998</v>
      </c>
      <c r="L757">
        <v>17</v>
      </c>
      <c r="M757">
        <v>7.0000000000000007E-2</v>
      </c>
      <c r="N757">
        <v>15.02</v>
      </c>
      <c r="O757">
        <v>17.52</v>
      </c>
      <c r="P757">
        <v>4.5999999999999996</v>
      </c>
      <c r="Q757">
        <v>10852</v>
      </c>
      <c r="R757">
        <v>1008</v>
      </c>
      <c r="S757">
        <v>6</v>
      </c>
      <c r="T757">
        <v>24493032</v>
      </c>
      <c r="U757">
        <v>19918095</v>
      </c>
      <c r="V757">
        <v>4574937</v>
      </c>
    </row>
    <row r="758" spans="1:22" x14ac:dyDescent="0.3">
      <c r="A758" t="s">
        <v>775</v>
      </c>
      <c r="B758" t="s">
        <v>1532</v>
      </c>
      <c r="C758" t="s">
        <v>1632</v>
      </c>
      <c r="D758" t="s">
        <v>1637</v>
      </c>
      <c r="E758">
        <v>2024</v>
      </c>
      <c r="F758" t="s">
        <v>1639</v>
      </c>
      <c r="G758">
        <v>3136</v>
      </c>
      <c r="H758">
        <v>9734</v>
      </c>
      <c r="I758">
        <v>2758</v>
      </c>
      <c r="J758">
        <v>438455</v>
      </c>
      <c r="K758">
        <v>7.31</v>
      </c>
      <c r="L758">
        <v>8</v>
      </c>
      <c r="M758">
        <v>5.09</v>
      </c>
      <c r="N758">
        <v>1.56</v>
      </c>
      <c r="O758">
        <v>33.26</v>
      </c>
      <c r="P758">
        <v>4</v>
      </c>
      <c r="Q758">
        <v>6099</v>
      </c>
      <c r="R758">
        <v>5151</v>
      </c>
      <c r="S758">
        <v>9</v>
      </c>
      <c r="T758">
        <v>30525824</v>
      </c>
      <c r="U758">
        <v>9087543</v>
      </c>
      <c r="V758">
        <v>21438281</v>
      </c>
    </row>
    <row r="759" spans="1:22" x14ac:dyDescent="0.3">
      <c r="A759" t="s">
        <v>776</v>
      </c>
      <c r="B759" t="s">
        <v>1533</v>
      </c>
      <c r="C759" t="s">
        <v>1632</v>
      </c>
      <c r="D759" t="s">
        <v>1635</v>
      </c>
      <c r="E759">
        <v>2024</v>
      </c>
      <c r="F759" t="s">
        <v>1641</v>
      </c>
      <c r="G759">
        <v>4630</v>
      </c>
      <c r="H759">
        <v>17673</v>
      </c>
      <c r="I759">
        <v>11493</v>
      </c>
      <c r="J759">
        <v>259987</v>
      </c>
      <c r="K759">
        <v>6.45</v>
      </c>
      <c r="L759">
        <v>5</v>
      </c>
      <c r="M759">
        <v>1.39</v>
      </c>
      <c r="N759">
        <v>18.03</v>
      </c>
      <c r="O759">
        <v>88.7</v>
      </c>
      <c r="P759">
        <v>1.8</v>
      </c>
      <c r="Q759">
        <v>5813</v>
      </c>
      <c r="R759">
        <v>2686</v>
      </c>
      <c r="S759">
        <v>5</v>
      </c>
      <c r="T759">
        <v>81825990</v>
      </c>
      <c r="U759">
        <v>53472577</v>
      </c>
      <c r="V759">
        <v>28353413</v>
      </c>
    </row>
    <row r="760" spans="1:22" x14ac:dyDescent="0.3">
      <c r="A760" t="s">
        <v>777</v>
      </c>
      <c r="B760" t="s">
        <v>1534</v>
      </c>
      <c r="C760" t="s">
        <v>1632</v>
      </c>
      <c r="D760" t="s">
        <v>1637</v>
      </c>
      <c r="E760">
        <v>2023</v>
      </c>
      <c r="F760" t="s">
        <v>1640</v>
      </c>
      <c r="G760">
        <v>2125</v>
      </c>
      <c r="H760">
        <v>14678</v>
      </c>
      <c r="I760">
        <v>7144</v>
      </c>
      <c r="J760">
        <v>497470</v>
      </c>
      <c r="K760">
        <v>8.9499999999999993</v>
      </c>
      <c r="L760">
        <v>10</v>
      </c>
      <c r="M760">
        <v>8.66</v>
      </c>
      <c r="N760">
        <v>5.76</v>
      </c>
      <c r="O760">
        <v>86.86</v>
      </c>
      <c r="P760">
        <v>4.4000000000000004</v>
      </c>
      <c r="Q760">
        <v>3718</v>
      </c>
      <c r="R760">
        <v>9435</v>
      </c>
      <c r="S760">
        <v>11</v>
      </c>
      <c r="T760">
        <v>31190750</v>
      </c>
      <c r="U760">
        <v>15678470</v>
      </c>
      <c r="V760">
        <v>15512280</v>
      </c>
    </row>
    <row r="761" spans="1:22" x14ac:dyDescent="0.3">
      <c r="A761" t="s">
        <v>778</v>
      </c>
      <c r="B761" t="s">
        <v>1257</v>
      </c>
      <c r="C761" t="s">
        <v>1634</v>
      </c>
      <c r="D761" t="s">
        <v>1635</v>
      </c>
      <c r="E761">
        <v>2024</v>
      </c>
      <c r="F761" t="s">
        <v>1639</v>
      </c>
      <c r="G761">
        <v>763</v>
      </c>
      <c r="H761">
        <v>8070</v>
      </c>
      <c r="I761">
        <v>6579</v>
      </c>
      <c r="J761">
        <v>319150</v>
      </c>
      <c r="K761">
        <v>14.99</v>
      </c>
      <c r="L761">
        <v>5</v>
      </c>
      <c r="M761">
        <v>8.7200000000000006</v>
      </c>
      <c r="N761">
        <v>17.13</v>
      </c>
      <c r="O761">
        <v>35.64</v>
      </c>
      <c r="P761">
        <v>1.8</v>
      </c>
      <c r="Q761">
        <v>15286</v>
      </c>
      <c r="R761">
        <v>1431</v>
      </c>
      <c r="S761">
        <v>3</v>
      </c>
      <c r="T761">
        <v>6157410</v>
      </c>
      <c r="U761">
        <v>5338927</v>
      </c>
      <c r="V761">
        <v>818483</v>
      </c>
    </row>
    <row r="762" spans="1:22" x14ac:dyDescent="0.3">
      <c r="A762" t="s">
        <v>779</v>
      </c>
      <c r="B762" t="s">
        <v>1353</v>
      </c>
      <c r="C762" t="s">
        <v>1632</v>
      </c>
      <c r="D762" t="s">
        <v>1637</v>
      </c>
      <c r="E762">
        <v>2023</v>
      </c>
      <c r="F762" t="s">
        <v>1641</v>
      </c>
      <c r="G762">
        <v>1112</v>
      </c>
      <c r="H762">
        <v>1906</v>
      </c>
      <c r="I762">
        <v>13211</v>
      </c>
      <c r="J762">
        <v>299243</v>
      </c>
      <c r="K762">
        <v>11.54</v>
      </c>
      <c r="L762">
        <v>5</v>
      </c>
      <c r="M762">
        <v>4.18</v>
      </c>
      <c r="N762">
        <v>24.55</v>
      </c>
      <c r="O762">
        <v>89.7</v>
      </c>
      <c r="P762">
        <v>4</v>
      </c>
      <c r="Q762">
        <v>19036</v>
      </c>
      <c r="R762">
        <v>6951</v>
      </c>
      <c r="S762">
        <v>5</v>
      </c>
      <c r="T762">
        <v>2119472</v>
      </c>
      <c r="U762">
        <v>14989875</v>
      </c>
      <c r="V762">
        <v>-12870403</v>
      </c>
    </row>
    <row r="763" spans="1:22" x14ac:dyDescent="0.3">
      <c r="A763" t="s">
        <v>780</v>
      </c>
      <c r="B763" t="s">
        <v>1386</v>
      </c>
      <c r="C763" t="s">
        <v>1632</v>
      </c>
      <c r="D763" t="s">
        <v>1636</v>
      </c>
      <c r="E763">
        <v>2023</v>
      </c>
      <c r="F763" t="s">
        <v>1641</v>
      </c>
      <c r="G763">
        <v>2026</v>
      </c>
      <c r="H763">
        <v>10706</v>
      </c>
      <c r="I763">
        <v>6944</v>
      </c>
      <c r="J763">
        <v>124218</v>
      </c>
      <c r="K763">
        <v>5.97</v>
      </c>
      <c r="L763">
        <v>12</v>
      </c>
      <c r="M763">
        <v>4.4400000000000004</v>
      </c>
      <c r="N763">
        <v>17.28</v>
      </c>
      <c r="O763">
        <v>77.64</v>
      </c>
      <c r="P763">
        <v>3.7</v>
      </c>
      <c r="Q763">
        <v>1556</v>
      </c>
      <c r="R763">
        <v>9845</v>
      </c>
      <c r="S763">
        <v>3</v>
      </c>
      <c r="T763">
        <v>21690356</v>
      </c>
      <c r="U763">
        <v>14192762</v>
      </c>
      <c r="V763">
        <v>7497594</v>
      </c>
    </row>
    <row r="764" spans="1:22" x14ac:dyDescent="0.3">
      <c r="A764" t="s">
        <v>781</v>
      </c>
      <c r="B764" t="s">
        <v>1535</v>
      </c>
      <c r="C764" t="s">
        <v>1634</v>
      </c>
      <c r="D764" t="s">
        <v>1636</v>
      </c>
      <c r="E764">
        <v>2023</v>
      </c>
      <c r="F764" t="s">
        <v>1642</v>
      </c>
      <c r="G764">
        <v>1346</v>
      </c>
      <c r="H764">
        <v>5931</v>
      </c>
      <c r="I764">
        <v>5863</v>
      </c>
      <c r="J764">
        <v>246416</v>
      </c>
      <c r="K764">
        <v>12.41</v>
      </c>
      <c r="L764">
        <v>10</v>
      </c>
      <c r="M764">
        <v>3.03</v>
      </c>
      <c r="N764">
        <v>22.08</v>
      </c>
      <c r="O764">
        <v>58.88</v>
      </c>
      <c r="P764">
        <v>4</v>
      </c>
      <c r="Q764">
        <v>14033</v>
      </c>
      <c r="R764">
        <v>1906</v>
      </c>
      <c r="S764">
        <v>4</v>
      </c>
      <c r="T764">
        <v>7983126</v>
      </c>
      <c r="U764">
        <v>8138014</v>
      </c>
      <c r="V764">
        <v>-154888</v>
      </c>
    </row>
    <row r="765" spans="1:22" x14ac:dyDescent="0.3">
      <c r="A765" t="s">
        <v>782</v>
      </c>
      <c r="B765" t="s">
        <v>1299</v>
      </c>
      <c r="C765" t="s">
        <v>1632</v>
      </c>
      <c r="D765" t="s">
        <v>1636</v>
      </c>
      <c r="E765">
        <v>2023</v>
      </c>
      <c r="F765" t="s">
        <v>1641</v>
      </c>
      <c r="G765">
        <v>175</v>
      </c>
      <c r="H765">
        <v>8042</v>
      </c>
      <c r="I765">
        <v>4630</v>
      </c>
      <c r="J765">
        <v>477056</v>
      </c>
      <c r="K765">
        <v>2.56</v>
      </c>
      <c r="L765">
        <v>13</v>
      </c>
      <c r="M765">
        <v>7.17</v>
      </c>
      <c r="N765">
        <v>23.7</v>
      </c>
      <c r="O765">
        <v>13.21</v>
      </c>
      <c r="P765">
        <v>3.1</v>
      </c>
      <c r="Q765">
        <v>1643</v>
      </c>
      <c r="R765">
        <v>905</v>
      </c>
      <c r="S765">
        <v>5</v>
      </c>
      <c r="T765">
        <v>1407350</v>
      </c>
      <c r="U765">
        <v>1287306</v>
      </c>
      <c r="V765">
        <v>120044</v>
      </c>
    </row>
    <row r="766" spans="1:22" x14ac:dyDescent="0.3">
      <c r="A766" t="s">
        <v>783</v>
      </c>
      <c r="B766" t="s">
        <v>1536</v>
      </c>
      <c r="C766" t="s">
        <v>1633</v>
      </c>
      <c r="D766" t="s">
        <v>1638</v>
      </c>
      <c r="E766">
        <v>2023</v>
      </c>
      <c r="F766" t="s">
        <v>1639</v>
      </c>
      <c r="G766">
        <v>4682</v>
      </c>
      <c r="H766">
        <v>10406</v>
      </c>
      <c r="I766">
        <v>9846</v>
      </c>
      <c r="J766">
        <v>82430</v>
      </c>
      <c r="K766">
        <v>0.46</v>
      </c>
      <c r="L766">
        <v>1</v>
      </c>
      <c r="M766">
        <v>3.59</v>
      </c>
      <c r="N766">
        <v>12.17</v>
      </c>
      <c r="O766">
        <v>82.12</v>
      </c>
      <c r="P766">
        <v>3.6</v>
      </c>
      <c r="Q766">
        <v>8718</v>
      </c>
      <c r="R766">
        <v>4247</v>
      </c>
      <c r="S766">
        <v>5</v>
      </c>
      <c r="T766">
        <v>48720892</v>
      </c>
      <c r="U766">
        <v>46181402</v>
      </c>
      <c r="V766">
        <v>2539490</v>
      </c>
    </row>
    <row r="767" spans="1:22" x14ac:dyDescent="0.3">
      <c r="A767" t="s">
        <v>784</v>
      </c>
      <c r="B767" t="s">
        <v>1537</v>
      </c>
      <c r="C767" t="s">
        <v>1633</v>
      </c>
      <c r="D767" t="s">
        <v>1637</v>
      </c>
      <c r="E767">
        <v>2023</v>
      </c>
      <c r="F767" t="s">
        <v>1641</v>
      </c>
      <c r="G767">
        <v>3646</v>
      </c>
      <c r="H767">
        <v>5646</v>
      </c>
      <c r="I767">
        <v>9631</v>
      </c>
      <c r="J767">
        <v>73091</v>
      </c>
      <c r="K767">
        <v>3.07</v>
      </c>
      <c r="L767">
        <v>7</v>
      </c>
      <c r="M767">
        <v>2.68</v>
      </c>
      <c r="N767">
        <v>17.559999999999999</v>
      </c>
      <c r="O767">
        <v>54.59</v>
      </c>
      <c r="P767">
        <v>4.8</v>
      </c>
      <c r="Q767">
        <v>10059</v>
      </c>
      <c r="R767">
        <v>171</v>
      </c>
      <c r="S767">
        <v>11</v>
      </c>
      <c r="T767">
        <v>20585316</v>
      </c>
      <c r="U767">
        <v>35187717</v>
      </c>
      <c r="V767">
        <v>-14602401</v>
      </c>
    </row>
    <row r="768" spans="1:22" x14ac:dyDescent="0.3">
      <c r="A768" t="s">
        <v>785</v>
      </c>
      <c r="B768" t="s">
        <v>1318</v>
      </c>
      <c r="C768" t="s">
        <v>1633</v>
      </c>
      <c r="D768" t="s">
        <v>1635</v>
      </c>
      <c r="E768">
        <v>2023</v>
      </c>
      <c r="F768" t="s">
        <v>1641</v>
      </c>
      <c r="G768">
        <v>3333</v>
      </c>
      <c r="H768">
        <v>13546</v>
      </c>
      <c r="I768">
        <v>11230</v>
      </c>
      <c r="J768">
        <v>307125</v>
      </c>
      <c r="K768">
        <v>5.1100000000000003</v>
      </c>
      <c r="L768">
        <v>2</v>
      </c>
      <c r="M768">
        <v>4.32</v>
      </c>
      <c r="N768">
        <v>21.3</v>
      </c>
      <c r="O768">
        <v>79.48</v>
      </c>
      <c r="P768">
        <v>1.4</v>
      </c>
      <c r="Q768">
        <v>2115</v>
      </c>
      <c r="R768">
        <v>127</v>
      </c>
      <c r="S768">
        <v>10</v>
      </c>
      <c r="T768">
        <v>45148818</v>
      </c>
      <c r="U768">
        <v>37736715</v>
      </c>
      <c r="V768">
        <v>7412103</v>
      </c>
    </row>
    <row r="769" spans="1:22" x14ac:dyDescent="0.3">
      <c r="A769" t="s">
        <v>786</v>
      </c>
      <c r="B769" t="s">
        <v>1057</v>
      </c>
      <c r="C769" t="s">
        <v>1633</v>
      </c>
      <c r="D769" t="s">
        <v>1636</v>
      </c>
      <c r="E769">
        <v>2023</v>
      </c>
      <c r="F769" t="s">
        <v>1641</v>
      </c>
      <c r="G769">
        <v>1653</v>
      </c>
      <c r="H769">
        <v>14111</v>
      </c>
      <c r="I769">
        <v>10594</v>
      </c>
      <c r="J769">
        <v>476199</v>
      </c>
      <c r="K769">
        <v>7.66</v>
      </c>
      <c r="L769">
        <v>2</v>
      </c>
      <c r="M769">
        <v>0.91</v>
      </c>
      <c r="N769">
        <v>8.92</v>
      </c>
      <c r="O769">
        <v>76.75</v>
      </c>
      <c r="P769">
        <v>2.2000000000000002</v>
      </c>
      <c r="Q769">
        <v>9562</v>
      </c>
      <c r="R769">
        <v>8760</v>
      </c>
      <c r="S769">
        <v>11</v>
      </c>
      <c r="T769">
        <v>23325483</v>
      </c>
      <c r="U769">
        <v>17988081</v>
      </c>
      <c r="V769">
        <v>5337402</v>
      </c>
    </row>
    <row r="770" spans="1:22" x14ac:dyDescent="0.3">
      <c r="A770" t="s">
        <v>787</v>
      </c>
      <c r="B770" t="s">
        <v>1252</v>
      </c>
      <c r="C770" t="s">
        <v>1634</v>
      </c>
      <c r="D770" t="s">
        <v>1637</v>
      </c>
      <c r="E770">
        <v>2023</v>
      </c>
      <c r="F770" t="s">
        <v>1642</v>
      </c>
      <c r="G770">
        <v>116</v>
      </c>
      <c r="H770">
        <v>14576</v>
      </c>
      <c r="I770">
        <v>7459</v>
      </c>
      <c r="J770">
        <v>73989</v>
      </c>
      <c r="K770">
        <v>9.23</v>
      </c>
      <c r="L770">
        <v>0</v>
      </c>
      <c r="M770">
        <v>7.47</v>
      </c>
      <c r="N770">
        <v>6.53</v>
      </c>
      <c r="O770">
        <v>76.64</v>
      </c>
      <c r="P770">
        <v>3.4</v>
      </c>
      <c r="Q770">
        <v>13020</v>
      </c>
      <c r="R770">
        <v>4083</v>
      </c>
      <c r="S770">
        <v>7</v>
      </c>
      <c r="T770">
        <v>1690816</v>
      </c>
      <c r="U770">
        <v>939233</v>
      </c>
      <c r="V770">
        <v>751583</v>
      </c>
    </row>
    <row r="771" spans="1:22" x14ac:dyDescent="0.3">
      <c r="A771" t="s">
        <v>788</v>
      </c>
      <c r="B771" t="s">
        <v>1345</v>
      </c>
      <c r="C771" t="s">
        <v>1634</v>
      </c>
      <c r="D771" t="s">
        <v>1635</v>
      </c>
      <c r="E771">
        <v>2023</v>
      </c>
      <c r="F771" t="s">
        <v>1641</v>
      </c>
      <c r="G771">
        <v>282</v>
      </c>
      <c r="H771">
        <v>18024</v>
      </c>
      <c r="I771">
        <v>1241</v>
      </c>
      <c r="J771">
        <v>125451</v>
      </c>
      <c r="K771">
        <v>13.66</v>
      </c>
      <c r="L771">
        <v>18</v>
      </c>
      <c r="M771">
        <v>0.13</v>
      </c>
      <c r="N771">
        <v>23.66</v>
      </c>
      <c r="O771">
        <v>65.849999999999994</v>
      </c>
      <c r="P771">
        <v>4.9000000000000004</v>
      </c>
      <c r="Q771">
        <v>7477</v>
      </c>
      <c r="R771">
        <v>9055</v>
      </c>
      <c r="S771">
        <v>10</v>
      </c>
      <c r="T771">
        <v>5082768</v>
      </c>
      <c r="U771">
        <v>475413</v>
      </c>
      <c r="V771">
        <v>4607355</v>
      </c>
    </row>
    <row r="772" spans="1:22" x14ac:dyDescent="0.3">
      <c r="A772" t="s">
        <v>789</v>
      </c>
      <c r="B772" t="s">
        <v>1423</v>
      </c>
      <c r="C772" t="s">
        <v>1634</v>
      </c>
      <c r="D772" t="s">
        <v>1635</v>
      </c>
      <c r="E772">
        <v>2024</v>
      </c>
      <c r="F772" t="s">
        <v>1640</v>
      </c>
      <c r="G772">
        <v>2206</v>
      </c>
      <c r="H772">
        <v>6382</v>
      </c>
      <c r="I772">
        <v>6840</v>
      </c>
      <c r="J772">
        <v>68990</v>
      </c>
      <c r="K772">
        <v>7.65</v>
      </c>
      <c r="L772">
        <v>17</v>
      </c>
      <c r="M772">
        <v>6.44</v>
      </c>
      <c r="N772">
        <v>18.16</v>
      </c>
      <c r="O772">
        <v>33.31</v>
      </c>
      <c r="P772">
        <v>1.4</v>
      </c>
      <c r="Q772">
        <v>12919</v>
      </c>
      <c r="R772">
        <v>7155</v>
      </c>
      <c r="S772">
        <v>5</v>
      </c>
      <c r="T772">
        <v>14078692</v>
      </c>
      <c r="U772">
        <v>15158030</v>
      </c>
      <c r="V772">
        <v>-1079338</v>
      </c>
    </row>
    <row r="773" spans="1:22" x14ac:dyDescent="0.3">
      <c r="A773" t="s">
        <v>790</v>
      </c>
      <c r="B773" t="s">
        <v>1538</v>
      </c>
      <c r="C773" t="s">
        <v>1632</v>
      </c>
      <c r="D773" t="s">
        <v>1636</v>
      </c>
      <c r="E773">
        <v>2024</v>
      </c>
      <c r="F773" t="s">
        <v>1641</v>
      </c>
      <c r="G773">
        <v>1219</v>
      </c>
      <c r="H773">
        <v>15613</v>
      </c>
      <c r="I773">
        <v>14926</v>
      </c>
      <c r="J773">
        <v>402414</v>
      </c>
      <c r="K773">
        <v>7.52</v>
      </c>
      <c r="L773">
        <v>16</v>
      </c>
      <c r="M773">
        <v>1.83</v>
      </c>
      <c r="N773">
        <v>5.49</v>
      </c>
      <c r="O773">
        <v>36.89</v>
      </c>
      <c r="P773">
        <v>1.1000000000000001</v>
      </c>
      <c r="Q773">
        <v>11280</v>
      </c>
      <c r="R773">
        <v>6790</v>
      </c>
      <c r="S773">
        <v>10</v>
      </c>
      <c r="T773">
        <v>19032247</v>
      </c>
      <c r="U773">
        <v>18597208</v>
      </c>
      <c r="V773">
        <v>435039</v>
      </c>
    </row>
    <row r="774" spans="1:22" x14ac:dyDescent="0.3">
      <c r="A774" t="s">
        <v>791</v>
      </c>
      <c r="B774" t="s">
        <v>1539</v>
      </c>
      <c r="C774" t="s">
        <v>1634</v>
      </c>
      <c r="D774" t="s">
        <v>1636</v>
      </c>
      <c r="E774">
        <v>2023</v>
      </c>
      <c r="F774" t="s">
        <v>1641</v>
      </c>
      <c r="G774">
        <v>2208</v>
      </c>
      <c r="H774">
        <v>15145</v>
      </c>
      <c r="I774">
        <v>6725</v>
      </c>
      <c r="J774">
        <v>392504</v>
      </c>
      <c r="K774">
        <v>0.75</v>
      </c>
      <c r="L774">
        <v>19</v>
      </c>
      <c r="M774">
        <v>2.3199999999999998</v>
      </c>
      <c r="N774">
        <v>11.23</v>
      </c>
      <c r="O774">
        <v>34.68</v>
      </c>
      <c r="P774">
        <v>1.2</v>
      </c>
      <c r="Q774">
        <v>12181</v>
      </c>
      <c r="R774">
        <v>9716</v>
      </c>
      <c r="S774">
        <v>12</v>
      </c>
      <c r="T774">
        <v>33440160</v>
      </c>
      <c r="U774">
        <v>15241304</v>
      </c>
      <c r="V774">
        <v>18198856</v>
      </c>
    </row>
    <row r="775" spans="1:22" x14ac:dyDescent="0.3">
      <c r="A775" t="s">
        <v>792</v>
      </c>
      <c r="B775" t="s">
        <v>1540</v>
      </c>
      <c r="C775" t="s">
        <v>1632</v>
      </c>
      <c r="D775" t="s">
        <v>1635</v>
      </c>
      <c r="E775">
        <v>2023</v>
      </c>
      <c r="F775" t="s">
        <v>1639</v>
      </c>
      <c r="G775">
        <v>4256</v>
      </c>
      <c r="H775">
        <v>7512</v>
      </c>
      <c r="I775">
        <v>8158</v>
      </c>
      <c r="J775">
        <v>300541</v>
      </c>
      <c r="K775">
        <v>0.52</v>
      </c>
      <c r="L775">
        <v>12</v>
      </c>
      <c r="M775">
        <v>6.36</v>
      </c>
      <c r="N775">
        <v>19.91</v>
      </c>
      <c r="O775">
        <v>11.6</v>
      </c>
      <c r="P775">
        <v>1.2</v>
      </c>
      <c r="Q775">
        <v>8484</v>
      </c>
      <c r="R775">
        <v>3932</v>
      </c>
      <c r="S775">
        <v>14</v>
      </c>
      <c r="T775">
        <v>31971072</v>
      </c>
      <c r="U775">
        <v>35020989</v>
      </c>
      <c r="V775">
        <v>-3049917</v>
      </c>
    </row>
    <row r="776" spans="1:22" x14ac:dyDescent="0.3">
      <c r="A776" t="s">
        <v>793</v>
      </c>
      <c r="B776" t="s">
        <v>1541</v>
      </c>
      <c r="C776" t="s">
        <v>1634</v>
      </c>
      <c r="D776" t="s">
        <v>1637</v>
      </c>
      <c r="E776">
        <v>2024</v>
      </c>
      <c r="F776" t="s">
        <v>1640</v>
      </c>
      <c r="G776">
        <v>1543</v>
      </c>
      <c r="H776">
        <v>18847</v>
      </c>
      <c r="I776">
        <v>5428</v>
      </c>
      <c r="J776">
        <v>348225</v>
      </c>
      <c r="K776">
        <v>8.27</v>
      </c>
      <c r="L776">
        <v>2</v>
      </c>
      <c r="M776">
        <v>9.93</v>
      </c>
      <c r="N776">
        <v>13.68</v>
      </c>
      <c r="O776">
        <v>56.61</v>
      </c>
      <c r="P776">
        <v>4.5999999999999996</v>
      </c>
      <c r="Q776">
        <v>6471</v>
      </c>
      <c r="R776">
        <v>9967</v>
      </c>
      <c r="S776">
        <v>10</v>
      </c>
      <c r="T776">
        <v>29080921</v>
      </c>
      <c r="U776">
        <v>8723629</v>
      </c>
      <c r="V776">
        <v>20357292</v>
      </c>
    </row>
    <row r="777" spans="1:22" x14ac:dyDescent="0.3">
      <c r="A777" t="s">
        <v>794</v>
      </c>
      <c r="B777" t="s">
        <v>1136</v>
      </c>
      <c r="C777" t="s">
        <v>1633</v>
      </c>
      <c r="D777" t="s">
        <v>1635</v>
      </c>
      <c r="E777">
        <v>2024</v>
      </c>
      <c r="F777" t="s">
        <v>1642</v>
      </c>
      <c r="G777">
        <v>4768</v>
      </c>
      <c r="H777">
        <v>8651</v>
      </c>
      <c r="I777">
        <v>7170</v>
      </c>
      <c r="J777">
        <v>192105</v>
      </c>
      <c r="K777">
        <v>6.57</v>
      </c>
      <c r="L777">
        <v>0</v>
      </c>
      <c r="M777">
        <v>7.78</v>
      </c>
      <c r="N777">
        <v>16.25</v>
      </c>
      <c r="O777">
        <v>65.91</v>
      </c>
      <c r="P777">
        <v>3.9</v>
      </c>
      <c r="Q777">
        <v>2444</v>
      </c>
      <c r="R777">
        <v>659</v>
      </c>
      <c r="S777">
        <v>7</v>
      </c>
      <c r="T777">
        <v>41247968</v>
      </c>
      <c r="U777">
        <v>34378665</v>
      </c>
      <c r="V777">
        <v>6869303</v>
      </c>
    </row>
    <row r="778" spans="1:22" x14ac:dyDescent="0.3">
      <c r="A778" t="s">
        <v>795</v>
      </c>
      <c r="B778" t="s">
        <v>1200</v>
      </c>
      <c r="C778" t="s">
        <v>1633</v>
      </c>
      <c r="D778" t="s">
        <v>1636</v>
      </c>
      <c r="E778">
        <v>2023</v>
      </c>
      <c r="F778" t="s">
        <v>1641</v>
      </c>
      <c r="G778">
        <v>4057</v>
      </c>
      <c r="H778">
        <v>5110</v>
      </c>
      <c r="I778">
        <v>10328</v>
      </c>
      <c r="J778">
        <v>420416</v>
      </c>
      <c r="K778">
        <v>12.59</v>
      </c>
      <c r="L778">
        <v>3</v>
      </c>
      <c r="M778">
        <v>2.2599999999999998</v>
      </c>
      <c r="N778">
        <v>18.84</v>
      </c>
      <c r="O778">
        <v>78.31</v>
      </c>
      <c r="P778">
        <v>3.7</v>
      </c>
      <c r="Q778">
        <v>10614</v>
      </c>
      <c r="R778">
        <v>8057</v>
      </c>
      <c r="S778">
        <v>6</v>
      </c>
      <c r="T778">
        <v>20731270</v>
      </c>
      <c r="U778">
        <v>42321112</v>
      </c>
      <c r="V778">
        <v>-21589842</v>
      </c>
    </row>
    <row r="779" spans="1:22" x14ac:dyDescent="0.3">
      <c r="A779" t="s">
        <v>796</v>
      </c>
      <c r="B779" t="s">
        <v>1542</v>
      </c>
      <c r="C779" t="s">
        <v>1634</v>
      </c>
      <c r="D779" t="s">
        <v>1636</v>
      </c>
      <c r="E779">
        <v>2024</v>
      </c>
      <c r="F779" t="s">
        <v>1639</v>
      </c>
      <c r="G779">
        <v>2522</v>
      </c>
      <c r="H779">
        <v>11384</v>
      </c>
      <c r="I779">
        <v>12692</v>
      </c>
      <c r="J779">
        <v>328385</v>
      </c>
      <c r="K779">
        <v>2.41</v>
      </c>
      <c r="L779">
        <v>12</v>
      </c>
      <c r="M779">
        <v>1.76</v>
      </c>
      <c r="N779">
        <v>15.55</v>
      </c>
      <c r="O779">
        <v>21.21</v>
      </c>
      <c r="P779">
        <v>3.1</v>
      </c>
      <c r="Q779">
        <v>8578</v>
      </c>
      <c r="R779">
        <v>3931</v>
      </c>
      <c r="S779">
        <v>4</v>
      </c>
      <c r="T779">
        <v>28710448</v>
      </c>
      <c r="U779">
        <v>32337609</v>
      </c>
      <c r="V779">
        <v>-3627161</v>
      </c>
    </row>
    <row r="780" spans="1:22" x14ac:dyDescent="0.3">
      <c r="A780" t="s">
        <v>797</v>
      </c>
      <c r="B780" t="s">
        <v>1082</v>
      </c>
      <c r="C780" t="s">
        <v>1634</v>
      </c>
      <c r="D780" t="s">
        <v>1638</v>
      </c>
      <c r="E780">
        <v>2024</v>
      </c>
      <c r="F780" t="s">
        <v>1640</v>
      </c>
      <c r="G780">
        <v>2710</v>
      </c>
      <c r="H780">
        <v>8394</v>
      </c>
      <c r="I780">
        <v>1748</v>
      </c>
      <c r="J780">
        <v>174932</v>
      </c>
      <c r="K780">
        <v>0.37</v>
      </c>
      <c r="L780">
        <v>16</v>
      </c>
      <c r="M780">
        <v>8.66</v>
      </c>
      <c r="N780">
        <v>13.5</v>
      </c>
      <c r="O780">
        <v>53.53</v>
      </c>
      <c r="P780">
        <v>4.0999999999999996</v>
      </c>
      <c r="Q780">
        <v>19630</v>
      </c>
      <c r="R780">
        <v>7444</v>
      </c>
      <c r="S780">
        <v>6</v>
      </c>
      <c r="T780">
        <v>22747740</v>
      </c>
      <c r="U780">
        <v>4912012</v>
      </c>
      <c r="V780">
        <v>17835728</v>
      </c>
    </row>
    <row r="781" spans="1:22" x14ac:dyDescent="0.3">
      <c r="A781" t="s">
        <v>798</v>
      </c>
      <c r="B781" t="s">
        <v>1030</v>
      </c>
      <c r="C781" t="s">
        <v>1633</v>
      </c>
      <c r="D781" t="s">
        <v>1638</v>
      </c>
      <c r="E781">
        <v>2023</v>
      </c>
      <c r="F781" t="s">
        <v>1641</v>
      </c>
      <c r="G781">
        <v>2789</v>
      </c>
      <c r="H781">
        <v>14967</v>
      </c>
      <c r="I781">
        <v>12365</v>
      </c>
      <c r="J781">
        <v>318083</v>
      </c>
      <c r="K781">
        <v>6.74</v>
      </c>
      <c r="L781">
        <v>10</v>
      </c>
      <c r="M781">
        <v>4.4400000000000004</v>
      </c>
      <c r="N781">
        <v>18.739999999999998</v>
      </c>
      <c r="O781">
        <v>10.64</v>
      </c>
      <c r="P781">
        <v>1.6</v>
      </c>
      <c r="Q781">
        <v>13812</v>
      </c>
      <c r="R781">
        <v>5271</v>
      </c>
      <c r="S781">
        <v>4</v>
      </c>
      <c r="T781">
        <v>41742963</v>
      </c>
      <c r="U781">
        <v>34804068</v>
      </c>
      <c r="V781">
        <v>6938895</v>
      </c>
    </row>
    <row r="782" spans="1:22" x14ac:dyDescent="0.3">
      <c r="A782" t="s">
        <v>799</v>
      </c>
      <c r="B782" t="s">
        <v>1426</v>
      </c>
      <c r="C782" t="s">
        <v>1634</v>
      </c>
      <c r="D782" t="s">
        <v>1638</v>
      </c>
      <c r="E782">
        <v>2023</v>
      </c>
      <c r="F782" t="s">
        <v>1640</v>
      </c>
      <c r="G782">
        <v>1811</v>
      </c>
      <c r="H782">
        <v>17989</v>
      </c>
      <c r="I782">
        <v>8979</v>
      </c>
      <c r="J782">
        <v>163000</v>
      </c>
      <c r="K782">
        <v>3.56</v>
      </c>
      <c r="L782">
        <v>1</v>
      </c>
      <c r="M782">
        <v>1.37</v>
      </c>
      <c r="N782">
        <v>18.190000000000001</v>
      </c>
      <c r="O782">
        <v>17.61</v>
      </c>
      <c r="P782">
        <v>2.6</v>
      </c>
      <c r="Q782">
        <v>7283</v>
      </c>
      <c r="R782">
        <v>178</v>
      </c>
      <c r="S782">
        <v>6</v>
      </c>
      <c r="T782">
        <v>32578079</v>
      </c>
      <c r="U782">
        <v>16423969</v>
      </c>
      <c r="V782">
        <v>16154110</v>
      </c>
    </row>
    <row r="783" spans="1:22" x14ac:dyDescent="0.3">
      <c r="A783" t="s">
        <v>800</v>
      </c>
      <c r="B783" t="s">
        <v>1543</v>
      </c>
      <c r="C783" t="s">
        <v>1633</v>
      </c>
      <c r="D783" t="s">
        <v>1636</v>
      </c>
      <c r="E783">
        <v>2023</v>
      </c>
      <c r="F783" t="s">
        <v>1639</v>
      </c>
      <c r="G783">
        <v>3564</v>
      </c>
      <c r="H783">
        <v>11373</v>
      </c>
      <c r="I783">
        <v>6915</v>
      </c>
      <c r="J783">
        <v>228634</v>
      </c>
      <c r="K783">
        <v>0.74</v>
      </c>
      <c r="L783">
        <v>15</v>
      </c>
      <c r="M783">
        <v>8.6199999999999992</v>
      </c>
      <c r="N783">
        <v>15.75</v>
      </c>
      <c r="O783">
        <v>14.34</v>
      </c>
      <c r="P783">
        <v>3</v>
      </c>
      <c r="Q783">
        <v>11251</v>
      </c>
      <c r="R783">
        <v>5029</v>
      </c>
      <c r="S783">
        <v>6</v>
      </c>
      <c r="T783">
        <v>40533372</v>
      </c>
      <c r="U783">
        <v>24873694</v>
      </c>
      <c r="V783">
        <v>15659678</v>
      </c>
    </row>
    <row r="784" spans="1:22" x14ac:dyDescent="0.3">
      <c r="A784" t="s">
        <v>801</v>
      </c>
      <c r="B784" t="s">
        <v>1544</v>
      </c>
      <c r="C784" t="s">
        <v>1634</v>
      </c>
      <c r="D784" t="s">
        <v>1636</v>
      </c>
      <c r="E784">
        <v>2023</v>
      </c>
      <c r="F784" t="s">
        <v>1639</v>
      </c>
      <c r="G784">
        <v>2025</v>
      </c>
      <c r="H784">
        <v>13789</v>
      </c>
      <c r="I784">
        <v>1259</v>
      </c>
      <c r="J784">
        <v>85063</v>
      </c>
      <c r="K784">
        <v>10.87</v>
      </c>
      <c r="L784">
        <v>1</v>
      </c>
      <c r="M784">
        <v>8.16</v>
      </c>
      <c r="N784">
        <v>8.99</v>
      </c>
      <c r="O784">
        <v>68.040000000000006</v>
      </c>
      <c r="P784">
        <v>1.4</v>
      </c>
      <c r="Q784">
        <v>8407</v>
      </c>
      <c r="R784">
        <v>3747</v>
      </c>
      <c r="S784">
        <v>3</v>
      </c>
      <c r="T784">
        <v>27922725</v>
      </c>
      <c r="U784">
        <v>2634538</v>
      </c>
      <c r="V784">
        <v>25288187</v>
      </c>
    </row>
    <row r="785" spans="1:22" x14ac:dyDescent="0.3">
      <c r="A785" t="s">
        <v>802</v>
      </c>
      <c r="B785" t="s">
        <v>1294</v>
      </c>
      <c r="C785" t="s">
        <v>1632</v>
      </c>
      <c r="D785" t="s">
        <v>1638</v>
      </c>
      <c r="E785">
        <v>2024</v>
      </c>
      <c r="F785" t="s">
        <v>1642</v>
      </c>
      <c r="G785">
        <v>2412</v>
      </c>
      <c r="H785">
        <v>13708</v>
      </c>
      <c r="I785">
        <v>8368</v>
      </c>
      <c r="J785">
        <v>257793</v>
      </c>
      <c r="K785">
        <v>1.67</v>
      </c>
      <c r="L785">
        <v>18</v>
      </c>
      <c r="M785">
        <v>9.84</v>
      </c>
      <c r="N785">
        <v>10.15</v>
      </c>
      <c r="O785">
        <v>16.48</v>
      </c>
      <c r="P785">
        <v>2.7</v>
      </c>
      <c r="Q785">
        <v>20810</v>
      </c>
      <c r="R785">
        <v>1131</v>
      </c>
      <c r="S785">
        <v>10</v>
      </c>
      <c r="T785">
        <v>33063696</v>
      </c>
      <c r="U785">
        <v>20441409</v>
      </c>
      <c r="V785">
        <v>12622287</v>
      </c>
    </row>
    <row r="786" spans="1:22" x14ac:dyDescent="0.3">
      <c r="A786" t="s">
        <v>803</v>
      </c>
      <c r="B786" t="s">
        <v>1061</v>
      </c>
      <c r="C786" t="s">
        <v>1632</v>
      </c>
      <c r="D786" t="s">
        <v>1635</v>
      </c>
      <c r="E786">
        <v>2024</v>
      </c>
      <c r="F786" t="s">
        <v>1642</v>
      </c>
      <c r="G786">
        <v>926</v>
      </c>
      <c r="H786">
        <v>12328</v>
      </c>
      <c r="I786">
        <v>5446</v>
      </c>
      <c r="J786">
        <v>208117</v>
      </c>
      <c r="K786">
        <v>9.1199999999999992</v>
      </c>
      <c r="L786">
        <v>18</v>
      </c>
      <c r="M786">
        <v>9.1</v>
      </c>
      <c r="N786">
        <v>24.26</v>
      </c>
      <c r="O786">
        <v>67.319999999999993</v>
      </c>
      <c r="P786">
        <v>2.2999999999999998</v>
      </c>
      <c r="Q786">
        <v>18973</v>
      </c>
      <c r="R786">
        <v>7481</v>
      </c>
      <c r="S786">
        <v>8</v>
      </c>
      <c r="T786">
        <v>11415728</v>
      </c>
      <c r="U786">
        <v>5251113</v>
      </c>
      <c r="V786">
        <v>6164615</v>
      </c>
    </row>
    <row r="787" spans="1:22" x14ac:dyDescent="0.3">
      <c r="A787" t="s">
        <v>804</v>
      </c>
      <c r="B787" t="s">
        <v>1108</v>
      </c>
      <c r="C787" t="s">
        <v>1634</v>
      </c>
      <c r="D787" t="s">
        <v>1635</v>
      </c>
      <c r="E787">
        <v>2024</v>
      </c>
      <c r="F787" t="s">
        <v>1641</v>
      </c>
      <c r="G787">
        <v>3862</v>
      </c>
      <c r="H787">
        <v>3637</v>
      </c>
      <c r="I787">
        <v>1192</v>
      </c>
      <c r="J787">
        <v>487985</v>
      </c>
      <c r="K787">
        <v>4.22</v>
      </c>
      <c r="L787">
        <v>15</v>
      </c>
      <c r="M787">
        <v>8.52</v>
      </c>
      <c r="N787">
        <v>2.81</v>
      </c>
      <c r="O787">
        <v>29.97</v>
      </c>
      <c r="P787">
        <v>1.1000000000000001</v>
      </c>
      <c r="Q787">
        <v>4457</v>
      </c>
      <c r="R787">
        <v>2172</v>
      </c>
      <c r="S787">
        <v>7</v>
      </c>
      <c r="T787">
        <v>14046094</v>
      </c>
      <c r="U787">
        <v>5091489</v>
      </c>
      <c r="V787">
        <v>8954605</v>
      </c>
    </row>
    <row r="788" spans="1:22" x14ac:dyDescent="0.3">
      <c r="A788" t="s">
        <v>805</v>
      </c>
      <c r="B788" t="s">
        <v>1545</v>
      </c>
      <c r="C788" t="s">
        <v>1633</v>
      </c>
      <c r="D788" t="s">
        <v>1638</v>
      </c>
      <c r="E788">
        <v>2024</v>
      </c>
      <c r="F788" t="s">
        <v>1639</v>
      </c>
      <c r="G788">
        <v>3498</v>
      </c>
      <c r="H788">
        <v>2786</v>
      </c>
      <c r="I788">
        <v>12930</v>
      </c>
      <c r="J788">
        <v>359262</v>
      </c>
      <c r="K788">
        <v>2.6</v>
      </c>
      <c r="L788">
        <v>18</v>
      </c>
      <c r="M788">
        <v>0.53</v>
      </c>
      <c r="N788">
        <v>6.71</v>
      </c>
      <c r="O788">
        <v>80.22</v>
      </c>
      <c r="P788">
        <v>1.5</v>
      </c>
      <c r="Q788">
        <v>20496</v>
      </c>
      <c r="R788">
        <v>7011</v>
      </c>
      <c r="S788">
        <v>6</v>
      </c>
      <c r="T788">
        <v>9745428</v>
      </c>
      <c r="U788">
        <v>45588402</v>
      </c>
      <c r="V788">
        <v>-35842974</v>
      </c>
    </row>
    <row r="789" spans="1:22" x14ac:dyDescent="0.3">
      <c r="A789" t="s">
        <v>806</v>
      </c>
      <c r="B789" t="s">
        <v>1037</v>
      </c>
      <c r="C789" t="s">
        <v>1632</v>
      </c>
      <c r="D789" t="s">
        <v>1635</v>
      </c>
      <c r="E789">
        <v>2024</v>
      </c>
      <c r="F789" t="s">
        <v>1639</v>
      </c>
      <c r="G789">
        <v>1362</v>
      </c>
      <c r="H789">
        <v>17210</v>
      </c>
      <c r="I789">
        <v>2587</v>
      </c>
      <c r="J789">
        <v>134703</v>
      </c>
      <c r="K789">
        <v>5.7</v>
      </c>
      <c r="L789">
        <v>8</v>
      </c>
      <c r="M789">
        <v>1.04</v>
      </c>
      <c r="N789">
        <v>12.31</v>
      </c>
      <c r="O789">
        <v>75.05</v>
      </c>
      <c r="P789">
        <v>4.0999999999999996</v>
      </c>
      <c r="Q789">
        <v>7547</v>
      </c>
      <c r="R789">
        <v>6188</v>
      </c>
      <c r="S789">
        <v>5</v>
      </c>
      <c r="T789">
        <v>23440020</v>
      </c>
      <c r="U789">
        <v>3658197</v>
      </c>
      <c r="V789">
        <v>19781823</v>
      </c>
    </row>
    <row r="790" spans="1:22" x14ac:dyDescent="0.3">
      <c r="A790" t="s">
        <v>807</v>
      </c>
      <c r="B790" t="s">
        <v>1546</v>
      </c>
      <c r="C790" t="s">
        <v>1632</v>
      </c>
      <c r="D790" t="s">
        <v>1637</v>
      </c>
      <c r="E790">
        <v>2024</v>
      </c>
      <c r="F790" t="s">
        <v>1639</v>
      </c>
      <c r="G790">
        <v>1510</v>
      </c>
      <c r="H790">
        <v>12871</v>
      </c>
      <c r="I790">
        <v>13932</v>
      </c>
      <c r="J790">
        <v>464841</v>
      </c>
      <c r="K790">
        <v>12.02</v>
      </c>
      <c r="L790">
        <v>0</v>
      </c>
      <c r="M790">
        <v>5.69</v>
      </c>
      <c r="N790">
        <v>20.92</v>
      </c>
      <c r="O790">
        <v>86.63</v>
      </c>
      <c r="P790">
        <v>1.1000000000000001</v>
      </c>
      <c r="Q790">
        <v>7749</v>
      </c>
      <c r="R790">
        <v>1584</v>
      </c>
      <c r="S790">
        <v>9</v>
      </c>
      <c r="T790">
        <v>19435210</v>
      </c>
      <c r="U790">
        <v>21502161</v>
      </c>
      <c r="V790">
        <v>-2066951</v>
      </c>
    </row>
    <row r="791" spans="1:22" x14ac:dyDescent="0.3">
      <c r="A791" t="s">
        <v>808</v>
      </c>
      <c r="B791" t="s">
        <v>1523</v>
      </c>
      <c r="C791" t="s">
        <v>1632</v>
      </c>
      <c r="D791" t="s">
        <v>1636</v>
      </c>
      <c r="E791">
        <v>2023</v>
      </c>
      <c r="F791" t="s">
        <v>1641</v>
      </c>
      <c r="G791">
        <v>2759</v>
      </c>
      <c r="H791">
        <v>17445</v>
      </c>
      <c r="I791">
        <v>8174</v>
      </c>
      <c r="J791">
        <v>285796</v>
      </c>
      <c r="K791">
        <v>5.88</v>
      </c>
      <c r="L791">
        <v>9</v>
      </c>
      <c r="M791">
        <v>5.31</v>
      </c>
      <c r="N791">
        <v>4.09</v>
      </c>
      <c r="O791">
        <v>80.7</v>
      </c>
      <c r="P791">
        <v>4.7</v>
      </c>
      <c r="Q791">
        <v>17847</v>
      </c>
      <c r="R791">
        <v>5938</v>
      </c>
      <c r="S791">
        <v>3</v>
      </c>
      <c r="T791">
        <v>48130755</v>
      </c>
      <c r="U791">
        <v>22837862</v>
      </c>
      <c r="V791">
        <v>25292893</v>
      </c>
    </row>
    <row r="792" spans="1:22" x14ac:dyDescent="0.3">
      <c r="A792" t="s">
        <v>809</v>
      </c>
      <c r="B792" t="s">
        <v>1547</v>
      </c>
      <c r="C792" t="s">
        <v>1634</v>
      </c>
      <c r="D792" t="s">
        <v>1638</v>
      </c>
      <c r="E792">
        <v>2024</v>
      </c>
      <c r="F792" t="s">
        <v>1642</v>
      </c>
      <c r="G792">
        <v>2374</v>
      </c>
      <c r="H792">
        <v>8552</v>
      </c>
      <c r="I792">
        <v>11249</v>
      </c>
      <c r="J792">
        <v>178557</v>
      </c>
      <c r="K792">
        <v>11.26</v>
      </c>
      <c r="L792">
        <v>18</v>
      </c>
      <c r="M792">
        <v>4.58</v>
      </c>
      <c r="N792">
        <v>6.92</v>
      </c>
      <c r="O792">
        <v>84.67</v>
      </c>
      <c r="P792">
        <v>1.3</v>
      </c>
      <c r="Q792">
        <v>5259</v>
      </c>
      <c r="R792">
        <v>1650</v>
      </c>
      <c r="S792">
        <v>9</v>
      </c>
      <c r="T792">
        <v>20302448</v>
      </c>
      <c r="U792">
        <v>26883683</v>
      </c>
      <c r="V792">
        <v>-6581235</v>
      </c>
    </row>
    <row r="793" spans="1:22" x14ac:dyDescent="0.3">
      <c r="A793" t="s">
        <v>810</v>
      </c>
      <c r="B793" t="s">
        <v>1356</v>
      </c>
      <c r="C793" t="s">
        <v>1634</v>
      </c>
      <c r="D793" t="s">
        <v>1635</v>
      </c>
      <c r="E793">
        <v>2024</v>
      </c>
      <c r="F793" t="s">
        <v>1639</v>
      </c>
      <c r="G793">
        <v>1783</v>
      </c>
      <c r="H793">
        <v>5154</v>
      </c>
      <c r="I793">
        <v>1938</v>
      </c>
      <c r="J793">
        <v>339220</v>
      </c>
      <c r="K793">
        <v>1.88</v>
      </c>
      <c r="L793">
        <v>0</v>
      </c>
      <c r="M793">
        <v>3.97</v>
      </c>
      <c r="N793">
        <v>1.64</v>
      </c>
      <c r="O793">
        <v>78.7</v>
      </c>
      <c r="P793">
        <v>4.2</v>
      </c>
      <c r="Q793">
        <v>5763</v>
      </c>
      <c r="R793">
        <v>5597</v>
      </c>
      <c r="S793">
        <v>2</v>
      </c>
      <c r="T793">
        <v>9189582</v>
      </c>
      <c r="U793">
        <v>3794674</v>
      </c>
      <c r="V793">
        <v>5394908</v>
      </c>
    </row>
    <row r="794" spans="1:22" x14ac:dyDescent="0.3">
      <c r="A794" t="s">
        <v>811</v>
      </c>
      <c r="B794" t="s">
        <v>1548</v>
      </c>
      <c r="C794" t="s">
        <v>1633</v>
      </c>
      <c r="D794" t="s">
        <v>1636</v>
      </c>
      <c r="E794">
        <v>2024</v>
      </c>
      <c r="F794" t="s">
        <v>1641</v>
      </c>
      <c r="G794">
        <v>1655</v>
      </c>
      <c r="H794">
        <v>17100</v>
      </c>
      <c r="I794">
        <v>12800</v>
      </c>
      <c r="J794">
        <v>303317</v>
      </c>
      <c r="K794">
        <v>11.59</v>
      </c>
      <c r="L794">
        <v>1</v>
      </c>
      <c r="M794">
        <v>4.3099999999999996</v>
      </c>
      <c r="N794">
        <v>17.649999999999999</v>
      </c>
      <c r="O794">
        <v>65.47</v>
      </c>
      <c r="P794">
        <v>4.5999999999999996</v>
      </c>
      <c r="Q794">
        <v>11781</v>
      </c>
      <c r="R794">
        <v>4782</v>
      </c>
      <c r="S794">
        <v>11</v>
      </c>
      <c r="T794">
        <v>28300500</v>
      </c>
      <c r="U794">
        <v>21487317</v>
      </c>
      <c r="V794">
        <v>6813183</v>
      </c>
    </row>
    <row r="795" spans="1:22" x14ac:dyDescent="0.3">
      <c r="A795" t="s">
        <v>812</v>
      </c>
      <c r="B795" t="s">
        <v>1549</v>
      </c>
      <c r="C795" t="s">
        <v>1634</v>
      </c>
      <c r="D795" t="s">
        <v>1635</v>
      </c>
      <c r="E795">
        <v>2024</v>
      </c>
      <c r="F795" t="s">
        <v>1642</v>
      </c>
      <c r="G795">
        <v>2613</v>
      </c>
      <c r="H795">
        <v>10136</v>
      </c>
      <c r="I795">
        <v>5541</v>
      </c>
      <c r="J795">
        <v>245877</v>
      </c>
      <c r="K795">
        <v>3.55</v>
      </c>
      <c r="L795">
        <v>15</v>
      </c>
      <c r="M795">
        <v>5.69</v>
      </c>
      <c r="N795">
        <v>5.96</v>
      </c>
      <c r="O795">
        <v>23.62</v>
      </c>
      <c r="P795">
        <v>4.8</v>
      </c>
      <c r="Q795">
        <v>3402</v>
      </c>
      <c r="R795">
        <v>1929</v>
      </c>
      <c r="S795">
        <v>2</v>
      </c>
      <c r="T795">
        <v>26485368</v>
      </c>
      <c r="U795">
        <v>14724510</v>
      </c>
      <c r="V795">
        <v>11760858</v>
      </c>
    </row>
    <row r="796" spans="1:22" x14ac:dyDescent="0.3">
      <c r="A796" t="s">
        <v>813</v>
      </c>
      <c r="B796" t="s">
        <v>1288</v>
      </c>
      <c r="C796" t="s">
        <v>1632</v>
      </c>
      <c r="D796" t="s">
        <v>1636</v>
      </c>
      <c r="E796">
        <v>2023</v>
      </c>
      <c r="F796" t="s">
        <v>1640</v>
      </c>
      <c r="G796">
        <v>3471</v>
      </c>
      <c r="H796">
        <v>7941</v>
      </c>
      <c r="I796">
        <v>8218</v>
      </c>
      <c r="J796">
        <v>356749</v>
      </c>
      <c r="K796">
        <v>10.16</v>
      </c>
      <c r="L796">
        <v>11</v>
      </c>
      <c r="M796">
        <v>0.02</v>
      </c>
      <c r="N796">
        <v>9.7200000000000006</v>
      </c>
      <c r="O796">
        <v>31.74</v>
      </c>
      <c r="P796">
        <v>4.5</v>
      </c>
      <c r="Q796">
        <v>4067</v>
      </c>
      <c r="R796">
        <v>3851</v>
      </c>
      <c r="S796">
        <v>4</v>
      </c>
      <c r="T796">
        <v>27563211</v>
      </c>
      <c r="U796">
        <v>28881427</v>
      </c>
      <c r="V796">
        <v>-1318216</v>
      </c>
    </row>
    <row r="797" spans="1:22" x14ac:dyDescent="0.3">
      <c r="A797" t="s">
        <v>814</v>
      </c>
      <c r="B797" t="s">
        <v>1550</v>
      </c>
      <c r="C797" t="s">
        <v>1634</v>
      </c>
      <c r="D797" t="s">
        <v>1638</v>
      </c>
      <c r="E797">
        <v>2024</v>
      </c>
      <c r="F797" t="s">
        <v>1642</v>
      </c>
      <c r="G797">
        <v>3567</v>
      </c>
      <c r="H797">
        <v>11167</v>
      </c>
      <c r="I797">
        <v>7162</v>
      </c>
      <c r="J797">
        <v>396709</v>
      </c>
      <c r="K797">
        <v>8.49</v>
      </c>
      <c r="L797">
        <v>7</v>
      </c>
      <c r="M797">
        <v>2.61</v>
      </c>
      <c r="N797">
        <v>11.09</v>
      </c>
      <c r="O797">
        <v>27.02</v>
      </c>
      <c r="P797">
        <v>2.2000000000000002</v>
      </c>
      <c r="Q797">
        <v>11690</v>
      </c>
      <c r="R797">
        <v>6181</v>
      </c>
      <c r="S797">
        <v>6</v>
      </c>
      <c r="T797">
        <v>39832689</v>
      </c>
      <c r="U797">
        <v>25943563</v>
      </c>
      <c r="V797">
        <v>13889126</v>
      </c>
    </row>
    <row r="798" spans="1:22" x14ac:dyDescent="0.3">
      <c r="A798" t="s">
        <v>815</v>
      </c>
      <c r="B798" t="s">
        <v>1551</v>
      </c>
      <c r="C798" t="s">
        <v>1634</v>
      </c>
      <c r="D798" t="s">
        <v>1637</v>
      </c>
      <c r="E798">
        <v>2023</v>
      </c>
      <c r="F798" t="s">
        <v>1639</v>
      </c>
      <c r="G798">
        <v>2447</v>
      </c>
      <c r="H798">
        <v>13649</v>
      </c>
      <c r="I798">
        <v>3254</v>
      </c>
      <c r="J798">
        <v>351265</v>
      </c>
      <c r="K798">
        <v>13.94</v>
      </c>
      <c r="L798">
        <v>17</v>
      </c>
      <c r="M798">
        <v>5.18</v>
      </c>
      <c r="N798">
        <v>22.28</v>
      </c>
      <c r="O798">
        <v>58.29</v>
      </c>
      <c r="P798">
        <v>2.2999999999999998</v>
      </c>
      <c r="Q798">
        <v>9575</v>
      </c>
      <c r="R798">
        <v>6701</v>
      </c>
      <c r="S798">
        <v>7</v>
      </c>
      <c r="T798">
        <v>33399103</v>
      </c>
      <c r="U798">
        <v>8313803</v>
      </c>
      <c r="V798">
        <v>25085300</v>
      </c>
    </row>
    <row r="799" spans="1:22" x14ac:dyDescent="0.3">
      <c r="A799" t="s">
        <v>816</v>
      </c>
      <c r="B799" t="s">
        <v>1344</v>
      </c>
      <c r="C799" t="s">
        <v>1632</v>
      </c>
      <c r="D799" t="s">
        <v>1638</v>
      </c>
      <c r="E799">
        <v>2024</v>
      </c>
      <c r="F799" t="s">
        <v>1639</v>
      </c>
      <c r="G799">
        <v>3785</v>
      </c>
      <c r="H799">
        <v>3298</v>
      </c>
      <c r="I799">
        <v>10458</v>
      </c>
      <c r="J799">
        <v>343577</v>
      </c>
      <c r="K799">
        <v>5.81</v>
      </c>
      <c r="L799">
        <v>1</v>
      </c>
      <c r="M799">
        <v>7.22</v>
      </c>
      <c r="N799">
        <v>10.28</v>
      </c>
      <c r="O799">
        <v>50.29</v>
      </c>
      <c r="P799">
        <v>2.7</v>
      </c>
      <c r="Q799">
        <v>4494</v>
      </c>
      <c r="R799">
        <v>4559</v>
      </c>
      <c r="S799">
        <v>5</v>
      </c>
      <c r="T799">
        <v>12482930</v>
      </c>
      <c r="U799">
        <v>39927107</v>
      </c>
      <c r="V799">
        <v>-27444177</v>
      </c>
    </row>
    <row r="800" spans="1:22" x14ac:dyDescent="0.3">
      <c r="A800" t="s">
        <v>817</v>
      </c>
      <c r="B800" t="s">
        <v>1458</v>
      </c>
      <c r="C800" t="s">
        <v>1632</v>
      </c>
      <c r="D800" t="s">
        <v>1637</v>
      </c>
      <c r="E800">
        <v>2023</v>
      </c>
      <c r="F800" t="s">
        <v>1640</v>
      </c>
      <c r="G800">
        <v>2920</v>
      </c>
      <c r="H800">
        <v>11100</v>
      </c>
      <c r="I800">
        <v>4474</v>
      </c>
      <c r="J800">
        <v>93309</v>
      </c>
      <c r="K800">
        <v>0.99</v>
      </c>
      <c r="L800">
        <v>12</v>
      </c>
      <c r="M800">
        <v>1.74</v>
      </c>
      <c r="N800">
        <v>3.63</v>
      </c>
      <c r="O800">
        <v>79.37</v>
      </c>
      <c r="P800">
        <v>1.6</v>
      </c>
      <c r="Q800">
        <v>6729</v>
      </c>
      <c r="R800">
        <v>3956</v>
      </c>
      <c r="S800">
        <v>8</v>
      </c>
      <c r="T800">
        <v>32412000</v>
      </c>
      <c r="U800">
        <v>13157389</v>
      </c>
      <c r="V800">
        <v>19254611</v>
      </c>
    </row>
    <row r="801" spans="1:22" x14ac:dyDescent="0.3">
      <c r="A801" t="s">
        <v>818</v>
      </c>
      <c r="B801" t="s">
        <v>1474</v>
      </c>
      <c r="C801" t="s">
        <v>1632</v>
      </c>
      <c r="D801" t="s">
        <v>1635</v>
      </c>
      <c r="E801">
        <v>2023</v>
      </c>
      <c r="F801" t="s">
        <v>1639</v>
      </c>
      <c r="G801">
        <v>1210</v>
      </c>
      <c r="H801">
        <v>6995</v>
      </c>
      <c r="I801">
        <v>2177</v>
      </c>
      <c r="J801">
        <v>379612</v>
      </c>
      <c r="K801">
        <v>0.28999999999999998</v>
      </c>
      <c r="L801">
        <v>5</v>
      </c>
      <c r="M801">
        <v>5.47</v>
      </c>
      <c r="N801">
        <v>13.11</v>
      </c>
      <c r="O801">
        <v>86.21</v>
      </c>
      <c r="P801">
        <v>1.1000000000000001</v>
      </c>
      <c r="Q801">
        <v>3510</v>
      </c>
      <c r="R801">
        <v>6282</v>
      </c>
      <c r="S801">
        <v>8</v>
      </c>
      <c r="T801">
        <v>8463950</v>
      </c>
      <c r="U801">
        <v>3013782</v>
      </c>
      <c r="V801">
        <v>5450168</v>
      </c>
    </row>
    <row r="802" spans="1:22" x14ac:dyDescent="0.3">
      <c r="A802" t="s">
        <v>819</v>
      </c>
      <c r="B802" t="s">
        <v>1435</v>
      </c>
      <c r="C802" t="s">
        <v>1632</v>
      </c>
      <c r="D802" t="s">
        <v>1637</v>
      </c>
      <c r="E802">
        <v>2024</v>
      </c>
      <c r="F802" t="s">
        <v>1640</v>
      </c>
      <c r="G802">
        <v>4904</v>
      </c>
      <c r="H802">
        <v>11400</v>
      </c>
      <c r="I802">
        <v>7501</v>
      </c>
      <c r="J802">
        <v>487470</v>
      </c>
      <c r="K802">
        <v>12.4</v>
      </c>
      <c r="L802">
        <v>5</v>
      </c>
      <c r="M802">
        <v>7.14</v>
      </c>
      <c r="N802">
        <v>24.07</v>
      </c>
      <c r="O802">
        <v>42.39</v>
      </c>
      <c r="P802">
        <v>4.5</v>
      </c>
      <c r="Q802">
        <v>8877</v>
      </c>
      <c r="R802">
        <v>6183</v>
      </c>
      <c r="S802">
        <v>3</v>
      </c>
      <c r="T802">
        <v>55905600</v>
      </c>
      <c r="U802">
        <v>37272374</v>
      </c>
      <c r="V802">
        <v>18633226</v>
      </c>
    </row>
    <row r="803" spans="1:22" x14ac:dyDescent="0.3">
      <c r="A803" t="s">
        <v>820</v>
      </c>
      <c r="B803" t="s">
        <v>1534</v>
      </c>
      <c r="C803" t="s">
        <v>1633</v>
      </c>
      <c r="D803" t="s">
        <v>1637</v>
      </c>
      <c r="E803">
        <v>2023</v>
      </c>
      <c r="F803" t="s">
        <v>1639</v>
      </c>
      <c r="G803">
        <v>292</v>
      </c>
      <c r="H803">
        <v>15173</v>
      </c>
      <c r="I803">
        <v>3397</v>
      </c>
      <c r="J803">
        <v>379437</v>
      </c>
      <c r="K803">
        <v>7.87</v>
      </c>
      <c r="L803">
        <v>8</v>
      </c>
      <c r="M803">
        <v>4.45</v>
      </c>
      <c r="N803">
        <v>15.19</v>
      </c>
      <c r="O803">
        <v>50.51</v>
      </c>
      <c r="P803">
        <v>3.2</v>
      </c>
      <c r="Q803">
        <v>14536</v>
      </c>
      <c r="R803">
        <v>8070</v>
      </c>
      <c r="S803">
        <v>3</v>
      </c>
      <c r="T803">
        <v>4430516</v>
      </c>
      <c r="U803">
        <v>1371361</v>
      </c>
      <c r="V803">
        <v>3059155</v>
      </c>
    </row>
    <row r="804" spans="1:22" x14ac:dyDescent="0.3">
      <c r="A804" t="s">
        <v>821</v>
      </c>
      <c r="B804" t="s">
        <v>1552</v>
      </c>
      <c r="C804" t="s">
        <v>1634</v>
      </c>
      <c r="D804" t="s">
        <v>1637</v>
      </c>
      <c r="E804">
        <v>2023</v>
      </c>
      <c r="F804" t="s">
        <v>1642</v>
      </c>
      <c r="G804">
        <v>2640</v>
      </c>
      <c r="H804">
        <v>12630</v>
      </c>
      <c r="I804">
        <v>941</v>
      </c>
      <c r="J804">
        <v>408402</v>
      </c>
      <c r="K804">
        <v>11.63</v>
      </c>
      <c r="L804">
        <v>15</v>
      </c>
      <c r="M804">
        <v>0.27</v>
      </c>
      <c r="N804">
        <v>24.58</v>
      </c>
      <c r="O804">
        <v>87.72</v>
      </c>
      <c r="P804">
        <v>3.4</v>
      </c>
      <c r="Q804">
        <v>18714</v>
      </c>
      <c r="R804">
        <v>2194</v>
      </c>
      <c r="S804">
        <v>3</v>
      </c>
      <c r="T804">
        <v>33343200</v>
      </c>
      <c r="U804">
        <v>2892642</v>
      </c>
      <c r="V804">
        <v>30450558</v>
      </c>
    </row>
    <row r="805" spans="1:22" x14ac:dyDescent="0.3">
      <c r="A805" t="s">
        <v>822</v>
      </c>
      <c r="B805" t="s">
        <v>1553</v>
      </c>
      <c r="C805" t="s">
        <v>1633</v>
      </c>
      <c r="D805" t="s">
        <v>1637</v>
      </c>
      <c r="E805">
        <v>2023</v>
      </c>
      <c r="F805" t="s">
        <v>1641</v>
      </c>
      <c r="G805">
        <v>1113</v>
      </c>
      <c r="H805">
        <v>16722</v>
      </c>
      <c r="I805">
        <v>3459</v>
      </c>
      <c r="J805">
        <v>481069</v>
      </c>
      <c r="K805">
        <v>3.52</v>
      </c>
      <c r="L805">
        <v>10</v>
      </c>
      <c r="M805">
        <v>4.49</v>
      </c>
      <c r="N805">
        <v>21.03</v>
      </c>
      <c r="O805">
        <v>32.1</v>
      </c>
      <c r="P805">
        <v>4.7</v>
      </c>
      <c r="Q805">
        <v>1548</v>
      </c>
      <c r="R805">
        <v>6338</v>
      </c>
      <c r="S805">
        <v>3</v>
      </c>
      <c r="T805">
        <v>18611586</v>
      </c>
      <c r="U805">
        <v>4330936</v>
      </c>
      <c r="V805">
        <v>14280650</v>
      </c>
    </row>
    <row r="806" spans="1:22" x14ac:dyDescent="0.3">
      <c r="A806" t="s">
        <v>823</v>
      </c>
      <c r="B806" t="s">
        <v>1421</v>
      </c>
      <c r="C806" t="s">
        <v>1633</v>
      </c>
      <c r="D806" t="s">
        <v>1635</v>
      </c>
      <c r="E806">
        <v>2023</v>
      </c>
      <c r="F806" t="s">
        <v>1641</v>
      </c>
      <c r="G806">
        <v>4374</v>
      </c>
      <c r="H806">
        <v>2800</v>
      </c>
      <c r="I806">
        <v>5396</v>
      </c>
      <c r="J806">
        <v>350549</v>
      </c>
      <c r="K806">
        <v>5.18</v>
      </c>
      <c r="L806">
        <v>6</v>
      </c>
      <c r="M806">
        <v>2.96</v>
      </c>
      <c r="N806">
        <v>0.9</v>
      </c>
      <c r="O806">
        <v>73.39</v>
      </c>
      <c r="P806">
        <v>3.7</v>
      </c>
      <c r="Q806">
        <v>5710</v>
      </c>
      <c r="R806">
        <v>3132</v>
      </c>
      <c r="S806">
        <v>14</v>
      </c>
      <c r="T806">
        <v>12247200</v>
      </c>
      <c r="U806">
        <v>23952653</v>
      </c>
      <c r="V806">
        <v>-11705453</v>
      </c>
    </row>
    <row r="807" spans="1:22" x14ac:dyDescent="0.3">
      <c r="A807" t="s">
        <v>824</v>
      </c>
      <c r="B807" t="s">
        <v>1097</v>
      </c>
      <c r="C807" t="s">
        <v>1632</v>
      </c>
      <c r="D807" t="s">
        <v>1635</v>
      </c>
      <c r="E807">
        <v>2023</v>
      </c>
      <c r="F807" t="s">
        <v>1642</v>
      </c>
      <c r="G807">
        <v>2645</v>
      </c>
      <c r="H807">
        <v>10935</v>
      </c>
      <c r="I807">
        <v>9831</v>
      </c>
      <c r="J807">
        <v>93527</v>
      </c>
      <c r="K807">
        <v>0.45</v>
      </c>
      <c r="L807">
        <v>9</v>
      </c>
      <c r="M807">
        <v>9.3000000000000007</v>
      </c>
      <c r="N807">
        <v>16.46</v>
      </c>
      <c r="O807">
        <v>28.02</v>
      </c>
      <c r="P807">
        <v>3.8</v>
      </c>
      <c r="Q807">
        <v>19062</v>
      </c>
      <c r="R807">
        <v>1648</v>
      </c>
      <c r="S807">
        <v>10</v>
      </c>
      <c r="T807">
        <v>28923075</v>
      </c>
      <c r="U807">
        <v>26096522</v>
      </c>
      <c r="V807">
        <v>2826553</v>
      </c>
    </row>
    <row r="808" spans="1:22" x14ac:dyDescent="0.3">
      <c r="A808" t="s">
        <v>825</v>
      </c>
      <c r="B808" t="s">
        <v>1554</v>
      </c>
      <c r="C808" t="s">
        <v>1633</v>
      </c>
      <c r="D808" t="s">
        <v>1637</v>
      </c>
      <c r="E808">
        <v>2023</v>
      </c>
      <c r="F808" t="s">
        <v>1641</v>
      </c>
      <c r="G808">
        <v>969</v>
      </c>
      <c r="H808">
        <v>6116</v>
      </c>
      <c r="I808">
        <v>12610</v>
      </c>
      <c r="J808">
        <v>389371</v>
      </c>
      <c r="K808">
        <v>14.42</v>
      </c>
      <c r="L808">
        <v>9</v>
      </c>
      <c r="M808">
        <v>1.25</v>
      </c>
      <c r="N808">
        <v>7.17</v>
      </c>
      <c r="O808">
        <v>64.52</v>
      </c>
      <c r="P808">
        <v>4.0999999999999996</v>
      </c>
      <c r="Q808">
        <v>16338</v>
      </c>
      <c r="R808">
        <v>8659</v>
      </c>
      <c r="S808">
        <v>6</v>
      </c>
      <c r="T808">
        <v>5926404</v>
      </c>
      <c r="U808">
        <v>12608461</v>
      </c>
      <c r="V808">
        <v>-6682057</v>
      </c>
    </row>
    <row r="809" spans="1:22" x14ac:dyDescent="0.3">
      <c r="A809" t="s">
        <v>826</v>
      </c>
      <c r="B809" t="s">
        <v>1426</v>
      </c>
      <c r="C809" t="s">
        <v>1632</v>
      </c>
      <c r="D809" t="s">
        <v>1638</v>
      </c>
      <c r="E809">
        <v>2023</v>
      </c>
      <c r="F809" t="s">
        <v>1642</v>
      </c>
      <c r="G809">
        <v>55</v>
      </c>
      <c r="H809">
        <v>17893</v>
      </c>
      <c r="I809">
        <v>14770</v>
      </c>
      <c r="J809">
        <v>443708</v>
      </c>
      <c r="K809">
        <v>10.02</v>
      </c>
      <c r="L809">
        <v>19</v>
      </c>
      <c r="M809">
        <v>6.52</v>
      </c>
      <c r="N809">
        <v>13.99</v>
      </c>
      <c r="O809">
        <v>30.29</v>
      </c>
      <c r="P809">
        <v>1.5</v>
      </c>
      <c r="Q809">
        <v>17538</v>
      </c>
      <c r="R809">
        <v>164</v>
      </c>
      <c r="S809">
        <v>12</v>
      </c>
      <c r="T809">
        <v>984115</v>
      </c>
      <c r="U809">
        <v>1256058</v>
      </c>
      <c r="V809">
        <v>-271943</v>
      </c>
    </row>
    <row r="810" spans="1:22" x14ac:dyDescent="0.3">
      <c r="A810" t="s">
        <v>827</v>
      </c>
      <c r="B810" t="s">
        <v>1555</v>
      </c>
      <c r="C810" t="s">
        <v>1634</v>
      </c>
      <c r="D810" t="s">
        <v>1635</v>
      </c>
      <c r="E810">
        <v>2023</v>
      </c>
      <c r="F810" t="s">
        <v>1641</v>
      </c>
      <c r="G810">
        <v>517</v>
      </c>
      <c r="H810">
        <v>12117</v>
      </c>
      <c r="I810">
        <v>6461</v>
      </c>
      <c r="J810">
        <v>274490</v>
      </c>
      <c r="K810">
        <v>14</v>
      </c>
      <c r="L810">
        <v>17</v>
      </c>
      <c r="M810">
        <v>0.53</v>
      </c>
      <c r="N810">
        <v>6.98</v>
      </c>
      <c r="O810">
        <v>80.7</v>
      </c>
      <c r="P810">
        <v>2.4</v>
      </c>
      <c r="Q810">
        <v>9378</v>
      </c>
      <c r="R810">
        <v>3399</v>
      </c>
      <c r="S810">
        <v>9</v>
      </c>
      <c r="T810">
        <v>6264489</v>
      </c>
      <c r="U810">
        <v>3614827</v>
      </c>
      <c r="V810">
        <v>2649662</v>
      </c>
    </row>
    <row r="811" spans="1:22" x14ac:dyDescent="0.3">
      <c r="A811" t="s">
        <v>828</v>
      </c>
      <c r="B811" t="s">
        <v>1556</v>
      </c>
      <c r="C811" t="s">
        <v>1632</v>
      </c>
      <c r="D811" t="s">
        <v>1636</v>
      </c>
      <c r="E811">
        <v>2023</v>
      </c>
      <c r="F811" t="s">
        <v>1639</v>
      </c>
      <c r="G811">
        <v>4220</v>
      </c>
      <c r="H811">
        <v>7252</v>
      </c>
      <c r="I811">
        <v>6942</v>
      </c>
      <c r="J811">
        <v>189883</v>
      </c>
      <c r="K811">
        <v>3.98</v>
      </c>
      <c r="L811">
        <v>19</v>
      </c>
      <c r="M811">
        <v>4.46</v>
      </c>
      <c r="N811">
        <v>8.7200000000000006</v>
      </c>
      <c r="O811">
        <v>54.92</v>
      </c>
      <c r="P811">
        <v>4.9000000000000004</v>
      </c>
      <c r="Q811">
        <v>17954</v>
      </c>
      <c r="R811">
        <v>4949</v>
      </c>
      <c r="S811">
        <v>6</v>
      </c>
      <c r="T811">
        <v>30603440</v>
      </c>
      <c r="U811">
        <v>29485123</v>
      </c>
      <c r="V811">
        <v>1118317</v>
      </c>
    </row>
    <row r="812" spans="1:22" x14ac:dyDescent="0.3">
      <c r="A812" t="s">
        <v>829</v>
      </c>
      <c r="B812" t="s">
        <v>1557</v>
      </c>
      <c r="C812" t="s">
        <v>1634</v>
      </c>
      <c r="D812" t="s">
        <v>1638</v>
      </c>
      <c r="E812">
        <v>2023</v>
      </c>
      <c r="F812" t="s">
        <v>1642</v>
      </c>
      <c r="G812">
        <v>53</v>
      </c>
      <c r="H812">
        <v>11352</v>
      </c>
      <c r="I812">
        <v>12909</v>
      </c>
      <c r="J812">
        <v>143344</v>
      </c>
      <c r="K812">
        <v>9.17</v>
      </c>
      <c r="L812">
        <v>8</v>
      </c>
      <c r="M812">
        <v>5.54</v>
      </c>
      <c r="N812">
        <v>23.08</v>
      </c>
      <c r="O812">
        <v>24.87</v>
      </c>
      <c r="P812">
        <v>4.7</v>
      </c>
      <c r="Q812">
        <v>16847</v>
      </c>
      <c r="R812">
        <v>5739</v>
      </c>
      <c r="S812">
        <v>14</v>
      </c>
      <c r="T812">
        <v>601656</v>
      </c>
      <c r="U812">
        <v>827521</v>
      </c>
      <c r="V812">
        <v>-225865</v>
      </c>
    </row>
    <row r="813" spans="1:22" x14ac:dyDescent="0.3">
      <c r="A813" t="s">
        <v>830</v>
      </c>
      <c r="B813" t="s">
        <v>1558</v>
      </c>
      <c r="C813" t="s">
        <v>1632</v>
      </c>
      <c r="D813" t="s">
        <v>1635</v>
      </c>
      <c r="E813">
        <v>2024</v>
      </c>
      <c r="F813" t="s">
        <v>1640</v>
      </c>
      <c r="G813">
        <v>695</v>
      </c>
      <c r="H813">
        <v>7795</v>
      </c>
      <c r="I813">
        <v>6426</v>
      </c>
      <c r="J813">
        <v>205344</v>
      </c>
      <c r="K813">
        <v>10.18</v>
      </c>
      <c r="L813">
        <v>14</v>
      </c>
      <c r="M813">
        <v>2.98</v>
      </c>
      <c r="N813">
        <v>5.17</v>
      </c>
      <c r="O813">
        <v>27.95</v>
      </c>
      <c r="P813">
        <v>4.5</v>
      </c>
      <c r="Q813">
        <v>9379</v>
      </c>
      <c r="R813">
        <v>2135</v>
      </c>
      <c r="S813">
        <v>12</v>
      </c>
      <c r="T813">
        <v>5417525</v>
      </c>
      <c r="U813">
        <v>4671414</v>
      </c>
      <c r="V813">
        <v>746111</v>
      </c>
    </row>
    <row r="814" spans="1:22" x14ac:dyDescent="0.3">
      <c r="A814" t="s">
        <v>831</v>
      </c>
      <c r="B814" t="s">
        <v>1559</v>
      </c>
      <c r="C814" t="s">
        <v>1634</v>
      </c>
      <c r="D814" t="s">
        <v>1636</v>
      </c>
      <c r="E814">
        <v>2023</v>
      </c>
      <c r="F814" t="s">
        <v>1642</v>
      </c>
      <c r="G814">
        <v>167</v>
      </c>
      <c r="H814">
        <v>18956</v>
      </c>
      <c r="I814">
        <v>9587</v>
      </c>
      <c r="J814">
        <v>273564</v>
      </c>
      <c r="K814">
        <v>4.76</v>
      </c>
      <c r="L814">
        <v>3</v>
      </c>
      <c r="M814">
        <v>4.55</v>
      </c>
      <c r="N814">
        <v>21.85</v>
      </c>
      <c r="O814">
        <v>49.51</v>
      </c>
      <c r="P814">
        <v>2.8</v>
      </c>
      <c r="Q814">
        <v>19661</v>
      </c>
      <c r="R814">
        <v>5774</v>
      </c>
      <c r="S814">
        <v>6</v>
      </c>
      <c r="T814">
        <v>3165652</v>
      </c>
      <c r="U814">
        <v>1874593</v>
      </c>
      <c r="V814">
        <v>1291059</v>
      </c>
    </row>
    <row r="815" spans="1:22" x14ac:dyDescent="0.3">
      <c r="A815" t="s">
        <v>832</v>
      </c>
      <c r="B815" t="s">
        <v>1161</v>
      </c>
      <c r="C815" t="s">
        <v>1632</v>
      </c>
      <c r="D815" t="s">
        <v>1637</v>
      </c>
      <c r="E815">
        <v>2023</v>
      </c>
      <c r="F815" t="s">
        <v>1639</v>
      </c>
      <c r="G815">
        <v>2978</v>
      </c>
      <c r="H815">
        <v>4725</v>
      </c>
      <c r="I815">
        <v>10896</v>
      </c>
      <c r="J815">
        <v>97153</v>
      </c>
      <c r="K815">
        <v>12.72</v>
      </c>
      <c r="L815">
        <v>7</v>
      </c>
      <c r="M815">
        <v>1.64</v>
      </c>
      <c r="N815">
        <v>0.76</v>
      </c>
      <c r="O815">
        <v>86.93</v>
      </c>
      <c r="P815">
        <v>4.4000000000000004</v>
      </c>
      <c r="Q815">
        <v>14754</v>
      </c>
      <c r="R815">
        <v>2328</v>
      </c>
      <c r="S815">
        <v>2</v>
      </c>
      <c r="T815">
        <v>14071050</v>
      </c>
      <c r="U815">
        <v>32545441</v>
      </c>
      <c r="V815">
        <v>-18474391</v>
      </c>
    </row>
    <row r="816" spans="1:22" x14ac:dyDescent="0.3">
      <c r="A816" t="s">
        <v>833</v>
      </c>
      <c r="B816" t="s">
        <v>1560</v>
      </c>
      <c r="C816" t="s">
        <v>1632</v>
      </c>
      <c r="D816" t="s">
        <v>1635</v>
      </c>
      <c r="E816">
        <v>2024</v>
      </c>
      <c r="F816" t="s">
        <v>1640</v>
      </c>
      <c r="G816">
        <v>2601</v>
      </c>
      <c r="H816">
        <v>2816</v>
      </c>
      <c r="I816">
        <v>9272</v>
      </c>
      <c r="J816">
        <v>158042</v>
      </c>
      <c r="K816">
        <v>14.21</v>
      </c>
      <c r="L816">
        <v>8</v>
      </c>
      <c r="M816">
        <v>3.04</v>
      </c>
      <c r="N816">
        <v>2.27</v>
      </c>
      <c r="O816">
        <v>71.569999999999993</v>
      </c>
      <c r="P816">
        <v>1.2</v>
      </c>
      <c r="Q816">
        <v>8880</v>
      </c>
      <c r="R816">
        <v>5720</v>
      </c>
      <c r="S816">
        <v>7</v>
      </c>
      <c r="T816">
        <v>7324416</v>
      </c>
      <c r="U816">
        <v>24274514</v>
      </c>
      <c r="V816">
        <v>-16950098</v>
      </c>
    </row>
    <row r="817" spans="1:22" x14ac:dyDescent="0.3">
      <c r="A817" t="s">
        <v>834</v>
      </c>
      <c r="B817" t="s">
        <v>1248</v>
      </c>
      <c r="C817" t="s">
        <v>1632</v>
      </c>
      <c r="D817" t="s">
        <v>1636</v>
      </c>
      <c r="E817">
        <v>2023</v>
      </c>
      <c r="F817" t="s">
        <v>1640</v>
      </c>
      <c r="G817">
        <v>4339</v>
      </c>
      <c r="H817">
        <v>13837</v>
      </c>
      <c r="I817">
        <v>1223</v>
      </c>
      <c r="J817">
        <v>104110</v>
      </c>
      <c r="K817">
        <v>13.27</v>
      </c>
      <c r="L817">
        <v>12</v>
      </c>
      <c r="M817">
        <v>6.21</v>
      </c>
      <c r="N817">
        <v>21.37</v>
      </c>
      <c r="O817">
        <v>49.06</v>
      </c>
      <c r="P817">
        <v>1.6</v>
      </c>
      <c r="Q817">
        <v>3728</v>
      </c>
      <c r="R817">
        <v>696</v>
      </c>
      <c r="S817">
        <v>5</v>
      </c>
      <c r="T817">
        <v>60038743</v>
      </c>
      <c r="U817">
        <v>5410707</v>
      </c>
      <c r="V817">
        <v>54628036</v>
      </c>
    </row>
    <row r="818" spans="1:22" x14ac:dyDescent="0.3">
      <c r="A818" t="s">
        <v>835</v>
      </c>
      <c r="B818" t="s">
        <v>1344</v>
      </c>
      <c r="C818" t="s">
        <v>1633</v>
      </c>
      <c r="D818" t="s">
        <v>1635</v>
      </c>
      <c r="E818">
        <v>2024</v>
      </c>
      <c r="F818" t="s">
        <v>1642</v>
      </c>
      <c r="G818">
        <v>896</v>
      </c>
      <c r="H818">
        <v>8307</v>
      </c>
      <c r="I818">
        <v>7799</v>
      </c>
      <c r="J818">
        <v>195051</v>
      </c>
      <c r="K818">
        <v>11.09</v>
      </c>
      <c r="L818">
        <v>8</v>
      </c>
      <c r="M818">
        <v>3.02</v>
      </c>
      <c r="N818">
        <v>15.76</v>
      </c>
      <c r="O818">
        <v>37.020000000000003</v>
      </c>
      <c r="P818">
        <v>2.7</v>
      </c>
      <c r="Q818">
        <v>11314</v>
      </c>
      <c r="R818">
        <v>3706</v>
      </c>
      <c r="S818">
        <v>4</v>
      </c>
      <c r="T818">
        <v>7443072</v>
      </c>
      <c r="U818">
        <v>7182955</v>
      </c>
      <c r="V818">
        <v>260117</v>
      </c>
    </row>
    <row r="819" spans="1:22" x14ac:dyDescent="0.3">
      <c r="A819" t="s">
        <v>836</v>
      </c>
      <c r="B819" t="s">
        <v>1561</v>
      </c>
      <c r="C819" t="s">
        <v>1633</v>
      </c>
      <c r="D819" t="s">
        <v>1638</v>
      </c>
      <c r="E819">
        <v>2024</v>
      </c>
      <c r="F819" t="s">
        <v>1641</v>
      </c>
      <c r="G819">
        <v>2812</v>
      </c>
      <c r="H819">
        <v>5183</v>
      </c>
      <c r="I819">
        <v>13357</v>
      </c>
      <c r="J819">
        <v>291131</v>
      </c>
      <c r="K819">
        <v>4.16</v>
      </c>
      <c r="L819">
        <v>3</v>
      </c>
      <c r="M819">
        <v>9</v>
      </c>
      <c r="N819">
        <v>18.68</v>
      </c>
      <c r="O819">
        <v>53.94</v>
      </c>
      <c r="P819">
        <v>2.9</v>
      </c>
      <c r="Q819">
        <v>10388</v>
      </c>
      <c r="R819">
        <v>3989</v>
      </c>
      <c r="S819">
        <v>7</v>
      </c>
      <c r="T819">
        <v>14574596</v>
      </c>
      <c r="U819">
        <v>37851015</v>
      </c>
      <c r="V819">
        <v>-23276419</v>
      </c>
    </row>
    <row r="820" spans="1:22" x14ac:dyDescent="0.3">
      <c r="A820" t="s">
        <v>837</v>
      </c>
      <c r="B820" t="s">
        <v>1056</v>
      </c>
      <c r="C820" t="s">
        <v>1633</v>
      </c>
      <c r="D820" t="s">
        <v>1635</v>
      </c>
      <c r="E820">
        <v>2023</v>
      </c>
      <c r="F820" t="s">
        <v>1640</v>
      </c>
      <c r="G820">
        <v>1191</v>
      </c>
      <c r="H820">
        <v>8727</v>
      </c>
      <c r="I820">
        <v>5049</v>
      </c>
      <c r="J820">
        <v>289173</v>
      </c>
      <c r="K820">
        <v>4.22</v>
      </c>
      <c r="L820">
        <v>16</v>
      </c>
      <c r="M820">
        <v>6.28</v>
      </c>
      <c r="N820">
        <v>5.24</v>
      </c>
      <c r="O820">
        <v>69.87</v>
      </c>
      <c r="P820">
        <v>2.1</v>
      </c>
      <c r="Q820">
        <v>7891</v>
      </c>
      <c r="R820">
        <v>3606</v>
      </c>
      <c r="S820">
        <v>3</v>
      </c>
      <c r="T820">
        <v>10393857</v>
      </c>
      <c r="U820">
        <v>6302532</v>
      </c>
      <c r="V820">
        <v>4091325</v>
      </c>
    </row>
    <row r="821" spans="1:22" x14ac:dyDescent="0.3">
      <c r="A821" t="s">
        <v>838</v>
      </c>
      <c r="B821" t="s">
        <v>1451</v>
      </c>
      <c r="C821" t="s">
        <v>1634</v>
      </c>
      <c r="D821" t="s">
        <v>1638</v>
      </c>
      <c r="E821">
        <v>2023</v>
      </c>
      <c r="F821" t="s">
        <v>1640</v>
      </c>
      <c r="G821">
        <v>1860</v>
      </c>
      <c r="H821">
        <v>4773</v>
      </c>
      <c r="I821">
        <v>2550</v>
      </c>
      <c r="J821">
        <v>78328</v>
      </c>
      <c r="K821">
        <v>14.45</v>
      </c>
      <c r="L821">
        <v>15</v>
      </c>
      <c r="M821">
        <v>4.3899999999999997</v>
      </c>
      <c r="N821">
        <v>13.43</v>
      </c>
      <c r="O821">
        <v>72.709999999999994</v>
      </c>
      <c r="P821">
        <v>2.4</v>
      </c>
      <c r="Q821">
        <v>10929</v>
      </c>
      <c r="R821">
        <v>1495</v>
      </c>
      <c r="S821">
        <v>9</v>
      </c>
      <c r="T821">
        <v>8877780</v>
      </c>
      <c r="U821">
        <v>4821328</v>
      </c>
      <c r="V821">
        <v>4056452</v>
      </c>
    </row>
    <row r="822" spans="1:22" x14ac:dyDescent="0.3">
      <c r="A822" t="s">
        <v>839</v>
      </c>
      <c r="B822" t="s">
        <v>1369</v>
      </c>
      <c r="C822" t="s">
        <v>1632</v>
      </c>
      <c r="D822" t="s">
        <v>1637</v>
      </c>
      <c r="E822">
        <v>2023</v>
      </c>
      <c r="F822" t="s">
        <v>1642</v>
      </c>
      <c r="G822">
        <v>773</v>
      </c>
      <c r="H822">
        <v>1645</v>
      </c>
      <c r="I822">
        <v>5557</v>
      </c>
      <c r="J822">
        <v>162911</v>
      </c>
      <c r="K822">
        <v>0.15</v>
      </c>
      <c r="L822">
        <v>14</v>
      </c>
      <c r="M822">
        <v>0.39</v>
      </c>
      <c r="N822">
        <v>18.43</v>
      </c>
      <c r="O822">
        <v>35.97</v>
      </c>
      <c r="P822">
        <v>1.7</v>
      </c>
      <c r="Q822">
        <v>20290</v>
      </c>
      <c r="R822">
        <v>9878</v>
      </c>
      <c r="S822">
        <v>2</v>
      </c>
      <c r="T822">
        <v>1271585</v>
      </c>
      <c r="U822">
        <v>4458472</v>
      </c>
      <c r="V822">
        <v>-3186887</v>
      </c>
    </row>
    <row r="823" spans="1:22" x14ac:dyDescent="0.3">
      <c r="A823" t="s">
        <v>840</v>
      </c>
      <c r="B823" t="s">
        <v>1562</v>
      </c>
      <c r="C823" t="s">
        <v>1634</v>
      </c>
      <c r="D823" t="s">
        <v>1635</v>
      </c>
      <c r="E823">
        <v>2023</v>
      </c>
      <c r="F823" t="s">
        <v>1641</v>
      </c>
      <c r="G823">
        <v>274</v>
      </c>
      <c r="H823">
        <v>6510</v>
      </c>
      <c r="I823">
        <v>2767</v>
      </c>
      <c r="J823">
        <v>325011</v>
      </c>
      <c r="K823">
        <v>10.74</v>
      </c>
      <c r="L823">
        <v>2</v>
      </c>
      <c r="M823">
        <v>5</v>
      </c>
      <c r="N823">
        <v>15.68</v>
      </c>
      <c r="O823">
        <v>67.69</v>
      </c>
      <c r="P823">
        <v>3</v>
      </c>
      <c r="Q823">
        <v>2137</v>
      </c>
      <c r="R823">
        <v>7629</v>
      </c>
      <c r="S823">
        <v>13</v>
      </c>
      <c r="T823">
        <v>1783740</v>
      </c>
      <c r="U823">
        <v>1083169</v>
      </c>
      <c r="V823">
        <v>700571</v>
      </c>
    </row>
    <row r="824" spans="1:22" x14ac:dyDescent="0.3">
      <c r="A824" t="s">
        <v>841</v>
      </c>
      <c r="B824" t="s">
        <v>1563</v>
      </c>
      <c r="C824" t="s">
        <v>1632</v>
      </c>
      <c r="D824" t="s">
        <v>1638</v>
      </c>
      <c r="E824">
        <v>2024</v>
      </c>
      <c r="F824" t="s">
        <v>1639</v>
      </c>
      <c r="G824">
        <v>4677</v>
      </c>
      <c r="H824">
        <v>17535</v>
      </c>
      <c r="I824">
        <v>4888</v>
      </c>
      <c r="J824">
        <v>109234</v>
      </c>
      <c r="K824">
        <v>10.59</v>
      </c>
      <c r="L824">
        <v>19</v>
      </c>
      <c r="M824">
        <v>7.65</v>
      </c>
      <c r="N824">
        <v>11.79</v>
      </c>
      <c r="O824">
        <v>62.62</v>
      </c>
      <c r="P824">
        <v>4.2</v>
      </c>
      <c r="Q824">
        <v>18833</v>
      </c>
      <c r="R824">
        <v>8403</v>
      </c>
      <c r="S824">
        <v>10</v>
      </c>
      <c r="T824">
        <v>82011195</v>
      </c>
      <c r="U824">
        <v>22970410</v>
      </c>
      <c r="V824">
        <v>59040785</v>
      </c>
    </row>
    <row r="825" spans="1:22" x14ac:dyDescent="0.3">
      <c r="A825" t="s">
        <v>842</v>
      </c>
      <c r="B825" t="s">
        <v>1078</v>
      </c>
      <c r="C825" t="s">
        <v>1633</v>
      </c>
      <c r="D825" t="s">
        <v>1636</v>
      </c>
      <c r="E825">
        <v>2024</v>
      </c>
      <c r="F825" t="s">
        <v>1641</v>
      </c>
      <c r="G825">
        <v>4258</v>
      </c>
      <c r="H825">
        <v>4540</v>
      </c>
      <c r="I825">
        <v>4978</v>
      </c>
      <c r="J825">
        <v>337995</v>
      </c>
      <c r="K825">
        <v>9.34</v>
      </c>
      <c r="L825">
        <v>4</v>
      </c>
      <c r="M825">
        <v>2.66</v>
      </c>
      <c r="N825">
        <v>23.99</v>
      </c>
      <c r="O825">
        <v>86.73</v>
      </c>
      <c r="P825">
        <v>3.6</v>
      </c>
      <c r="Q825">
        <v>11596</v>
      </c>
      <c r="R825">
        <v>552</v>
      </c>
      <c r="S825">
        <v>9</v>
      </c>
      <c r="T825">
        <v>19331320</v>
      </c>
      <c r="U825">
        <v>21534319</v>
      </c>
      <c r="V825">
        <v>-2202999</v>
      </c>
    </row>
    <row r="826" spans="1:22" x14ac:dyDescent="0.3">
      <c r="A826" t="s">
        <v>843</v>
      </c>
      <c r="B826" t="s">
        <v>1564</v>
      </c>
      <c r="C826" t="s">
        <v>1633</v>
      </c>
      <c r="D826" t="s">
        <v>1635</v>
      </c>
      <c r="E826">
        <v>2024</v>
      </c>
      <c r="F826" t="s">
        <v>1640</v>
      </c>
      <c r="G826">
        <v>4704</v>
      </c>
      <c r="H826">
        <v>11154</v>
      </c>
      <c r="I826">
        <v>8589</v>
      </c>
      <c r="J826">
        <v>343423</v>
      </c>
      <c r="K826">
        <v>14.85</v>
      </c>
      <c r="L826">
        <v>4</v>
      </c>
      <c r="M826">
        <v>8.07</v>
      </c>
      <c r="N826">
        <v>16.899999999999999</v>
      </c>
      <c r="O826">
        <v>84.49</v>
      </c>
      <c r="P826">
        <v>1.4</v>
      </c>
      <c r="Q826">
        <v>5087</v>
      </c>
      <c r="R826">
        <v>7436</v>
      </c>
      <c r="S826">
        <v>2</v>
      </c>
      <c r="T826">
        <v>52468416</v>
      </c>
      <c r="U826">
        <v>40746079</v>
      </c>
      <c r="V826">
        <v>11722337</v>
      </c>
    </row>
    <row r="827" spans="1:22" x14ac:dyDescent="0.3">
      <c r="A827" t="s">
        <v>844</v>
      </c>
      <c r="B827" t="s">
        <v>1154</v>
      </c>
      <c r="C827" t="s">
        <v>1634</v>
      </c>
      <c r="D827" t="s">
        <v>1638</v>
      </c>
      <c r="E827">
        <v>2023</v>
      </c>
      <c r="F827" t="s">
        <v>1642</v>
      </c>
      <c r="G827">
        <v>2098</v>
      </c>
      <c r="H827">
        <v>18366</v>
      </c>
      <c r="I827">
        <v>3746</v>
      </c>
      <c r="J827">
        <v>298503</v>
      </c>
      <c r="K827">
        <v>4.68</v>
      </c>
      <c r="L827">
        <v>19</v>
      </c>
      <c r="M827">
        <v>2.52</v>
      </c>
      <c r="N827">
        <v>22.69</v>
      </c>
      <c r="O827">
        <v>73.150000000000006</v>
      </c>
      <c r="P827">
        <v>3</v>
      </c>
      <c r="Q827">
        <v>2611</v>
      </c>
      <c r="R827">
        <v>2731</v>
      </c>
      <c r="S827">
        <v>11</v>
      </c>
      <c r="T827">
        <v>38531868</v>
      </c>
      <c r="U827">
        <v>8157611</v>
      </c>
      <c r="V827">
        <v>30374257</v>
      </c>
    </row>
    <row r="828" spans="1:22" x14ac:dyDescent="0.3">
      <c r="A828" t="s">
        <v>845</v>
      </c>
      <c r="B828" t="s">
        <v>1341</v>
      </c>
      <c r="C828" t="s">
        <v>1634</v>
      </c>
      <c r="D828" t="s">
        <v>1636</v>
      </c>
      <c r="E828">
        <v>2023</v>
      </c>
      <c r="F828" t="s">
        <v>1639</v>
      </c>
      <c r="G828">
        <v>4799</v>
      </c>
      <c r="H828">
        <v>19133</v>
      </c>
      <c r="I828">
        <v>10441</v>
      </c>
      <c r="J828">
        <v>277135</v>
      </c>
      <c r="K828">
        <v>5.0999999999999996</v>
      </c>
      <c r="L828">
        <v>14</v>
      </c>
      <c r="M828">
        <v>8.24</v>
      </c>
      <c r="N828">
        <v>18.239999999999998</v>
      </c>
      <c r="O828">
        <v>67.87</v>
      </c>
      <c r="P828">
        <v>3.8</v>
      </c>
      <c r="Q828">
        <v>9867</v>
      </c>
      <c r="R828">
        <v>2286</v>
      </c>
      <c r="S828">
        <v>13</v>
      </c>
      <c r="T828">
        <v>91819267</v>
      </c>
      <c r="U828">
        <v>50383494</v>
      </c>
      <c r="V828">
        <v>41435773</v>
      </c>
    </row>
    <row r="829" spans="1:22" x14ac:dyDescent="0.3">
      <c r="A829" t="s">
        <v>846</v>
      </c>
      <c r="B829" t="s">
        <v>1348</v>
      </c>
      <c r="C829" t="s">
        <v>1633</v>
      </c>
      <c r="D829" t="s">
        <v>1637</v>
      </c>
      <c r="E829">
        <v>2023</v>
      </c>
      <c r="F829" t="s">
        <v>1642</v>
      </c>
      <c r="G829">
        <v>4465</v>
      </c>
      <c r="H829">
        <v>18514</v>
      </c>
      <c r="I829">
        <v>6194</v>
      </c>
      <c r="J829">
        <v>123402</v>
      </c>
      <c r="K829">
        <v>1.18</v>
      </c>
      <c r="L829">
        <v>17</v>
      </c>
      <c r="M829">
        <v>0.85</v>
      </c>
      <c r="N829">
        <v>18.39</v>
      </c>
      <c r="O829">
        <v>31.92</v>
      </c>
      <c r="P829">
        <v>3.1</v>
      </c>
      <c r="Q829">
        <v>2222</v>
      </c>
      <c r="R829">
        <v>6067</v>
      </c>
      <c r="S829">
        <v>10</v>
      </c>
      <c r="T829">
        <v>82665010</v>
      </c>
      <c r="U829">
        <v>27779612</v>
      </c>
      <c r="V829">
        <v>54885398</v>
      </c>
    </row>
    <row r="830" spans="1:22" x14ac:dyDescent="0.3">
      <c r="A830" t="s">
        <v>847</v>
      </c>
      <c r="B830" t="s">
        <v>1199</v>
      </c>
      <c r="C830" t="s">
        <v>1633</v>
      </c>
      <c r="D830" t="s">
        <v>1637</v>
      </c>
      <c r="E830">
        <v>2024</v>
      </c>
      <c r="F830" t="s">
        <v>1641</v>
      </c>
      <c r="G830">
        <v>1623</v>
      </c>
      <c r="H830">
        <v>16496</v>
      </c>
      <c r="I830">
        <v>8680</v>
      </c>
      <c r="J830">
        <v>327593</v>
      </c>
      <c r="K830">
        <v>6.64</v>
      </c>
      <c r="L830">
        <v>14</v>
      </c>
      <c r="M830">
        <v>8.66</v>
      </c>
      <c r="N830">
        <v>2</v>
      </c>
      <c r="O830">
        <v>77.680000000000007</v>
      </c>
      <c r="P830">
        <v>2.6</v>
      </c>
      <c r="Q830">
        <v>6366</v>
      </c>
      <c r="R830">
        <v>6474</v>
      </c>
      <c r="S830">
        <v>3</v>
      </c>
      <c r="T830">
        <v>26773008</v>
      </c>
      <c r="U830">
        <v>14415233</v>
      </c>
      <c r="V830">
        <v>12357775</v>
      </c>
    </row>
    <row r="831" spans="1:22" x14ac:dyDescent="0.3">
      <c r="A831" t="s">
        <v>848</v>
      </c>
      <c r="B831" t="s">
        <v>1565</v>
      </c>
      <c r="C831" t="s">
        <v>1633</v>
      </c>
      <c r="D831" t="s">
        <v>1637</v>
      </c>
      <c r="E831">
        <v>2024</v>
      </c>
      <c r="F831" t="s">
        <v>1642</v>
      </c>
      <c r="G831">
        <v>1878</v>
      </c>
      <c r="H831">
        <v>17836</v>
      </c>
      <c r="I831">
        <v>11323</v>
      </c>
      <c r="J831">
        <v>388365</v>
      </c>
      <c r="K831">
        <v>3.92</v>
      </c>
      <c r="L831">
        <v>1</v>
      </c>
      <c r="M831">
        <v>4.99</v>
      </c>
      <c r="N831">
        <v>8.99</v>
      </c>
      <c r="O831">
        <v>44.2</v>
      </c>
      <c r="P831">
        <v>3.5</v>
      </c>
      <c r="Q831">
        <v>11639</v>
      </c>
      <c r="R831">
        <v>5458</v>
      </c>
      <c r="S831">
        <v>4</v>
      </c>
      <c r="T831">
        <v>33496008</v>
      </c>
      <c r="U831">
        <v>21652959</v>
      </c>
      <c r="V831">
        <v>11843049</v>
      </c>
    </row>
    <row r="832" spans="1:22" x14ac:dyDescent="0.3">
      <c r="A832" t="s">
        <v>849</v>
      </c>
      <c r="B832" t="s">
        <v>1310</v>
      </c>
      <c r="C832" t="s">
        <v>1632</v>
      </c>
      <c r="D832" t="s">
        <v>1636</v>
      </c>
      <c r="E832">
        <v>2023</v>
      </c>
      <c r="F832" t="s">
        <v>1641</v>
      </c>
      <c r="G832">
        <v>1967</v>
      </c>
      <c r="H832">
        <v>10353</v>
      </c>
      <c r="I832">
        <v>5875</v>
      </c>
      <c r="J832">
        <v>401224</v>
      </c>
      <c r="K832">
        <v>5.15</v>
      </c>
      <c r="L832">
        <v>12</v>
      </c>
      <c r="M832">
        <v>2.97</v>
      </c>
      <c r="N832">
        <v>21.46</v>
      </c>
      <c r="O832">
        <v>31.78</v>
      </c>
      <c r="P832">
        <v>4.9000000000000004</v>
      </c>
      <c r="Q832">
        <v>18586</v>
      </c>
      <c r="R832">
        <v>4448</v>
      </c>
      <c r="S832">
        <v>3</v>
      </c>
      <c r="T832">
        <v>20364351</v>
      </c>
      <c r="U832">
        <v>11957349</v>
      </c>
      <c r="V832">
        <v>8407002</v>
      </c>
    </row>
    <row r="833" spans="1:22" x14ac:dyDescent="0.3">
      <c r="A833" t="s">
        <v>850</v>
      </c>
      <c r="B833" t="s">
        <v>1517</v>
      </c>
      <c r="C833" t="s">
        <v>1633</v>
      </c>
      <c r="D833" t="s">
        <v>1637</v>
      </c>
      <c r="E833">
        <v>2024</v>
      </c>
      <c r="F833" t="s">
        <v>1642</v>
      </c>
      <c r="G833">
        <v>4284</v>
      </c>
      <c r="H833">
        <v>13195</v>
      </c>
      <c r="I833">
        <v>11212</v>
      </c>
      <c r="J833">
        <v>55451</v>
      </c>
      <c r="K833">
        <v>12.52</v>
      </c>
      <c r="L833">
        <v>3</v>
      </c>
      <c r="M833">
        <v>2.65</v>
      </c>
      <c r="N833">
        <v>5.82</v>
      </c>
      <c r="O833">
        <v>40.729999999999997</v>
      </c>
      <c r="P833">
        <v>1.4</v>
      </c>
      <c r="Q833">
        <v>3628</v>
      </c>
      <c r="R833">
        <v>1559</v>
      </c>
      <c r="S833">
        <v>14</v>
      </c>
      <c r="T833">
        <v>56527380</v>
      </c>
      <c r="U833">
        <v>48087659</v>
      </c>
      <c r="V833">
        <v>8439721</v>
      </c>
    </row>
    <row r="834" spans="1:22" x14ac:dyDescent="0.3">
      <c r="A834" t="s">
        <v>851</v>
      </c>
      <c r="B834" t="s">
        <v>1566</v>
      </c>
      <c r="C834" t="s">
        <v>1634</v>
      </c>
      <c r="D834" t="s">
        <v>1636</v>
      </c>
      <c r="E834">
        <v>2024</v>
      </c>
      <c r="F834" t="s">
        <v>1642</v>
      </c>
      <c r="G834">
        <v>2076</v>
      </c>
      <c r="H834">
        <v>4352</v>
      </c>
      <c r="I834">
        <v>12781</v>
      </c>
      <c r="J834">
        <v>137178</v>
      </c>
      <c r="K834">
        <v>14.03</v>
      </c>
      <c r="L834">
        <v>9</v>
      </c>
      <c r="M834">
        <v>4.32</v>
      </c>
      <c r="N834">
        <v>2.89</v>
      </c>
      <c r="O834">
        <v>76.87</v>
      </c>
      <c r="P834">
        <v>2.6</v>
      </c>
      <c r="Q834">
        <v>10618</v>
      </c>
      <c r="R834">
        <v>2042</v>
      </c>
      <c r="S834">
        <v>9</v>
      </c>
      <c r="T834">
        <v>9034752</v>
      </c>
      <c r="U834">
        <v>26670534</v>
      </c>
      <c r="V834">
        <v>-17635782</v>
      </c>
    </row>
    <row r="835" spans="1:22" x14ac:dyDescent="0.3">
      <c r="A835" t="s">
        <v>852</v>
      </c>
      <c r="B835" t="s">
        <v>1321</v>
      </c>
      <c r="C835" t="s">
        <v>1632</v>
      </c>
      <c r="D835" t="s">
        <v>1637</v>
      </c>
      <c r="E835">
        <v>2024</v>
      </c>
      <c r="F835" t="s">
        <v>1641</v>
      </c>
      <c r="G835">
        <v>3794</v>
      </c>
      <c r="H835">
        <v>17514</v>
      </c>
      <c r="I835">
        <v>8030</v>
      </c>
      <c r="J835">
        <v>484532</v>
      </c>
      <c r="K835">
        <v>2.79</v>
      </c>
      <c r="L835">
        <v>12</v>
      </c>
      <c r="M835">
        <v>9.99</v>
      </c>
      <c r="N835">
        <v>8.15</v>
      </c>
      <c r="O835">
        <v>21.89</v>
      </c>
      <c r="P835">
        <v>2.6</v>
      </c>
      <c r="Q835">
        <v>4017</v>
      </c>
      <c r="R835">
        <v>5522</v>
      </c>
      <c r="S835">
        <v>3</v>
      </c>
      <c r="T835">
        <v>66448116</v>
      </c>
      <c r="U835">
        <v>30950352</v>
      </c>
      <c r="V835">
        <v>35497764</v>
      </c>
    </row>
    <row r="836" spans="1:22" x14ac:dyDescent="0.3">
      <c r="A836" t="s">
        <v>853</v>
      </c>
      <c r="B836" t="s">
        <v>1512</v>
      </c>
      <c r="C836" t="s">
        <v>1632</v>
      </c>
      <c r="D836" t="s">
        <v>1635</v>
      </c>
      <c r="E836">
        <v>2024</v>
      </c>
      <c r="F836" t="s">
        <v>1640</v>
      </c>
      <c r="G836">
        <v>951</v>
      </c>
      <c r="H836">
        <v>2487</v>
      </c>
      <c r="I836">
        <v>11802</v>
      </c>
      <c r="J836">
        <v>375905</v>
      </c>
      <c r="K836">
        <v>5.59</v>
      </c>
      <c r="L836">
        <v>9</v>
      </c>
      <c r="M836">
        <v>2.2000000000000002</v>
      </c>
      <c r="N836">
        <v>5.51</v>
      </c>
      <c r="O836">
        <v>46.49</v>
      </c>
      <c r="P836">
        <v>3.3</v>
      </c>
      <c r="Q836">
        <v>19033</v>
      </c>
      <c r="R836">
        <v>5296</v>
      </c>
      <c r="S836">
        <v>11</v>
      </c>
      <c r="T836">
        <v>2365137</v>
      </c>
      <c r="U836">
        <v>11599607</v>
      </c>
      <c r="V836">
        <v>-9234470</v>
      </c>
    </row>
    <row r="837" spans="1:22" x14ac:dyDescent="0.3">
      <c r="A837" t="s">
        <v>854</v>
      </c>
      <c r="B837" t="s">
        <v>1455</v>
      </c>
      <c r="C837" t="s">
        <v>1634</v>
      </c>
      <c r="D837" t="s">
        <v>1636</v>
      </c>
      <c r="E837">
        <v>2024</v>
      </c>
      <c r="F837" t="s">
        <v>1640</v>
      </c>
      <c r="G837">
        <v>4835</v>
      </c>
      <c r="H837">
        <v>9122</v>
      </c>
      <c r="I837">
        <v>14747</v>
      </c>
      <c r="J837">
        <v>286562</v>
      </c>
      <c r="K837">
        <v>13.93</v>
      </c>
      <c r="L837">
        <v>8</v>
      </c>
      <c r="M837">
        <v>1.03</v>
      </c>
      <c r="N837">
        <v>23.13</v>
      </c>
      <c r="O837">
        <v>49.39</v>
      </c>
      <c r="P837">
        <v>1.6</v>
      </c>
      <c r="Q837">
        <v>15728</v>
      </c>
      <c r="R837">
        <v>161</v>
      </c>
      <c r="S837">
        <v>3</v>
      </c>
      <c r="T837">
        <v>44104870</v>
      </c>
      <c r="U837">
        <v>71588307</v>
      </c>
      <c r="V837">
        <v>-27483437</v>
      </c>
    </row>
    <row r="838" spans="1:22" x14ac:dyDescent="0.3">
      <c r="A838" t="s">
        <v>855</v>
      </c>
      <c r="B838" t="s">
        <v>1567</v>
      </c>
      <c r="C838" t="s">
        <v>1632</v>
      </c>
      <c r="D838" t="s">
        <v>1635</v>
      </c>
      <c r="E838">
        <v>2024</v>
      </c>
      <c r="F838" t="s">
        <v>1642</v>
      </c>
      <c r="G838">
        <v>2089</v>
      </c>
      <c r="H838">
        <v>10660</v>
      </c>
      <c r="I838">
        <v>14486</v>
      </c>
      <c r="J838">
        <v>351014</v>
      </c>
      <c r="K838">
        <v>0.93</v>
      </c>
      <c r="L838">
        <v>7</v>
      </c>
      <c r="M838">
        <v>5.85</v>
      </c>
      <c r="N838">
        <v>21.7</v>
      </c>
      <c r="O838">
        <v>12.93</v>
      </c>
      <c r="P838">
        <v>1.7</v>
      </c>
      <c r="Q838">
        <v>15679</v>
      </c>
      <c r="R838">
        <v>1594</v>
      </c>
      <c r="S838">
        <v>2</v>
      </c>
      <c r="T838">
        <v>22268740</v>
      </c>
      <c r="U838">
        <v>30612268</v>
      </c>
      <c r="V838">
        <v>-8343528</v>
      </c>
    </row>
    <row r="839" spans="1:22" x14ac:dyDescent="0.3">
      <c r="A839" t="s">
        <v>856</v>
      </c>
      <c r="B839" t="s">
        <v>1568</v>
      </c>
      <c r="C839" t="s">
        <v>1634</v>
      </c>
      <c r="D839" t="s">
        <v>1637</v>
      </c>
      <c r="E839">
        <v>2024</v>
      </c>
      <c r="F839" t="s">
        <v>1641</v>
      </c>
      <c r="G839">
        <v>59</v>
      </c>
      <c r="H839">
        <v>18984</v>
      </c>
      <c r="I839">
        <v>13720</v>
      </c>
      <c r="J839">
        <v>408710</v>
      </c>
      <c r="K839">
        <v>1.39</v>
      </c>
      <c r="L839">
        <v>2</v>
      </c>
      <c r="M839">
        <v>4.8899999999999997</v>
      </c>
      <c r="N839">
        <v>12.49</v>
      </c>
      <c r="O839">
        <v>25.66</v>
      </c>
      <c r="P839">
        <v>2.1</v>
      </c>
      <c r="Q839">
        <v>19762</v>
      </c>
      <c r="R839">
        <v>1280</v>
      </c>
      <c r="S839">
        <v>8</v>
      </c>
      <c r="T839">
        <v>1120056</v>
      </c>
      <c r="U839">
        <v>1218190</v>
      </c>
      <c r="V839">
        <v>-98134</v>
      </c>
    </row>
    <row r="840" spans="1:22" x14ac:dyDescent="0.3">
      <c r="A840" t="s">
        <v>857</v>
      </c>
      <c r="B840" t="s">
        <v>1230</v>
      </c>
      <c r="C840" t="s">
        <v>1632</v>
      </c>
      <c r="D840" t="s">
        <v>1636</v>
      </c>
      <c r="E840">
        <v>2023</v>
      </c>
      <c r="F840" t="s">
        <v>1641</v>
      </c>
      <c r="G840">
        <v>310</v>
      </c>
      <c r="H840">
        <v>8152</v>
      </c>
      <c r="I840">
        <v>2331</v>
      </c>
      <c r="J840">
        <v>435893</v>
      </c>
      <c r="K840">
        <v>2.44</v>
      </c>
      <c r="L840">
        <v>15</v>
      </c>
      <c r="M840">
        <v>5.24</v>
      </c>
      <c r="N840">
        <v>1.53</v>
      </c>
      <c r="O840">
        <v>76.14</v>
      </c>
      <c r="P840">
        <v>4.8</v>
      </c>
      <c r="Q840">
        <v>11175</v>
      </c>
      <c r="R840">
        <v>6368</v>
      </c>
      <c r="S840">
        <v>13</v>
      </c>
      <c r="T840">
        <v>2527120</v>
      </c>
      <c r="U840">
        <v>1158503</v>
      </c>
      <c r="V840">
        <v>1368617</v>
      </c>
    </row>
    <row r="841" spans="1:22" x14ac:dyDescent="0.3">
      <c r="A841" t="s">
        <v>858</v>
      </c>
      <c r="B841" t="s">
        <v>1284</v>
      </c>
      <c r="C841" t="s">
        <v>1634</v>
      </c>
      <c r="D841" t="s">
        <v>1637</v>
      </c>
      <c r="E841">
        <v>2023</v>
      </c>
      <c r="F841" t="s">
        <v>1642</v>
      </c>
      <c r="G841">
        <v>1723</v>
      </c>
      <c r="H841">
        <v>8921</v>
      </c>
      <c r="I841">
        <v>13874</v>
      </c>
      <c r="J841">
        <v>173765</v>
      </c>
      <c r="K841">
        <v>8.93</v>
      </c>
      <c r="L841">
        <v>13</v>
      </c>
      <c r="M841">
        <v>6.67</v>
      </c>
      <c r="N841">
        <v>17.86</v>
      </c>
      <c r="O841">
        <v>76.459999999999994</v>
      </c>
      <c r="P841">
        <v>3.9</v>
      </c>
      <c r="Q841">
        <v>1809</v>
      </c>
      <c r="R841">
        <v>2888</v>
      </c>
      <c r="S841">
        <v>3</v>
      </c>
      <c r="T841">
        <v>15370883</v>
      </c>
      <c r="U841">
        <v>24078667</v>
      </c>
      <c r="V841">
        <v>-8707784</v>
      </c>
    </row>
    <row r="842" spans="1:22" x14ac:dyDescent="0.3">
      <c r="A842" t="s">
        <v>859</v>
      </c>
      <c r="B842" t="s">
        <v>1569</v>
      </c>
      <c r="C842" t="s">
        <v>1632</v>
      </c>
      <c r="D842" t="s">
        <v>1636</v>
      </c>
      <c r="E842">
        <v>2023</v>
      </c>
      <c r="F842" t="s">
        <v>1641</v>
      </c>
      <c r="G842">
        <v>2269</v>
      </c>
      <c r="H842">
        <v>2269</v>
      </c>
      <c r="I842">
        <v>3790</v>
      </c>
      <c r="J842">
        <v>437025</v>
      </c>
      <c r="K842">
        <v>2.2599999999999998</v>
      </c>
      <c r="L842">
        <v>8</v>
      </c>
      <c r="M842">
        <v>2.67</v>
      </c>
      <c r="N842">
        <v>15.59</v>
      </c>
      <c r="O842">
        <v>33.39</v>
      </c>
      <c r="P842">
        <v>3.6</v>
      </c>
      <c r="Q842">
        <v>5452</v>
      </c>
      <c r="R842">
        <v>4736</v>
      </c>
      <c r="S842">
        <v>11</v>
      </c>
      <c r="T842">
        <v>5148361</v>
      </c>
      <c r="U842">
        <v>9036535</v>
      </c>
      <c r="V842">
        <v>-3888174</v>
      </c>
    </row>
    <row r="843" spans="1:22" x14ac:dyDescent="0.3">
      <c r="A843" t="s">
        <v>860</v>
      </c>
      <c r="B843" t="s">
        <v>1442</v>
      </c>
      <c r="C843" t="s">
        <v>1632</v>
      </c>
      <c r="D843" t="s">
        <v>1635</v>
      </c>
      <c r="E843">
        <v>2023</v>
      </c>
      <c r="F843" t="s">
        <v>1641</v>
      </c>
      <c r="G843">
        <v>2110</v>
      </c>
      <c r="H843">
        <v>19227</v>
      </c>
      <c r="I843">
        <v>7955</v>
      </c>
      <c r="J843">
        <v>474089</v>
      </c>
      <c r="K843">
        <v>14.52</v>
      </c>
      <c r="L843">
        <v>10</v>
      </c>
      <c r="M843">
        <v>9.11</v>
      </c>
      <c r="N843">
        <v>24.26</v>
      </c>
      <c r="O843">
        <v>79.989999999999995</v>
      </c>
      <c r="P843">
        <v>4.3</v>
      </c>
      <c r="Q843">
        <v>20933</v>
      </c>
      <c r="R843">
        <v>4821</v>
      </c>
      <c r="S843">
        <v>6</v>
      </c>
      <c r="T843">
        <v>40568970</v>
      </c>
      <c r="U843">
        <v>17259139</v>
      </c>
      <c r="V843">
        <v>23309831</v>
      </c>
    </row>
    <row r="844" spans="1:22" x14ac:dyDescent="0.3">
      <c r="A844" t="s">
        <v>861</v>
      </c>
      <c r="B844" t="s">
        <v>1462</v>
      </c>
      <c r="C844" t="s">
        <v>1632</v>
      </c>
      <c r="D844" t="s">
        <v>1636</v>
      </c>
      <c r="E844">
        <v>2024</v>
      </c>
      <c r="F844" t="s">
        <v>1642</v>
      </c>
      <c r="G844">
        <v>3763</v>
      </c>
      <c r="H844">
        <v>15614</v>
      </c>
      <c r="I844">
        <v>5293</v>
      </c>
      <c r="J844">
        <v>178389</v>
      </c>
      <c r="K844">
        <v>6.7</v>
      </c>
      <c r="L844">
        <v>2</v>
      </c>
      <c r="M844">
        <v>4.3600000000000003</v>
      </c>
      <c r="N844">
        <v>13.97</v>
      </c>
      <c r="O844">
        <v>71.739999999999995</v>
      </c>
      <c r="P844">
        <v>1.5</v>
      </c>
      <c r="Q844">
        <v>15371</v>
      </c>
      <c r="R844">
        <v>5810</v>
      </c>
      <c r="S844">
        <v>6</v>
      </c>
      <c r="T844">
        <v>58755482</v>
      </c>
      <c r="U844">
        <v>20095948</v>
      </c>
      <c r="V844">
        <v>38659534</v>
      </c>
    </row>
    <row r="845" spans="1:22" x14ac:dyDescent="0.3">
      <c r="A845" t="s">
        <v>862</v>
      </c>
      <c r="B845" t="s">
        <v>1570</v>
      </c>
      <c r="C845" t="s">
        <v>1634</v>
      </c>
      <c r="D845" t="s">
        <v>1638</v>
      </c>
      <c r="E845">
        <v>2024</v>
      </c>
      <c r="F845" t="s">
        <v>1639</v>
      </c>
      <c r="G845">
        <v>1669</v>
      </c>
      <c r="H845">
        <v>5858</v>
      </c>
      <c r="I845">
        <v>10135</v>
      </c>
      <c r="J845">
        <v>239699</v>
      </c>
      <c r="K845">
        <v>7.52</v>
      </c>
      <c r="L845">
        <v>4</v>
      </c>
      <c r="M845">
        <v>1.29</v>
      </c>
      <c r="N845">
        <v>8.41</v>
      </c>
      <c r="O845">
        <v>43.43</v>
      </c>
      <c r="P845">
        <v>4.4000000000000004</v>
      </c>
      <c r="Q845">
        <v>11192</v>
      </c>
      <c r="R845">
        <v>7802</v>
      </c>
      <c r="S845">
        <v>4</v>
      </c>
      <c r="T845">
        <v>9777002</v>
      </c>
      <c r="U845">
        <v>17155014</v>
      </c>
      <c r="V845">
        <v>-7378012</v>
      </c>
    </row>
    <row r="846" spans="1:22" x14ac:dyDescent="0.3">
      <c r="A846" t="s">
        <v>863</v>
      </c>
      <c r="B846" t="s">
        <v>1174</v>
      </c>
      <c r="C846" t="s">
        <v>1633</v>
      </c>
      <c r="D846" t="s">
        <v>1636</v>
      </c>
      <c r="E846">
        <v>2023</v>
      </c>
      <c r="F846" t="s">
        <v>1641</v>
      </c>
      <c r="G846">
        <v>370</v>
      </c>
      <c r="H846">
        <v>13043</v>
      </c>
      <c r="I846">
        <v>1733</v>
      </c>
      <c r="J846">
        <v>247227</v>
      </c>
      <c r="K846">
        <v>3.7</v>
      </c>
      <c r="L846">
        <v>9</v>
      </c>
      <c r="M846">
        <v>7.42</v>
      </c>
      <c r="N846">
        <v>12.98</v>
      </c>
      <c r="O846">
        <v>69.87</v>
      </c>
      <c r="P846">
        <v>3.4</v>
      </c>
      <c r="Q846">
        <v>1515</v>
      </c>
      <c r="R846">
        <v>205</v>
      </c>
      <c r="S846">
        <v>4</v>
      </c>
      <c r="T846">
        <v>4825910</v>
      </c>
      <c r="U846">
        <v>888437</v>
      </c>
      <c r="V846">
        <v>3937473</v>
      </c>
    </row>
    <row r="847" spans="1:22" x14ac:dyDescent="0.3">
      <c r="A847" t="s">
        <v>864</v>
      </c>
      <c r="B847" t="s">
        <v>1571</v>
      </c>
      <c r="C847" t="s">
        <v>1634</v>
      </c>
      <c r="D847" t="s">
        <v>1637</v>
      </c>
      <c r="E847">
        <v>2024</v>
      </c>
      <c r="F847" t="s">
        <v>1641</v>
      </c>
      <c r="G847">
        <v>1392</v>
      </c>
      <c r="H847">
        <v>7199</v>
      </c>
      <c r="I847">
        <v>2260</v>
      </c>
      <c r="J847">
        <v>337516</v>
      </c>
      <c r="K847">
        <v>7.06</v>
      </c>
      <c r="L847">
        <v>12</v>
      </c>
      <c r="M847">
        <v>6.43</v>
      </c>
      <c r="N847">
        <v>24.48</v>
      </c>
      <c r="O847">
        <v>86.91</v>
      </c>
      <c r="P847">
        <v>2.2999999999999998</v>
      </c>
      <c r="Q847">
        <v>18489</v>
      </c>
      <c r="R847">
        <v>9446</v>
      </c>
      <c r="S847">
        <v>14</v>
      </c>
      <c r="T847">
        <v>10021008</v>
      </c>
      <c r="U847">
        <v>3483436</v>
      </c>
      <c r="V847">
        <v>6537572</v>
      </c>
    </row>
    <row r="848" spans="1:22" x14ac:dyDescent="0.3">
      <c r="A848" t="s">
        <v>865</v>
      </c>
      <c r="B848" t="s">
        <v>1473</v>
      </c>
      <c r="C848" t="s">
        <v>1632</v>
      </c>
      <c r="D848" t="s">
        <v>1638</v>
      </c>
      <c r="E848">
        <v>2023</v>
      </c>
      <c r="F848" t="s">
        <v>1640</v>
      </c>
      <c r="G848">
        <v>2426</v>
      </c>
      <c r="H848">
        <v>19125</v>
      </c>
      <c r="I848">
        <v>14940</v>
      </c>
      <c r="J848">
        <v>315786</v>
      </c>
      <c r="K848">
        <v>9.93</v>
      </c>
      <c r="L848">
        <v>3</v>
      </c>
      <c r="M848">
        <v>3.16</v>
      </c>
      <c r="N848">
        <v>17.41</v>
      </c>
      <c r="O848">
        <v>46.72</v>
      </c>
      <c r="P848">
        <v>4.3</v>
      </c>
      <c r="Q848">
        <v>17505</v>
      </c>
      <c r="R848">
        <v>4187</v>
      </c>
      <c r="S848">
        <v>13</v>
      </c>
      <c r="T848">
        <v>46397250</v>
      </c>
      <c r="U848">
        <v>36560226</v>
      </c>
      <c r="V848">
        <v>9837024</v>
      </c>
    </row>
    <row r="849" spans="1:22" x14ac:dyDescent="0.3">
      <c r="A849" t="s">
        <v>866</v>
      </c>
      <c r="B849" t="s">
        <v>1572</v>
      </c>
      <c r="C849" t="s">
        <v>1634</v>
      </c>
      <c r="D849" t="s">
        <v>1635</v>
      </c>
      <c r="E849">
        <v>2024</v>
      </c>
      <c r="F849" t="s">
        <v>1639</v>
      </c>
      <c r="G849">
        <v>2882</v>
      </c>
      <c r="H849">
        <v>2625</v>
      </c>
      <c r="I849">
        <v>3523</v>
      </c>
      <c r="J849">
        <v>310220</v>
      </c>
      <c r="K849">
        <v>11.27</v>
      </c>
      <c r="L849">
        <v>12</v>
      </c>
      <c r="M849">
        <v>6.22</v>
      </c>
      <c r="N849">
        <v>16.8</v>
      </c>
      <c r="O849">
        <v>29.07</v>
      </c>
      <c r="P849">
        <v>4.2</v>
      </c>
      <c r="Q849">
        <v>15778</v>
      </c>
      <c r="R849">
        <v>4025</v>
      </c>
      <c r="S849">
        <v>4</v>
      </c>
      <c r="T849">
        <v>7565250</v>
      </c>
      <c r="U849">
        <v>10463506</v>
      </c>
      <c r="V849">
        <v>-2898256</v>
      </c>
    </row>
    <row r="850" spans="1:22" x14ac:dyDescent="0.3">
      <c r="A850" t="s">
        <v>867</v>
      </c>
      <c r="B850" t="s">
        <v>1573</v>
      </c>
      <c r="C850" t="s">
        <v>1633</v>
      </c>
      <c r="D850" t="s">
        <v>1636</v>
      </c>
      <c r="E850">
        <v>2024</v>
      </c>
      <c r="F850" t="s">
        <v>1640</v>
      </c>
      <c r="G850">
        <v>2874</v>
      </c>
      <c r="H850">
        <v>12293</v>
      </c>
      <c r="I850">
        <v>11504</v>
      </c>
      <c r="J850">
        <v>471217</v>
      </c>
      <c r="K850">
        <v>11.31</v>
      </c>
      <c r="L850">
        <v>11</v>
      </c>
      <c r="M850">
        <v>2.2000000000000002</v>
      </c>
      <c r="N850">
        <v>6.02</v>
      </c>
      <c r="O850">
        <v>85.35</v>
      </c>
      <c r="P850">
        <v>4.4000000000000004</v>
      </c>
      <c r="Q850">
        <v>16317</v>
      </c>
      <c r="R850">
        <v>2008</v>
      </c>
      <c r="S850">
        <v>7</v>
      </c>
      <c r="T850">
        <v>35330082</v>
      </c>
      <c r="U850">
        <v>33533713</v>
      </c>
      <c r="V850">
        <v>1796369</v>
      </c>
    </row>
    <row r="851" spans="1:22" x14ac:dyDescent="0.3">
      <c r="A851" t="s">
        <v>868</v>
      </c>
      <c r="B851" t="s">
        <v>1025</v>
      </c>
      <c r="C851" t="s">
        <v>1634</v>
      </c>
      <c r="D851" t="s">
        <v>1636</v>
      </c>
      <c r="E851">
        <v>2024</v>
      </c>
      <c r="F851" t="s">
        <v>1639</v>
      </c>
      <c r="G851">
        <v>2044</v>
      </c>
      <c r="H851">
        <v>8264</v>
      </c>
      <c r="I851">
        <v>1085</v>
      </c>
      <c r="J851">
        <v>346208</v>
      </c>
      <c r="K851">
        <v>8.67</v>
      </c>
      <c r="L851">
        <v>4</v>
      </c>
      <c r="M851">
        <v>4.45</v>
      </c>
      <c r="N851">
        <v>18.59</v>
      </c>
      <c r="O851">
        <v>58.3</v>
      </c>
      <c r="P851">
        <v>1.5</v>
      </c>
      <c r="Q851">
        <v>11259</v>
      </c>
      <c r="R851">
        <v>2149</v>
      </c>
      <c r="S851">
        <v>5</v>
      </c>
      <c r="T851">
        <v>16891616</v>
      </c>
      <c r="U851">
        <v>2563948</v>
      </c>
      <c r="V851">
        <v>14327668</v>
      </c>
    </row>
    <row r="852" spans="1:22" x14ac:dyDescent="0.3">
      <c r="A852" t="s">
        <v>869</v>
      </c>
      <c r="B852" t="s">
        <v>1409</v>
      </c>
      <c r="C852" t="s">
        <v>1634</v>
      </c>
      <c r="D852" t="s">
        <v>1638</v>
      </c>
      <c r="E852">
        <v>2023</v>
      </c>
      <c r="F852" t="s">
        <v>1642</v>
      </c>
      <c r="G852">
        <v>3008</v>
      </c>
      <c r="H852">
        <v>13823</v>
      </c>
      <c r="I852">
        <v>1064</v>
      </c>
      <c r="J852">
        <v>275898</v>
      </c>
      <c r="K852">
        <v>13.57</v>
      </c>
      <c r="L852">
        <v>9</v>
      </c>
      <c r="M852">
        <v>8.99</v>
      </c>
      <c r="N852">
        <v>18.760000000000002</v>
      </c>
      <c r="O852">
        <v>18.420000000000002</v>
      </c>
      <c r="P852">
        <v>4.9000000000000004</v>
      </c>
      <c r="Q852">
        <v>17164</v>
      </c>
      <c r="R852">
        <v>9566</v>
      </c>
      <c r="S852">
        <v>14</v>
      </c>
      <c r="T852">
        <v>41579584</v>
      </c>
      <c r="U852">
        <v>3476410</v>
      </c>
      <c r="V852">
        <v>38103174</v>
      </c>
    </row>
    <row r="853" spans="1:22" x14ac:dyDescent="0.3">
      <c r="A853" t="s">
        <v>870</v>
      </c>
      <c r="B853" t="s">
        <v>1043</v>
      </c>
      <c r="C853" t="s">
        <v>1633</v>
      </c>
      <c r="D853" t="s">
        <v>1638</v>
      </c>
      <c r="E853">
        <v>2023</v>
      </c>
      <c r="F853" t="s">
        <v>1642</v>
      </c>
      <c r="G853">
        <v>2088</v>
      </c>
      <c r="H853">
        <v>14531</v>
      </c>
      <c r="I853">
        <v>11359</v>
      </c>
      <c r="J853">
        <v>326266</v>
      </c>
      <c r="K853">
        <v>12.26</v>
      </c>
      <c r="L853">
        <v>8</v>
      </c>
      <c r="M853">
        <v>1.34</v>
      </c>
      <c r="N853">
        <v>7.93</v>
      </c>
      <c r="O853">
        <v>55.81</v>
      </c>
      <c r="P853">
        <v>4.8</v>
      </c>
      <c r="Q853">
        <v>7912</v>
      </c>
      <c r="R853">
        <v>9237</v>
      </c>
      <c r="S853">
        <v>4</v>
      </c>
      <c r="T853">
        <v>30340728</v>
      </c>
      <c r="U853">
        <v>24043858</v>
      </c>
      <c r="V853">
        <v>6296870</v>
      </c>
    </row>
    <row r="854" spans="1:22" x14ac:dyDescent="0.3">
      <c r="A854" t="s">
        <v>871</v>
      </c>
      <c r="B854" t="s">
        <v>1574</v>
      </c>
      <c r="C854" t="s">
        <v>1632</v>
      </c>
      <c r="D854" t="s">
        <v>1636</v>
      </c>
      <c r="E854">
        <v>2024</v>
      </c>
      <c r="F854" t="s">
        <v>1642</v>
      </c>
      <c r="G854">
        <v>3540</v>
      </c>
      <c r="H854">
        <v>15552</v>
      </c>
      <c r="I854">
        <v>7616</v>
      </c>
      <c r="J854">
        <v>468036</v>
      </c>
      <c r="K854">
        <v>11.36</v>
      </c>
      <c r="L854">
        <v>19</v>
      </c>
      <c r="M854">
        <v>3.87</v>
      </c>
      <c r="N854">
        <v>12.09</v>
      </c>
      <c r="O854">
        <v>50.05</v>
      </c>
      <c r="P854">
        <v>2.4</v>
      </c>
      <c r="Q854">
        <v>11696</v>
      </c>
      <c r="R854">
        <v>8272</v>
      </c>
      <c r="S854">
        <v>3</v>
      </c>
      <c r="T854">
        <v>55054080</v>
      </c>
      <c r="U854">
        <v>27428676</v>
      </c>
      <c r="V854">
        <v>27625404</v>
      </c>
    </row>
    <row r="855" spans="1:22" x14ac:dyDescent="0.3">
      <c r="A855" t="s">
        <v>872</v>
      </c>
      <c r="B855" t="s">
        <v>1575</v>
      </c>
      <c r="C855" t="s">
        <v>1633</v>
      </c>
      <c r="D855" t="s">
        <v>1637</v>
      </c>
      <c r="E855">
        <v>2023</v>
      </c>
      <c r="F855" t="s">
        <v>1642</v>
      </c>
      <c r="G855">
        <v>3727</v>
      </c>
      <c r="H855">
        <v>14140</v>
      </c>
      <c r="I855">
        <v>12439</v>
      </c>
      <c r="J855">
        <v>118431</v>
      </c>
      <c r="K855">
        <v>0.83</v>
      </c>
      <c r="L855">
        <v>6</v>
      </c>
      <c r="M855">
        <v>8.2100000000000009</v>
      </c>
      <c r="N855">
        <v>7.37</v>
      </c>
      <c r="O855">
        <v>78.45</v>
      </c>
      <c r="P855">
        <v>1.3</v>
      </c>
      <c r="Q855">
        <v>10007</v>
      </c>
      <c r="R855">
        <v>4004</v>
      </c>
      <c r="S855">
        <v>14</v>
      </c>
      <c r="T855">
        <v>52699780</v>
      </c>
      <c r="U855">
        <v>46478584</v>
      </c>
      <c r="V855">
        <v>6221196</v>
      </c>
    </row>
    <row r="856" spans="1:22" x14ac:dyDescent="0.3">
      <c r="A856" t="s">
        <v>873</v>
      </c>
      <c r="B856" t="s">
        <v>1188</v>
      </c>
      <c r="C856" t="s">
        <v>1633</v>
      </c>
      <c r="D856" t="s">
        <v>1638</v>
      </c>
      <c r="E856">
        <v>2024</v>
      </c>
      <c r="F856" t="s">
        <v>1639</v>
      </c>
      <c r="G856">
        <v>1168</v>
      </c>
      <c r="H856">
        <v>9343</v>
      </c>
      <c r="I856">
        <v>14765</v>
      </c>
      <c r="J856">
        <v>105745</v>
      </c>
      <c r="K856">
        <v>0.1</v>
      </c>
      <c r="L856">
        <v>1</v>
      </c>
      <c r="M856">
        <v>9.69</v>
      </c>
      <c r="N856">
        <v>6.47</v>
      </c>
      <c r="O856">
        <v>52.46</v>
      </c>
      <c r="P856">
        <v>1.7</v>
      </c>
      <c r="Q856">
        <v>6320</v>
      </c>
      <c r="R856">
        <v>3896</v>
      </c>
      <c r="S856">
        <v>4</v>
      </c>
      <c r="T856">
        <v>10912624</v>
      </c>
      <c r="U856">
        <v>17351265</v>
      </c>
      <c r="V856">
        <v>-6438641</v>
      </c>
    </row>
    <row r="857" spans="1:22" x14ac:dyDescent="0.3">
      <c r="A857" t="s">
        <v>874</v>
      </c>
      <c r="B857" t="s">
        <v>1576</v>
      </c>
      <c r="C857" t="s">
        <v>1634</v>
      </c>
      <c r="D857" t="s">
        <v>1636</v>
      </c>
      <c r="E857">
        <v>2023</v>
      </c>
      <c r="F857" t="s">
        <v>1640</v>
      </c>
      <c r="G857">
        <v>1654</v>
      </c>
      <c r="H857">
        <v>15710</v>
      </c>
      <c r="I857">
        <v>14314</v>
      </c>
      <c r="J857">
        <v>100081</v>
      </c>
      <c r="K857">
        <v>3.19</v>
      </c>
      <c r="L857">
        <v>6</v>
      </c>
      <c r="M857">
        <v>4.54</v>
      </c>
      <c r="N857">
        <v>0.65</v>
      </c>
      <c r="O857">
        <v>30.42</v>
      </c>
      <c r="P857">
        <v>5</v>
      </c>
      <c r="Q857">
        <v>9335</v>
      </c>
      <c r="R857">
        <v>392</v>
      </c>
      <c r="S857">
        <v>5</v>
      </c>
      <c r="T857">
        <v>25984340</v>
      </c>
      <c r="U857">
        <v>23775437</v>
      </c>
      <c r="V857">
        <v>2208903</v>
      </c>
    </row>
    <row r="858" spans="1:22" x14ac:dyDescent="0.3">
      <c r="A858" t="s">
        <v>875</v>
      </c>
      <c r="B858" t="s">
        <v>1096</v>
      </c>
      <c r="C858" t="s">
        <v>1632</v>
      </c>
      <c r="D858" t="s">
        <v>1635</v>
      </c>
      <c r="E858">
        <v>2023</v>
      </c>
      <c r="F858" t="s">
        <v>1642</v>
      </c>
      <c r="G858">
        <v>4077</v>
      </c>
      <c r="H858">
        <v>17956</v>
      </c>
      <c r="I858">
        <v>13908</v>
      </c>
      <c r="J858">
        <v>451927</v>
      </c>
      <c r="K858">
        <v>9.9499999999999993</v>
      </c>
      <c r="L858">
        <v>7</v>
      </c>
      <c r="M858">
        <v>5.07</v>
      </c>
      <c r="N858">
        <v>7.13</v>
      </c>
      <c r="O858">
        <v>64.05</v>
      </c>
      <c r="P858">
        <v>3.3</v>
      </c>
      <c r="Q858">
        <v>3349</v>
      </c>
      <c r="R858">
        <v>6366</v>
      </c>
      <c r="S858">
        <v>7</v>
      </c>
      <c r="T858">
        <v>73206612</v>
      </c>
      <c r="U858">
        <v>57154843</v>
      </c>
      <c r="V858">
        <v>16051769</v>
      </c>
    </row>
    <row r="859" spans="1:22" x14ac:dyDescent="0.3">
      <c r="A859" t="s">
        <v>876</v>
      </c>
      <c r="B859" t="s">
        <v>1577</v>
      </c>
      <c r="C859" t="s">
        <v>1632</v>
      </c>
      <c r="D859" t="s">
        <v>1635</v>
      </c>
      <c r="E859">
        <v>2023</v>
      </c>
      <c r="F859" t="s">
        <v>1640</v>
      </c>
      <c r="G859">
        <v>285</v>
      </c>
      <c r="H859">
        <v>11606</v>
      </c>
      <c r="I859">
        <v>2562</v>
      </c>
      <c r="J859">
        <v>266204</v>
      </c>
      <c r="K859">
        <v>6.17</v>
      </c>
      <c r="L859">
        <v>6</v>
      </c>
      <c r="M859">
        <v>5.72</v>
      </c>
      <c r="N859">
        <v>13.85</v>
      </c>
      <c r="O859">
        <v>53.41</v>
      </c>
      <c r="P859">
        <v>2.4</v>
      </c>
      <c r="Q859">
        <v>15087</v>
      </c>
      <c r="R859">
        <v>6470</v>
      </c>
      <c r="S859">
        <v>5</v>
      </c>
      <c r="T859">
        <v>3307710</v>
      </c>
      <c r="U859">
        <v>996374</v>
      </c>
      <c r="V859">
        <v>2311336</v>
      </c>
    </row>
    <row r="860" spans="1:22" x14ac:dyDescent="0.3">
      <c r="A860" t="s">
        <v>877</v>
      </c>
      <c r="B860" t="s">
        <v>1578</v>
      </c>
      <c r="C860" t="s">
        <v>1633</v>
      </c>
      <c r="D860" t="s">
        <v>1636</v>
      </c>
      <c r="E860">
        <v>2024</v>
      </c>
      <c r="F860" t="s">
        <v>1642</v>
      </c>
      <c r="G860">
        <v>2019</v>
      </c>
      <c r="H860">
        <v>6689</v>
      </c>
      <c r="I860">
        <v>12040</v>
      </c>
      <c r="J860">
        <v>462009</v>
      </c>
      <c r="K860">
        <v>6.04</v>
      </c>
      <c r="L860">
        <v>13</v>
      </c>
      <c r="M860">
        <v>9.32</v>
      </c>
      <c r="N860">
        <v>0.04</v>
      </c>
      <c r="O860">
        <v>28.64</v>
      </c>
      <c r="P860">
        <v>2.2000000000000002</v>
      </c>
      <c r="Q860">
        <v>3453</v>
      </c>
      <c r="R860">
        <v>4960</v>
      </c>
      <c r="S860">
        <v>9</v>
      </c>
      <c r="T860">
        <v>13505091</v>
      </c>
      <c r="U860">
        <v>24770769</v>
      </c>
      <c r="V860">
        <v>-11265678</v>
      </c>
    </row>
    <row r="861" spans="1:22" x14ac:dyDescent="0.3">
      <c r="A861" t="s">
        <v>878</v>
      </c>
      <c r="B861" t="s">
        <v>1087</v>
      </c>
      <c r="C861" t="s">
        <v>1633</v>
      </c>
      <c r="D861" t="s">
        <v>1635</v>
      </c>
      <c r="E861">
        <v>2023</v>
      </c>
      <c r="F861" t="s">
        <v>1642</v>
      </c>
      <c r="G861">
        <v>4479</v>
      </c>
      <c r="H861">
        <v>3972</v>
      </c>
      <c r="I861">
        <v>11373</v>
      </c>
      <c r="J861">
        <v>451415</v>
      </c>
      <c r="K861">
        <v>13.27</v>
      </c>
      <c r="L861">
        <v>18</v>
      </c>
      <c r="M861">
        <v>8.58</v>
      </c>
      <c r="N861">
        <v>7.08</v>
      </c>
      <c r="O861">
        <v>55.89</v>
      </c>
      <c r="P861">
        <v>2</v>
      </c>
      <c r="Q861">
        <v>20653</v>
      </c>
      <c r="R861">
        <v>3829</v>
      </c>
      <c r="S861">
        <v>4</v>
      </c>
      <c r="T861">
        <v>17790588</v>
      </c>
      <c r="U861">
        <v>51391082</v>
      </c>
      <c r="V861">
        <v>-33600494</v>
      </c>
    </row>
    <row r="862" spans="1:22" x14ac:dyDescent="0.3">
      <c r="A862" t="s">
        <v>879</v>
      </c>
      <c r="B862" t="s">
        <v>1579</v>
      </c>
      <c r="C862" t="s">
        <v>1634</v>
      </c>
      <c r="D862" t="s">
        <v>1635</v>
      </c>
      <c r="E862">
        <v>2024</v>
      </c>
      <c r="F862" t="s">
        <v>1640</v>
      </c>
      <c r="G862">
        <v>1958</v>
      </c>
      <c r="H862">
        <v>18591</v>
      </c>
      <c r="I862">
        <v>11261</v>
      </c>
      <c r="J862">
        <v>126253</v>
      </c>
      <c r="K862">
        <v>13.43</v>
      </c>
      <c r="L862">
        <v>4</v>
      </c>
      <c r="M862">
        <v>1.71</v>
      </c>
      <c r="N862">
        <v>22.04</v>
      </c>
      <c r="O862">
        <v>75.72</v>
      </c>
      <c r="P862">
        <v>3.7</v>
      </c>
      <c r="Q862">
        <v>14231</v>
      </c>
      <c r="R862">
        <v>8062</v>
      </c>
      <c r="S862">
        <v>13</v>
      </c>
      <c r="T862">
        <v>36401178</v>
      </c>
      <c r="U862">
        <v>22175291</v>
      </c>
      <c r="V862">
        <v>14225887</v>
      </c>
    </row>
    <row r="863" spans="1:22" x14ac:dyDescent="0.3">
      <c r="A863" t="s">
        <v>880</v>
      </c>
      <c r="B863" t="s">
        <v>1580</v>
      </c>
      <c r="C863" t="s">
        <v>1632</v>
      </c>
      <c r="D863" t="s">
        <v>1635</v>
      </c>
      <c r="E863">
        <v>2024</v>
      </c>
      <c r="F863" t="s">
        <v>1640</v>
      </c>
      <c r="G863">
        <v>425</v>
      </c>
      <c r="H863">
        <v>19688</v>
      </c>
      <c r="I863">
        <v>840</v>
      </c>
      <c r="J863">
        <v>348335</v>
      </c>
      <c r="K863">
        <v>13.64</v>
      </c>
      <c r="L863">
        <v>17</v>
      </c>
      <c r="M863">
        <v>4.37</v>
      </c>
      <c r="N863">
        <v>14.84</v>
      </c>
      <c r="O863">
        <v>12.29</v>
      </c>
      <c r="P863">
        <v>2.7</v>
      </c>
      <c r="Q863">
        <v>20930</v>
      </c>
      <c r="R863">
        <v>5610</v>
      </c>
      <c r="S863">
        <v>4</v>
      </c>
      <c r="T863">
        <v>8367400</v>
      </c>
      <c r="U863">
        <v>705335</v>
      </c>
      <c r="V863">
        <v>7662065</v>
      </c>
    </row>
    <row r="864" spans="1:22" x14ac:dyDescent="0.3">
      <c r="A864" t="s">
        <v>881</v>
      </c>
      <c r="B864" t="s">
        <v>1284</v>
      </c>
      <c r="C864" t="s">
        <v>1633</v>
      </c>
      <c r="D864" t="s">
        <v>1638</v>
      </c>
      <c r="E864">
        <v>2023</v>
      </c>
      <c r="F864" t="s">
        <v>1641</v>
      </c>
      <c r="G864">
        <v>3580</v>
      </c>
      <c r="H864">
        <v>8204</v>
      </c>
      <c r="I864">
        <v>6627</v>
      </c>
      <c r="J864">
        <v>322355</v>
      </c>
      <c r="K864">
        <v>4.71</v>
      </c>
      <c r="L864">
        <v>19</v>
      </c>
      <c r="M864">
        <v>4.6399999999999997</v>
      </c>
      <c r="N864">
        <v>15.2</v>
      </c>
      <c r="O864">
        <v>60.47</v>
      </c>
      <c r="P864">
        <v>4.9000000000000004</v>
      </c>
      <c r="Q864">
        <v>8340</v>
      </c>
      <c r="R864">
        <v>8719</v>
      </c>
      <c r="S864">
        <v>4</v>
      </c>
      <c r="T864">
        <v>29370320</v>
      </c>
      <c r="U864">
        <v>24047015</v>
      </c>
      <c r="V864">
        <v>5323305</v>
      </c>
    </row>
    <row r="865" spans="1:22" x14ac:dyDescent="0.3">
      <c r="A865" t="s">
        <v>882</v>
      </c>
      <c r="B865" t="s">
        <v>1165</v>
      </c>
      <c r="C865" t="s">
        <v>1633</v>
      </c>
      <c r="D865" t="s">
        <v>1637</v>
      </c>
      <c r="E865">
        <v>2024</v>
      </c>
      <c r="F865" t="s">
        <v>1641</v>
      </c>
      <c r="G865">
        <v>2685</v>
      </c>
      <c r="H865">
        <v>5213</v>
      </c>
      <c r="I865">
        <v>9059</v>
      </c>
      <c r="J865">
        <v>161086</v>
      </c>
      <c r="K865">
        <v>10.37</v>
      </c>
      <c r="L865">
        <v>11</v>
      </c>
      <c r="M865">
        <v>7.89</v>
      </c>
      <c r="N865">
        <v>10.08</v>
      </c>
      <c r="O865">
        <v>37.97</v>
      </c>
      <c r="P865">
        <v>3.7</v>
      </c>
      <c r="Q865">
        <v>6566</v>
      </c>
      <c r="R865">
        <v>6861</v>
      </c>
      <c r="S865">
        <v>9</v>
      </c>
      <c r="T865">
        <v>13996905</v>
      </c>
      <c r="U865">
        <v>24484501</v>
      </c>
      <c r="V865">
        <v>-10487596</v>
      </c>
    </row>
    <row r="866" spans="1:22" x14ac:dyDescent="0.3">
      <c r="A866" t="s">
        <v>883</v>
      </c>
      <c r="B866" t="s">
        <v>1579</v>
      </c>
      <c r="C866" t="s">
        <v>1633</v>
      </c>
      <c r="D866" t="s">
        <v>1636</v>
      </c>
      <c r="E866">
        <v>2024</v>
      </c>
      <c r="F866" t="s">
        <v>1642</v>
      </c>
      <c r="G866">
        <v>1620</v>
      </c>
      <c r="H866">
        <v>6551</v>
      </c>
      <c r="I866">
        <v>1787</v>
      </c>
      <c r="J866">
        <v>499962</v>
      </c>
      <c r="K866">
        <v>4.07</v>
      </c>
      <c r="L866">
        <v>16</v>
      </c>
      <c r="M866">
        <v>6.03</v>
      </c>
      <c r="N866">
        <v>16.91</v>
      </c>
      <c r="O866">
        <v>33.409999999999997</v>
      </c>
      <c r="P866">
        <v>4.2</v>
      </c>
      <c r="Q866">
        <v>3915</v>
      </c>
      <c r="R866">
        <v>6210</v>
      </c>
      <c r="S866">
        <v>5</v>
      </c>
      <c r="T866">
        <v>10612620</v>
      </c>
      <c r="U866">
        <v>3394902</v>
      </c>
      <c r="V866">
        <v>7217718</v>
      </c>
    </row>
    <row r="867" spans="1:22" x14ac:dyDescent="0.3">
      <c r="A867" t="s">
        <v>884</v>
      </c>
      <c r="B867" t="s">
        <v>1581</v>
      </c>
      <c r="C867" t="s">
        <v>1632</v>
      </c>
      <c r="D867" t="s">
        <v>1636</v>
      </c>
      <c r="E867">
        <v>2023</v>
      </c>
      <c r="F867" t="s">
        <v>1640</v>
      </c>
      <c r="G867">
        <v>2610</v>
      </c>
      <c r="H867">
        <v>12256</v>
      </c>
      <c r="I867">
        <v>14887</v>
      </c>
      <c r="J867">
        <v>464758</v>
      </c>
      <c r="K867">
        <v>2.86</v>
      </c>
      <c r="L867">
        <v>12</v>
      </c>
      <c r="M867">
        <v>6.54</v>
      </c>
      <c r="N867">
        <v>4.75</v>
      </c>
      <c r="O867">
        <v>41.41</v>
      </c>
      <c r="P867">
        <v>2.2000000000000002</v>
      </c>
      <c r="Q867">
        <v>3889</v>
      </c>
      <c r="R867">
        <v>7055</v>
      </c>
      <c r="S867">
        <v>2</v>
      </c>
      <c r="T867">
        <v>31988160</v>
      </c>
      <c r="U867">
        <v>39319828</v>
      </c>
      <c r="V867">
        <v>-7331668</v>
      </c>
    </row>
    <row r="868" spans="1:22" x14ac:dyDescent="0.3">
      <c r="A868" t="s">
        <v>885</v>
      </c>
      <c r="B868" t="s">
        <v>1310</v>
      </c>
      <c r="C868" t="s">
        <v>1632</v>
      </c>
      <c r="D868" t="s">
        <v>1636</v>
      </c>
      <c r="E868">
        <v>2024</v>
      </c>
      <c r="F868" t="s">
        <v>1640</v>
      </c>
      <c r="G868">
        <v>3441</v>
      </c>
      <c r="H868">
        <v>3975</v>
      </c>
      <c r="I868">
        <v>8604</v>
      </c>
      <c r="J868">
        <v>474528</v>
      </c>
      <c r="K868">
        <v>2.77</v>
      </c>
      <c r="L868">
        <v>1</v>
      </c>
      <c r="M868">
        <v>9.98</v>
      </c>
      <c r="N868">
        <v>20.47</v>
      </c>
      <c r="O868">
        <v>37.36</v>
      </c>
      <c r="P868">
        <v>1.3</v>
      </c>
      <c r="Q868">
        <v>17711</v>
      </c>
      <c r="R868">
        <v>206</v>
      </c>
      <c r="S868">
        <v>3</v>
      </c>
      <c r="T868">
        <v>13677975</v>
      </c>
      <c r="U868">
        <v>30080892</v>
      </c>
      <c r="V868">
        <v>-16402917</v>
      </c>
    </row>
    <row r="869" spans="1:22" x14ac:dyDescent="0.3">
      <c r="A869" t="s">
        <v>886</v>
      </c>
      <c r="B869" t="s">
        <v>1582</v>
      </c>
      <c r="C869" t="s">
        <v>1633</v>
      </c>
      <c r="D869" t="s">
        <v>1637</v>
      </c>
      <c r="E869">
        <v>2024</v>
      </c>
      <c r="F869" t="s">
        <v>1639</v>
      </c>
      <c r="G869">
        <v>3015</v>
      </c>
      <c r="H869">
        <v>5110</v>
      </c>
      <c r="I869">
        <v>8589</v>
      </c>
      <c r="J869">
        <v>488458</v>
      </c>
      <c r="K869">
        <v>5.13</v>
      </c>
      <c r="L869">
        <v>12</v>
      </c>
      <c r="M869">
        <v>0.75</v>
      </c>
      <c r="N869">
        <v>2.92</v>
      </c>
      <c r="O869">
        <v>76.58</v>
      </c>
      <c r="P869">
        <v>3</v>
      </c>
      <c r="Q869">
        <v>2263</v>
      </c>
      <c r="R869">
        <v>4854</v>
      </c>
      <c r="S869">
        <v>14</v>
      </c>
      <c r="T869">
        <v>15406650</v>
      </c>
      <c r="U869">
        <v>26384293</v>
      </c>
      <c r="V869">
        <v>-10977643</v>
      </c>
    </row>
    <row r="870" spans="1:22" x14ac:dyDescent="0.3">
      <c r="A870" t="s">
        <v>887</v>
      </c>
      <c r="B870" t="s">
        <v>1490</v>
      </c>
      <c r="C870" t="s">
        <v>1633</v>
      </c>
      <c r="D870" t="s">
        <v>1637</v>
      </c>
      <c r="E870">
        <v>2024</v>
      </c>
      <c r="F870" t="s">
        <v>1639</v>
      </c>
      <c r="G870">
        <v>3693</v>
      </c>
      <c r="H870">
        <v>5755</v>
      </c>
      <c r="I870">
        <v>6517</v>
      </c>
      <c r="J870">
        <v>414115</v>
      </c>
      <c r="K870">
        <v>6.45</v>
      </c>
      <c r="L870">
        <v>6</v>
      </c>
      <c r="M870">
        <v>2.23</v>
      </c>
      <c r="N870">
        <v>16.399999999999999</v>
      </c>
      <c r="O870">
        <v>31.98</v>
      </c>
      <c r="P870">
        <v>2.2999999999999998</v>
      </c>
      <c r="Q870">
        <v>18699</v>
      </c>
      <c r="R870">
        <v>5378</v>
      </c>
      <c r="S870">
        <v>11</v>
      </c>
      <c r="T870">
        <v>21253215</v>
      </c>
      <c r="U870">
        <v>24481396</v>
      </c>
      <c r="V870">
        <v>-3228181</v>
      </c>
    </row>
    <row r="871" spans="1:22" x14ac:dyDescent="0.3">
      <c r="A871" t="s">
        <v>888</v>
      </c>
      <c r="B871" t="s">
        <v>1583</v>
      </c>
      <c r="C871" t="s">
        <v>1632</v>
      </c>
      <c r="D871" t="s">
        <v>1636</v>
      </c>
      <c r="E871">
        <v>2024</v>
      </c>
      <c r="F871" t="s">
        <v>1640</v>
      </c>
      <c r="G871">
        <v>3900</v>
      </c>
      <c r="H871">
        <v>15984</v>
      </c>
      <c r="I871">
        <v>13000</v>
      </c>
      <c r="J871">
        <v>143783</v>
      </c>
      <c r="K871">
        <v>12.46</v>
      </c>
      <c r="L871">
        <v>9</v>
      </c>
      <c r="M871">
        <v>4.08</v>
      </c>
      <c r="N871">
        <v>8.5299999999999994</v>
      </c>
      <c r="O871">
        <v>68.650000000000006</v>
      </c>
      <c r="P871">
        <v>1.8</v>
      </c>
      <c r="Q871">
        <v>7755</v>
      </c>
      <c r="R871">
        <v>6508</v>
      </c>
      <c r="S871">
        <v>14</v>
      </c>
      <c r="T871">
        <v>62337600</v>
      </c>
      <c r="U871">
        <v>50843783</v>
      </c>
      <c r="V871">
        <v>11493817</v>
      </c>
    </row>
    <row r="872" spans="1:22" x14ac:dyDescent="0.3">
      <c r="A872" t="s">
        <v>889</v>
      </c>
      <c r="B872" t="s">
        <v>1584</v>
      </c>
      <c r="C872" t="s">
        <v>1633</v>
      </c>
      <c r="D872" t="s">
        <v>1638</v>
      </c>
      <c r="E872">
        <v>2024</v>
      </c>
      <c r="F872" t="s">
        <v>1639</v>
      </c>
      <c r="G872">
        <v>922</v>
      </c>
      <c r="H872">
        <v>3235</v>
      </c>
      <c r="I872">
        <v>14743</v>
      </c>
      <c r="J872">
        <v>175681</v>
      </c>
      <c r="K872">
        <v>1.8</v>
      </c>
      <c r="L872">
        <v>5</v>
      </c>
      <c r="M872">
        <v>3.48</v>
      </c>
      <c r="N872">
        <v>18.690000000000001</v>
      </c>
      <c r="O872">
        <v>17.52</v>
      </c>
      <c r="P872">
        <v>4.8</v>
      </c>
      <c r="Q872">
        <v>18761</v>
      </c>
      <c r="R872">
        <v>7735</v>
      </c>
      <c r="S872">
        <v>14</v>
      </c>
      <c r="T872">
        <v>2982670</v>
      </c>
      <c r="U872">
        <v>13768727</v>
      </c>
      <c r="V872">
        <v>-10786057</v>
      </c>
    </row>
    <row r="873" spans="1:22" x14ac:dyDescent="0.3">
      <c r="A873" t="s">
        <v>890</v>
      </c>
      <c r="B873" t="s">
        <v>1166</v>
      </c>
      <c r="C873" t="s">
        <v>1634</v>
      </c>
      <c r="D873" t="s">
        <v>1637</v>
      </c>
      <c r="E873">
        <v>2023</v>
      </c>
      <c r="F873" t="s">
        <v>1642</v>
      </c>
      <c r="G873">
        <v>1302</v>
      </c>
      <c r="H873">
        <v>9758</v>
      </c>
      <c r="I873">
        <v>3998</v>
      </c>
      <c r="J873">
        <v>137893</v>
      </c>
      <c r="K873">
        <v>11.02</v>
      </c>
      <c r="L873">
        <v>2</v>
      </c>
      <c r="M873">
        <v>0.22</v>
      </c>
      <c r="N873">
        <v>13.74</v>
      </c>
      <c r="O873">
        <v>86.11</v>
      </c>
      <c r="P873">
        <v>2.8</v>
      </c>
      <c r="Q873">
        <v>8673</v>
      </c>
      <c r="R873">
        <v>1325</v>
      </c>
      <c r="S873">
        <v>3</v>
      </c>
      <c r="T873">
        <v>12704916</v>
      </c>
      <c r="U873">
        <v>5343289</v>
      </c>
      <c r="V873">
        <v>7361627</v>
      </c>
    </row>
    <row r="874" spans="1:22" x14ac:dyDescent="0.3">
      <c r="A874" t="s">
        <v>891</v>
      </c>
      <c r="B874" t="s">
        <v>1353</v>
      </c>
      <c r="C874" t="s">
        <v>1633</v>
      </c>
      <c r="D874" t="s">
        <v>1638</v>
      </c>
      <c r="E874">
        <v>2024</v>
      </c>
      <c r="F874" t="s">
        <v>1639</v>
      </c>
      <c r="G874">
        <v>1364</v>
      </c>
      <c r="H874">
        <v>9479</v>
      </c>
      <c r="I874">
        <v>6174</v>
      </c>
      <c r="J874">
        <v>498604</v>
      </c>
      <c r="K874">
        <v>7.97</v>
      </c>
      <c r="L874">
        <v>2</v>
      </c>
      <c r="M874">
        <v>0.92</v>
      </c>
      <c r="N874">
        <v>11.31</v>
      </c>
      <c r="O874">
        <v>59.79</v>
      </c>
      <c r="P874">
        <v>1.7</v>
      </c>
      <c r="Q874">
        <v>12018</v>
      </c>
      <c r="R874">
        <v>4350</v>
      </c>
      <c r="S874">
        <v>4</v>
      </c>
      <c r="T874">
        <v>12929356</v>
      </c>
      <c r="U874">
        <v>8919940</v>
      </c>
      <c r="V874">
        <v>4009416</v>
      </c>
    </row>
    <row r="875" spans="1:22" x14ac:dyDescent="0.3">
      <c r="A875" t="s">
        <v>892</v>
      </c>
      <c r="B875" t="s">
        <v>1585</v>
      </c>
      <c r="C875" t="s">
        <v>1632</v>
      </c>
      <c r="D875" t="s">
        <v>1638</v>
      </c>
      <c r="E875">
        <v>2024</v>
      </c>
      <c r="F875" t="s">
        <v>1641</v>
      </c>
      <c r="G875">
        <v>4870</v>
      </c>
      <c r="H875">
        <v>3928</v>
      </c>
      <c r="I875">
        <v>5590</v>
      </c>
      <c r="J875">
        <v>208763</v>
      </c>
      <c r="K875">
        <v>4.32</v>
      </c>
      <c r="L875">
        <v>17</v>
      </c>
      <c r="M875">
        <v>6.81</v>
      </c>
      <c r="N875">
        <v>4.24</v>
      </c>
      <c r="O875">
        <v>66.540000000000006</v>
      </c>
      <c r="P875">
        <v>1.8</v>
      </c>
      <c r="Q875">
        <v>11752</v>
      </c>
      <c r="R875">
        <v>995</v>
      </c>
      <c r="S875">
        <v>7</v>
      </c>
      <c r="T875">
        <v>19129360</v>
      </c>
      <c r="U875">
        <v>27432063</v>
      </c>
      <c r="V875">
        <v>-8302703</v>
      </c>
    </row>
    <row r="876" spans="1:22" x14ac:dyDescent="0.3">
      <c r="A876" t="s">
        <v>893</v>
      </c>
      <c r="B876" t="s">
        <v>1526</v>
      </c>
      <c r="C876" t="s">
        <v>1634</v>
      </c>
      <c r="D876" t="s">
        <v>1636</v>
      </c>
      <c r="E876">
        <v>2024</v>
      </c>
      <c r="F876" t="s">
        <v>1640</v>
      </c>
      <c r="G876">
        <v>2948</v>
      </c>
      <c r="H876">
        <v>13845</v>
      </c>
      <c r="I876">
        <v>7983</v>
      </c>
      <c r="J876">
        <v>127960</v>
      </c>
      <c r="K876">
        <v>7.39</v>
      </c>
      <c r="L876">
        <v>10</v>
      </c>
      <c r="M876">
        <v>8.7899999999999991</v>
      </c>
      <c r="N876">
        <v>15.92</v>
      </c>
      <c r="O876">
        <v>33.840000000000003</v>
      </c>
      <c r="P876">
        <v>2.1</v>
      </c>
      <c r="Q876">
        <v>13947</v>
      </c>
      <c r="R876">
        <v>1720</v>
      </c>
      <c r="S876">
        <v>9</v>
      </c>
      <c r="T876">
        <v>40815060</v>
      </c>
      <c r="U876">
        <v>23661844</v>
      </c>
      <c r="V876">
        <v>17153216</v>
      </c>
    </row>
    <row r="877" spans="1:22" x14ac:dyDescent="0.3">
      <c r="A877" t="s">
        <v>894</v>
      </c>
      <c r="B877" t="s">
        <v>1060</v>
      </c>
      <c r="C877" t="s">
        <v>1634</v>
      </c>
      <c r="D877" t="s">
        <v>1636</v>
      </c>
      <c r="E877">
        <v>2024</v>
      </c>
      <c r="F877" t="s">
        <v>1640</v>
      </c>
      <c r="G877">
        <v>127</v>
      </c>
      <c r="H877">
        <v>8926</v>
      </c>
      <c r="I877">
        <v>3324</v>
      </c>
      <c r="J877">
        <v>396532</v>
      </c>
      <c r="K877">
        <v>4.5</v>
      </c>
      <c r="L877">
        <v>19</v>
      </c>
      <c r="M877">
        <v>5.14</v>
      </c>
      <c r="N877">
        <v>24.37</v>
      </c>
      <c r="O877">
        <v>42.97</v>
      </c>
      <c r="P877">
        <v>5</v>
      </c>
      <c r="Q877">
        <v>16589</v>
      </c>
      <c r="R877">
        <v>5188</v>
      </c>
      <c r="S877">
        <v>13</v>
      </c>
      <c r="T877">
        <v>1133602</v>
      </c>
      <c r="U877">
        <v>818680</v>
      </c>
      <c r="V877">
        <v>314922</v>
      </c>
    </row>
    <row r="878" spans="1:22" x14ac:dyDescent="0.3">
      <c r="A878" t="s">
        <v>895</v>
      </c>
      <c r="B878" t="s">
        <v>1137</v>
      </c>
      <c r="C878" t="s">
        <v>1634</v>
      </c>
      <c r="D878" t="s">
        <v>1638</v>
      </c>
      <c r="E878">
        <v>2023</v>
      </c>
      <c r="F878" t="s">
        <v>1641</v>
      </c>
      <c r="G878">
        <v>2671</v>
      </c>
      <c r="H878">
        <v>10033</v>
      </c>
      <c r="I878">
        <v>10077</v>
      </c>
      <c r="J878">
        <v>72601</v>
      </c>
      <c r="K878">
        <v>8.94</v>
      </c>
      <c r="L878">
        <v>4</v>
      </c>
      <c r="M878">
        <v>5.39</v>
      </c>
      <c r="N878">
        <v>20.64</v>
      </c>
      <c r="O878">
        <v>27.9</v>
      </c>
      <c r="P878">
        <v>2.1</v>
      </c>
      <c r="Q878">
        <v>10895</v>
      </c>
      <c r="R878">
        <v>5519</v>
      </c>
      <c r="S878">
        <v>2</v>
      </c>
      <c r="T878">
        <v>26798143</v>
      </c>
      <c r="U878">
        <v>26988268</v>
      </c>
      <c r="V878">
        <v>-190125</v>
      </c>
    </row>
    <row r="879" spans="1:22" x14ac:dyDescent="0.3">
      <c r="A879" t="s">
        <v>896</v>
      </c>
      <c r="B879" t="s">
        <v>1502</v>
      </c>
      <c r="C879" t="s">
        <v>1633</v>
      </c>
      <c r="D879" t="s">
        <v>1635</v>
      </c>
      <c r="E879">
        <v>2024</v>
      </c>
      <c r="F879" t="s">
        <v>1639</v>
      </c>
      <c r="G879">
        <v>4277</v>
      </c>
      <c r="H879">
        <v>6749</v>
      </c>
      <c r="I879">
        <v>3279</v>
      </c>
      <c r="J879">
        <v>461236</v>
      </c>
      <c r="K879">
        <v>6.51</v>
      </c>
      <c r="L879">
        <v>18</v>
      </c>
      <c r="M879">
        <v>2.5499999999999998</v>
      </c>
      <c r="N879">
        <v>1.5</v>
      </c>
      <c r="O879">
        <v>84.6</v>
      </c>
      <c r="P879">
        <v>2.2999999999999998</v>
      </c>
      <c r="Q879">
        <v>13567</v>
      </c>
      <c r="R879">
        <v>1485</v>
      </c>
      <c r="S879">
        <v>10</v>
      </c>
      <c r="T879">
        <v>28865473</v>
      </c>
      <c r="U879">
        <v>14485519</v>
      </c>
      <c r="V879">
        <v>14379954</v>
      </c>
    </row>
    <row r="880" spans="1:22" x14ac:dyDescent="0.3">
      <c r="A880" t="s">
        <v>897</v>
      </c>
      <c r="B880" t="s">
        <v>1270</v>
      </c>
      <c r="C880" t="s">
        <v>1633</v>
      </c>
      <c r="D880" t="s">
        <v>1637</v>
      </c>
      <c r="E880">
        <v>2023</v>
      </c>
      <c r="F880" t="s">
        <v>1641</v>
      </c>
      <c r="G880">
        <v>650</v>
      </c>
      <c r="H880">
        <v>11186</v>
      </c>
      <c r="I880">
        <v>10685</v>
      </c>
      <c r="J880">
        <v>189227</v>
      </c>
      <c r="K880">
        <v>2.4700000000000002</v>
      </c>
      <c r="L880">
        <v>18</v>
      </c>
      <c r="M880">
        <v>7.68</v>
      </c>
      <c r="N880">
        <v>9.41</v>
      </c>
      <c r="O880">
        <v>49.05</v>
      </c>
      <c r="P880">
        <v>3.6</v>
      </c>
      <c r="Q880">
        <v>20707</v>
      </c>
      <c r="R880">
        <v>2533</v>
      </c>
      <c r="S880">
        <v>2</v>
      </c>
      <c r="T880">
        <v>7270900</v>
      </c>
      <c r="U880">
        <v>7134477</v>
      </c>
      <c r="V880">
        <v>136423</v>
      </c>
    </row>
    <row r="881" spans="1:22" x14ac:dyDescent="0.3">
      <c r="A881" t="s">
        <v>898</v>
      </c>
      <c r="B881" t="s">
        <v>1477</v>
      </c>
      <c r="C881" t="s">
        <v>1634</v>
      </c>
      <c r="D881" t="s">
        <v>1636</v>
      </c>
      <c r="E881">
        <v>2024</v>
      </c>
      <c r="F881" t="s">
        <v>1641</v>
      </c>
      <c r="G881">
        <v>1115</v>
      </c>
      <c r="H881">
        <v>15609</v>
      </c>
      <c r="I881">
        <v>11307</v>
      </c>
      <c r="J881">
        <v>250191</v>
      </c>
      <c r="K881">
        <v>1.75</v>
      </c>
      <c r="L881">
        <v>14</v>
      </c>
      <c r="M881">
        <v>7.52</v>
      </c>
      <c r="N881">
        <v>23.14</v>
      </c>
      <c r="O881">
        <v>60.44</v>
      </c>
      <c r="P881">
        <v>2.2000000000000002</v>
      </c>
      <c r="Q881">
        <v>6787</v>
      </c>
      <c r="R881">
        <v>1401</v>
      </c>
      <c r="S881">
        <v>11</v>
      </c>
      <c r="T881">
        <v>17404035</v>
      </c>
      <c r="U881">
        <v>12857496</v>
      </c>
      <c r="V881">
        <v>4546539</v>
      </c>
    </row>
    <row r="882" spans="1:22" x14ac:dyDescent="0.3">
      <c r="A882" t="s">
        <v>899</v>
      </c>
      <c r="B882" t="s">
        <v>1053</v>
      </c>
      <c r="C882" t="s">
        <v>1633</v>
      </c>
      <c r="D882" t="s">
        <v>1635</v>
      </c>
      <c r="E882">
        <v>2023</v>
      </c>
      <c r="F882" t="s">
        <v>1639</v>
      </c>
      <c r="G882">
        <v>2186</v>
      </c>
      <c r="H882">
        <v>2161</v>
      </c>
      <c r="I882">
        <v>5954</v>
      </c>
      <c r="J882">
        <v>217849</v>
      </c>
      <c r="K882">
        <v>8.1999999999999993</v>
      </c>
      <c r="L882">
        <v>15</v>
      </c>
      <c r="M882">
        <v>5.88</v>
      </c>
      <c r="N882">
        <v>12.58</v>
      </c>
      <c r="O882">
        <v>68.739999999999995</v>
      </c>
      <c r="P882">
        <v>1.9</v>
      </c>
      <c r="Q882">
        <v>14961</v>
      </c>
      <c r="R882">
        <v>6958</v>
      </c>
      <c r="S882">
        <v>3</v>
      </c>
      <c r="T882">
        <v>4723946</v>
      </c>
      <c r="U882">
        <v>13233293</v>
      </c>
      <c r="V882">
        <v>-8509347</v>
      </c>
    </row>
    <row r="883" spans="1:22" x14ac:dyDescent="0.3">
      <c r="A883" t="s">
        <v>900</v>
      </c>
      <c r="B883" t="s">
        <v>1349</v>
      </c>
      <c r="C883" t="s">
        <v>1633</v>
      </c>
      <c r="D883" t="s">
        <v>1635</v>
      </c>
      <c r="E883">
        <v>2023</v>
      </c>
      <c r="F883" t="s">
        <v>1640</v>
      </c>
      <c r="G883">
        <v>2499</v>
      </c>
      <c r="H883">
        <v>13575</v>
      </c>
      <c r="I883">
        <v>1578</v>
      </c>
      <c r="J883">
        <v>331854</v>
      </c>
      <c r="K883">
        <v>13.54</v>
      </c>
      <c r="L883">
        <v>8</v>
      </c>
      <c r="M883">
        <v>2.13</v>
      </c>
      <c r="N883">
        <v>16.55</v>
      </c>
      <c r="O883">
        <v>39.69</v>
      </c>
      <c r="P883">
        <v>1.6</v>
      </c>
      <c r="Q883">
        <v>14902</v>
      </c>
      <c r="R883">
        <v>9050</v>
      </c>
      <c r="S883">
        <v>4</v>
      </c>
      <c r="T883">
        <v>33923925</v>
      </c>
      <c r="U883">
        <v>4275276</v>
      </c>
      <c r="V883">
        <v>29648649</v>
      </c>
    </row>
    <row r="884" spans="1:22" x14ac:dyDescent="0.3">
      <c r="A884" t="s">
        <v>901</v>
      </c>
      <c r="B884" t="s">
        <v>1093</v>
      </c>
      <c r="C884" t="s">
        <v>1634</v>
      </c>
      <c r="D884" t="s">
        <v>1637</v>
      </c>
      <c r="E884">
        <v>2024</v>
      </c>
      <c r="F884" t="s">
        <v>1641</v>
      </c>
      <c r="G884">
        <v>2393</v>
      </c>
      <c r="H884">
        <v>16288</v>
      </c>
      <c r="I884">
        <v>13581</v>
      </c>
      <c r="J884">
        <v>420858</v>
      </c>
      <c r="K884">
        <v>5.16</v>
      </c>
      <c r="L884">
        <v>3</v>
      </c>
      <c r="M884">
        <v>0.97</v>
      </c>
      <c r="N884">
        <v>22.81</v>
      </c>
      <c r="O884">
        <v>67.61</v>
      </c>
      <c r="P884">
        <v>2.2999999999999998</v>
      </c>
      <c r="Q884">
        <v>8933</v>
      </c>
      <c r="R884">
        <v>9038</v>
      </c>
      <c r="S884">
        <v>8</v>
      </c>
      <c r="T884">
        <v>38977184</v>
      </c>
      <c r="U884">
        <v>32920191</v>
      </c>
      <c r="V884">
        <v>6056993</v>
      </c>
    </row>
    <row r="885" spans="1:22" x14ac:dyDescent="0.3">
      <c r="A885" t="s">
        <v>902</v>
      </c>
      <c r="B885" t="s">
        <v>1586</v>
      </c>
      <c r="C885" t="s">
        <v>1633</v>
      </c>
      <c r="D885" t="s">
        <v>1638</v>
      </c>
      <c r="E885">
        <v>2023</v>
      </c>
      <c r="F885" t="s">
        <v>1640</v>
      </c>
      <c r="G885">
        <v>1913</v>
      </c>
      <c r="H885">
        <v>11560</v>
      </c>
      <c r="I885">
        <v>10577</v>
      </c>
      <c r="J885">
        <v>205604</v>
      </c>
      <c r="K885">
        <v>11</v>
      </c>
      <c r="L885">
        <v>14</v>
      </c>
      <c r="M885">
        <v>0.64</v>
      </c>
      <c r="N885">
        <v>21.84</v>
      </c>
      <c r="O885">
        <v>64.08</v>
      </c>
      <c r="P885">
        <v>1.4</v>
      </c>
      <c r="Q885">
        <v>12784</v>
      </c>
      <c r="R885">
        <v>8884</v>
      </c>
      <c r="S885">
        <v>10</v>
      </c>
      <c r="T885">
        <v>22114280</v>
      </c>
      <c r="U885">
        <v>20439405</v>
      </c>
      <c r="V885">
        <v>1674875</v>
      </c>
    </row>
    <row r="886" spans="1:22" x14ac:dyDescent="0.3">
      <c r="A886" t="s">
        <v>903</v>
      </c>
      <c r="B886" t="s">
        <v>1587</v>
      </c>
      <c r="C886" t="s">
        <v>1634</v>
      </c>
      <c r="D886" t="s">
        <v>1636</v>
      </c>
      <c r="E886">
        <v>2024</v>
      </c>
      <c r="F886" t="s">
        <v>1642</v>
      </c>
      <c r="G886">
        <v>1368</v>
      </c>
      <c r="H886">
        <v>17336</v>
      </c>
      <c r="I886">
        <v>2292</v>
      </c>
      <c r="J886">
        <v>178727</v>
      </c>
      <c r="K886">
        <v>9.8800000000000008</v>
      </c>
      <c r="L886">
        <v>11</v>
      </c>
      <c r="M886">
        <v>5.93</v>
      </c>
      <c r="N886">
        <v>12.55</v>
      </c>
      <c r="O886">
        <v>66.45</v>
      </c>
      <c r="P886">
        <v>1.1000000000000001</v>
      </c>
      <c r="Q886">
        <v>6326</v>
      </c>
      <c r="R886">
        <v>5744</v>
      </c>
      <c r="S886">
        <v>4</v>
      </c>
      <c r="T886">
        <v>23715648</v>
      </c>
      <c r="U886">
        <v>3314183</v>
      </c>
      <c r="V886">
        <v>20401465</v>
      </c>
    </row>
    <row r="887" spans="1:22" x14ac:dyDescent="0.3">
      <c r="A887" t="s">
        <v>904</v>
      </c>
      <c r="B887" t="s">
        <v>1395</v>
      </c>
      <c r="C887" t="s">
        <v>1632</v>
      </c>
      <c r="D887" t="s">
        <v>1636</v>
      </c>
      <c r="E887">
        <v>2023</v>
      </c>
      <c r="F887" t="s">
        <v>1641</v>
      </c>
      <c r="G887">
        <v>4761</v>
      </c>
      <c r="H887">
        <v>12026</v>
      </c>
      <c r="I887">
        <v>14878</v>
      </c>
      <c r="J887">
        <v>461817</v>
      </c>
      <c r="K887">
        <v>13.97</v>
      </c>
      <c r="L887">
        <v>2</v>
      </c>
      <c r="M887">
        <v>8.25</v>
      </c>
      <c r="N887">
        <v>10.94</v>
      </c>
      <c r="O887">
        <v>49.14</v>
      </c>
      <c r="P887">
        <v>4.2</v>
      </c>
      <c r="Q887">
        <v>5164</v>
      </c>
      <c r="R887">
        <v>5188</v>
      </c>
      <c r="S887">
        <v>9</v>
      </c>
      <c r="T887">
        <v>57255786</v>
      </c>
      <c r="U887">
        <v>71295975</v>
      </c>
      <c r="V887">
        <v>-14040189</v>
      </c>
    </row>
    <row r="888" spans="1:22" x14ac:dyDescent="0.3">
      <c r="A888" t="s">
        <v>905</v>
      </c>
      <c r="B888" t="s">
        <v>1406</v>
      </c>
      <c r="C888" t="s">
        <v>1633</v>
      </c>
      <c r="D888" t="s">
        <v>1637</v>
      </c>
      <c r="E888">
        <v>2023</v>
      </c>
      <c r="F888" t="s">
        <v>1640</v>
      </c>
      <c r="G888">
        <v>3647</v>
      </c>
      <c r="H888">
        <v>4874</v>
      </c>
      <c r="I888">
        <v>1460</v>
      </c>
      <c r="J888">
        <v>113227</v>
      </c>
      <c r="K888">
        <v>12.31</v>
      </c>
      <c r="L888">
        <v>13</v>
      </c>
      <c r="M888">
        <v>8.58</v>
      </c>
      <c r="N888">
        <v>8.49</v>
      </c>
      <c r="O888">
        <v>40.630000000000003</v>
      </c>
      <c r="P888">
        <v>1.6</v>
      </c>
      <c r="Q888">
        <v>12028</v>
      </c>
      <c r="R888">
        <v>9360</v>
      </c>
      <c r="S888">
        <v>10</v>
      </c>
      <c r="T888">
        <v>17775478</v>
      </c>
      <c r="U888">
        <v>5437847</v>
      </c>
      <c r="V888">
        <v>12337631</v>
      </c>
    </row>
    <row r="889" spans="1:22" x14ac:dyDescent="0.3">
      <c r="A889" t="s">
        <v>906</v>
      </c>
      <c r="B889" t="s">
        <v>1352</v>
      </c>
      <c r="C889" t="s">
        <v>1634</v>
      </c>
      <c r="D889" t="s">
        <v>1635</v>
      </c>
      <c r="E889">
        <v>2023</v>
      </c>
      <c r="F889" t="s">
        <v>1639</v>
      </c>
      <c r="G889">
        <v>3812</v>
      </c>
      <c r="H889">
        <v>1707</v>
      </c>
      <c r="I889">
        <v>2148</v>
      </c>
      <c r="J889">
        <v>186039</v>
      </c>
      <c r="K889">
        <v>8.5</v>
      </c>
      <c r="L889">
        <v>16</v>
      </c>
      <c r="M889">
        <v>4.6399999999999997</v>
      </c>
      <c r="N889">
        <v>17.98</v>
      </c>
      <c r="O889">
        <v>27.77</v>
      </c>
      <c r="P889">
        <v>4.0999999999999996</v>
      </c>
      <c r="Q889">
        <v>1997</v>
      </c>
      <c r="R889">
        <v>5540</v>
      </c>
      <c r="S889">
        <v>11</v>
      </c>
      <c r="T889">
        <v>6507084</v>
      </c>
      <c r="U889">
        <v>8374215</v>
      </c>
      <c r="V889">
        <v>-1867131</v>
      </c>
    </row>
    <row r="890" spans="1:22" x14ac:dyDescent="0.3">
      <c r="A890" t="s">
        <v>907</v>
      </c>
      <c r="B890" t="s">
        <v>1569</v>
      </c>
      <c r="C890" t="s">
        <v>1632</v>
      </c>
      <c r="D890" t="s">
        <v>1637</v>
      </c>
      <c r="E890">
        <v>2024</v>
      </c>
      <c r="F890" t="s">
        <v>1641</v>
      </c>
      <c r="G890">
        <v>4720</v>
      </c>
      <c r="H890">
        <v>4165</v>
      </c>
      <c r="I890">
        <v>14415</v>
      </c>
      <c r="J890">
        <v>134289</v>
      </c>
      <c r="K890">
        <v>9.86</v>
      </c>
      <c r="L890">
        <v>18</v>
      </c>
      <c r="M890">
        <v>7.84</v>
      </c>
      <c r="N890">
        <v>7.17</v>
      </c>
      <c r="O890">
        <v>75.97</v>
      </c>
      <c r="P890">
        <v>4.2</v>
      </c>
      <c r="Q890">
        <v>9141</v>
      </c>
      <c r="R890">
        <v>7593</v>
      </c>
      <c r="S890">
        <v>8</v>
      </c>
      <c r="T890">
        <v>19658800</v>
      </c>
      <c r="U890">
        <v>68173089</v>
      </c>
      <c r="V890">
        <v>-48514289</v>
      </c>
    </row>
    <row r="891" spans="1:22" x14ac:dyDescent="0.3">
      <c r="A891" t="s">
        <v>908</v>
      </c>
      <c r="B891" t="s">
        <v>1295</v>
      </c>
      <c r="C891" t="s">
        <v>1634</v>
      </c>
      <c r="D891" t="s">
        <v>1635</v>
      </c>
      <c r="E891">
        <v>2024</v>
      </c>
      <c r="F891" t="s">
        <v>1640</v>
      </c>
      <c r="G891">
        <v>2240</v>
      </c>
      <c r="H891">
        <v>2132</v>
      </c>
      <c r="I891">
        <v>10291</v>
      </c>
      <c r="J891">
        <v>201094</v>
      </c>
      <c r="K891">
        <v>13.48</v>
      </c>
      <c r="L891">
        <v>5</v>
      </c>
      <c r="M891">
        <v>9.4700000000000006</v>
      </c>
      <c r="N891">
        <v>6.25</v>
      </c>
      <c r="O891">
        <v>58.67</v>
      </c>
      <c r="P891">
        <v>3.2</v>
      </c>
      <c r="Q891">
        <v>6143</v>
      </c>
      <c r="R891">
        <v>6391</v>
      </c>
      <c r="S891">
        <v>5</v>
      </c>
      <c r="T891">
        <v>4775680</v>
      </c>
      <c r="U891">
        <v>23252934</v>
      </c>
      <c r="V891">
        <v>-18477254</v>
      </c>
    </row>
    <row r="892" spans="1:22" x14ac:dyDescent="0.3">
      <c r="A892" t="s">
        <v>909</v>
      </c>
      <c r="B892" t="s">
        <v>1588</v>
      </c>
      <c r="C892" t="s">
        <v>1632</v>
      </c>
      <c r="D892" t="s">
        <v>1636</v>
      </c>
      <c r="E892">
        <v>2023</v>
      </c>
      <c r="F892" t="s">
        <v>1639</v>
      </c>
      <c r="G892">
        <v>1042</v>
      </c>
      <c r="H892">
        <v>4583</v>
      </c>
      <c r="I892">
        <v>12932</v>
      </c>
      <c r="J892">
        <v>486679</v>
      </c>
      <c r="K892">
        <v>5.99</v>
      </c>
      <c r="L892">
        <v>3</v>
      </c>
      <c r="M892">
        <v>2.75</v>
      </c>
      <c r="N892">
        <v>8.91</v>
      </c>
      <c r="O892">
        <v>45.55</v>
      </c>
      <c r="P892">
        <v>2.2000000000000002</v>
      </c>
      <c r="Q892">
        <v>6556</v>
      </c>
      <c r="R892">
        <v>3407</v>
      </c>
      <c r="S892">
        <v>5</v>
      </c>
      <c r="T892">
        <v>4775486</v>
      </c>
      <c r="U892">
        <v>13961823</v>
      </c>
      <c r="V892">
        <v>-9186337</v>
      </c>
    </row>
    <row r="893" spans="1:22" x14ac:dyDescent="0.3">
      <c r="A893" t="s">
        <v>910</v>
      </c>
      <c r="B893" t="s">
        <v>1141</v>
      </c>
      <c r="C893" t="s">
        <v>1634</v>
      </c>
      <c r="D893" t="s">
        <v>1638</v>
      </c>
      <c r="E893">
        <v>2024</v>
      </c>
      <c r="F893" t="s">
        <v>1640</v>
      </c>
      <c r="G893">
        <v>2762</v>
      </c>
      <c r="H893">
        <v>15211</v>
      </c>
      <c r="I893">
        <v>10978</v>
      </c>
      <c r="J893">
        <v>255743</v>
      </c>
      <c r="K893">
        <v>4.9000000000000004</v>
      </c>
      <c r="L893">
        <v>6</v>
      </c>
      <c r="M893">
        <v>3.98</v>
      </c>
      <c r="N893">
        <v>4.43</v>
      </c>
      <c r="O893">
        <v>85.52</v>
      </c>
      <c r="P893">
        <v>1.6</v>
      </c>
      <c r="Q893">
        <v>1631</v>
      </c>
      <c r="R893">
        <v>8994</v>
      </c>
      <c r="S893">
        <v>5</v>
      </c>
      <c r="T893">
        <v>42012782</v>
      </c>
      <c r="U893">
        <v>30576979</v>
      </c>
      <c r="V893">
        <v>11435803</v>
      </c>
    </row>
    <row r="894" spans="1:22" x14ac:dyDescent="0.3">
      <c r="A894" t="s">
        <v>911</v>
      </c>
      <c r="B894" t="s">
        <v>1589</v>
      </c>
      <c r="C894" t="s">
        <v>1633</v>
      </c>
      <c r="D894" t="s">
        <v>1638</v>
      </c>
      <c r="E894">
        <v>2023</v>
      </c>
      <c r="F894" t="s">
        <v>1640</v>
      </c>
      <c r="G894">
        <v>2242</v>
      </c>
      <c r="H894">
        <v>11623</v>
      </c>
      <c r="I894">
        <v>8651</v>
      </c>
      <c r="J894">
        <v>317866</v>
      </c>
      <c r="K894">
        <v>0.16</v>
      </c>
      <c r="L894">
        <v>18</v>
      </c>
      <c r="M894">
        <v>9.31</v>
      </c>
      <c r="N894">
        <v>17.38</v>
      </c>
      <c r="O894">
        <v>13.83</v>
      </c>
      <c r="P894">
        <v>3.9</v>
      </c>
      <c r="Q894">
        <v>6943</v>
      </c>
      <c r="R894">
        <v>4808</v>
      </c>
      <c r="S894">
        <v>7</v>
      </c>
      <c r="T894">
        <v>26058766</v>
      </c>
      <c r="U894">
        <v>19713408</v>
      </c>
      <c r="V894">
        <v>6345358</v>
      </c>
    </row>
    <row r="895" spans="1:22" x14ac:dyDescent="0.3">
      <c r="A895" t="s">
        <v>912</v>
      </c>
      <c r="B895" t="s">
        <v>1198</v>
      </c>
      <c r="C895" t="s">
        <v>1632</v>
      </c>
      <c r="D895" t="s">
        <v>1636</v>
      </c>
      <c r="E895">
        <v>2024</v>
      </c>
      <c r="F895" t="s">
        <v>1641</v>
      </c>
      <c r="G895">
        <v>1298</v>
      </c>
      <c r="H895">
        <v>8623</v>
      </c>
      <c r="I895">
        <v>7956</v>
      </c>
      <c r="J895">
        <v>208485</v>
      </c>
      <c r="K895">
        <v>12.4</v>
      </c>
      <c r="L895">
        <v>16</v>
      </c>
      <c r="M895">
        <v>3.38</v>
      </c>
      <c r="N895">
        <v>15.41</v>
      </c>
      <c r="O895">
        <v>78.010000000000005</v>
      </c>
      <c r="P895">
        <v>3.4</v>
      </c>
      <c r="Q895">
        <v>18741</v>
      </c>
      <c r="R895">
        <v>204</v>
      </c>
      <c r="S895">
        <v>5</v>
      </c>
      <c r="T895">
        <v>11192654</v>
      </c>
      <c r="U895">
        <v>10535373</v>
      </c>
      <c r="V895">
        <v>657281</v>
      </c>
    </row>
    <row r="896" spans="1:22" x14ac:dyDescent="0.3">
      <c r="A896" t="s">
        <v>913</v>
      </c>
      <c r="B896" t="s">
        <v>1590</v>
      </c>
      <c r="C896" t="s">
        <v>1633</v>
      </c>
      <c r="D896" t="s">
        <v>1636</v>
      </c>
      <c r="E896">
        <v>2024</v>
      </c>
      <c r="F896" t="s">
        <v>1640</v>
      </c>
      <c r="G896">
        <v>3104</v>
      </c>
      <c r="H896">
        <v>12254</v>
      </c>
      <c r="I896">
        <v>2844</v>
      </c>
      <c r="J896">
        <v>393194</v>
      </c>
      <c r="K896">
        <v>12.01</v>
      </c>
      <c r="L896">
        <v>15</v>
      </c>
      <c r="M896">
        <v>9.14</v>
      </c>
      <c r="N896">
        <v>12.07</v>
      </c>
      <c r="O896">
        <v>89.81</v>
      </c>
      <c r="P896">
        <v>3.6</v>
      </c>
      <c r="Q896">
        <v>14943</v>
      </c>
      <c r="R896">
        <v>9789</v>
      </c>
      <c r="S896">
        <v>6</v>
      </c>
      <c r="T896">
        <v>38036416</v>
      </c>
      <c r="U896">
        <v>9220970</v>
      </c>
      <c r="V896">
        <v>28815446</v>
      </c>
    </row>
    <row r="897" spans="1:22" x14ac:dyDescent="0.3">
      <c r="A897" t="s">
        <v>914</v>
      </c>
      <c r="B897" t="s">
        <v>1591</v>
      </c>
      <c r="C897" t="s">
        <v>1633</v>
      </c>
      <c r="D897" t="s">
        <v>1638</v>
      </c>
      <c r="E897">
        <v>2024</v>
      </c>
      <c r="F897" t="s">
        <v>1641</v>
      </c>
      <c r="G897">
        <v>4648</v>
      </c>
      <c r="H897">
        <v>3179</v>
      </c>
      <c r="I897">
        <v>8168</v>
      </c>
      <c r="J897">
        <v>283820</v>
      </c>
      <c r="K897">
        <v>1.57</v>
      </c>
      <c r="L897">
        <v>14</v>
      </c>
      <c r="M897">
        <v>9.81</v>
      </c>
      <c r="N897">
        <v>9.76</v>
      </c>
      <c r="O897">
        <v>80.959999999999994</v>
      </c>
      <c r="P897">
        <v>1</v>
      </c>
      <c r="Q897">
        <v>10212</v>
      </c>
      <c r="R897">
        <v>3933</v>
      </c>
      <c r="S897">
        <v>10</v>
      </c>
      <c r="T897">
        <v>14775992</v>
      </c>
      <c r="U897">
        <v>38248684</v>
      </c>
      <c r="V897">
        <v>-23472692</v>
      </c>
    </row>
    <row r="898" spans="1:22" x14ac:dyDescent="0.3">
      <c r="A898" t="s">
        <v>915</v>
      </c>
      <c r="B898" t="s">
        <v>1592</v>
      </c>
      <c r="C898" t="s">
        <v>1634</v>
      </c>
      <c r="D898" t="s">
        <v>1636</v>
      </c>
      <c r="E898">
        <v>2024</v>
      </c>
      <c r="F898" t="s">
        <v>1639</v>
      </c>
      <c r="G898">
        <v>4083</v>
      </c>
      <c r="H898">
        <v>17401</v>
      </c>
      <c r="I898">
        <v>4316</v>
      </c>
      <c r="J898">
        <v>286994</v>
      </c>
      <c r="K898">
        <v>8.65</v>
      </c>
      <c r="L898">
        <v>7</v>
      </c>
      <c r="M898">
        <v>6.62</v>
      </c>
      <c r="N898">
        <v>22.73</v>
      </c>
      <c r="O898">
        <v>74.83</v>
      </c>
      <c r="P898">
        <v>4.7</v>
      </c>
      <c r="Q898">
        <v>9721</v>
      </c>
      <c r="R898">
        <v>495</v>
      </c>
      <c r="S898">
        <v>13</v>
      </c>
      <c r="T898">
        <v>71048283</v>
      </c>
      <c r="U898">
        <v>17909222</v>
      </c>
      <c r="V898">
        <v>53139061</v>
      </c>
    </row>
    <row r="899" spans="1:22" x14ac:dyDescent="0.3">
      <c r="A899" t="s">
        <v>916</v>
      </c>
      <c r="B899" t="s">
        <v>1593</v>
      </c>
      <c r="C899" t="s">
        <v>1634</v>
      </c>
      <c r="D899" t="s">
        <v>1638</v>
      </c>
      <c r="E899">
        <v>2023</v>
      </c>
      <c r="F899" t="s">
        <v>1639</v>
      </c>
      <c r="G899">
        <v>2047</v>
      </c>
      <c r="H899">
        <v>1736</v>
      </c>
      <c r="I899">
        <v>14435</v>
      </c>
      <c r="J899">
        <v>395740</v>
      </c>
      <c r="K899">
        <v>6.96</v>
      </c>
      <c r="L899">
        <v>18</v>
      </c>
      <c r="M899">
        <v>8.17</v>
      </c>
      <c r="N899">
        <v>0.73</v>
      </c>
      <c r="O899">
        <v>39.94</v>
      </c>
      <c r="P899">
        <v>1.3</v>
      </c>
      <c r="Q899">
        <v>17160</v>
      </c>
      <c r="R899">
        <v>3617</v>
      </c>
      <c r="S899">
        <v>8</v>
      </c>
      <c r="T899">
        <v>3553592</v>
      </c>
      <c r="U899">
        <v>29944185</v>
      </c>
      <c r="V899">
        <v>-26390593</v>
      </c>
    </row>
    <row r="900" spans="1:22" x14ac:dyDescent="0.3">
      <c r="A900" t="s">
        <v>917</v>
      </c>
      <c r="B900" t="s">
        <v>1229</v>
      </c>
      <c r="C900" t="s">
        <v>1633</v>
      </c>
      <c r="D900" t="s">
        <v>1638</v>
      </c>
      <c r="E900">
        <v>2024</v>
      </c>
      <c r="F900" t="s">
        <v>1642</v>
      </c>
      <c r="G900">
        <v>4966</v>
      </c>
      <c r="H900">
        <v>8946</v>
      </c>
      <c r="I900">
        <v>10050</v>
      </c>
      <c r="J900">
        <v>378876</v>
      </c>
      <c r="K900">
        <v>1.78</v>
      </c>
      <c r="L900">
        <v>7</v>
      </c>
      <c r="M900">
        <v>7.5</v>
      </c>
      <c r="N900">
        <v>19.23</v>
      </c>
      <c r="O900">
        <v>28.51</v>
      </c>
      <c r="P900">
        <v>2.5</v>
      </c>
      <c r="Q900">
        <v>7647</v>
      </c>
      <c r="R900">
        <v>3391</v>
      </c>
      <c r="S900">
        <v>9</v>
      </c>
      <c r="T900">
        <v>44425836</v>
      </c>
      <c r="U900">
        <v>50287176</v>
      </c>
      <c r="V900">
        <v>-5861340</v>
      </c>
    </row>
    <row r="901" spans="1:22" x14ac:dyDescent="0.3">
      <c r="A901" t="s">
        <v>918</v>
      </c>
      <c r="B901" t="s">
        <v>1043</v>
      </c>
      <c r="C901" t="s">
        <v>1633</v>
      </c>
      <c r="D901" t="s">
        <v>1637</v>
      </c>
      <c r="E901">
        <v>2023</v>
      </c>
      <c r="F901" t="s">
        <v>1639</v>
      </c>
      <c r="G901">
        <v>3737</v>
      </c>
      <c r="H901">
        <v>5943</v>
      </c>
      <c r="I901">
        <v>9968</v>
      </c>
      <c r="J901">
        <v>455513</v>
      </c>
      <c r="K901">
        <v>14.71</v>
      </c>
      <c r="L901">
        <v>17</v>
      </c>
      <c r="M901">
        <v>7</v>
      </c>
      <c r="N901">
        <v>22.55</v>
      </c>
      <c r="O901">
        <v>68.790000000000006</v>
      </c>
      <c r="P901">
        <v>2.6</v>
      </c>
      <c r="Q901">
        <v>13088</v>
      </c>
      <c r="R901">
        <v>2110</v>
      </c>
      <c r="S901">
        <v>6</v>
      </c>
      <c r="T901">
        <v>22208991</v>
      </c>
      <c r="U901">
        <v>37705929</v>
      </c>
      <c r="V901">
        <v>-15496938</v>
      </c>
    </row>
    <row r="902" spans="1:22" x14ac:dyDescent="0.3">
      <c r="A902" t="s">
        <v>919</v>
      </c>
      <c r="B902" t="s">
        <v>1594</v>
      </c>
      <c r="C902" t="s">
        <v>1634</v>
      </c>
      <c r="D902" t="s">
        <v>1637</v>
      </c>
      <c r="E902">
        <v>2023</v>
      </c>
      <c r="F902" t="s">
        <v>1641</v>
      </c>
      <c r="G902">
        <v>2201</v>
      </c>
      <c r="H902">
        <v>16963</v>
      </c>
      <c r="I902">
        <v>5377</v>
      </c>
      <c r="J902">
        <v>118323</v>
      </c>
      <c r="K902">
        <v>3.22</v>
      </c>
      <c r="L902">
        <v>15</v>
      </c>
      <c r="M902">
        <v>3.07</v>
      </c>
      <c r="N902">
        <v>11.16</v>
      </c>
      <c r="O902">
        <v>34.369999999999997</v>
      </c>
      <c r="P902">
        <v>1</v>
      </c>
      <c r="Q902">
        <v>6104</v>
      </c>
      <c r="R902">
        <v>4637</v>
      </c>
      <c r="S902">
        <v>6</v>
      </c>
      <c r="T902">
        <v>37335563</v>
      </c>
      <c r="U902">
        <v>11953100</v>
      </c>
      <c r="V902">
        <v>25382463</v>
      </c>
    </row>
    <row r="903" spans="1:22" x14ac:dyDescent="0.3">
      <c r="A903" t="s">
        <v>920</v>
      </c>
      <c r="B903" t="s">
        <v>1589</v>
      </c>
      <c r="C903" t="s">
        <v>1633</v>
      </c>
      <c r="D903" t="s">
        <v>1635</v>
      </c>
      <c r="E903">
        <v>2024</v>
      </c>
      <c r="F903" t="s">
        <v>1641</v>
      </c>
      <c r="G903">
        <v>4068</v>
      </c>
      <c r="H903">
        <v>10055</v>
      </c>
      <c r="I903">
        <v>1527</v>
      </c>
      <c r="J903">
        <v>335960</v>
      </c>
      <c r="K903">
        <v>1.01</v>
      </c>
      <c r="L903">
        <v>19</v>
      </c>
      <c r="M903">
        <v>0.56999999999999995</v>
      </c>
      <c r="N903">
        <v>13.77</v>
      </c>
      <c r="O903">
        <v>24.08</v>
      </c>
      <c r="P903">
        <v>3</v>
      </c>
      <c r="Q903">
        <v>10952</v>
      </c>
      <c r="R903">
        <v>9960</v>
      </c>
      <c r="S903">
        <v>14</v>
      </c>
      <c r="T903">
        <v>40903740</v>
      </c>
      <c r="U903">
        <v>6547796</v>
      </c>
      <c r="V903">
        <v>34355944</v>
      </c>
    </row>
    <row r="904" spans="1:22" x14ac:dyDescent="0.3">
      <c r="A904" t="s">
        <v>921</v>
      </c>
      <c r="B904" t="s">
        <v>1574</v>
      </c>
      <c r="C904" t="s">
        <v>1634</v>
      </c>
      <c r="D904" t="s">
        <v>1636</v>
      </c>
      <c r="E904">
        <v>2024</v>
      </c>
      <c r="F904" t="s">
        <v>1642</v>
      </c>
      <c r="G904">
        <v>3160</v>
      </c>
      <c r="H904">
        <v>18169</v>
      </c>
      <c r="I904">
        <v>11519</v>
      </c>
      <c r="J904">
        <v>90695</v>
      </c>
      <c r="K904">
        <v>8.92</v>
      </c>
      <c r="L904">
        <v>18</v>
      </c>
      <c r="M904">
        <v>3.43</v>
      </c>
      <c r="N904">
        <v>23.61</v>
      </c>
      <c r="O904">
        <v>72.92</v>
      </c>
      <c r="P904">
        <v>4</v>
      </c>
      <c r="Q904">
        <v>19442</v>
      </c>
      <c r="R904">
        <v>5068</v>
      </c>
      <c r="S904">
        <v>12</v>
      </c>
      <c r="T904">
        <v>57414040</v>
      </c>
      <c r="U904">
        <v>36490735</v>
      </c>
      <c r="V904">
        <v>20923305</v>
      </c>
    </row>
    <row r="905" spans="1:22" x14ac:dyDescent="0.3">
      <c r="A905" t="s">
        <v>922</v>
      </c>
      <c r="B905" t="s">
        <v>1595</v>
      </c>
      <c r="C905" t="s">
        <v>1634</v>
      </c>
      <c r="D905" t="s">
        <v>1635</v>
      </c>
      <c r="E905">
        <v>2024</v>
      </c>
      <c r="F905" t="s">
        <v>1640</v>
      </c>
      <c r="G905">
        <v>2020</v>
      </c>
      <c r="H905">
        <v>1648</v>
      </c>
      <c r="I905">
        <v>12128</v>
      </c>
      <c r="J905">
        <v>462918</v>
      </c>
      <c r="K905">
        <v>11.08</v>
      </c>
      <c r="L905">
        <v>9</v>
      </c>
      <c r="M905">
        <v>6.67</v>
      </c>
      <c r="N905">
        <v>5.31</v>
      </c>
      <c r="O905">
        <v>35</v>
      </c>
      <c r="P905">
        <v>4.3</v>
      </c>
      <c r="Q905">
        <v>17899</v>
      </c>
      <c r="R905">
        <v>4862</v>
      </c>
      <c r="S905">
        <v>8</v>
      </c>
      <c r="T905">
        <v>3328960</v>
      </c>
      <c r="U905">
        <v>24961478</v>
      </c>
      <c r="V905">
        <v>-21632518</v>
      </c>
    </row>
    <row r="906" spans="1:22" x14ac:dyDescent="0.3">
      <c r="A906" t="s">
        <v>923</v>
      </c>
      <c r="B906" t="s">
        <v>1596</v>
      </c>
      <c r="C906" t="s">
        <v>1634</v>
      </c>
      <c r="D906" t="s">
        <v>1637</v>
      </c>
      <c r="E906">
        <v>2024</v>
      </c>
      <c r="F906" t="s">
        <v>1640</v>
      </c>
      <c r="G906">
        <v>247</v>
      </c>
      <c r="H906">
        <v>14895</v>
      </c>
      <c r="I906">
        <v>14119</v>
      </c>
      <c r="J906">
        <v>468458</v>
      </c>
      <c r="K906">
        <v>0.49</v>
      </c>
      <c r="L906">
        <v>16</v>
      </c>
      <c r="M906">
        <v>1.03</v>
      </c>
      <c r="N906">
        <v>13</v>
      </c>
      <c r="O906">
        <v>83.16</v>
      </c>
      <c r="P906">
        <v>4.5</v>
      </c>
      <c r="Q906">
        <v>5105</v>
      </c>
      <c r="R906">
        <v>1151</v>
      </c>
      <c r="S906">
        <v>12</v>
      </c>
      <c r="T906">
        <v>3679065</v>
      </c>
      <c r="U906">
        <v>3955851</v>
      </c>
      <c r="V906">
        <v>-276786</v>
      </c>
    </row>
    <row r="907" spans="1:22" x14ac:dyDescent="0.3">
      <c r="A907" t="s">
        <v>924</v>
      </c>
      <c r="B907" t="s">
        <v>1597</v>
      </c>
      <c r="C907" t="s">
        <v>1634</v>
      </c>
      <c r="D907" t="s">
        <v>1635</v>
      </c>
      <c r="E907">
        <v>2024</v>
      </c>
      <c r="F907" t="s">
        <v>1639</v>
      </c>
      <c r="G907">
        <v>2676</v>
      </c>
      <c r="H907">
        <v>6395</v>
      </c>
      <c r="I907">
        <v>8268</v>
      </c>
      <c r="J907">
        <v>105841</v>
      </c>
      <c r="K907">
        <v>9.8800000000000008</v>
      </c>
      <c r="L907">
        <v>12</v>
      </c>
      <c r="M907">
        <v>0.12</v>
      </c>
      <c r="N907">
        <v>11.87</v>
      </c>
      <c r="O907">
        <v>77.25</v>
      </c>
      <c r="P907">
        <v>3</v>
      </c>
      <c r="Q907">
        <v>14784</v>
      </c>
      <c r="R907">
        <v>2941</v>
      </c>
      <c r="S907">
        <v>14</v>
      </c>
      <c r="T907">
        <v>17113020</v>
      </c>
      <c r="U907">
        <v>22231009</v>
      </c>
      <c r="V907">
        <v>-5117989</v>
      </c>
    </row>
    <row r="908" spans="1:22" x14ac:dyDescent="0.3">
      <c r="A908" t="s">
        <v>925</v>
      </c>
      <c r="B908" t="s">
        <v>1598</v>
      </c>
      <c r="C908" t="s">
        <v>1633</v>
      </c>
      <c r="D908" t="s">
        <v>1638</v>
      </c>
      <c r="E908">
        <v>2024</v>
      </c>
      <c r="F908" t="s">
        <v>1639</v>
      </c>
      <c r="G908">
        <v>1252</v>
      </c>
      <c r="H908">
        <v>18896</v>
      </c>
      <c r="I908">
        <v>1142</v>
      </c>
      <c r="J908">
        <v>440642</v>
      </c>
      <c r="K908">
        <v>7.98</v>
      </c>
      <c r="L908">
        <v>12</v>
      </c>
      <c r="M908">
        <v>1.4</v>
      </c>
      <c r="N908">
        <v>6.46</v>
      </c>
      <c r="O908">
        <v>77.81</v>
      </c>
      <c r="P908">
        <v>3.5</v>
      </c>
      <c r="Q908">
        <v>3107</v>
      </c>
      <c r="R908">
        <v>6718</v>
      </c>
      <c r="S908">
        <v>13</v>
      </c>
      <c r="T908">
        <v>23657792</v>
      </c>
      <c r="U908">
        <v>1870426</v>
      </c>
      <c r="V908">
        <v>21787366</v>
      </c>
    </row>
    <row r="909" spans="1:22" x14ac:dyDescent="0.3">
      <c r="A909" t="s">
        <v>926</v>
      </c>
      <c r="B909" t="s">
        <v>1352</v>
      </c>
      <c r="C909" t="s">
        <v>1634</v>
      </c>
      <c r="D909" t="s">
        <v>1638</v>
      </c>
      <c r="E909">
        <v>2024</v>
      </c>
      <c r="F909" t="s">
        <v>1641</v>
      </c>
      <c r="G909">
        <v>2085</v>
      </c>
      <c r="H909">
        <v>12523</v>
      </c>
      <c r="I909">
        <v>2247</v>
      </c>
      <c r="J909">
        <v>248784</v>
      </c>
      <c r="K909">
        <v>1.55</v>
      </c>
      <c r="L909">
        <v>6</v>
      </c>
      <c r="M909">
        <v>7.16</v>
      </c>
      <c r="N909">
        <v>20.46</v>
      </c>
      <c r="O909">
        <v>71.73</v>
      </c>
      <c r="P909">
        <v>1.3</v>
      </c>
      <c r="Q909">
        <v>13209</v>
      </c>
      <c r="R909">
        <v>4823</v>
      </c>
      <c r="S909">
        <v>9</v>
      </c>
      <c r="T909">
        <v>26110455</v>
      </c>
      <c r="U909">
        <v>4933779</v>
      </c>
      <c r="V909">
        <v>21176676</v>
      </c>
    </row>
    <row r="910" spans="1:22" x14ac:dyDescent="0.3">
      <c r="A910" t="s">
        <v>927</v>
      </c>
      <c r="B910" t="s">
        <v>1121</v>
      </c>
      <c r="C910" t="s">
        <v>1634</v>
      </c>
      <c r="D910" t="s">
        <v>1638</v>
      </c>
      <c r="E910">
        <v>2024</v>
      </c>
      <c r="F910" t="s">
        <v>1642</v>
      </c>
      <c r="G910">
        <v>527</v>
      </c>
      <c r="H910">
        <v>12199</v>
      </c>
      <c r="I910">
        <v>11371</v>
      </c>
      <c r="J910">
        <v>157096</v>
      </c>
      <c r="K910">
        <v>2.59</v>
      </c>
      <c r="L910">
        <v>9</v>
      </c>
      <c r="M910">
        <v>9.73</v>
      </c>
      <c r="N910">
        <v>22.49</v>
      </c>
      <c r="O910">
        <v>80.47</v>
      </c>
      <c r="P910">
        <v>3</v>
      </c>
      <c r="Q910">
        <v>3516</v>
      </c>
      <c r="R910">
        <v>7572</v>
      </c>
      <c r="S910">
        <v>10</v>
      </c>
      <c r="T910">
        <v>6428873</v>
      </c>
      <c r="U910">
        <v>6149613</v>
      </c>
      <c r="V910">
        <v>279260</v>
      </c>
    </row>
    <row r="911" spans="1:22" x14ac:dyDescent="0.3">
      <c r="A911" t="s">
        <v>928</v>
      </c>
      <c r="B911" t="s">
        <v>1599</v>
      </c>
      <c r="C911" t="s">
        <v>1632</v>
      </c>
      <c r="D911" t="s">
        <v>1636</v>
      </c>
      <c r="E911">
        <v>2023</v>
      </c>
      <c r="F911" t="s">
        <v>1642</v>
      </c>
      <c r="G911">
        <v>1304</v>
      </c>
      <c r="H911">
        <v>11215</v>
      </c>
      <c r="I911">
        <v>7381</v>
      </c>
      <c r="J911">
        <v>142764</v>
      </c>
      <c r="K911">
        <v>8.52</v>
      </c>
      <c r="L911">
        <v>1</v>
      </c>
      <c r="M911">
        <v>9.83</v>
      </c>
      <c r="N911">
        <v>19.55</v>
      </c>
      <c r="O911">
        <v>74.459999999999994</v>
      </c>
      <c r="P911">
        <v>1.6</v>
      </c>
      <c r="Q911">
        <v>5074</v>
      </c>
      <c r="R911">
        <v>8013</v>
      </c>
      <c r="S911">
        <v>3</v>
      </c>
      <c r="T911">
        <v>14624360</v>
      </c>
      <c r="U911">
        <v>9767588</v>
      </c>
      <c r="V911">
        <v>4856772</v>
      </c>
    </row>
    <row r="912" spans="1:22" x14ac:dyDescent="0.3">
      <c r="A912" t="s">
        <v>929</v>
      </c>
      <c r="B912" t="s">
        <v>1409</v>
      </c>
      <c r="C912" t="s">
        <v>1633</v>
      </c>
      <c r="D912" t="s">
        <v>1635</v>
      </c>
      <c r="E912">
        <v>2024</v>
      </c>
      <c r="F912" t="s">
        <v>1640</v>
      </c>
      <c r="G912">
        <v>972</v>
      </c>
      <c r="H912">
        <v>17663</v>
      </c>
      <c r="I912">
        <v>12651</v>
      </c>
      <c r="J912">
        <v>496790</v>
      </c>
      <c r="K912">
        <v>4.45</v>
      </c>
      <c r="L912">
        <v>3</v>
      </c>
      <c r="M912">
        <v>4.9400000000000004</v>
      </c>
      <c r="N912">
        <v>4.88</v>
      </c>
      <c r="O912">
        <v>58.2</v>
      </c>
      <c r="P912">
        <v>2.5</v>
      </c>
      <c r="Q912">
        <v>15041</v>
      </c>
      <c r="R912">
        <v>5624</v>
      </c>
      <c r="S912">
        <v>4</v>
      </c>
      <c r="T912">
        <v>17168436</v>
      </c>
      <c r="U912">
        <v>12793562</v>
      </c>
      <c r="V912">
        <v>4374874</v>
      </c>
    </row>
    <row r="913" spans="1:22" x14ac:dyDescent="0.3">
      <c r="A913" t="s">
        <v>930</v>
      </c>
      <c r="B913" t="s">
        <v>1375</v>
      </c>
      <c r="C913" t="s">
        <v>1634</v>
      </c>
      <c r="D913" t="s">
        <v>1635</v>
      </c>
      <c r="E913">
        <v>2023</v>
      </c>
      <c r="F913" t="s">
        <v>1642</v>
      </c>
      <c r="G913">
        <v>469</v>
      </c>
      <c r="H913">
        <v>7282</v>
      </c>
      <c r="I913">
        <v>7117</v>
      </c>
      <c r="J913">
        <v>135744</v>
      </c>
      <c r="K913">
        <v>14.07</v>
      </c>
      <c r="L913">
        <v>5</v>
      </c>
      <c r="M913">
        <v>8.69</v>
      </c>
      <c r="N913">
        <v>2.17</v>
      </c>
      <c r="O913">
        <v>33.67</v>
      </c>
      <c r="P913">
        <v>2.2999999999999998</v>
      </c>
      <c r="Q913">
        <v>8774</v>
      </c>
      <c r="R913">
        <v>3684</v>
      </c>
      <c r="S913">
        <v>13</v>
      </c>
      <c r="T913">
        <v>3415258</v>
      </c>
      <c r="U913">
        <v>3473617</v>
      </c>
      <c r="V913">
        <v>-58359</v>
      </c>
    </row>
    <row r="914" spans="1:22" x14ac:dyDescent="0.3">
      <c r="A914" t="s">
        <v>931</v>
      </c>
      <c r="B914" t="s">
        <v>1288</v>
      </c>
      <c r="C914" t="s">
        <v>1633</v>
      </c>
      <c r="D914" t="s">
        <v>1638</v>
      </c>
      <c r="E914">
        <v>2024</v>
      </c>
      <c r="F914" t="s">
        <v>1642</v>
      </c>
      <c r="G914">
        <v>2254</v>
      </c>
      <c r="H914">
        <v>18224</v>
      </c>
      <c r="I914">
        <v>1326</v>
      </c>
      <c r="J914">
        <v>340626</v>
      </c>
      <c r="K914">
        <v>12.28</v>
      </c>
      <c r="L914">
        <v>17</v>
      </c>
      <c r="M914">
        <v>7.37</v>
      </c>
      <c r="N914">
        <v>15.14</v>
      </c>
      <c r="O914">
        <v>81.06</v>
      </c>
      <c r="P914">
        <v>2.7</v>
      </c>
      <c r="Q914">
        <v>11435</v>
      </c>
      <c r="R914">
        <v>8639</v>
      </c>
      <c r="S914">
        <v>13</v>
      </c>
      <c r="T914">
        <v>41076896</v>
      </c>
      <c r="U914">
        <v>3329430</v>
      </c>
      <c r="V914">
        <v>37747466</v>
      </c>
    </row>
    <row r="915" spans="1:22" x14ac:dyDescent="0.3">
      <c r="A915" t="s">
        <v>932</v>
      </c>
      <c r="B915" t="s">
        <v>1422</v>
      </c>
      <c r="C915" t="s">
        <v>1633</v>
      </c>
      <c r="D915" t="s">
        <v>1638</v>
      </c>
      <c r="E915">
        <v>2023</v>
      </c>
      <c r="F915" t="s">
        <v>1641</v>
      </c>
      <c r="G915">
        <v>2647</v>
      </c>
      <c r="H915">
        <v>4317</v>
      </c>
      <c r="I915">
        <v>10888</v>
      </c>
      <c r="J915">
        <v>59171</v>
      </c>
      <c r="K915">
        <v>14.75</v>
      </c>
      <c r="L915">
        <v>5</v>
      </c>
      <c r="M915">
        <v>5.01</v>
      </c>
      <c r="N915">
        <v>1.43</v>
      </c>
      <c r="O915">
        <v>77.25</v>
      </c>
      <c r="P915">
        <v>3.3</v>
      </c>
      <c r="Q915">
        <v>17248</v>
      </c>
      <c r="R915">
        <v>1363</v>
      </c>
      <c r="S915">
        <v>3</v>
      </c>
      <c r="T915">
        <v>11427099</v>
      </c>
      <c r="U915">
        <v>28879707</v>
      </c>
      <c r="V915">
        <v>-17452608</v>
      </c>
    </row>
    <row r="916" spans="1:22" x14ac:dyDescent="0.3">
      <c r="A916" t="s">
        <v>933</v>
      </c>
      <c r="B916" t="s">
        <v>1247</v>
      </c>
      <c r="C916" t="s">
        <v>1632</v>
      </c>
      <c r="D916" t="s">
        <v>1638</v>
      </c>
      <c r="E916">
        <v>2023</v>
      </c>
      <c r="F916" t="s">
        <v>1641</v>
      </c>
      <c r="G916">
        <v>1170</v>
      </c>
      <c r="H916">
        <v>16596</v>
      </c>
      <c r="I916">
        <v>13746</v>
      </c>
      <c r="J916">
        <v>150755</v>
      </c>
      <c r="K916">
        <v>3.9</v>
      </c>
      <c r="L916">
        <v>16</v>
      </c>
      <c r="M916">
        <v>5.73</v>
      </c>
      <c r="N916">
        <v>16.82</v>
      </c>
      <c r="O916">
        <v>47.83</v>
      </c>
      <c r="P916">
        <v>4.5999999999999996</v>
      </c>
      <c r="Q916">
        <v>7906</v>
      </c>
      <c r="R916">
        <v>4765</v>
      </c>
      <c r="S916">
        <v>11</v>
      </c>
      <c r="T916">
        <v>19417320</v>
      </c>
      <c r="U916">
        <v>16233575</v>
      </c>
      <c r="V916">
        <v>3183745</v>
      </c>
    </row>
    <row r="917" spans="1:22" x14ac:dyDescent="0.3">
      <c r="A917" t="s">
        <v>934</v>
      </c>
      <c r="B917" t="s">
        <v>1163</v>
      </c>
      <c r="C917" t="s">
        <v>1634</v>
      </c>
      <c r="D917" t="s">
        <v>1638</v>
      </c>
      <c r="E917">
        <v>2023</v>
      </c>
      <c r="F917" t="s">
        <v>1640</v>
      </c>
      <c r="G917">
        <v>3118</v>
      </c>
      <c r="H917">
        <v>6799</v>
      </c>
      <c r="I917">
        <v>11065</v>
      </c>
      <c r="J917">
        <v>158125</v>
      </c>
      <c r="K917">
        <v>14.55</v>
      </c>
      <c r="L917">
        <v>13</v>
      </c>
      <c r="M917">
        <v>1.37</v>
      </c>
      <c r="N917">
        <v>13.26</v>
      </c>
      <c r="O917">
        <v>13.13</v>
      </c>
      <c r="P917">
        <v>2.6</v>
      </c>
      <c r="Q917">
        <v>13326</v>
      </c>
      <c r="R917">
        <v>8114</v>
      </c>
      <c r="S917">
        <v>8</v>
      </c>
      <c r="T917">
        <v>21199282</v>
      </c>
      <c r="U917">
        <v>34658795</v>
      </c>
      <c r="V917">
        <v>-13459513</v>
      </c>
    </row>
    <row r="918" spans="1:22" x14ac:dyDescent="0.3">
      <c r="A918" t="s">
        <v>935</v>
      </c>
      <c r="B918" t="s">
        <v>1600</v>
      </c>
      <c r="C918" t="s">
        <v>1632</v>
      </c>
      <c r="D918" t="s">
        <v>1635</v>
      </c>
      <c r="E918">
        <v>2024</v>
      </c>
      <c r="F918" t="s">
        <v>1642</v>
      </c>
      <c r="G918">
        <v>1000</v>
      </c>
      <c r="H918">
        <v>11417</v>
      </c>
      <c r="I918">
        <v>13907</v>
      </c>
      <c r="J918">
        <v>442866</v>
      </c>
      <c r="K918">
        <v>6.47</v>
      </c>
      <c r="L918">
        <v>10</v>
      </c>
      <c r="M918">
        <v>9.3800000000000008</v>
      </c>
      <c r="N918">
        <v>16.57</v>
      </c>
      <c r="O918">
        <v>61.08</v>
      </c>
      <c r="P918">
        <v>4.9000000000000004</v>
      </c>
      <c r="Q918">
        <v>18972</v>
      </c>
      <c r="R918">
        <v>1451</v>
      </c>
      <c r="S918">
        <v>13</v>
      </c>
      <c r="T918">
        <v>11417000</v>
      </c>
      <c r="U918">
        <v>14349866</v>
      </c>
      <c r="V918">
        <v>-2932866</v>
      </c>
    </row>
    <row r="919" spans="1:22" x14ac:dyDescent="0.3">
      <c r="A919" t="s">
        <v>936</v>
      </c>
      <c r="B919" t="s">
        <v>1601</v>
      </c>
      <c r="C919" t="s">
        <v>1632</v>
      </c>
      <c r="D919" t="s">
        <v>1638</v>
      </c>
      <c r="E919">
        <v>2024</v>
      </c>
      <c r="F919" t="s">
        <v>1640</v>
      </c>
      <c r="G919">
        <v>2386</v>
      </c>
      <c r="H919">
        <v>19573</v>
      </c>
      <c r="I919">
        <v>7548</v>
      </c>
      <c r="J919">
        <v>418226</v>
      </c>
      <c r="K919">
        <v>5.21</v>
      </c>
      <c r="L919">
        <v>18</v>
      </c>
      <c r="M919">
        <v>3.52</v>
      </c>
      <c r="N919">
        <v>14.75</v>
      </c>
      <c r="O919">
        <v>14.05</v>
      </c>
      <c r="P919">
        <v>4</v>
      </c>
      <c r="Q919">
        <v>2861</v>
      </c>
      <c r="R919">
        <v>7080</v>
      </c>
      <c r="S919">
        <v>3</v>
      </c>
      <c r="T919">
        <v>46701178</v>
      </c>
      <c r="U919">
        <v>18427754</v>
      </c>
      <c r="V919">
        <v>28273424</v>
      </c>
    </row>
    <row r="920" spans="1:22" x14ac:dyDescent="0.3">
      <c r="A920" t="s">
        <v>937</v>
      </c>
      <c r="B920" t="s">
        <v>1058</v>
      </c>
      <c r="C920" t="s">
        <v>1633</v>
      </c>
      <c r="D920" t="s">
        <v>1638</v>
      </c>
      <c r="E920">
        <v>2023</v>
      </c>
      <c r="F920" t="s">
        <v>1642</v>
      </c>
      <c r="G920">
        <v>2293</v>
      </c>
      <c r="H920">
        <v>4767</v>
      </c>
      <c r="I920">
        <v>1205</v>
      </c>
      <c r="J920">
        <v>53696</v>
      </c>
      <c r="K920">
        <v>0.76</v>
      </c>
      <c r="L920">
        <v>1</v>
      </c>
      <c r="M920">
        <v>4.46</v>
      </c>
      <c r="N920">
        <v>10.57</v>
      </c>
      <c r="O920">
        <v>84.1</v>
      </c>
      <c r="P920">
        <v>3</v>
      </c>
      <c r="Q920">
        <v>5973</v>
      </c>
      <c r="R920">
        <v>7290</v>
      </c>
      <c r="S920">
        <v>13</v>
      </c>
      <c r="T920">
        <v>10930731</v>
      </c>
      <c r="U920">
        <v>2816761</v>
      </c>
      <c r="V920">
        <v>8113970</v>
      </c>
    </row>
    <row r="921" spans="1:22" x14ac:dyDescent="0.3">
      <c r="A921" t="s">
        <v>938</v>
      </c>
      <c r="B921" t="s">
        <v>1174</v>
      </c>
      <c r="C921" t="s">
        <v>1634</v>
      </c>
      <c r="D921" t="s">
        <v>1638</v>
      </c>
      <c r="E921">
        <v>2023</v>
      </c>
      <c r="F921" t="s">
        <v>1640</v>
      </c>
      <c r="G921">
        <v>2695</v>
      </c>
      <c r="H921">
        <v>5906</v>
      </c>
      <c r="I921">
        <v>8786</v>
      </c>
      <c r="J921">
        <v>176310</v>
      </c>
      <c r="K921">
        <v>0.79</v>
      </c>
      <c r="L921">
        <v>2</v>
      </c>
      <c r="M921">
        <v>6.72</v>
      </c>
      <c r="N921">
        <v>5.0199999999999996</v>
      </c>
      <c r="O921">
        <v>86.93</v>
      </c>
      <c r="P921">
        <v>3.6</v>
      </c>
      <c r="Q921">
        <v>8819</v>
      </c>
      <c r="R921">
        <v>3927</v>
      </c>
      <c r="S921">
        <v>3</v>
      </c>
      <c r="T921">
        <v>15916670</v>
      </c>
      <c r="U921">
        <v>23854580</v>
      </c>
      <c r="V921">
        <v>-7937910</v>
      </c>
    </row>
    <row r="922" spans="1:22" x14ac:dyDescent="0.3">
      <c r="A922" t="s">
        <v>939</v>
      </c>
      <c r="B922" t="s">
        <v>1410</v>
      </c>
      <c r="C922" t="s">
        <v>1632</v>
      </c>
      <c r="D922" t="s">
        <v>1635</v>
      </c>
      <c r="E922">
        <v>2023</v>
      </c>
      <c r="F922" t="s">
        <v>1641</v>
      </c>
      <c r="G922">
        <v>1907</v>
      </c>
      <c r="H922">
        <v>19326</v>
      </c>
      <c r="I922">
        <v>10565</v>
      </c>
      <c r="J922">
        <v>463274</v>
      </c>
      <c r="K922">
        <v>10.38</v>
      </c>
      <c r="L922">
        <v>10</v>
      </c>
      <c r="M922">
        <v>3.34</v>
      </c>
      <c r="N922">
        <v>7.64</v>
      </c>
      <c r="O922">
        <v>25.16</v>
      </c>
      <c r="P922">
        <v>1.4</v>
      </c>
      <c r="Q922">
        <v>10167</v>
      </c>
      <c r="R922">
        <v>8961</v>
      </c>
      <c r="S922">
        <v>3</v>
      </c>
      <c r="T922">
        <v>36854682</v>
      </c>
      <c r="U922">
        <v>20610729</v>
      </c>
      <c r="V922">
        <v>16243953</v>
      </c>
    </row>
    <row r="923" spans="1:22" x14ac:dyDescent="0.3">
      <c r="A923" t="s">
        <v>940</v>
      </c>
      <c r="B923" t="s">
        <v>1602</v>
      </c>
      <c r="C923" t="s">
        <v>1632</v>
      </c>
      <c r="D923" t="s">
        <v>1636</v>
      </c>
      <c r="E923">
        <v>2024</v>
      </c>
      <c r="F923" t="s">
        <v>1642</v>
      </c>
      <c r="G923">
        <v>4662</v>
      </c>
      <c r="H923">
        <v>11882</v>
      </c>
      <c r="I923">
        <v>14899</v>
      </c>
      <c r="J923">
        <v>201385</v>
      </c>
      <c r="K923">
        <v>6.87</v>
      </c>
      <c r="L923">
        <v>5</v>
      </c>
      <c r="M923">
        <v>2.54</v>
      </c>
      <c r="N923">
        <v>13.11</v>
      </c>
      <c r="O923">
        <v>64.11</v>
      </c>
      <c r="P923">
        <v>4.4000000000000004</v>
      </c>
      <c r="Q923">
        <v>10981</v>
      </c>
      <c r="R923">
        <v>2746</v>
      </c>
      <c r="S923">
        <v>13</v>
      </c>
      <c r="T923">
        <v>55393884</v>
      </c>
      <c r="U923">
        <v>69660523</v>
      </c>
      <c r="V923">
        <v>-14266639</v>
      </c>
    </row>
    <row r="924" spans="1:22" x14ac:dyDescent="0.3">
      <c r="A924" t="s">
        <v>941</v>
      </c>
      <c r="B924" t="s">
        <v>1369</v>
      </c>
      <c r="C924" t="s">
        <v>1634</v>
      </c>
      <c r="D924" t="s">
        <v>1635</v>
      </c>
      <c r="E924">
        <v>2023</v>
      </c>
      <c r="F924" t="s">
        <v>1642</v>
      </c>
      <c r="G924">
        <v>1915</v>
      </c>
      <c r="H924">
        <v>5937</v>
      </c>
      <c r="I924">
        <v>13592</v>
      </c>
      <c r="J924">
        <v>331293</v>
      </c>
      <c r="K924">
        <v>3.4</v>
      </c>
      <c r="L924">
        <v>13</v>
      </c>
      <c r="M924">
        <v>6.31</v>
      </c>
      <c r="N924">
        <v>16.3</v>
      </c>
      <c r="O924">
        <v>17.38</v>
      </c>
      <c r="P924">
        <v>3.3</v>
      </c>
      <c r="Q924">
        <v>10020</v>
      </c>
      <c r="R924">
        <v>366</v>
      </c>
      <c r="S924">
        <v>14</v>
      </c>
      <c r="T924">
        <v>11369355</v>
      </c>
      <c r="U924">
        <v>26359973</v>
      </c>
      <c r="V924">
        <v>-14990618</v>
      </c>
    </row>
    <row r="925" spans="1:22" x14ac:dyDescent="0.3">
      <c r="A925" t="s">
        <v>942</v>
      </c>
      <c r="B925" t="s">
        <v>1267</v>
      </c>
      <c r="C925" t="s">
        <v>1632</v>
      </c>
      <c r="D925" t="s">
        <v>1636</v>
      </c>
      <c r="E925">
        <v>2024</v>
      </c>
      <c r="F925" t="s">
        <v>1642</v>
      </c>
      <c r="G925">
        <v>2962</v>
      </c>
      <c r="H925">
        <v>6935</v>
      </c>
      <c r="I925">
        <v>4540</v>
      </c>
      <c r="J925">
        <v>442208</v>
      </c>
      <c r="K925">
        <v>9.2100000000000009</v>
      </c>
      <c r="L925">
        <v>18</v>
      </c>
      <c r="M925">
        <v>0.25</v>
      </c>
      <c r="N925">
        <v>19.489999999999998</v>
      </c>
      <c r="O925">
        <v>68.36</v>
      </c>
      <c r="P925">
        <v>4.9000000000000004</v>
      </c>
      <c r="Q925">
        <v>19070</v>
      </c>
      <c r="R925">
        <v>9730</v>
      </c>
      <c r="S925">
        <v>5</v>
      </c>
      <c r="T925">
        <v>20541470</v>
      </c>
      <c r="U925">
        <v>13889688</v>
      </c>
      <c r="V925">
        <v>6651782</v>
      </c>
    </row>
    <row r="926" spans="1:22" x14ac:dyDescent="0.3">
      <c r="A926" t="s">
        <v>943</v>
      </c>
      <c r="B926" t="s">
        <v>1603</v>
      </c>
      <c r="C926" t="s">
        <v>1633</v>
      </c>
      <c r="D926" t="s">
        <v>1637</v>
      </c>
      <c r="E926">
        <v>2023</v>
      </c>
      <c r="F926" t="s">
        <v>1640</v>
      </c>
      <c r="G926">
        <v>2903</v>
      </c>
      <c r="H926">
        <v>5607</v>
      </c>
      <c r="I926">
        <v>13266</v>
      </c>
      <c r="J926">
        <v>365665</v>
      </c>
      <c r="K926">
        <v>3.79</v>
      </c>
      <c r="L926">
        <v>15</v>
      </c>
      <c r="M926">
        <v>7.21</v>
      </c>
      <c r="N926">
        <v>19.18</v>
      </c>
      <c r="O926">
        <v>37.78</v>
      </c>
      <c r="P926">
        <v>3.5</v>
      </c>
      <c r="Q926">
        <v>5036</v>
      </c>
      <c r="R926">
        <v>7534</v>
      </c>
      <c r="S926">
        <v>2</v>
      </c>
      <c r="T926">
        <v>16277121</v>
      </c>
      <c r="U926">
        <v>38876863</v>
      </c>
      <c r="V926">
        <v>-22599742</v>
      </c>
    </row>
    <row r="927" spans="1:22" x14ac:dyDescent="0.3">
      <c r="A927" t="s">
        <v>944</v>
      </c>
      <c r="B927" t="s">
        <v>1201</v>
      </c>
      <c r="C927" t="s">
        <v>1632</v>
      </c>
      <c r="D927" t="s">
        <v>1637</v>
      </c>
      <c r="E927">
        <v>2023</v>
      </c>
      <c r="F927" t="s">
        <v>1639</v>
      </c>
      <c r="G927">
        <v>4960</v>
      </c>
      <c r="H927">
        <v>2060</v>
      </c>
      <c r="I927">
        <v>13219</v>
      </c>
      <c r="J927">
        <v>95740</v>
      </c>
      <c r="K927">
        <v>8.66</v>
      </c>
      <c r="L927">
        <v>6</v>
      </c>
      <c r="M927">
        <v>5.14</v>
      </c>
      <c r="N927">
        <v>24.32</v>
      </c>
      <c r="O927">
        <v>64.48</v>
      </c>
      <c r="P927">
        <v>4.3</v>
      </c>
      <c r="Q927">
        <v>3273</v>
      </c>
      <c r="R927">
        <v>1122</v>
      </c>
      <c r="S927">
        <v>3</v>
      </c>
      <c r="T927">
        <v>10217600</v>
      </c>
      <c r="U927">
        <v>65661980</v>
      </c>
      <c r="V927">
        <v>-55444380</v>
      </c>
    </row>
    <row r="928" spans="1:22" x14ac:dyDescent="0.3">
      <c r="A928" t="s">
        <v>945</v>
      </c>
      <c r="B928" t="s">
        <v>1129</v>
      </c>
      <c r="C928" t="s">
        <v>1632</v>
      </c>
      <c r="D928" t="s">
        <v>1638</v>
      </c>
      <c r="E928">
        <v>2023</v>
      </c>
      <c r="F928" t="s">
        <v>1642</v>
      </c>
      <c r="G928">
        <v>3278</v>
      </c>
      <c r="H928">
        <v>13829</v>
      </c>
      <c r="I928">
        <v>2646</v>
      </c>
      <c r="J928">
        <v>156611</v>
      </c>
      <c r="K928">
        <v>5.39</v>
      </c>
      <c r="L928">
        <v>7</v>
      </c>
      <c r="M928">
        <v>6.06</v>
      </c>
      <c r="N928">
        <v>7.15</v>
      </c>
      <c r="O928">
        <v>39.83</v>
      </c>
      <c r="P928">
        <v>4.2</v>
      </c>
      <c r="Q928">
        <v>11755</v>
      </c>
      <c r="R928">
        <v>8047</v>
      </c>
      <c r="S928">
        <v>4</v>
      </c>
      <c r="T928">
        <v>45331462</v>
      </c>
      <c r="U928">
        <v>8830199</v>
      </c>
      <c r="V928">
        <v>36501263</v>
      </c>
    </row>
    <row r="929" spans="1:22" x14ac:dyDescent="0.3">
      <c r="A929" t="s">
        <v>946</v>
      </c>
      <c r="B929" t="s">
        <v>1604</v>
      </c>
      <c r="C929" t="s">
        <v>1634</v>
      </c>
      <c r="D929" t="s">
        <v>1638</v>
      </c>
      <c r="E929">
        <v>2023</v>
      </c>
      <c r="F929" t="s">
        <v>1642</v>
      </c>
      <c r="G929">
        <v>3769</v>
      </c>
      <c r="H929">
        <v>3326</v>
      </c>
      <c r="I929">
        <v>2278</v>
      </c>
      <c r="J929">
        <v>448172</v>
      </c>
      <c r="K929">
        <v>12.35</v>
      </c>
      <c r="L929">
        <v>18</v>
      </c>
      <c r="M929">
        <v>6.32</v>
      </c>
      <c r="N929">
        <v>1.78</v>
      </c>
      <c r="O929">
        <v>21.65</v>
      </c>
      <c r="P929">
        <v>2.4</v>
      </c>
      <c r="Q929">
        <v>4058</v>
      </c>
      <c r="R929">
        <v>2137</v>
      </c>
      <c r="S929">
        <v>8</v>
      </c>
      <c r="T929">
        <v>12535694</v>
      </c>
      <c r="U929">
        <v>9033954</v>
      </c>
      <c r="V929">
        <v>3501740</v>
      </c>
    </row>
    <row r="930" spans="1:22" x14ac:dyDescent="0.3">
      <c r="A930" t="s">
        <v>947</v>
      </c>
      <c r="B930" t="s">
        <v>1226</v>
      </c>
      <c r="C930" t="s">
        <v>1633</v>
      </c>
      <c r="D930" t="s">
        <v>1638</v>
      </c>
      <c r="E930">
        <v>2023</v>
      </c>
      <c r="F930" t="s">
        <v>1641</v>
      </c>
      <c r="G930">
        <v>3278</v>
      </c>
      <c r="H930">
        <v>12921</v>
      </c>
      <c r="I930">
        <v>11387</v>
      </c>
      <c r="J930">
        <v>298922</v>
      </c>
      <c r="K930">
        <v>12.31</v>
      </c>
      <c r="L930">
        <v>19</v>
      </c>
      <c r="M930">
        <v>5.27</v>
      </c>
      <c r="N930">
        <v>8.64</v>
      </c>
      <c r="O930">
        <v>42.49</v>
      </c>
      <c r="P930">
        <v>2</v>
      </c>
      <c r="Q930">
        <v>6579</v>
      </c>
      <c r="R930">
        <v>8856</v>
      </c>
      <c r="S930">
        <v>11</v>
      </c>
      <c r="T930">
        <v>42355038</v>
      </c>
      <c r="U930">
        <v>37625508</v>
      </c>
      <c r="V930">
        <v>4729530</v>
      </c>
    </row>
    <row r="931" spans="1:22" x14ac:dyDescent="0.3">
      <c r="A931" t="s">
        <v>948</v>
      </c>
      <c r="B931" t="s">
        <v>1605</v>
      </c>
      <c r="C931" t="s">
        <v>1633</v>
      </c>
      <c r="D931" t="s">
        <v>1637</v>
      </c>
      <c r="E931">
        <v>2023</v>
      </c>
      <c r="F931" t="s">
        <v>1640</v>
      </c>
      <c r="G931">
        <v>2421</v>
      </c>
      <c r="H931">
        <v>13765</v>
      </c>
      <c r="I931">
        <v>1571</v>
      </c>
      <c r="J931">
        <v>378785</v>
      </c>
      <c r="K931">
        <v>7.16</v>
      </c>
      <c r="L931">
        <v>15</v>
      </c>
      <c r="M931">
        <v>5.83</v>
      </c>
      <c r="N931">
        <v>18.579999999999998</v>
      </c>
      <c r="O931">
        <v>19.010000000000002</v>
      </c>
      <c r="P931">
        <v>2.7</v>
      </c>
      <c r="Q931">
        <v>15841</v>
      </c>
      <c r="R931">
        <v>7878</v>
      </c>
      <c r="S931">
        <v>2</v>
      </c>
      <c r="T931">
        <v>33325065</v>
      </c>
      <c r="U931">
        <v>4182176</v>
      </c>
      <c r="V931">
        <v>29142889</v>
      </c>
    </row>
    <row r="932" spans="1:22" x14ac:dyDescent="0.3">
      <c r="A932" t="s">
        <v>949</v>
      </c>
      <c r="B932" t="s">
        <v>1606</v>
      </c>
      <c r="C932" t="s">
        <v>1632</v>
      </c>
      <c r="D932" t="s">
        <v>1637</v>
      </c>
      <c r="E932">
        <v>2024</v>
      </c>
      <c r="F932" t="s">
        <v>1640</v>
      </c>
      <c r="G932">
        <v>2941</v>
      </c>
      <c r="H932">
        <v>9129</v>
      </c>
      <c r="I932">
        <v>6325</v>
      </c>
      <c r="J932">
        <v>113811</v>
      </c>
      <c r="K932">
        <v>5.26</v>
      </c>
      <c r="L932">
        <v>6</v>
      </c>
      <c r="M932">
        <v>6.84</v>
      </c>
      <c r="N932">
        <v>10.95</v>
      </c>
      <c r="O932">
        <v>56.15</v>
      </c>
      <c r="P932">
        <v>2.9</v>
      </c>
      <c r="Q932">
        <v>11481</v>
      </c>
      <c r="R932">
        <v>1159</v>
      </c>
      <c r="S932">
        <v>7</v>
      </c>
      <c r="T932">
        <v>26848389</v>
      </c>
      <c r="U932">
        <v>18715636</v>
      </c>
      <c r="V932">
        <v>8132753</v>
      </c>
    </row>
    <row r="933" spans="1:22" x14ac:dyDescent="0.3">
      <c r="A933" t="s">
        <v>950</v>
      </c>
      <c r="B933" t="s">
        <v>1267</v>
      </c>
      <c r="C933" t="s">
        <v>1633</v>
      </c>
      <c r="D933" t="s">
        <v>1635</v>
      </c>
      <c r="E933">
        <v>2024</v>
      </c>
      <c r="F933" t="s">
        <v>1642</v>
      </c>
      <c r="G933">
        <v>3806</v>
      </c>
      <c r="H933">
        <v>9825</v>
      </c>
      <c r="I933">
        <v>9570</v>
      </c>
      <c r="J933">
        <v>495376</v>
      </c>
      <c r="K933">
        <v>5.44</v>
      </c>
      <c r="L933">
        <v>8</v>
      </c>
      <c r="M933">
        <v>7.53</v>
      </c>
      <c r="N933">
        <v>20.440000000000001</v>
      </c>
      <c r="O933">
        <v>13.28</v>
      </c>
      <c r="P933">
        <v>2</v>
      </c>
      <c r="Q933">
        <v>5024</v>
      </c>
      <c r="R933">
        <v>1524</v>
      </c>
      <c r="S933">
        <v>4</v>
      </c>
      <c r="T933">
        <v>37393950</v>
      </c>
      <c r="U933">
        <v>36918796</v>
      </c>
      <c r="V933">
        <v>475154</v>
      </c>
    </row>
    <row r="934" spans="1:22" x14ac:dyDescent="0.3">
      <c r="A934" t="s">
        <v>951</v>
      </c>
      <c r="B934" t="s">
        <v>1057</v>
      </c>
      <c r="C934" t="s">
        <v>1634</v>
      </c>
      <c r="D934" t="s">
        <v>1638</v>
      </c>
      <c r="E934">
        <v>2023</v>
      </c>
      <c r="F934" t="s">
        <v>1642</v>
      </c>
      <c r="G934">
        <v>4275</v>
      </c>
      <c r="H934">
        <v>9193</v>
      </c>
      <c r="I934">
        <v>11893</v>
      </c>
      <c r="J934">
        <v>232385</v>
      </c>
      <c r="K934">
        <v>12.09</v>
      </c>
      <c r="L934">
        <v>12</v>
      </c>
      <c r="M934">
        <v>7.27</v>
      </c>
      <c r="N934">
        <v>13.73</v>
      </c>
      <c r="O934">
        <v>52.19</v>
      </c>
      <c r="P934">
        <v>4.5999999999999996</v>
      </c>
      <c r="Q934">
        <v>10498</v>
      </c>
      <c r="R934">
        <v>4223</v>
      </c>
      <c r="S934">
        <v>4</v>
      </c>
      <c r="T934">
        <v>39300075</v>
      </c>
      <c r="U934">
        <v>51074960</v>
      </c>
      <c r="V934">
        <v>-11774885</v>
      </c>
    </row>
    <row r="935" spans="1:22" x14ac:dyDescent="0.3">
      <c r="A935" t="s">
        <v>952</v>
      </c>
      <c r="B935" t="s">
        <v>1515</v>
      </c>
      <c r="C935" t="s">
        <v>1634</v>
      </c>
      <c r="D935" t="s">
        <v>1636</v>
      </c>
      <c r="E935">
        <v>2024</v>
      </c>
      <c r="F935" t="s">
        <v>1639</v>
      </c>
      <c r="G935">
        <v>144</v>
      </c>
      <c r="H935">
        <v>9764</v>
      </c>
      <c r="I935">
        <v>14603</v>
      </c>
      <c r="J935">
        <v>113232</v>
      </c>
      <c r="K935">
        <v>4.92</v>
      </c>
      <c r="L935">
        <v>0</v>
      </c>
      <c r="M935">
        <v>8.6999999999999993</v>
      </c>
      <c r="N935">
        <v>23.24</v>
      </c>
      <c r="O935">
        <v>80.91</v>
      </c>
      <c r="P935">
        <v>3.2</v>
      </c>
      <c r="Q935">
        <v>15197</v>
      </c>
      <c r="R935">
        <v>319</v>
      </c>
      <c r="S935">
        <v>5</v>
      </c>
      <c r="T935">
        <v>1406016</v>
      </c>
      <c r="U935">
        <v>2216064</v>
      </c>
      <c r="V935">
        <v>-810048</v>
      </c>
    </row>
    <row r="936" spans="1:22" x14ac:dyDescent="0.3">
      <c r="A936" t="s">
        <v>953</v>
      </c>
      <c r="B936" t="s">
        <v>1607</v>
      </c>
      <c r="C936" t="s">
        <v>1634</v>
      </c>
      <c r="D936" t="s">
        <v>1638</v>
      </c>
      <c r="E936">
        <v>2023</v>
      </c>
      <c r="F936" t="s">
        <v>1641</v>
      </c>
      <c r="G936">
        <v>2724</v>
      </c>
      <c r="H936">
        <v>14186</v>
      </c>
      <c r="I936">
        <v>993</v>
      </c>
      <c r="J936">
        <v>327561</v>
      </c>
      <c r="K936">
        <v>3.14</v>
      </c>
      <c r="L936">
        <v>7</v>
      </c>
      <c r="M936">
        <v>1.89</v>
      </c>
      <c r="N936">
        <v>23.7</v>
      </c>
      <c r="O936">
        <v>77.03</v>
      </c>
      <c r="P936">
        <v>4.9000000000000004</v>
      </c>
      <c r="Q936">
        <v>20550</v>
      </c>
      <c r="R936">
        <v>505</v>
      </c>
      <c r="S936">
        <v>14</v>
      </c>
      <c r="T936">
        <v>38642664</v>
      </c>
      <c r="U936">
        <v>3032493</v>
      </c>
      <c r="V936">
        <v>35610171</v>
      </c>
    </row>
    <row r="937" spans="1:22" x14ac:dyDescent="0.3">
      <c r="A937" t="s">
        <v>954</v>
      </c>
      <c r="B937" t="s">
        <v>1271</v>
      </c>
      <c r="C937" t="s">
        <v>1632</v>
      </c>
      <c r="D937" t="s">
        <v>1638</v>
      </c>
      <c r="E937">
        <v>2024</v>
      </c>
      <c r="F937" t="s">
        <v>1640</v>
      </c>
      <c r="G937">
        <v>2005</v>
      </c>
      <c r="H937">
        <v>15216</v>
      </c>
      <c r="I937">
        <v>2807</v>
      </c>
      <c r="J937">
        <v>205801</v>
      </c>
      <c r="K937">
        <v>1.27</v>
      </c>
      <c r="L937">
        <v>3</v>
      </c>
      <c r="M937">
        <v>4.01</v>
      </c>
      <c r="N937">
        <v>1.73</v>
      </c>
      <c r="O937">
        <v>80.62</v>
      </c>
      <c r="P937">
        <v>4.2</v>
      </c>
      <c r="Q937">
        <v>15106</v>
      </c>
      <c r="R937">
        <v>9929</v>
      </c>
      <c r="S937">
        <v>5</v>
      </c>
      <c r="T937">
        <v>30508080</v>
      </c>
      <c r="U937">
        <v>5833836</v>
      </c>
      <c r="V937">
        <v>24674244</v>
      </c>
    </row>
    <row r="938" spans="1:22" x14ac:dyDescent="0.3">
      <c r="A938" t="s">
        <v>955</v>
      </c>
      <c r="B938" t="s">
        <v>1608</v>
      </c>
      <c r="C938" t="s">
        <v>1633</v>
      </c>
      <c r="D938" t="s">
        <v>1637</v>
      </c>
      <c r="E938">
        <v>2024</v>
      </c>
      <c r="F938" t="s">
        <v>1639</v>
      </c>
      <c r="G938">
        <v>843</v>
      </c>
      <c r="H938">
        <v>8221</v>
      </c>
      <c r="I938">
        <v>1985</v>
      </c>
      <c r="J938">
        <v>162492</v>
      </c>
      <c r="K938">
        <v>7</v>
      </c>
      <c r="L938">
        <v>2</v>
      </c>
      <c r="M938">
        <v>9.48</v>
      </c>
      <c r="N938">
        <v>11.41</v>
      </c>
      <c r="O938">
        <v>83.76</v>
      </c>
      <c r="P938">
        <v>3.2</v>
      </c>
      <c r="Q938">
        <v>14929</v>
      </c>
      <c r="R938">
        <v>2418</v>
      </c>
      <c r="S938">
        <v>8</v>
      </c>
      <c r="T938">
        <v>6930303</v>
      </c>
      <c r="U938">
        <v>1835847</v>
      </c>
      <c r="V938">
        <v>5094456</v>
      </c>
    </row>
    <row r="939" spans="1:22" x14ac:dyDescent="0.3">
      <c r="A939" t="s">
        <v>956</v>
      </c>
      <c r="B939" t="s">
        <v>1450</v>
      </c>
      <c r="C939" t="s">
        <v>1633</v>
      </c>
      <c r="D939" t="s">
        <v>1637</v>
      </c>
      <c r="E939">
        <v>2024</v>
      </c>
      <c r="F939" t="s">
        <v>1641</v>
      </c>
      <c r="G939">
        <v>1884</v>
      </c>
      <c r="H939">
        <v>8873</v>
      </c>
      <c r="I939">
        <v>3194</v>
      </c>
      <c r="J939">
        <v>80099</v>
      </c>
      <c r="K939">
        <v>7.23</v>
      </c>
      <c r="L939">
        <v>2</v>
      </c>
      <c r="M939">
        <v>3.97</v>
      </c>
      <c r="N939">
        <v>15.24</v>
      </c>
      <c r="O939">
        <v>18.36</v>
      </c>
      <c r="P939">
        <v>4.8</v>
      </c>
      <c r="Q939">
        <v>17539</v>
      </c>
      <c r="R939">
        <v>9966</v>
      </c>
      <c r="S939">
        <v>4</v>
      </c>
      <c r="T939">
        <v>16716732</v>
      </c>
      <c r="U939">
        <v>6097595</v>
      </c>
      <c r="V939">
        <v>10619137</v>
      </c>
    </row>
    <row r="940" spans="1:22" x14ac:dyDescent="0.3">
      <c r="A940" t="s">
        <v>957</v>
      </c>
      <c r="B940" t="s">
        <v>1609</v>
      </c>
      <c r="C940" t="s">
        <v>1632</v>
      </c>
      <c r="D940" t="s">
        <v>1638</v>
      </c>
      <c r="E940">
        <v>2023</v>
      </c>
      <c r="F940" t="s">
        <v>1641</v>
      </c>
      <c r="G940">
        <v>2166</v>
      </c>
      <c r="H940">
        <v>7407</v>
      </c>
      <c r="I940">
        <v>11990</v>
      </c>
      <c r="J940">
        <v>279206</v>
      </c>
      <c r="K940">
        <v>12.61</v>
      </c>
      <c r="L940">
        <v>12</v>
      </c>
      <c r="M940">
        <v>1.25</v>
      </c>
      <c r="N940">
        <v>6.4</v>
      </c>
      <c r="O940">
        <v>20.3</v>
      </c>
      <c r="P940">
        <v>3</v>
      </c>
      <c r="Q940">
        <v>8640</v>
      </c>
      <c r="R940">
        <v>9083</v>
      </c>
      <c r="S940">
        <v>9</v>
      </c>
      <c r="T940">
        <v>16043562</v>
      </c>
      <c r="U940">
        <v>26249546</v>
      </c>
      <c r="V940">
        <v>-10205984</v>
      </c>
    </row>
    <row r="941" spans="1:22" x14ac:dyDescent="0.3">
      <c r="A941" t="s">
        <v>958</v>
      </c>
      <c r="B941" t="s">
        <v>1440</v>
      </c>
      <c r="C941" t="s">
        <v>1633</v>
      </c>
      <c r="D941" t="s">
        <v>1638</v>
      </c>
      <c r="E941">
        <v>2024</v>
      </c>
      <c r="F941" t="s">
        <v>1639</v>
      </c>
      <c r="G941">
        <v>4156</v>
      </c>
      <c r="H941">
        <v>17627</v>
      </c>
      <c r="I941">
        <v>14472</v>
      </c>
      <c r="J941">
        <v>473177</v>
      </c>
      <c r="K941">
        <v>3.32</v>
      </c>
      <c r="L941">
        <v>7</v>
      </c>
      <c r="M941">
        <v>5.25</v>
      </c>
      <c r="N941">
        <v>10.18</v>
      </c>
      <c r="O941">
        <v>54.56</v>
      </c>
      <c r="P941">
        <v>4.5</v>
      </c>
      <c r="Q941">
        <v>10285</v>
      </c>
      <c r="R941">
        <v>5158</v>
      </c>
      <c r="S941">
        <v>9</v>
      </c>
      <c r="T941">
        <v>73257812</v>
      </c>
      <c r="U941">
        <v>60618809</v>
      </c>
      <c r="V941">
        <v>12639003</v>
      </c>
    </row>
    <row r="942" spans="1:22" x14ac:dyDescent="0.3">
      <c r="A942" t="s">
        <v>959</v>
      </c>
      <c r="B942" t="s">
        <v>1298</v>
      </c>
      <c r="C942" t="s">
        <v>1632</v>
      </c>
      <c r="D942" t="s">
        <v>1636</v>
      </c>
      <c r="E942">
        <v>2023</v>
      </c>
      <c r="F942" t="s">
        <v>1641</v>
      </c>
      <c r="G942">
        <v>3375</v>
      </c>
      <c r="H942">
        <v>7156</v>
      </c>
      <c r="I942">
        <v>10784</v>
      </c>
      <c r="J942">
        <v>455818</v>
      </c>
      <c r="K942">
        <v>5.71</v>
      </c>
      <c r="L942">
        <v>6</v>
      </c>
      <c r="M942">
        <v>1.0900000000000001</v>
      </c>
      <c r="N942">
        <v>16.940000000000001</v>
      </c>
      <c r="O942">
        <v>81.52</v>
      </c>
      <c r="P942">
        <v>2.4</v>
      </c>
      <c r="Q942">
        <v>16401</v>
      </c>
      <c r="R942">
        <v>1409</v>
      </c>
      <c r="S942">
        <v>12</v>
      </c>
      <c r="T942">
        <v>24151500</v>
      </c>
      <c r="U942">
        <v>36851818</v>
      </c>
      <c r="V942">
        <v>-12700318</v>
      </c>
    </row>
    <row r="943" spans="1:22" x14ac:dyDescent="0.3">
      <c r="A943" t="s">
        <v>960</v>
      </c>
      <c r="B943" t="s">
        <v>1610</v>
      </c>
      <c r="C943" t="s">
        <v>1634</v>
      </c>
      <c r="D943" t="s">
        <v>1637</v>
      </c>
      <c r="E943">
        <v>2023</v>
      </c>
      <c r="F943" t="s">
        <v>1640</v>
      </c>
      <c r="G943">
        <v>2969</v>
      </c>
      <c r="H943">
        <v>10484</v>
      </c>
      <c r="I943">
        <v>10102</v>
      </c>
      <c r="J943">
        <v>168474</v>
      </c>
      <c r="K943">
        <v>12.13</v>
      </c>
      <c r="L943">
        <v>0</v>
      </c>
      <c r="M943">
        <v>2.0299999999999998</v>
      </c>
      <c r="N943">
        <v>5.67</v>
      </c>
      <c r="O943">
        <v>87.95</v>
      </c>
      <c r="P943">
        <v>2.5</v>
      </c>
      <c r="Q943">
        <v>4780</v>
      </c>
      <c r="R943">
        <v>7721</v>
      </c>
      <c r="S943">
        <v>14</v>
      </c>
      <c r="T943">
        <v>31126996</v>
      </c>
      <c r="U943">
        <v>30161312</v>
      </c>
      <c r="V943">
        <v>965684</v>
      </c>
    </row>
    <row r="944" spans="1:22" x14ac:dyDescent="0.3">
      <c r="A944" t="s">
        <v>961</v>
      </c>
      <c r="B944" t="s">
        <v>1263</v>
      </c>
      <c r="C944" t="s">
        <v>1632</v>
      </c>
      <c r="D944" t="s">
        <v>1637</v>
      </c>
      <c r="E944">
        <v>2024</v>
      </c>
      <c r="F944" t="s">
        <v>1641</v>
      </c>
      <c r="G944">
        <v>2647</v>
      </c>
      <c r="H944">
        <v>9786</v>
      </c>
      <c r="I944">
        <v>4805</v>
      </c>
      <c r="J944">
        <v>321400</v>
      </c>
      <c r="K944">
        <v>12.35</v>
      </c>
      <c r="L944">
        <v>15</v>
      </c>
      <c r="M944">
        <v>9.98</v>
      </c>
      <c r="N944">
        <v>15.05</v>
      </c>
      <c r="O944">
        <v>13.7</v>
      </c>
      <c r="P944">
        <v>2.7</v>
      </c>
      <c r="Q944">
        <v>3712</v>
      </c>
      <c r="R944">
        <v>5029</v>
      </c>
      <c r="S944">
        <v>8</v>
      </c>
      <c r="T944">
        <v>25903542</v>
      </c>
      <c r="U944">
        <v>13040235</v>
      </c>
      <c r="V944">
        <v>12863307</v>
      </c>
    </row>
    <row r="945" spans="1:22" x14ac:dyDescent="0.3">
      <c r="A945" t="s">
        <v>962</v>
      </c>
      <c r="B945" t="s">
        <v>1380</v>
      </c>
      <c r="C945" t="s">
        <v>1634</v>
      </c>
      <c r="D945" t="s">
        <v>1636</v>
      </c>
      <c r="E945">
        <v>2024</v>
      </c>
      <c r="F945" t="s">
        <v>1641</v>
      </c>
      <c r="G945">
        <v>3255</v>
      </c>
      <c r="H945">
        <v>7401</v>
      </c>
      <c r="I945">
        <v>8229</v>
      </c>
      <c r="J945">
        <v>293588</v>
      </c>
      <c r="K945">
        <v>5.77</v>
      </c>
      <c r="L945">
        <v>5</v>
      </c>
      <c r="M945">
        <v>5.41</v>
      </c>
      <c r="N945">
        <v>17.440000000000001</v>
      </c>
      <c r="O945">
        <v>38.46</v>
      </c>
      <c r="P945">
        <v>3.2</v>
      </c>
      <c r="Q945">
        <v>16713</v>
      </c>
      <c r="R945">
        <v>9622</v>
      </c>
      <c r="S945">
        <v>3</v>
      </c>
      <c r="T945">
        <v>24090255</v>
      </c>
      <c r="U945">
        <v>27078983</v>
      </c>
      <c r="V945">
        <v>-2988728</v>
      </c>
    </row>
    <row r="946" spans="1:22" x14ac:dyDescent="0.3">
      <c r="A946" t="s">
        <v>963</v>
      </c>
      <c r="B946" t="s">
        <v>1611</v>
      </c>
      <c r="C946" t="s">
        <v>1633</v>
      </c>
      <c r="D946" t="s">
        <v>1638</v>
      </c>
      <c r="E946">
        <v>2024</v>
      </c>
      <c r="F946" t="s">
        <v>1642</v>
      </c>
      <c r="G946">
        <v>4857</v>
      </c>
      <c r="H946">
        <v>6417</v>
      </c>
      <c r="I946">
        <v>3061</v>
      </c>
      <c r="J946">
        <v>84681</v>
      </c>
      <c r="K946">
        <v>6.89</v>
      </c>
      <c r="L946">
        <v>6</v>
      </c>
      <c r="M946">
        <v>2.84</v>
      </c>
      <c r="N946">
        <v>2.2599999999999998</v>
      </c>
      <c r="O946">
        <v>27.03</v>
      </c>
      <c r="P946">
        <v>3.2</v>
      </c>
      <c r="Q946">
        <v>9578</v>
      </c>
      <c r="R946">
        <v>8802</v>
      </c>
      <c r="S946">
        <v>6</v>
      </c>
      <c r="T946">
        <v>31167369</v>
      </c>
      <c r="U946">
        <v>14951958</v>
      </c>
      <c r="V946">
        <v>16215411</v>
      </c>
    </row>
    <row r="947" spans="1:22" x14ac:dyDescent="0.3">
      <c r="A947" t="s">
        <v>964</v>
      </c>
      <c r="B947" t="s">
        <v>1531</v>
      </c>
      <c r="C947" t="s">
        <v>1632</v>
      </c>
      <c r="D947" t="s">
        <v>1635</v>
      </c>
      <c r="E947">
        <v>2023</v>
      </c>
      <c r="F947" t="s">
        <v>1639</v>
      </c>
      <c r="G947">
        <v>864</v>
      </c>
      <c r="H947">
        <v>9929</v>
      </c>
      <c r="I947">
        <v>4536</v>
      </c>
      <c r="J947">
        <v>141328</v>
      </c>
      <c r="K947">
        <v>4.55</v>
      </c>
      <c r="L947">
        <v>11</v>
      </c>
      <c r="M947">
        <v>9.9499999999999993</v>
      </c>
      <c r="N947">
        <v>12.44</v>
      </c>
      <c r="O947">
        <v>70.48</v>
      </c>
      <c r="P947">
        <v>3</v>
      </c>
      <c r="Q947">
        <v>17436</v>
      </c>
      <c r="R947">
        <v>8783</v>
      </c>
      <c r="S947">
        <v>7</v>
      </c>
      <c r="T947">
        <v>8578656</v>
      </c>
      <c r="U947">
        <v>4060432</v>
      </c>
      <c r="V947">
        <v>4518224</v>
      </c>
    </row>
    <row r="948" spans="1:22" x14ac:dyDescent="0.3">
      <c r="A948" t="s">
        <v>965</v>
      </c>
      <c r="B948" t="s">
        <v>1321</v>
      </c>
      <c r="C948" t="s">
        <v>1634</v>
      </c>
      <c r="D948" t="s">
        <v>1636</v>
      </c>
      <c r="E948">
        <v>2023</v>
      </c>
      <c r="F948" t="s">
        <v>1639</v>
      </c>
      <c r="G948">
        <v>395</v>
      </c>
      <c r="H948">
        <v>16216</v>
      </c>
      <c r="I948">
        <v>12785</v>
      </c>
      <c r="J948">
        <v>268512</v>
      </c>
      <c r="K948">
        <v>13.99</v>
      </c>
      <c r="L948">
        <v>8</v>
      </c>
      <c r="M948">
        <v>9.67</v>
      </c>
      <c r="N948">
        <v>6.58</v>
      </c>
      <c r="O948">
        <v>61.22</v>
      </c>
      <c r="P948">
        <v>2.2000000000000002</v>
      </c>
      <c r="Q948">
        <v>18497</v>
      </c>
      <c r="R948">
        <v>1717</v>
      </c>
      <c r="S948">
        <v>13</v>
      </c>
      <c r="T948">
        <v>6405320</v>
      </c>
      <c r="U948">
        <v>5318587</v>
      </c>
      <c r="V948">
        <v>1086733</v>
      </c>
    </row>
    <row r="949" spans="1:22" x14ac:dyDescent="0.3">
      <c r="A949" t="s">
        <v>966</v>
      </c>
      <c r="B949" t="s">
        <v>1051</v>
      </c>
      <c r="C949" t="s">
        <v>1633</v>
      </c>
      <c r="D949" t="s">
        <v>1636</v>
      </c>
      <c r="E949">
        <v>2024</v>
      </c>
      <c r="F949" t="s">
        <v>1639</v>
      </c>
      <c r="G949">
        <v>2399</v>
      </c>
      <c r="H949">
        <v>17295</v>
      </c>
      <c r="I949">
        <v>10928</v>
      </c>
      <c r="J949">
        <v>355505</v>
      </c>
      <c r="K949">
        <v>1.78</v>
      </c>
      <c r="L949">
        <v>10</v>
      </c>
      <c r="M949">
        <v>4.41</v>
      </c>
      <c r="N949">
        <v>18.11</v>
      </c>
      <c r="O949">
        <v>19.59</v>
      </c>
      <c r="P949">
        <v>4.7</v>
      </c>
      <c r="Q949">
        <v>15774</v>
      </c>
      <c r="R949">
        <v>1620</v>
      </c>
      <c r="S949">
        <v>11</v>
      </c>
      <c r="T949">
        <v>41490705</v>
      </c>
      <c r="U949">
        <v>26571777</v>
      </c>
      <c r="V949">
        <v>14918928</v>
      </c>
    </row>
    <row r="950" spans="1:22" x14ac:dyDescent="0.3">
      <c r="A950" t="s">
        <v>967</v>
      </c>
      <c r="B950" t="s">
        <v>1130</v>
      </c>
      <c r="C950" t="s">
        <v>1633</v>
      </c>
      <c r="D950" t="s">
        <v>1637</v>
      </c>
      <c r="E950">
        <v>2023</v>
      </c>
      <c r="F950" t="s">
        <v>1641</v>
      </c>
      <c r="G950">
        <v>412</v>
      </c>
      <c r="H950">
        <v>12638</v>
      </c>
      <c r="I950">
        <v>7516</v>
      </c>
      <c r="J950">
        <v>84540</v>
      </c>
      <c r="K950">
        <v>14.01</v>
      </c>
      <c r="L950">
        <v>9</v>
      </c>
      <c r="M950">
        <v>2.6</v>
      </c>
      <c r="N950">
        <v>4.74</v>
      </c>
      <c r="O950">
        <v>48.68</v>
      </c>
      <c r="P950">
        <v>3.4</v>
      </c>
      <c r="Q950">
        <v>2368</v>
      </c>
      <c r="R950">
        <v>7992</v>
      </c>
      <c r="S950">
        <v>5</v>
      </c>
      <c r="T950">
        <v>5206856</v>
      </c>
      <c r="U950">
        <v>3181132</v>
      </c>
      <c r="V950">
        <v>2025724</v>
      </c>
    </row>
    <row r="951" spans="1:22" x14ac:dyDescent="0.3">
      <c r="A951" t="s">
        <v>968</v>
      </c>
      <c r="B951" t="s">
        <v>1612</v>
      </c>
      <c r="C951" t="s">
        <v>1634</v>
      </c>
      <c r="D951" t="s">
        <v>1638</v>
      </c>
      <c r="E951">
        <v>2023</v>
      </c>
      <c r="F951" t="s">
        <v>1639</v>
      </c>
      <c r="G951">
        <v>2493</v>
      </c>
      <c r="H951">
        <v>4030</v>
      </c>
      <c r="I951">
        <v>5675</v>
      </c>
      <c r="J951">
        <v>207608</v>
      </c>
      <c r="K951">
        <v>10.26</v>
      </c>
      <c r="L951">
        <v>0</v>
      </c>
      <c r="M951">
        <v>8.3800000000000008</v>
      </c>
      <c r="N951">
        <v>22.31</v>
      </c>
      <c r="O951">
        <v>64.84</v>
      </c>
      <c r="P951">
        <v>2.6</v>
      </c>
      <c r="Q951">
        <v>18695</v>
      </c>
      <c r="R951">
        <v>1683</v>
      </c>
      <c r="S951">
        <v>14</v>
      </c>
      <c r="T951">
        <v>10046790</v>
      </c>
      <c r="U951">
        <v>14355383</v>
      </c>
      <c r="V951">
        <v>-4308593</v>
      </c>
    </row>
    <row r="952" spans="1:22" x14ac:dyDescent="0.3">
      <c r="A952" t="s">
        <v>969</v>
      </c>
      <c r="B952" t="s">
        <v>1567</v>
      </c>
      <c r="C952" t="s">
        <v>1633</v>
      </c>
      <c r="D952" t="s">
        <v>1638</v>
      </c>
      <c r="E952">
        <v>2024</v>
      </c>
      <c r="F952" t="s">
        <v>1640</v>
      </c>
      <c r="G952">
        <v>2315</v>
      </c>
      <c r="H952">
        <v>19844</v>
      </c>
      <c r="I952">
        <v>13349</v>
      </c>
      <c r="J952">
        <v>134700</v>
      </c>
      <c r="K952">
        <v>7.97</v>
      </c>
      <c r="L952">
        <v>17</v>
      </c>
      <c r="M952">
        <v>7.16</v>
      </c>
      <c r="N952">
        <v>10.77</v>
      </c>
      <c r="O952">
        <v>72.319999999999993</v>
      </c>
      <c r="P952">
        <v>3.6</v>
      </c>
      <c r="Q952">
        <v>17542</v>
      </c>
      <c r="R952">
        <v>6804</v>
      </c>
      <c r="S952">
        <v>11</v>
      </c>
      <c r="T952">
        <v>45938860</v>
      </c>
      <c r="U952">
        <v>31037635</v>
      </c>
      <c r="V952">
        <v>14901225</v>
      </c>
    </row>
    <row r="953" spans="1:22" x14ac:dyDescent="0.3">
      <c r="A953" t="s">
        <v>970</v>
      </c>
      <c r="B953" t="s">
        <v>1165</v>
      </c>
      <c r="C953" t="s">
        <v>1633</v>
      </c>
      <c r="D953" t="s">
        <v>1636</v>
      </c>
      <c r="E953">
        <v>2024</v>
      </c>
      <c r="F953" t="s">
        <v>1639</v>
      </c>
      <c r="G953">
        <v>2238</v>
      </c>
      <c r="H953">
        <v>18932</v>
      </c>
      <c r="I953">
        <v>9721</v>
      </c>
      <c r="J953">
        <v>390676</v>
      </c>
      <c r="K953">
        <v>0.49</v>
      </c>
      <c r="L953">
        <v>3</v>
      </c>
      <c r="M953">
        <v>6.87</v>
      </c>
      <c r="N953">
        <v>4.95</v>
      </c>
      <c r="O953">
        <v>11.6</v>
      </c>
      <c r="P953">
        <v>4.0999999999999996</v>
      </c>
      <c r="Q953">
        <v>16907</v>
      </c>
      <c r="R953">
        <v>8088</v>
      </c>
      <c r="S953">
        <v>6</v>
      </c>
      <c r="T953">
        <v>42369816</v>
      </c>
      <c r="U953">
        <v>22146274</v>
      </c>
      <c r="V953">
        <v>20223542</v>
      </c>
    </row>
    <row r="954" spans="1:22" x14ac:dyDescent="0.3">
      <c r="A954" t="s">
        <v>971</v>
      </c>
      <c r="B954" t="s">
        <v>1388</v>
      </c>
      <c r="C954" t="s">
        <v>1634</v>
      </c>
      <c r="D954" t="s">
        <v>1637</v>
      </c>
      <c r="E954">
        <v>2023</v>
      </c>
      <c r="F954" t="s">
        <v>1640</v>
      </c>
      <c r="G954">
        <v>3055</v>
      </c>
      <c r="H954">
        <v>7272</v>
      </c>
      <c r="I954">
        <v>5178</v>
      </c>
      <c r="J954">
        <v>237647</v>
      </c>
      <c r="K954">
        <v>7.13</v>
      </c>
      <c r="L954">
        <v>4</v>
      </c>
      <c r="M954">
        <v>8.93</v>
      </c>
      <c r="N954">
        <v>10.95</v>
      </c>
      <c r="O954">
        <v>81.239999999999995</v>
      </c>
      <c r="P954">
        <v>4.8</v>
      </c>
      <c r="Q954">
        <v>17754</v>
      </c>
      <c r="R954">
        <v>6683</v>
      </c>
      <c r="S954">
        <v>10</v>
      </c>
      <c r="T954">
        <v>22215960</v>
      </c>
      <c r="U954">
        <v>16056437</v>
      </c>
      <c r="V954">
        <v>6159523</v>
      </c>
    </row>
    <row r="955" spans="1:22" x14ac:dyDescent="0.3">
      <c r="A955" t="s">
        <v>972</v>
      </c>
      <c r="B955" t="s">
        <v>1613</v>
      </c>
      <c r="C955" t="s">
        <v>1633</v>
      </c>
      <c r="D955" t="s">
        <v>1637</v>
      </c>
      <c r="E955">
        <v>2023</v>
      </c>
      <c r="F955" t="s">
        <v>1639</v>
      </c>
      <c r="G955">
        <v>3331</v>
      </c>
      <c r="H955">
        <v>16976</v>
      </c>
      <c r="I955">
        <v>8615</v>
      </c>
      <c r="J955">
        <v>439770</v>
      </c>
      <c r="K955">
        <v>6.12</v>
      </c>
      <c r="L955">
        <v>8</v>
      </c>
      <c r="M955">
        <v>6.89</v>
      </c>
      <c r="N955">
        <v>10.220000000000001</v>
      </c>
      <c r="O955">
        <v>55.54</v>
      </c>
      <c r="P955">
        <v>3</v>
      </c>
      <c r="Q955">
        <v>3244</v>
      </c>
      <c r="R955">
        <v>1675</v>
      </c>
      <c r="S955">
        <v>12</v>
      </c>
      <c r="T955">
        <v>56547056</v>
      </c>
      <c r="U955">
        <v>29136335</v>
      </c>
      <c r="V955">
        <v>27410721</v>
      </c>
    </row>
    <row r="956" spans="1:22" x14ac:dyDescent="0.3">
      <c r="A956" t="s">
        <v>973</v>
      </c>
      <c r="B956" t="s">
        <v>1434</v>
      </c>
      <c r="C956" t="s">
        <v>1634</v>
      </c>
      <c r="D956" t="s">
        <v>1638</v>
      </c>
      <c r="E956">
        <v>2024</v>
      </c>
      <c r="F956" t="s">
        <v>1641</v>
      </c>
      <c r="G956">
        <v>1034</v>
      </c>
      <c r="H956">
        <v>17251</v>
      </c>
      <c r="I956">
        <v>14578</v>
      </c>
      <c r="J956">
        <v>446087</v>
      </c>
      <c r="K956">
        <v>2.42</v>
      </c>
      <c r="L956">
        <v>16</v>
      </c>
      <c r="M956">
        <v>2.84</v>
      </c>
      <c r="N956">
        <v>10.72</v>
      </c>
      <c r="O956">
        <v>74.95</v>
      </c>
      <c r="P956">
        <v>1.4</v>
      </c>
      <c r="Q956">
        <v>3756</v>
      </c>
      <c r="R956">
        <v>7035</v>
      </c>
      <c r="S956">
        <v>8</v>
      </c>
      <c r="T956">
        <v>17837534</v>
      </c>
      <c r="U956">
        <v>15519739</v>
      </c>
      <c r="V956">
        <v>2317795</v>
      </c>
    </row>
    <row r="957" spans="1:22" x14ac:dyDescent="0.3">
      <c r="A957" t="s">
        <v>974</v>
      </c>
      <c r="B957" t="s">
        <v>1489</v>
      </c>
      <c r="C957" t="s">
        <v>1634</v>
      </c>
      <c r="D957" t="s">
        <v>1635</v>
      </c>
      <c r="E957">
        <v>2023</v>
      </c>
      <c r="F957" t="s">
        <v>1642</v>
      </c>
      <c r="G957">
        <v>1689</v>
      </c>
      <c r="H957">
        <v>4464</v>
      </c>
      <c r="I957">
        <v>4251</v>
      </c>
      <c r="J957">
        <v>96002</v>
      </c>
      <c r="K957">
        <v>9.85</v>
      </c>
      <c r="L957">
        <v>2</v>
      </c>
      <c r="M957">
        <v>6.94</v>
      </c>
      <c r="N957">
        <v>14.64</v>
      </c>
      <c r="O957">
        <v>74.64</v>
      </c>
      <c r="P957">
        <v>2.8</v>
      </c>
      <c r="Q957">
        <v>13359</v>
      </c>
      <c r="R957">
        <v>6276</v>
      </c>
      <c r="S957">
        <v>3</v>
      </c>
      <c r="T957">
        <v>7539696</v>
      </c>
      <c r="U957">
        <v>7275941</v>
      </c>
      <c r="V957">
        <v>263755</v>
      </c>
    </row>
    <row r="958" spans="1:22" x14ac:dyDescent="0.3">
      <c r="A958" t="s">
        <v>975</v>
      </c>
      <c r="B958" t="s">
        <v>1243</v>
      </c>
      <c r="C958" t="s">
        <v>1633</v>
      </c>
      <c r="D958" t="s">
        <v>1636</v>
      </c>
      <c r="E958">
        <v>2023</v>
      </c>
      <c r="F958" t="s">
        <v>1639</v>
      </c>
      <c r="G958">
        <v>877</v>
      </c>
      <c r="H958">
        <v>8637</v>
      </c>
      <c r="I958">
        <v>13449</v>
      </c>
      <c r="J958">
        <v>99812</v>
      </c>
      <c r="K958">
        <v>14.57</v>
      </c>
      <c r="L958">
        <v>15</v>
      </c>
      <c r="M958">
        <v>3.06</v>
      </c>
      <c r="N958">
        <v>13.03</v>
      </c>
      <c r="O958">
        <v>25.19</v>
      </c>
      <c r="P958">
        <v>2.9</v>
      </c>
      <c r="Q958">
        <v>6923</v>
      </c>
      <c r="R958">
        <v>9338</v>
      </c>
      <c r="S958">
        <v>12</v>
      </c>
      <c r="T958">
        <v>7574649</v>
      </c>
      <c r="U958">
        <v>11894585</v>
      </c>
      <c r="V958">
        <v>-4319936</v>
      </c>
    </row>
    <row r="959" spans="1:22" x14ac:dyDescent="0.3">
      <c r="A959" t="s">
        <v>976</v>
      </c>
      <c r="B959" t="s">
        <v>1577</v>
      </c>
      <c r="C959" t="s">
        <v>1633</v>
      </c>
      <c r="D959" t="s">
        <v>1638</v>
      </c>
      <c r="E959">
        <v>2023</v>
      </c>
      <c r="F959" t="s">
        <v>1640</v>
      </c>
      <c r="G959">
        <v>2780</v>
      </c>
      <c r="H959">
        <v>18847</v>
      </c>
      <c r="I959">
        <v>8416</v>
      </c>
      <c r="J959">
        <v>465842</v>
      </c>
      <c r="K959">
        <v>8.43</v>
      </c>
      <c r="L959">
        <v>4</v>
      </c>
      <c r="M959">
        <v>7.59</v>
      </c>
      <c r="N959">
        <v>3.74</v>
      </c>
      <c r="O959">
        <v>18.809999999999999</v>
      </c>
      <c r="P959">
        <v>4.5999999999999996</v>
      </c>
      <c r="Q959">
        <v>6589</v>
      </c>
      <c r="R959">
        <v>2713</v>
      </c>
      <c r="S959">
        <v>2</v>
      </c>
      <c r="T959">
        <v>52394660</v>
      </c>
      <c r="U959">
        <v>23862322</v>
      </c>
      <c r="V959">
        <v>28532338</v>
      </c>
    </row>
    <row r="960" spans="1:22" x14ac:dyDescent="0.3">
      <c r="A960" t="s">
        <v>977</v>
      </c>
      <c r="B960" t="s">
        <v>1492</v>
      </c>
      <c r="C960" t="s">
        <v>1632</v>
      </c>
      <c r="D960" t="s">
        <v>1638</v>
      </c>
      <c r="E960">
        <v>2023</v>
      </c>
      <c r="F960" t="s">
        <v>1641</v>
      </c>
      <c r="G960">
        <v>3581</v>
      </c>
      <c r="H960">
        <v>18420</v>
      </c>
      <c r="I960">
        <v>13528</v>
      </c>
      <c r="J960">
        <v>241051</v>
      </c>
      <c r="K960">
        <v>10.72</v>
      </c>
      <c r="L960">
        <v>15</v>
      </c>
      <c r="M960">
        <v>6.2</v>
      </c>
      <c r="N960">
        <v>1.64</v>
      </c>
      <c r="O960">
        <v>67.7</v>
      </c>
      <c r="P960">
        <v>2.6</v>
      </c>
      <c r="Q960">
        <v>8108</v>
      </c>
      <c r="R960">
        <v>3992</v>
      </c>
      <c r="S960">
        <v>3</v>
      </c>
      <c r="T960">
        <v>65962020</v>
      </c>
      <c r="U960">
        <v>48684819</v>
      </c>
      <c r="V960">
        <v>17277201</v>
      </c>
    </row>
    <row r="961" spans="1:22" x14ac:dyDescent="0.3">
      <c r="A961" t="s">
        <v>978</v>
      </c>
      <c r="B961" t="s">
        <v>1614</v>
      </c>
      <c r="C961" t="s">
        <v>1633</v>
      </c>
      <c r="D961" t="s">
        <v>1636</v>
      </c>
      <c r="E961">
        <v>2024</v>
      </c>
      <c r="F961" t="s">
        <v>1640</v>
      </c>
      <c r="G961">
        <v>4501</v>
      </c>
      <c r="H961">
        <v>15391</v>
      </c>
      <c r="I961">
        <v>11132</v>
      </c>
      <c r="J961">
        <v>307906</v>
      </c>
      <c r="K961">
        <v>1.03</v>
      </c>
      <c r="L961">
        <v>2</v>
      </c>
      <c r="M961">
        <v>0.77</v>
      </c>
      <c r="N961">
        <v>18.239999999999998</v>
      </c>
      <c r="O961">
        <v>22.51</v>
      </c>
      <c r="P961">
        <v>4.8</v>
      </c>
      <c r="Q961">
        <v>11217</v>
      </c>
      <c r="R961">
        <v>8753</v>
      </c>
      <c r="S961">
        <v>4</v>
      </c>
      <c r="T961">
        <v>69274891</v>
      </c>
      <c r="U961">
        <v>50413038</v>
      </c>
      <c r="V961">
        <v>18861853</v>
      </c>
    </row>
    <row r="962" spans="1:22" x14ac:dyDescent="0.3">
      <c r="A962" t="s">
        <v>979</v>
      </c>
      <c r="B962" t="s">
        <v>1469</v>
      </c>
      <c r="C962" t="s">
        <v>1633</v>
      </c>
      <c r="D962" t="s">
        <v>1637</v>
      </c>
      <c r="E962">
        <v>2024</v>
      </c>
      <c r="F962" t="s">
        <v>1640</v>
      </c>
      <c r="G962">
        <v>2985</v>
      </c>
      <c r="H962">
        <v>8840</v>
      </c>
      <c r="I962">
        <v>10636</v>
      </c>
      <c r="J962">
        <v>158946</v>
      </c>
      <c r="K962">
        <v>6.27</v>
      </c>
      <c r="L962">
        <v>19</v>
      </c>
      <c r="M962">
        <v>5.13</v>
      </c>
      <c r="N962">
        <v>13.99</v>
      </c>
      <c r="O962">
        <v>77.989999999999995</v>
      </c>
      <c r="P962">
        <v>2.9</v>
      </c>
      <c r="Q962">
        <v>19353</v>
      </c>
      <c r="R962">
        <v>6833</v>
      </c>
      <c r="S962">
        <v>12</v>
      </c>
      <c r="T962">
        <v>26387400</v>
      </c>
      <c r="U962">
        <v>31907406</v>
      </c>
      <c r="V962">
        <v>-5520006</v>
      </c>
    </row>
    <row r="963" spans="1:22" x14ac:dyDescent="0.3">
      <c r="A963" t="s">
        <v>980</v>
      </c>
      <c r="B963" t="s">
        <v>1310</v>
      </c>
      <c r="C963" t="s">
        <v>1634</v>
      </c>
      <c r="D963" t="s">
        <v>1635</v>
      </c>
      <c r="E963">
        <v>2024</v>
      </c>
      <c r="F963" t="s">
        <v>1642</v>
      </c>
      <c r="G963">
        <v>3926</v>
      </c>
      <c r="H963">
        <v>9467</v>
      </c>
      <c r="I963">
        <v>3600</v>
      </c>
      <c r="J963">
        <v>116668</v>
      </c>
      <c r="K963">
        <v>1.75</v>
      </c>
      <c r="L963">
        <v>14</v>
      </c>
      <c r="M963">
        <v>3.43</v>
      </c>
      <c r="N963">
        <v>8.98</v>
      </c>
      <c r="O963">
        <v>68.099999999999994</v>
      </c>
      <c r="P963">
        <v>4.9000000000000004</v>
      </c>
      <c r="Q963">
        <v>20559</v>
      </c>
      <c r="R963">
        <v>4531</v>
      </c>
      <c r="S963">
        <v>3</v>
      </c>
      <c r="T963">
        <v>37167442</v>
      </c>
      <c r="U963">
        <v>14250268</v>
      </c>
      <c r="V963">
        <v>22917174</v>
      </c>
    </row>
    <row r="964" spans="1:22" x14ac:dyDescent="0.3">
      <c r="A964" t="s">
        <v>981</v>
      </c>
      <c r="B964" t="s">
        <v>1586</v>
      </c>
      <c r="C964" t="s">
        <v>1633</v>
      </c>
      <c r="D964" t="s">
        <v>1637</v>
      </c>
      <c r="E964">
        <v>2023</v>
      </c>
      <c r="F964" t="s">
        <v>1640</v>
      </c>
      <c r="G964">
        <v>176</v>
      </c>
      <c r="H964">
        <v>13915</v>
      </c>
      <c r="I964">
        <v>13954</v>
      </c>
      <c r="J964">
        <v>149003</v>
      </c>
      <c r="K964">
        <v>9.19</v>
      </c>
      <c r="L964">
        <v>2</v>
      </c>
      <c r="M964">
        <v>3.29</v>
      </c>
      <c r="N964">
        <v>20.21</v>
      </c>
      <c r="O964">
        <v>77.349999999999994</v>
      </c>
      <c r="P964">
        <v>1</v>
      </c>
      <c r="Q964">
        <v>19397</v>
      </c>
      <c r="R964">
        <v>8212</v>
      </c>
      <c r="S964">
        <v>12</v>
      </c>
      <c r="T964">
        <v>2449040</v>
      </c>
      <c r="U964">
        <v>2604907</v>
      </c>
      <c r="V964">
        <v>-155867</v>
      </c>
    </row>
    <row r="965" spans="1:22" x14ac:dyDescent="0.3">
      <c r="A965" t="s">
        <v>982</v>
      </c>
      <c r="B965" t="s">
        <v>1615</v>
      </c>
      <c r="C965" t="s">
        <v>1634</v>
      </c>
      <c r="D965" t="s">
        <v>1637</v>
      </c>
      <c r="E965">
        <v>2023</v>
      </c>
      <c r="F965" t="s">
        <v>1640</v>
      </c>
      <c r="G965">
        <v>3227</v>
      </c>
      <c r="H965">
        <v>13371</v>
      </c>
      <c r="I965">
        <v>14535</v>
      </c>
      <c r="J965">
        <v>261142</v>
      </c>
      <c r="K965">
        <v>14.08</v>
      </c>
      <c r="L965">
        <v>19</v>
      </c>
      <c r="M965">
        <v>6.02</v>
      </c>
      <c r="N965">
        <v>9.6999999999999993</v>
      </c>
      <c r="O965">
        <v>33.92</v>
      </c>
      <c r="P965">
        <v>4.5999999999999996</v>
      </c>
      <c r="Q965">
        <v>6376</v>
      </c>
      <c r="R965">
        <v>1481</v>
      </c>
      <c r="S965">
        <v>4</v>
      </c>
      <c r="T965">
        <v>43148217</v>
      </c>
      <c r="U965">
        <v>47165587</v>
      </c>
      <c r="V965">
        <v>-4017370</v>
      </c>
    </row>
    <row r="966" spans="1:22" x14ac:dyDescent="0.3">
      <c r="A966" t="s">
        <v>983</v>
      </c>
      <c r="B966" t="s">
        <v>1616</v>
      </c>
      <c r="C966" t="s">
        <v>1632</v>
      </c>
      <c r="D966" t="s">
        <v>1636</v>
      </c>
      <c r="E966">
        <v>2023</v>
      </c>
      <c r="F966" t="s">
        <v>1641</v>
      </c>
      <c r="G966">
        <v>3106</v>
      </c>
      <c r="H966">
        <v>13416</v>
      </c>
      <c r="I966">
        <v>9133</v>
      </c>
      <c r="J966">
        <v>270462</v>
      </c>
      <c r="K966">
        <v>9.93</v>
      </c>
      <c r="L966">
        <v>13</v>
      </c>
      <c r="M966">
        <v>3.22</v>
      </c>
      <c r="N966">
        <v>19.899999999999999</v>
      </c>
      <c r="O966">
        <v>35.33</v>
      </c>
      <c r="P966">
        <v>4.7</v>
      </c>
      <c r="Q966">
        <v>19335</v>
      </c>
      <c r="R966">
        <v>9437</v>
      </c>
      <c r="S966">
        <v>11</v>
      </c>
      <c r="T966">
        <v>41670096</v>
      </c>
      <c r="U966">
        <v>28637560</v>
      </c>
      <c r="V966">
        <v>13032536</v>
      </c>
    </row>
    <row r="967" spans="1:22" x14ac:dyDescent="0.3">
      <c r="A967" t="s">
        <v>984</v>
      </c>
      <c r="B967" t="s">
        <v>1049</v>
      </c>
      <c r="C967" t="s">
        <v>1632</v>
      </c>
      <c r="D967" t="s">
        <v>1635</v>
      </c>
      <c r="E967">
        <v>2024</v>
      </c>
      <c r="F967" t="s">
        <v>1641</v>
      </c>
      <c r="G967">
        <v>653</v>
      </c>
      <c r="H967">
        <v>10234</v>
      </c>
      <c r="I967">
        <v>6210</v>
      </c>
      <c r="J967">
        <v>355142</v>
      </c>
      <c r="K967">
        <v>1.1499999999999999</v>
      </c>
      <c r="L967">
        <v>15</v>
      </c>
      <c r="M967">
        <v>7.77</v>
      </c>
      <c r="N967">
        <v>7.64</v>
      </c>
      <c r="O967">
        <v>63.7</v>
      </c>
      <c r="P967">
        <v>4.8</v>
      </c>
      <c r="Q967">
        <v>4507</v>
      </c>
      <c r="R967">
        <v>3615</v>
      </c>
      <c r="S967">
        <v>12</v>
      </c>
      <c r="T967">
        <v>6682802</v>
      </c>
      <c r="U967">
        <v>4410272</v>
      </c>
      <c r="V967">
        <v>2272530</v>
      </c>
    </row>
    <row r="968" spans="1:22" x14ac:dyDescent="0.3">
      <c r="A968" t="s">
        <v>985</v>
      </c>
      <c r="B968" t="s">
        <v>1422</v>
      </c>
      <c r="C968" t="s">
        <v>1634</v>
      </c>
      <c r="D968" t="s">
        <v>1637</v>
      </c>
      <c r="E968">
        <v>2024</v>
      </c>
      <c r="F968" t="s">
        <v>1640</v>
      </c>
      <c r="G968">
        <v>3499</v>
      </c>
      <c r="H968">
        <v>2345</v>
      </c>
      <c r="I968">
        <v>2255</v>
      </c>
      <c r="J968">
        <v>244886</v>
      </c>
      <c r="K968">
        <v>5.32</v>
      </c>
      <c r="L968">
        <v>16</v>
      </c>
      <c r="M968">
        <v>0.71</v>
      </c>
      <c r="N968">
        <v>1.82</v>
      </c>
      <c r="O968">
        <v>12.52</v>
      </c>
      <c r="P968">
        <v>1.1000000000000001</v>
      </c>
      <c r="Q968">
        <v>15825</v>
      </c>
      <c r="R968">
        <v>4554</v>
      </c>
      <c r="S968">
        <v>12</v>
      </c>
      <c r="T968">
        <v>8205155</v>
      </c>
      <c r="U968">
        <v>8135131</v>
      </c>
      <c r="V968">
        <v>70024</v>
      </c>
    </row>
    <row r="969" spans="1:22" x14ac:dyDescent="0.3">
      <c r="A969" t="s">
        <v>986</v>
      </c>
      <c r="B969" t="s">
        <v>1540</v>
      </c>
      <c r="C969" t="s">
        <v>1632</v>
      </c>
      <c r="D969" t="s">
        <v>1636</v>
      </c>
      <c r="E969">
        <v>2024</v>
      </c>
      <c r="F969" t="s">
        <v>1639</v>
      </c>
      <c r="G969">
        <v>4196</v>
      </c>
      <c r="H969">
        <v>3994</v>
      </c>
      <c r="I969">
        <v>7692</v>
      </c>
      <c r="J969">
        <v>154601</v>
      </c>
      <c r="K969">
        <v>8.26</v>
      </c>
      <c r="L969">
        <v>19</v>
      </c>
      <c r="M969">
        <v>6.6</v>
      </c>
      <c r="N969">
        <v>23.32</v>
      </c>
      <c r="O969">
        <v>68.12</v>
      </c>
      <c r="P969">
        <v>1.7</v>
      </c>
      <c r="Q969">
        <v>4624</v>
      </c>
      <c r="R969">
        <v>7869</v>
      </c>
      <c r="S969">
        <v>13</v>
      </c>
      <c r="T969">
        <v>16758824</v>
      </c>
      <c r="U969">
        <v>32430233</v>
      </c>
      <c r="V969">
        <v>-15671409</v>
      </c>
    </row>
    <row r="970" spans="1:22" x14ac:dyDescent="0.3">
      <c r="A970" t="s">
        <v>987</v>
      </c>
      <c r="B970" t="s">
        <v>1617</v>
      </c>
      <c r="C970" t="s">
        <v>1633</v>
      </c>
      <c r="D970" t="s">
        <v>1635</v>
      </c>
      <c r="E970">
        <v>2023</v>
      </c>
      <c r="F970" t="s">
        <v>1641</v>
      </c>
      <c r="G970">
        <v>3583</v>
      </c>
      <c r="H970">
        <v>14177</v>
      </c>
      <c r="I970">
        <v>14963</v>
      </c>
      <c r="J970">
        <v>488823</v>
      </c>
      <c r="K970">
        <v>6.05</v>
      </c>
      <c r="L970">
        <v>17</v>
      </c>
      <c r="M970">
        <v>8.09</v>
      </c>
      <c r="N970">
        <v>9.86</v>
      </c>
      <c r="O970">
        <v>76.86</v>
      </c>
      <c r="P970">
        <v>3.6</v>
      </c>
      <c r="Q970">
        <v>3253</v>
      </c>
      <c r="R970">
        <v>6589</v>
      </c>
      <c r="S970">
        <v>13</v>
      </c>
      <c r="T970">
        <v>50796191</v>
      </c>
      <c r="U970">
        <v>54101252</v>
      </c>
      <c r="V970">
        <v>-3305061</v>
      </c>
    </row>
    <row r="971" spans="1:22" x14ac:dyDescent="0.3">
      <c r="A971" t="s">
        <v>988</v>
      </c>
      <c r="B971" t="s">
        <v>1618</v>
      </c>
      <c r="C971" t="s">
        <v>1632</v>
      </c>
      <c r="D971" t="s">
        <v>1638</v>
      </c>
      <c r="E971">
        <v>2024</v>
      </c>
      <c r="F971" t="s">
        <v>1641</v>
      </c>
      <c r="G971">
        <v>3417</v>
      </c>
      <c r="H971">
        <v>19768</v>
      </c>
      <c r="I971">
        <v>14935</v>
      </c>
      <c r="J971">
        <v>319956</v>
      </c>
      <c r="K971">
        <v>12.5</v>
      </c>
      <c r="L971">
        <v>17</v>
      </c>
      <c r="M971">
        <v>6.73</v>
      </c>
      <c r="N971">
        <v>19.82</v>
      </c>
      <c r="O971">
        <v>43.21</v>
      </c>
      <c r="P971">
        <v>1.1000000000000001</v>
      </c>
      <c r="Q971">
        <v>19496</v>
      </c>
      <c r="R971">
        <v>8484</v>
      </c>
      <c r="S971">
        <v>10</v>
      </c>
      <c r="T971">
        <v>67547256</v>
      </c>
      <c r="U971">
        <v>51352851</v>
      </c>
      <c r="V971">
        <v>16194405</v>
      </c>
    </row>
    <row r="972" spans="1:22" x14ac:dyDescent="0.3">
      <c r="A972" t="s">
        <v>989</v>
      </c>
      <c r="B972" t="s">
        <v>1598</v>
      </c>
      <c r="C972" t="s">
        <v>1632</v>
      </c>
      <c r="D972" t="s">
        <v>1635</v>
      </c>
      <c r="E972">
        <v>2024</v>
      </c>
      <c r="F972" t="s">
        <v>1640</v>
      </c>
      <c r="G972">
        <v>3418</v>
      </c>
      <c r="H972">
        <v>13830</v>
      </c>
      <c r="I972">
        <v>6608</v>
      </c>
      <c r="J972">
        <v>111844</v>
      </c>
      <c r="K972">
        <v>12.22</v>
      </c>
      <c r="L972">
        <v>13</v>
      </c>
      <c r="M972">
        <v>4.97</v>
      </c>
      <c r="N972">
        <v>6.98</v>
      </c>
      <c r="O972">
        <v>71.19</v>
      </c>
      <c r="P972">
        <v>1.3</v>
      </c>
      <c r="Q972">
        <v>4775</v>
      </c>
      <c r="R972">
        <v>3634</v>
      </c>
      <c r="S972">
        <v>5</v>
      </c>
      <c r="T972">
        <v>47270940</v>
      </c>
      <c r="U972">
        <v>22697988</v>
      </c>
      <c r="V972">
        <v>24572952</v>
      </c>
    </row>
    <row r="973" spans="1:22" x14ac:dyDescent="0.3">
      <c r="A973" t="s">
        <v>990</v>
      </c>
      <c r="B973" t="s">
        <v>1563</v>
      </c>
      <c r="C973" t="s">
        <v>1633</v>
      </c>
      <c r="D973" t="s">
        <v>1635</v>
      </c>
      <c r="E973">
        <v>2023</v>
      </c>
      <c r="F973" t="s">
        <v>1640</v>
      </c>
      <c r="G973">
        <v>3847</v>
      </c>
      <c r="H973">
        <v>6679</v>
      </c>
      <c r="I973">
        <v>7596</v>
      </c>
      <c r="J973">
        <v>251165</v>
      </c>
      <c r="K973">
        <v>9.18</v>
      </c>
      <c r="L973">
        <v>17</v>
      </c>
      <c r="M973">
        <v>9.5</v>
      </c>
      <c r="N973">
        <v>16.16</v>
      </c>
      <c r="O973">
        <v>23.97</v>
      </c>
      <c r="P973">
        <v>1.9</v>
      </c>
      <c r="Q973">
        <v>10247</v>
      </c>
      <c r="R973">
        <v>855</v>
      </c>
      <c r="S973">
        <v>13</v>
      </c>
      <c r="T973">
        <v>25694113</v>
      </c>
      <c r="U973">
        <v>29472977</v>
      </c>
      <c r="V973">
        <v>-3778864</v>
      </c>
    </row>
    <row r="974" spans="1:22" x14ac:dyDescent="0.3">
      <c r="A974" t="s">
        <v>991</v>
      </c>
      <c r="B974" t="s">
        <v>1619</v>
      </c>
      <c r="C974" t="s">
        <v>1634</v>
      </c>
      <c r="D974" t="s">
        <v>1638</v>
      </c>
      <c r="E974">
        <v>2023</v>
      </c>
      <c r="F974" t="s">
        <v>1642</v>
      </c>
      <c r="G974">
        <v>1842</v>
      </c>
      <c r="H974">
        <v>8110</v>
      </c>
      <c r="I974">
        <v>5596</v>
      </c>
      <c r="J974">
        <v>445395</v>
      </c>
      <c r="K974">
        <v>5.6</v>
      </c>
      <c r="L974">
        <v>14</v>
      </c>
      <c r="M974">
        <v>3</v>
      </c>
      <c r="N974">
        <v>21.83</v>
      </c>
      <c r="O974">
        <v>35.78</v>
      </c>
      <c r="P974">
        <v>3</v>
      </c>
      <c r="Q974">
        <v>13943</v>
      </c>
      <c r="R974">
        <v>9976</v>
      </c>
      <c r="S974">
        <v>10</v>
      </c>
      <c r="T974">
        <v>14938620</v>
      </c>
      <c r="U974">
        <v>10753227</v>
      </c>
      <c r="V974">
        <v>4185393</v>
      </c>
    </row>
    <row r="975" spans="1:22" x14ac:dyDescent="0.3">
      <c r="A975" t="s">
        <v>992</v>
      </c>
      <c r="B975" t="s">
        <v>1620</v>
      </c>
      <c r="C975" t="s">
        <v>1632</v>
      </c>
      <c r="D975" t="s">
        <v>1635</v>
      </c>
      <c r="E975">
        <v>2024</v>
      </c>
      <c r="F975" t="s">
        <v>1641</v>
      </c>
      <c r="G975">
        <v>2911</v>
      </c>
      <c r="H975">
        <v>7930</v>
      </c>
      <c r="I975">
        <v>5893</v>
      </c>
      <c r="J975">
        <v>224870</v>
      </c>
      <c r="K975">
        <v>3.83</v>
      </c>
      <c r="L975">
        <v>14</v>
      </c>
      <c r="M975">
        <v>0.19</v>
      </c>
      <c r="N975">
        <v>1.04</v>
      </c>
      <c r="O975">
        <v>87.94</v>
      </c>
      <c r="P975">
        <v>3.2</v>
      </c>
      <c r="Q975">
        <v>19933</v>
      </c>
      <c r="R975">
        <v>2625</v>
      </c>
      <c r="S975">
        <v>12</v>
      </c>
      <c r="T975">
        <v>23084230</v>
      </c>
      <c r="U975">
        <v>17379393</v>
      </c>
      <c r="V975">
        <v>5704837</v>
      </c>
    </row>
    <row r="976" spans="1:22" x14ac:dyDescent="0.3">
      <c r="A976" t="s">
        <v>993</v>
      </c>
      <c r="B976" t="s">
        <v>1621</v>
      </c>
      <c r="C976" t="s">
        <v>1632</v>
      </c>
      <c r="D976" t="s">
        <v>1638</v>
      </c>
      <c r="E976">
        <v>2023</v>
      </c>
      <c r="F976" t="s">
        <v>1641</v>
      </c>
      <c r="G976">
        <v>3526</v>
      </c>
      <c r="H976">
        <v>8654</v>
      </c>
      <c r="I976">
        <v>11088</v>
      </c>
      <c r="J976">
        <v>124601</v>
      </c>
      <c r="K976">
        <v>1.59</v>
      </c>
      <c r="L976">
        <v>5</v>
      </c>
      <c r="M976">
        <v>4.32</v>
      </c>
      <c r="N976">
        <v>20.77</v>
      </c>
      <c r="O976">
        <v>88.91</v>
      </c>
      <c r="P976">
        <v>1.1000000000000001</v>
      </c>
      <c r="Q976">
        <v>2324</v>
      </c>
      <c r="R976">
        <v>927</v>
      </c>
      <c r="S976">
        <v>4</v>
      </c>
      <c r="T976">
        <v>30514004</v>
      </c>
      <c r="U976">
        <v>39220889</v>
      </c>
      <c r="V976">
        <v>-8706885</v>
      </c>
    </row>
    <row r="977" spans="1:22" x14ac:dyDescent="0.3">
      <c r="A977" t="s">
        <v>994</v>
      </c>
      <c r="B977" t="s">
        <v>1622</v>
      </c>
      <c r="C977" t="s">
        <v>1633</v>
      </c>
      <c r="D977" t="s">
        <v>1637</v>
      </c>
      <c r="E977">
        <v>2023</v>
      </c>
      <c r="F977" t="s">
        <v>1642</v>
      </c>
      <c r="G977">
        <v>3467</v>
      </c>
      <c r="H977">
        <v>15328</v>
      </c>
      <c r="I977">
        <v>2125</v>
      </c>
      <c r="J977">
        <v>451491</v>
      </c>
      <c r="K977">
        <v>5.32</v>
      </c>
      <c r="L977">
        <v>14</v>
      </c>
      <c r="M977">
        <v>0.33</v>
      </c>
      <c r="N977">
        <v>14.28</v>
      </c>
      <c r="O977">
        <v>51.01</v>
      </c>
      <c r="P977">
        <v>1.7</v>
      </c>
      <c r="Q977">
        <v>15380</v>
      </c>
      <c r="R977">
        <v>9181</v>
      </c>
      <c r="S977">
        <v>13</v>
      </c>
      <c r="T977">
        <v>53142176</v>
      </c>
      <c r="U977">
        <v>7818866</v>
      </c>
      <c r="V977">
        <v>45323310</v>
      </c>
    </row>
    <row r="978" spans="1:22" x14ac:dyDescent="0.3">
      <c r="A978" t="s">
        <v>995</v>
      </c>
      <c r="B978" t="s">
        <v>1623</v>
      </c>
      <c r="C978" t="s">
        <v>1634</v>
      </c>
      <c r="D978" t="s">
        <v>1635</v>
      </c>
      <c r="E978">
        <v>2024</v>
      </c>
      <c r="F978" t="s">
        <v>1639</v>
      </c>
      <c r="G978">
        <v>1695</v>
      </c>
      <c r="H978">
        <v>11645</v>
      </c>
      <c r="I978">
        <v>5776</v>
      </c>
      <c r="J978">
        <v>493790</v>
      </c>
      <c r="K978">
        <v>6.2</v>
      </c>
      <c r="L978">
        <v>17</v>
      </c>
      <c r="M978">
        <v>9.5399999999999991</v>
      </c>
      <c r="N978">
        <v>15.19</v>
      </c>
      <c r="O978">
        <v>84.74</v>
      </c>
      <c r="P978">
        <v>3</v>
      </c>
      <c r="Q978">
        <v>12541</v>
      </c>
      <c r="R978">
        <v>4848</v>
      </c>
      <c r="S978">
        <v>2</v>
      </c>
      <c r="T978">
        <v>19738275</v>
      </c>
      <c r="U978">
        <v>10284110</v>
      </c>
      <c r="V978">
        <v>9454165</v>
      </c>
    </row>
    <row r="979" spans="1:22" x14ac:dyDescent="0.3">
      <c r="A979" t="s">
        <v>996</v>
      </c>
      <c r="B979" t="s">
        <v>1150</v>
      </c>
      <c r="C979" t="s">
        <v>1633</v>
      </c>
      <c r="D979" t="s">
        <v>1638</v>
      </c>
      <c r="E979">
        <v>2024</v>
      </c>
      <c r="F979" t="s">
        <v>1639</v>
      </c>
      <c r="G979">
        <v>1255</v>
      </c>
      <c r="H979">
        <v>7988</v>
      </c>
      <c r="I979">
        <v>10205</v>
      </c>
      <c r="J979">
        <v>360001</v>
      </c>
      <c r="K979">
        <v>10.14</v>
      </c>
      <c r="L979">
        <v>3</v>
      </c>
      <c r="M979">
        <v>2.1</v>
      </c>
      <c r="N979">
        <v>13.08</v>
      </c>
      <c r="O979">
        <v>51.82</v>
      </c>
      <c r="P979">
        <v>3.4</v>
      </c>
      <c r="Q979">
        <v>20914</v>
      </c>
      <c r="R979">
        <v>2433</v>
      </c>
      <c r="S979">
        <v>12</v>
      </c>
      <c r="T979">
        <v>10024940</v>
      </c>
      <c r="U979">
        <v>13167276</v>
      </c>
      <c r="V979">
        <v>-3142336</v>
      </c>
    </row>
    <row r="980" spans="1:22" x14ac:dyDescent="0.3">
      <c r="A980" t="s">
        <v>997</v>
      </c>
      <c r="B980" t="s">
        <v>1624</v>
      </c>
      <c r="C980" t="s">
        <v>1633</v>
      </c>
      <c r="D980" t="s">
        <v>1637</v>
      </c>
      <c r="E980">
        <v>2024</v>
      </c>
      <c r="F980" t="s">
        <v>1641</v>
      </c>
      <c r="G980">
        <v>3080</v>
      </c>
      <c r="H980">
        <v>5350</v>
      </c>
      <c r="I980">
        <v>1959</v>
      </c>
      <c r="J980">
        <v>437699</v>
      </c>
      <c r="K980">
        <v>9.8699999999999992</v>
      </c>
      <c r="L980">
        <v>7</v>
      </c>
      <c r="M980">
        <v>7.89</v>
      </c>
      <c r="N980">
        <v>21.86</v>
      </c>
      <c r="O980">
        <v>33.33</v>
      </c>
      <c r="P980">
        <v>1.6</v>
      </c>
      <c r="Q980">
        <v>2581</v>
      </c>
      <c r="R980">
        <v>5046</v>
      </c>
      <c r="S980">
        <v>6</v>
      </c>
      <c r="T980">
        <v>16478000</v>
      </c>
      <c r="U980">
        <v>6471419</v>
      </c>
      <c r="V980">
        <v>10006581</v>
      </c>
    </row>
    <row r="981" spans="1:22" x14ac:dyDescent="0.3">
      <c r="A981" t="s">
        <v>998</v>
      </c>
      <c r="B981" t="s">
        <v>1357</v>
      </c>
      <c r="C981" t="s">
        <v>1632</v>
      </c>
      <c r="D981" t="s">
        <v>1637</v>
      </c>
      <c r="E981">
        <v>2023</v>
      </c>
      <c r="F981" t="s">
        <v>1640</v>
      </c>
      <c r="G981">
        <v>2922</v>
      </c>
      <c r="H981">
        <v>18573</v>
      </c>
      <c r="I981">
        <v>5450</v>
      </c>
      <c r="J981">
        <v>332844</v>
      </c>
      <c r="K981">
        <v>1.05</v>
      </c>
      <c r="L981">
        <v>14</v>
      </c>
      <c r="M981">
        <v>7.75</v>
      </c>
      <c r="N981">
        <v>1.0900000000000001</v>
      </c>
      <c r="O981">
        <v>31.35</v>
      </c>
      <c r="P981">
        <v>2.6</v>
      </c>
      <c r="Q981">
        <v>13017</v>
      </c>
      <c r="R981">
        <v>8402</v>
      </c>
      <c r="S981">
        <v>11</v>
      </c>
      <c r="T981">
        <v>54270306</v>
      </c>
      <c r="U981">
        <v>16257744</v>
      </c>
      <c r="V981">
        <v>38012562</v>
      </c>
    </row>
    <row r="982" spans="1:22" x14ac:dyDescent="0.3">
      <c r="A982" t="s">
        <v>999</v>
      </c>
      <c r="B982" t="s">
        <v>1625</v>
      </c>
      <c r="C982" t="s">
        <v>1632</v>
      </c>
      <c r="D982" t="s">
        <v>1637</v>
      </c>
      <c r="E982">
        <v>2024</v>
      </c>
      <c r="F982" t="s">
        <v>1642</v>
      </c>
      <c r="G982">
        <v>3122</v>
      </c>
      <c r="H982">
        <v>15064</v>
      </c>
      <c r="I982">
        <v>13491</v>
      </c>
      <c r="J982">
        <v>307927</v>
      </c>
      <c r="K982">
        <v>5.93</v>
      </c>
      <c r="L982">
        <v>2</v>
      </c>
      <c r="M982">
        <v>2.1800000000000002</v>
      </c>
      <c r="N982">
        <v>6.53</v>
      </c>
      <c r="O982">
        <v>84.36</v>
      </c>
      <c r="P982">
        <v>4.5999999999999996</v>
      </c>
      <c r="Q982">
        <v>18376</v>
      </c>
      <c r="R982">
        <v>8146</v>
      </c>
      <c r="S982">
        <v>11</v>
      </c>
      <c r="T982">
        <v>47029808</v>
      </c>
      <c r="U982">
        <v>42426829</v>
      </c>
      <c r="V982">
        <v>4602979</v>
      </c>
    </row>
    <row r="983" spans="1:22" x14ac:dyDescent="0.3">
      <c r="A983" t="s">
        <v>1000</v>
      </c>
      <c r="B983" t="s">
        <v>1110</v>
      </c>
      <c r="C983" t="s">
        <v>1632</v>
      </c>
      <c r="D983" t="s">
        <v>1635</v>
      </c>
      <c r="E983">
        <v>2024</v>
      </c>
      <c r="F983" t="s">
        <v>1639</v>
      </c>
      <c r="G983">
        <v>1904</v>
      </c>
      <c r="H983">
        <v>6578</v>
      </c>
      <c r="I983">
        <v>5787</v>
      </c>
      <c r="J983">
        <v>482680</v>
      </c>
      <c r="K983">
        <v>2.73</v>
      </c>
      <c r="L983">
        <v>14</v>
      </c>
      <c r="M983">
        <v>6.21</v>
      </c>
      <c r="N983">
        <v>21.89</v>
      </c>
      <c r="O983">
        <v>23.8</v>
      </c>
      <c r="P983">
        <v>5</v>
      </c>
      <c r="Q983">
        <v>6264</v>
      </c>
      <c r="R983">
        <v>9084</v>
      </c>
      <c r="S983">
        <v>3</v>
      </c>
      <c r="T983">
        <v>12524512</v>
      </c>
      <c r="U983">
        <v>11501128</v>
      </c>
      <c r="V983">
        <v>1023384</v>
      </c>
    </row>
    <row r="984" spans="1:22" x14ac:dyDescent="0.3">
      <c r="A984" t="s">
        <v>1001</v>
      </c>
      <c r="B984" t="s">
        <v>1626</v>
      </c>
      <c r="C984" t="s">
        <v>1632</v>
      </c>
      <c r="D984" t="s">
        <v>1637</v>
      </c>
      <c r="E984">
        <v>2024</v>
      </c>
      <c r="F984" t="s">
        <v>1640</v>
      </c>
      <c r="G984">
        <v>4071</v>
      </c>
      <c r="H984">
        <v>13668</v>
      </c>
      <c r="I984">
        <v>5497</v>
      </c>
      <c r="J984">
        <v>223423</v>
      </c>
      <c r="K984">
        <v>2.35</v>
      </c>
      <c r="L984">
        <v>12</v>
      </c>
      <c r="M984">
        <v>0.48</v>
      </c>
      <c r="N984">
        <v>18.809999999999999</v>
      </c>
      <c r="O984">
        <v>56.37</v>
      </c>
      <c r="P984">
        <v>4.9000000000000004</v>
      </c>
      <c r="Q984">
        <v>9766</v>
      </c>
      <c r="R984">
        <v>7281</v>
      </c>
      <c r="S984">
        <v>5</v>
      </c>
      <c r="T984">
        <v>55642428</v>
      </c>
      <c r="U984">
        <v>22601710</v>
      </c>
      <c r="V984">
        <v>33040718</v>
      </c>
    </row>
    <row r="985" spans="1:22" x14ac:dyDescent="0.3">
      <c r="A985" t="s">
        <v>1002</v>
      </c>
      <c r="B985" t="s">
        <v>1410</v>
      </c>
      <c r="C985" t="s">
        <v>1633</v>
      </c>
      <c r="D985" t="s">
        <v>1637</v>
      </c>
      <c r="E985">
        <v>2024</v>
      </c>
      <c r="F985" t="s">
        <v>1640</v>
      </c>
      <c r="G985">
        <v>4712</v>
      </c>
      <c r="H985">
        <v>6948</v>
      </c>
      <c r="I985">
        <v>14918</v>
      </c>
      <c r="J985">
        <v>143330</v>
      </c>
      <c r="K985">
        <v>12.41</v>
      </c>
      <c r="L985">
        <v>8</v>
      </c>
      <c r="M985">
        <v>4.84</v>
      </c>
      <c r="N985">
        <v>0.44</v>
      </c>
      <c r="O985">
        <v>54.44</v>
      </c>
      <c r="P985">
        <v>4.5</v>
      </c>
      <c r="Q985">
        <v>12683</v>
      </c>
      <c r="R985">
        <v>3514</v>
      </c>
      <c r="S985">
        <v>3</v>
      </c>
      <c r="T985">
        <v>32738976</v>
      </c>
      <c r="U985">
        <v>70436946</v>
      </c>
      <c r="V985">
        <v>-37697970</v>
      </c>
    </row>
    <row r="986" spans="1:22" x14ac:dyDescent="0.3">
      <c r="A986" t="s">
        <v>1003</v>
      </c>
      <c r="B986" t="s">
        <v>1495</v>
      </c>
      <c r="C986" t="s">
        <v>1634</v>
      </c>
      <c r="D986" t="s">
        <v>1636</v>
      </c>
      <c r="E986">
        <v>2024</v>
      </c>
      <c r="F986" t="s">
        <v>1639</v>
      </c>
      <c r="G986">
        <v>2758</v>
      </c>
      <c r="H986">
        <v>19063</v>
      </c>
      <c r="I986">
        <v>1140</v>
      </c>
      <c r="J986">
        <v>275391</v>
      </c>
      <c r="K986">
        <v>0.63</v>
      </c>
      <c r="L986">
        <v>1</v>
      </c>
      <c r="M986">
        <v>0.15</v>
      </c>
      <c r="N986">
        <v>12.93</v>
      </c>
      <c r="O986">
        <v>69.17</v>
      </c>
      <c r="P986">
        <v>2.6</v>
      </c>
      <c r="Q986">
        <v>18212</v>
      </c>
      <c r="R986">
        <v>9601</v>
      </c>
      <c r="S986">
        <v>3</v>
      </c>
      <c r="T986">
        <v>52575754</v>
      </c>
      <c r="U986">
        <v>3419511</v>
      </c>
      <c r="V986">
        <v>49156243</v>
      </c>
    </row>
    <row r="987" spans="1:22" x14ac:dyDescent="0.3">
      <c r="A987" t="s">
        <v>1004</v>
      </c>
      <c r="B987" t="s">
        <v>1577</v>
      </c>
      <c r="C987" t="s">
        <v>1633</v>
      </c>
      <c r="D987" t="s">
        <v>1637</v>
      </c>
      <c r="E987">
        <v>2023</v>
      </c>
      <c r="F987" t="s">
        <v>1640</v>
      </c>
      <c r="G987">
        <v>3552</v>
      </c>
      <c r="H987">
        <v>10574</v>
      </c>
      <c r="I987">
        <v>4628</v>
      </c>
      <c r="J987">
        <v>263606</v>
      </c>
      <c r="K987">
        <v>6.29</v>
      </c>
      <c r="L987">
        <v>7</v>
      </c>
      <c r="M987">
        <v>9.2100000000000009</v>
      </c>
      <c r="N987">
        <v>13.24</v>
      </c>
      <c r="O987">
        <v>49.94</v>
      </c>
      <c r="P987">
        <v>3.7</v>
      </c>
      <c r="Q987">
        <v>14377</v>
      </c>
      <c r="R987">
        <v>6557</v>
      </c>
      <c r="S987">
        <v>14</v>
      </c>
      <c r="T987">
        <v>37558848</v>
      </c>
      <c r="U987">
        <v>16702262</v>
      </c>
      <c r="V987">
        <v>20856586</v>
      </c>
    </row>
    <row r="988" spans="1:22" x14ac:dyDescent="0.3">
      <c r="A988" t="s">
        <v>1005</v>
      </c>
      <c r="B988" t="s">
        <v>1562</v>
      </c>
      <c r="C988" t="s">
        <v>1634</v>
      </c>
      <c r="D988" t="s">
        <v>1636</v>
      </c>
      <c r="E988">
        <v>2024</v>
      </c>
      <c r="F988" t="s">
        <v>1641</v>
      </c>
      <c r="G988">
        <v>1382</v>
      </c>
      <c r="H988">
        <v>7906</v>
      </c>
      <c r="I988">
        <v>2768</v>
      </c>
      <c r="J988">
        <v>457085</v>
      </c>
      <c r="K988">
        <v>2.52</v>
      </c>
      <c r="L988">
        <v>19</v>
      </c>
      <c r="M988">
        <v>9.76</v>
      </c>
      <c r="N988">
        <v>10.02</v>
      </c>
      <c r="O988">
        <v>31.78</v>
      </c>
      <c r="P988">
        <v>2.7</v>
      </c>
      <c r="Q988">
        <v>11482</v>
      </c>
      <c r="R988">
        <v>6849</v>
      </c>
      <c r="S988">
        <v>4</v>
      </c>
      <c r="T988">
        <v>10926092</v>
      </c>
      <c r="U988">
        <v>4282461</v>
      </c>
      <c r="V988">
        <v>6643631</v>
      </c>
    </row>
    <row r="989" spans="1:22" x14ac:dyDescent="0.3">
      <c r="A989" t="s">
        <v>1006</v>
      </c>
      <c r="B989" t="s">
        <v>1231</v>
      </c>
      <c r="C989" t="s">
        <v>1633</v>
      </c>
      <c r="D989" t="s">
        <v>1635</v>
      </c>
      <c r="E989">
        <v>2024</v>
      </c>
      <c r="F989" t="s">
        <v>1640</v>
      </c>
      <c r="G989">
        <v>251</v>
      </c>
      <c r="H989">
        <v>10300</v>
      </c>
      <c r="I989">
        <v>1503</v>
      </c>
      <c r="J989">
        <v>241387</v>
      </c>
      <c r="K989">
        <v>13.19</v>
      </c>
      <c r="L989">
        <v>16</v>
      </c>
      <c r="M989">
        <v>2.2200000000000002</v>
      </c>
      <c r="N989">
        <v>7.43</v>
      </c>
      <c r="O989">
        <v>23.55</v>
      </c>
      <c r="P989">
        <v>3.6</v>
      </c>
      <c r="Q989">
        <v>10468</v>
      </c>
      <c r="R989">
        <v>396</v>
      </c>
      <c r="S989">
        <v>6</v>
      </c>
      <c r="T989">
        <v>2585300</v>
      </c>
      <c r="U989">
        <v>618640</v>
      </c>
      <c r="V989">
        <v>1966660</v>
      </c>
    </row>
    <row r="990" spans="1:22" x14ac:dyDescent="0.3">
      <c r="A990" t="s">
        <v>1007</v>
      </c>
      <c r="B990" t="s">
        <v>1493</v>
      </c>
      <c r="C990" t="s">
        <v>1632</v>
      </c>
      <c r="D990" t="s">
        <v>1636</v>
      </c>
      <c r="E990">
        <v>2023</v>
      </c>
      <c r="F990" t="s">
        <v>1642</v>
      </c>
      <c r="G990">
        <v>3557</v>
      </c>
      <c r="H990">
        <v>15583</v>
      </c>
      <c r="I990">
        <v>13405</v>
      </c>
      <c r="J990">
        <v>291133</v>
      </c>
      <c r="K990">
        <v>8.36</v>
      </c>
      <c r="L990">
        <v>12</v>
      </c>
      <c r="M990">
        <v>2.08</v>
      </c>
      <c r="N990">
        <v>17.04</v>
      </c>
      <c r="O990">
        <v>59.67</v>
      </c>
      <c r="P990">
        <v>2.2000000000000002</v>
      </c>
      <c r="Q990">
        <v>16139</v>
      </c>
      <c r="R990">
        <v>9921</v>
      </c>
      <c r="S990">
        <v>5</v>
      </c>
      <c r="T990">
        <v>55428731</v>
      </c>
      <c r="U990">
        <v>47972718</v>
      </c>
      <c r="V990">
        <v>7456013</v>
      </c>
    </row>
    <row r="991" spans="1:22" x14ac:dyDescent="0.3">
      <c r="A991" t="s">
        <v>1008</v>
      </c>
      <c r="B991" t="s">
        <v>1627</v>
      </c>
      <c r="C991" t="s">
        <v>1633</v>
      </c>
      <c r="D991" t="s">
        <v>1637</v>
      </c>
      <c r="E991">
        <v>2023</v>
      </c>
      <c r="F991" t="s">
        <v>1642</v>
      </c>
      <c r="G991">
        <v>4262</v>
      </c>
      <c r="H991">
        <v>3138</v>
      </c>
      <c r="I991">
        <v>6282</v>
      </c>
      <c r="J991">
        <v>464170</v>
      </c>
      <c r="K991">
        <v>3.47</v>
      </c>
      <c r="L991">
        <v>0</v>
      </c>
      <c r="M991">
        <v>7.54</v>
      </c>
      <c r="N991">
        <v>5.19</v>
      </c>
      <c r="O991">
        <v>67.52</v>
      </c>
      <c r="P991">
        <v>3.4</v>
      </c>
      <c r="Q991">
        <v>6174</v>
      </c>
      <c r="R991">
        <v>668</v>
      </c>
      <c r="S991">
        <v>3</v>
      </c>
      <c r="T991">
        <v>13374156</v>
      </c>
      <c r="U991">
        <v>27238054</v>
      </c>
      <c r="V991">
        <v>-13863898</v>
      </c>
    </row>
    <row r="992" spans="1:22" x14ac:dyDescent="0.3">
      <c r="A992" t="s">
        <v>1009</v>
      </c>
      <c r="B992" t="s">
        <v>1063</v>
      </c>
      <c r="C992" t="s">
        <v>1634</v>
      </c>
      <c r="D992" t="s">
        <v>1638</v>
      </c>
      <c r="E992">
        <v>2024</v>
      </c>
      <c r="F992" t="s">
        <v>1639</v>
      </c>
      <c r="G992">
        <v>624</v>
      </c>
      <c r="H992">
        <v>11840</v>
      </c>
      <c r="I992">
        <v>11421</v>
      </c>
      <c r="J992">
        <v>212627</v>
      </c>
      <c r="K992">
        <v>7.54</v>
      </c>
      <c r="L992">
        <v>1</v>
      </c>
      <c r="M992">
        <v>2.5299999999999998</v>
      </c>
      <c r="N992">
        <v>19.97</v>
      </c>
      <c r="O992">
        <v>55.56</v>
      </c>
      <c r="P992">
        <v>3.1</v>
      </c>
      <c r="Q992">
        <v>5816</v>
      </c>
      <c r="R992">
        <v>5383</v>
      </c>
      <c r="S992">
        <v>12</v>
      </c>
      <c r="T992">
        <v>7388160</v>
      </c>
      <c r="U992">
        <v>7339331</v>
      </c>
      <c r="V992">
        <v>48829</v>
      </c>
    </row>
    <row r="993" spans="1:22" x14ac:dyDescent="0.3">
      <c r="A993" t="s">
        <v>1010</v>
      </c>
      <c r="B993" t="s">
        <v>1628</v>
      </c>
      <c r="C993" t="s">
        <v>1633</v>
      </c>
      <c r="D993" t="s">
        <v>1636</v>
      </c>
      <c r="E993">
        <v>2024</v>
      </c>
      <c r="F993" t="s">
        <v>1642</v>
      </c>
      <c r="G993">
        <v>586</v>
      </c>
      <c r="H993">
        <v>2882</v>
      </c>
      <c r="I993">
        <v>7176</v>
      </c>
      <c r="J993">
        <v>375497</v>
      </c>
      <c r="K993">
        <v>10.97</v>
      </c>
      <c r="L993">
        <v>14</v>
      </c>
      <c r="M993">
        <v>8.9499999999999993</v>
      </c>
      <c r="N993">
        <v>20.079999999999998</v>
      </c>
      <c r="O993">
        <v>69.069999999999993</v>
      </c>
      <c r="P993">
        <v>1.1000000000000001</v>
      </c>
      <c r="Q993">
        <v>16814</v>
      </c>
      <c r="R993">
        <v>7764</v>
      </c>
      <c r="S993">
        <v>11</v>
      </c>
      <c r="T993">
        <v>1688852</v>
      </c>
      <c r="U993">
        <v>4580633</v>
      </c>
      <c r="V993">
        <v>-2891781</v>
      </c>
    </row>
    <row r="994" spans="1:22" x14ac:dyDescent="0.3">
      <c r="A994" t="s">
        <v>1011</v>
      </c>
      <c r="B994" t="s">
        <v>1576</v>
      </c>
      <c r="C994" t="s">
        <v>1633</v>
      </c>
      <c r="D994" t="s">
        <v>1635</v>
      </c>
      <c r="E994">
        <v>2024</v>
      </c>
      <c r="F994" t="s">
        <v>1641</v>
      </c>
      <c r="G994">
        <v>1675</v>
      </c>
      <c r="H994">
        <v>2903</v>
      </c>
      <c r="I994">
        <v>2600</v>
      </c>
      <c r="J994">
        <v>488242</v>
      </c>
      <c r="K994">
        <v>14.37</v>
      </c>
      <c r="L994">
        <v>11</v>
      </c>
      <c r="M994">
        <v>5.74</v>
      </c>
      <c r="N994">
        <v>10.38</v>
      </c>
      <c r="O994">
        <v>21.32</v>
      </c>
      <c r="P994">
        <v>4.2</v>
      </c>
      <c r="Q994">
        <v>11195</v>
      </c>
      <c r="R994">
        <v>7611</v>
      </c>
      <c r="S994">
        <v>3</v>
      </c>
      <c r="T994">
        <v>4862525</v>
      </c>
      <c r="U994">
        <v>4843242</v>
      </c>
      <c r="V994">
        <v>19283</v>
      </c>
    </row>
    <row r="995" spans="1:22" x14ac:dyDescent="0.3">
      <c r="A995" t="s">
        <v>1012</v>
      </c>
      <c r="B995" t="s">
        <v>1629</v>
      </c>
      <c r="C995" t="s">
        <v>1634</v>
      </c>
      <c r="D995" t="s">
        <v>1637</v>
      </c>
      <c r="E995">
        <v>2023</v>
      </c>
      <c r="F995" t="s">
        <v>1641</v>
      </c>
      <c r="G995">
        <v>2172</v>
      </c>
      <c r="H995">
        <v>10511</v>
      </c>
      <c r="I995">
        <v>6263</v>
      </c>
      <c r="J995">
        <v>412916</v>
      </c>
      <c r="K995">
        <v>3.31</v>
      </c>
      <c r="L995">
        <v>13</v>
      </c>
      <c r="M995">
        <v>3.51</v>
      </c>
      <c r="N995">
        <v>7.09</v>
      </c>
      <c r="O995">
        <v>80.599999999999994</v>
      </c>
      <c r="P995">
        <v>1</v>
      </c>
      <c r="Q995">
        <v>17314</v>
      </c>
      <c r="R995">
        <v>5565</v>
      </c>
      <c r="S995">
        <v>7</v>
      </c>
      <c r="T995">
        <v>22829892</v>
      </c>
      <c r="U995">
        <v>14016152</v>
      </c>
      <c r="V995">
        <v>8813740</v>
      </c>
    </row>
    <row r="996" spans="1:22" x14ac:dyDescent="0.3">
      <c r="A996" t="s">
        <v>1013</v>
      </c>
      <c r="B996" t="s">
        <v>1533</v>
      </c>
      <c r="C996" t="s">
        <v>1632</v>
      </c>
      <c r="D996" t="s">
        <v>1638</v>
      </c>
      <c r="E996">
        <v>2024</v>
      </c>
      <c r="F996" t="s">
        <v>1642</v>
      </c>
      <c r="G996">
        <v>435</v>
      </c>
      <c r="H996">
        <v>4792</v>
      </c>
      <c r="I996">
        <v>14660</v>
      </c>
      <c r="J996">
        <v>228048</v>
      </c>
      <c r="K996">
        <v>13.29</v>
      </c>
      <c r="L996">
        <v>1</v>
      </c>
      <c r="M996">
        <v>8.33</v>
      </c>
      <c r="N996">
        <v>7.1</v>
      </c>
      <c r="O996">
        <v>56.59</v>
      </c>
      <c r="P996">
        <v>2.2000000000000002</v>
      </c>
      <c r="Q996">
        <v>9879</v>
      </c>
      <c r="R996">
        <v>8363</v>
      </c>
      <c r="S996">
        <v>8</v>
      </c>
      <c r="T996">
        <v>2084520</v>
      </c>
      <c r="U996">
        <v>6605148</v>
      </c>
      <c r="V996">
        <v>-4520628</v>
      </c>
    </row>
    <row r="997" spans="1:22" x14ac:dyDescent="0.3">
      <c r="A997" t="s">
        <v>1014</v>
      </c>
      <c r="B997" t="s">
        <v>1322</v>
      </c>
      <c r="C997" t="s">
        <v>1634</v>
      </c>
      <c r="D997" t="s">
        <v>1638</v>
      </c>
      <c r="E997">
        <v>2024</v>
      </c>
      <c r="F997" t="s">
        <v>1640</v>
      </c>
      <c r="G997">
        <v>3331</v>
      </c>
      <c r="H997">
        <v>10511</v>
      </c>
      <c r="I997">
        <v>5712</v>
      </c>
      <c r="J997">
        <v>403646</v>
      </c>
      <c r="K997">
        <v>14.01</v>
      </c>
      <c r="L997">
        <v>17</v>
      </c>
      <c r="M997">
        <v>4.93</v>
      </c>
      <c r="N997">
        <v>12.06</v>
      </c>
      <c r="O997">
        <v>20.149999999999999</v>
      </c>
      <c r="P997">
        <v>1</v>
      </c>
      <c r="Q997">
        <v>2714</v>
      </c>
      <c r="R997">
        <v>4482</v>
      </c>
      <c r="S997">
        <v>13</v>
      </c>
      <c r="T997">
        <v>35012141</v>
      </c>
      <c r="U997">
        <v>19430318</v>
      </c>
      <c r="V997">
        <v>15581823</v>
      </c>
    </row>
    <row r="998" spans="1:22" x14ac:dyDescent="0.3">
      <c r="A998" t="s">
        <v>1015</v>
      </c>
      <c r="B998" t="s">
        <v>1388</v>
      </c>
      <c r="C998" t="s">
        <v>1632</v>
      </c>
      <c r="D998" t="s">
        <v>1638</v>
      </c>
      <c r="E998">
        <v>2023</v>
      </c>
      <c r="F998" t="s">
        <v>1640</v>
      </c>
      <c r="G998">
        <v>524</v>
      </c>
      <c r="H998">
        <v>1919</v>
      </c>
      <c r="I998">
        <v>5448</v>
      </c>
      <c r="J998">
        <v>426087</v>
      </c>
      <c r="K998">
        <v>13.75</v>
      </c>
      <c r="L998">
        <v>6</v>
      </c>
      <c r="M998">
        <v>9.1199999999999992</v>
      </c>
      <c r="N998">
        <v>17.989999999999998</v>
      </c>
      <c r="O998">
        <v>46.95</v>
      </c>
      <c r="P998">
        <v>2.5</v>
      </c>
      <c r="Q998">
        <v>13138</v>
      </c>
      <c r="R998">
        <v>165</v>
      </c>
      <c r="S998">
        <v>11</v>
      </c>
      <c r="T998">
        <v>1005556</v>
      </c>
      <c r="U998">
        <v>3280839</v>
      </c>
      <c r="V998">
        <v>-2275283</v>
      </c>
    </row>
    <row r="999" spans="1:22" x14ac:dyDescent="0.3">
      <c r="A999" t="s">
        <v>1016</v>
      </c>
      <c r="B999" t="s">
        <v>1630</v>
      </c>
      <c r="C999" t="s">
        <v>1632</v>
      </c>
      <c r="D999" t="s">
        <v>1636</v>
      </c>
      <c r="E999">
        <v>2024</v>
      </c>
      <c r="F999" t="s">
        <v>1641</v>
      </c>
      <c r="G999">
        <v>467</v>
      </c>
      <c r="H999">
        <v>13911</v>
      </c>
      <c r="I999">
        <v>1655</v>
      </c>
      <c r="J999">
        <v>421994</v>
      </c>
      <c r="K999">
        <v>9.5299999999999994</v>
      </c>
      <c r="L999">
        <v>5</v>
      </c>
      <c r="M999">
        <v>9.2799999999999994</v>
      </c>
      <c r="N999">
        <v>8.9700000000000006</v>
      </c>
      <c r="O999">
        <v>77.58</v>
      </c>
      <c r="P999">
        <v>1.3</v>
      </c>
      <c r="Q999">
        <v>12213</v>
      </c>
      <c r="R999">
        <v>979</v>
      </c>
      <c r="S999">
        <v>7</v>
      </c>
      <c r="T999">
        <v>6496437</v>
      </c>
      <c r="U999">
        <v>1194879</v>
      </c>
      <c r="V999">
        <v>5301558</v>
      </c>
    </row>
    <row r="1000" spans="1:22" x14ac:dyDescent="0.3">
      <c r="A1000" t="s">
        <v>1017</v>
      </c>
      <c r="B1000" t="s">
        <v>1085</v>
      </c>
      <c r="C1000" t="s">
        <v>1632</v>
      </c>
      <c r="D1000" t="s">
        <v>1635</v>
      </c>
      <c r="E1000">
        <v>2023</v>
      </c>
      <c r="F1000" t="s">
        <v>1639</v>
      </c>
      <c r="G1000">
        <v>3650</v>
      </c>
      <c r="H1000">
        <v>6017</v>
      </c>
      <c r="I1000">
        <v>10804</v>
      </c>
      <c r="J1000">
        <v>95095</v>
      </c>
      <c r="K1000">
        <v>9.4499999999999993</v>
      </c>
      <c r="L1000">
        <v>13</v>
      </c>
      <c r="M1000">
        <v>1.65</v>
      </c>
      <c r="N1000">
        <v>15.25</v>
      </c>
      <c r="O1000">
        <v>81.8</v>
      </c>
      <c r="P1000">
        <v>4.7</v>
      </c>
      <c r="Q1000">
        <v>17477</v>
      </c>
      <c r="R1000">
        <v>8359</v>
      </c>
      <c r="S1000">
        <v>8</v>
      </c>
      <c r="T1000">
        <v>21962050</v>
      </c>
      <c r="U1000">
        <v>39529695</v>
      </c>
      <c r="V1000">
        <v>-17567645</v>
      </c>
    </row>
    <row r="1001" spans="1:22" x14ac:dyDescent="0.3">
      <c r="A1001" t="s">
        <v>1018</v>
      </c>
      <c r="B1001" t="s">
        <v>1631</v>
      </c>
      <c r="C1001" t="s">
        <v>1634</v>
      </c>
      <c r="D1001" t="s">
        <v>1635</v>
      </c>
      <c r="E1001">
        <v>2024</v>
      </c>
      <c r="F1001" t="s">
        <v>1639</v>
      </c>
      <c r="G1001">
        <v>1004</v>
      </c>
      <c r="H1001">
        <v>16922</v>
      </c>
      <c r="I1001">
        <v>3666</v>
      </c>
      <c r="J1001">
        <v>195342</v>
      </c>
      <c r="K1001">
        <v>6.05</v>
      </c>
      <c r="L1001">
        <v>7</v>
      </c>
      <c r="M1001">
        <v>0.02</v>
      </c>
      <c r="N1001">
        <v>9.56</v>
      </c>
      <c r="O1001">
        <v>31.17</v>
      </c>
      <c r="P1001">
        <v>2.7</v>
      </c>
      <c r="Q1001">
        <v>13571</v>
      </c>
      <c r="R1001">
        <v>9508</v>
      </c>
      <c r="S1001">
        <v>2</v>
      </c>
      <c r="T1001">
        <v>16989688</v>
      </c>
      <c r="U1001">
        <v>3876006</v>
      </c>
      <c r="V1001">
        <v>13113682</v>
      </c>
    </row>
  </sheetData>
  <autoFilter ref="A1:V1001" xr:uid="{50352668-6F75-4429-AC14-A691DF5B98A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07DF8-1E4C-4F0A-AA84-1ACFD06F56B1}">
  <dimension ref="A1:W339"/>
  <sheetViews>
    <sheetView workbookViewId="0">
      <selection activeCell="P5" sqref="P5"/>
    </sheetView>
  </sheetViews>
  <sheetFormatPr defaultRowHeight="14.4" x14ac:dyDescent="0.3"/>
  <cols>
    <col min="2" max="2" width="12.33203125" customWidth="1"/>
    <col min="3" max="3" width="15.5546875" customWidth="1"/>
    <col min="4" max="4" width="10.21875" customWidth="1"/>
    <col min="10" max="10" width="12.33203125" customWidth="1"/>
    <col min="11" max="11" width="15.5546875" customWidth="1"/>
    <col min="12" max="12" width="10.21875" customWidth="1"/>
    <col min="13" max="16" width="9" customWidth="1"/>
    <col min="18" max="18" width="12.33203125" customWidth="1"/>
    <col min="19" max="19" width="15.5546875" customWidth="1"/>
    <col min="20" max="20" width="10.21875" customWidth="1"/>
    <col min="23" max="23" width="9.6640625" bestFit="1" customWidth="1"/>
    <col min="24" max="297" width="10.44140625" bestFit="1" customWidth="1"/>
    <col min="298" max="298" width="9" bestFit="1" customWidth="1"/>
    <col min="299" max="305" width="10.44140625" bestFit="1" customWidth="1"/>
    <col min="306" max="306" width="9" bestFit="1" customWidth="1"/>
    <col min="307" max="310" width="10.44140625" bestFit="1" customWidth="1"/>
    <col min="311" max="311" width="9" bestFit="1" customWidth="1"/>
    <col min="312" max="324" width="10.44140625" bestFit="1" customWidth="1"/>
    <col min="325" max="325" width="9" bestFit="1" customWidth="1"/>
    <col min="326" max="327" width="10.44140625" bestFit="1" customWidth="1"/>
    <col min="328" max="328" width="9" bestFit="1" customWidth="1"/>
    <col min="329" max="343" width="10.44140625" bestFit="1" customWidth="1"/>
    <col min="344" max="344" width="9" bestFit="1" customWidth="1"/>
    <col min="345" max="350" width="10.44140625" bestFit="1" customWidth="1"/>
    <col min="351" max="351" width="9" bestFit="1" customWidth="1"/>
    <col min="352" max="356" width="10.44140625" bestFit="1" customWidth="1"/>
    <col min="357" max="357" width="15.21875" bestFit="1" customWidth="1"/>
    <col min="358" max="359" width="10.44140625" bestFit="1" customWidth="1"/>
    <col min="360" max="360" width="15.21875" bestFit="1" customWidth="1"/>
    <col min="361" max="361" width="10.44140625" bestFit="1" customWidth="1"/>
    <col min="362" max="362" width="15.21875" bestFit="1" customWidth="1"/>
    <col min="363" max="363" width="10.44140625" bestFit="1" customWidth="1"/>
    <col min="364" max="364" width="15.21875" bestFit="1" customWidth="1"/>
    <col min="365" max="365" width="10.44140625" bestFit="1" customWidth="1"/>
    <col min="366" max="366" width="15.21875" bestFit="1" customWidth="1"/>
    <col min="367" max="367" width="10.44140625" bestFit="1" customWidth="1"/>
    <col min="368" max="368" width="15.21875" bestFit="1" customWidth="1"/>
    <col min="369" max="369" width="10.44140625" bestFit="1" customWidth="1"/>
    <col min="370" max="370" width="15.21875" bestFit="1" customWidth="1"/>
    <col min="371" max="371" width="10.44140625" bestFit="1" customWidth="1"/>
    <col min="372" max="372" width="15.21875" bestFit="1" customWidth="1"/>
    <col min="373" max="373" width="10.44140625" bestFit="1" customWidth="1"/>
    <col min="374" max="374" width="15.21875" bestFit="1" customWidth="1"/>
    <col min="375" max="375" width="10.44140625" bestFit="1" customWidth="1"/>
    <col min="376" max="376" width="15.21875" bestFit="1" customWidth="1"/>
    <col min="377" max="378" width="10.44140625" bestFit="1" customWidth="1"/>
    <col min="379" max="379" width="15.21875" bestFit="1" customWidth="1"/>
    <col min="380" max="380" width="10.44140625" bestFit="1" customWidth="1"/>
    <col min="381" max="381" width="15.21875" bestFit="1" customWidth="1"/>
    <col min="382" max="382" width="10.44140625" bestFit="1" customWidth="1"/>
    <col min="383" max="383" width="15.21875" bestFit="1" customWidth="1"/>
    <col min="384" max="384" width="10.44140625" bestFit="1" customWidth="1"/>
    <col min="385" max="385" width="15.21875" bestFit="1" customWidth="1"/>
    <col min="386" max="386" width="10.44140625" bestFit="1" customWidth="1"/>
    <col min="387" max="387" width="15.21875" bestFit="1" customWidth="1"/>
    <col min="388" max="390" width="10.44140625" bestFit="1" customWidth="1"/>
    <col min="391" max="391" width="15.21875" bestFit="1" customWidth="1"/>
    <col min="392" max="392" width="10.44140625" bestFit="1" customWidth="1"/>
    <col min="393" max="393" width="15.21875" bestFit="1" customWidth="1"/>
    <col min="394" max="394" width="10.44140625" bestFit="1" customWidth="1"/>
    <col min="395" max="395" width="15.21875" bestFit="1" customWidth="1"/>
    <col min="396" max="396" width="10.44140625" bestFit="1" customWidth="1"/>
    <col min="397" max="397" width="15.21875" bestFit="1" customWidth="1"/>
    <col min="398" max="399" width="10.44140625" bestFit="1" customWidth="1"/>
    <col min="400" max="400" width="15.21875" bestFit="1" customWidth="1"/>
    <col min="401" max="401" width="10.44140625" bestFit="1" customWidth="1"/>
    <col min="402" max="402" width="15.21875" bestFit="1" customWidth="1"/>
    <col min="403" max="403" width="10.44140625" bestFit="1" customWidth="1"/>
    <col min="404" max="404" width="15.21875" bestFit="1" customWidth="1"/>
    <col min="405" max="405" width="10.44140625" bestFit="1" customWidth="1"/>
    <col min="406" max="406" width="15.21875" bestFit="1" customWidth="1"/>
    <col min="407" max="407" width="10.44140625" bestFit="1" customWidth="1"/>
    <col min="408" max="408" width="15.21875" bestFit="1" customWidth="1"/>
    <col min="409" max="409" width="10.44140625" bestFit="1" customWidth="1"/>
    <col min="410" max="410" width="15.21875" bestFit="1" customWidth="1"/>
    <col min="411" max="412" width="10.44140625" bestFit="1" customWidth="1"/>
    <col min="413" max="413" width="15.21875" bestFit="1" customWidth="1"/>
    <col min="414" max="414" width="10.44140625" bestFit="1" customWidth="1"/>
    <col min="415" max="415" width="15.21875" bestFit="1" customWidth="1"/>
    <col min="416" max="416" width="10.44140625" bestFit="1" customWidth="1"/>
    <col min="417" max="417" width="15.21875" bestFit="1" customWidth="1"/>
    <col min="418" max="418" width="10.44140625" bestFit="1" customWidth="1"/>
    <col min="419" max="419" width="15.21875" bestFit="1" customWidth="1"/>
    <col min="420" max="420" width="10.44140625" bestFit="1" customWidth="1"/>
    <col min="421" max="421" width="15.21875" bestFit="1" customWidth="1"/>
    <col min="422" max="422" width="10.44140625" bestFit="1" customWidth="1"/>
    <col min="423" max="423" width="15.21875" bestFit="1" customWidth="1"/>
    <col min="424" max="425" width="10.44140625" bestFit="1" customWidth="1"/>
    <col min="426" max="426" width="15.21875" bestFit="1" customWidth="1"/>
    <col min="427" max="427" width="10.44140625" bestFit="1" customWidth="1"/>
    <col min="428" max="428" width="15.21875" bestFit="1" customWidth="1"/>
    <col min="429" max="430" width="10.44140625" bestFit="1" customWidth="1"/>
    <col min="431" max="431" width="15.21875" bestFit="1" customWidth="1"/>
    <col min="432" max="432" width="10.44140625" bestFit="1" customWidth="1"/>
    <col min="433" max="433" width="15.21875" bestFit="1" customWidth="1"/>
    <col min="434" max="434" width="10.44140625" bestFit="1" customWidth="1"/>
    <col min="435" max="435" width="15.21875" bestFit="1" customWidth="1"/>
    <col min="436" max="436" width="10.44140625" bestFit="1" customWidth="1"/>
    <col min="437" max="437" width="15.21875" bestFit="1" customWidth="1"/>
    <col min="438" max="438" width="10.44140625" bestFit="1" customWidth="1"/>
    <col min="439" max="439" width="15.21875" bestFit="1" customWidth="1"/>
    <col min="440" max="441" width="10.44140625" bestFit="1" customWidth="1"/>
    <col min="442" max="442" width="15.21875" bestFit="1" customWidth="1"/>
    <col min="443" max="443" width="10.44140625" bestFit="1" customWidth="1"/>
    <col min="444" max="444" width="15.21875" bestFit="1" customWidth="1"/>
    <col min="445" max="445" width="10.44140625" bestFit="1" customWidth="1"/>
    <col min="446" max="446" width="15.21875" bestFit="1" customWidth="1"/>
    <col min="447" max="447" width="10.44140625" bestFit="1" customWidth="1"/>
    <col min="448" max="448" width="15.21875" bestFit="1" customWidth="1"/>
    <col min="449" max="450" width="10.44140625" bestFit="1" customWidth="1"/>
    <col min="451" max="451" width="15.21875" bestFit="1" customWidth="1"/>
    <col min="452" max="452" width="10.44140625" bestFit="1" customWidth="1"/>
    <col min="453" max="453" width="15.21875" bestFit="1" customWidth="1"/>
    <col min="454" max="454" width="10.44140625" bestFit="1" customWidth="1"/>
    <col min="455" max="455" width="15.21875" bestFit="1" customWidth="1"/>
    <col min="456" max="456" width="10.44140625" bestFit="1" customWidth="1"/>
    <col min="457" max="457" width="15.21875" bestFit="1" customWidth="1"/>
    <col min="458" max="458" width="10.44140625" bestFit="1" customWidth="1"/>
    <col min="459" max="459" width="15.21875" bestFit="1" customWidth="1"/>
    <col min="460" max="460" width="10.44140625" bestFit="1" customWidth="1"/>
    <col min="461" max="461" width="15.21875" bestFit="1" customWidth="1"/>
    <col min="462" max="462" width="10.44140625" bestFit="1" customWidth="1"/>
    <col min="463" max="463" width="15.21875" bestFit="1" customWidth="1"/>
    <col min="464" max="464" width="10.44140625" bestFit="1" customWidth="1"/>
    <col min="465" max="465" width="15.21875" bestFit="1" customWidth="1"/>
    <col min="466" max="466" width="10.44140625" bestFit="1" customWidth="1"/>
    <col min="467" max="467" width="15.21875" bestFit="1" customWidth="1"/>
    <col min="468" max="468" width="10.44140625" bestFit="1" customWidth="1"/>
    <col min="469" max="469" width="15.21875" bestFit="1" customWidth="1"/>
    <col min="470" max="470" width="10.44140625" bestFit="1" customWidth="1"/>
    <col min="471" max="471" width="15.21875" bestFit="1" customWidth="1"/>
    <col min="472" max="472" width="10.44140625" bestFit="1" customWidth="1"/>
    <col min="473" max="473" width="15.21875" bestFit="1" customWidth="1"/>
    <col min="474" max="475" width="10.44140625" bestFit="1" customWidth="1"/>
    <col min="476" max="476" width="15.21875" bestFit="1" customWidth="1"/>
    <col min="477" max="478" width="10.44140625" bestFit="1" customWidth="1"/>
    <col min="479" max="479" width="15.21875" bestFit="1" customWidth="1"/>
    <col min="480" max="480" width="10.44140625" bestFit="1" customWidth="1"/>
    <col min="481" max="481" width="15.21875" bestFit="1" customWidth="1"/>
    <col min="482" max="482" width="10.44140625" bestFit="1" customWidth="1"/>
    <col min="483" max="483" width="15.21875" bestFit="1" customWidth="1"/>
    <col min="484" max="485" width="10.44140625" bestFit="1" customWidth="1"/>
    <col min="486" max="486" width="15.21875" bestFit="1" customWidth="1"/>
    <col min="487" max="488" width="10.44140625" bestFit="1" customWidth="1"/>
    <col min="489" max="489" width="15.21875" bestFit="1" customWidth="1"/>
    <col min="490" max="490" width="10.44140625" bestFit="1" customWidth="1"/>
    <col min="491" max="491" width="15.21875" bestFit="1" customWidth="1"/>
    <col min="492" max="493" width="10.44140625" bestFit="1" customWidth="1"/>
    <col min="494" max="494" width="15.21875" bestFit="1" customWidth="1"/>
    <col min="495" max="495" width="10.44140625" bestFit="1" customWidth="1"/>
    <col min="496" max="496" width="15.21875" bestFit="1" customWidth="1"/>
    <col min="497" max="497" width="10.44140625" bestFit="1" customWidth="1"/>
    <col min="498" max="498" width="15.21875" bestFit="1" customWidth="1"/>
    <col min="499" max="499" width="10.44140625" bestFit="1" customWidth="1"/>
    <col min="500" max="500" width="15.21875" bestFit="1" customWidth="1"/>
    <col min="501" max="501" width="10.44140625" bestFit="1" customWidth="1"/>
    <col min="502" max="502" width="15.21875" bestFit="1" customWidth="1"/>
    <col min="503" max="503" width="10.44140625" bestFit="1" customWidth="1"/>
    <col min="504" max="504" width="15.21875" bestFit="1" customWidth="1"/>
    <col min="505" max="505" width="10.44140625" bestFit="1" customWidth="1"/>
    <col min="506" max="506" width="15.21875" bestFit="1" customWidth="1"/>
    <col min="507" max="507" width="10.44140625" bestFit="1" customWidth="1"/>
    <col min="508" max="508" width="15.21875" bestFit="1" customWidth="1"/>
    <col min="509" max="509" width="10.44140625" bestFit="1" customWidth="1"/>
    <col min="510" max="510" width="15.21875" bestFit="1" customWidth="1"/>
    <col min="511" max="511" width="10.44140625" bestFit="1" customWidth="1"/>
    <col min="512" max="512" width="15.21875" bestFit="1" customWidth="1"/>
    <col min="513" max="513" width="10.44140625" bestFit="1" customWidth="1"/>
    <col min="514" max="514" width="15.21875" bestFit="1" customWidth="1"/>
    <col min="515" max="515" width="10.44140625" bestFit="1" customWidth="1"/>
    <col min="516" max="516" width="15.21875" bestFit="1" customWidth="1"/>
    <col min="517" max="517" width="10.44140625" bestFit="1" customWidth="1"/>
    <col min="518" max="518" width="15.21875" bestFit="1" customWidth="1"/>
    <col min="519" max="520" width="10.44140625" bestFit="1" customWidth="1"/>
    <col min="521" max="521" width="15.21875" bestFit="1" customWidth="1"/>
    <col min="522" max="522" width="10.44140625" bestFit="1" customWidth="1"/>
    <col min="523" max="523" width="15.21875" bestFit="1" customWidth="1"/>
    <col min="524" max="524" width="10.44140625" bestFit="1" customWidth="1"/>
    <col min="525" max="525" width="15.21875" bestFit="1" customWidth="1"/>
    <col min="526" max="526" width="10.44140625" bestFit="1" customWidth="1"/>
    <col min="527" max="527" width="15.21875" bestFit="1" customWidth="1"/>
    <col min="528" max="528" width="10.44140625" bestFit="1" customWidth="1"/>
    <col min="529" max="529" width="15.21875" bestFit="1" customWidth="1"/>
    <col min="530" max="530" width="10.44140625" bestFit="1" customWidth="1"/>
    <col min="531" max="531" width="15.21875" bestFit="1" customWidth="1"/>
    <col min="532" max="532" width="10.44140625" bestFit="1" customWidth="1"/>
    <col min="533" max="533" width="15.21875" bestFit="1" customWidth="1"/>
    <col min="534" max="535" width="10.44140625" bestFit="1" customWidth="1"/>
    <col min="536" max="536" width="15.21875" bestFit="1" customWidth="1"/>
    <col min="537" max="537" width="10.44140625" bestFit="1" customWidth="1"/>
    <col min="538" max="538" width="15.21875" bestFit="1" customWidth="1"/>
    <col min="539" max="539" width="10.44140625" bestFit="1" customWidth="1"/>
    <col min="540" max="540" width="15.21875" bestFit="1" customWidth="1"/>
    <col min="541" max="541" width="10.44140625" bestFit="1" customWidth="1"/>
    <col min="542" max="542" width="15.21875" bestFit="1" customWidth="1"/>
    <col min="543" max="544" width="10.44140625" bestFit="1" customWidth="1"/>
    <col min="545" max="545" width="15.21875" bestFit="1" customWidth="1"/>
    <col min="546" max="546" width="10.44140625" bestFit="1" customWidth="1"/>
    <col min="547" max="547" width="15.21875" bestFit="1" customWidth="1"/>
    <col min="548" max="548" width="10.44140625" bestFit="1" customWidth="1"/>
    <col min="549" max="549" width="15.21875" bestFit="1" customWidth="1"/>
    <col min="550" max="550" width="10.44140625" bestFit="1" customWidth="1"/>
    <col min="551" max="551" width="15.21875" bestFit="1" customWidth="1"/>
    <col min="552" max="552" width="10.44140625" bestFit="1" customWidth="1"/>
    <col min="553" max="553" width="15.21875" bestFit="1" customWidth="1"/>
    <col min="554" max="554" width="10.44140625" bestFit="1" customWidth="1"/>
    <col min="555" max="555" width="15.21875" bestFit="1" customWidth="1"/>
    <col min="556" max="556" width="10.44140625" bestFit="1" customWidth="1"/>
    <col min="557" max="557" width="15.21875" bestFit="1" customWidth="1"/>
    <col min="558" max="558" width="10.44140625" bestFit="1" customWidth="1"/>
    <col min="559" max="559" width="15.21875" bestFit="1" customWidth="1"/>
    <col min="560" max="560" width="10.44140625" bestFit="1" customWidth="1"/>
    <col min="561" max="561" width="15.21875" bestFit="1" customWidth="1"/>
    <col min="562" max="562" width="10.44140625" bestFit="1" customWidth="1"/>
    <col min="563" max="563" width="15.21875" bestFit="1" customWidth="1"/>
    <col min="564" max="564" width="10.44140625" bestFit="1" customWidth="1"/>
    <col min="565" max="565" width="15.21875" bestFit="1" customWidth="1"/>
    <col min="566" max="566" width="10.44140625" bestFit="1" customWidth="1"/>
    <col min="567" max="567" width="15.21875" bestFit="1" customWidth="1"/>
    <col min="568" max="568" width="10.44140625" bestFit="1" customWidth="1"/>
    <col min="569" max="569" width="15.21875" bestFit="1" customWidth="1"/>
    <col min="570" max="571" width="10.44140625" bestFit="1" customWidth="1"/>
    <col min="572" max="572" width="15.21875" bestFit="1" customWidth="1"/>
    <col min="573" max="573" width="10.44140625" bestFit="1" customWidth="1"/>
    <col min="574" max="574" width="15.21875" bestFit="1" customWidth="1"/>
    <col min="575" max="576" width="10.44140625" bestFit="1" customWidth="1"/>
    <col min="577" max="577" width="15.21875" bestFit="1" customWidth="1"/>
    <col min="578" max="578" width="10.44140625" bestFit="1" customWidth="1"/>
    <col min="579" max="579" width="15.21875" bestFit="1" customWidth="1"/>
    <col min="580" max="580" width="10.44140625" bestFit="1" customWidth="1"/>
    <col min="581" max="581" width="15.21875" bestFit="1" customWidth="1"/>
    <col min="582" max="582" width="10.44140625" bestFit="1" customWidth="1"/>
    <col min="583" max="583" width="15.21875" bestFit="1" customWidth="1"/>
    <col min="584" max="584" width="10.44140625" bestFit="1" customWidth="1"/>
    <col min="585" max="585" width="15.21875" bestFit="1" customWidth="1"/>
    <col min="586" max="586" width="10.44140625" bestFit="1" customWidth="1"/>
    <col min="587" max="587" width="15.21875" bestFit="1" customWidth="1"/>
    <col min="588" max="588" width="10.44140625" bestFit="1" customWidth="1"/>
    <col min="589" max="589" width="15.21875" bestFit="1" customWidth="1"/>
    <col min="590" max="590" width="10.44140625" bestFit="1" customWidth="1"/>
    <col min="591" max="591" width="15.21875" bestFit="1" customWidth="1"/>
    <col min="592" max="592" width="10.44140625" bestFit="1" customWidth="1"/>
    <col min="593" max="593" width="15.21875" bestFit="1" customWidth="1"/>
    <col min="594" max="594" width="10.44140625" bestFit="1" customWidth="1"/>
    <col min="595" max="595" width="15.21875" bestFit="1" customWidth="1"/>
    <col min="596" max="596" width="10.44140625" bestFit="1" customWidth="1"/>
    <col min="597" max="597" width="15.21875" bestFit="1" customWidth="1"/>
    <col min="598" max="598" width="10.44140625" bestFit="1" customWidth="1"/>
    <col min="599" max="599" width="15.21875" bestFit="1" customWidth="1"/>
    <col min="600" max="600" width="10.44140625" bestFit="1" customWidth="1"/>
    <col min="601" max="601" width="15.21875" bestFit="1" customWidth="1"/>
    <col min="602" max="602" width="10.44140625" bestFit="1" customWidth="1"/>
    <col min="603" max="603" width="15.21875" bestFit="1" customWidth="1"/>
    <col min="604" max="604" width="10.44140625" bestFit="1" customWidth="1"/>
    <col min="605" max="605" width="15.21875" bestFit="1" customWidth="1"/>
    <col min="606" max="607" width="10.44140625" bestFit="1" customWidth="1"/>
    <col min="608" max="608" width="15.21875" bestFit="1" customWidth="1"/>
    <col min="609" max="609" width="10.44140625" bestFit="1" customWidth="1"/>
    <col min="610" max="610" width="15.21875" bestFit="1" customWidth="1"/>
    <col min="611" max="611" width="10.44140625" bestFit="1" customWidth="1"/>
    <col min="612" max="612" width="15.21875" bestFit="1" customWidth="1"/>
    <col min="613" max="613" width="10.44140625" bestFit="1" customWidth="1"/>
    <col min="614" max="614" width="15.21875" bestFit="1" customWidth="1"/>
    <col min="615" max="615" width="10.44140625" bestFit="1" customWidth="1"/>
    <col min="616" max="616" width="15.21875" bestFit="1" customWidth="1"/>
    <col min="617" max="617" width="10.44140625" bestFit="1" customWidth="1"/>
    <col min="618" max="618" width="15.21875" bestFit="1" customWidth="1"/>
    <col min="619" max="620" width="10.44140625" bestFit="1" customWidth="1"/>
    <col min="621" max="621" width="15.21875" bestFit="1" customWidth="1"/>
    <col min="622" max="622" width="10.44140625" bestFit="1" customWidth="1"/>
    <col min="623" max="623" width="15.21875" bestFit="1" customWidth="1"/>
    <col min="624" max="624" width="10.44140625" bestFit="1" customWidth="1"/>
    <col min="625" max="625" width="15.21875" bestFit="1" customWidth="1"/>
    <col min="626" max="626" width="10.44140625" bestFit="1" customWidth="1"/>
    <col min="627" max="627" width="15.21875" bestFit="1" customWidth="1"/>
    <col min="628" max="628" width="10.44140625" bestFit="1" customWidth="1"/>
    <col min="629" max="629" width="15.21875" bestFit="1" customWidth="1"/>
    <col min="630" max="630" width="10.44140625" bestFit="1" customWidth="1"/>
    <col min="631" max="631" width="15.21875" bestFit="1" customWidth="1"/>
    <col min="632" max="632" width="10.77734375" bestFit="1" customWidth="1"/>
  </cols>
  <sheetData>
    <row r="1" spans="1:23" x14ac:dyDescent="0.3">
      <c r="A1" t="s">
        <v>1632</v>
      </c>
      <c r="B1" t="s">
        <v>0</v>
      </c>
      <c r="C1" t="s">
        <v>1</v>
      </c>
      <c r="D1" t="s">
        <v>7</v>
      </c>
      <c r="E1" s="42" t="s">
        <v>1700</v>
      </c>
      <c r="F1" s="42" t="s">
        <v>1716</v>
      </c>
      <c r="G1" s="42" t="s">
        <v>1702</v>
      </c>
      <c r="I1" t="s">
        <v>1634</v>
      </c>
      <c r="J1" s="39" t="s">
        <v>0</v>
      </c>
      <c r="K1" s="40" t="s">
        <v>1</v>
      </c>
      <c r="L1" s="41" t="s">
        <v>7</v>
      </c>
      <c r="M1" s="42" t="s">
        <v>1700</v>
      </c>
      <c r="N1" s="42" t="s">
        <v>1716</v>
      </c>
      <c r="O1" s="42" t="s">
        <v>1702</v>
      </c>
      <c r="Q1" t="s">
        <v>1633</v>
      </c>
      <c r="R1" s="39" t="s">
        <v>0</v>
      </c>
      <c r="S1" s="40" t="s">
        <v>1</v>
      </c>
      <c r="T1" s="41" t="s">
        <v>7</v>
      </c>
      <c r="U1" s="42" t="s">
        <v>1700</v>
      </c>
      <c r="V1" s="42" t="s">
        <v>1716</v>
      </c>
      <c r="W1" s="42" t="s">
        <v>1702</v>
      </c>
    </row>
    <row r="2" spans="1:23" x14ac:dyDescent="0.3">
      <c r="B2" t="s">
        <v>19</v>
      </c>
      <c r="C2" t="s">
        <v>1019</v>
      </c>
      <c r="D2">
        <v>6471</v>
      </c>
      <c r="E2">
        <v>5888610</v>
      </c>
      <c r="F2" t="str">
        <f>IF(Table5[[#This Row],[Selling_Price_per_Unit]]&lt;=$A$5,"Low",IF(Table5[[#This Row],[Selling_Price_per_Unit]]&lt;=$A$6,"Mid","Premium"))</f>
        <v>Mid</v>
      </c>
      <c r="G2">
        <v>-4154208</v>
      </c>
      <c r="J2" s="34" t="s">
        <v>23</v>
      </c>
      <c r="K2" s="7" t="s">
        <v>1023</v>
      </c>
      <c r="L2" s="35">
        <v>13812</v>
      </c>
      <c r="M2">
        <v>61822512</v>
      </c>
      <c r="N2" t="str">
        <f>IF(Table6[[#This Row],[Selling_Price_per_Unit]]&lt;=$I$5,"Low",IF(Table6[[#This Row],[Selling_Price_per_Unit]]&lt;=$I$6,"Mid","Premium"))</f>
        <v>Premium</v>
      </c>
      <c r="O2">
        <v>49020714</v>
      </c>
      <c r="R2" s="34" t="s">
        <v>20</v>
      </c>
      <c r="S2" s="7" t="s">
        <v>1020</v>
      </c>
      <c r="T2" s="35">
        <v>14990</v>
      </c>
      <c r="U2">
        <v>57291780</v>
      </c>
      <c r="V2" t="str">
        <f>IF(Table7[[#This Row],[Selling_Price_per_Unit]]&lt;=$Q$4,"Low",IF(Table7[[#This Row],[Selling_Price_per_Unit]]&lt;=$Q$5,"Mid","Premium"))</f>
        <v>Premium</v>
      </c>
      <c r="W2">
        <v>23728298</v>
      </c>
    </row>
    <row r="3" spans="1:23" x14ac:dyDescent="0.3">
      <c r="B3" t="s">
        <v>21</v>
      </c>
      <c r="C3" t="s">
        <v>1021</v>
      </c>
      <c r="D3">
        <v>19089</v>
      </c>
      <c r="E3">
        <v>59977638</v>
      </c>
      <c r="F3" t="str">
        <f>IF(Table5[[#This Row],[Selling_Price_per_Unit]]&lt;=$A$5,"Low",IF(Table5[[#This Row],[Selling_Price_per_Unit]]&lt;=$A$6,"Mid","Premium"))</f>
        <v>Premium</v>
      </c>
      <c r="G3">
        <v>39215154</v>
      </c>
      <c r="J3" s="34" t="s">
        <v>24</v>
      </c>
      <c r="K3" s="7" t="s">
        <v>1024</v>
      </c>
      <c r="L3" s="35">
        <v>3490</v>
      </c>
      <c r="M3">
        <v>12194060</v>
      </c>
      <c r="N3" t="str">
        <f>IF(Table6[[#This Row],[Selling_Price_per_Unit]]&lt;=$I$5,"Low",IF(Table6[[#This Row],[Selling_Price_per_Unit]]&lt;=$I$6,"Mid","Premium"))</f>
        <v>Low</v>
      </c>
      <c r="O3">
        <v>-26817682</v>
      </c>
      <c r="R3" s="34" t="s">
        <v>26</v>
      </c>
      <c r="S3" s="7" t="s">
        <v>1026</v>
      </c>
      <c r="T3" s="35">
        <v>14497</v>
      </c>
      <c r="U3">
        <v>43041593</v>
      </c>
      <c r="V3" t="str">
        <f>IF(Table7[[#This Row],[Selling_Price_per_Unit]]&lt;=$Q$4,"Low",IF(Table7[[#This Row],[Selling_Price_per_Unit]]&lt;=$Q$5,"Mid","Premium"))</f>
        <v>Premium</v>
      </c>
      <c r="W3">
        <v>35786519</v>
      </c>
    </row>
    <row r="4" spans="1:23" x14ac:dyDescent="0.3">
      <c r="B4" t="s">
        <v>22</v>
      </c>
      <c r="C4" t="s">
        <v>1022</v>
      </c>
      <c r="D4">
        <v>14451</v>
      </c>
      <c r="E4">
        <v>7456716</v>
      </c>
      <c r="F4" t="str">
        <f>IF(Table5[[#This Row],[Selling_Price_per_Unit]]&lt;=$A$5,"Low",IF(Table5[[#This Row],[Selling_Price_per_Unit]]&lt;=$A$6,"Mid","Premium"))</f>
        <v>Premium</v>
      </c>
      <c r="G4">
        <v>6267352</v>
      </c>
      <c r="J4" s="34" t="s">
        <v>25</v>
      </c>
      <c r="K4" s="7" t="s">
        <v>1025</v>
      </c>
      <c r="L4" s="35">
        <v>6799</v>
      </c>
      <c r="M4">
        <v>21899579</v>
      </c>
      <c r="N4" t="str">
        <f>IF(Table6[[#This Row],[Selling_Price_per_Unit]]&lt;=$I$5,"Low",IF(Table6[[#This Row],[Selling_Price_per_Unit]]&lt;=$I$6,"Mid","Premium"))</f>
        <v>Mid</v>
      </c>
      <c r="O4">
        <v>-16892269</v>
      </c>
      <c r="Q4">
        <f>_xlfn.QUARTILE.INC(Table7[Selling_Price_per_Unit],1)</f>
        <v>6085.5</v>
      </c>
      <c r="R4" s="34" t="s">
        <v>29</v>
      </c>
      <c r="S4" s="7" t="s">
        <v>1029</v>
      </c>
      <c r="T4" s="35">
        <v>6257</v>
      </c>
      <c r="U4">
        <v>5124483</v>
      </c>
      <c r="V4" t="str">
        <f>IF(Table7[[#This Row],[Selling_Price_per_Unit]]&lt;=$Q$4,"Low",IF(Table7[[#This Row],[Selling_Price_per_Unit]]&lt;=$Q$5,"Mid","Premium"))</f>
        <v>Mid</v>
      </c>
      <c r="W4">
        <v>-4539496</v>
      </c>
    </row>
    <row r="5" spans="1:23" x14ac:dyDescent="0.3">
      <c r="A5">
        <f>_xlfn.QUARTILE.INC(Table5[Selling_Price_per_Unit],1)</f>
        <v>5849.75</v>
      </c>
      <c r="B5" t="s">
        <v>37</v>
      </c>
      <c r="C5" t="s">
        <v>1037</v>
      </c>
      <c r="D5">
        <v>5743</v>
      </c>
      <c r="E5">
        <v>16964822</v>
      </c>
      <c r="F5" t="str">
        <f>IF(Table5[[#This Row],[Selling_Price_per_Unit]]&lt;=$A$5,"Low",IF(Table5[[#This Row],[Selling_Price_per_Unit]]&lt;=$A$6,"Mid","Premium"))</f>
        <v>Low</v>
      </c>
      <c r="G5">
        <v>7535853</v>
      </c>
      <c r="I5">
        <f>_xlfn.QUARTILE.INC(Table6[Selling_Price_per_Unit],1)</f>
        <v>6423.75</v>
      </c>
      <c r="J5" s="34" t="s">
        <v>27</v>
      </c>
      <c r="K5" s="7" t="s">
        <v>1027</v>
      </c>
      <c r="L5" s="35">
        <v>14972</v>
      </c>
      <c r="M5">
        <v>2694960</v>
      </c>
      <c r="N5" t="str">
        <f>IF(Table6[[#This Row],[Selling_Price_per_Unit]]&lt;=$I$5,"Low",IF(Table6[[#This Row],[Selling_Price_per_Unit]]&lt;=$I$6,"Mid","Premium"))</f>
        <v>Premium</v>
      </c>
      <c r="O5">
        <v>627326</v>
      </c>
      <c r="Q5">
        <f>_xlfn.QUARTILE.INC(Table7[Selling_Price_per_Unit],2)</f>
        <v>11377.5</v>
      </c>
      <c r="R5" s="34" t="s">
        <v>32</v>
      </c>
      <c r="S5" s="7" t="s">
        <v>1032</v>
      </c>
      <c r="T5" s="35">
        <v>7088</v>
      </c>
      <c r="U5">
        <v>8746592</v>
      </c>
      <c r="V5" t="str">
        <f>IF(Table7[[#This Row],[Selling_Price_per_Unit]]&lt;=$Q$4,"Low",IF(Table7[[#This Row],[Selling_Price_per_Unit]]&lt;=$Q$5,"Mid","Premium"))</f>
        <v>Mid</v>
      </c>
      <c r="W5">
        <v>-9134716</v>
      </c>
    </row>
    <row r="6" spans="1:23" x14ac:dyDescent="0.3">
      <c r="A6">
        <f>_xlfn.QUARTILE.INC(Table5[Selling_Price_per_Unit],2)</f>
        <v>10506.5</v>
      </c>
      <c r="B6" t="s">
        <v>39</v>
      </c>
      <c r="C6" t="s">
        <v>1039</v>
      </c>
      <c r="D6">
        <v>11484</v>
      </c>
      <c r="E6">
        <v>12999888</v>
      </c>
      <c r="F6" t="str">
        <f>IF(Table5[[#This Row],[Selling_Price_per_Unit]]&lt;=$A$5,"Low",IF(Table5[[#This Row],[Selling_Price_per_Unit]]&lt;=$A$6,"Mid","Premium"))</f>
        <v>Premium</v>
      </c>
      <c r="G6">
        <v>3070812</v>
      </c>
      <c r="I6">
        <f>_xlfn.QUARTILE.INC(Table6[Selling_Price_per_Unit],2)</f>
        <v>10547</v>
      </c>
      <c r="J6" s="34" t="s">
        <v>28</v>
      </c>
      <c r="K6" s="7" t="s">
        <v>1028</v>
      </c>
      <c r="L6" s="35">
        <v>5880</v>
      </c>
      <c r="M6">
        <v>10201800</v>
      </c>
      <c r="N6" t="str">
        <f>IF(Table6[[#This Row],[Selling_Price_per_Unit]]&lt;=$I$5,"Low",IF(Table6[[#This Row],[Selling_Price_per_Unit]]&lt;=$I$6,"Mid","Premium"))</f>
        <v>Low</v>
      </c>
      <c r="O6">
        <v>-2041558</v>
      </c>
      <c r="Q6">
        <f>_xlfn.QUARTILE.INC(Table7[Selling_Price_per_Unit],3)</f>
        <v>15427.25</v>
      </c>
      <c r="R6" s="34" t="s">
        <v>33</v>
      </c>
      <c r="S6" s="7" t="s">
        <v>1033</v>
      </c>
      <c r="T6" s="35">
        <v>18850</v>
      </c>
      <c r="U6">
        <v>86804250</v>
      </c>
      <c r="V6" t="str">
        <f>IF(Table7[[#This Row],[Selling_Price_per_Unit]]&lt;=$Q$4,"Low",IF(Table7[[#This Row],[Selling_Price_per_Unit]]&lt;=$Q$5,"Mid","Premium"))</f>
        <v>Premium</v>
      </c>
      <c r="W6">
        <v>61997830</v>
      </c>
    </row>
    <row r="7" spans="1:23" x14ac:dyDescent="0.3">
      <c r="A7">
        <f>_xlfn.QUARTILE.INC(Table5[Selling_Price_per_Unit],3)</f>
        <v>15555</v>
      </c>
      <c r="B7" t="s">
        <v>40</v>
      </c>
      <c r="C7" t="s">
        <v>1040</v>
      </c>
      <c r="D7">
        <v>3259</v>
      </c>
      <c r="E7">
        <v>8499472</v>
      </c>
      <c r="F7" t="str">
        <f>IF(Table5[[#This Row],[Selling_Price_per_Unit]]&lt;=$A$5,"Low",IF(Table5[[#This Row],[Selling_Price_per_Unit]]&lt;=$A$6,"Mid","Premium"))</f>
        <v>Low</v>
      </c>
      <c r="G7">
        <v>-22250484</v>
      </c>
      <c r="I7">
        <f>_xlfn.QUARTILE.INC(Table6[Selling_Price_per_Unit],3)</f>
        <v>15163</v>
      </c>
      <c r="J7" s="34" t="s">
        <v>30</v>
      </c>
      <c r="K7" s="7" t="s">
        <v>1030</v>
      </c>
      <c r="L7" s="35">
        <v>11895</v>
      </c>
      <c r="M7">
        <v>29035695</v>
      </c>
      <c r="N7" t="str">
        <f>IF(Table6[[#This Row],[Selling_Price_per_Unit]]&lt;=$I$5,"Low",IF(Table6[[#This Row],[Selling_Price_per_Unit]]&lt;=$I$6,"Mid","Premium"))</f>
        <v>Premium</v>
      </c>
      <c r="O7">
        <v>17647214</v>
      </c>
      <c r="R7" s="34" t="s">
        <v>34</v>
      </c>
      <c r="S7" s="7" t="s">
        <v>1034</v>
      </c>
      <c r="T7" s="35">
        <v>6444</v>
      </c>
      <c r="U7">
        <v>22135140</v>
      </c>
      <c r="V7" t="str">
        <f>IF(Table7[[#This Row],[Selling_Price_per_Unit]]&lt;=$Q$4,"Low",IF(Table7[[#This Row],[Selling_Price_per_Unit]]&lt;=$Q$5,"Mid","Premium"))</f>
        <v>Mid</v>
      </c>
      <c r="W7">
        <v>-28681014</v>
      </c>
    </row>
    <row r="8" spans="1:23" x14ac:dyDescent="0.3">
      <c r="B8" t="s">
        <v>42</v>
      </c>
      <c r="C8" t="s">
        <v>1042</v>
      </c>
      <c r="D8">
        <v>3982</v>
      </c>
      <c r="E8">
        <v>11137654</v>
      </c>
      <c r="F8" t="str">
        <f>IF(Table5[[#This Row],[Selling_Price_per_Unit]]&lt;=$A$5,"Low",IF(Table5[[#This Row],[Selling_Price_per_Unit]]&lt;=$A$6,"Mid","Premium"))</f>
        <v>Low</v>
      </c>
      <c r="G8">
        <v>-12713351</v>
      </c>
      <c r="J8" s="34" t="s">
        <v>31</v>
      </c>
      <c r="K8" s="7" t="s">
        <v>1031</v>
      </c>
      <c r="L8" s="35">
        <v>17741</v>
      </c>
      <c r="M8">
        <v>44050903</v>
      </c>
      <c r="N8" t="str">
        <f>IF(Table6[[#This Row],[Selling_Price_per_Unit]]&lt;=$I$5,"Low",IF(Table6[[#This Row],[Selling_Price_per_Unit]]&lt;=$I$6,"Mid","Premium"))</f>
        <v>Premium</v>
      </c>
      <c r="O8">
        <v>10055700</v>
      </c>
      <c r="R8" s="34" t="s">
        <v>38</v>
      </c>
      <c r="S8" s="7" t="s">
        <v>1038</v>
      </c>
      <c r="T8" s="35">
        <v>11416</v>
      </c>
      <c r="U8">
        <v>5981984</v>
      </c>
      <c r="V8" t="str">
        <f>IF(Table7[[#This Row],[Selling_Price_per_Unit]]&lt;=$Q$4,"Low",IF(Table7[[#This Row],[Selling_Price_per_Unit]]&lt;=$Q$5,"Mid","Premium"))</f>
        <v>Premium</v>
      </c>
      <c r="W8">
        <v>2899917</v>
      </c>
    </row>
    <row r="9" spans="1:23" x14ac:dyDescent="0.3">
      <c r="B9" t="s">
        <v>43</v>
      </c>
      <c r="C9" t="s">
        <v>1043</v>
      </c>
      <c r="D9">
        <v>2451</v>
      </c>
      <c r="E9">
        <v>2512275</v>
      </c>
      <c r="F9" t="str">
        <f>IF(Table5[[#This Row],[Selling_Price_per_Unit]]&lt;=$A$5,"Low",IF(Table5[[#This Row],[Selling_Price_per_Unit]]&lt;=$A$6,"Mid","Premium"))</f>
        <v>Low</v>
      </c>
      <c r="G9">
        <v>-6966198</v>
      </c>
      <c r="J9" s="34" t="s">
        <v>35</v>
      </c>
      <c r="K9" s="7" t="s">
        <v>1035</v>
      </c>
      <c r="L9" s="35">
        <v>14895</v>
      </c>
      <c r="M9">
        <v>62067465</v>
      </c>
      <c r="N9" t="str">
        <f>IF(Table6[[#This Row],[Selling_Price_per_Unit]]&lt;=$I$5,"Low",IF(Table6[[#This Row],[Selling_Price_per_Unit]]&lt;=$I$6,"Mid","Premium"))</f>
        <v>Premium</v>
      </c>
      <c r="O9">
        <v>25764689</v>
      </c>
      <c r="R9" s="34" t="s">
        <v>45</v>
      </c>
      <c r="S9" s="7" t="s">
        <v>1045</v>
      </c>
      <c r="T9" s="35">
        <v>4217</v>
      </c>
      <c r="U9">
        <v>1007863</v>
      </c>
      <c r="V9" t="str">
        <f>IF(Table7[[#This Row],[Selling_Price_per_Unit]]&lt;=$Q$4,"Low",IF(Table7[[#This Row],[Selling_Price_per_Unit]]&lt;=$Q$5,"Mid","Premium"))</f>
        <v>Low</v>
      </c>
      <c r="W9">
        <v>-753036</v>
      </c>
    </row>
    <row r="10" spans="1:23" x14ac:dyDescent="0.3">
      <c r="B10" t="s">
        <v>44</v>
      </c>
      <c r="C10" t="s">
        <v>1044</v>
      </c>
      <c r="D10">
        <v>3579</v>
      </c>
      <c r="E10">
        <v>6642624</v>
      </c>
      <c r="F10" t="str">
        <f>IF(Table5[[#This Row],[Selling_Price_per_Unit]]&lt;=$A$5,"Low",IF(Table5[[#This Row],[Selling_Price_per_Unit]]&lt;=$A$6,"Mid","Premium"))</f>
        <v>Low</v>
      </c>
      <c r="G10">
        <v>-6298492</v>
      </c>
      <c r="J10" s="34" t="s">
        <v>36</v>
      </c>
      <c r="K10" s="7" t="s">
        <v>1036</v>
      </c>
      <c r="L10" s="35">
        <v>18572</v>
      </c>
      <c r="M10">
        <v>90872796</v>
      </c>
      <c r="N10" t="str">
        <f>IF(Table6[[#This Row],[Selling_Price_per_Unit]]&lt;=$I$5,"Low",IF(Table6[[#This Row],[Selling_Price_per_Unit]]&lt;=$I$6,"Mid","Premium"))</f>
        <v>Premium</v>
      </c>
      <c r="O10">
        <v>54824669</v>
      </c>
      <c r="R10" s="34" t="s">
        <v>46</v>
      </c>
      <c r="S10" s="7" t="s">
        <v>1046</v>
      </c>
      <c r="T10" s="35">
        <v>11192</v>
      </c>
      <c r="U10">
        <v>31158528</v>
      </c>
      <c r="V10" t="str">
        <f>IF(Table7[[#This Row],[Selling_Price_per_Unit]]&lt;=$Q$4,"Low",IF(Table7[[#This Row],[Selling_Price_per_Unit]]&lt;=$Q$5,"Mid","Premium"))</f>
        <v>Mid</v>
      </c>
      <c r="W10">
        <v>3120586</v>
      </c>
    </row>
    <row r="11" spans="1:23" x14ac:dyDescent="0.3">
      <c r="B11" t="s">
        <v>48</v>
      </c>
      <c r="C11" t="s">
        <v>1048</v>
      </c>
      <c r="D11">
        <v>19949</v>
      </c>
      <c r="E11">
        <v>93919892</v>
      </c>
      <c r="F11" t="str">
        <f>IF(Table5[[#This Row],[Selling_Price_per_Unit]]&lt;=$A$5,"Low",IF(Table5[[#This Row],[Selling_Price_per_Unit]]&lt;=$A$6,"Mid","Premium"))</f>
        <v>Premium</v>
      </c>
      <c r="G11">
        <v>60045051</v>
      </c>
      <c r="J11" s="34" t="s">
        <v>41</v>
      </c>
      <c r="K11" s="7" t="s">
        <v>1041</v>
      </c>
      <c r="L11" s="35">
        <v>10681</v>
      </c>
      <c r="M11">
        <v>22398057</v>
      </c>
      <c r="N11" t="str">
        <f>IF(Table6[[#This Row],[Selling_Price_per_Unit]]&lt;=$I$5,"Low",IF(Table6[[#This Row],[Selling_Price_per_Unit]]&lt;=$I$6,"Mid","Premium"))</f>
        <v>Premium</v>
      </c>
      <c r="O11">
        <v>6222340</v>
      </c>
      <c r="R11" s="34" t="s">
        <v>60</v>
      </c>
      <c r="S11" s="7" t="s">
        <v>1060</v>
      </c>
      <c r="T11" s="35">
        <v>6373</v>
      </c>
      <c r="U11">
        <v>13453403</v>
      </c>
      <c r="V11" t="str">
        <f>IF(Table7[[#This Row],[Selling_Price_per_Unit]]&lt;=$Q$4,"Low",IF(Table7[[#This Row],[Selling_Price_per_Unit]]&lt;=$Q$5,"Mid","Premium"))</f>
        <v>Mid</v>
      </c>
      <c r="W11">
        <v>-11019292</v>
      </c>
    </row>
    <row r="12" spans="1:23" x14ac:dyDescent="0.3">
      <c r="B12" t="s">
        <v>52</v>
      </c>
      <c r="C12" t="s">
        <v>1052</v>
      </c>
      <c r="D12">
        <v>8145</v>
      </c>
      <c r="E12">
        <v>26487540</v>
      </c>
      <c r="F12" t="str">
        <f>IF(Table5[[#This Row],[Selling_Price_per_Unit]]&lt;=$A$5,"Low",IF(Table5[[#This Row],[Selling_Price_per_Unit]]&lt;=$A$6,"Mid","Premium"))</f>
        <v>Mid</v>
      </c>
      <c r="G12">
        <v>15870166</v>
      </c>
      <c r="J12" s="34" t="s">
        <v>47</v>
      </c>
      <c r="K12" s="7" t="s">
        <v>1047</v>
      </c>
      <c r="L12" s="35">
        <v>8811</v>
      </c>
      <c r="M12">
        <v>26917605</v>
      </c>
      <c r="N12" t="str">
        <f>IF(Table6[[#This Row],[Selling_Price_per_Unit]]&lt;=$I$5,"Low",IF(Table6[[#This Row],[Selling_Price_per_Unit]]&lt;=$I$6,"Mid","Premium"))</f>
        <v>Mid</v>
      </c>
      <c r="O12">
        <v>-10254938</v>
      </c>
      <c r="R12" s="34" t="s">
        <v>61</v>
      </c>
      <c r="S12" s="7" t="s">
        <v>1061</v>
      </c>
      <c r="T12" s="35">
        <v>2981</v>
      </c>
      <c r="U12">
        <v>867471</v>
      </c>
      <c r="V12" t="str">
        <f>IF(Table7[[#This Row],[Selling_Price_per_Unit]]&lt;=$Q$4,"Low",IF(Table7[[#This Row],[Selling_Price_per_Unit]]&lt;=$Q$5,"Mid","Premium"))</f>
        <v>Low</v>
      </c>
      <c r="W12">
        <v>-1251500</v>
      </c>
    </row>
    <row r="13" spans="1:23" x14ac:dyDescent="0.3">
      <c r="B13" t="s">
        <v>55</v>
      </c>
      <c r="C13" t="s">
        <v>1055</v>
      </c>
      <c r="D13">
        <v>7297</v>
      </c>
      <c r="E13">
        <v>5078712</v>
      </c>
      <c r="F13" t="str">
        <f>IF(Table5[[#This Row],[Selling_Price_per_Unit]]&lt;=$A$5,"Low",IF(Table5[[#This Row],[Selling_Price_per_Unit]]&lt;=$A$6,"Mid","Premium"))</f>
        <v>Mid</v>
      </c>
      <c r="G13">
        <v>4191572</v>
      </c>
      <c r="J13" s="34" t="s">
        <v>49</v>
      </c>
      <c r="K13" s="7" t="s">
        <v>1049</v>
      </c>
      <c r="L13" s="35">
        <v>2268</v>
      </c>
      <c r="M13">
        <v>4420332</v>
      </c>
      <c r="N13" t="str">
        <f>IF(Table6[[#This Row],[Selling_Price_per_Unit]]&lt;=$I$5,"Low",IF(Table6[[#This Row],[Selling_Price_per_Unit]]&lt;=$I$6,"Mid","Premium"))</f>
        <v>Low</v>
      </c>
      <c r="O13">
        <v>-17414109</v>
      </c>
      <c r="R13" s="34" t="s">
        <v>69</v>
      </c>
      <c r="S13" s="7" t="s">
        <v>1069</v>
      </c>
      <c r="T13" s="35">
        <v>14100</v>
      </c>
      <c r="U13">
        <v>57302400</v>
      </c>
      <c r="V13" t="str">
        <f>IF(Table7[[#This Row],[Selling_Price_per_Unit]]&lt;=$Q$4,"Low",IF(Table7[[#This Row],[Selling_Price_per_Unit]]&lt;=$Q$5,"Mid","Premium"))</f>
        <v>Premium</v>
      </c>
      <c r="W13">
        <v>30285730</v>
      </c>
    </row>
    <row r="14" spans="1:23" x14ac:dyDescent="0.3">
      <c r="B14" t="s">
        <v>58</v>
      </c>
      <c r="C14" t="s">
        <v>1058</v>
      </c>
      <c r="D14">
        <v>17502</v>
      </c>
      <c r="E14">
        <v>11376300</v>
      </c>
      <c r="F14" t="str">
        <f>IF(Table5[[#This Row],[Selling_Price_per_Unit]]&lt;=$A$5,"Low",IF(Table5[[#This Row],[Selling_Price_per_Unit]]&lt;=$A$6,"Mid","Premium"))</f>
        <v>Premium</v>
      </c>
      <c r="G14">
        <v>7668238</v>
      </c>
      <c r="J14" s="34" t="s">
        <v>50</v>
      </c>
      <c r="K14" s="7" t="s">
        <v>1050</v>
      </c>
      <c r="L14" s="35">
        <v>6990</v>
      </c>
      <c r="M14">
        <v>9205830</v>
      </c>
      <c r="N14" t="str">
        <f>IF(Table6[[#This Row],[Selling_Price_per_Unit]]&lt;=$I$5,"Low",IF(Table6[[#This Row],[Selling_Price_per_Unit]]&lt;=$I$6,"Mid","Premium"))</f>
        <v>Mid</v>
      </c>
      <c r="O14">
        <v>-3434630</v>
      </c>
      <c r="R14" s="34" t="s">
        <v>77</v>
      </c>
      <c r="S14" s="7" t="s">
        <v>1076</v>
      </c>
      <c r="T14" s="35">
        <v>8718</v>
      </c>
      <c r="U14">
        <v>30608898</v>
      </c>
      <c r="V14" t="str">
        <f>IF(Table7[[#This Row],[Selling_Price_per_Unit]]&lt;=$Q$4,"Low",IF(Table7[[#This Row],[Selling_Price_per_Unit]]&lt;=$Q$5,"Mid","Premium"))</f>
        <v>Mid</v>
      </c>
      <c r="W14">
        <v>-21755896</v>
      </c>
    </row>
    <row r="15" spans="1:23" x14ac:dyDescent="0.3">
      <c r="B15" t="s">
        <v>62</v>
      </c>
      <c r="C15" t="s">
        <v>1062</v>
      </c>
      <c r="D15">
        <v>11593</v>
      </c>
      <c r="E15">
        <v>24240963</v>
      </c>
      <c r="F15" t="str">
        <f>IF(Table5[[#This Row],[Selling_Price_per_Unit]]&lt;=$A$5,"Low",IF(Table5[[#This Row],[Selling_Price_per_Unit]]&lt;=$A$6,"Mid","Premium"))</f>
        <v>Premium</v>
      </c>
      <c r="G15">
        <v>9858676</v>
      </c>
      <c r="J15" s="34" t="s">
        <v>51</v>
      </c>
      <c r="K15" s="7" t="s">
        <v>1051</v>
      </c>
      <c r="L15" s="35">
        <v>17034</v>
      </c>
      <c r="M15">
        <v>26879652</v>
      </c>
      <c r="N15" t="str">
        <f>IF(Table6[[#This Row],[Selling_Price_per_Unit]]&lt;=$I$5,"Low",IF(Table6[[#This Row],[Selling_Price_per_Unit]]&lt;=$I$6,"Mid","Premium"))</f>
        <v>Premium</v>
      </c>
      <c r="O15">
        <v>13545652</v>
      </c>
      <c r="R15" s="34" t="s">
        <v>81</v>
      </c>
      <c r="S15" s="7" t="s">
        <v>1078</v>
      </c>
      <c r="T15" s="35">
        <v>3643</v>
      </c>
      <c r="U15">
        <v>17661264</v>
      </c>
      <c r="V15" t="str">
        <f>IF(Table7[[#This Row],[Selling_Price_per_Unit]]&lt;=$Q$4,"Low",IF(Table7[[#This Row],[Selling_Price_per_Unit]]&lt;=$Q$5,"Mid","Premium"))</f>
        <v>Low</v>
      </c>
      <c r="W15">
        <v>-38925169</v>
      </c>
    </row>
    <row r="16" spans="1:23" x14ac:dyDescent="0.3">
      <c r="B16" t="s">
        <v>65</v>
      </c>
      <c r="C16" t="s">
        <v>1065</v>
      </c>
      <c r="D16">
        <v>9143</v>
      </c>
      <c r="E16">
        <v>12919059</v>
      </c>
      <c r="F16" t="str">
        <f>IF(Table5[[#This Row],[Selling_Price_per_Unit]]&lt;=$A$5,"Low",IF(Table5[[#This Row],[Selling_Price_per_Unit]]&lt;=$A$6,"Mid","Premium"))</f>
        <v>Mid</v>
      </c>
      <c r="G16">
        <v>-6138089</v>
      </c>
      <c r="J16" s="34" t="s">
        <v>53</v>
      </c>
      <c r="K16" s="7" t="s">
        <v>1053</v>
      </c>
      <c r="L16" s="35">
        <v>6732</v>
      </c>
      <c r="M16">
        <v>24275592</v>
      </c>
      <c r="N16" t="str">
        <f>IF(Table6[[#This Row],[Selling_Price_per_Unit]]&lt;=$I$5,"Low",IF(Table6[[#This Row],[Selling_Price_per_Unit]]&lt;=$I$6,"Mid","Premium"))</f>
        <v>Mid</v>
      </c>
      <c r="O16">
        <v>5827331</v>
      </c>
      <c r="R16" s="34" t="s">
        <v>85</v>
      </c>
      <c r="S16" s="7" t="s">
        <v>1082</v>
      </c>
      <c r="T16" s="35">
        <v>9856</v>
      </c>
      <c r="U16">
        <v>10299520</v>
      </c>
      <c r="V16" t="str">
        <f>IF(Table7[[#This Row],[Selling_Price_per_Unit]]&lt;=$Q$4,"Low",IF(Table7[[#This Row],[Selling_Price_per_Unit]]&lt;=$Q$5,"Mid","Premium"))</f>
        <v>Mid</v>
      </c>
      <c r="W16">
        <v>4579655</v>
      </c>
    </row>
    <row r="17" spans="2:23" x14ac:dyDescent="0.3">
      <c r="B17" t="s">
        <v>66</v>
      </c>
      <c r="C17" t="s">
        <v>1066</v>
      </c>
      <c r="D17">
        <v>17208</v>
      </c>
      <c r="E17">
        <v>26293824</v>
      </c>
      <c r="F17" t="str">
        <f>IF(Table5[[#This Row],[Selling_Price_per_Unit]]&lt;=$A$5,"Low",IF(Table5[[#This Row],[Selling_Price_per_Unit]]&lt;=$A$6,"Mid","Premium"))</f>
        <v>Premium</v>
      </c>
      <c r="G17">
        <v>4998637</v>
      </c>
      <c r="J17" s="34" t="s">
        <v>54</v>
      </c>
      <c r="K17" s="7" t="s">
        <v>1054</v>
      </c>
      <c r="L17" s="35">
        <v>12985</v>
      </c>
      <c r="M17">
        <v>51160900</v>
      </c>
      <c r="N17" t="str">
        <f>IF(Table6[[#This Row],[Selling_Price_per_Unit]]&lt;=$I$5,"Low",IF(Table6[[#This Row],[Selling_Price_per_Unit]]&lt;=$I$6,"Mid","Premium"))</f>
        <v>Premium</v>
      </c>
      <c r="O17">
        <v>45131195</v>
      </c>
      <c r="R17" s="34" t="s">
        <v>89</v>
      </c>
      <c r="S17" s="7" t="s">
        <v>1086</v>
      </c>
      <c r="T17" s="35">
        <v>15789</v>
      </c>
      <c r="U17">
        <v>60756072</v>
      </c>
      <c r="V17" t="str">
        <f>IF(Table7[[#This Row],[Selling_Price_per_Unit]]&lt;=$Q$4,"Low",IF(Table7[[#This Row],[Selling_Price_per_Unit]]&lt;=$Q$5,"Mid","Premium"))</f>
        <v>Premium</v>
      </c>
      <c r="W17">
        <v>24136523</v>
      </c>
    </row>
    <row r="18" spans="2:23" x14ac:dyDescent="0.3">
      <c r="B18" t="s">
        <v>71</v>
      </c>
      <c r="C18" t="s">
        <v>1071</v>
      </c>
      <c r="D18">
        <v>15795</v>
      </c>
      <c r="E18">
        <v>50575590</v>
      </c>
      <c r="F18" t="str">
        <f>IF(Table5[[#This Row],[Selling_Price_per_Unit]]&lt;=$A$5,"Low",IF(Table5[[#This Row],[Selling_Price_per_Unit]]&lt;=$A$6,"Mid","Premium"))</f>
        <v>Premium</v>
      </c>
      <c r="G18">
        <v>3437001</v>
      </c>
      <c r="J18" s="34" t="s">
        <v>56</v>
      </c>
      <c r="K18" s="7" t="s">
        <v>1056</v>
      </c>
      <c r="L18" s="35">
        <v>13842</v>
      </c>
      <c r="M18">
        <v>40667796</v>
      </c>
      <c r="N18" t="str">
        <f>IF(Table6[[#This Row],[Selling_Price_per_Unit]]&lt;=$I$5,"Low",IF(Table6[[#This Row],[Selling_Price_per_Unit]]&lt;=$I$6,"Mid","Premium"))</f>
        <v>Premium</v>
      </c>
      <c r="O18">
        <v>12507662</v>
      </c>
      <c r="R18" s="34" t="s">
        <v>91</v>
      </c>
      <c r="S18" s="7" t="s">
        <v>1088</v>
      </c>
      <c r="T18" s="35">
        <v>5925</v>
      </c>
      <c r="U18">
        <v>6316050</v>
      </c>
      <c r="V18" t="str">
        <f>IF(Table7[[#This Row],[Selling_Price_per_Unit]]&lt;=$Q$4,"Low",IF(Table7[[#This Row],[Selling_Price_per_Unit]]&lt;=$Q$5,"Mid","Premium"))</f>
        <v>Low</v>
      </c>
      <c r="W18">
        <v>4465503</v>
      </c>
    </row>
    <row r="19" spans="2:23" x14ac:dyDescent="0.3">
      <c r="B19" t="s">
        <v>73</v>
      </c>
      <c r="C19" t="s">
        <v>1073</v>
      </c>
      <c r="D19">
        <v>17880</v>
      </c>
      <c r="E19">
        <v>29233800</v>
      </c>
      <c r="F19" t="str">
        <f>IF(Table5[[#This Row],[Selling_Price_per_Unit]]&lt;=$A$5,"Low",IF(Table5[[#This Row],[Selling_Price_per_Unit]]&lt;=$A$6,"Mid","Premium"))</f>
        <v>Premium</v>
      </c>
      <c r="G19">
        <v>7985239</v>
      </c>
      <c r="J19" s="34" t="s">
        <v>57</v>
      </c>
      <c r="K19" s="7" t="s">
        <v>1057</v>
      </c>
      <c r="L19" s="35">
        <v>9538</v>
      </c>
      <c r="M19">
        <v>23701930</v>
      </c>
      <c r="N19" t="str">
        <f>IF(Table6[[#This Row],[Selling_Price_per_Unit]]&lt;=$I$5,"Low",IF(Table6[[#This Row],[Selling_Price_per_Unit]]&lt;=$I$6,"Mid","Premium"))</f>
        <v>Mid</v>
      </c>
      <c r="O19">
        <v>-6387392</v>
      </c>
      <c r="R19" s="34" t="s">
        <v>92</v>
      </c>
      <c r="S19" s="7" t="s">
        <v>1089</v>
      </c>
      <c r="T19" s="35">
        <v>17532</v>
      </c>
      <c r="U19">
        <v>6784884</v>
      </c>
      <c r="V19" t="str">
        <f>IF(Table7[[#This Row],[Selling_Price_per_Unit]]&lt;=$Q$4,"Low",IF(Table7[[#This Row],[Selling_Price_per_Unit]]&lt;=$Q$5,"Mid","Premium"))</f>
        <v>Premium</v>
      </c>
      <c r="W19">
        <v>4955887</v>
      </c>
    </row>
    <row r="20" spans="2:23" x14ac:dyDescent="0.3">
      <c r="B20" t="s">
        <v>74</v>
      </c>
      <c r="C20" t="s">
        <v>1074</v>
      </c>
      <c r="D20">
        <v>10019</v>
      </c>
      <c r="E20">
        <v>40005867</v>
      </c>
      <c r="F20" t="str">
        <f>IF(Table5[[#This Row],[Selling_Price_per_Unit]]&lt;=$A$5,"Low",IF(Table5[[#This Row],[Selling_Price_per_Unit]]&lt;=$A$6,"Mid","Premium"))</f>
        <v>Mid</v>
      </c>
      <c r="G20">
        <v>34029362</v>
      </c>
      <c r="J20" s="34" t="s">
        <v>59</v>
      </c>
      <c r="K20" s="7" t="s">
        <v>1059</v>
      </c>
      <c r="L20" s="35">
        <v>14587</v>
      </c>
      <c r="M20">
        <v>35198431</v>
      </c>
      <c r="N20" t="str">
        <f>IF(Table6[[#This Row],[Selling_Price_per_Unit]]&lt;=$I$5,"Low",IF(Table6[[#This Row],[Selling_Price_per_Unit]]&lt;=$I$6,"Mid","Premium"))</f>
        <v>Premium</v>
      </c>
      <c r="O20">
        <v>21580285</v>
      </c>
      <c r="R20" s="34" t="s">
        <v>97</v>
      </c>
      <c r="S20" s="7" t="s">
        <v>1090</v>
      </c>
      <c r="T20" s="35">
        <v>19192</v>
      </c>
      <c r="U20">
        <v>94213528</v>
      </c>
      <c r="V20" t="str">
        <f>IF(Table7[[#This Row],[Selling_Price_per_Unit]]&lt;=$Q$4,"Low",IF(Table7[[#This Row],[Selling_Price_per_Unit]]&lt;=$Q$5,"Mid","Premium"))</f>
        <v>Premium</v>
      </c>
      <c r="W20">
        <v>70693200</v>
      </c>
    </row>
    <row r="21" spans="2:23" x14ac:dyDescent="0.3">
      <c r="B21" t="s">
        <v>75</v>
      </c>
      <c r="C21" t="s">
        <v>1075</v>
      </c>
      <c r="D21">
        <v>4800</v>
      </c>
      <c r="E21">
        <v>14990400</v>
      </c>
      <c r="F21" t="str">
        <f>IF(Table5[[#This Row],[Selling_Price_per_Unit]]&lt;=$A$5,"Low",IF(Table5[[#This Row],[Selling_Price_per_Unit]]&lt;=$A$6,"Mid","Premium"))</f>
        <v>Low</v>
      </c>
      <c r="G21">
        <v>-2949056</v>
      </c>
      <c r="J21" s="34" t="s">
        <v>63</v>
      </c>
      <c r="K21" s="7" t="s">
        <v>1063</v>
      </c>
      <c r="L21" s="35">
        <v>15922</v>
      </c>
      <c r="M21">
        <v>45759828</v>
      </c>
      <c r="N21" t="str">
        <f>IF(Table6[[#This Row],[Selling_Price_per_Unit]]&lt;=$I$5,"Low",IF(Table6[[#This Row],[Selling_Price_per_Unit]]&lt;=$I$6,"Mid","Premium"))</f>
        <v>Premium</v>
      </c>
      <c r="O21">
        <v>36428377</v>
      </c>
      <c r="R21" s="34" t="s">
        <v>100</v>
      </c>
      <c r="S21" s="7" t="s">
        <v>1082</v>
      </c>
      <c r="T21" s="35">
        <v>6341</v>
      </c>
      <c r="U21">
        <v>13392192</v>
      </c>
      <c r="V21" t="str">
        <f>IF(Table7[[#This Row],[Selling_Price_per_Unit]]&lt;=$Q$4,"Low",IF(Table7[[#This Row],[Selling_Price_per_Unit]]&lt;=$Q$5,"Mid","Premium"))</f>
        <v>Mid</v>
      </c>
      <c r="W21">
        <v>6777276</v>
      </c>
    </row>
    <row r="22" spans="2:23" x14ac:dyDescent="0.3">
      <c r="B22" t="s">
        <v>76</v>
      </c>
      <c r="C22" t="s">
        <v>1020</v>
      </c>
      <c r="D22">
        <v>8222</v>
      </c>
      <c r="E22">
        <v>8805762</v>
      </c>
      <c r="F22" t="str">
        <f>IF(Table5[[#This Row],[Selling_Price_per_Unit]]&lt;=$A$5,"Low",IF(Table5[[#This Row],[Selling_Price_per_Unit]]&lt;=$A$6,"Mid","Premium"))</f>
        <v>Mid</v>
      </c>
      <c r="G22">
        <v>-457637</v>
      </c>
      <c r="J22" s="34" t="s">
        <v>64</v>
      </c>
      <c r="K22" s="7" t="s">
        <v>1064</v>
      </c>
      <c r="L22" s="35">
        <v>17938</v>
      </c>
      <c r="M22">
        <v>47750956</v>
      </c>
      <c r="N22" t="str">
        <f>IF(Table6[[#This Row],[Selling_Price_per_Unit]]&lt;=$I$5,"Low",IF(Table6[[#This Row],[Selling_Price_per_Unit]]&lt;=$I$6,"Mid","Premium"))</f>
        <v>Premium</v>
      </c>
      <c r="O22">
        <v>29634274</v>
      </c>
      <c r="R22" s="34" t="s">
        <v>105</v>
      </c>
      <c r="S22" s="7" t="s">
        <v>1100</v>
      </c>
      <c r="T22" s="35">
        <v>19439</v>
      </c>
      <c r="U22">
        <v>53360055</v>
      </c>
      <c r="V22" t="str">
        <f>IF(Table7[[#This Row],[Selling_Price_per_Unit]]&lt;=$Q$4,"Low",IF(Table7[[#This Row],[Selling_Price_per_Unit]]&lt;=$Q$5,"Mid","Premium"))</f>
        <v>Premium</v>
      </c>
      <c r="W22">
        <v>20581905</v>
      </c>
    </row>
    <row r="23" spans="2:23" x14ac:dyDescent="0.3">
      <c r="B23" t="s">
        <v>78</v>
      </c>
      <c r="C23" t="s">
        <v>1024</v>
      </c>
      <c r="D23">
        <v>4554</v>
      </c>
      <c r="E23">
        <v>12127302</v>
      </c>
      <c r="F23" t="str">
        <f>IF(Table5[[#This Row],[Selling_Price_per_Unit]]&lt;=$A$5,"Low",IF(Table5[[#This Row],[Selling_Price_per_Unit]]&lt;=$A$6,"Mid","Premium"))</f>
        <v>Low</v>
      </c>
      <c r="G23">
        <v>-22148604</v>
      </c>
      <c r="J23" s="34" t="s">
        <v>67</v>
      </c>
      <c r="K23" s="7" t="s">
        <v>1067</v>
      </c>
      <c r="L23" s="35">
        <v>12771</v>
      </c>
      <c r="M23">
        <v>33281226</v>
      </c>
      <c r="N23" t="str">
        <f>IF(Table6[[#This Row],[Selling_Price_per_Unit]]&lt;=$I$5,"Low",IF(Table6[[#This Row],[Selling_Price_per_Unit]]&lt;=$I$6,"Mid","Premium"))</f>
        <v>Premium</v>
      </c>
      <c r="O23">
        <v>10252011</v>
      </c>
      <c r="R23" s="34" t="s">
        <v>107</v>
      </c>
      <c r="S23" s="7" t="s">
        <v>1102</v>
      </c>
      <c r="T23" s="35">
        <v>2304</v>
      </c>
      <c r="U23">
        <v>1016064</v>
      </c>
      <c r="V23" t="str">
        <f>IF(Table7[[#This Row],[Selling_Price_per_Unit]]&lt;=$Q$4,"Low",IF(Table7[[#This Row],[Selling_Price_per_Unit]]&lt;=$Q$5,"Mid","Premium"))</f>
        <v>Low</v>
      </c>
      <c r="W23">
        <v>-5059803</v>
      </c>
    </row>
    <row r="24" spans="2:23" x14ac:dyDescent="0.3">
      <c r="B24" t="s">
        <v>79</v>
      </c>
      <c r="C24" t="s">
        <v>1077</v>
      </c>
      <c r="D24">
        <v>15075</v>
      </c>
      <c r="E24">
        <v>58686975</v>
      </c>
      <c r="F24" t="str">
        <f>IF(Table5[[#This Row],[Selling_Price_per_Unit]]&lt;=$A$5,"Low",IF(Table5[[#This Row],[Selling_Price_per_Unit]]&lt;=$A$6,"Mid","Premium"))</f>
        <v>Premium</v>
      </c>
      <c r="G24">
        <v>17543640</v>
      </c>
      <c r="J24" s="34" t="s">
        <v>68</v>
      </c>
      <c r="K24" s="7" t="s">
        <v>1068</v>
      </c>
      <c r="L24" s="35">
        <v>18716</v>
      </c>
      <c r="M24">
        <v>15440700</v>
      </c>
      <c r="N24" t="str">
        <f>IF(Table6[[#This Row],[Selling_Price_per_Unit]]&lt;=$I$5,"Low",IF(Table6[[#This Row],[Selling_Price_per_Unit]]&lt;=$I$6,"Mid","Premium"))</f>
        <v>Premium</v>
      </c>
      <c r="O24">
        <v>5633765</v>
      </c>
      <c r="R24" s="34" t="s">
        <v>108</v>
      </c>
      <c r="S24" s="7" t="s">
        <v>1103</v>
      </c>
      <c r="T24" s="35">
        <v>14721</v>
      </c>
      <c r="U24">
        <v>67186644</v>
      </c>
      <c r="V24" t="str">
        <f>IF(Table7[[#This Row],[Selling_Price_per_Unit]]&lt;=$Q$4,"Low",IF(Table7[[#This Row],[Selling_Price_per_Unit]]&lt;=$Q$5,"Mid","Premium"))</f>
        <v>Premium</v>
      </c>
      <c r="W24">
        <v>31885560</v>
      </c>
    </row>
    <row r="25" spans="2:23" x14ac:dyDescent="0.3">
      <c r="B25" t="s">
        <v>80</v>
      </c>
      <c r="C25" t="s">
        <v>1078</v>
      </c>
      <c r="D25">
        <v>9470</v>
      </c>
      <c r="E25">
        <v>14678500</v>
      </c>
      <c r="F25" t="str">
        <f>IF(Table5[[#This Row],[Selling_Price_per_Unit]]&lt;=$A$5,"Low",IF(Table5[[#This Row],[Selling_Price_per_Unit]]&lt;=$A$6,"Mid","Premium"))</f>
        <v>Mid</v>
      </c>
      <c r="G25">
        <v>7650856</v>
      </c>
      <c r="J25" s="34" t="s">
        <v>70</v>
      </c>
      <c r="K25" s="7" t="s">
        <v>1070</v>
      </c>
      <c r="L25" s="35">
        <v>12498</v>
      </c>
      <c r="M25">
        <v>1049832</v>
      </c>
      <c r="N25" t="str">
        <f>IF(Table6[[#This Row],[Selling_Price_per_Unit]]&lt;=$I$5,"Low",IF(Table6[[#This Row],[Selling_Price_per_Unit]]&lt;=$I$6,"Mid","Premium"))</f>
        <v>Premium</v>
      </c>
      <c r="O25">
        <v>188073</v>
      </c>
      <c r="R25" s="34" t="s">
        <v>109</v>
      </c>
      <c r="S25" s="7" t="s">
        <v>1104</v>
      </c>
      <c r="T25" s="35">
        <v>2779</v>
      </c>
      <c r="U25">
        <v>12572196</v>
      </c>
      <c r="V25" t="str">
        <f>IF(Table7[[#This Row],[Selling_Price_per_Unit]]&lt;=$Q$4,"Low",IF(Table7[[#This Row],[Selling_Price_per_Unit]]&lt;=$Q$5,"Mid","Premium"))</f>
        <v>Low</v>
      </c>
      <c r="W25">
        <v>-1422173</v>
      </c>
    </row>
    <row r="26" spans="2:23" x14ac:dyDescent="0.3">
      <c r="B26" t="s">
        <v>83</v>
      </c>
      <c r="C26" t="s">
        <v>1080</v>
      </c>
      <c r="D26">
        <v>16649</v>
      </c>
      <c r="E26">
        <v>72373203</v>
      </c>
      <c r="F26" t="str">
        <f>IF(Table5[[#This Row],[Selling_Price_per_Unit]]&lt;=$A$5,"Low",IF(Table5[[#This Row],[Selling_Price_per_Unit]]&lt;=$A$6,"Mid","Premium"))</f>
        <v>Premium</v>
      </c>
      <c r="G26">
        <v>22262647</v>
      </c>
      <c r="J26" s="34" t="s">
        <v>72</v>
      </c>
      <c r="K26" s="7" t="s">
        <v>1072</v>
      </c>
      <c r="L26" s="35">
        <v>12182</v>
      </c>
      <c r="M26">
        <v>24424910</v>
      </c>
      <c r="N26" t="str">
        <f>IF(Table6[[#This Row],[Selling_Price_per_Unit]]&lt;=$I$5,"Low",IF(Table6[[#This Row],[Selling_Price_per_Unit]]&lt;=$I$6,"Mid","Premium"))</f>
        <v>Premium</v>
      </c>
      <c r="O26">
        <v>12968240</v>
      </c>
      <c r="R26" s="34" t="s">
        <v>113</v>
      </c>
      <c r="S26" s="7" t="s">
        <v>1108</v>
      </c>
      <c r="T26" s="35">
        <v>19271</v>
      </c>
      <c r="U26">
        <v>4817750</v>
      </c>
      <c r="V26" t="str">
        <f>IF(Table7[[#This Row],[Selling_Price_per_Unit]]&lt;=$Q$4,"Low",IF(Table7[[#This Row],[Selling_Price_per_Unit]]&lt;=$Q$5,"Mid","Premium"))</f>
        <v>Premium</v>
      </c>
      <c r="W26">
        <v>2613490</v>
      </c>
    </row>
    <row r="27" spans="2:23" x14ac:dyDescent="0.3">
      <c r="B27" t="s">
        <v>84</v>
      </c>
      <c r="C27" t="s">
        <v>1081</v>
      </c>
      <c r="D27">
        <v>13675</v>
      </c>
      <c r="E27">
        <v>27773925</v>
      </c>
      <c r="F27" t="str">
        <f>IF(Table5[[#This Row],[Selling_Price_per_Unit]]&lt;=$A$5,"Low",IF(Table5[[#This Row],[Selling_Price_per_Unit]]&lt;=$A$6,"Mid","Premium"))</f>
        <v>Premium</v>
      </c>
      <c r="G27">
        <v>20295260</v>
      </c>
      <c r="J27" s="34" t="s">
        <v>82</v>
      </c>
      <c r="K27" s="7" t="s">
        <v>1079</v>
      </c>
      <c r="L27" s="35">
        <v>11003</v>
      </c>
      <c r="M27">
        <v>2321633</v>
      </c>
      <c r="N27" t="str">
        <f>IF(Table6[[#This Row],[Selling_Price_per_Unit]]&lt;=$I$5,"Low",IF(Table6[[#This Row],[Selling_Price_per_Unit]]&lt;=$I$6,"Mid","Premium"))</f>
        <v>Premium</v>
      </c>
      <c r="O27">
        <v>372377</v>
      </c>
      <c r="R27" s="34" t="s">
        <v>117</v>
      </c>
      <c r="S27" s="7" t="s">
        <v>1105</v>
      </c>
      <c r="T27" s="35">
        <v>17586</v>
      </c>
      <c r="U27">
        <v>44035344</v>
      </c>
      <c r="V27" t="str">
        <f>IF(Table7[[#This Row],[Selling_Price_per_Unit]]&lt;=$Q$4,"Low",IF(Table7[[#This Row],[Selling_Price_per_Unit]]&lt;=$Q$5,"Mid","Premium"))</f>
        <v>Premium</v>
      </c>
      <c r="W27">
        <v>7178276</v>
      </c>
    </row>
    <row r="28" spans="2:23" x14ac:dyDescent="0.3">
      <c r="B28" t="s">
        <v>88</v>
      </c>
      <c r="C28" t="s">
        <v>1085</v>
      </c>
      <c r="D28">
        <v>18827</v>
      </c>
      <c r="E28">
        <v>86623027</v>
      </c>
      <c r="F28" t="str">
        <f>IF(Table5[[#This Row],[Selling_Price_per_Unit]]&lt;=$A$5,"Low",IF(Table5[[#This Row],[Selling_Price_per_Unit]]&lt;=$A$6,"Mid","Premium"))</f>
        <v>Premium</v>
      </c>
      <c r="G28">
        <v>80832687</v>
      </c>
      <c r="J28" s="34" t="s">
        <v>86</v>
      </c>
      <c r="K28" s="7" t="s">
        <v>1083</v>
      </c>
      <c r="L28" s="35">
        <v>16570</v>
      </c>
      <c r="M28">
        <v>82203770</v>
      </c>
      <c r="N28" t="str">
        <f>IF(Table6[[#This Row],[Selling_Price_per_Unit]]&lt;=$I$5,"Low",IF(Table6[[#This Row],[Selling_Price_per_Unit]]&lt;=$I$6,"Mid","Premium"))</f>
        <v>Premium</v>
      </c>
      <c r="O28">
        <v>77677768</v>
      </c>
      <c r="R28" s="34" t="s">
        <v>119</v>
      </c>
      <c r="S28" s="7" t="s">
        <v>1113</v>
      </c>
      <c r="T28" s="35">
        <v>4686</v>
      </c>
      <c r="U28">
        <v>4001844</v>
      </c>
      <c r="V28" t="str">
        <f>IF(Table7[[#This Row],[Selling_Price_per_Unit]]&lt;=$Q$4,"Low",IF(Table7[[#This Row],[Selling_Price_per_Unit]]&lt;=$Q$5,"Mid","Premium"))</f>
        <v>Low</v>
      </c>
      <c r="W28">
        <v>-2220285</v>
      </c>
    </row>
    <row r="29" spans="2:23" x14ac:dyDescent="0.3">
      <c r="B29" t="s">
        <v>90</v>
      </c>
      <c r="C29" t="s">
        <v>1087</v>
      </c>
      <c r="D29">
        <v>7650</v>
      </c>
      <c r="E29">
        <v>10136250</v>
      </c>
      <c r="F29" t="str">
        <f>IF(Table5[[#This Row],[Selling_Price_per_Unit]]&lt;=$A$5,"Low",IF(Table5[[#This Row],[Selling_Price_per_Unit]]&lt;=$A$6,"Mid","Premium"))</f>
        <v>Mid</v>
      </c>
      <c r="G29">
        <v>383512</v>
      </c>
      <c r="J29" s="34" t="s">
        <v>87</v>
      </c>
      <c r="K29" s="7" t="s">
        <v>1084</v>
      </c>
      <c r="L29" s="35">
        <v>2322</v>
      </c>
      <c r="M29">
        <v>7876224</v>
      </c>
      <c r="N29" t="str">
        <f>IF(Table6[[#This Row],[Selling_Price_per_Unit]]&lt;=$I$5,"Low",IF(Table6[[#This Row],[Selling_Price_per_Unit]]&lt;=$I$6,"Mid","Premium"))</f>
        <v>Low</v>
      </c>
      <c r="O29">
        <v>-5852378</v>
      </c>
      <c r="R29" s="34" t="s">
        <v>122</v>
      </c>
      <c r="S29" s="7" t="s">
        <v>1116</v>
      </c>
      <c r="T29" s="35">
        <v>4099</v>
      </c>
      <c r="U29">
        <v>6640380</v>
      </c>
      <c r="V29" t="str">
        <f>IF(Table7[[#This Row],[Selling_Price_per_Unit]]&lt;=$Q$4,"Low",IF(Table7[[#This Row],[Selling_Price_per_Unit]]&lt;=$Q$5,"Mid","Premium"))</f>
        <v>Low</v>
      </c>
      <c r="W29">
        <v>-2944860</v>
      </c>
    </row>
    <row r="30" spans="2:23" x14ac:dyDescent="0.3">
      <c r="B30" t="s">
        <v>94</v>
      </c>
      <c r="C30" t="s">
        <v>1091</v>
      </c>
      <c r="D30">
        <v>4952</v>
      </c>
      <c r="E30">
        <v>5575952</v>
      </c>
      <c r="F30" t="str">
        <f>IF(Table5[[#This Row],[Selling_Price_per_Unit]]&lt;=$A$5,"Low",IF(Table5[[#This Row],[Selling_Price_per_Unit]]&lt;=$A$6,"Mid","Premium"))</f>
        <v>Low</v>
      </c>
      <c r="G30">
        <v>-5966182</v>
      </c>
      <c r="J30" s="34" t="s">
        <v>93</v>
      </c>
      <c r="K30" s="7" t="s">
        <v>1090</v>
      </c>
      <c r="L30" s="35">
        <v>3698</v>
      </c>
      <c r="M30">
        <v>3431744</v>
      </c>
      <c r="N30" t="str">
        <f>IF(Table6[[#This Row],[Selling_Price_per_Unit]]&lt;=$I$5,"Low",IF(Table6[[#This Row],[Selling_Price_per_Unit]]&lt;=$I$6,"Mid","Premium"))</f>
        <v>Low</v>
      </c>
      <c r="O30">
        <v>-3194120</v>
      </c>
      <c r="R30" s="34" t="s">
        <v>123</v>
      </c>
      <c r="S30" s="7" t="s">
        <v>1117</v>
      </c>
      <c r="T30" s="35">
        <v>5533</v>
      </c>
      <c r="U30">
        <v>15160420</v>
      </c>
      <c r="V30" t="str">
        <f>IF(Table7[[#This Row],[Selling_Price_per_Unit]]&lt;=$Q$4,"Low",IF(Table7[[#This Row],[Selling_Price_per_Unit]]&lt;=$Q$5,"Mid","Premium"))</f>
        <v>Low</v>
      </c>
      <c r="W30">
        <v>3751826</v>
      </c>
    </row>
    <row r="31" spans="2:23" x14ac:dyDescent="0.3">
      <c r="B31" t="s">
        <v>95</v>
      </c>
      <c r="C31" t="s">
        <v>1092</v>
      </c>
      <c r="D31">
        <v>10606</v>
      </c>
      <c r="E31">
        <v>52361822</v>
      </c>
      <c r="F31" t="str">
        <f>IF(Table5[[#This Row],[Selling_Price_per_Unit]]&lt;=$A$5,"Low",IF(Table5[[#This Row],[Selling_Price_per_Unit]]&lt;=$A$6,"Mid","Premium"))</f>
        <v>Premium</v>
      </c>
      <c r="G31">
        <v>12751682</v>
      </c>
      <c r="J31" s="34" t="s">
        <v>96</v>
      </c>
      <c r="K31" s="7" t="s">
        <v>1093</v>
      </c>
      <c r="L31" s="35">
        <v>15359</v>
      </c>
      <c r="M31">
        <v>62096437</v>
      </c>
      <c r="N31" t="str">
        <f>IF(Table6[[#This Row],[Selling_Price_per_Unit]]&lt;=$I$5,"Low",IF(Table6[[#This Row],[Selling_Price_per_Unit]]&lt;=$I$6,"Mid","Premium"))</f>
        <v>Premium</v>
      </c>
      <c r="O31">
        <v>24307048</v>
      </c>
      <c r="R31" s="34" t="s">
        <v>124</v>
      </c>
      <c r="S31" s="7" t="s">
        <v>1118</v>
      </c>
      <c r="T31" s="35">
        <v>9928</v>
      </c>
      <c r="U31">
        <v>38619920</v>
      </c>
      <c r="V31" t="str">
        <f>IF(Table7[[#This Row],[Selling_Price_per_Unit]]&lt;=$Q$4,"Low",IF(Table7[[#This Row],[Selling_Price_per_Unit]]&lt;=$Q$5,"Mid","Premium"))</f>
        <v>Mid</v>
      </c>
      <c r="W31">
        <v>-10632327</v>
      </c>
    </row>
    <row r="32" spans="2:23" x14ac:dyDescent="0.3">
      <c r="B32" t="s">
        <v>99</v>
      </c>
      <c r="C32" t="s">
        <v>1095</v>
      </c>
      <c r="D32">
        <v>11612</v>
      </c>
      <c r="E32">
        <v>6293704</v>
      </c>
      <c r="F32" t="str">
        <f>IF(Table5[[#This Row],[Selling_Price_per_Unit]]&lt;=$A$5,"Low",IF(Table5[[#This Row],[Selling_Price_per_Unit]]&lt;=$A$6,"Mid","Premium"))</f>
        <v>Premium</v>
      </c>
      <c r="G32">
        <v>1085236</v>
      </c>
      <c r="J32" s="34" t="s">
        <v>98</v>
      </c>
      <c r="K32" s="7" t="s">
        <v>1094</v>
      </c>
      <c r="L32" s="35">
        <v>10205</v>
      </c>
      <c r="M32">
        <v>4377945</v>
      </c>
      <c r="N32" t="str">
        <f>IF(Table6[[#This Row],[Selling_Price_per_Unit]]&lt;=$I$5,"Low",IF(Table6[[#This Row],[Selling_Price_per_Unit]]&lt;=$I$6,"Mid","Premium"))</f>
        <v>Mid</v>
      </c>
      <c r="O32">
        <v>-1542831</v>
      </c>
      <c r="R32" s="34" t="s">
        <v>128</v>
      </c>
      <c r="S32" s="7" t="s">
        <v>1122</v>
      </c>
      <c r="T32" s="35">
        <v>10133</v>
      </c>
      <c r="U32">
        <v>9322360</v>
      </c>
      <c r="V32" t="str">
        <f>IF(Table7[[#This Row],[Selling_Price_per_Unit]]&lt;=$Q$4,"Low",IF(Table7[[#This Row],[Selling_Price_per_Unit]]&lt;=$Q$5,"Mid","Premium"))</f>
        <v>Mid</v>
      </c>
      <c r="W32">
        <v>-2498460</v>
      </c>
    </row>
    <row r="33" spans="2:23" x14ac:dyDescent="0.3">
      <c r="B33" t="s">
        <v>104</v>
      </c>
      <c r="C33" t="s">
        <v>1099</v>
      </c>
      <c r="D33">
        <v>12882</v>
      </c>
      <c r="E33">
        <v>26755914</v>
      </c>
      <c r="F33" t="str">
        <f>IF(Table5[[#This Row],[Selling_Price_per_Unit]]&lt;=$A$5,"Low",IF(Table5[[#This Row],[Selling_Price_per_Unit]]&lt;=$A$6,"Mid","Premium"))</f>
        <v>Premium</v>
      </c>
      <c r="G33">
        <v>-2189331</v>
      </c>
      <c r="J33" s="34" t="s">
        <v>101</v>
      </c>
      <c r="K33" s="7" t="s">
        <v>1096</v>
      </c>
      <c r="L33" s="35">
        <v>16858</v>
      </c>
      <c r="M33">
        <v>66319372</v>
      </c>
      <c r="N33" t="str">
        <f>IF(Table6[[#This Row],[Selling_Price_per_Unit]]&lt;=$I$5,"Low",IF(Table6[[#This Row],[Selling_Price_per_Unit]]&lt;=$I$6,"Mid","Premium"))</f>
        <v>Premium</v>
      </c>
      <c r="O33">
        <v>27432776</v>
      </c>
      <c r="R33" s="34" t="s">
        <v>129</v>
      </c>
      <c r="S33" s="7" t="s">
        <v>1123</v>
      </c>
      <c r="T33" s="35">
        <v>12872</v>
      </c>
      <c r="U33">
        <v>58413136</v>
      </c>
      <c r="V33" t="str">
        <f>IF(Table7[[#This Row],[Selling_Price_per_Unit]]&lt;=$Q$4,"Low",IF(Table7[[#This Row],[Selling_Price_per_Unit]]&lt;=$Q$5,"Mid","Premium"))</f>
        <v>Premium</v>
      </c>
      <c r="W33">
        <v>15561888</v>
      </c>
    </row>
    <row r="34" spans="2:23" x14ac:dyDescent="0.3">
      <c r="B34" t="s">
        <v>106</v>
      </c>
      <c r="C34" t="s">
        <v>1101</v>
      </c>
      <c r="D34">
        <v>16096</v>
      </c>
      <c r="E34">
        <v>24868320</v>
      </c>
      <c r="F34" t="str">
        <f>IF(Table5[[#This Row],[Selling_Price_per_Unit]]&lt;=$A$5,"Low",IF(Table5[[#This Row],[Selling_Price_per_Unit]]&lt;=$A$6,"Mid","Premium"))</f>
        <v>Premium</v>
      </c>
      <c r="G34">
        <v>22181898</v>
      </c>
      <c r="J34" s="34" t="s">
        <v>102</v>
      </c>
      <c r="K34" s="7" t="s">
        <v>1097</v>
      </c>
      <c r="L34" s="35">
        <v>2909</v>
      </c>
      <c r="M34">
        <v>331626</v>
      </c>
      <c r="N34" t="str">
        <f>IF(Table6[[#This Row],[Selling_Price_per_Unit]]&lt;=$I$5,"Low",IF(Table6[[#This Row],[Selling_Price_per_Unit]]&lt;=$I$6,"Mid","Premium"))</f>
        <v>Low</v>
      </c>
      <c r="O34">
        <v>-820433</v>
      </c>
      <c r="R34" s="34" t="s">
        <v>131</v>
      </c>
      <c r="S34" s="7" t="s">
        <v>1125</v>
      </c>
      <c r="T34" s="35">
        <v>17958</v>
      </c>
      <c r="U34">
        <v>27547572</v>
      </c>
      <c r="V34" t="str">
        <f>IF(Table7[[#This Row],[Selling_Price_per_Unit]]&lt;=$Q$4,"Low",IF(Table7[[#This Row],[Selling_Price_per_Unit]]&lt;=$Q$5,"Mid","Premium"))</f>
        <v>Premium</v>
      </c>
      <c r="W34">
        <v>21682214</v>
      </c>
    </row>
    <row r="35" spans="2:23" x14ac:dyDescent="0.3">
      <c r="B35" t="s">
        <v>112</v>
      </c>
      <c r="C35" t="s">
        <v>1107</v>
      </c>
      <c r="D35">
        <v>12593</v>
      </c>
      <c r="E35">
        <v>39655357</v>
      </c>
      <c r="F35" t="str">
        <f>IF(Table5[[#This Row],[Selling_Price_per_Unit]]&lt;=$A$5,"Low",IF(Table5[[#This Row],[Selling_Price_per_Unit]]&lt;=$A$6,"Mid","Premium"))</f>
        <v>Premium</v>
      </c>
      <c r="G35">
        <v>11476541</v>
      </c>
      <c r="J35" s="34" t="s">
        <v>103</v>
      </c>
      <c r="K35" s="7" t="s">
        <v>1098</v>
      </c>
      <c r="L35" s="35">
        <v>6066</v>
      </c>
      <c r="M35">
        <v>15880788</v>
      </c>
      <c r="N35" t="str">
        <f>IF(Table6[[#This Row],[Selling_Price_per_Unit]]&lt;=$I$5,"Low",IF(Table6[[#This Row],[Selling_Price_per_Unit]]&lt;=$I$6,"Mid","Premium"))</f>
        <v>Low</v>
      </c>
      <c r="O35">
        <v>-9743746</v>
      </c>
      <c r="R35" s="34" t="s">
        <v>132</v>
      </c>
      <c r="S35" s="7" t="s">
        <v>1126</v>
      </c>
      <c r="T35" s="35">
        <v>6975</v>
      </c>
      <c r="U35">
        <v>6368175</v>
      </c>
      <c r="V35" t="str">
        <f>IF(Table7[[#This Row],[Selling_Price_per_Unit]]&lt;=$Q$4,"Low",IF(Table7[[#This Row],[Selling_Price_per_Unit]]&lt;=$Q$5,"Mid","Premium"))</f>
        <v>Mid</v>
      </c>
      <c r="W35">
        <v>-4942361</v>
      </c>
    </row>
    <row r="36" spans="2:23" x14ac:dyDescent="0.3">
      <c r="B36" t="s">
        <v>116</v>
      </c>
      <c r="C36" t="s">
        <v>1111</v>
      </c>
      <c r="D36">
        <v>3606</v>
      </c>
      <c r="E36">
        <v>16760688</v>
      </c>
      <c r="F36" t="str">
        <f>IF(Table5[[#This Row],[Selling_Price_per_Unit]]&lt;=$A$5,"Low",IF(Table5[[#This Row],[Selling_Price_per_Unit]]&lt;=$A$6,"Mid","Premium"))</f>
        <v>Low</v>
      </c>
      <c r="G36">
        <v>-21286809</v>
      </c>
      <c r="J36" s="34" t="s">
        <v>110</v>
      </c>
      <c r="K36" s="7" t="s">
        <v>1105</v>
      </c>
      <c r="L36" s="35">
        <v>14692</v>
      </c>
      <c r="M36">
        <v>53052812</v>
      </c>
      <c r="N36" t="str">
        <f>IF(Table6[[#This Row],[Selling_Price_per_Unit]]&lt;=$I$5,"Low",IF(Table6[[#This Row],[Selling_Price_per_Unit]]&lt;=$I$6,"Mid","Premium"))</f>
        <v>Premium</v>
      </c>
      <c r="O36">
        <v>24424769</v>
      </c>
      <c r="R36" s="34" t="s">
        <v>133</v>
      </c>
      <c r="S36" s="7" t="s">
        <v>1127</v>
      </c>
      <c r="T36" s="35">
        <v>8684</v>
      </c>
      <c r="U36">
        <v>24662560</v>
      </c>
      <c r="V36" t="str">
        <f>IF(Table7[[#This Row],[Selling_Price_per_Unit]]&lt;=$Q$4,"Low",IF(Table7[[#This Row],[Selling_Price_per_Unit]]&lt;=$Q$5,"Mid","Premium"))</f>
        <v>Mid</v>
      </c>
      <c r="W36">
        <v>17435580</v>
      </c>
    </row>
    <row r="37" spans="2:23" x14ac:dyDescent="0.3">
      <c r="B37" t="s">
        <v>118</v>
      </c>
      <c r="C37" t="s">
        <v>1112</v>
      </c>
      <c r="D37">
        <v>6331</v>
      </c>
      <c r="E37">
        <v>23393045</v>
      </c>
      <c r="F37" t="str">
        <f>IF(Table5[[#This Row],[Selling_Price_per_Unit]]&lt;=$A$5,"Low",IF(Table5[[#This Row],[Selling_Price_per_Unit]]&lt;=$A$6,"Mid","Premium"))</f>
        <v>Mid</v>
      </c>
      <c r="G37">
        <v>-6121748</v>
      </c>
      <c r="J37" s="34" t="s">
        <v>111</v>
      </c>
      <c r="K37" s="7" t="s">
        <v>1106</v>
      </c>
      <c r="L37" s="35">
        <v>8583</v>
      </c>
      <c r="M37">
        <v>19981224</v>
      </c>
      <c r="N37" t="str">
        <f>IF(Table6[[#This Row],[Selling_Price_per_Unit]]&lt;=$I$5,"Low",IF(Table6[[#This Row],[Selling_Price_per_Unit]]&lt;=$I$6,"Mid","Premium"))</f>
        <v>Mid</v>
      </c>
      <c r="O37">
        <v>17884958</v>
      </c>
      <c r="R37" s="34" t="s">
        <v>135</v>
      </c>
      <c r="S37" s="7" t="s">
        <v>1129</v>
      </c>
      <c r="T37" s="35">
        <v>3122</v>
      </c>
      <c r="U37">
        <v>13240402</v>
      </c>
      <c r="V37" t="str">
        <f>IF(Table7[[#This Row],[Selling_Price_per_Unit]]&lt;=$Q$4,"Low",IF(Table7[[#This Row],[Selling_Price_per_Unit]]&lt;=$Q$5,"Mid","Premium"))</f>
        <v>Low</v>
      </c>
      <c r="W37">
        <v>-17621739</v>
      </c>
    </row>
    <row r="38" spans="2:23" x14ac:dyDescent="0.3">
      <c r="B38" t="s">
        <v>120</v>
      </c>
      <c r="C38" t="s">
        <v>1114</v>
      </c>
      <c r="D38">
        <v>4073</v>
      </c>
      <c r="E38">
        <v>11327013</v>
      </c>
      <c r="F38" t="str">
        <f>IF(Table5[[#This Row],[Selling_Price_per_Unit]]&lt;=$A$5,"Low",IF(Table5[[#This Row],[Selling_Price_per_Unit]]&lt;=$A$6,"Mid","Premium"))</f>
        <v>Low</v>
      </c>
      <c r="G38">
        <v>-19912271</v>
      </c>
      <c r="J38" s="34" t="s">
        <v>114</v>
      </c>
      <c r="K38" s="7" t="s">
        <v>1109</v>
      </c>
      <c r="L38" s="35">
        <v>14380</v>
      </c>
      <c r="M38">
        <v>70821500</v>
      </c>
      <c r="N38" t="str">
        <f>IF(Table6[[#This Row],[Selling_Price_per_Unit]]&lt;=$I$5,"Low",IF(Table6[[#This Row],[Selling_Price_per_Unit]]&lt;=$I$6,"Mid","Premium"))</f>
        <v>Premium</v>
      </c>
      <c r="O38">
        <v>47274978</v>
      </c>
      <c r="R38" s="34" t="s">
        <v>141</v>
      </c>
      <c r="S38" s="7" t="s">
        <v>1065</v>
      </c>
      <c r="T38" s="35">
        <v>17146</v>
      </c>
      <c r="U38">
        <v>30382712</v>
      </c>
      <c r="V38" t="str">
        <f>IF(Table7[[#This Row],[Selling_Price_per_Unit]]&lt;=$Q$4,"Low",IF(Table7[[#This Row],[Selling_Price_per_Unit]]&lt;=$Q$5,"Mid","Premium"))</f>
        <v>Premium</v>
      </c>
      <c r="W38">
        <v>20737250</v>
      </c>
    </row>
    <row r="39" spans="2:23" x14ac:dyDescent="0.3">
      <c r="B39" t="s">
        <v>125</v>
      </c>
      <c r="C39" t="s">
        <v>1119</v>
      </c>
      <c r="D39">
        <v>2804</v>
      </c>
      <c r="E39">
        <v>3022712</v>
      </c>
      <c r="F39" t="str">
        <f>IF(Table5[[#This Row],[Selling_Price_per_Unit]]&lt;=$A$5,"Low",IF(Table5[[#This Row],[Selling_Price_per_Unit]]&lt;=$A$6,"Mid","Premium"))</f>
        <v>Low</v>
      </c>
      <c r="G39">
        <v>-11529396</v>
      </c>
      <c r="J39" s="34" t="s">
        <v>115</v>
      </c>
      <c r="K39" s="7" t="s">
        <v>1110</v>
      </c>
      <c r="L39" s="35">
        <v>17017</v>
      </c>
      <c r="M39">
        <v>53671618</v>
      </c>
      <c r="N39" t="str">
        <f>IF(Table6[[#This Row],[Selling_Price_per_Unit]]&lt;=$I$5,"Low",IF(Table6[[#This Row],[Selling_Price_per_Unit]]&lt;=$I$6,"Mid","Premium"))</f>
        <v>Premium</v>
      </c>
      <c r="O39">
        <v>22234502</v>
      </c>
      <c r="R39" s="34" t="s">
        <v>151</v>
      </c>
      <c r="S39" s="7" t="s">
        <v>1143</v>
      </c>
      <c r="T39" s="35">
        <v>4567</v>
      </c>
      <c r="U39">
        <v>6453171</v>
      </c>
      <c r="V39" t="str">
        <f>IF(Table7[[#This Row],[Selling_Price_per_Unit]]&lt;=$Q$4,"Low",IF(Table7[[#This Row],[Selling_Price_per_Unit]]&lt;=$Q$5,"Mid","Premium"))</f>
        <v>Low</v>
      </c>
      <c r="W39">
        <v>-4342829</v>
      </c>
    </row>
    <row r="40" spans="2:23" x14ac:dyDescent="0.3">
      <c r="B40" t="s">
        <v>126</v>
      </c>
      <c r="C40" t="s">
        <v>1120</v>
      </c>
      <c r="D40">
        <v>19185</v>
      </c>
      <c r="E40">
        <v>10590120</v>
      </c>
      <c r="F40" t="str">
        <f>IF(Table5[[#This Row],[Selling_Price_per_Unit]]&lt;=$A$5,"Low",IF(Table5[[#This Row],[Selling_Price_per_Unit]]&lt;=$A$6,"Mid","Premium"))</f>
        <v>Premium</v>
      </c>
      <c r="G40">
        <v>8183347</v>
      </c>
      <c r="J40" s="34" t="s">
        <v>121</v>
      </c>
      <c r="K40" s="7" t="s">
        <v>1115</v>
      </c>
      <c r="L40" s="35">
        <v>14308</v>
      </c>
      <c r="M40">
        <v>40391484</v>
      </c>
      <c r="N40" t="str">
        <f>IF(Table6[[#This Row],[Selling_Price_per_Unit]]&lt;=$I$5,"Low",IF(Table6[[#This Row],[Selling_Price_per_Unit]]&lt;=$I$6,"Mid","Premium"))</f>
        <v>Premium</v>
      </c>
      <c r="O40">
        <v>11927549</v>
      </c>
      <c r="R40" s="34" t="s">
        <v>155</v>
      </c>
      <c r="S40" s="7" t="s">
        <v>1145</v>
      </c>
      <c r="T40" s="35">
        <v>14581</v>
      </c>
      <c r="U40">
        <v>30445128</v>
      </c>
      <c r="V40" t="str">
        <f>IF(Table7[[#This Row],[Selling_Price_per_Unit]]&lt;=$Q$4,"Low",IF(Table7[[#This Row],[Selling_Price_per_Unit]]&lt;=$Q$5,"Mid","Premium"))</f>
        <v>Premium</v>
      </c>
      <c r="W40">
        <v>17284541</v>
      </c>
    </row>
    <row r="41" spans="2:23" x14ac:dyDescent="0.3">
      <c r="B41" t="s">
        <v>130</v>
      </c>
      <c r="C41" t="s">
        <v>1124</v>
      </c>
      <c r="D41">
        <v>10496</v>
      </c>
      <c r="E41">
        <v>2686976</v>
      </c>
      <c r="F41" t="str">
        <f>IF(Table5[[#This Row],[Selling_Price_per_Unit]]&lt;=$A$5,"Low",IF(Table5[[#This Row],[Selling_Price_per_Unit]]&lt;=$A$6,"Mid","Premium"))</f>
        <v>Mid</v>
      </c>
      <c r="G41">
        <v>90381</v>
      </c>
      <c r="J41" s="34" t="s">
        <v>127</v>
      </c>
      <c r="K41" s="7" t="s">
        <v>1121</v>
      </c>
      <c r="L41" s="35">
        <v>19935</v>
      </c>
      <c r="M41">
        <v>90564705</v>
      </c>
      <c r="N41" t="str">
        <f>IF(Table6[[#This Row],[Selling_Price_per_Unit]]&lt;=$I$5,"Low",IF(Table6[[#This Row],[Selling_Price_per_Unit]]&lt;=$I$6,"Mid","Premium"))</f>
        <v>Premium</v>
      </c>
      <c r="O41">
        <v>51399298</v>
      </c>
      <c r="R41" s="34" t="s">
        <v>158</v>
      </c>
      <c r="S41" s="7" t="s">
        <v>1148</v>
      </c>
      <c r="T41" s="35">
        <v>19217</v>
      </c>
      <c r="U41">
        <v>26058252</v>
      </c>
      <c r="V41" t="str">
        <f>IF(Table7[[#This Row],[Selling_Price_per_Unit]]&lt;=$Q$4,"Low",IF(Table7[[#This Row],[Selling_Price_per_Unit]]&lt;=$Q$5,"Mid","Premium"))</f>
        <v>Premium</v>
      </c>
      <c r="W41">
        <v>6677617</v>
      </c>
    </row>
    <row r="42" spans="2:23" x14ac:dyDescent="0.3">
      <c r="B42" t="s">
        <v>134</v>
      </c>
      <c r="C42" t="s">
        <v>1128</v>
      </c>
      <c r="D42">
        <v>14375</v>
      </c>
      <c r="E42">
        <v>8811875</v>
      </c>
      <c r="F42" t="str">
        <f>IF(Table5[[#This Row],[Selling_Price_per_Unit]]&lt;=$A$5,"Low",IF(Table5[[#This Row],[Selling_Price_per_Unit]]&lt;=$A$6,"Mid","Premium"))</f>
        <v>Premium</v>
      </c>
      <c r="G42">
        <v>7974543</v>
      </c>
      <c r="J42" s="34" t="s">
        <v>136</v>
      </c>
      <c r="K42" s="7" t="s">
        <v>1130</v>
      </c>
      <c r="L42" s="35">
        <v>17488</v>
      </c>
      <c r="M42">
        <v>31600816</v>
      </c>
      <c r="N42" t="str">
        <f>IF(Table6[[#This Row],[Selling_Price_per_Unit]]&lt;=$I$5,"Low",IF(Table6[[#This Row],[Selling_Price_per_Unit]]&lt;=$I$6,"Mid","Premium"))</f>
        <v>Premium</v>
      </c>
      <c r="O42">
        <v>7158746</v>
      </c>
      <c r="R42" s="34" t="s">
        <v>159</v>
      </c>
      <c r="S42" s="7" t="s">
        <v>1149</v>
      </c>
      <c r="T42" s="35">
        <v>4211</v>
      </c>
      <c r="U42">
        <v>17176669</v>
      </c>
      <c r="V42" t="str">
        <f>IF(Table7[[#This Row],[Selling_Price_per_Unit]]&lt;=$Q$4,"Low",IF(Table7[[#This Row],[Selling_Price_per_Unit]]&lt;=$Q$5,"Mid","Premium"))</f>
        <v>Low</v>
      </c>
      <c r="W42">
        <v>-12871706</v>
      </c>
    </row>
    <row r="43" spans="2:23" x14ac:dyDescent="0.3">
      <c r="B43" t="s">
        <v>137</v>
      </c>
      <c r="C43" t="s">
        <v>1131</v>
      </c>
      <c r="D43">
        <v>9541</v>
      </c>
      <c r="E43">
        <v>16486848</v>
      </c>
      <c r="F43" t="str">
        <f>IF(Table5[[#This Row],[Selling_Price_per_Unit]]&lt;=$A$5,"Low",IF(Table5[[#This Row],[Selling_Price_per_Unit]]&lt;=$A$6,"Mid","Premium"))</f>
        <v>Mid</v>
      </c>
      <c r="G43">
        <v>-5871371</v>
      </c>
      <c r="J43" s="34" t="s">
        <v>145</v>
      </c>
      <c r="K43" s="7" t="s">
        <v>1137</v>
      </c>
      <c r="L43" s="35">
        <v>16656</v>
      </c>
      <c r="M43">
        <v>46287024</v>
      </c>
      <c r="N43" t="str">
        <f>IF(Table6[[#This Row],[Selling_Price_per_Unit]]&lt;=$I$5,"Low",IF(Table6[[#This Row],[Selling_Price_per_Unit]]&lt;=$I$6,"Mid","Premium"))</f>
        <v>Premium</v>
      </c>
      <c r="O43">
        <v>14133164</v>
      </c>
      <c r="R43" s="34" t="s">
        <v>163</v>
      </c>
      <c r="S43" s="7" t="s">
        <v>1150</v>
      </c>
      <c r="T43" s="35">
        <v>17007</v>
      </c>
      <c r="U43">
        <v>81531558</v>
      </c>
      <c r="V43" t="str">
        <f>IF(Table7[[#This Row],[Selling_Price_per_Unit]]&lt;=$Q$4,"Low",IF(Table7[[#This Row],[Selling_Price_per_Unit]]&lt;=$Q$5,"Mid","Premium"))</f>
        <v>Premium</v>
      </c>
      <c r="W43">
        <v>20112476</v>
      </c>
    </row>
    <row r="44" spans="2:23" x14ac:dyDescent="0.3">
      <c r="B44" t="s">
        <v>138</v>
      </c>
      <c r="C44" t="s">
        <v>1132</v>
      </c>
      <c r="D44">
        <v>18225</v>
      </c>
      <c r="E44">
        <v>59996700</v>
      </c>
      <c r="F44" t="str">
        <f>IF(Table5[[#This Row],[Selling_Price_per_Unit]]&lt;=$A$5,"Low",IF(Table5[[#This Row],[Selling_Price_per_Unit]]&lt;=$A$6,"Mid","Premium"))</f>
        <v>Premium</v>
      </c>
      <c r="G44">
        <v>23569945</v>
      </c>
      <c r="J44" s="34" t="s">
        <v>147</v>
      </c>
      <c r="K44" s="7" t="s">
        <v>1139</v>
      </c>
      <c r="L44" s="35">
        <v>13164</v>
      </c>
      <c r="M44">
        <v>40940040</v>
      </c>
      <c r="N44" t="str">
        <f>IF(Table6[[#This Row],[Selling_Price_per_Unit]]&lt;=$I$5,"Low",IF(Table6[[#This Row],[Selling_Price_per_Unit]]&lt;=$I$6,"Mid","Premium"))</f>
        <v>Premium</v>
      </c>
      <c r="O44">
        <v>1516286</v>
      </c>
      <c r="R44" s="34" t="s">
        <v>166</v>
      </c>
      <c r="S44" s="7" t="s">
        <v>1119</v>
      </c>
      <c r="T44" s="35">
        <v>17350</v>
      </c>
      <c r="U44">
        <v>83783150</v>
      </c>
      <c r="V44" t="str">
        <f>IF(Table7[[#This Row],[Selling_Price_per_Unit]]&lt;=$Q$4,"Low",IF(Table7[[#This Row],[Selling_Price_per_Unit]]&lt;=$Q$5,"Mid","Premium"))</f>
        <v>Premium</v>
      </c>
      <c r="W44">
        <v>15864070</v>
      </c>
    </row>
    <row r="45" spans="2:23" x14ac:dyDescent="0.3">
      <c r="B45" t="s">
        <v>139</v>
      </c>
      <c r="C45" t="s">
        <v>1133</v>
      </c>
      <c r="D45">
        <v>19958</v>
      </c>
      <c r="E45">
        <v>93523188</v>
      </c>
      <c r="F45" t="str">
        <f>IF(Table5[[#This Row],[Selling_Price_per_Unit]]&lt;=$A$5,"Low",IF(Table5[[#This Row],[Selling_Price_per_Unit]]&lt;=$A$6,"Mid","Premium"))</f>
        <v>Premium</v>
      </c>
      <c r="G45">
        <v>87840077</v>
      </c>
      <c r="J45" s="34" t="s">
        <v>153</v>
      </c>
      <c r="K45" s="7" t="s">
        <v>1041</v>
      </c>
      <c r="L45" s="35">
        <v>19270</v>
      </c>
      <c r="M45">
        <v>33009510</v>
      </c>
      <c r="N45" t="str">
        <f>IF(Table6[[#This Row],[Selling_Price_per_Unit]]&lt;=$I$5,"Low",IF(Table6[[#This Row],[Selling_Price_per_Unit]]&lt;=$I$6,"Mid","Premium"))</f>
        <v>Premium</v>
      </c>
      <c r="O45">
        <v>11446861</v>
      </c>
      <c r="R45" s="34" t="s">
        <v>167</v>
      </c>
      <c r="S45" s="7" t="s">
        <v>1155</v>
      </c>
      <c r="T45" s="35">
        <v>13612</v>
      </c>
      <c r="U45">
        <v>9705356</v>
      </c>
      <c r="V45" t="str">
        <f>IF(Table7[[#This Row],[Selling_Price_per_Unit]]&lt;=$Q$4,"Low",IF(Table7[[#This Row],[Selling_Price_per_Unit]]&lt;=$Q$5,"Mid","Premium"))</f>
        <v>Premium</v>
      </c>
      <c r="W45">
        <v>7215617</v>
      </c>
    </row>
    <row r="46" spans="2:23" x14ac:dyDescent="0.3">
      <c r="B46" t="s">
        <v>140</v>
      </c>
      <c r="C46" t="s">
        <v>1134</v>
      </c>
      <c r="D46">
        <v>9492</v>
      </c>
      <c r="E46">
        <v>10526628</v>
      </c>
      <c r="F46" t="str">
        <f>IF(Table5[[#This Row],[Selling_Price_per_Unit]]&lt;=$A$5,"Low",IF(Table5[[#This Row],[Selling_Price_per_Unit]]&lt;=$A$6,"Mid","Premium"))</f>
        <v>Mid</v>
      </c>
      <c r="G46">
        <v>-1714237</v>
      </c>
      <c r="J46" s="34" t="s">
        <v>154</v>
      </c>
      <c r="K46" s="7" t="s">
        <v>1144</v>
      </c>
      <c r="L46" s="35">
        <v>13055</v>
      </c>
      <c r="M46">
        <v>20613845</v>
      </c>
      <c r="N46" t="str">
        <f>IF(Table6[[#This Row],[Selling_Price_per_Unit]]&lt;=$I$5,"Low",IF(Table6[[#This Row],[Selling_Price_per_Unit]]&lt;=$I$6,"Mid","Premium"))</f>
        <v>Premium</v>
      </c>
      <c r="O46">
        <v>1983363</v>
      </c>
      <c r="R46" s="34" t="s">
        <v>174</v>
      </c>
      <c r="S46" s="7" t="s">
        <v>1161</v>
      </c>
      <c r="T46" s="35">
        <v>3024</v>
      </c>
      <c r="U46">
        <v>5754672</v>
      </c>
      <c r="V46" t="str">
        <f>IF(Table7[[#This Row],[Selling_Price_per_Unit]]&lt;=$Q$4,"Low",IF(Table7[[#This Row],[Selling_Price_per_Unit]]&lt;=$Q$5,"Mid","Premium"))</f>
        <v>Low</v>
      </c>
      <c r="W46">
        <v>-14596877</v>
      </c>
    </row>
    <row r="47" spans="2:23" x14ac:dyDescent="0.3">
      <c r="B47" t="s">
        <v>142</v>
      </c>
      <c r="C47" t="s">
        <v>1135</v>
      </c>
      <c r="D47">
        <v>18529</v>
      </c>
      <c r="E47">
        <v>62331556</v>
      </c>
      <c r="F47" t="str">
        <f>IF(Table5[[#This Row],[Selling_Price_per_Unit]]&lt;=$A$5,"Low",IF(Table5[[#This Row],[Selling_Price_per_Unit]]&lt;=$A$6,"Mid","Premium"))</f>
        <v>Premium</v>
      </c>
      <c r="G47">
        <v>16699418</v>
      </c>
      <c r="J47" s="34" t="s">
        <v>156</v>
      </c>
      <c r="K47" s="7" t="s">
        <v>1146</v>
      </c>
      <c r="L47" s="35">
        <v>8319</v>
      </c>
      <c r="M47">
        <v>27885288</v>
      </c>
      <c r="N47" t="str">
        <f>IF(Table6[[#This Row],[Selling_Price_per_Unit]]&lt;=$I$5,"Low",IF(Table6[[#This Row],[Selling_Price_per_Unit]]&lt;=$I$6,"Mid","Premium"))</f>
        <v>Mid</v>
      </c>
      <c r="O47">
        <v>-7706971</v>
      </c>
      <c r="R47" s="34" t="s">
        <v>176</v>
      </c>
      <c r="S47" s="7" t="s">
        <v>1163</v>
      </c>
      <c r="T47" s="35">
        <v>16548</v>
      </c>
      <c r="U47">
        <v>22190868</v>
      </c>
      <c r="V47" t="str">
        <f>IF(Table7[[#This Row],[Selling_Price_per_Unit]]&lt;=$Q$4,"Low",IF(Table7[[#This Row],[Selling_Price_per_Unit]]&lt;=$Q$5,"Mid","Premium"))</f>
        <v>Premium</v>
      </c>
      <c r="W47">
        <v>6867774</v>
      </c>
    </row>
    <row r="48" spans="2:23" x14ac:dyDescent="0.3">
      <c r="B48" t="s">
        <v>143</v>
      </c>
      <c r="C48" t="s">
        <v>1071</v>
      </c>
      <c r="D48">
        <v>5763</v>
      </c>
      <c r="E48">
        <v>18481941</v>
      </c>
      <c r="F48" t="str">
        <f>IF(Table5[[#This Row],[Selling_Price_per_Unit]]&lt;=$A$5,"Low",IF(Table5[[#This Row],[Selling_Price_per_Unit]]&lt;=$A$6,"Mid","Premium"))</f>
        <v>Low</v>
      </c>
      <c r="G48">
        <v>-1305972</v>
      </c>
      <c r="J48" s="34" t="s">
        <v>157</v>
      </c>
      <c r="K48" s="7" t="s">
        <v>1147</v>
      </c>
      <c r="L48" s="35">
        <v>12546</v>
      </c>
      <c r="M48">
        <v>28692702</v>
      </c>
      <c r="N48" t="str">
        <f>IF(Table6[[#This Row],[Selling_Price_per_Unit]]&lt;=$I$5,"Low",IF(Table6[[#This Row],[Selling_Price_per_Unit]]&lt;=$I$6,"Mid","Premium"))</f>
        <v>Premium</v>
      </c>
      <c r="O48">
        <v>-587172</v>
      </c>
      <c r="R48" s="34" t="s">
        <v>177</v>
      </c>
      <c r="S48" s="7" t="s">
        <v>1164</v>
      </c>
      <c r="T48" s="35">
        <v>3843</v>
      </c>
      <c r="U48">
        <v>13953933</v>
      </c>
      <c r="V48" t="str">
        <f>IF(Table7[[#This Row],[Selling_Price_per_Unit]]&lt;=$Q$4,"Low",IF(Table7[[#This Row],[Selling_Price_per_Unit]]&lt;=$Q$5,"Mid","Premium"))</f>
        <v>Low</v>
      </c>
      <c r="W48">
        <v>-34807845</v>
      </c>
    </row>
    <row r="49" spans="2:23" x14ac:dyDescent="0.3">
      <c r="B49" t="s">
        <v>144</v>
      </c>
      <c r="C49" t="s">
        <v>1136</v>
      </c>
      <c r="D49">
        <v>15560</v>
      </c>
      <c r="E49">
        <v>41623000</v>
      </c>
      <c r="F49" t="str">
        <f>IF(Table5[[#This Row],[Selling_Price_per_Unit]]&lt;=$A$5,"Low",IF(Table5[[#This Row],[Selling_Price_per_Unit]]&lt;=$A$6,"Mid","Premium"))</f>
        <v>Premium</v>
      </c>
      <c r="G49">
        <v>24510283</v>
      </c>
      <c r="J49" s="34" t="s">
        <v>160</v>
      </c>
      <c r="K49" s="7" t="s">
        <v>1150</v>
      </c>
      <c r="L49" s="35">
        <v>6353</v>
      </c>
      <c r="M49">
        <v>17311925</v>
      </c>
      <c r="N49" t="str">
        <f>IF(Table6[[#This Row],[Selling_Price_per_Unit]]&lt;=$I$5,"Low",IF(Table6[[#This Row],[Selling_Price_per_Unit]]&lt;=$I$6,"Mid","Premium"))</f>
        <v>Low</v>
      </c>
      <c r="O49">
        <v>-16573059</v>
      </c>
      <c r="R49" s="34" t="s">
        <v>179</v>
      </c>
      <c r="S49" s="7" t="s">
        <v>1085</v>
      </c>
      <c r="T49" s="35">
        <v>2740</v>
      </c>
      <c r="U49">
        <v>4619640</v>
      </c>
      <c r="V49" t="str">
        <f>IF(Table7[[#This Row],[Selling_Price_per_Unit]]&lt;=$Q$4,"Low",IF(Table7[[#This Row],[Selling_Price_per_Unit]]&lt;=$Q$5,"Mid","Premium"))</f>
        <v>Low</v>
      </c>
      <c r="W49">
        <v>-17874246</v>
      </c>
    </row>
    <row r="50" spans="2:23" x14ac:dyDescent="0.3">
      <c r="B50" t="s">
        <v>146</v>
      </c>
      <c r="C50" t="s">
        <v>1138</v>
      </c>
      <c r="D50">
        <v>10146</v>
      </c>
      <c r="E50">
        <v>16710462</v>
      </c>
      <c r="F50" t="str">
        <f>IF(Table5[[#This Row],[Selling_Price_per_Unit]]&lt;=$A$5,"Low",IF(Table5[[#This Row],[Selling_Price_per_Unit]]&lt;=$A$6,"Mid","Premium"))</f>
        <v>Mid</v>
      </c>
      <c r="G50">
        <v>608568</v>
      </c>
      <c r="J50" s="34" t="s">
        <v>164</v>
      </c>
      <c r="K50" s="7" t="s">
        <v>1153</v>
      </c>
      <c r="L50" s="35">
        <v>17326</v>
      </c>
      <c r="M50">
        <v>77325938</v>
      </c>
      <c r="N50" t="str">
        <f>IF(Table6[[#This Row],[Selling_Price_per_Unit]]&lt;=$I$5,"Low",IF(Table6[[#This Row],[Selling_Price_per_Unit]]&lt;=$I$6,"Mid","Premium"))</f>
        <v>Premium</v>
      </c>
      <c r="O50">
        <v>56218234</v>
      </c>
      <c r="R50" s="34" t="s">
        <v>182</v>
      </c>
      <c r="S50" s="7" t="s">
        <v>1168</v>
      </c>
      <c r="T50" s="35">
        <v>19523</v>
      </c>
      <c r="U50">
        <v>62512646</v>
      </c>
      <c r="V50" t="str">
        <f>IF(Table7[[#This Row],[Selling_Price_per_Unit]]&lt;=$Q$4,"Low",IF(Table7[[#This Row],[Selling_Price_per_Unit]]&lt;=$Q$5,"Mid","Premium"))</f>
        <v>Premium</v>
      </c>
      <c r="W50">
        <v>32086741</v>
      </c>
    </row>
    <row r="51" spans="2:23" x14ac:dyDescent="0.3">
      <c r="B51" t="s">
        <v>148</v>
      </c>
      <c r="C51" t="s">
        <v>1140</v>
      </c>
      <c r="D51">
        <v>4469</v>
      </c>
      <c r="E51">
        <v>12258467</v>
      </c>
      <c r="F51" t="str">
        <f>IF(Table5[[#This Row],[Selling_Price_per_Unit]]&lt;=$A$5,"Low",IF(Table5[[#This Row],[Selling_Price_per_Unit]]&lt;=$A$6,"Mid","Premium"))</f>
        <v>Low</v>
      </c>
      <c r="G51">
        <v>-19366195</v>
      </c>
      <c r="J51" s="34" t="s">
        <v>165</v>
      </c>
      <c r="K51" s="7" t="s">
        <v>1154</v>
      </c>
      <c r="L51" s="35">
        <v>3262</v>
      </c>
      <c r="M51">
        <v>12389076</v>
      </c>
      <c r="N51" t="str">
        <f>IF(Table6[[#This Row],[Selling_Price_per_Unit]]&lt;=$I$5,"Low",IF(Table6[[#This Row],[Selling_Price_per_Unit]]&lt;=$I$6,"Mid","Premium"))</f>
        <v>Low</v>
      </c>
      <c r="O51">
        <v>-23459478</v>
      </c>
      <c r="R51" s="34" t="s">
        <v>183</v>
      </c>
      <c r="S51" s="7" t="s">
        <v>1169</v>
      </c>
      <c r="T51" s="35">
        <v>13812</v>
      </c>
      <c r="U51">
        <v>10331376</v>
      </c>
      <c r="V51" t="str">
        <f>IF(Table7[[#This Row],[Selling_Price_per_Unit]]&lt;=$Q$4,"Low",IF(Table7[[#This Row],[Selling_Price_per_Unit]]&lt;=$Q$5,"Mid","Premium"))</f>
        <v>Premium</v>
      </c>
      <c r="W51">
        <v>-1140592</v>
      </c>
    </row>
    <row r="52" spans="2:23" x14ac:dyDescent="0.3">
      <c r="B52" t="s">
        <v>149</v>
      </c>
      <c r="C52" t="s">
        <v>1141</v>
      </c>
      <c r="D52">
        <v>4528</v>
      </c>
      <c r="E52">
        <v>22372848</v>
      </c>
      <c r="F52" t="str">
        <f>IF(Table5[[#This Row],[Selling_Price_per_Unit]]&lt;=$A$5,"Low",IF(Table5[[#This Row],[Selling_Price_per_Unit]]&lt;=$A$6,"Mid","Premium"))</f>
        <v>Low</v>
      </c>
      <c r="G52">
        <v>-48704638</v>
      </c>
      <c r="J52" s="34" t="s">
        <v>170</v>
      </c>
      <c r="K52" s="7" t="s">
        <v>1158</v>
      </c>
      <c r="L52" s="35">
        <v>1981</v>
      </c>
      <c r="M52">
        <v>7513933</v>
      </c>
      <c r="N52" t="str">
        <f>IF(Table6[[#This Row],[Selling_Price_per_Unit]]&lt;=$I$5,"Low",IF(Table6[[#This Row],[Selling_Price_per_Unit]]&lt;=$I$6,"Mid","Premium"))</f>
        <v>Low</v>
      </c>
      <c r="O52">
        <v>-30409550</v>
      </c>
      <c r="R52" s="34" t="s">
        <v>184</v>
      </c>
      <c r="S52" s="7" t="s">
        <v>1170</v>
      </c>
      <c r="T52" s="35">
        <v>14850</v>
      </c>
      <c r="U52">
        <v>32818500</v>
      </c>
      <c r="V52" t="str">
        <f>IF(Table7[[#This Row],[Selling_Price_per_Unit]]&lt;=$Q$4,"Low",IF(Table7[[#This Row],[Selling_Price_per_Unit]]&lt;=$Q$5,"Mid","Premium"))</f>
        <v>Premium</v>
      </c>
      <c r="W52">
        <v>25805957</v>
      </c>
    </row>
    <row r="53" spans="2:23" x14ac:dyDescent="0.3">
      <c r="B53" t="s">
        <v>150</v>
      </c>
      <c r="C53" t="s">
        <v>1142</v>
      </c>
      <c r="D53">
        <v>5129</v>
      </c>
      <c r="E53">
        <v>18859333</v>
      </c>
      <c r="F53" t="str">
        <f>IF(Table5[[#This Row],[Selling_Price_per_Unit]]&lt;=$A$5,"Low",IF(Table5[[#This Row],[Selling_Price_per_Unit]]&lt;=$A$6,"Mid","Premium"))</f>
        <v>Low</v>
      </c>
      <c r="G53">
        <v>-17288014</v>
      </c>
      <c r="J53" s="34" t="s">
        <v>171</v>
      </c>
      <c r="K53" s="7" t="s">
        <v>1159</v>
      </c>
      <c r="L53" s="35">
        <v>16036</v>
      </c>
      <c r="M53">
        <v>24775620</v>
      </c>
      <c r="N53" t="str">
        <f>IF(Table6[[#This Row],[Selling_Price_per_Unit]]&lt;=$I$5,"Low",IF(Table6[[#This Row],[Selling_Price_per_Unit]]&lt;=$I$6,"Mid","Premium"))</f>
        <v>Premium</v>
      </c>
      <c r="O53">
        <v>4919017</v>
      </c>
      <c r="R53" s="34" t="s">
        <v>188</v>
      </c>
      <c r="S53" s="7" t="s">
        <v>1173</v>
      </c>
      <c r="T53" s="35">
        <v>11150</v>
      </c>
      <c r="U53">
        <v>39292600</v>
      </c>
      <c r="V53" t="str">
        <f>IF(Table7[[#This Row],[Selling_Price_per_Unit]]&lt;=$Q$4,"Low",IF(Table7[[#This Row],[Selling_Price_per_Unit]]&lt;=$Q$5,"Mid","Premium"))</f>
        <v>Mid</v>
      </c>
      <c r="W53">
        <v>16569292</v>
      </c>
    </row>
    <row r="54" spans="2:23" x14ac:dyDescent="0.3">
      <c r="B54" t="s">
        <v>152</v>
      </c>
      <c r="C54" t="s">
        <v>1039</v>
      </c>
      <c r="D54">
        <v>7441</v>
      </c>
      <c r="E54">
        <v>15112671</v>
      </c>
      <c r="F54" t="str">
        <f>IF(Table5[[#This Row],[Selling_Price_per_Unit]]&lt;=$A$5,"Low",IF(Table5[[#This Row],[Selling_Price_per_Unit]]&lt;=$A$6,"Mid","Premium"))</f>
        <v>Mid</v>
      </c>
      <c r="G54">
        <v>-7675141</v>
      </c>
      <c r="J54" s="34" t="s">
        <v>180</v>
      </c>
      <c r="K54" s="7" t="s">
        <v>1166</v>
      </c>
      <c r="L54" s="35">
        <v>1560</v>
      </c>
      <c r="M54">
        <v>5843760</v>
      </c>
      <c r="N54" t="str">
        <f>IF(Table6[[#This Row],[Selling_Price_per_Unit]]&lt;=$I$5,"Low",IF(Table6[[#This Row],[Selling_Price_per_Unit]]&lt;=$I$6,"Mid","Premium"))</f>
        <v>Low</v>
      </c>
      <c r="O54">
        <v>-13513514</v>
      </c>
      <c r="R54" s="34" t="s">
        <v>190</v>
      </c>
      <c r="S54" s="7" t="s">
        <v>1175</v>
      </c>
      <c r="T54" s="35">
        <v>5590</v>
      </c>
      <c r="U54">
        <v>15802930</v>
      </c>
      <c r="V54" t="str">
        <f>IF(Table7[[#This Row],[Selling_Price_per_Unit]]&lt;=$Q$4,"Low",IF(Table7[[#This Row],[Selling_Price_per_Unit]]&lt;=$Q$5,"Mid","Premium"))</f>
        <v>Low</v>
      </c>
      <c r="W54">
        <v>-16691208</v>
      </c>
    </row>
    <row r="55" spans="2:23" x14ac:dyDescent="0.3">
      <c r="B55" t="s">
        <v>161</v>
      </c>
      <c r="C55" t="s">
        <v>1151</v>
      </c>
      <c r="D55">
        <v>9215</v>
      </c>
      <c r="E55">
        <v>12274380</v>
      </c>
      <c r="F55" t="str">
        <f>IF(Table5[[#This Row],[Selling_Price_per_Unit]]&lt;=$A$5,"Low",IF(Table5[[#This Row],[Selling_Price_per_Unit]]&lt;=$A$6,"Mid","Premium"))</f>
        <v>Mid</v>
      </c>
      <c r="G55">
        <v>729633</v>
      </c>
      <c r="J55" s="34" t="s">
        <v>181</v>
      </c>
      <c r="K55" s="7" t="s">
        <v>1167</v>
      </c>
      <c r="L55" s="35">
        <v>10630</v>
      </c>
      <c r="M55">
        <v>32410870</v>
      </c>
      <c r="N55" t="str">
        <f>IF(Table6[[#This Row],[Selling_Price_per_Unit]]&lt;=$I$5,"Low",IF(Table6[[#This Row],[Selling_Price_per_Unit]]&lt;=$I$6,"Mid","Premium"))</f>
        <v>Premium</v>
      </c>
      <c r="O55">
        <v>8579816</v>
      </c>
      <c r="R55" s="34" t="s">
        <v>193</v>
      </c>
      <c r="S55" s="7" t="s">
        <v>1176</v>
      </c>
      <c r="T55" s="35">
        <v>18213</v>
      </c>
      <c r="U55">
        <v>64838280</v>
      </c>
      <c r="V55" t="str">
        <f>IF(Table7[[#This Row],[Selling_Price_per_Unit]]&lt;=$Q$4,"Low",IF(Table7[[#This Row],[Selling_Price_per_Unit]]&lt;=$Q$5,"Mid","Premium"))</f>
        <v>Premium</v>
      </c>
      <c r="W55">
        <v>39065967</v>
      </c>
    </row>
    <row r="56" spans="2:23" x14ac:dyDescent="0.3">
      <c r="B56" t="s">
        <v>162</v>
      </c>
      <c r="C56" t="s">
        <v>1152</v>
      </c>
      <c r="D56">
        <v>10442</v>
      </c>
      <c r="E56">
        <v>7925478</v>
      </c>
      <c r="F56" t="str">
        <f>IF(Table5[[#This Row],[Selling_Price_per_Unit]]&lt;=$A$5,"Low",IF(Table5[[#This Row],[Selling_Price_per_Unit]]&lt;=$A$6,"Mid","Premium"))</f>
        <v>Mid</v>
      </c>
      <c r="G56">
        <v>6253761</v>
      </c>
      <c r="J56" s="34" t="s">
        <v>185</v>
      </c>
      <c r="K56" s="7" t="s">
        <v>1171</v>
      </c>
      <c r="L56" s="35">
        <v>13918</v>
      </c>
      <c r="M56">
        <v>57717946</v>
      </c>
      <c r="N56" t="str">
        <f>IF(Table6[[#This Row],[Selling_Price_per_Unit]]&lt;=$I$5,"Low",IF(Table6[[#This Row],[Selling_Price_per_Unit]]&lt;=$I$6,"Mid","Premium"))</f>
        <v>Premium</v>
      </c>
      <c r="O56">
        <v>38417392</v>
      </c>
      <c r="R56" s="34" t="s">
        <v>194</v>
      </c>
      <c r="S56" s="7" t="s">
        <v>1177</v>
      </c>
      <c r="T56" s="35">
        <v>5140</v>
      </c>
      <c r="U56">
        <v>1295280</v>
      </c>
      <c r="V56" t="str">
        <f>IF(Table7[[#This Row],[Selling_Price_per_Unit]]&lt;=$Q$4,"Low",IF(Table7[[#This Row],[Selling_Price_per_Unit]]&lt;=$Q$5,"Mid","Premium"))</f>
        <v>Low</v>
      </c>
      <c r="W56">
        <v>-360321</v>
      </c>
    </row>
    <row r="57" spans="2:23" x14ac:dyDescent="0.3">
      <c r="B57" t="s">
        <v>168</v>
      </c>
      <c r="C57" t="s">
        <v>1156</v>
      </c>
      <c r="D57">
        <v>14152</v>
      </c>
      <c r="E57">
        <v>28983296</v>
      </c>
      <c r="F57" t="str">
        <f>IF(Table5[[#This Row],[Selling_Price_per_Unit]]&lt;=$A$5,"Low",IF(Table5[[#This Row],[Selling_Price_per_Unit]]&lt;=$A$6,"Mid","Premium"))</f>
        <v>Premium</v>
      </c>
      <c r="G57">
        <v>20929950</v>
      </c>
      <c r="J57" s="34" t="s">
        <v>187</v>
      </c>
      <c r="K57" s="7" t="s">
        <v>1167</v>
      </c>
      <c r="L57" s="35">
        <v>9863</v>
      </c>
      <c r="M57">
        <v>8916152</v>
      </c>
      <c r="N57" t="str">
        <f>IF(Table6[[#This Row],[Selling_Price_per_Unit]]&lt;=$I$5,"Low",IF(Table6[[#This Row],[Selling_Price_per_Unit]]&lt;=$I$6,"Mid","Premium"))</f>
        <v>Mid</v>
      </c>
      <c r="O57">
        <v>2647265</v>
      </c>
      <c r="R57" s="34" t="s">
        <v>197</v>
      </c>
      <c r="S57" s="7" t="s">
        <v>1180</v>
      </c>
      <c r="T57" s="35">
        <v>1838</v>
      </c>
      <c r="U57">
        <v>8355548</v>
      </c>
      <c r="V57" t="str">
        <f>IF(Table7[[#This Row],[Selling_Price_per_Unit]]&lt;=$Q$4,"Low",IF(Table7[[#This Row],[Selling_Price_per_Unit]]&lt;=$Q$5,"Mid","Premium"))</f>
        <v>Low</v>
      </c>
      <c r="W57">
        <v>-57231344</v>
      </c>
    </row>
    <row r="58" spans="2:23" x14ac:dyDescent="0.3">
      <c r="B58" t="s">
        <v>169</v>
      </c>
      <c r="C58" t="s">
        <v>1157</v>
      </c>
      <c r="D58">
        <v>7622</v>
      </c>
      <c r="E58">
        <v>26638890</v>
      </c>
      <c r="F58" t="str">
        <f>IF(Table5[[#This Row],[Selling_Price_per_Unit]]&lt;=$A$5,"Low",IF(Table5[[#This Row],[Selling_Price_per_Unit]]&lt;=$A$6,"Mid","Premium"))</f>
        <v>Mid</v>
      </c>
      <c r="G58">
        <v>-15544089</v>
      </c>
      <c r="J58" s="34" t="s">
        <v>192</v>
      </c>
      <c r="K58" s="7" t="s">
        <v>1026</v>
      </c>
      <c r="L58" s="35">
        <v>4504</v>
      </c>
      <c r="M58">
        <v>22434424</v>
      </c>
      <c r="N58" t="str">
        <f>IF(Table6[[#This Row],[Selling_Price_per_Unit]]&lt;=$I$5,"Low",IF(Table6[[#This Row],[Selling_Price_per_Unit]]&lt;=$I$6,"Mid","Premium"))</f>
        <v>Low</v>
      </c>
      <c r="O58">
        <v>-31167016</v>
      </c>
      <c r="R58" s="34" t="s">
        <v>198</v>
      </c>
      <c r="S58" s="7" t="s">
        <v>1141</v>
      </c>
      <c r="T58" s="35">
        <v>7395</v>
      </c>
      <c r="U58">
        <v>6034320</v>
      </c>
      <c r="V58" t="str">
        <f>IF(Table7[[#This Row],[Selling_Price_per_Unit]]&lt;=$Q$4,"Low",IF(Table7[[#This Row],[Selling_Price_per_Unit]]&lt;=$Q$5,"Mid","Premium"))</f>
        <v>Mid</v>
      </c>
      <c r="W58">
        <v>-2003938</v>
      </c>
    </row>
    <row r="59" spans="2:23" x14ac:dyDescent="0.3">
      <c r="B59" t="s">
        <v>172</v>
      </c>
      <c r="C59" t="s">
        <v>1160</v>
      </c>
      <c r="D59">
        <v>1653</v>
      </c>
      <c r="E59">
        <v>5544162</v>
      </c>
      <c r="F59" t="str">
        <f>IF(Table5[[#This Row],[Selling_Price_per_Unit]]&lt;=$A$5,"Low",IF(Table5[[#This Row],[Selling_Price_per_Unit]]&lt;=$A$6,"Mid","Premium"))</f>
        <v>Low</v>
      </c>
      <c r="G59">
        <v>-3334093</v>
      </c>
      <c r="J59" s="34" t="s">
        <v>195</v>
      </c>
      <c r="K59" s="7" t="s">
        <v>1178</v>
      </c>
      <c r="L59" s="35">
        <v>2841</v>
      </c>
      <c r="M59">
        <v>9389505</v>
      </c>
      <c r="N59" t="str">
        <f>IF(Table6[[#This Row],[Selling_Price_per_Unit]]&lt;=$I$5,"Low",IF(Table6[[#This Row],[Selling_Price_per_Unit]]&lt;=$I$6,"Mid","Premium"))</f>
        <v>Low</v>
      </c>
      <c r="O59">
        <v>-25016413</v>
      </c>
      <c r="R59" s="34" t="s">
        <v>199</v>
      </c>
      <c r="S59" s="7" t="s">
        <v>1181</v>
      </c>
      <c r="T59" s="35">
        <v>13754</v>
      </c>
      <c r="U59">
        <v>61054006</v>
      </c>
      <c r="V59" t="str">
        <f>IF(Table7[[#This Row],[Selling_Price_per_Unit]]&lt;=$Q$4,"Low",IF(Table7[[#This Row],[Selling_Price_per_Unit]]&lt;=$Q$5,"Mid","Premium"))</f>
        <v>Premium</v>
      </c>
      <c r="W59">
        <v>55019181</v>
      </c>
    </row>
    <row r="60" spans="2:23" x14ac:dyDescent="0.3">
      <c r="B60" t="s">
        <v>173</v>
      </c>
      <c r="C60" t="s">
        <v>1149</v>
      </c>
      <c r="D60">
        <v>9117</v>
      </c>
      <c r="E60">
        <v>34763121</v>
      </c>
      <c r="F60" t="str">
        <f>IF(Table5[[#This Row],[Selling_Price_per_Unit]]&lt;=$A$5,"Low",IF(Table5[[#This Row],[Selling_Price_per_Unit]]&lt;=$A$6,"Mid","Premium"))</f>
        <v>Mid</v>
      </c>
      <c r="G60">
        <v>4787639</v>
      </c>
      <c r="J60" s="34" t="s">
        <v>201</v>
      </c>
      <c r="K60" s="7" t="s">
        <v>1183</v>
      </c>
      <c r="L60" s="35">
        <v>3250</v>
      </c>
      <c r="M60">
        <v>9688250</v>
      </c>
      <c r="N60" t="str">
        <f>IF(Table6[[#This Row],[Selling_Price_per_Unit]]&lt;=$I$5,"Low",IF(Table6[[#This Row],[Selling_Price_per_Unit]]&lt;=$I$6,"Mid","Premium"))</f>
        <v>Low</v>
      </c>
      <c r="O60">
        <v>-24303753</v>
      </c>
      <c r="R60" s="34" t="s">
        <v>203</v>
      </c>
      <c r="S60" s="7" t="s">
        <v>1185</v>
      </c>
      <c r="T60" s="35">
        <v>8619</v>
      </c>
      <c r="U60">
        <v>17065620</v>
      </c>
      <c r="V60" t="str">
        <f>IF(Table7[[#This Row],[Selling_Price_per_Unit]]&lt;=$Q$4,"Low",IF(Table7[[#This Row],[Selling_Price_per_Unit]]&lt;=$Q$5,"Mid","Premium"))</f>
        <v>Mid</v>
      </c>
      <c r="W60">
        <v>206254</v>
      </c>
    </row>
    <row r="61" spans="2:23" x14ac:dyDescent="0.3">
      <c r="B61" t="s">
        <v>175</v>
      </c>
      <c r="C61" t="s">
        <v>1162</v>
      </c>
      <c r="D61">
        <v>3620</v>
      </c>
      <c r="E61">
        <v>17046580</v>
      </c>
      <c r="F61" t="str">
        <f>IF(Table5[[#This Row],[Selling_Price_per_Unit]]&lt;=$A$5,"Low",IF(Table5[[#This Row],[Selling_Price_per_Unit]]&lt;=$A$6,"Mid","Premium"))</f>
        <v>Low</v>
      </c>
      <c r="G61">
        <v>-33113522</v>
      </c>
      <c r="J61" s="34" t="s">
        <v>202</v>
      </c>
      <c r="K61" s="7" t="s">
        <v>1184</v>
      </c>
      <c r="L61" s="35">
        <v>3921</v>
      </c>
      <c r="M61">
        <v>968487</v>
      </c>
      <c r="N61" t="str">
        <f>IF(Table6[[#This Row],[Selling_Price_per_Unit]]&lt;=$I$5,"Low",IF(Table6[[#This Row],[Selling_Price_per_Unit]]&lt;=$I$6,"Mid","Premium"))</f>
        <v>Low</v>
      </c>
      <c r="O61">
        <v>-1787075</v>
      </c>
      <c r="R61" s="34" t="s">
        <v>208</v>
      </c>
      <c r="S61" s="7" t="s">
        <v>1190</v>
      </c>
      <c r="T61" s="35">
        <v>6373</v>
      </c>
      <c r="U61">
        <v>27607836</v>
      </c>
      <c r="V61" t="str">
        <f>IF(Table7[[#This Row],[Selling_Price_per_Unit]]&lt;=$Q$4,"Low",IF(Table7[[#This Row],[Selling_Price_per_Unit]]&lt;=$Q$5,"Mid","Premium"))</f>
        <v>Mid</v>
      </c>
      <c r="W61">
        <v>-2042630</v>
      </c>
    </row>
    <row r="62" spans="2:23" x14ac:dyDescent="0.3">
      <c r="B62" t="s">
        <v>178</v>
      </c>
      <c r="C62" t="s">
        <v>1165</v>
      </c>
      <c r="D62">
        <v>6636</v>
      </c>
      <c r="E62">
        <v>23272452</v>
      </c>
      <c r="F62" t="str">
        <f>IF(Table5[[#This Row],[Selling_Price_per_Unit]]&lt;=$A$5,"Low",IF(Table5[[#This Row],[Selling_Price_per_Unit]]&lt;=$A$6,"Mid","Premium"))</f>
        <v>Mid</v>
      </c>
      <c r="G62">
        <v>-9991108</v>
      </c>
      <c r="J62" s="34" t="s">
        <v>204</v>
      </c>
      <c r="K62" s="7" t="s">
        <v>1186</v>
      </c>
      <c r="L62" s="35">
        <v>6819</v>
      </c>
      <c r="M62">
        <v>24766608</v>
      </c>
      <c r="N62" t="str">
        <f>IF(Table6[[#This Row],[Selling_Price_per_Unit]]&lt;=$I$5,"Low",IF(Table6[[#This Row],[Selling_Price_per_Unit]]&lt;=$I$6,"Mid","Premium"))</f>
        <v>Mid</v>
      </c>
      <c r="O62">
        <v>-16049293</v>
      </c>
      <c r="R62" s="34" t="s">
        <v>210</v>
      </c>
      <c r="S62" s="7" t="s">
        <v>1192</v>
      </c>
      <c r="T62" s="35">
        <v>10092</v>
      </c>
      <c r="U62">
        <v>25845612</v>
      </c>
      <c r="V62" t="str">
        <f>IF(Table7[[#This Row],[Selling_Price_per_Unit]]&lt;=$Q$4,"Low",IF(Table7[[#This Row],[Selling_Price_per_Unit]]&lt;=$Q$5,"Mid","Premium"))</f>
        <v>Mid</v>
      </c>
      <c r="W62">
        <v>7539536</v>
      </c>
    </row>
    <row r="63" spans="2:23" x14ac:dyDescent="0.3">
      <c r="B63" t="s">
        <v>186</v>
      </c>
      <c r="C63" t="s">
        <v>1172</v>
      </c>
      <c r="D63">
        <v>2752</v>
      </c>
      <c r="E63">
        <v>13173824</v>
      </c>
      <c r="F63" t="str">
        <f>IF(Table5[[#This Row],[Selling_Price_per_Unit]]&lt;=$A$5,"Low",IF(Table5[[#This Row],[Selling_Price_per_Unit]]&lt;=$A$6,"Mid","Premium"))</f>
        <v>Low</v>
      </c>
      <c r="G63">
        <v>-33245776</v>
      </c>
      <c r="J63" s="34" t="s">
        <v>205</v>
      </c>
      <c r="K63" s="7" t="s">
        <v>1187</v>
      </c>
      <c r="L63" s="35">
        <v>17396</v>
      </c>
      <c r="M63">
        <v>11446568</v>
      </c>
      <c r="N63" t="str">
        <f>IF(Table6[[#This Row],[Selling_Price_per_Unit]]&lt;=$I$5,"Low",IF(Table6[[#This Row],[Selling_Price_per_Unit]]&lt;=$I$6,"Mid","Premium"))</f>
        <v>Premium</v>
      </c>
      <c r="O63">
        <v>2512275</v>
      </c>
      <c r="R63" s="34" t="s">
        <v>211</v>
      </c>
      <c r="S63" s="7" t="s">
        <v>1193</v>
      </c>
      <c r="T63" s="35">
        <v>13682</v>
      </c>
      <c r="U63">
        <v>25229608</v>
      </c>
      <c r="V63" t="str">
        <f>IF(Table7[[#This Row],[Selling_Price_per_Unit]]&lt;=$Q$4,"Low",IF(Table7[[#This Row],[Selling_Price_per_Unit]]&lt;=$Q$5,"Mid","Premium"))</f>
        <v>Premium</v>
      </c>
      <c r="W63">
        <v>10148467</v>
      </c>
    </row>
    <row r="64" spans="2:23" x14ac:dyDescent="0.3">
      <c r="B64" t="s">
        <v>189</v>
      </c>
      <c r="C64" t="s">
        <v>1174</v>
      </c>
      <c r="D64">
        <v>17814</v>
      </c>
      <c r="E64">
        <v>31299198</v>
      </c>
      <c r="F64" t="str">
        <f>IF(Table5[[#This Row],[Selling_Price_per_Unit]]&lt;=$A$5,"Low",IF(Table5[[#This Row],[Selling_Price_per_Unit]]&lt;=$A$6,"Mid","Premium"))</f>
        <v>Premium</v>
      </c>
      <c r="G64">
        <v>28343955</v>
      </c>
      <c r="J64" s="34" t="s">
        <v>207</v>
      </c>
      <c r="K64" s="7" t="s">
        <v>1189</v>
      </c>
      <c r="L64" s="35">
        <v>15349</v>
      </c>
      <c r="M64">
        <v>18372753</v>
      </c>
      <c r="N64" t="str">
        <f>IF(Table6[[#This Row],[Selling_Price_per_Unit]]&lt;=$I$5,"Low",IF(Table6[[#This Row],[Selling_Price_per_Unit]]&lt;=$I$6,"Mid","Premium"))</f>
        <v>Premium</v>
      </c>
      <c r="O64">
        <v>11676103</v>
      </c>
      <c r="R64" s="34" t="s">
        <v>220</v>
      </c>
      <c r="S64" s="7" t="s">
        <v>1198</v>
      </c>
      <c r="T64" s="35">
        <v>19405</v>
      </c>
      <c r="U64">
        <v>36733665</v>
      </c>
      <c r="V64" t="str">
        <f>IF(Table7[[#This Row],[Selling_Price_per_Unit]]&lt;=$Q$4,"Low",IF(Table7[[#This Row],[Selling_Price_per_Unit]]&lt;=$Q$5,"Mid","Premium"))</f>
        <v>Premium</v>
      </c>
      <c r="W64">
        <v>30927261</v>
      </c>
    </row>
    <row r="65" spans="2:23" x14ac:dyDescent="0.3">
      <c r="B65" t="s">
        <v>191</v>
      </c>
      <c r="C65" t="s">
        <v>1160</v>
      </c>
      <c r="D65">
        <v>8460</v>
      </c>
      <c r="E65">
        <v>15084180</v>
      </c>
      <c r="F65" t="str">
        <f>IF(Table5[[#This Row],[Selling_Price_per_Unit]]&lt;=$A$5,"Low",IF(Table5[[#This Row],[Selling_Price_per_Unit]]&lt;=$A$6,"Mid","Premium"))</f>
        <v>Mid</v>
      </c>
      <c r="G65">
        <v>12211296</v>
      </c>
      <c r="J65" s="34" t="s">
        <v>213</v>
      </c>
      <c r="K65" s="7" t="s">
        <v>1148</v>
      </c>
      <c r="L65" s="35">
        <v>13545</v>
      </c>
      <c r="M65">
        <v>38752245</v>
      </c>
      <c r="N65" t="str">
        <f>IF(Table6[[#This Row],[Selling_Price_per_Unit]]&lt;=$I$5,"Low",IF(Table6[[#This Row],[Selling_Price_per_Unit]]&lt;=$I$6,"Mid","Premium"))</f>
        <v>Premium</v>
      </c>
      <c r="O65">
        <v>4743878</v>
      </c>
      <c r="R65" s="34" t="s">
        <v>226</v>
      </c>
      <c r="S65" s="7" t="s">
        <v>1203</v>
      </c>
      <c r="T65" s="35">
        <v>19350</v>
      </c>
      <c r="U65">
        <v>92609100</v>
      </c>
      <c r="V65" t="str">
        <f>IF(Table7[[#This Row],[Selling_Price_per_Unit]]&lt;=$Q$4,"Low",IF(Table7[[#This Row],[Selling_Price_per_Unit]]&lt;=$Q$5,"Mid","Premium"))</f>
        <v>Premium</v>
      </c>
      <c r="W65">
        <v>88386957</v>
      </c>
    </row>
    <row r="66" spans="2:23" x14ac:dyDescent="0.3">
      <c r="B66" t="s">
        <v>196</v>
      </c>
      <c r="C66" t="s">
        <v>1179</v>
      </c>
      <c r="D66">
        <v>13355</v>
      </c>
      <c r="E66">
        <v>56999140</v>
      </c>
      <c r="F66" t="str">
        <f>IF(Table5[[#This Row],[Selling_Price_per_Unit]]&lt;=$A$5,"Low",IF(Table5[[#This Row],[Selling_Price_per_Unit]]&lt;=$A$6,"Mid","Premium"))</f>
        <v>Premium</v>
      </c>
      <c r="G66">
        <v>4084201</v>
      </c>
      <c r="J66" s="34" t="s">
        <v>214</v>
      </c>
      <c r="K66" s="7" t="s">
        <v>1131</v>
      </c>
      <c r="L66" s="35">
        <v>5930</v>
      </c>
      <c r="M66">
        <v>8414670</v>
      </c>
      <c r="N66" t="str">
        <f>IF(Table6[[#This Row],[Selling_Price_per_Unit]]&lt;=$I$5,"Low",IF(Table6[[#This Row],[Selling_Price_per_Unit]]&lt;=$I$6,"Mid","Premium"))</f>
        <v>Low</v>
      </c>
      <c r="O66">
        <v>-10438855</v>
      </c>
      <c r="R66" s="34" t="s">
        <v>227</v>
      </c>
      <c r="S66" s="7" t="s">
        <v>1204</v>
      </c>
      <c r="T66" s="35">
        <v>2114</v>
      </c>
      <c r="U66">
        <v>3915128</v>
      </c>
      <c r="V66" t="str">
        <f>IF(Table7[[#This Row],[Selling_Price_per_Unit]]&lt;=$Q$4,"Low",IF(Table7[[#This Row],[Selling_Price_per_Unit]]&lt;=$Q$5,"Mid","Premium"))</f>
        <v>Low</v>
      </c>
      <c r="W66">
        <v>-17702291</v>
      </c>
    </row>
    <row r="67" spans="2:23" x14ac:dyDescent="0.3">
      <c r="B67" t="s">
        <v>200</v>
      </c>
      <c r="C67" t="s">
        <v>1182</v>
      </c>
      <c r="D67">
        <v>12844</v>
      </c>
      <c r="E67">
        <v>30530188</v>
      </c>
      <c r="F67" t="str">
        <f>IF(Table5[[#This Row],[Selling_Price_per_Unit]]&lt;=$A$5,"Low",IF(Table5[[#This Row],[Selling_Price_per_Unit]]&lt;=$A$6,"Mid","Premium"))</f>
        <v>Premium</v>
      </c>
      <c r="G67">
        <v>-2690062</v>
      </c>
      <c r="J67" s="34" t="s">
        <v>215</v>
      </c>
      <c r="K67" s="7" t="s">
        <v>1170</v>
      </c>
      <c r="L67" s="35">
        <v>10320</v>
      </c>
      <c r="M67">
        <v>21011520</v>
      </c>
      <c r="N67" t="str">
        <f>IF(Table6[[#This Row],[Selling_Price_per_Unit]]&lt;=$I$5,"Low",IF(Table6[[#This Row],[Selling_Price_per_Unit]]&lt;=$I$6,"Mid","Premium"))</f>
        <v>Mid</v>
      </c>
      <c r="O67">
        <v>14063535</v>
      </c>
      <c r="R67" s="34" t="s">
        <v>230</v>
      </c>
      <c r="S67" s="7" t="s">
        <v>1207</v>
      </c>
      <c r="T67" s="35">
        <v>14909</v>
      </c>
      <c r="U67">
        <v>4651608</v>
      </c>
      <c r="V67" t="str">
        <f>IF(Table7[[#This Row],[Selling_Price_per_Unit]]&lt;=$Q$4,"Low",IF(Table7[[#This Row],[Selling_Price_per_Unit]]&lt;=$Q$5,"Mid","Premium"))</f>
        <v>Premium</v>
      </c>
      <c r="W67">
        <v>575708</v>
      </c>
    </row>
    <row r="68" spans="2:23" x14ac:dyDescent="0.3">
      <c r="B68" t="s">
        <v>206</v>
      </c>
      <c r="C68" t="s">
        <v>1188</v>
      </c>
      <c r="D68">
        <v>13418</v>
      </c>
      <c r="E68">
        <v>44574596</v>
      </c>
      <c r="F68" t="str">
        <f>IF(Table5[[#This Row],[Selling_Price_per_Unit]]&lt;=$A$5,"Low",IF(Table5[[#This Row],[Selling_Price_per_Unit]]&lt;=$A$6,"Mid","Premium"))</f>
        <v>Premium</v>
      </c>
      <c r="G68">
        <v>22222106</v>
      </c>
      <c r="J68" s="34" t="s">
        <v>218</v>
      </c>
      <c r="K68" s="7" t="s">
        <v>1069</v>
      </c>
      <c r="L68" s="35">
        <v>16523</v>
      </c>
      <c r="M68">
        <v>48924603</v>
      </c>
      <c r="N68" t="str">
        <f>IF(Table6[[#This Row],[Selling_Price_per_Unit]]&lt;=$I$5,"Low",IF(Table6[[#This Row],[Selling_Price_per_Unit]]&lt;=$I$6,"Mid","Premium"))</f>
        <v>Premium</v>
      </c>
      <c r="O68">
        <v>12170051</v>
      </c>
      <c r="R68" s="34" t="s">
        <v>232</v>
      </c>
      <c r="S68" s="7" t="s">
        <v>1209</v>
      </c>
      <c r="T68" s="35">
        <v>4483</v>
      </c>
      <c r="U68">
        <v>4778878</v>
      </c>
      <c r="V68" t="str">
        <f>IF(Table7[[#This Row],[Selling_Price_per_Unit]]&lt;=$Q$4,"Low",IF(Table7[[#This Row],[Selling_Price_per_Unit]]&lt;=$Q$5,"Mid","Premium"))</f>
        <v>Low</v>
      </c>
      <c r="W68">
        <v>1252460</v>
      </c>
    </row>
    <row r="69" spans="2:23" x14ac:dyDescent="0.3">
      <c r="B69" t="s">
        <v>209</v>
      </c>
      <c r="C69" t="s">
        <v>1191</v>
      </c>
      <c r="D69">
        <v>6306</v>
      </c>
      <c r="E69">
        <v>21736782</v>
      </c>
      <c r="F69" t="str">
        <f>IF(Table5[[#This Row],[Selling_Price_per_Unit]]&lt;=$A$5,"Low",IF(Table5[[#This Row],[Selling_Price_per_Unit]]&lt;=$A$6,"Mid","Premium"))</f>
        <v>Mid</v>
      </c>
      <c r="G69">
        <v>1689121</v>
      </c>
      <c r="J69" s="34" t="s">
        <v>219</v>
      </c>
      <c r="K69" s="7" t="s">
        <v>1197</v>
      </c>
      <c r="L69" s="35">
        <v>9507</v>
      </c>
      <c r="M69">
        <v>16960488</v>
      </c>
      <c r="N69" t="str">
        <f>IF(Table6[[#This Row],[Selling_Price_per_Unit]]&lt;=$I$5,"Low",IF(Table6[[#This Row],[Selling_Price_per_Unit]]&lt;=$I$6,"Mid","Premium"))</f>
        <v>Mid</v>
      </c>
      <c r="O69">
        <v>14046084</v>
      </c>
      <c r="R69" s="34" t="s">
        <v>234</v>
      </c>
      <c r="S69" s="7" t="s">
        <v>1210</v>
      </c>
      <c r="T69" s="35">
        <v>9730</v>
      </c>
      <c r="U69">
        <v>20423270</v>
      </c>
      <c r="V69" t="str">
        <f>IF(Table7[[#This Row],[Selling_Price_per_Unit]]&lt;=$Q$4,"Low",IF(Table7[[#This Row],[Selling_Price_per_Unit]]&lt;=$Q$5,"Mid","Premium"))</f>
        <v>Mid</v>
      </c>
      <c r="W69">
        <v>3246546</v>
      </c>
    </row>
    <row r="70" spans="2:23" x14ac:dyDescent="0.3">
      <c r="B70" t="s">
        <v>212</v>
      </c>
      <c r="C70" t="s">
        <v>1194</v>
      </c>
      <c r="D70">
        <v>18274</v>
      </c>
      <c r="E70">
        <v>12956266</v>
      </c>
      <c r="F70" t="str">
        <f>IF(Table5[[#This Row],[Selling_Price_per_Unit]]&lt;=$A$5,"Low",IF(Table5[[#This Row],[Selling_Price_per_Unit]]&lt;=$A$6,"Mid","Premium"))</f>
        <v>Premium</v>
      </c>
      <c r="G70">
        <v>3526665</v>
      </c>
      <c r="J70" s="34" t="s">
        <v>221</v>
      </c>
      <c r="K70" s="7" t="s">
        <v>1199</v>
      </c>
      <c r="L70" s="35">
        <v>10518</v>
      </c>
      <c r="M70">
        <v>5658684</v>
      </c>
      <c r="N70" t="str">
        <f>IF(Table6[[#This Row],[Selling_Price_per_Unit]]&lt;=$I$5,"Low",IF(Table6[[#This Row],[Selling_Price_per_Unit]]&lt;=$I$6,"Mid","Premium"))</f>
        <v>Mid</v>
      </c>
      <c r="O70">
        <v>1190683</v>
      </c>
      <c r="R70" s="34" t="s">
        <v>237</v>
      </c>
      <c r="S70" s="7" t="s">
        <v>1082</v>
      </c>
      <c r="T70" s="35">
        <v>16817</v>
      </c>
      <c r="U70">
        <v>53108086</v>
      </c>
      <c r="V70" t="str">
        <f>IF(Table7[[#This Row],[Selling_Price_per_Unit]]&lt;=$Q$4,"Low",IF(Table7[[#This Row],[Selling_Price_per_Unit]]&lt;=$Q$5,"Mid","Premium"))</f>
        <v>Premium</v>
      </c>
      <c r="W70">
        <v>26701920</v>
      </c>
    </row>
    <row r="71" spans="2:23" x14ac:dyDescent="0.3">
      <c r="B71" t="s">
        <v>216</v>
      </c>
      <c r="C71" t="s">
        <v>1195</v>
      </c>
      <c r="D71">
        <v>5732</v>
      </c>
      <c r="E71">
        <v>1123472</v>
      </c>
      <c r="F71" t="str">
        <f>IF(Table5[[#This Row],[Selling_Price_per_Unit]]&lt;=$A$5,"Low",IF(Table5[[#This Row],[Selling_Price_per_Unit]]&lt;=$A$6,"Mid","Premium"))</f>
        <v>Low</v>
      </c>
      <c r="G71">
        <v>-2018617</v>
      </c>
      <c r="J71" s="34" t="s">
        <v>225</v>
      </c>
      <c r="K71" s="7" t="s">
        <v>1202</v>
      </c>
      <c r="L71" s="35">
        <v>5997</v>
      </c>
      <c r="M71">
        <v>17805093</v>
      </c>
      <c r="N71" t="str">
        <f>IF(Table6[[#This Row],[Selling_Price_per_Unit]]&lt;=$I$5,"Low",IF(Table6[[#This Row],[Selling_Price_per_Unit]]&lt;=$I$6,"Mid","Premium"))</f>
        <v>Low</v>
      </c>
      <c r="O71">
        <v>-631781</v>
      </c>
      <c r="R71" s="34" t="s">
        <v>248</v>
      </c>
      <c r="S71" s="7" t="s">
        <v>1222</v>
      </c>
      <c r="T71" s="35">
        <v>11496</v>
      </c>
      <c r="U71">
        <v>54870408</v>
      </c>
      <c r="V71" t="str">
        <f>IF(Table7[[#This Row],[Selling_Price_per_Unit]]&lt;=$Q$4,"Low",IF(Table7[[#This Row],[Selling_Price_per_Unit]]&lt;=$Q$5,"Mid","Premium"))</f>
        <v>Premium</v>
      </c>
      <c r="W71">
        <v>17568133</v>
      </c>
    </row>
    <row r="72" spans="2:23" x14ac:dyDescent="0.3">
      <c r="B72" t="s">
        <v>217</v>
      </c>
      <c r="C72" t="s">
        <v>1196</v>
      </c>
      <c r="D72">
        <v>12622</v>
      </c>
      <c r="E72">
        <v>41261318</v>
      </c>
      <c r="F72" t="str">
        <f>IF(Table5[[#This Row],[Selling_Price_per_Unit]]&lt;=$A$5,"Low",IF(Table5[[#This Row],[Selling_Price_per_Unit]]&lt;=$A$6,"Mid","Premium"))</f>
        <v>Premium</v>
      </c>
      <c r="G72">
        <v>962715</v>
      </c>
      <c r="J72" s="34" t="s">
        <v>228</v>
      </c>
      <c r="K72" s="7" t="s">
        <v>1205</v>
      </c>
      <c r="L72" s="35">
        <v>10874</v>
      </c>
      <c r="M72">
        <v>44703014</v>
      </c>
      <c r="N72" t="str">
        <f>IF(Table6[[#This Row],[Selling_Price_per_Unit]]&lt;=$I$5,"Low",IF(Table6[[#This Row],[Selling_Price_per_Unit]]&lt;=$I$6,"Mid","Premium"))</f>
        <v>Premium</v>
      </c>
      <c r="O72">
        <v>20923529</v>
      </c>
      <c r="R72" s="34" t="s">
        <v>254</v>
      </c>
      <c r="S72" s="7" t="s">
        <v>1227</v>
      </c>
      <c r="T72" s="35">
        <v>17871</v>
      </c>
      <c r="U72">
        <v>5414913</v>
      </c>
      <c r="V72" t="str">
        <f>IF(Table7[[#This Row],[Selling_Price_per_Unit]]&lt;=$Q$4,"Low",IF(Table7[[#This Row],[Selling_Price_per_Unit]]&lt;=$Q$5,"Mid","Premium"))</f>
        <v>Premium</v>
      </c>
      <c r="W72">
        <v>2754763</v>
      </c>
    </row>
    <row r="73" spans="2:23" x14ac:dyDescent="0.3">
      <c r="B73" t="s">
        <v>222</v>
      </c>
      <c r="C73" t="s">
        <v>1200</v>
      </c>
      <c r="D73">
        <v>3000</v>
      </c>
      <c r="E73">
        <v>9078000</v>
      </c>
      <c r="F73" t="str">
        <f>IF(Table5[[#This Row],[Selling_Price_per_Unit]]&lt;=$A$5,"Low",IF(Table5[[#This Row],[Selling_Price_per_Unit]]&lt;=$A$6,"Mid","Premium"))</f>
        <v>Low</v>
      </c>
      <c r="G73">
        <v>-30257516</v>
      </c>
      <c r="J73" s="34" t="s">
        <v>229</v>
      </c>
      <c r="K73" s="7" t="s">
        <v>1206</v>
      </c>
      <c r="L73" s="35">
        <v>4167</v>
      </c>
      <c r="M73">
        <v>14246973</v>
      </c>
      <c r="N73" t="str">
        <f>IF(Table6[[#This Row],[Selling_Price_per_Unit]]&lt;=$I$5,"Low",IF(Table6[[#This Row],[Selling_Price_per_Unit]]&lt;=$I$6,"Mid","Premium"))</f>
        <v>Low</v>
      </c>
      <c r="O73">
        <v>7148709</v>
      </c>
      <c r="R73" s="34" t="s">
        <v>255</v>
      </c>
      <c r="S73" s="7" t="s">
        <v>1228</v>
      </c>
      <c r="T73" s="35">
        <v>13816</v>
      </c>
      <c r="U73">
        <v>44667128</v>
      </c>
      <c r="V73" t="str">
        <f>IF(Table7[[#This Row],[Selling_Price_per_Unit]]&lt;=$Q$4,"Low",IF(Table7[[#This Row],[Selling_Price_per_Unit]]&lt;=$Q$5,"Mid","Premium"))</f>
        <v>Premium</v>
      </c>
      <c r="W73">
        <v>14493645</v>
      </c>
    </row>
    <row r="74" spans="2:23" x14ac:dyDescent="0.3">
      <c r="B74" t="s">
        <v>223</v>
      </c>
      <c r="C74" t="s">
        <v>1201</v>
      </c>
      <c r="D74">
        <v>8237</v>
      </c>
      <c r="E74">
        <v>16548133</v>
      </c>
      <c r="F74" t="str">
        <f>IF(Table5[[#This Row],[Selling_Price_per_Unit]]&lt;=$A$5,"Low",IF(Table5[[#This Row],[Selling_Price_per_Unit]]&lt;=$A$6,"Mid","Premium"))</f>
        <v>Mid</v>
      </c>
      <c r="G74">
        <v>-9767167</v>
      </c>
      <c r="J74" s="34" t="s">
        <v>231</v>
      </c>
      <c r="K74" s="7" t="s">
        <v>1208</v>
      </c>
      <c r="L74" s="35">
        <v>18014</v>
      </c>
      <c r="M74">
        <v>12123422</v>
      </c>
      <c r="N74" t="str">
        <f>IF(Table6[[#This Row],[Selling_Price_per_Unit]]&lt;=$I$5,"Low",IF(Table6[[#This Row],[Selling_Price_per_Unit]]&lt;=$I$6,"Mid","Premium"))</f>
        <v>Premium</v>
      </c>
      <c r="O74">
        <v>6031281</v>
      </c>
      <c r="R74" s="34" t="s">
        <v>257</v>
      </c>
      <c r="S74" s="7" t="s">
        <v>1152</v>
      </c>
      <c r="T74" s="35">
        <v>9936</v>
      </c>
      <c r="U74">
        <v>1470528</v>
      </c>
      <c r="V74" t="str">
        <f>IF(Table7[[#This Row],[Selling_Price_per_Unit]]&lt;=$Q$4,"Low",IF(Table7[[#This Row],[Selling_Price_per_Unit]]&lt;=$Q$5,"Mid","Premium"))</f>
        <v>Mid</v>
      </c>
      <c r="W74">
        <v>-256276</v>
      </c>
    </row>
    <row r="75" spans="2:23" x14ac:dyDescent="0.3">
      <c r="B75" t="s">
        <v>224</v>
      </c>
      <c r="C75" t="s">
        <v>1202</v>
      </c>
      <c r="D75">
        <v>4794</v>
      </c>
      <c r="E75">
        <v>11673390</v>
      </c>
      <c r="F75" t="str">
        <f>IF(Table5[[#This Row],[Selling_Price_per_Unit]]&lt;=$A$5,"Low",IF(Table5[[#This Row],[Selling_Price_per_Unit]]&lt;=$A$6,"Mid","Premium"))</f>
        <v>Low</v>
      </c>
      <c r="G75">
        <v>-14508725</v>
      </c>
      <c r="J75" s="34" t="s">
        <v>238</v>
      </c>
      <c r="K75" s="7" t="s">
        <v>1213</v>
      </c>
      <c r="L75" s="35">
        <v>18804</v>
      </c>
      <c r="M75">
        <v>77848560</v>
      </c>
      <c r="N75" t="str">
        <f>IF(Table6[[#This Row],[Selling_Price_per_Unit]]&lt;=$I$5,"Low",IF(Table6[[#This Row],[Selling_Price_per_Unit]]&lt;=$I$6,"Mid","Premium"))</f>
        <v>Premium</v>
      </c>
      <c r="O75">
        <v>47901573</v>
      </c>
      <c r="R75" s="34" t="s">
        <v>259</v>
      </c>
      <c r="S75" s="7" t="s">
        <v>1231</v>
      </c>
      <c r="T75" s="35">
        <v>1771</v>
      </c>
      <c r="U75">
        <v>5332481</v>
      </c>
      <c r="V75" t="str">
        <f>IF(Table7[[#This Row],[Selling_Price_per_Unit]]&lt;=$Q$4,"Low",IF(Table7[[#This Row],[Selling_Price_per_Unit]]&lt;=$Q$5,"Mid","Premium"))</f>
        <v>Low</v>
      </c>
      <c r="W75">
        <v>-38632682</v>
      </c>
    </row>
    <row r="76" spans="2:23" x14ac:dyDescent="0.3">
      <c r="B76" t="s">
        <v>233</v>
      </c>
      <c r="C76" t="s">
        <v>1063</v>
      </c>
      <c r="D76">
        <v>14151</v>
      </c>
      <c r="E76">
        <v>52259643</v>
      </c>
      <c r="F76" t="str">
        <f>IF(Table5[[#This Row],[Selling_Price_per_Unit]]&lt;=$A$5,"Low",IF(Table5[[#This Row],[Selling_Price_per_Unit]]&lt;=$A$6,"Mid","Premium"))</f>
        <v>Premium</v>
      </c>
      <c r="G76">
        <v>5868801</v>
      </c>
      <c r="J76" s="34" t="s">
        <v>242</v>
      </c>
      <c r="K76" s="7" t="s">
        <v>1216</v>
      </c>
      <c r="L76" s="35">
        <v>10823</v>
      </c>
      <c r="M76">
        <v>24947015</v>
      </c>
      <c r="N76" t="str">
        <f>IF(Table6[[#This Row],[Selling_Price_per_Unit]]&lt;=$I$5,"Low",IF(Table6[[#This Row],[Selling_Price_per_Unit]]&lt;=$I$6,"Mid","Premium"))</f>
        <v>Premium</v>
      </c>
      <c r="O76">
        <v>-5886316</v>
      </c>
      <c r="R76" s="36" t="s">
        <v>264</v>
      </c>
      <c r="S76" s="37" t="s">
        <v>1236</v>
      </c>
      <c r="T76" s="38">
        <v>18804</v>
      </c>
      <c r="U76">
        <v>72226164</v>
      </c>
      <c r="V76" t="str">
        <f>IF(Table7[[#This Row],[Selling_Price_per_Unit]]&lt;=$Q$4,"Low",IF(Table7[[#This Row],[Selling_Price_per_Unit]]&lt;=$Q$5,"Mid","Premium"))</f>
        <v>Premium</v>
      </c>
      <c r="W76">
        <v>54461510</v>
      </c>
    </row>
    <row r="77" spans="2:23" x14ac:dyDescent="0.3">
      <c r="B77" t="s">
        <v>235</v>
      </c>
      <c r="C77" t="s">
        <v>1211</v>
      </c>
      <c r="D77">
        <v>8140</v>
      </c>
      <c r="E77">
        <v>30712220</v>
      </c>
      <c r="F77" t="str">
        <f>IF(Table5[[#This Row],[Selling_Price_per_Unit]]&lt;=$A$5,"Low",IF(Table5[[#This Row],[Selling_Price_per_Unit]]&lt;=$A$6,"Mid","Premium"))</f>
        <v>Mid</v>
      </c>
      <c r="G77">
        <v>-13815179</v>
      </c>
      <c r="J77" s="34" t="s">
        <v>244</v>
      </c>
      <c r="K77" s="7" t="s">
        <v>1218</v>
      </c>
      <c r="L77" s="35">
        <v>13213</v>
      </c>
      <c r="M77">
        <v>60105937</v>
      </c>
      <c r="N77" t="str">
        <f>IF(Table6[[#This Row],[Selling_Price_per_Unit]]&lt;=$I$5,"Low",IF(Table6[[#This Row],[Selling_Price_per_Unit]]&lt;=$I$6,"Mid","Premium"))</f>
        <v>Premium</v>
      </c>
      <c r="O77">
        <v>15735376</v>
      </c>
      <c r="R77" s="34" t="s">
        <v>265</v>
      </c>
      <c r="S77" s="7" t="s">
        <v>1237</v>
      </c>
      <c r="T77" s="35">
        <v>4930</v>
      </c>
      <c r="U77">
        <v>4959580</v>
      </c>
      <c r="V77" t="str">
        <f>IF(Table7[[#This Row],[Selling_Price_per_Unit]]&lt;=$Q$4,"Low",IF(Table7[[#This Row],[Selling_Price_per_Unit]]&lt;=$Q$5,"Mid","Premium"))</f>
        <v>Low</v>
      </c>
      <c r="W77">
        <v>-6619318</v>
      </c>
    </row>
    <row r="78" spans="2:23" x14ac:dyDescent="0.3">
      <c r="B78" t="s">
        <v>236</v>
      </c>
      <c r="C78" t="s">
        <v>1212</v>
      </c>
      <c r="D78">
        <v>13279</v>
      </c>
      <c r="E78">
        <v>61056842</v>
      </c>
      <c r="F78" t="str">
        <f>IF(Table5[[#This Row],[Selling_Price_per_Unit]]&lt;=$A$5,"Low",IF(Table5[[#This Row],[Selling_Price_per_Unit]]&lt;=$A$6,"Mid","Premium"))</f>
        <v>Premium</v>
      </c>
      <c r="G78">
        <v>55713132</v>
      </c>
      <c r="J78" s="34" t="s">
        <v>245</v>
      </c>
      <c r="K78" s="7" t="s">
        <v>1219</v>
      </c>
      <c r="L78" s="35">
        <v>10002</v>
      </c>
      <c r="M78">
        <v>32416482</v>
      </c>
      <c r="N78" t="str">
        <f>IF(Table6[[#This Row],[Selling_Price_per_Unit]]&lt;=$I$5,"Low",IF(Table6[[#This Row],[Selling_Price_per_Unit]]&lt;=$I$6,"Mid","Premium"))</f>
        <v>Mid</v>
      </c>
      <c r="O78">
        <v>15737800</v>
      </c>
      <c r="R78" s="34" t="s">
        <v>266</v>
      </c>
      <c r="S78" s="7" t="s">
        <v>1238</v>
      </c>
      <c r="T78" s="35">
        <v>14176</v>
      </c>
      <c r="U78">
        <v>58362592</v>
      </c>
      <c r="V78" t="str">
        <f>IF(Table7[[#This Row],[Selling_Price_per_Unit]]&lt;=$Q$4,"Low",IF(Table7[[#This Row],[Selling_Price_per_Unit]]&lt;=$Q$5,"Mid","Premium"))</f>
        <v>Premium</v>
      </c>
      <c r="W78">
        <v>47527710</v>
      </c>
    </row>
    <row r="79" spans="2:23" x14ac:dyDescent="0.3">
      <c r="B79" t="s">
        <v>239</v>
      </c>
      <c r="C79" t="s">
        <v>1125</v>
      </c>
      <c r="D79">
        <v>9064</v>
      </c>
      <c r="E79">
        <v>19088784</v>
      </c>
      <c r="F79" t="str">
        <f>IF(Table5[[#This Row],[Selling_Price_per_Unit]]&lt;=$A$5,"Low",IF(Table5[[#This Row],[Selling_Price_per_Unit]]&lt;=$A$6,"Mid","Premium"))</f>
        <v>Mid</v>
      </c>
      <c r="G79">
        <v>15756981</v>
      </c>
      <c r="J79" s="34" t="s">
        <v>249</v>
      </c>
      <c r="K79" s="7" t="s">
        <v>1223</v>
      </c>
      <c r="L79" s="35">
        <v>17275</v>
      </c>
      <c r="M79">
        <v>81745300</v>
      </c>
      <c r="N79" t="str">
        <f>IF(Table6[[#This Row],[Selling_Price_per_Unit]]&lt;=$I$5,"Low",IF(Table6[[#This Row],[Selling_Price_per_Unit]]&lt;=$I$6,"Mid","Premium"))</f>
        <v>Premium</v>
      </c>
      <c r="O79">
        <v>20579807</v>
      </c>
      <c r="R79" s="36" t="s">
        <v>269</v>
      </c>
      <c r="S79" s="37" t="s">
        <v>1240</v>
      </c>
      <c r="T79" s="38">
        <v>13192</v>
      </c>
      <c r="U79">
        <v>17809200</v>
      </c>
      <c r="V79" t="str">
        <f>IF(Table7[[#This Row],[Selling_Price_per_Unit]]&lt;=$Q$4,"Low",IF(Table7[[#This Row],[Selling_Price_per_Unit]]&lt;=$Q$5,"Mid","Premium"))</f>
        <v>Premium</v>
      </c>
      <c r="W79">
        <v>4826169</v>
      </c>
    </row>
    <row r="80" spans="2:23" x14ac:dyDescent="0.3">
      <c r="B80" t="s">
        <v>240</v>
      </c>
      <c r="C80" t="s">
        <v>1214</v>
      </c>
      <c r="D80">
        <v>17020</v>
      </c>
      <c r="E80">
        <v>54804400</v>
      </c>
      <c r="F80" t="str">
        <f>IF(Table5[[#This Row],[Selling_Price_per_Unit]]&lt;=$A$5,"Low",IF(Table5[[#This Row],[Selling_Price_per_Unit]]&lt;=$A$6,"Mid","Premium"))</f>
        <v>Premium</v>
      </c>
      <c r="G80">
        <v>10043923</v>
      </c>
      <c r="J80" s="34" t="s">
        <v>251</v>
      </c>
      <c r="K80" s="7" t="s">
        <v>1071</v>
      </c>
      <c r="L80" s="35">
        <v>5310</v>
      </c>
      <c r="M80">
        <v>7938450</v>
      </c>
      <c r="N80" t="str">
        <f>IF(Table6[[#This Row],[Selling_Price_per_Unit]]&lt;=$I$5,"Low",IF(Table6[[#This Row],[Selling_Price_per_Unit]]&lt;=$I$6,"Mid","Premium"))</f>
        <v>Low</v>
      </c>
      <c r="O80">
        <v>-12964335</v>
      </c>
      <c r="R80" s="36" t="s">
        <v>271</v>
      </c>
      <c r="S80" s="37" t="s">
        <v>1242</v>
      </c>
      <c r="T80" s="38">
        <v>3533</v>
      </c>
      <c r="U80">
        <v>14262721</v>
      </c>
      <c r="V80" t="str">
        <f>IF(Table7[[#This Row],[Selling_Price_per_Unit]]&lt;=$Q$4,"Low",IF(Table7[[#This Row],[Selling_Price_per_Unit]]&lt;=$Q$5,"Mid","Premium"))</f>
        <v>Low</v>
      </c>
      <c r="W80">
        <v>4153009</v>
      </c>
    </row>
    <row r="81" spans="2:23" x14ac:dyDescent="0.3">
      <c r="B81" t="s">
        <v>241</v>
      </c>
      <c r="C81" t="s">
        <v>1215</v>
      </c>
      <c r="D81">
        <v>15237</v>
      </c>
      <c r="E81">
        <v>26390484</v>
      </c>
      <c r="F81" t="str">
        <f>IF(Table5[[#This Row],[Selling_Price_per_Unit]]&lt;=$A$5,"Low",IF(Table5[[#This Row],[Selling_Price_per_Unit]]&lt;=$A$6,"Mid","Premium"))</f>
        <v>Premium</v>
      </c>
      <c r="G81">
        <v>7609093</v>
      </c>
      <c r="J81" s="34" t="s">
        <v>252</v>
      </c>
      <c r="K81" s="7" t="s">
        <v>1225</v>
      </c>
      <c r="L81" s="35">
        <v>8706</v>
      </c>
      <c r="M81">
        <v>36991794</v>
      </c>
      <c r="N81" t="str">
        <f>IF(Table6[[#This Row],[Selling_Price_per_Unit]]&lt;=$I$5,"Low",IF(Table6[[#This Row],[Selling_Price_per_Unit]]&lt;=$I$6,"Mid","Premium"))</f>
        <v>Mid</v>
      </c>
      <c r="O81">
        <v>-19777096</v>
      </c>
      <c r="R81" s="36" t="s">
        <v>277</v>
      </c>
      <c r="S81" s="37" t="s">
        <v>1247</v>
      </c>
      <c r="T81" s="38">
        <v>5994</v>
      </c>
      <c r="U81">
        <v>16693290</v>
      </c>
      <c r="V81" t="str">
        <f>IF(Table7[[#This Row],[Selling_Price_per_Unit]]&lt;=$Q$4,"Low",IF(Table7[[#This Row],[Selling_Price_per_Unit]]&lt;=$Q$5,"Mid","Premium"))</f>
        <v>Low</v>
      </c>
      <c r="W81">
        <v>-3138100</v>
      </c>
    </row>
    <row r="82" spans="2:23" x14ac:dyDescent="0.3">
      <c r="B82" t="s">
        <v>243</v>
      </c>
      <c r="C82" t="s">
        <v>1217</v>
      </c>
      <c r="D82">
        <v>16729</v>
      </c>
      <c r="E82">
        <v>20141716</v>
      </c>
      <c r="F82" t="str">
        <f>IF(Table5[[#This Row],[Selling_Price_per_Unit]]&lt;=$A$5,"Low",IF(Table5[[#This Row],[Selling_Price_per_Unit]]&lt;=$A$6,"Mid","Premium"))</f>
        <v>Premium</v>
      </c>
      <c r="G82">
        <v>8150108</v>
      </c>
      <c r="J82" s="34" t="s">
        <v>253</v>
      </c>
      <c r="K82" s="7" t="s">
        <v>1226</v>
      </c>
      <c r="L82" s="35">
        <v>10505</v>
      </c>
      <c r="M82">
        <v>41736365</v>
      </c>
      <c r="N82" t="str">
        <f>IF(Table6[[#This Row],[Selling_Price_per_Unit]]&lt;=$I$5,"Low",IF(Table6[[#This Row],[Selling_Price_per_Unit]]&lt;=$I$6,"Mid","Premium"))</f>
        <v>Mid</v>
      </c>
      <c r="O82">
        <v>20348933</v>
      </c>
      <c r="R82" s="36" t="s">
        <v>283</v>
      </c>
      <c r="S82" s="37" t="s">
        <v>1253</v>
      </c>
      <c r="T82" s="38">
        <v>13760</v>
      </c>
      <c r="U82">
        <v>23983680</v>
      </c>
      <c r="V82" t="str">
        <f>IF(Table7[[#This Row],[Selling_Price_per_Unit]]&lt;=$Q$4,"Low",IF(Table7[[#This Row],[Selling_Price_per_Unit]]&lt;=$Q$5,"Mid","Premium"))</f>
        <v>Premium</v>
      </c>
      <c r="W82">
        <v>7312088</v>
      </c>
    </row>
    <row r="83" spans="2:23" x14ac:dyDescent="0.3">
      <c r="B83" t="s">
        <v>246</v>
      </c>
      <c r="C83" t="s">
        <v>1220</v>
      </c>
      <c r="D83">
        <v>2045</v>
      </c>
      <c r="E83">
        <v>3570570</v>
      </c>
      <c r="F83" t="str">
        <f>IF(Table5[[#This Row],[Selling_Price_per_Unit]]&lt;=$A$5,"Low",IF(Table5[[#This Row],[Selling_Price_per_Unit]]&lt;=$A$6,"Mid","Premium"))</f>
        <v>Low</v>
      </c>
      <c r="G83">
        <v>-14700994</v>
      </c>
      <c r="J83" s="34" t="s">
        <v>258</v>
      </c>
      <c r="K83" s="7" t="s">
        <v>1230</v>
      </c>
      <c r="L83" s="35">
        <v>14484</v>
      </c>
      <c r="M83">
        <v>32589000</v>
      </c>
      <c r="N83" t="str">
        <f>IF(Table6[[#This Row],[Selling_Price_per_Unit]]&lt;=$I$5,"Low",IF(Table6[[#This Row],[Selling_Price_per_Unit]]&lt;=$I$6,"Mid","Premium"))</f>
        <v>Premium</v>
      </c>
      <c r="O83">
        <v>21366546</v>
      </c>
      <c r="R83" s="36" t="s">
        <v>285</v>
      </c>
      <c r="S83" s="37" t="s">
        <v>1255</v>
      </c>
      <c r="T83" s="38">
        <v>6305</v>
      </c>
      <c r="U83">
        <v>3858660</v>
      </c>
      <c r="V83" t="str">
        <f>IF(Table7[[#This Row],[Selling_Price_per_Unit]]&lt;=$Q$4,"Low",IF(Table7[[#This Row],[Selling_Price_per_Unit]]&lt;=$Q$5,"Mid","Premium"))</f>
        <v>Mid</v>
      </c>
      <c r="W83">
        <v>860224</v>
      </c>
    </row>
    <row r="84" spans="2:23" x14ac:dyDescent="0.3">
      <c r="B84" t="s">
        <v>247</v>
      </c>
      <c r="C84" t="s">
        <v>1221</v>
      </c>
      <c r="D84">
        <v>5846</v>
      </c>
      <c r="E84">
        <v>23623686</v>
      </c>
      <c r="F84" t="str">
        <f>IF(Table5[[#This Row],[Selling_Price_per_Unit]]&lt;=$A$5,"Low",IF(Table5[[#This Row],[Selling_Price_per_Unit]]&lt;=$A$6,"Mid","Premium"))</f>
        <v>Low</v>
      </c>
      <c r="G84">
        <v>-23531400</v>
      </c>
      <c r="J84" s="34" t="s">
        <v>261</v>
      </c>
      <c r="K84" s="7" t="s">
        <v>1233</v>
      </c>
      <c r="L84" s="35">
        <v>12116</v>
      </c>
      <c r="M84">
        <v>46367932</v>
      </c>
      <c r="N84" t="str">
        <f>IF(Table6[[#This Row],[Selling_Price_per_Unit]]&lt;=$I$5,"Low",IF(Table6[[#This Row],[Selling_Price_per_Unit]]&lt;=$I$6,"Mid","Premium"))</f>
        <v>Premium</v>
      </c>
      <c r="O84">
        <v>-7853593</v>
      </c>
      <c r="R84" s="34" t="s">
        <v>287</v>
      </c>
      <c r="S84" s="7" t="s">
        <v>1046</v>
      </c>
      <c r="T84" s="35">
        <v>9702</v>
      </c>
      <c r="U84">
        <v>33025608</v>
      </c>
      <c r="V84" t="str">
        <f>IF(Table7[[#This Row],[Selling_Price_per_Unit]]&lt;=$Q$4,"Low",IF(Table7[[#This Row],[Selling_Price_per_Unit]]&lt;=$Q$5,"Mid","Premium"))</f>
        <v>Mid</v>
      </c>
      <c r="W84">
        <v>9609147</v>
      </c>
    </row>
    <row r="85" spans="2:23" x14ac:dyDescent="0.3">
      <c r="B85" t="s">
        <v>250</v>
      </c>
      <c r="C85" t="s">
        <v>1224</v>
      </c>
      <c r="D85">
        <v>15419</v>
      </c>
      <c r="E85">
        <v>26181462</v>
      </c>
      <c r="F85" t="str">
        <f>IF(Table5[[#This Row],[Selling_Price_per_Unit]]&lt;=$A$5,"Low",IF(Table5[[#This Row],[Selling_Price_per_Unit]]&lt;=$A$6,"Mid","Premium"))</f>
        <v>Premium</v>
      </c>
      <c r="G85">
        <v>18418256</v>
      </c>
      <c r="J85" s="34" t="s">
        <v>263</v>
      </c>
      <c r="K85" s="7" t="s">
        <v>1235</v>
      </c>
      <c r="L85" s="35">
        <v>8569</v>
      </c>
      <c r="M85">
        <v>28140596</v>
      </c>
      <c r="N85" t="str">
        <f>IF(Table6[[#This Row],[Selling_Price_per_Unit]]&lt;=$I$5,"Low",IF(Table6[[#This Row],[Selling_Price_per_Unit]]&lt;=$I$6,"Mid","Premium"))</f>
        <v>Mid</v>
      </c>
      <c r="O85">
        <v>-9156734</v>
      </c>
      <c r="R85" s="34" t="s">
        <v>288</v>
      </c>
      <c r="S85" s="7" t="s">
        <v>1257</v>
      </c>
      <c r="T85" s="35">
        <v>3368</v>
      </c>
      <c r="U85">
        <v>926200</v>
      </c>
      <c r="V85" t="str">
        <f>IF(Table7[[#This Row],[Selling_Price_per_Unit]]&lt;=$Q$4,"Low",IF(Table7[[#This Row],[Selling_Price_per_Unit]]&lt;=$Q$5,"Mid","Premium"))</f>
        <v>Low</v>
      </c>
      <c r="W85">
        <v>-2034454</v>
      </c>
    </row>
    <row r="86" spans="2:23" x14ac:dyDescent="0.3">
      <c r="B86" t="s">
        <v>256</v>
      </c>
      <c r="C86" t="s">
        <v>1229</v>
      </c>
      <c r="D86">
        <v>19916</v>
      </c>
      <c r="E86">
        <v>51921012</v>
      </c>
      <c r="F86" t="str">
        <f>IF(Table5[[#This Row],[Selling_Price_per_Unit]]&lt;=$A$5,"Low",IF(Table5[[#This Row],[Selling_Price_per_Unit]]&lt;=$A$6,"Mid","Premium"))</f>
        <v>Premium</v>
      </c>
      <c r="G86">
        <v>18593123</v>
      </c>
      <c r="J86" s="34" t="s">
        <v>267</v>
      </c>
      <c r="K86" s="7" t="s">
        <v>1029</v>
      </c>
      <c r="L86" s="35">
        <v>12316</v>
      </c>
      <c r="M86">
        <v>2586360</v>
      </c>
      <c r="N86" t="str">
        <f>IF(Table6[[#This Row],[Selling_Price_per_Unit]]&lt;=$I$5,"Low",IF(Table6[[#This Row],[Selling_Price_per_Unit]]&lt;=$I$6,"Mid","Premium"))</f>
        <v>Premium</v>
      </c>
      <c r="O86">
        <v>1959781</v>
      </c>
      <c r="R86" s="34" t="s">
        <v>289</v>
      </c>
      <c r="S86" s="7" t="s">
        <v>1258</v>
      </c>
      <c r="T86" s="35">
        <v>16061</v>
      </c>
      <c r="U86">
        <v>79389523</v>
      </c>
      <c r="V86" t="str">
        <f>IF(Table7[[#This Row],[Selling_Price_per_Unit]]&lt;=$Q$4,"Low",IF(Table7[[#This Row],[Selling_Price_per_Unit]]&lt;=$Q$5,"Mid","Premium"))</f>
        <v>Premium</v>
      </c>
      <c r="W86">
        <v>72766433</v>
      </c>
    </row>
    <row r="87" spans="2:23" x14ac:dyDescent="0.3">
      <c r="B87" t="s">
        <v>260</v>
      </c>
      <c r="C87" t="s">
        <v>1232</v>
      </c>
      <c r="D87">
        <v>19655</v>
      </c>
      <c r="E87">
        <v>88113365</v>
      </c>
      <c r="F87" t="str">
        <f>IF(Table5[[#This Row],[Selling_Price_per_Unit]]&lt;=$A$5,"Low",IF(Table5[[#This Row],[Selling_Price_per_Unit]]&lt;=$A$6,"Mid","Premium"))</f>
        <v>Premium</v>
      </c>
      <c r="G87">
        <v>65594032</v>
      </c>
      <c r="J87" s="34" t="s">
        <v>272</v>
      </c>
      <c r="K87" s="7" t="s">
        <v>1243</v>
      </c>
      <c r="L87" s="35">
        <v>1645</v>
      </c>
      <c r="M87">
        <v>2594165</v>
      </c>
      <c r="N87" t="str">
        <f>IF(Table6[[#This Row],[Selling_Price_per_Unit]]&lt;=$I$5,"Low",IF(Table6[[#This Row],[Selling_Price_per_Unit]]&lt;=$I$6,"Mid","Premium"))</f>
        <v>Low</v>
      </c>
      <c r="O87">
        <v>-2319193</v>
      </c>
      <c r="R87" s="36" t="s">
        <v>290</v>
      </c>
      <c r="S87" s="37" t="s">
        <v>1259</v>
      </c>
      <c r="T87" s="38">
        <v>17012</v>
      </c>
      <c r="U87">
        <v>17165108</v>
      </c>
      <c r="V87" t="str">
        <f>IF(Table7[[#This Row],[Selling_Price_per_Unit]]&lt;=$Q$4,"Low",IF(Table7[[#This Row],[Selling_Price_per_Unit]]&lt;=$Q$5,"Mid","Premium"))</f>
        <v>Premium</v>
      </c>
      <c r="W87">
        <v>15705853</v>
      </c>
    </row>
    <row r="88" spans="2:23" x14ac:dyDescent="0.3">
      <c r="B88" t="s">
        <v>262</v>
      </c>
      <c r="C88" t="s">
        <v>1234</v>
      </c>
      <c r="D88">
        <v>5861</v>
      </c>
      <c r="E88">
        <v>17108259</v>
      </c>
      <c r="F88" t="str">
        <f>IF(Table5[[#This Row],[Selling_Price_per_Unit]]&lt;=$A$5,"Low",IF(Table5[[#This Row],[Selling_Price_per_Unit]]&lt;=$A$6,"Mid","Premium"))</f>
        <v>Mid</v>
      </c>
      <c r="G88">
        <v>-10707150</v>
      </c>
      <c r="J88" s="34" t="s">
        <v>273</v>
      </c>
      <c r="K88" s="7" t="s">
        <v>1244</v>
      </c>
      <c r="L88" s="35">
        <v>15769</v>
      </c>
      <c r="M88">
        <v>19995092</v>
      </c>
      <c r="N88" t="str">
        <f>IF(Table6[[#This Row],[Selling_Price_per_Unit]]&lt;=$I$5,"Low",IF(Table6[[#This Row],[Selling_Price_per_Unit]]&lt;=$I$6,"Mid","Premium"))</f>
        <v>Premium</v>
      </c>
      <c r="O88">
        <v>18584874</v>
      </c>
      <c r="R88" s="36" t="s">
        <v>292</v>
      </c>
      <c r="S88" s="37" t="s">
        <v>1237</v>
      </c>
      <c r="T88" s="38">
        <v>17720</v>
      </c>
      <c r="U88">
        <v>55233240</v>
      </c>
      <c r="V88" t="str">
        <f>IF(Table7[[#This Row],[Selling_Price_per_Unit]]&lt;=$Q$4,"Low",IF(Table7[[#This Row],[Selling_Price_per_Unit]]&lt;=$Q$5,"Mid","Premium"))</f>
        <v>Premium</v>
      </c>
      <c r="W88">
        <v>9613354</v>
      </c>
    </row>
    <row r="89" spans="2:23" x14ac:dyDescent="0.3">
      <c r="B89" t="s">
        <v>268</v>
      </c>
      <c r="C89" t="s">
        <v>1239</v>
      </c>
      <c r="D89">
        <v>3550</v>
      </c>
      <c r="E89">
        <v>16127650</v>
      </c>
      <c r="F89" t="str">
        <f>IF(Table5[[#This Row],[Selling_Price_per_Unit]]&lt;=$A$5,"Low",IF(Table5[[#This Row],[Selling_Price_per_Unit]]&lt;=$A$6,"Mid","Premium"))</f>
        <v>Low</v>
      </c>
      <c r="G89">
        <v>-37581975</v>
      </c>
      <c r="J89" s="34" t="s">
        <v>274</v>
      </c>
      <c r="K89" s="7" t="s">
        <v>1245</v>
      </c>
      <c r="L89" s="35">
        <v>9332</v>
      </c>
      <c r="M89">
        <v>42423272</v>
      </c>
      <c r="N89" t="str">
        <f>IF(Table6[[#This Row],[Selling_Price_per_Unit]]&lt;=$I$5,"Low",IF(Table6[[#This Row],[Selling_Price_per_Unit]]&lt;=$I$6,"Mid","Premium"))</f>
        <v>Mid</v>
      </c>
      <c r="O89">
        <v>27515540</v>
      </c>
      <c r="R89" s="36" t="s">
        <v>294</v>
      </c>
      <c r="S89" s="37" t="s">
        <v>1261</v>
      </c>
      <c r="T89" s="38">
        <v>6929</v>
      </c>
      <c r="U89">
        <v>33286916</v>
      </c>
      <c r="V89" t="str">
        <f>IF(Table7[[#This Row],[Selling_Price_per_Unit]]&lt;=$Q$4,"Low",IF(Table7[[#This Row],[Selling_Price_per_Unit]]&lt;=$Q$5,"Mid","Premium"))</f>
        <v>Mid</v>
      </c>
      <c r="W89">
        <v>-19169644</v>
      </c>
    </row>
    <row r="90" spans="2:23" x14ac:dyDescent="0.3">
      <c r="B90" t="s">
        <v>270</v>
      </c>
      <c r="C90" t="s">
        <v>1241</v>
      </c>
      <c r="D90">
        <v>2665</v>
      </c>
      <c r="E90">
        <v>13221065</v>
      </c>
      <c r="F90" t="str">
        <f>IF(Table5[[#This Row],[Selling_Price_per_Unit]]&lt;=$A$5,"Low",IF(Table5[[#This Row],[Selling_Price_per_Unit]]&lt;=$A$6,"Mid","Premium"))</f>
        <v>Low</v>
      </c>
      <c r="G90">
        <v>-35344739</v>
      </c>
      <c r="J90" s="34" t="s">
        <v>278</v>
      </c>
      <c r="K90" s="7" t="s">
        <v>1248</v>
      </c>
      <c r="L90" s="35">
        <v>16652</v>
      </c>
      <c r="M90">
        <v>76682460</v>
      </c>
      <c r="N90" t="str">
        <f>IF(Table6[[#This Row],[Selling_Price_per_Unit]]&lt;=$I$5,"Low",IF(Table6[[#This Row],[Selling_Price_per_Unit]]&lt;=$I$6,"Mid","Premium"))</f>
        <v>Premium</v>
      </c>
      <c r="O90">
        <v>29024386</v>
      </c>
      <c r="R90" s="36" t="s">
        <v>298</v>
      </c>
      <c r="S90" s="37" t="s">
        <v>1265</v>
      </c>
      <c r="T90" s="38">
        <v>13093</v>
      </c>
      <c r="U90">
        <v>16929249</v>
      </c>
      <c r="V90" t="str">
        <f>IF(Table7[[#This Row],[Selling_Price_per_Unit]]&lt;=$Q$4,"Low",IF(Table7[[#This Row],[Selling_Price_per_Unit]]&lt;=$Q$5,"Mid","Premium"))</f>
        <v>Premium</v>
      </c>
      <c r="W90">
        <v>12379643</v>
      </c>
    </row>
    <row r="91" spans="2:23" x14ac:dyDescent="0.3">
      <c r="B91" t="s">
        <v>275</v>
      </c>
      <c r="C91" t="s">
        <v>1246</v>
      </c>
      <c r="D91">
        <v>15786</v>
      </c>
      <c r="E91">
        <v>75536010</v>
      </c>
      <c r="F91" t="str">
        <f>IF(Table5[[#This Row],[Selling_Price_per_Unit]]&lt;=$A$5,"Low",IF(Table5[[#This Row],[Selling_Price_per_Unit]]&lt;=$A$6,"Mid","Premium"))</f>
        <v>Premium</v>
      </c>
      <c r="G91">
        <v>7762847</v>
      </c>
      <c r="J91" s="34" t="s">
        <v>280</v>
      </c>
      <c r="K91" s="7" t="s">
        <v>1250</v>
      </c>
      <c r="L91" s="35">
        <v>11926</v>
      </c>
      <c r="M91">
        <v>55038490</v>
      </c>
      <c r="N91" t="str">
        <f>IF(Table6[[#This Row],[Selling_Price_per_Unit]]&lt;=$I$5,"Low",IF(Table6[[#This Row],[Selling_Price_per_Unit]]&lt;=$I$6,"Mid","Premium"))</f>
        <v>Premium</v>
      </c>
      <c r="O91">
        <v>35749278</v>
      </c>
      <c r="R91" s="36" t="s">
        <v>302</v>
      </c>
      <c r="S91" s="37" t="s">
        <v>1267</v>
      </c>
      <c r="T91" s="38">
        <v>12245</v>
      </c>
      <c r="U91">
        <v>42784030</v>
      </c>
      <c r="V91" t="str">
        <f>IF(Table7[[#This Row],[Selling_Price_per_Unit]]&lt;=$Q$4,"Low",IF(Table7[[#This Row],[Selling_Price_per_Unit]]&lt;=$Q$5,"Mid","Premium"))</f>
        <v>Premium</v>
      </c>
      <c r="W91">
        <v>17131435</v>
      </c>
    </row>
    <row r="92" spans="2:23" x14ac:dyDescent="0.3">
      <c r="B92" t="s">
        <v>276</v>
      </c>
      <c r="C92" t="s">
        <v>1118</v>
      </c>
      <c r="D92">
        <v>4132</v>
      </c>
      <c r="E92">
        <v>13032328</v>
      </c>
      <c r="F92" t="str">
        <f>IF(Table5[[#This Row],[Selling_Price_per_Unit]]&lt;=$A$5,"Low",IF(Table5[[#This Row],[Selling_Price_per_Unit]]&lt;=$A$6,"Mid","Premium"))</f>
        <v>Low</v>
      </c>
      <c r="G92">
        <v>-8258238</v>
      </c>
      <c r="J92" s="34" t="s">
        <v>281</v>
      </c>
      <c r="K92" s="7" t="s">
        <v>1251</v>
      </c>
      <c r="L92" s="35">
        <v>11733</v>
      </c>
      <c r="M92">
        <v>41018568</v>
      </c>
      <c r="N92" t="str">
        <f>IF(Table6[[#This Row],[Selling_Price_per_Unit]]&lt;=$I$5,"Low",IF(Table6[[#This Row],[Selling_Price_per_Unit]]&lt;=$I$6,"Mid","Premium"))</f>
        <v>Premium</v>
      </c>
      <c r="O92">
        <v>-9098778</v>
      </c>
      <c r="R92" s="34" t="s">
        <v>305</v>
      </c>
      <c r="S92" s="7" t="s">
        <v>1270</v>
      </c>
      <c r="T92" s="35">
        <v>19680</v>
      </c>
      <c r="U92">
        <v>46779360</v>
      </c>
      <c r="V92" t="str">
        <f>IF(Table7[[#This Row],[Selling_Price_per_Unit]]&lt;=$Q$4,"Low",IF(Table7[[#This Row],[Selling_Price_per_Unit]]&lt;=$Q$5,"Mid","Premium"))</f>
        <v>Premium</v>
      </c>
      <c r="W92">
        <v>17485916</v>
      </c>
    </row>
    <row r="93" spans="2:23" x14ac:dyDescent="0.3">
      <c r="B93" t="s">
        <v>279</v>
      </c>
      <c r="C93" t="s">
        <v>1249</v>
      </c>
      <c r="D93">
        <v>10655</v>
      </c>
      <c r="E93">
        <v>10697620</v>
      </c>
      <c r="F93" t="str">
        <f>IF(Table5[[#This Row],[Selling_Price_per_Unit]]&lt;=$A$5,"Low",IF(Table5[[#This Row],[Selling_Price_per_Unit]]&lt;=$A$6,"Mid","Premium"))</f>
        <v>Premium</v>
      </c>
      <c r="G93">
        <v>2349748</v>
      </c>
      <c r="J93" s="34" t="s">
        <v>284</v>
      </c>
      <c r="K93" s="7" t="s">
        <v>1254</v>
      </c>
      <c r="L93" s="35">
        <v>10630</v>
      </c>
      <c r="M93">
        <v>37056180</v>
      </c>
      <c r="N93" t="str">
        <f>IF(Table6[[#This Row],[Selling_Price_per_Unit]]&lt;=$I$5,"Low",IF(Table6[[#This Row],[Selling_Price_per_Unit]]&lt;=$I$6,"Mid","Premium"))</f>
        <v>Premium</v>
      </c>
      <c r="O93">
        <v>8509857</v>
      </c>
      <c r="R93" s="34" t="s">
        <v>306</v>
      </c>
      <c r="S93" s="7" t="s">
        <v>1271</v>
      </c>
      <c r="T93" s="35">
        <v>9745</v>
      </c>
      <c r="U93">
        <v>33815150</v>
      </c>
      <c r="V93" t="str">
        <f>IF(Table7[[#This Row],[Selling_Price_per_Unit]]&lt;=$Q$4,"Low",IF(Table7[[#This Row],[Selling_Price_per_Unit]]&lt;=$Q$5,"Mid","Premium"))</f>
        <v>Mid</v>
      </c>
      <c r="W93">
        <v>23421399</v>
      </c>
    </row>
    <row r="94" spans="2:23" x14ac:dyDescent="0.3">
      <c r="B94" t="s">
        <v>282</v>
      </c>
      <c r="C94" t="s">
        <v>1252</v>
      </c>
      <c r="D94">
        <v>3328</v>
      </c>
      <c r="E94">
        <v>3644160</v>
      </c>
      <c r="F94" t="str">
        <f>IF(Table5[[#This Row],[Selling_Price_per_Unit]]&lt;=$A$5,"Low",IF(Table5[[#This Row],[Selling_Price_per_Unit]]&lt;=$A$6,"Mid","Premium"))</f>
        <v>Low</v>
      </c>
      <c r="G94">
        <v>-4439708</v>
      </c>
      <c r="J94" s="34" t="s">
        <v>293</v>
      </c>
      <c r="K94" s="7" t="s">
        <v>1222</v>
      </c>
      <c r="L94" s="35">
        <v>17434</v>
      </c>
      <c r="M94">
        <v>15080410</v>
      </c>
      <c r="N94" t="str">
        <f>IF(Table6[[#This Row],[Selling_Price_per_Unit]]&lt;=$I$5,"Low",IF(Table6[[#This Row],[Selling_Price_per_Unit]]&lt;=$I$6,"Mid","Premium"))</f>
        <v>Premium</v>
      </c>
      <c r="O94">
        <v>9363803</v>
      </c>
      <c r="R94" s="36" t="s">
        <v>307</v>
      </c>
      <c r="S94" s="37" t="s">
        <v>1272</v>
      </c>
      <c r="T94" s="38">
        <v>8714</v>
      </c>
      <c r="U94">
        <v>3058614</v>
      </c>
      <c r="V94" t="str">
        <f>IF(Table7[[#This Row],[Selling_Price_per_Unit]]&lt;=$Q$4,"Low",IF(Table7[[#This Row],[Selling_Price_per_Unit]]&lt;=$Q$5,"Mid","Premium"))</f>
        <v>Mid</v>
      </c>
      <c r="W94">
        <v>767102</v>
      </c>
    </row>
    <row r="95" spans="2:23" x14ac:dyDescent="0.3">
      <c r="B95" t="s">
        <v>286</v>
      </c>
      <c r="C95" t="s">
        <v>1256</v>
      </c>
      <c r="D95">
        <v>2306</v>
      </c>
      <c r="E95">
        <v>5845710</v>
      </c>
      <c r="F95" t="str">
        <f>IF(Table5[[#This Row],[Selling_Price_per_Unit]]&lt;=$A$5,"Low",IF(Table5[[#This Row],[Selling_Price_per_Unit]]&lt;=$A$6,"Mid","Premium"))</f>
        <v>Low</v>
      </c>
      <c r="G95">
        <v>-12307577</v>
      </c>
      <c r="J95" s="34" t="s">
        <v>295</v>
      </c>
      <c r="K95" s="7" t="s">
        <v>1262</v>
      </c>
      <c r="L95" s="35">
        <v>10576</v>
      </c>
      <c r="M95">
        <v>49622592</v>
      </c>
      <c r="N95" t="str">
        <f>IF(Table6[[#This Row],[Selling_Price_per_Unit]]&lt;=$I$5,"Low",IF(Table6[[#This Row],[Selling_Price_per_Unit]]&lt;=$I$6,"Mid","Premium"))</f>
        <v>Premium</v>
      </c>
      <c r="O95">
        <v>-16172199</v>
      </c>
      <c r="R95" s="34" t="s">
        <v>309</v>
      </c>
      <c r="S95" s="7" t="s">
        <v>1204</v>
      </c>
      <c r="T95" s="35">
        <v>15332</v>
      </c>
      <c r="U95">
        <v>10057792</v>
      </c>
      <c r="V95" t="str">
        <f>IF(Table7[[#This Row],[Selling_Price_per_Unit]]&lt;=$Q$4,"Low",IF(Table7[[#This Row],[Selling_Price_per_Unit]]&lt;=$Q$5,"Mid","Premium"))</f>
        <v>Premium</v>
      </c>
      <c r="W95">
        <v>7363254</v>
      </c>
    </row>
    <row r="96" spans="2:23" x14ac:dyDescent="0.3">
      <c r="B96" t="s">
        <v>291</v>
      </c>
      <c r="C96" t="s">
        <v>1260</v>
      </c>
      <c r="D96">
        <v>16399</v>
      </c>
      <c r="E96">
        <v>75402602</v>
      </c>
      <c r="F96" t="str">
        <f>IF(Table5[[#This Row],[Selling_Price_per_Unit]]&lt;=$A$5,"Low",IF(Table5[[#This Row],[Selling_Price_per_Unit]]&lt;=$A$6,"Mid","Premium"))</f>
        <v>Premium</v>
      </c>
      <c r="G96">
        <v>43866461</v>
      </c>
      <c r="J96" s="34" t="s">
        <v>296</v>
      </c>
      <c r="K96" s="7" t="s">
        <v>1263</v>
      </c>
      <c r="L96" s="35">
        <v>5064</v>
      </c>
      <c r="M96">
        <v>16052880</v>
      </c>
      <c r="N96" t="str">
        <f>IF(Table6[[#This Row],[Selling_Price_per_Unit]]&lt;=$I$5,"Low",IF(Table6[[#This Row],[Selling_Price_per_Unit]]&lt;=$I$6,"Mid","Premium"))</f>
        <v>Low</v>
      </c>
      <c r="O96">
        <v>-12351895</v>
      </c>
      <c r="R96" s="36" t="s">
        <v>310</v>
      </c>
      <c r="S96" s="37" t="s">
        <v>1147</v>
      </c>
      <c r="T96" s="38">
        <v>12862</v>
      </c>
      <c r="U96">
        <v>41415640</v>
      </c>
      <c r="V96" t="str">
        <f>IF(Table7[[#This Row],[Selling_Price_per_Unit]]&lt;=$Q$4,"Low",IF(Table7[[#This Row],[Selling_Price_per_Unit]]&lt;=$Q$5,"Mid","Premium"))</f>
        <v>Premium</v>
      </c>
      <c r="W96">
        <v>29171174</v>
      </c>
    </row>
    <row r="97" spans="2:23" x14ac:dyDescent="0.3">
      <c r="B97" t="s">
        <v>297</v>
      </c>
      <c r="C97" t="s">
        <v>1264</v>
      </c>
      <c r="D97">
        <v>2889</v>
      </c>
      <c r="E97">
        <v>190674</v>
      </c>
      <c r="F97" t="str">
        <f>IF(Table5[[#This Row],[Selling_Price_per_Unit]]&lt;=$A$5,"Low",IF(Table5[[#This Row],[Selling_Price_per_Unit]]&lt;=$A$6,"Mid","Premium"))</f>
        <v>Low</v>
      </c>
      <c r="G97">
        <v>-1068452</v>
      </c>
      <c r="J97" s="34" t="s">
        <v>300</v>
      </c>
      <c r="K97" s="7" t="s">
        <v>1047</v>
      </c>
      <c r="L97" s="35">
        <v>18708</v>
      </c>
      <c r="M97">
        <v>48154392</v>
      </c>
      <c r="N97" t="str">
        <f>IF(Table6[[#This Row],[Selling_Price_per_Unit]]&lt;=$I$5,"Low",IF(Table6[[#This Row],[Selling_Price_per_Unit]]&lt;=$I$6,"Mid","Premium"))</f>
        <v>Premium</v>
      </c>
      <c r="O97">
        <v>42237308</v>
      </c>
      <c r="R97" s="36" t="s">
        <v>317</v>
      </c>
      <c r="S97" s="37" t="s">
        <v>1278</v>
      </c>
      <c r="T97" s="38">
        <v>2392</v>
      </c>
      <c r="U97">
        <v>2951728</v>
      </c>
      <c r="V97" t="str">
        <f>IF(Table7[[#This Row],[Selling_Price_per_Unit]]&lt;=$Q$4,"Low",IF(Table7[[#This Row],[Selling_Price_per_Unit]]&lt;=$Q$5,"Mid","Premium"))</f>
        <v>Low</v>
      </c>
      <c r="W97">
        <v>474109</v>
      </c>
    </row>
    <row r="98" spans="2:23" x14ac:dyDescent="0.3">
      <c r="B98" t="s">
        <v>299</v>
      </c>
      <c r="C98" t="s">
        <v>1152</v>
      </c>
      <c r="D98">
        <v>8774</v>
      </c>
      <c r="E98">
        <v>19785370</v>
      </c>
      <c r="F98" t="str">
        <f>IF(Table5[[#This Row],[Selling_Price_per_Unit]]&lt;=$A$5,"Low",IF(Table5[[#This Row],[Selling_Price_per_Unit]]&lt;=$A$6,"Mid","Premium"))</f>
        <v>Mid</v>
      </c>
      <c r="G98">
        <v>10813668</v>
      </c>
      <c r="J98" s="34" t="s">
        <v>301</v>
      </c>
      <c r="K98" s="7" t="s">
        <v>1266</v>
      </c>
      <c r="L98" s="35">
        <v>18820</v>
      </c>
      <c r="M98">
        <v>21059580</v>
      </c>
      <c r="N98" t="str">
        <f>IF(Table6[[#This Row],[Selling_Price_per_Unit]]&lt;=$I$5,"Low",IF(Table6[[#This Row],[Selling_Price_per_Unit]]&lt;=$I$6,"Mid","Premium"))</f>
        <v>Premium</v>
      </c>
      <c r="O98">
        <v>15257249</v>
      </c>
      <c r="R98" s="36" t="s">
        <v>320</v>
      </c>
      <c r="S98" s="37" t="s">
        <v>1281</v>
      </c>
      <c r="T98" s="38">
        <v>3433</v>
      </c>
      <c r="U98">
        <v>607641</v>
      </c>
      <c r="V98" t="str">
        <f>IF(Table7[[#This Row],[Selling_Price_per_Unit]]&lt;=$Q$4,"Low",IF(Table7[[#This Row],[Selling_Price_per_Unit]]&lt;=$Q$5,"Mid","Premium"))</f>
        <v>Low</v>
      </c>
      <c r="W98">
        <v>-996285</v>
      </c>
    </row>
    <row r="99" spans="2:23" x14ac:dyDescent="0.3">
      <c r="B99" t="s">
        <v>311</v>
      </c>
      <c r="C99" t="s">
        <v>1082</v>
      </c>
      <c r="D99">
        <v>19797</v>
      </c>
      <c r="E99">
        <v>14827953</v>
      </c>
      <c r="F99" t="str">
        <f>IF(Table5[[#This Row],[Selling_Price_per_Unit]]&lt;=$A$5,"Low",IF(Table5[[#This Row],[Selling_Price_per_Unit]]&lt;=$A$6,"Mid","Premium"))</f>
        <v>Premium</v>
      </c>
      <c r="G99">
        <v>6055473</v>
      </c>
      <c r="J99" s="34" t="s">
        <v>303</v>
      </c>
      <c r="K99" s="7" t="s">
        <v>1268</v>
      </c>
      <c r="L99" s="35">
        <v>15699</v>
      </c>
      <c r="M99">
        <v>41052885</v>
      </c>
      <c r="N99" t="str">
        <f>IF(Table6[[#This Row],[Selling_Price_per_Unit]]&lt;=$I$5,"Low",IF(Table6[[#This Row],[Selling_Price_per_Unit]]&lt;=$I$6,"Mid","Premium"))</f>
        <v>Premium</v>
      </c>
      <c r="O99">
        <v>1927203</v>
      </c>
      <c r="R99" s="34" t="s">
        <v>322</v>
      </c>
      <c r="S99" s="7" t="s">
        <v>1148</v>
      </c>
      <c r="T99" s="35">
        <v>13373</v>
      </c>
      <c r="U99">
        <v>24954018</v>
      </c>
      <c r="V99" t="str">
        <f>IF(Table7[[#This Row],[Selling_Price_per_Unit]]&lt;=$Q$4,"Low",IF(Table7[[#This Row],[Selling_Price_per_Unit]]&lt;=$Q$5,"Mid","Premium"))</f>
        <v>Premium</v>
      </c>
      <c r="W99">
        <v>18130965</v>
      </c>
    </row>
    <row r="100" spans="2:23" x14ac:dyDescent="0.3">
      <c r="B100" t="s">
        <v>312</v>
      </c>
      <c r="C100" t="s">
        <v>1274</v>
      </c>
      <c r="D100">
        <v>11606</v>
      </c>
      <c r="E100">
        <v>13799534</v>
      </c>
      <c r="F100" t="str">
        <f>IF(Table5[[#This Row],[Selling_Price_per_Unit]]&lt;=$A$5,"Low",IF(Table5[[#This Row],[Selling_Price_per_Unit]]&lt;=$A$6,"Mid","Premium"))</f>
        <v>Premium</v>
      </c>
      <c r="G100">
        <v>9640989</v>
      </c>
      <c r="J100" s="34" t="s">
        <v>304</v>
      </c>
      <c r="K100" s="7" t="s">
        <v>1269</v>
      </c>
      <c r="L100" s="35">
        <v>17376</v>
      </c>
      <c r="M100">
        <v>19287360</v>
      </c>
      <c r="N100" t="str">
        <f>IF(Table6[[#This Row],[Selling_Price_per_Unit]]&lt;=$I$5,"Low",IF(Table6[[#This Row],[Selling_Price_per_Unit]]&lt;=$I$6,"Mid","Premium"))</f>
        <v>Premium</v>
      </c>
      <c r="O100">
        <v>7835974</v>
      </c>
      <c r="R100" s="34" t="s">
        <v>323</v>
      </c>
      <c r="S100" s="7" t="s">
        <v>1282</v>
      </c>
      <c r="T100" s="35">
        <v>19174</v>
      </c>
      <c r="U100">
        <v>11868706</v>
      </c>
      <c r="V100" t="str">
        <f>IF(Table7[[#This Row],[Selling_Price_per_Unit]]&lt;=$Q$4,"Low",IF(Table7[[#This Row],[Selling_Price_per_Unit]]&lt;=$Q$5,"Mid","Premium"))</f>
        <v>Premium</v>
      </c>
      <c r="W100">
        <v>8727678</v>
      </c>
    </row>
    <row r="101" spans="2:23" x14ac:dyDescent="0.3">
      <c r="B101" t="s">
        <v>325</v>
      </c>
      <c r="C101" t="s">
        <v>1284</v>
      </c>
      <c r="D101">
        <v>14739</v>
      </c>
      <c r="E101">
        <v>41018637</v>
      </c>
      <c r="F101" t="str">
        <f>IF(Table5[[#This Row],[Selling_Price_per_Unit]]&lt;=$A$5,"Low",IF(Table5[[#This Row],[Selling_Price_per_Unit]]&lt;=$A$6,"Mid","Premium"))</f>
        <v>Premium</v>
      </c>
      <c r="G101">
        <v>16712336</v>
      </c>
      <c r="J101" s="34" t="s">
        <v>308</v>
      </c>
      <c r="K101" s="7" t="s">
        <v>1273</v>
      </c>
      <c r="L101" s="35">
        <v>2226</v>
      </c>
      <c r="M101">
        <v>9629676</v>
      </c>
      <c r="N101" t="str">
        <f>IF(Table6[[#This Row],[Selling_Price_per_Unit]]&lt;=$I$5,"Low",IF(Table6[[#This Row],[Selling_Price_per_Unit]]&lt;=$I$6,"Mid","Premium"))</f>
        <v>Low</v>
      </c>
      <c r="O101">
        <v>-53209417</v>
      </c>
      <c r="R101" s="36" t="s">
        <v>324</v>
      </c>
      <c r="S101" s="37" t="s">
        <v>1283</v>
      </c>
      <c r="T101" s="38">
        <v>19524</v>
      </c>
      <c r="U101">
        <v>37974180</v>
      </c>
      <c r="V101" t="str">
        <f>IF(Table7[[#This Row],[Selling_Price_per_Unit]]&lt;=$Q$4,"Low",IF(Table7[[#This Row],[Selling_Price_per_Unit]]&lt;=$Q$5,"Mid","Premium"))</f>
        <v>Premium</v>
      </c>
      <c r="W101">
        <v>32718887</v>
      </c>
    </row>
    <row r="102" spans="2:23" x14ac:dyDescent="0.3">
      <c r="B102" t="s">
        <v>326</v>
      </c>
      <c r="C102" t="s">
        <v>1285</v>
      </c>
      <c r="D102">
        <v>12374</v>
      </c>
      <c r="E102">
        <v>48419462</v>
      </c>
      <c r="F102" t="str">
        <f>IF(Table5[[#This Row],[Selling_Price_per_Unit]]&lt;=$A$5,"Low",IF(Table5[[#This Row],[Selling_Price_per_Unit]]&lt;=$A$6,"Mid","Premium"))</f>
        <v>Premium</v>
      </c>
      <c r="G102">
        <v>24794301</v>
      </c>
      <c r="J102" s="34" t="s">
        <v>313</v>
      </c>
      <c r="K102" s="7" t="s">
        <v>1275</v>
      </c>
      <c r="L102" s="35">
        <v>9157</v>
      </c>
      <c r="M102">
        <v>2197680</v>
      </c>
      <c r="N102" t="str">
        <f>IF(Table6[[#This Row],[Selling_Price_per_Unit]]&lt;=$I$5,"Low",IF(Table6[[#This Row],[Selling_Price_per_Unit]]&lt;=$I$6,"Mid","Premium"))</f>
        <v>Mid</v>
      </c>
      <c r="O102">
        <v>-176608</v>
      </c>
      <c r="R102" s="36" t="s">
        <v>327</v>
      </c>
      <c r="S102" s="37" t="s">
        <v>1286</v>
      </c>
      <c r="T102" s="38">
        <v>19102</v>
      </c>
      <c r="U102">
        <v>91135642</v>
      </c>
      <c r="V102" t="str">
        <f>IF(Table7[[#This Row],[Selling_Price_per_Unit]]&lt;=$Q$4,"Low",IF(Table7[[#This Row],[Selling_Price_per_Unit]]&lt;=$Q$5,"Mid","Premium"))</f>
        <v>Premium</v>
      </c>
      <c r="W102">
        <v>62417052</v>
      </c>
    </row>
    <row r="103" spans="2:23" x14ac:dyDescent="0.3">
      <c r="B103" t="s">
        <v>329</v>
      </c>
      <c r="C103" t="s">
        <v>1288</v>
      </c>
      <c r="D103">
        <v>15274</v>
      </c>
      <c r="E103">
        <v>45073574</v>
      </c>
      <c r="F103" t="str">
        <f>IF(Table5[[#This Row],[Selling_Price_per_Unit]]&lt;=$A$5,"Low",IF(Table5[[#This Row],[Selling_Price_per_Unit]]&lt;=$A$6,"Mid","Premium"))</f>
        <v>Premium</v>
      </c>
      <c r="G103">
        <v>20521919</v>
      </c>
      <c r="J103" s="34" t="s">
        <v>314</v>
      </c>
      <c r="K103" s="7" t="s">
        <v>1276</v>
      </c>
      <c r="L103" s="35">
        <v>16051</v>
      </c>
      <c r="M103">
        <v>37719850</v>
      </c>
      <c r="N103" t="str">
        <f>IF(Table6[[#This Row],[Selling_Price_per_Unit]]&lt;=$I$5,"Low",IF(Table6[[#This Row],[Selling_Price_per_Unit]]&lt;=$I$6,"Mid","Premium"))</f>
        <v>Premium</v>
      </c>
      <c r="O103">
        <v>10003677</v>
      </c>
      <c r="R103" s="34" t="s">
        <v>330</v>
      </c>
      <c r="S103" s="7" t="s">
        <v>1060</v>
      </c>
      <c r="T103" s="35">
        <v>11252</v>
      </c>
      <c r="U103">
        <v>19533472</v>
      </c>
      <c r="V103" t="str">
        <f>IF(Table7[[#This Row],[Selling_Price_per_Unit]]&lt;=$Q$4,"Low",IF(Table7[[#This Row],[Selling_Price_per_Unit]]&lt;=$Q$5,"Mid","Premium"))</f>
        <v>Mid</v>
      </c>
      <c r="W103">
        <v>15777613</v>
      </c>
    </row>
    <row r="104" spans="2:23" x14ac:dyDescent="0.3">
      <c r="B104" t="s">
        <v>334</v>
      </c>
      <c r="C104" t="s">
        <v>1291</v>
      </c>
      <c r="D104">
        <v>2474</v>
      </c>
      <c r="E104">
        <v>3609566</v>
      </c>
      <c r="F104" t="str">
        <f>IF(Table5[[#This Row],[Selling_Price_per_Unit]]&lt;=$A$5,"Low",IF(Table5[[#This Row],[Selling_Price_per_Unit]]&lt;=$A$6,"Mid","Premium"))</f>
        <v>Low</v>
      </c>
      <c r="G104">
        <v>-5610050</v>
      </c>
      <c r="J104" s="34" t="s">
        <v>315</v>
      </c>
      <c r="K104" s="7" t="s">
        <v>1247</v>
      </c>
      <c r="L104" s="35">
        <v>9406</v>
      </c>
      <c r="M104">
        <v>9688180</v>
      </c>
      <c r="N104" t="str">
        <f>IF(Table6[[#This Row],[Selling_Price_per_Unit]]&lt;=$I$5,"Low",IF(Table6[[#This Row],[Selling_Price_per_Unit]]&lt;=$I$6,"Mid","Premium"))</f>
        <v>Mid</v>
      </c>
      <c r="O104">
        <v>5592591</v>
      </c>
      <c r="R104" s="34" t="s">
        <v>331</v>
      </c>
      <c r="S104" s="7" t="s">
        <v>1289</v>
      </c>
      <c r="T104" s="35">
        <v>18838</v>
      </c>
      <c r="U104">
        <v>57625442</v>
      </c>
      <c r="V104" t="str">
        <f>IF(Table7[[#This Row],[Selling_Price_per_Unit]]&lt;=$Q$4,"Low",IF(Table7[[#This Row],[Selling_Price_per_Unit]]&lt;=$Q$5,"Mid","Premium"))</f>
        <v>Premium</v>
      </c>
      <c r="W104">
        <v>52923314</v>
      </c>
    </row>
    <row r="105" spans="2:23" x14ac:dyDescent="0.3">
      <c r="B105" t="s">
        <v>335</v>
      </c>
      <c r="C105" t="s">
        <v>1292</v>
      </c>
      <c r="D105">
        <v>5633</v>
      </c>
      <c r="E105">
        <v>23134731</v>
      </c>
      <c r="F105" t="str">
        <f>IF(Table5[[#This Row],[Selling_Price_per_Unit]]&lt;=$A$5,"Low",IF(Table5[[#This Row],[Selling_Price_per_Unit]]&lt;=$A$6,"Mid","Premium"))</f>
        <v>Low</v>
      </c>
      <c r="G105">
        <v>-18393612</v>
      </c>
      <c r="J105" s="34" t="s">
        <v>316</v>
      </c>
      <c r="K105" s="7" t="s">
        <v>1277</v>
      </c>
      <c r="L105" s="35">
        <v>8787</v>
      </c>
      <c r="M105">
        <v>26580675</v>
      </c>
      <c r="N105" t="str">
        <f>IF(Table6[[#This Row],[Selling_Price_per_Unit]]&lt;=$I$5,"Low",IF(Table6[[#This Row],[Selling_Price_per_Unit]]&lt;=$I$6,"Mid","Premium"))</f>
        <v>Mid</v>
      </c>
      <c r="O105">
        <v>-7560618</v>
      </c>
      <c r="R105" s="34" t="s">
        <v>332</v>
      </c>
      <c r="S105" s="7" t="s">
        <v>1289</v>
      </c>
      <c r="T105" s="35">
        <v>17085</v>
      </c>
      <c r="U105">
        <v>3485340</v>
      </c>
      <c r="V105" t="str">
        <f>IF(Table7[[#This Row],[Selling_Price_per_Unit]]&lt;=$Q$4,"Low",IF(Table7[[#This Row],[Selling_Price_per_Unit]]&lt;=$Q$5,"Mid","Premium"))</f>
        <v>Premium</v>
      </c>
      <c r="W105">
        <v>2406344</v>
      </c>
    </row>
    <row r="106" spans="2:23" x14ac:dyDescent="0.3">
      <c r="B106" t="s">
        <v>339</v>
      </c>
      <c r="C106" t="s">
        <v>1294</v>
      </c>
      <c r="D106">
        <v>15413</v>
      </c>
      <c r="E106">
        <v>44019528</v>
      </c>
      <c r="F106" t="str">
        <f>IF(Table5[[#This Row],[Selling_Price_per_Unit]]&lt;=$A$5,"Low",IF(Table5[[#This Row],[Selling_Price_per_Unit]]&lt;=$A$6,"Mid","Premium"))</f>
        <v>Premium</v>
      </c>
      <c r="G106">
        <v>20631889</v>
      </c>
      <c r="J106" s="34" t="s">
        <v>318</v>
      </c>
      <c r="K106" s="7" t="s">
        <v>1279</v>
      </c>
      <c r="L106" s="35">
        <v>11722</v>
      </c>
      <c r="M106">
        <v>39585194</v>
      </c>
      <c r="N106" t="str">
        <f>IF(Table6[[#This Row],[Selling_Price_per_Unit]]&lt;=$I$5,"Low",IF(Table6[[#This Row],[Selling_Price_per_Unit]]&lt;=$I$6,"Mid","Premium"))</f>
        <v>Premium</v>
      </c>
      <c r="O106">
        <v>-10566089</v>
      </c>
      <c r="R106" s="36" t="s">
        <v>333</v>
      </c>
      <c r="S106" s="37" t="s">
        <v>1290</v>
      </c>
      <c r="T106" s="38">
        <v>8791</v>
      </c>
      <c r="U106">
        <v>22742317</v>
      </c>
      <c r="V106" t="str">
        <f>IF(Table7[[#This Row],[Selling_Price_per_Unit]]&lt;=$Q$4,"Low",IF(Table7[[#This Row],[Selling_Price_per_Unit]]&lt;=$Q$5,"Mid","Premium"))</f>
        <v>Mid</v>
      </c>
      <c r="W106">
        <v>-4587092</v>
      </c>
    </row>
    <row r="107" spans="2:23" x14ac:dyDescent="0.3">
      <c r="B107" t="s">
        <v>342</v>
      </c>
      <c r="C107" t="s">
        <v>1028</v>
      </c>
      <c r="D107">
        <v>11403</v>
      </c>
      <c r="E107">
        <v>28564515</v>
      </c>
      <c r="F107" t="str">
        <f>IF(Table5[[#This Row],[Selling_Price_per_Unit]]&lt;=$A$5,"Low",IF(Table5[[#This Row],[Selling_Price_per_Unit]]&lt;=$A$6,"Mid","Premium"))</f>
        <v>Premium</v>
      </c>
      <c r="G107">
        <v>12475982</v>
      </c>
      <c r="J107" s="34" t="s">
        <v>319</v>
      </c>
      <c r="K107" s="7" t="s">
        <v>1280</v>
      </c>
      <c r="L107" s="35">
        <v>6175</v>
      </c>
      <c r="M107">
        <v>21266700</v>
      </c>
      <c r="N107" t="str">
        <f>IF(Table6[[#This Row],[Selling_Price_per_Unit]]&lt;=$I$5,"Low",IF(Table6[[#This Row],[Selling_Price_per_Unit]]&lt;=$I$6,"Mid","Premium"))</f>
        <v>Low</v>
      </c>
      <c r="O107">
        <v>6431491</v>
      </c>
      <c r="R107" s="36" t="s">
        <v>338</v>
      </c>
      <c r="S107" s="37" t="s">
        <v>1236</v>
      </c>
      <c r="T107" s="38">
        <v>6795</v>
      </c>
      <c r="U107">
        <v>29836845</v>
      </c>
      <c r="V107" t="str">
        <f>IF(Table7[[#This Row],[Selling_Price_per_Unit]]&lt;=$Q$4,"Low",IF(Table7[[#This Row],[Selling_Price_per_Unit]]&lt;=$Q$5,"Mid","Premium"))</f>
        <v>Mid</v>
      </c>
      <c r="W107">
        <v>25088453</v>
      </c>
    </row>
    <row r="108" spans="2:23" x14ac:dyDescent="0.3">
      <c r="B108" t="s">
        <v>344</v>
      </c>
      <c r="C108" t="s">
        <v>1298</v>
      </c>
      <c r="D108">
        <v>10487</v>
      </c>
      <c r="E108">
        <v>31461000</v>
      </c>
      <c r="F108" t="str">
        <f>IF(Table5[[#This Row],[Selling_Price_per_Unit]]&lt;=$A$5,"Low",IF(Table5[[#This Row],[Selling_Price_per_Unit]]&lt;=$A$6,"Mid","Premium"))</f>
        <v>Mid</v>
      </c>
      <c r="G108">
        <v>22518398</v>
      </c>
      <c r="J108" s="34" t="s">
        <v>321</v>
      </c>
      <c r="K108" s="7" t="s">
        <v>1086</v>
      </c>
      <c r="L108" s="35">
        <v>19264</v>
      </c>
      <c r="M108">
        <v>40743360</v>
      </c>
      <c r="N108" t="str">
        <f>IF(Table6[[#This Row],[Selling_Price_per_Unit]]&lt;=$I$5,"Low",IF(Table6[[#This Row],[Selling_Price_per_Unit]]&lt;=$I$6,"Mid","Premium"))</f>
        <v>Premium</v>
      </c>
      <c r="O108">
        <v>22920726</v>
      </c>
      <c r="R108" s="36" t="s">
        <v>341</v>
      </c>
      <c r="S108" s="37" t="s">
        <v>1296</v>
      </c>
      <c r="T108" s="38">
        <v>9728</v>
      </c>
      <c r="U108">
        <v>18395648</v>
      </c>
      <c r="V108" t="str">
        <f>IF(Table7[[#This Row],[Selling_Price_per_Unit]]&lt;=$Q$4,"Low",IF(Table7[[#This Row],[Selling_Price_per_Unit]]&lt;=$Q$5,"Mid","Premium"))</f>
        <v>Mid</v>
      </c>
      <c r="W108">
        <v>1509839</v>
      </c>
    </row>
    <row r="109" spans="2:23" x14ac:dyDescent="0.3">
      <c r="B109" t="s">
        <v>345</v>
      </c>
      <c r="C109" t="s">
        <v>1299</v>
      </c>
      <c r="D109">
        <v>14380</v>
      </c>
      <c r="E109">
        <v>60122780</v>
      </c>
      <c r="F109" t="str">
        <f>IF(Table5[[#This Row],[Selling_Price_per_Unit]]&lt;=$A$5,"Low",IF(Table5[[#This Row],[Selling_Price_per_Unit]]&lt;=$A$6,"Mid","Premium"))</f>
        <v>Premium</v>
      </c>
      <c r="G109">
        <v>35778842</v>
      </c>
      <c r="J109" s="34" t="s">
        <v>328</v>
      </c>
      <c r="K109" s="7" t="s">
        <v>1287</v>
      </c>
      <c r="L109" s="35">
        <v>6516</v>
      </c>
      <c r="M109">
        <v>26481024</v>
      </c>
      <c r="N109" t="str">
        <f>IF(Table6[[#This Row],[Selling_Price_per_Unit]]&lt;=$I$5,"Low",IF(Table6[[#This Row],[Selling_Price_per_Unit]]&lt;=$I$6,"Mid","Premium"))</f>
        <v>Mid</v>
      </c>
      <c r="O109">
        <v>-26282406</v>
      </c>
      <c r="R109" s="36" t="s">
        <v>343</v>
      </c>
      <c r="S109" s="37" t="s">
        <v>1297</v>
      </c>
      <c r="T109" s="38">
        <v>4520</v>
      </c>
      <c r="U109">
        <v>2594480</v>
      </c>
      <c r="V109" t="str">
        <f>IF(Table7[[#This Row],[Selling_Price_per_Unit]]&lt;=$Q$4,"Low",IF(Table7[[#This Row],[Selling_Price_per_Unit]]&lt;=$Q$5,"Mid","Premium"))</f>
        <v>Low</v>
      </c>
      <c r="W109">
        <v>-5475590</v>
      </c>
    </row>
    <row r="110" spans="2:23" x14ac:dyDescent="0.3">
      <c r="B110" t="s">
        <v>347</v>
      </c>
      <c r="C110" t="s">
        <v>1301</v>
      </c>
      <c r="D110">
        <v>11016</v>
      </c>
      <c r="E110">
        <v>45881640</v>
      </c>
      <c r="F110" t="str">
        <f>IF(Table5[[#This Row],[Selling_Price_per_Unit]]&lt;=$A$5,"Low",IF(Table5[[#This Row],[Selling_Price_per_Unit]]&lt;=$A$6,"Mid","Premium"))</f>
        <v>Premium</v>
      </c>
      <c r="G110">
        <v>-504475</v>
      </c>
      <c r="J110" s="34" t="s">
        <v>336</v>
      </c>
      <c r="K110" s="7" t="s">
        <v>1252</v>
      </c>
      <c r="L110" s="35">
        <v>16163</v>
      </c>
      <c r="M110">
        <v>13479942</v>
      </c>
      <c r="N110" t="str">
        <f>IF(Table6[[#This Row],[Selling_Price_per_Unit]]&lt;=$I$5,"Low",IF(Table6[[#This Row],[Selling_Price_per_Unit]]&lt;=$I$6,"Mid","Premium"))</f>
        <v>Premium</v>
      </c>
      <c r="O110">
        <v>10870934</v>
      </c>
      <c r="R110" s="34" t="s">
        <v>348</v>
      </c>
      <c r="S110" s="7" t="s">
        <v>1302</v>
      </c>
      <c r="T110" s="35">
        <v>16059</v>
      </c>
      <c r="U110">
        <v>38830662</v>
      </c>
      <c r="V110" t="str">
        <f>IF(Table7[[#This Row],[Selling_Price_per_Unit]]&lt;=$Q$4,"Low",IF(Table7[[#This Row],[Selling_Price_per_Unit]]&lt;=$Q$5,"Mid","Premium"))</f>
        <v>Premium</v>
      </c>
      <c r="W110">
        <v>22187525</v>
      </c>
    </row>
    <row r="111" spans="2:23" x14ac:dyDescent="0.3">
      <c r="B111" t="s">
        <v>350</v>
      </c>
      <c r="C111" t="s">
        <v>1272</v>
      </c>
      <c r="D111">
        <v>3896</v>
      </c>
      <c r="E111">
        <v>17707320</v>
      </c>
      <c r="F111" t="str">
        <f>IF(Table5[[#This Row],[Selling_Price_per_Unit]]&lt;=$A$5,"Low",IF(Table5[[#This Row],[Selling_Price_per_Unit]]&lt;=$A$6,"Mid","Premium"))</f>
        <v>Low</v>
      </c>
      <c r="G111">
        <v>8828386</v>
      </c>
      <c r="J111" s="34" t="s">
        <v>337</v>
      </c>
      <c r="K111" s="7" t="s">
        <v>1293</v>
      </c>
      <c r="L111" s="35">
        <v>5472</v>
      </c>
      <c r="M111">
        <v>17647200</v>
      </c>
      <c r="N111" t="str">
        <f>IF(Table6[[#This Row],[Selling_Price_per_Unit]]&lt;=$I$5,"Low",IF(Table6[[#This Row],[Selling_Price_per_Unit]]&lt;=$I$6,"Mid","Premium"))</f>
        <v>Low</v>
      </c>
      <c r="O111">
        <v>11568105</v>
      </c>
      <c r="R111" s="36" t="s">
        <v>349</v>
      </c>
      <c r="S111" s="37" t="s">
        <v>1144</v>
      </c>
      <c r="T111" s="38">
        <v>18201</v>
      </c>
      <c r="U111">
        <v>70929297</v>
      </c>
      <c r="V111" t="str">
        <f>IF(Table7[[#This Row],[Selling_Price_per_Unit]]&lt;=$Q$4,"Low",IF(Table7[[#This Row],[Selling_Price_per_Unit]]&lt;=$Q$5,"Mid","Premium"))</f>
        <v>Premium</v>
      </c>
      <c r="W111">
        <v>19128268</v>
      </c>
    </row>
    <row r="112" spans="2:23" x14ac:dyDescent="0.3">
      <c r="B112" t="s">
        <v>351</v>
      </c>
      <c r="C112" t="s">
        <v>1303</v>
      </c>
      <c r="D112">
        <v>3091</v>
      </c>
      <c r="E112">
        <v>8503341</v>
      </c>
      <c r="F112" t="str">
        <f>IF(Table5[[#This Row],[Selling_Price_per_Unit]]&lt;=$A$5,"Low",IF(Table5[[#This Row],[Selling_Price_per_Unit]]&lt;=$A$6,"Mid","Premium"))</f>
        <v>Low</v>
      </c>
      <c r="G112">
        <v>-7607637</v>
      </c>
      <c r="J112" s="34" t="s">
        <v>340</v>
      </c>
      <c r="K112" s="7" t="s">
        <v>1295</v>
      </c>
      <c r="L112" s="35">
        <v>10605</v>
      </c>
      <c r="M112">
        <v>6225135</v>
      </c>
      <c r="N112" t="str">
        <f>IF(Table6[[#This Row],[Selling_Price_per_Unit]]&lt;=$I$5,"Low",IF(Table6[[#This Row],[Selling_Price_per_Unit]]&lt;=$I$6,"Mid","Premium"))</f>
        <v>Premium</v>
      </c>
      <c r="O112">
        <v>4564155</v>
      </c>
      <c r="R112" s="34" t="s">
        <v>355</v>
      </c>
      <c r="S112" s="7" t="s">
        <v>1171</v>
      </c>
      <c r="T112" s="35">
        <v>8814</v>
      </c>
      <c r="U112">
        <v>24890736</v>
      </c>
      <c r="V112" t="str">
        <f>IF(Table7[[#This Row],[Selling_Price_per_Unit]]&lt;=$Q$4,"Low",IF(Table7[[#This Row],[Selling_Price_per_Unit]]&lt;=$Q$5,"Mid","Premium"))</f>
        <v>Mid</v>
      </c>
      <c r="W112">
        <v>15159142</v>
      </c>
    </row>
    <row r="113" spans="2:23" x14ac:dyDescent="0.3">
      <c r="B113" t="s">
        <v>352</v>
      </c>
      <c r="C113" t="s">
        <v>1304</v>
      </c>
      <c r="D113">
        <v>12803</v>
      </c>
      <c r="E113">
        <v>13071863</v>
      </c>
      <c r="F113" t="str">
        <f>IF(Table5[[#This Row],[Selling_Price_per_Unit]]&lt;=$A$5,"Low",IF(Table5[[#This Row],[Selling_Price_per_Unit]]&lt;=$A$6,"Mid","Premium"))</f>
        <v>Premium</v>
      </c>
      <c r="G113">
        <v>1050697</v>
      </c>
      <c r="J113" s="34" t="s">
        <v>346</v>
      </c>
      <c r="K113" s="7" t="s">
        <v>1300</v>
      </c>
      <c r="L113" s="35">
        <v>6733</v>
      </c>
      <c r="M113">
        <v>32520390</v>
      </c>
      <c r="N113" t="str">
        <f>IF(Table6[[#This Row],[Selling_Price_per_Unit]]&lt;=$I$5,"Low",IF(Table6[[#This Row],[Selling_Price_per_Unit]]&lt;=$I$6,"Mid","Premium"))</f>
        <v>Mid</v>
      </c>
      <c r="O113">
        <v>-22917743</v>
      </c>
      <c r="R113" s="36" t="s">
        <v>356</v>
      </c>
      <c r="S113" s="37" t="s">
        <v>1305</v>
      </c>
      <c r="T113" s="38">
        <v>3639</v>
      </c>
      <c r="U113">
        <v>7394448</v>
      </c>
      <c r="V113" t="str">
        <f>IF(Table7[[#This Row],[Selling_Price_per_Unit]]&lt;=$Q$4,"Low",IF(Table7[[#This Row],[Selling_Price_per_Unit]]&lt;=$Q$5,"Mid","Premium"))</f>
        <v>Low</v>
      </c>
      <c r="W113">
        <v>-1121071</v>
      </c>
    </row>
    <row r="114" spans="2:23" x14ac:dyDescent="0.3">
      <c r="B114" t="s">
        <v>353</v>
      </c>
      <c r="C114" t="s">
        <v>1117</v>
      </c>
      <c r="D114">
        <v>7683</v>
      </c>
      <c r="E114">
        <v>9342528</v>
      </c>
      <c r="F114" t="str">
        <f>IF(Table5[[#This Row],[Selling_Price_per_Unit]]&lt;=$A$5,"Low",IF(Table5[[#This Row],[Selling_Price_per_Unit]]&lt;=$A$6,"Mid","Premium"))</f>
        <v>Mid</v>
      </c>
      <c r="G114">
        <v>-5703827</v>
      </c>
      <c r="J114" s="34" t="s">
        <v>354</v>
      </c>
      <c r="K114" s="7" t="s">
        <v>1216</v>
      </c>
      <c r="L114" s="35">
        <v>2812</v>
      </c>
      <c r="M114">
        <v>14000948</v>
      </c>
      <c r="N114" t="str">
        <f>IF(Table6[[#This Row],[Selling_Price_per_Unit]]&lt;=$I$5,"Low",IF(Table6[[#This Row],[Selling_Price_per_Unit]]&lt;=$I$6,"Mid","Premium"))</f>
        <v>Low</v>
      </c>
      <c r="O114">
        <v>-44218996</v>
      </c>
      <c r="R114" s="34" t="s">
        <v>364</v>
      </c>
      <c r="S114" s="7" t="s">
        <v>1271</v>
      </c>
      <c r="T114" s="35">
        <v>17606</v>
      </c>
      <c r="U114">
        <v>31074590</v>
      </c>
      <c r="V114" t="str">
        <f>IF(Table7[[#This Row],[Selling_Price_per_Unit]]&lt;=$Q$4,"Low",IF(Table7[[#This Row],[Selling_Price_per_Unit]]&lt;=$Q$5,"Mid","Premium"))</f>
        <v>Premium</v>
      </c>
      <c r="W114">
        <v>22216667</v>
      </c>
    </row>
    <row r="115" spans="2:23" x14ac:dyDescent="0.3">
      <c r="B115" t="s">
        <v>357</v>
      </c>
      <c r="C115" t="s">
        <v>1103</v>
      </c>
      <c r="D115">
        <v>16188</v>
      </c>
      <c r="E115">
        <v>14617764</v>
      </c>
      <c r="F115" t="str">
        <f>IF(Table5[[#This Row],[Selling_Price_per_Unit]]&lt;=$A$5,"Low",IF(Table5[[#This Row],[Selling_Price_per_Unit]]&lt;=$A$6,"Mid","Premium"))</f>
        <v>Premium</v>
      </c>
      <c r="G115">
        <v>2149787</v>
      </c>
      <c r="J115" s="34" t="s">
        <v>359</v>
      </c>
      <c r="K115" s="7" t="s">
        <v>1307</v>
      </c>
      <c r="L115" s="35">
        <v>8424</v>
      </c>
      <c r="M115">
        <v>31893264</v>
      </c>
      <c r="N115" t="str">
        <f>IF(Table6[[#This Row],[Selling_Price_per_Unit]]&lt;=$I$5,"Low",IF(Table6[[#This Row],[Selling_Price_per_Unit]]&lt;=$I$6,"Mid","Premium"))</f>
        <v>Mid</v>
      </c>
      <c r="O115">
        <v>11938531</v>
      </c>
      <c r="R115" s="36" t="s">
        <v>365</v>
      </c>
      <c r="S115" s="37" t="s">
        <v>1311</v>
      </c>
      <c r="T115" s="38">
        <v>18440</v>
      </c>
      <c r="U115">
        <v>89009880</v>
      </c>
      <c r="V115" t="str">
        <f>IF(Table7[[#This Row],[Selling_Price_per_Unit]]&lt;=$Q$4,"Low",IF(Table7[[#This Row],[Selling_Price_per_Unit]]&lt;=$Q$5,"Mid","Premium"))</f>
        <v>Premium</v>
      </c>
      <c r="W115">
        <v>31874906</v>
      </c>
    </row>
    <row r="116" spans="2:23" x14ac:dyDescent="0.3">
      <c r="B116" t="s">
        <v>358</v>
      </c>
      <c r="C116" t="s">
        <v>1306</v>
      </c>
      <c r="D116">
        <v>19588</v>
      </c>
      <c r="E116">
        <v>82191248</v>
      </c>
      <c r="F116" t="str">
        <f>IF(Table5[[#This Row],[Selling_Price_per_Unit]]&lt;=$A$5,"Low",IF(Table5[[#This Row],[Selling_Price_per_Unit]]&lt;=$A$6,"Mid","Premium"))</f>
        <v>Premium</v>
      </c>
      <c r="G116">
        <v>63689136</v>
      </c>
      <c r="J116" s="34" t="s">
        <v>362</v>
      </c>
      <c r="K116" s="7" t="s">
        <v>1310</v>
      </c>
      <c r="L116" s="35">
        <v>5238</v>
      </c>
      <c r="M116">
        <v>17343018</v>
      </c>
      <c r="N116" t="str">
        <f>IF(Table6[[#This Row],[Selling_Price_per_Unit]]&lt;=$I$5,"Low",IF(Table6[[#This Row],[Selling_Price_per_Unit]]&lt;=$I$6,"Mid","Premium"))</f>
        <v>Low</v>
      </c>
      <c r="O116">
        <v>-7615283</v>
      </c>
      <c r="R116" s="36" t="s">
        <v>367</v>
      </c>
      <c r="S116" s="37" t="s">
        <v>1313</v>
      </c>
      <c r="T116" s="38">
        <v>4308</v>
      </c>
      <c r="U116">
        <v>16818432</v>
      </c>
      <c r="V116" t="str">
        <f>IF(Table7[[#This Row],[Selling_Price_per_Unit]]&lt;=$Q$4,"Low",IF(Table7[[#This Row],[Selling_Price_per_Unit]]&lt;=$Q$5,"Mid","Premium"))</f>
        <v>Low</v>
      </c>
      <c r="W116">
        <v>12674526</v>
      </c>
    </row>
    <row r="117" spans="2:23" x14ac:dyDescent="0.3">
      <c r="B117" t="s">
        <v>360</v>
      </c>
      <c r="C117" t="s">
        <v>1308</v>
      </c>
      <c r="D117">
        <v>1862</v>
      </c>
      <c r="E117">
        <v>7110978</v>
      </c>
      <c r="F117" t="str">
        <f>IF(Table5[[#This Row],[Selling_Price_per_Unit]]&lt;=$A$5,"Low",IF(Table5[[#This Row],[Selling_Price_per_Unit]]&lt;=$A$6,"Mid","Premium"))</f>
        <v>Low</v>
      </c>
      <c r="G117">
        <v>-22464180</v>
      </c>
      <c r="J117" s="34" t="s">
        <v>363</v>
      </c>
      <c r="K117" s="7" t="s">
        <v>1302</v>
      </c>
      <c r="L117" s="35">
        <v>3969</v>
      </c>
      <c r="M117">
        <v>4754862</v>
      </c>
      <c r="N117" t="str">
        <f>IF(Table6[[#This Row],[Selling_Price_per_Unit]]&lt;=$I$5,"Low",IF(Table6[[#This Row],[Selling_Price_per_Unit]]&lt;=$I$6,"Mid","Premium"))</f>
        <v>Low</v>
      </c>
      <c r="O117">
        <v>-9791452</v>
      </c>
      <c r="R117" s="34" t="s">
        <v>372</v>
      </c>
      <c r="S117" s="7" t="s">
        <v>1317</v>
      </c>
      <c r="T117" s="35">
        <v>4219</v>
      </c>
      <c r="U117">
        <v>227826</v>
      </c>
      <c r="V117" t="str">
        <f>IF(Table7[[#This Row],[Selling_Price_per_Unit]]&lt;=$Q$4,"Low",IF(Table7[[#This Row],[Selling_Price_per_Unit]]&lt;=$Q$5,"Mid","Premium"))</f>
        <v>Low</v>
      </c>
      <c r="W117">
        <v>-639362</v>
      </c>
    </row>
    <row r="118" spans="2:23" x14ac:dyDescent="0.3">
      <c r="B118" t="s">
        <v>361</v>
      </c>
      <c r="C118" t="s">
        <v>1309</v>
      </c>
      <c r="D118">
        <v>14981</v>
      </c>
      <c r="E118">
        <v>9348144</v>
      </c>
      <c r="F118" t="str">
        <f>IF(Table5[[#This Row],[Selling_Price_per_Unit]]&lt;=$A$5,"Low",IF(Table5[[#This Row],[Selling_Price_per_Unit]]&lt;=$A$6,"Mid","Premium"))</f>
        <v>Premium</v>
      </c>
      <c r="G118">
        <v>188400</v>
      </c>
      <c r="J118" s="34" t="s">
        <v>368</v>
      </c>
      <c r="K118" s="7" t="s">
        <v>1314</v>
      </c>
      <c r="L118" s="35">
        <v>17870</v>
      </c>
      <c r="M118">
        <v>45407670</v>
      </c>
      <c r="N118" t="str">
        <f>IF(Table6[[#This Row],[Selling_Price_per_Unit]]&lt;=$I$5,"Low",IF(Table6[[#This Row],[Selling_Price_per_Unit]]&lt;=$I$6,"Mid","Premium"))</f>
        <v>Premium</v>
      </c>
      <c r="O118">
        <v>41777547</v>
      </c>
      <c r="R118" s="36" t="s">
        <v>373</v>
      </c>
      <c r="S118" s="37" t="s">
        <v>1318</v>
      </c>
      <c r="T118" s="38">
        <v>13200</v>
      </c>
      <c r="U118">
        <v>64930800</v>
      </c>
      <c r="V118" t="str">
        <f>IF(Table7[[#This Row],[Selling_Price_per_Unit]]&lt;=$Q$4,"Low",IF(Table7[[#This Row],[Selling_Price_per_Unit]]&lt;=$Q$5,"Mid","Premium"))</f>
        <v>Premium</v>
      </c>
      <c r="W118">
        <v>44027490</v>
      </c>
    </row>
    <row r="119" spans="2:23" x14ac:dyDescent="0.3">
      <c r="B119" t="s">
        <v>366</v>
      </c>
      <c r="C119" t="s">
        <v>1312</v>
      </c>
      <c r="D119">
        <v>10517</v>
      </c>
      <c r="E119">
        <v>52406211</v>
      </c>
      <c r="F119" t="str">
        <f>IF(Table5[[#This Row],[Selling_Price_per_Unit]]&lt;=$A$5,"Low",IF(Table5[[#This Row],[Selling_Price_per_Unit]]&lt;=$A$6,"Mid","Premium"))</f>
        <v>Premium</v>
      </c>
      <c r="G119">
        <v>-5433445</v>
      </c>
      <c r="J119" s="34" t="s">
        <v>369</v>
      </c>
      <c r="K119" s="7" t="s">
        <v>1315</v>
      </c>
      <c r="L119" s="35">
        <v>16370</v>
      </c>
      <c r="M119">
        <v>44362700</v>
      </c>
      <c r="N119" t="str">
        <f>IF(Table6[[#This Row],[Selling_Price_per_Unit]]&lt;=$I$5,"Low",IF(Table6[[#This Row],[Selling_Price_per_Unit]]&lt;=$I$6,"Mid","Premium"))</f>
        <v>Premium</v>
      </c>
      <c r="O119">
        <v>10932485</v>
      </c>
      <c r="R119" s="36" t="s">
        <v>380</v>
      </c>
      <c r="S119" s="37" t="s">
        <v>1321</v>
      </c>
      <c r="T119" s="38">
        <v>11382</v>
      </c>
      <c r="U119">
        <v>19838826</v>
      </c>
      <c r="V119" t="str">
        <f>IF(Table7[[#This Row],[Selling_Price_per_Unit]]&lt;=$Q$4,"Low",IF(Table7[[#This Row],[Selling_Price_per_Unit]]&lt;=$Q$5,"Mid","Premium"))</f>
        <v>Premium</v>
      </c>
      <c r="W119">
        <v>17293288</v>
      </c>
    </row>
    <row r="120" spans="2:23" x14ac:dyDescent="0.3">
      <c r="B120" t="s">
        <v>371</v>
      </c>
      <c r="C120" t="s">
        <v>1316</v>
      </c>
      <c r="D120">
        <v>9061</v>
      </c>
      <c r="E120">
        <v>28098161</v>
      </c>
      <c r="F120" t="str">
        <f>IF(Table5[[#This Row],[Selling_Price_per_Unit]]&lt;=$A$5,"Low",IF(Table5[[#This Row],[Selling_Price_per_Unit]]&lt;=$A$6,"Mid","Premium"))</f>
        <v>Mid</v>
      </c>
      <c r="G120">
        <v>-9351363</v>
      </c>
      <c r="J120" s="34" t="s">
        <v>370</v>
      </c>
      <c r="K120" s="7" t="s">
        <v>1214</v>
      </c>
      <c r="L120" s="35">
        <v>14213</v>
      </c>
      <c r="M120">
        <v>45112062</v>
      </c>
      <c r="N120" t="str">
        <f>IF(Table6[[#This Row],[Selling_Price_per_Unit]]&lt;=$I$5,"Low",IF(Table6[[#This Row],[Selling_Price_per_Unit]]&lt;=$I$6,"Mid","Premium"))</f>
        <v>Premium</v>
      </c>
      <c r="O120">
        <v>3049514</v>
      </c>
      <c r="R120" s="36" t="s">
        <v>382</v>
      </c>
      <c r="S120" s="37" t="s">
        <v>1260</v>
      </c>
      <c r="T120" s="38">
        <v>3564</v>
      </c>
      <c r="U120">
        <v>17114328</v>
      </c>
      <c r="V120" t="str">
        <f>IF(Table7[[#This Row],[Selling_Price_per_Unit]]&lt;=$Q$4,"Low",IF(Table7[[#This Row],[Selling_Price_per_Unit]]&lt;=$Q$5,"Mid","Premium"))</f>
        <v>Low</v>
      </c>
      <c r="W120">
        <v>-11663262</v>
      </c>
    </row>
    <row r="121" spans="2:23" x14ac:dyDescent="0.3">
      <c r="B121" t="s">
        <v>374</v>
      </c>
      <c r="C121" t="s">
        <v>1162</v>
      </c>
      <c r="D121">
        <v>5241</v>
      </c>
      <c r="E121">
        <v>4853166</v>
      </c>
      <c r="F121" t="str">
        <f>IF(Table5[[#This Row],[Selling_Price_per_Unit]]&lt;=$A$5,"Low",IF(Table5[[#This Row],[Selling_Price_per_Unit]]&lt;=$A$6,"Mid","Premium"))</f>
        <v>Low</v>
      </c>
      <c r="G121">
        <v>-1909590</v>
      </c>
      <c r="J121" s="34" t="s">
        <v>379</v>
      </c>
      <c r="K121" s="7" t="s">
        <v>1320</v>
      </c>
      <c r="L121" s="35">
        <v>11677</v>
      </c>
      <c r="M121">
        <v>7998745</v>
      </c>
      <c r="N121" t="str">
        <f>IF(Table6[[#This Row],[Selling_Price_per_Unit]]&lt;=$I$5,"Low",IF(Table6[[#This Row],[Selling_Price_per_Unit]]&lt;=$I$6,"Mid","Premium"))</f>
        <v>Premium</v>
      </c>
      <c r="O121">
        <v>-1868791</v>
      </c>
      <c r="R121" s="34" t="s">
        <v>388</v>
      </c>
      <c r="S121" s="7" t="s">
        <v>1327</v>
      </c>
      <c r="T121" s="35">
        <v>12206</v>
      </c>
      <c r="U121">
        <v>2026196</v>
      </c>
      <c r="V121" t="str">
        <f>IF(Table7[[#This Row],[Selling_Price_per_Unit]]&lt;=$Q$4,"Low",IF(Table7[[#This Row],[Selling_Price_per_Unit]]&lt;=$Q$5,"Mid","Premium"))</f>
        <v>Premium</v>
      </c>
      <c r="W121">
        <v>-472471</v>
      </c>
    </row>
    <row r="122" spans="2:23" x14ac:dyDescent="0.3">
      <c r="B122" t="s">
        <v>375</v>
      </c>
      <c r="C122" t="s">
        <v>1131</v>
      </c>
      <c r="D122">
        <v>11266</v>
      </c>
      <c r="E122">
        <v>11727906</v>
      </c>
      <c r="F122" t="str">
        <f>IF(Table5[[#This Row],[Selling_Price_per_Unit]]&lt;=$A$5,"Low",IF(Table5[[#This Row],[Selling_Price_per_Unit]]&lt;=$A$6,"Mid","Premium"))</f>
        <v>Premium</v>
      </c>
      <c r="G122">
        <v>4206547</v>
      </c>
      <c r="J122" s="34" t="s">
        <v>383</v>
      </c>
      <c r="K122" s="7" t="s">
        <v>1323</v>
      </c>
      <c r="L122" s="35">
        <v>8509</v>
      </c>
      <c r="M122">
        <v>1438021</v>
      </c>
      <c r="N122" t="str">
        <f>IF(Table6[[#This Row],[Selling_Price_per_Unit]]&lt;=$I$5,"Low",IF(Table6[[#This Row],[Selling_Price_per_Unit]]&lt;=$I$6,"Mid","Premium"))</f>
        <v>Mid</v>
      </c>
      <c r="O122">
        <v>-1153428</v>
      </c>
      <c r="R122" s="36" t="s">
        <v>389</v>
      </c>
      <c r="S122" s="37" t="s">
        <v>1276</v>
      </c>
      <c r="T122" s="38">
        <v>16249</v>
      </c>
      <c r="U122">
        <v>46927112</v>
      </c>
      <c r="V122" t="str">
        <f>IF(Table7[[#This Row],[Selling_Price_per_Unit]]&lt;=$Q$4,"Low",IF(Table7[[#This Row],[Selling_Price_per_Unit]]&lt;=$Q$5,"Mid","Premium"))</f>
        <v>Premium</v>
      </c>
      <c r="W122">
        <v>28352081</v>
      </c>
    </row>
    <row r="123" spans="2:23" x14ac:dyDescent="0.3">
      <c r="B123" t="s">
        <v>376</v>
      </c>
      <c r="C123" t="s">
        <v>1077</v>
      </c>
      <c r="D123">
        <v>5498</v>
      </c>
      <c r="E123">
        <v>23047616</v>
      </c>
      <c r="F123" t="str">
        <f>IF(Table5[[#This Row],[Selling_Price_per_Unit]]&lt;=$A$5,"Low",IF(Table5[[#This Row],[Selling_Price_per_Unit]]&lt;=$A$6,"Mid","Premium"))</f>
        <v>Low</v>
      </c>
      <c r="G123">
        <v>-33746988</v>
      </c>
      <c r="J123" s="34" t="s">
        <v>384</v>
      </c>
      <c r="K123" s="7" t="s">
        <v>1324</v>
      </c>
      <c r="L123" s="35">
        <v>14487</v>
      </c>
      <c r="M123">
        <v>12748560</v>
      </c>
      <c r="N123" t="str">
        <f>IF(Table6[[#This Row],[Selling_Price_per_Unit]]&lt;=$I$5,"Low",IF(Table6[[#This Row],[Selling_Price_per_Unit]]&lt;=$I$6,"Mid","Premium"))</f>
        <v>Premium</v>
      </c>
      <c r="O123">
        <v>1950710</v>
      </c>
      <c r="R123" s="36" t="s">
        <v>391</v>
      </c>
      <c r="S123" s="37" t="s">
        <v>1103</v>
      </c>
      <c r="T123" s="38">
        <v>10939</v>
      </c>
      <c r="U123">
        <v>21670159</v>
      </c>
      <c r="V123" t="str">
        <f>IF(Table7[[#This Row],[Selling_Price_per_Unit]]&lt;=$Q$4,"Low",IF(Table7[[#This Row],[Selling_Price_per_Unit]]&lt;=$Q$5,"Mid","Premium"))</f>
        <v>Mid</v>
      </c>
      <c r="W123">
        <v>7379803</v>
      </c>
    </row>
    <row r="124" spans="2:23" x14ac:dyDescent="0.3">
      <c r="B124" t="s">
        <v>377</v>
      </c>
      <c r="C124" t="s">
        <v>1319</v>
      </c>
      <c r="D124">
        <v>17577</v>
      </c>
      <c r="E124">
        <v>77584878</v>
      </c>
      <c r="F124" t="str">
        <f>IF(Table5[[#This Row],[Selling_Price_per_Unit]]&lt;=$A$5,"Low",IF(Table5[[#This Row],[Selling_Price_per_Unit]]&lt;=$A$6,"Mid","Premium"))</f>
        <v>Premium</v>
      </c>
      <c r="G124">
        <v>70987094</v>
      </c>
      <c r="J124" s="34" t="s">
        <v>390</v>
      </c>
      <c r="K124" s="7" t="s">
        <v>1328</v>
      </c>
      <c r="L124" s="35">
        <v>13218</v>
      </c>
      <c r="M124">
        <v>15861600</v>
      </c>
      <c r="N124" t="str">
        <f>IF(Table6[[#This Row],[Selling_Price_per_Unit]]&lt;=$I$5,"Low",IF(Table6[[#This Row],[Selling_Price_per_Unit]]&lt;=$I$6,"Mid","Premium"))</f>
        <v>Premium</v>
      </c>
      <c r="O124">
        <v>-452493</v>
      </c>
      <c r="R124" s="36" t="s">
        <v>394</v>
      </c>
      <c r="S124" s="37" t="s">
        <v>1230</v>
      </c>
      <c r="T124" s="38">
        <v>2071</v>
      </c>
      <c r="U124">
        <v>2342301</v>
      </c>
      <c r="V124" t="str">
        <f>IF(Table7[[#This Row],[Selling_Price_per_Unit]]&lt;=$Q$4,"Low",IF(Table7[[#This Row],[Selling_Price_per_Unit]]&lt;=$Q$5,"Mid","Premium"))</f>
        <v>Low</v>
      </c>
      <c r="W124">
        <v>-77654</v>
      </c>
    </row>
    <row r="125" spans="2:23" x14ac:dyDescent="0.3">
      <c r="B125" t="s">
        <v>378</v>
      </c>
      <c r="C125" t="s">
        <v>1111</v>
      </c>
      <c r="D125">
        <v>1794</v>
      </c>
      <c r="E125">
        <v>8099910</v>
      </c>
      <c r="F125" t="str">
        <f>IF(Table5[[#This Row],[Selling_Price_per_Unit]]&lt;=$A$5,"Low",IF(Table5[[#This Row],[Selling_Price_per_Unit]]&lt;=$A$6,"Mid","Premium"))</f>
        <v>Low</v>
      </c>
      <c r="G125">
        <v>-37974013</v>
      </c>
      <c r="J125" s="34" t="s">
        <v>392</v>
      </c>
      <c r="K125" s="7" t="s">
        <v>1329</v>
      </c>
      <c r="L125" s="35">
        <v>14781</v>
      </c>
      <c r="M125">
        <v>15697422</v>
      </c>
      <c r="N125" t="str">
        <f>IF(Table6[[#This Row],[Selling_Price_per_Unit]]&lt;=$I$5,"Low",IF(Table6[[#This Row],[Selling_Price_per_Unit]]&lt;=$I$6,"Mid","Premium"))</f>
        <v>Premium</v>
      </c>
      <c r="O125">
        <v>4503851</v>
      </c>
      <c r="R125" s="34" t="s">
        <v>396</v>
      </c>
      <c r="S125" s="7" t="s">
        <v>1218</v>
      </c>
      <c r="T125" s="35">
        <v>6584</v>
      </c>
      <c r="U125">
        <v>3700208</v>
      </c>
      <c r="V125" t="str">
        <f>IF(Table7[[#This Row],[Selling_Price_per_Unit]]&lt;=$Q$4,"Low",IF(Table7[[#This Row],[Selling_Price_per_Unit]]&lt;=$Q$5,"Mid","Premium"))</f>
        <v>Mid</v>
      </c>
      <c r="W125">
        <v>2191304</v>
      </c>
    </row>
    <row r="126" spans="2:23" x14ac:dyDescent="0.3">
      <c r="B126" t="s">
        <v>381</v>
      </c>
      <c r="C126" t="s">
        <v>1322</v>
      </c>
      <c r="D126">
        <v>2636</v>
      </c>
      <c r="E126">
        <v>4565552</v>
      </c>
      <c r="F126" t="str">
        <f>IF(Table5[[#This Row],[Selling_Price_per_Unit]]&lt;=$A$5,"Low",IF(Table5[[#This Row],[Selling_Price_per_Unit]]&lt;=$A$6,"Mid","Premium"))</f>
        <v>Low</v>
      </c>
      <c r="G126">
        <v>-6529881</v>
      </c>
      <c r="J126" s="34" t="s">
        <v>393</v>
      </c>
      <c r="K126" s="7" t="s">
        <v>1330</v>
      </c>
      <c r="L126" s="35">
        <v>2935</v>
      </c>
      <c r="M126">
        <v>5030590</v>
      </c>
      <c r="N126" t="str">
        <f>IF(Table6[[#This Row],[Selling_Price_per_Unit]]&lt;=$I$5,"Low",IF(Table6[[#This Row],[Selling_Price_per_Unit]]&lt;=$I$6,"Mid","Premium"))</f>
        <v>Low</v>
      </c>
      <c r="O126">
        <v>-15175517</v>
      </c>
      <c r="R126" s="36" t="s">
        <v>397</v>
      </c>
      <c r="S126" s="37" t="s">
        <v>1157</v>
      </c>
      <c r="T126" s="38">
        <v>18161</v>
      </c>
      <c r="U126">
        <v>52648739</v>
      </c>
      <c r="V126" t="str">
        <f>IF(Table7[[#This Row],[Selling_Price_per_Unit]]&lt;=$Q$4,"Low",IF(Table7[[#This Row],[Selling_Price_per_Unit]]&lt;=$Q$5,"Mid","Premium"))</f>
        <v>Premium</v>
      </c>
      <c r="W126">
        <v>46936428</v>
      </c>
    </row>
    <row r="127" spans="2:23" x14ac:dyDescent="0.3">
      <c r="B127" t="s">
        <v>385</v>
      </c>
      <c r="C127" t="s">
        <v>1325</v>
      </c>
      <c r="D127">
        <v>6043</v>
      </c>
      <c r="E127">
        <v>22510175</v>
      </c>
      <c r="F127" t="str">
        <f>IF(Table5[[#This Row],[Selling_Price_per_Unit]]&lt;=$A$5,"Low",IF(Table5[[#This Row],[Selling_Price_per_Unit]]&lt;=$A$6,"Mid","Premium"))</f>
        <v>Mid</v>
      </c>
      <c r="G127">
        <v>15820710</v>
      </c>
      <c r="J127" s="34" t="s">
        <v>395</v>
      </c>
      <c r="K127" s="7" t="s">
        <v>1331</v>
      </c>
      <c r="L127" s="35">
        <v>3882</v>
      </c>
      <c r="M127">
        <v>18552078</v>
      </c>
      <c r="N127" t="str">
        <f>IF(Table6[[#This Row],[Selling_Price_per_Unit]]&lt;=$I$5,"Low",IF(Table6[[#This Row],[Selling_Price_per_Unit]]&lt;=$I$6,"Mid","Premium"))</f>
        <v>Low</v>
      </c>
      <c r="O127">
        <v>10397277</v>
      </c>
      <c r="R127" s="36" t="s">
        <v>401</v>
      </c>
      <c r="S127" s="37" t="s">
        <v>1335</v>
      </c>
      <c r="T127" s="38">
        <v>14271</v>
      </c>
      <c r="U127">
        <v>48421503</v>
      </c>
      <c r="V127" t="str">
        <f>IF(Table7[[#This Row],[Selling_Price_per_Unit]]&lt;=$Q$4,"Low",IF(Table7[[#This Row],[Selling_Price_per_Unit]]&lt;=$Q$5,"Mid","Premium"))</f>
        <v>Premium</v>
      </c>
      <c r="W127">
        <v>13043763</v>
      </c>
    </row>
    <row r="128" spans="2:23" x14ac:dyDescent="0.3">
      <c r="B128" t="s">
        <v>386</v>
      </c>
      <c r="C128" t="s">
        <v>1326</v>
      </c>
      <c r="D128">
        <v>2507</v>
      </c>
      <c r="E128">
        <v>3557433</v>
      </c>
      <c r="F128" t="str">
        <f>IF(Table5[[#This Row],[Selling_Price_per_Unit]]&lt;=$A$5,"Low",IF(Table5[[#This Row],[Selling_Price_per_Unit]]&lt;=$A$6,"Mid","Premium"))</f>
        <v>Low</v>
      </c>
      <c r="G128">
        <v>-12302194</v>
      </c>
      <c r="J128" s="34" t="s">
        <v>402</v>
      </c>
      <c r="K128" s="7" t="s">
        <v>1152</v>
      </c>
      <c r="L128" s="35">
        <v>19149</v>
      </c>
      <c r="M128">
        <v>78893880</v>
      </c>
      <c r="N128" t="str">
        <f>IF(Table6[[#This Row],[Selling_Price_per_Unit]]&lt;=$I$5,"Low",IF(Table6[[#This Row],[Selling_Price_per_Unit]]&lt;=$I$6,"Mid","Premium"))</f>
        <v>Premium</v>
      </c>
      <c r="O128">
        <v>20634966</v>
      </c>
      <c r="R128" s="36" t="s">
        <v>416</v>
      </c>
      <c r="S128" s="37" t="s">
        <v>1346</v>
      </c>
      <c r="T128" s="38">
        <v>12796</v>
      </c>
      <c r="U128">
        <v>28036036</v>
      </c>
      <c r="V128" t="str">
        <f>IF(Table7[[#This Row],[Selling_Price_per_Unit]]&lt;=$Q$4,"Low",IF(Table7[[#This Row],[Selling_Price_per_Unit]]&lt;=$Q$5,"Mid","Premium"))</f>
        <v>Premium</v>
      </c>
      <c r="W128">
        <v>-4276290</v>
      </c>
    </row>
    <row r="129" spans="2:23" x14ac:dyDescent="0.3">
      <c r="B129" t="s">
        <v>387</v>
      </c>
      <c r="C129" t="s">
        <v>1251</v>
      </c>
      <c r="D129">
        <v>6945</v>
      </c>
      <c r="E129">
        <v>5486550</v>
      </c>
      <c r="F129" t="str">
        <f>IF(Table5[[#This Row],[Selling_Price_per_Unit]]&lt;=$A$5,"Low",IF(Table5[[#This Row],[Selling_Price_per_Unit]]&lt;=$A$6,"Mid","Premium"))</f>
        <v>Mid</v>
      </c>
      <c r="G129">
        <v>-2026957</v>
      </c>
      <c r="J129" s="34" t="s">
        <v>407</v>
      </c>
      <c r="K129" s="7" t="s">
        <v>1339</v>
      </c>
      <c r="L129" s="35">
        <v>9573</v>
      </c>
      <c r="M129">
        <v>30604881</v>
      </c>
      <c r="N129" t="str">
        <f>IF(Table6[[#This Row],[Selling_Price_per_Unit]]&lt;=$I$5,"Low",IF(Table6[[#This Row],[Selling_Price_per_Unit]]&lt;=$I$6,"Mid","Premium"))</f>
        <v>Mid</v>
      </c>
      <c r="O129">
        <v>-6448991</v>
      </c>
      <c r="R129" s="34" t="s">
        <v>418</v>
      </c>
      <c r="S129" s="7" t="s">
        <v>1100</v>
      </c>
      <c r="T129" s="35">
        <v>15914</v>
      </c>
      <c r="U129">
        <v>73172572</v>
      </c>
      <c r="V129" t="str">
        <f>IF(Table7[[#This Row],[Selling_Price_per_Unit]]&lt;=$Q$4,"Low",IF(Table7[[#This Row],[Selling_Price_per_Unit]]&lt;=$Q$5,"Mid","Premium"))</f>
        <v>Premium</v>
      </c>
      <c r="W129">
        <v>59419187</v>
      </c>
    </row>
    <row r="130" spans="2:23" x14ac:dyDescent="0.3">
      <c r="B130" t="s">
        <v>398</v>
      </c>
      <c r="C130" t="s">
        <v>1332</v>
      </c>
      <c r="D130">
        <v>15007</v>
      </c>
      <c r="E130">
        <v>9139263</v>
      </c>
      <c r="F130" t="str">
        <f>IF(Table5[[#This Row],[Selling_Price_per_Unit]]&lt;=$A$5,"Low",IF(Table5[[#This Row],[Selling_Price_per_Unit]]&lt;=$A$6,"Mid","Premium"))</f>
        <v>Premium</v>
      </c>
      <c r="G130">
        <v>6832120</v>
      </c>
      <c r="J130" s="34" t="s">
        <v>409</v>
      </c>
      <c r="K130" s="7" t="s">
        <v>1311</v>
      </c>
      <c r="L130" s="35">
        <v>12883</v>
      </c>
      <c r="M130">
        <v>22274707</v>
      </c>
      <c r="N130" t="str">
        <f>IF(Table6[[#This Row],[Selling_Price_per_Unit]]&lt;=$I$5,"Low",IF(Table6[[#This Row],[Selling_Price_per_Unit]]&lt;=$I$6,"Mid","Premium"))</f>
        <v>Premium</v>
      </c>
      <c r="O130">
        <v>18349466</v>
      </c>
      <c r="R130" s="34" t="s">
        <v>419</v>
      </c>
      <c r="S130" s="7" t="s">
        <v>1347</v>
      </c>
      <c r="T130" s="35">
        <v>13301</v>
      </c>
      <c r="U130">
        <v>40022709</v>
      </c>
      <c r="V130" t="str">
        <f>IF(Table7[[#This Row],[Selling_Price_per_Unit]]&lt;=$Q$4,"Low",IF(Table7[[#This Row],[Selling_Price_per_Unit]]&lt;=$Q$5,"Mid","Premium"))</f>
        <v>Premium</v>
      </c>
      <c r="W130">
        <v>12352500</v>
      </c>
    </row>
    <row r="131" spans="2:23" x14ac:dyDescent="0.3">
      <c r="B131" t="s">
        <v>399</v>
      </c>
      <c r="C131" t="s">
        <v>1333</v>
      </c>
      <c r="D131">
        <v>8559</v>
      </c>
      <c r="E131">
        <v>31856598</v>
      </c>
      <c r="F131" t="str">
        <f>IF(Table5[[#This Row],[Selling_Price_per_Unit]]&lt;=$A$5,"Low",IF(Table5[[#This Row],[Selling_Price_per_Unit]]&lt;=$A$6,"Mid","Premium"))</f>
        <v>Mid</v>
      </c>
      <c r="G131">
        <v>-3646720</v>
      </c>
      <c r="J131" s="34" t="s">
        <v>410</v>
      </c>
      <c r="K131" s="7" t="s">
        <v>1341</v>
      </c>
      <c r="L131" s="35">
        <v>17878</v>
      </c>
      <c r="M131">
        <v>63574168</v>
      </c>
      <c r="N131" t="str">
        <f>IF(Table6[[#This Row],[Selling_Price_per_Unit]]&lt;=$I$5,"Low",IF(Table6[[#This Row],[Selling_Price_per_Unit]]&lt;=$I$6,"Mid","Premium"))</f>
        <v>Premium</v>
      </c>
      <c r="O131">
        <v>58194006</v>
      </c>
      <c r="R131" s="36" t="s">
        <v>420</v>
      </c>
      <c r="S131" s="37" t="s">
        <v>1348</v>
      </c>
      <c r="T131" s="38">
        <v>13245</v>
      </c>
      <c r="U131">
        <v>30662175</v>
      </c>
      <c r="V131" t="str">
        <f>IF(Table7[[#This Row],[Selling_Price_per_Unit]]&lt;=$Q$4,"Low",IF(Table7[[#This Row],[Selling_Price_per_Unit]]&lt;=$Q$5,"Mid","Premium"))</f>
        <v>Premium</v>
      </c>
      <c r="W131">
        <v>-1085928</v>
      </c>
    </row>
    <row r="132" spans="2:23" x14ac:dyDescent="0.3">
      <c r="B132" t="s">
        <v>400</v>
      </c>
      <c r="C132" t="s">
        <v>1334</v>
      </c>
      <c r="D132">
        <v>19771</v>
      </c>
      <c r="E132">
        <v>91599043</v>
      </c>
      <c r="F132" t="str">
        <f>IF(Table5[[#This Row],[Selling_Price_per_Unit]]&lt;=$A$5,"Low",IF(Table5[[#This Row],[Selling_Price_per_Unit]]&lt;=$A$6,"Mid","Premium"))</f>
        <v>Premium</v>
      </c>
      <c r="G132">
        <v>36616716</v>
      </c>
      <c r="J132" s="34" t="s">
        <v>414</v>
      </c>
      <c r="K132" s="7" t="s">
        <v>1344</v>
      </c>
      <c r="L132" s="35">
        <v>13439</v>
      </c>
      <c r="M132">
        <v>17376627</v>
      </c>
      <c r="N132" t="str">
        <f>IF(Table6[[#This Row],[Selling_Price_per_Unit]]&lt;=$I$5,"Low",IF(Table6[[#This Row],[Selling_Price_per_Unit]]&lt;=$I$6,"Mid","Premium"))</f>
        <v>Premium</v>
      </c>
      <c r="O132">
        <v>4782377</v>
      </c>
      <c r="R132" s="36" t="s">
        <v>423</v>
      </c>
      <c r="S132" s="37" t="s">
        <v>1351</v>
      </c>
      <c r="T132" s="38">
        <v>15788</v>
      </c>
      <c r="U132">
        <v>26602780</v>
      </c>
      <c r="V132" t="str">
        <f>IF(Table7[[#This Row],[Selling_Price_per_Unit]]&lt;=$Q$4,"Low",IF(Table7[[#This Row],[Selling_Price_per_Unit]]&lt;=$Q$5,"Mid","Premium"))</f>
        <v>Premium</v>
      </c>
      <c r="W132">
        <v>15293964</v>
      </c>
    </row>
    <row r="133" spans="2:23" x14ac:dyDescent="0.3">
      <c r="B133" t="s">
        <v>403</v>
      </c>
      <c r="C133" t="s">
        <v>1336</v>
      </c>
      <c r="D133">
        <v>8991</v>
      </c>
      <c r="E133">
        <v>43597359</v>
      </c>
      <c r="F133" t="str">
        <f>IF(Table5[[#This Row],[Selling_Price_per_Unit]]&lt;=$A$5,"Low",IF(Table5[[#This Row],[Selling_Price_per_Unit]]&lt;=$A$6,"Mid","Premium"))</f>
        <v>Mid</v>
      </c>
      <c r="G133">
        <v>34649186</v>
      </c>
      <c r="J133" s="34" t="s">
        <v>415</v>
      </c>
      <c r="K133" s="7" t="s">
        <v>1345</v>
      </c>
      <c r="L133" s="35">
        <v>3928</v>
      </c>
      <c r="M133">
        <v>12443904</v>
      </c>
      <c r="N133" t="str">
        <f>IF(Table6[[#This Row],[Selling_Price_per_Unit]]&lt;=$I$5,"Low",IF(Table6[[#This Row],[Selling_Price_per_Unit]]&lt;=$I$6,"Mid","Premium"))</f>
        <v>Low</v>
      </c>
      <c r="O133">
        <v>4112450</v>
      </c>
      <c r="R133" s="36" t="s">
        <v>431</v>
      </c>
      <c r="S133" s="37" t="s">
        <v>1311</v>
      </c>
      <c r="T133" s="38">
        <v>19707</v>
      </c>
      <c r="U133">
        <v>33127467</v>
      </c>
      <c r="V133" t="str">
        <f>IF(Table7[[#This Row],[Selling_Price_per_Unit]]&lt;=$Q$4,"Low",IF(Table7[[#This Row],[Selling_Price_per_Unit]]&lt;=$Q$5,"Mid","Premium"))</f>
        <v>Premium</v>
      </c>
      <c r="W133">
        <v>11524149</v>
      </c>
    </row>
    <row r="134" spans="2:23" x14ac:dyDescent="0.3">
      <c r="B134" t="s">
        <v>404</v>
      </c>
      <c r="C134" t="s">
        <v>1260</v>
      </c>
      <c r="D134">
        <v>16027</v>
      </c>
      <c r="E134">
        <v>24361040</v>
      </c>
      <c r="F134" t="str">
        <f>IF(Table5[[#This Row],[Selling_Price_per_Unit]]&lt;=$A$5,"Low",IF(Table5[[#This Row],[Selling_Price_per_Unit]]&lt;=$A$6,"Mid","Premium"))</f>
        <v>Premium</v>
      </c>
      <c r="G134">
        <v>14750431</v>
      </c>
      <c r="J134" s="34" t="s">
        <v>417</v>
      </c>
      <c r="K134" s="7" t="s">
        <v>1250</v>
      </c>
      <c r="L134" s="35">
        <v>9313</v>
      </c>
      <c r="M134">
        <v>28954117</v>
      </c>
      <c r="N134" t="str">
        <f>IF(Table6[[#This Row],[Selling_Price_per_Unit]]&lt;=$I$5,"Low",IF(Table6[[#This Row],[Selling_Price_per_Unit]]&lt;=$I$6,"Mid","Premium"))</f>
        <v>Mid</v>
      </c>
      <c r="O134">
        <v>19593064</v>
      </c>
      <c r="R134" s="34" t="s">
        <v>433</v>
      </c>
      <c r="S134" s="7" t="s">
        <v>1098</v>
      </c>
      <c r="T134" s="35">
        <v>14761</v>
      </c>
      <c r="U134">
        <v>15720465</v>
      </c>
      <c r="V134" t="str">
        <f>IF(Table7[[#This Row],[Selling_Price_per_Unit]]&lt;=$Q$4,"Low",IF(Table7[[#This Row],[Selling_Price_per_Unit]]&lt;=$Q$5,"Mid","Premium"))</f>
        <v>Premium</v>
      </c>
      <c r="W134">
        <v>7984379</v>
      </c>
    </row>
    <row r="135" spans="2:23" x14ac:dyDescent="0.3">
      <c r="B135" t="s">
        <v>405</v>
      </c>
      <c r="C135" t="s">
        <v>1337</v>
      </c>
      <c r="D135">
        <v>18924</v>
      </c>
      <c r="E135">
        <v>11922120</v>
      </c>
      <c r="F135" t="str">
        <f>IF(Table5[[#This Row],[Selling_Price_per_Unit]]&lt;=$A$5,"Low",IF(Table5[[#This Row],[Selling_Price_per_Unit]]&lt;=$A$6,"Mid","Premium"))</f>
        <v>Premium</v>
      </c>
      <c r="G135">
        <v>4777833</v>
      </c>
      <c r="J135" s="34" t="s">
        <v>422</v>
      </c>
      <c r="K135" s="7" t="s">
        <v>1350</v>
      </c>
      <c r="L135" s="35">
        <v>4856</v>
      </c>
      <c r="M135">
        <v>22803776</v>
      </c>
      <c r="N135" t="str">
        <f>IF(Table6[[#This Row],[Selling_Price_per_Unit]]&lt;=$I$5,"Low",IF(Table6[[#This Row],[Selling_Price_per_Unit]]&lt;=$I$6,"Mid","Premium"))</f>
        <v>Low</v>
      </c>
      <c r="O135">
        <v>-23799023</v>
      </c>
      <c r="R135" s="36" t="s">
        <v>434</v>
      </c>
      <c r="S135" s="37" t="s">
        <v>1194</v>
      </c>
      <c r="T135" s="38">
        <v>4593</v>
      </c>
      <c r="U135">
        <v>6421014</v>
      </c>
      <c r="V135" t="str">
        <f>IF(Table7[[#This Row],[Selling_Price_per_Unit]]&lt;=$Q$4,"Low",IF(Table7[[#This Row],[Selling_Price_per_Unit]]&lt;=$Q$5,"Mid","Premium"))</f>
        <v>Low</v>
      </c>
      <c r="W135">
        <v>1344139</v>
      </c>
    </row>
    <row r="136" spans="2:23" x14ac:dyDescent="0.3">
      <c r="B136" t="s">
        <v>406</v>
      </c>
      <c r="C136" t="s">
        <v>1338</v>
      </c>
      <c r="D136">
        <v>16359</v>
      </c>
      <c r="E136">
        <v>38345496</v>
      </c>
      <c r="F136" t="str">
        <f>IF(Table5[[#This Row],[Selling_Price_per_Unit]]&lt;=$A$5,"Low",IF(Table5[[#This Row],[Selling_Price_per_Unit]]&lt;=$A$6,"Mid","Premium"))</f>
        <v>Premium</v>
      </c>
      <c r="G136">
        <v>7157423</v>
      </c>
      <c r="J136" s="34" t="s">
        <v>427</v>
      </c>
      <c r="K136" s="7" t="s">
        <v>1353</v>
      </c>
      <c r="L136" s="35">
        <v>10578</v>
      </c>
      <c r="M136">
        <v>30665622</v>
      </c>
      <c r="N136" t="str">
        <f>IF(Table6[[#This Row],[Selling_Price_per_Unit]]&lt;=$I$5,"Low",IF(Table6[[#This Row],[Selling_Price_per_Unit]]&lt;=$I$6,"Mid","Premium"))</f>
        <v>Premium</v>
      </c>
      <c r="O136">
        <v>21860321</v>
      </c>
      <c r="R136" s="34" t="s">
        <v>436</v>
      </c>
      <c r="S136" s="7" t="s">
        <v>1093</v>
      </c>
      <c r="T136" s="35">
        <v>13145</v>
      </c>
      <c r="U136">
        <v>41235865</v>
      </c>
      <c r="V136" t="str">
        <f>IF(Table7[[#This Row],[Selling_Price_per_Unit]]&lt;=$Q$4,"Low",IF(Table7[[#This Row],[Selling_Price_per_Unit]]&lt;=$Q$5,"Mid","Premium"))</f>
        <v>Premium</v>
      </c>
      <c r="W136">
        <v>12686128</v>
      </c>
    </row>
    <row r="137" spans="2:23" x14ac:dyDescent="0.3">
      <c r="B137" t="s">
        <v>408</v>
      </c>
      <c r="C137" t="s">
        <v>1340</v>
      </c>
      <c r="D137">
        <v>10577</v>
      </c>
      <c r="E137">
        <v>45470523</v>
      </c>
      <c r="F137" t="str">
        <f>IF(Table5[[#This Row],[Selling_Price_per_Unit]]&lt;=$A$5,"Low",IF(Table5[[#This Row],[Selling_Price_per_Unit]]&lt;=$A$6,"Mid","Premium"))</f>
        <v>Premium</v>
      </c>
      <c r="G137">
        <v>-12080275</v>
      </c>
      <c r="J137" s="34" t="s">
        <v>428</v>
      </c>
      <c r="K137" s="7" t="s">
        <v>1354</v>
      </c>
      <c r="L137" s="35">
        <v>4344</v>
      </c>
      <c r="M137">
        <v>14339544</v>
      </c>
      <c r="N137" t="str">
        <f>IF(Table6[[#This Row],[Selling_Price_per_Unit]]&lt;=$I$5,"Low",IF(Table6[[#This Row],[Selling_Price_per_Unit]]&lt;=$I$6,"Mid","Premium"))</f>
        <v>Low</v>
      </c>
      <c r="O137">
        <v>-35174051</v>
      </c>
      <c r="R137" s="34" t="s">
        <v>437</v>
      </c>
      <c r="S137" s="7" t="s">
        <v>1358</v>
      </c>
      <c r="T137" s="35">
        <v>16583</v>
      </c>
      <c r="U137">
        <v>47908287</v>
      </c>
      <c r="V137" t="str">
        <f>IF(Table7[[#This Row],[Selling_Price_per_Unit]]&lt;=$Q$4,"Low",IF(Table7[[#This Row],[Selling_Price_per_Unit]]&lt;=$Q$5,"Mid","Premium"))</f>
        <v>Premium</v>
      </c>
      <c r="W137">
        <v>39935872</v>
      </c>
    </row>
    <row r="138" spans="2:23" x14ac:dyDescent="0.3">
      <c r="B138" t="s">
        <v>411</v>
      </c>
      <c r="C138" t="s">
        <v>1331</v>
      </c>
      <c r="D138">
        <v>3853</v>
      </c>
      <c r="E138">
        <v>10765282</v>
      </c>
      <c r="F138" t="str">
        <f>IF(Table5[[#This Row],[Selling_Price_per_Unit]]&lt;=$A$5,"Low",IF(Table5[[#This Row],[Selling_Price_per_Unit]]&lt;=$A$6,"Mid","Premium"))</f>
        <v>Low</v>
      </c>
      <c r="G138">
        <v>-31218022</v>
      </c>
      <c r="J138" s="34" t="s">
        <v>429</v>
      </c>
      <c r="K138" s="7" t="s">
        <v>1355</v>
      </c>
      <c r="L138" s="35">
        <v>11896</v>
      </c>
      <c r="M138">
        <v>44966880</v>
      </c>
      <c r="N138" t="str">
        <f>IF(Table6[[#This Row],[Selling_Price_per_Unit]]&lt;=$I$5,"Low",IF(Table6[[#This Row],[Selling_Price_per_Unit]]&lt;=$I$6,"Mid","Premium"))</f>
        <v>Premium</v>
      </c>
      <c r="O138">
        <v>22589730</v>
      </c>
      <c r="R138" s="36" t="s">
        <v>438</v>
      </c>
      <c r="S138" s="37" t="s">
        <v>1359</v>
      </c>
      <c r="T138" s="38">
        <v>2488</v>
      </c>
      <c r="U138">
        <v>957880</v>
      </c>
      <c r="V138" t="str">
        <f>IF(Table7[[#This Row],[Selling_Price_per_Unit]]&lt;=$Q$4,"Low",IF(Table7[[#This Row],[Selling_Price_per_Unit]]&lt;=$Q$5,"Mid","Premium"))</f>
        <v>Low</v>
      </c>
      <c r="W138">
        <v>-413575</v>
      </c>
    </row>
    <row r="139" spans="2:23" x14ac:dyDescent="0.3">
      <c r="B139" t="s">
        <v>412</v>
      </c>
      <c r="C139" t="s">
        <v>1342</v>
      </c>
      <c r="D139">
        <v>6299</v>
      </c>
      <c r="E139">
        <v>21454394</v>
      </c>
      <c r="F139" t="str">
        <f>IF(Table5[[#This Row],[Selling_Price_per_Unit]]&lt;=$A$5,"Low",IF(Table5[[#This Row],[Selling_Price_per_Unit]]&lt;=$A$6,"Mid","Premium"))</f>
        <v>Mid</v>
      </c>
      <c r="G139">
        <v>-27146522</v>
      </c>
      <c r="J139" s="34" t="s">
        <v>432</v>
      </c>
      <c r="K139" s="7" t="s">
        <v>1357</v>
      </c>
      <c r="L139" s="35">
        <v>15498</v>
      </c>
      <c r="M139">
        <v>44417268</v>
      </c>
      <c r="N139" t="str">
        <f>IF(Table6[[#This Row],[Selling_Price_per_Unit]]&lt;=$I$5,"Low",IF(Table6[[#This Row],[Selling_Price_per_Unit]]&lt;=$I$6,"Mid","Premium"))</f>
        <v>Premium</v>
      </c>
      <c r="O139">
        <v>12854578</v>
      </c>
      <c r="R139" s="36" t="s">
        <v>443</v>
      </c>
      <c r="S139" s="37" t="s">
        <v>1118</v>
      </c>
      <c r="T139" s="38">
        <v>7126</v>
      </c>
      <c r="U139">
        <v>12377862</v>
      </c>
      <c r="V139" t="str">
        <f>IF(Table7[[#This Row],[Selling_Price_per_Unit]]&lt;=$Q$4,"Low",IF(Table7[[#This Row],[Selling_Price_per_Unit]]&lt;=$Q$5,"Mid","Premium"))</f>
        <v>Mid</v>
      </c>
      <c r="W139">
        <v>2068339</v>
      </c>
    </row>
    <row r="140" spans="2:23" x14ac:dyDescent="0.3">
      <c r="B140" t="s">
        <v>413</v>
      </c>
      <c r="C140" t="s">
        <v>1343</v>
      </c>
      <c r="D140">
        <v>18570</v>
      </c>
      <c r="E140">
        <v>76044150</v>
      </c>
      <c r="F140" t="str">
        <f>IF(Table5[[#This Row],[Selling_Price_per_Unit]]&lt;=$A$5,"Low",IF(Table5[[#This Row],[Selling_Price_per_Unit]]&lt;=$A$6,"Mid","Premium"))</f>
        <v>Premium</v>
      </c>
      <c r="G140">
        <v>64323336</v>
      </c>
      <c r="J140" s="34" t="s">
        <v>435</v>
      </c>
      <c r="K140" s="7" t="s">
        <v>1290</v>
      </c>
      <c r="L140" s="35">
        <v>13222</v>
      </c>
      <c r="M140">
        <v>61627742</v>
      </c>
      <c r="N140" t="str">
        <f>IF(Table6[[#This Row],[Selling_Price_per_Unit]]&lt;=$I$5,"Low",IF(Table6[[#This Row],[Selling_Price_per_Unit]]&lt;=$I$6,"Mid","Premium"))</f>
        <v>Premium</v>
      </c>
      <c r="O140">
        <v>39315729</v>
      </c>
      <c r="R140" s="34" t="s">
        <v>445</v>
      </c>
      <c r="S140" s="7" t="s">
        <v>1090</v>
      </c>
      <c r="T140" s="35">
        <v>14357</v>
      </c>
      <c r="U140">
        <v>54499172</v>
      </c>
      <c r="V140" t="str">
        <f>IF(Table7[[#This Row],[Selling_Price_per_Unit]]&lt;=$Q$4,"Low",IF(Table7[[#This Row],[Selling_Price_per_Unit]]&lt;=$Q$5,"Mid","Premium"))</f>
        <v>Premium</v>
      </c>
      <c r="W140">
        <v>-473943</v>
      </c>
    </row>
    <row r="141" spans="2:23" x14ac:dyDescent="0.3">
      <c r="B141" t="s">
        <v>421</v>
      </c>
      <c r="C141" t="s">
        <v>1349</v>
      </c>
      <c r="D141">
        <v>14525</v>
      </c>
      <c r="E141">
        <v>36733725</v>
      </c>
      <c r="F141" t="str">
        <f>IF(Table5[[#This Row],[Selling_Price_per_Unit]]&lt;=$A$5,"Low",IF(Table5[[#This Row],[Selling_Price_per_Unit]]&lt;=$A$6,"Mid","Premium"))</f>
        <v>Premium</v>
      </c>
      <c r="G141">
        <v>25765443</v>
      </c>
      <c r="J141" s="34" t="s">
        <v>439</v>
      </c>
      <c r="K141" s="7" t="s">
        <v>1148</v>
      </c>
      <c r="L141" s="35">
        <v>7946</v>
      </c>
      <c r="M141">
        <v>36885332</v>
      </c>
      <c r="N141" t="str">
        <f>IF(Table6[[#This Row],[Selling_Price_per_Unit]]&lt;=$I$5,"Low",IF(Table6[[#This Row],[Selling_Price_per_Unit]]&lt;=$I$6,"Mid","Premium"))</f>
        <v>Mid</v>
      </c>
      <c r="O141">
        <v>729470</v>
      </c>
      <c r="R141" s="36" t="s">
        <v>446</v>
      </c>
      <c r="S141" s="37" t="s">
        <v>1213</v>
      </c>
      <c r="T141" s="38">
        <v>13655</v>
      </c>
      <c r="U141">
        <v>33823435</v>
      </c>
      <c r="V141" t="str">
        <f>IF(Table7[[#This Row],[Selling_Price_per_Unit]]&lt;=$Q$4,"Low",IF(Table7[[#This Row],[Selling_Price_per_Unit]]&lt;=$Q$5,"Mid","Premium"))</f>
        <v>Premium</v>
      </c>
      <c r="W141">
        <v>11916924</v>
      </c>
    </row>
    <row r="142" spans="2:23" x14ac:dyDescent="0.3">
      <c r="B142" t="s">
        <v>424</v>
      </c>
      <c r="C142" t="s">
        <v>1352</v>
      </c>
      <c r="D142">
        <v>8040</v>
      </c>
      <c r="E142">
        <v>14528280</v>
      </c>
      <c r="F142" t="str">
        <f>IF(Table5[[#This Row],[Selling_Price_per_Unit]]&lt;=$A$5,"Low",IF(Table5[[#This Row],[Selling_Price_per_Unit]]&lt;=$A$6,"Mid","Premium"))</f>
        <v>Mid</v>
      </c>
      <c r="G142">
        <v>-2683347</v>
      </c>
      <c r="J142" s="34" t="s">
        <v>441</v>
      </c>
      <c r="K142" s="7" t="s">
        <v>1361</v>
      </c>
      <c r="L142" s="35">
        <v>17633</v>
      </c>
      <c r="M142">
        <v>63408268</v>
      </c>
      <c r="N142" t="str">
        <f>IF(Table6[[#This Row],[Selling_Price_per_Unit]]&lt;=$I$5,"Low",IF(Table6[[#This Row],[Selling_Price_per_Unit]]&lt;=$I$6,"Mid","Premium"))</f>
        <v>Premium</v>
      </c>
      <c r="O142">
        <v>54988910</v>
      </c>
      <c r="R142" s="36" t="s">
        <v>448</v>
      </c>
      <c r="S142" s="37" t="s">
        <v>1347</v>
      </c>
      <c r="T142" s="38">
        <v>12925</v>
      </c>
      <c r="U142">
        <v>52346250</v>
      </c>
      <c r="V142" t="str">
        <f>IF(Table7[[#This Row],[Selling_Price_per_Unit]]&lt;=$Q$4,"Low",IF(Table7[[#This Row],[Selling_Price_per_Unit]]&lt;=$Q$5,"Mid","Premium"))</f>
        <v>Premium</v>
      </c>
      <c r="W142">
        <v>7756293</v>
      </c>
    </row>
    <row r="143" spans="2:23" x14ac:dyDescent="0.3">
      <c r="B143" t="s">
        <v>425</v>
      </c>
      <c r="C143" t="s">
        <v>1075</v>
      </c>
      <c r="D143">
        <v>17922</v>
      </c>
      <c r="E143">
        <v>80684844</v>
      </c>
      <c r="F143" t="str">
        <f>IF(Table5[[#This Row],[Selling_Price_per_Unit]]&lt;=$A$5,"Low",IF(Table5[[#This Row],[Selling_Price_per_Unit]]&lt;=$A$6,"Mid","Premium"))</f>
        <v>Premium</v>
      </c>
      <c r="G143">
        <v>14420724</v>
      </c>
      <c r="J143" s="34" t="s">
        <v>442</v>
      </c>
      <c r="K143" s="7" t="s">
        <v>1362</v>
      </c>
      <c r="L143" s="35">
        <v>3182</v>
      </c>
      <c r="M143">
        <v>2866982</v>
      </c>
      <c r="N143" t="str">
        <f>IF(Table6[[#This Row],[Selling_Price_per_Unit]]&lt;=$I$5,"Low",IF(Table6[[#This Row],[Selling_Price_per_Unit]]&lt;=$I$6,"Mid","Premium"))</f>
        <v>Low</v>
      </c>
      <c r="O143">
        <v>-6026171</v>
      </c>
      <c r="R143" s="34" t="s">
        <v>450</v>
      </c>
      <c r="S143" s="7" t="s">
        <v>1364</v>
      </c>
      <c r="T143" s="35">
        <v>17022</v>
      </c>
      <c r="U143">
        <v>60394056</v>
      </c>
      <c r="V143" t="str">
        <f>IF(Table7[[#This Row],[Selling_Price_per_Unit]]&lt;=$Q$4,"Low",IF(Table7[[#This Row],[Selling_Price_per_Unit]]&lt;=$Q$5,"Mid","Premium"))</f>
        <v>Premium</v>
      </c>
      <c r="W143">
        <v>25786904</v>
      </c>
    </row>
    <row r="144" spans="2:23" x14ac:dyDescent="0.3">
      <c r="B144" t="s">
        <v>426</v>
      </c>
      <c r="C144" t="s">
        <v>1234</v>
      </c>
      <c r="D144">
        <v>4842</v>
      </c>
      <c r="E144">
        <v>10265040</v>
      </c>
      <c r="F144" t="str">
        <f>IF(Table5[[#This Row],[Selling_Price_per_Unit]]&lt;=$A$5,"Low",IF(Table5[[#This Row],[Selling_Price_per_Unit]]&lt;=$A$6,"Mid","Premium"))</f>
        <v>Low</v>
      </c>
      <c r="G144">
        <v>-9551787</v>
      </c>
      <c r="J144" s="34" t="s">
        <v>444</v>
      </c>
      <c r="K144" s="7" t="s">
        <v>1363</v>
      </c>
      <c r="L144" s="35">
        <v>8924</v>
      </c>
      <c r="M144">
        <v>17678444</v>
      </c>
      <c r="N144" t="str">
        <f>IF(Table6[[#This Row],[Selling_Price_per_Unit]]&lt;=$I$5,"Low",IF(Table6[[#This Row],[Selling_Price_per_Unit]]&lt;=$I$6,"Mid","Premium"))</f>
        <v>Mid</v>
      </c>
      <c r="O144">
        <v>-9489733</v>
      </c>
      <c r="R144" s="36" t="s">
        <v>451</v>
      </c>
      <c r="S144" s="37" t="s">
        <v>1365</v>
      </c>
      <c r="T144" s="38">
        <v>10484</v>
      </c>
      <c r="U144">
        <v>41548092</v>
      </c>
      <c r="V144" t="str">
        <f>IF(Table7[[#This Row],[Selling_Price_per_Unit]]&lt;=$Q$4,"Low",IF(Table7[[#This Row],[Selling_Price_per_Unit]]&lt;=$Q$5,"Mid","Premium"))</f>
        <v>Mid</v>
      </c>
      <c r="W144">
        <v>12743483</v>
      </c>
    </row>
    <row r="145" spans="2:23" x14ac:dyDescent="0.3">
      <c r="B145" t="s">
        <v>430</v>
      </c>
      <c r="C145" t="s">
        <v>1356</v>
      </c>
      <c r="D145">
        <v>18982</v>
      </c>
      <c r="E145">
        <v>48195298</v>
      </c>
      <c r="F145" t="str">
        <f>IF(Table5[[#This Row],[Selling_Price_per_Unit]]&lt;=$A$5,"Low",IF(Table5[[#This Row],[Selling_Price_per_Unit]]&lt;=$A$6,"Mid","Premium"))</f>
        <v>Premium</v>
      </c>
      <c r="G145">
        <v>10300285</v>
      </c>
      <c r="J145" s="34" t="s">
        <v>449</v>
      </c>
      <c r="K145" s="7" t="s">
        <v>1147</v>
      </c>
      <c r="L145" s="35">
        <v>3480</v>
      </c>
      <c r="M145">
        <v>9702240</v>
      </c>
      <c r="N145" t="str">
        <f>IF(Table6[[#This Row],[Selling_Price_per_Unit]]&lt;=$I$5,"Low",IF(Table6[[#This Row],[Selling_Price_per_Unit]]&lt;=$I$6,"Mid","Premium"))</f>
        <v>Low</v>
      </c>
      <c r="O145">
        <v>1359791</v>
      </c>
      <c r="R145" s="36" t="s">
        <v>456</v>
      </c>
      <c r="S145" s="37" t="s">
        <v>1369</v>
      </c>
      <c r="T145" s="38">
        <v>8073</v>
      </c>
      <c r="U145">
        <v>27633879</v>
      </c>
      <c r="V145" t="str">
        <f>IF(Table7[[#This Row],[Selling_Price_per_Unit]]&lt;=$Q$4,"Low",IF(Table7[[#This Row],[Selling_Price_per_Unit]]&lt;=$Q$5,"Mid","Premium"))</f>
        <v>Mid</v>
      </c>
      <c r="W145">
        <v>-840468</v>
      </c>
    </row>
    <row r="146" spans="2:23" x14ac:dyDescent="0.3">
      <c r="B146" t="s">
        <v>440</v>
      </c>
      <c r="C146" t="s">
        <v>1360</v>
      </c>
      <c r="D146">
        <v>17835</v>
      </c>
      <c r="E146">
        <v>16854075</v>
      </c>
      <c r="F146" t="str">
        <f>IF(Table5[[#This Row],[Selling_Price_per_Unit]]&lt;=$A$5,"Low",IF(Table5[[#This Row],[Selling_Price_per_Unit]]&lt;=$A$6,"Mid","Premium"))</f>
        <v>Premium</v>
      </c>
      <c r="G146">
        <v>4145268</v>
      </c>
      <c r="J146" s="34" t="s">
        <v>454</v>
      </c>
      <c r="K146" s="7" t="s">
        <v>1368</v>
      </c>
      <c r="L146" s="35">
        <v>6890</v>
      </c>
      <c r="M146">
        <v>17183660</v>
      </c>
      <c r="N146" t="str">
        <f>IF(Table6[[#This Row],[Selling_Price_per_Unit]]&lt;=$I$5,"Low",IF(Table6[[#This Row],[Selling_Price_per_Unit]]&lt;=$I$6,"Mid","Premium"))</f>
        <v>Mid</v>
      </c>
      <c r="O146">
        <v>6759634</v>
      </c>
      <c r="R146" s="36" t="s">
        <v>458</v>
      </c>
      <c r="S146" s="37" t="s">
        <v>1293</v>
      </c>
      <c r="T146" s="38">
        <v>7276</v>
      </c>
      <c r="U146">
        <v>18888496</v>
      </c>
      <c r="V146" t="str">
        <f>IF(Table7[[#This Row],[Selling_Price_per_Unit]]&lt;=$Q$4,"Low",IF(Table7[[#This Row],[Selling_Price_per_Unit]]&lt;=$Q$5,"Mid","Premium"))</f>
        <v>Mid</v>
      </c>
      <c r="W146">
        <v>8843037</v>
      </c>
    </row>
    <row r="147" spans="2:23" x14ac:dyDescent="0.3">
      <c r="B147" t="s">
        <v>447</v>
      </c>
      <c r="C147" t="s">
        <v>1150</v>
      </c>
      <c r="D147">
        <v>18817</v>
      </c>
      <c r="E147">
        <v>30445906</v>
      </c>
      <c r="F147" t="str">
        <f>IF(Table5[[#This Row],[Selling_Price_per_Unit]]&lt;=$A$5,"Low",IF(Table5[[#This Row],[Selling_Price_per_Unit]]&lt;=$A$6,"Mid","Premium"))</f>
        <v>Premium</v>
      </c>
      <c r="G147">
        <v>19068046</v>
      </c>
      <c r="J147" s="34" t="s">
        <v>461</v>
      </c>
      <c r="K147" s="7" t="s">
        <v>1371</v>
      </c>
      <c r="L147" s="35">
        <v>10211</v>
      </c>
      <c r="M147">
        <v>28835864</v>
      </c>
      <c r="N147" t="str">
        <f>IF(Table6[[#This Row],[Selling_Price_per_Unit]]&lt;=$I$5,"Low",IF(Table6[[#This Row],[Selling_Price_per_Unit]]&lt;=$I$6,"Mid","Premium"))</f>
        <v>Mid</v>
      </c>
      <c r="O147">
        <v>16734407</v>
      </c>
      <c r="R147" s="36" t="s">
        <v>463</v>
      </c>
      <c r="S147" s="37" t="s">
        <v>1372</v>
      </c>
      <c r="T147" s="38">
        <v>18934</v>
      </c>
      <c r="U147">
        <v>80185490</v>
      </c>
      <c r="V147" t="str">
        <f>IF(Table7[[#This Row],[Selling_Price_per_Unit]]&lt;=$Q$4,"Low",IF(Table7[[#This Row],[Selling_Price_per_Unit]]&lt;=$Q$5,"Mid","Premium"))</f>
        <v>Premium</v>
      </c>
      <c r="W147">
        <v>34056850</v>
      </c>
    </row>
    <row r="148" spans="2:23" x14ac:dyDescent="0.3">
      <c r="B148" t="s">
        <v>452</v>
      </c>
      <c r="C148" t="s">
        <v>1366</v>
      </c>
      <c r="D148">
        <v>18675</v>
      </c>
      <c r="E148">
        <v>20841300</v>
      </c>
      <c r="F148" t="str">
        <f>IF(Table5[[#This Row],[Selling_Price_per_Unit]]&lt;=$A$5,"Low",IF(Table5[[#This Row],[Selling_Price_per_Unit]]&lt;=$A$6,"Mid","Premium"))</f>
        <v>Premium</v>
      </c>
      <c r="G148">
        <v>8052449</v>
      </c>
      <c r="J148" s="34" t="s">
        <v>462</v>
      </c>
      <c r="K148" s="7" t="s">
        <v>1308</v>
      </c>
      <c r="L148" s="35">
        <v>10282</v>
      </c>
      <c r="M148">
        <v>30290772</v>
      </c>
      <c r="N148" t="str">
        <f>IF(Table6[[#This Row],[Selling_Price_per_Unit]]&lt;=$I$5,"Low",IF(Table6[[#This Row],[Selling_Price_per_Unit]]&lt;=$I$6,"Mid","Premium"))</f>
        <v>Mid</v>
      </c>
      <c r="O148">
        <v>-4194115</v>
      </c>
      <c r="R148" s="34" t="s">
        <v>466</v>
      </c>
      <c r="S148" s="7" t="s">
        <v>1053</v>
      </c>
      <c r="T148" s="35">
        <v>18843</v>
      </c>
      <c r="U148">
        <v>58771317</v>
      </c>
      <c r="V148" t="str">
        <f>IF(Table7[[#This Row],[Selling_Price_per_Unit]]&lt;=$Q$4,"Low",IF(Table7[[#This Row],[Selling_Price_per_Unit]]&lt;=$Q$5,"Mid","Premium"))</f>
        <v>Premium</v>
      </c>
      <c r="W148">
        <v>53862372</v>
      </c>
    </row>
    <row r="149" spans="2:23" x14ac:dyDescent="0.3">
      <c r="B149" t="s">
        <v>453</v>
      </c>
      <c r="C149" t="s">
        <v>1367</v>
      </c>
      <c r="D149">
        <v>17383</v>
      </c>
      <c r="E149">
        <v>77006690</v>
      </c>
      <c r="F149" t="str">
        <f>IF(Table5[[#This Row],[Selling_Price_per_Unit]]&lt;=$A$5,"Low",IF(Table5[[#This Row],[Selling_Price_per_Unit]]&lt;=$A$6,"Mid","Premium"))</f>
        <v>Premium</v>
      </c>
      <c r="G149">
        <v>29580429</v>
      </c>
      <c r="J149" s="34" t="s">
        <v>464</v>
      </c>
      <c r="K149" s="7" t="s">
        <v>1373</v>
      </c>
      <c r="L149" s="35">
        <v>15497</v>
      </c>
      <c r="M149">
        <v>12785025</v>
      </c>
      <c r="N149" t="str">
        <f>IF(Table6[[#This Row],[Selling_Price_per_Unit]]&lt;=$I$5,"Low",IF(Table6[[#This Row],[Selling_Price_per_Unit]]&lt;=$I$6,"Mid","Premium"))</f>
        <v>Premium</v>
      </c>
      <c r="O149">
        <v>2783261</v>
      </c>
      <c r="R149" s="36" t="s">
        <v>467</v>
      </c>
      <c r="S149" s="37" t="s">
        <v>1374</v>
      </c>
      <c r="T149" s="38">
        <v>7559</v>
      </c>
      <c r="U149">
        <v>3530053</v>
      </c>
      <c r="V149" t="str">
        <f>IF(Table7[[#This Row],[Selling_Price_per_Unit]]&lt;=$Q$4,"Low",IF(Table7[[#This Row],[Selling_Price_per_Unit]]&lt;=$Q$5,"Mid","Premium"))</f>
        <v>Mid</v>
      </c>
      <c r="W149">
        <v>-3859463</v>
      </c>
    </row>
    <row r="150" spans="2:23" x14ac:dyDescent="0.3">
      <c r="B150" t="s">
        <v>455</v>
      </c>
      <c r="C150" t="s">
        <v>1052</v>
      </c>
      <c r="D150">
        <v>3107</v>
      </c>
      <c r="E150">
        <v>12915799</v>
      </c>
      <c r="F150" t="str">
        <f>IF(Table5[[#This Row],[Selling_Price_per_Unit]]&lt;=$A$5,"Low",IF(Table5[[#This Row],[Selling_Price_per_Unit]]&lt;=$A$6,"Mid","Premium"))</f>
        <v>Low</v>
      </c>
      <c r="G150">
        <v>-44248792</v>
      </c>
      <c r="J150" s="34" t="s">
        <v>472</v>
      </c>
      <c r="K150" s="7" t="s">
        <v>1378</v>
      </c>
      <c r="L150" s="35">
        <v>2026</v>
      </c>
      <c r="M150">
        <v>1772750</v>
      </c>
      <c r="N150" t="str">
        <f>IF(Table6[[#This Row],[Selling_Price_per_Unit]]&lt;=$I$5,"Low",IF(Table6[[#This Row],[Selling_Price_per_Unit]]&lt;=$I$6,"Mid","Premium"))</f>
        <v>Low</v>
      </c>
      <c r="O150">
        <v>-709136</v>
      </c>
      <c r="R150" s="34" t="s">
        <v>470</v>
      </c>
      <c r="S150" s="7" t="s">
        <v>1145</v>
      </c>
      <c r="T150" s="35">
        <v>13591</v>
      </c>
      <c r="U150">
        <v>54690184</v>
      </c>
      <c r="V150" t="str">
        <f>IF(Table7[[#This Row],[Selling_Price_per_Unit]]&lt;=$Q$4,"Low",IF(Table7[[#This Row],[Selling_Price_per_Unit]]&lt;=$Q$5,"Mid","Premium"))</f>
        <v>Premium</v>
      </c>
      <c r="W150">
        <v>20142626</v>
      </c>
    </row>
    <row r="151" spans="2:23" x14ac:dyDescent="0.3">
      <c r="B151" t="s">
        <v>457</v>
      </c>
      <c r="C151" t="s">
        <v>1309</v>
      </c>
      <c r="D151">
        <v>18868</v>
      </c>
      <c r="E151">
        <v>75830492</v>
      </c>
      <c r="F151" t="str">
        <f>IF(Table5[[#This Row],[Selling_Price_per_Unit]]&lt;=$A$5,"Low",IF(Table5[[#This Row],[Selling_Price_per_Unit]]&lt;=$A$6,"Mid","Premium"))</f>
        <v>Premium</v>
      </c>
      <c r="G151">
        <v>51696320</v>
      </c>
      <c r="J151" s="34" t="s">
        <v>473</v>
      </c>
      <c r="K151" s="7" t="s">
        <v>1379</v>
      </c>
      <c r="L151" s="35">
        <v>4724</v>
      </c>
      <c r="M151">
        <v>7397784</v>
      </c>
      <c r="N151" t="str">
        <f>IF(Table6[[#This Row],[Selling_Price_per_Unit]]&lt;=$I$5,"Low",IF(Table6[[#This Row],[Selling_Price_per_Unit]]&lt;=$I$6,"Mid","Premium"))</f>
        <v>Low</v>
      </c>
      <c r="O151">
        <v>-16024928</v>
      </c>
      <c r="R151" s="36" t="s">
        <v>471</v>
      </c>
      <c r="S151" s="37" t="s">
        <v>1377</v>
      </c>
      <c r="T151" s="38">
        <v>16751</v>
      </c>
      <c r="U151">
        <v>55563067</v>
      </c>
      <c r="V151" t="str">
        <f>IF(Table7[[#This Row],[Selling_Price_per_Unit]]&lt;=$Q$4,"Low",IF(Table7[[#This Row],[Selling_Price_per_Unit]]&lt;=$Q$5,"Mid","Premium"))</f>
        <v>Premium</v>
      </c>
      <c r="W151">
        <v>27161544</v>
      </c>
    </row>
    <row r="152" spans="2:23" x14ac:dyDescent="0.3">
      <c r="B152" t="s">
        <v>459</v>
      </c>
      <c r="C152" t="s">
        <v>1305</v>
      </c>
      <c r="D152">
        <v>5176</v>
      </c>
      <c r="E152">
        <v>4156328</v>
      </c>
      <c r="F152" t="str">
        <f>IF(Table5[[#This Row],[Selling_Price_per_Unit]]&lt;=$A$5,"Low",IF(Table5[[#This Row],[Selling_Price_per_Unit]]&lt;=$A$6,"Mid","Premium"))</f>
        <v>Low</v>
      </c>
      <c r="G152">
        <v>-7154455</v>
      </c>
      <c r="J152" s="34" t="s">
        <v>478</v>
      </c>
      <c r="K152" s="7" t="s">
        <v>1381</v>
      </c>
      <c r="L152" s="35">
        <v>3263</v>
      </c>
      <c r="M152">
        <v>9325654</v>
      </c>
      <c r="N152" t="str">
        <f>IF(Table6[[#This Row],[Selling_Price_per_Unit]]&lt;=$I$5,"Low",IF(Table6[[#This Row],[Selling_Price_per_Unit]]&lt;=$I$6,"Mid","Premium"))</f>
        <v>Low</v>
      </c>
      <c r="O152">
        <v>-19254280</v>
      </c>
      <c r="R152" s="36" t="s">
        <v>474</v>
      </c>
      <c r="S152" s="37" t="s">
        <v>1256</v>
      </c>
      <c r="T152" s="38">
        <v>16569</v>
      </c>
      <c r="U152">
        <v>52954524</v>
      </c>
      <c r="V152" t="str">
        <f>IF(Table7[[#This Row],[Selling_Price_per_Unit]]&lt;=$Q$4,"Low",IF(Table7[[#This Row],[Selling_Price_per_Unit]]&lt;=$Q$5,"Mid","Premium"))</f>
        <v>Premium</v>
      </c>
      <c r="W152">
        <v>7697335</v>
      </c>
    </row>
    <row r="153" spans="2:23" x14ac:dyDescent="0.3">
      <c r="B153" t="s">
        <v>460</v>
      </c>
      <c r="C153" t="s">
        <v>1370</v>
      </c>
      <c r="D153">
        <v>4880</v>
      </c>
      <c r="E153">
        <v>10404160</v>
      </c>
      <c r="F153" t="str">
        <f>IF(Table5[[#This Row],[Selling_Price_per_Unit]]&lt;=$A$5,"Low",IF(Table5[[#This Row],[Selling_Price_per_Unit]]&lt;=$A$6,"Mid","Premium"))</f>
        <v>Low</v>
      </c>
      <c r="G153">
        <v>2359081</v>
      </c>
      <c r="J153" s="34" t="s">
        <v>479</v>
      </c>
      <c r="K153" s="7" t="s">
        <v>1382</v>
      </c>
      <c r="L153" s="35">
        <v>10212</v>
      </c>
      <c r="M153">
        <v>7403700</v>
      </c>
      <c r="N153" t="str">
        <f>IF(Table6[[#This Row],[Selling_Price_per_Unit]]&lt;=$I$5,"Low",IF(Table6[[#This Row],[Selling_Price_per_Unit]]&lt;=$I$6,"Mid","Premium"))</f>
        <v>Mid</v>
      </c>
      <c r="O153">
        <v>3226839</v>
      </c>
      <c r="R153" s="36" t="s">
        <v>476</v>
      </c>
      <c r="S153" s="37" t="s">
        <v>1380</v>
      </c>
      <c r="T153" s="38">
        <v>15047</v>
      </c>
      <c r="U153">
        <v>11706566</v>
      </c>
      <c r="V153" t="str">
        <f>IF(Table7[[#This Row],[Selling_Price_per_Unit]]&lt;=$Q$4,"Low",IF(Table7[[#This Row],[Selling_Price_per_Unit]]&lt;=$Q$5,"Mid","Premium"))</f>
        <v>Premium</v>
      </c>
      <c r="W153">
        <v>5667080</v>
      </c>
    </row>
    <row r="154" spans="2:23" x14ac:dyDescent="0.3">
      <c r="B154" t="s">
        <v>465</v>
      </c>
      <c r="C154" t="s">
        <v>1312</v>
      </c>
      <c r="D154">
        <v>7842</v>
      </c>
      <c r="E154">
        <v>13135350</v>
      </c>
      <c r="F154" t="str">
        <f>IF(Table5[[#This Row],[Selling_Price_per_Unit]]&lt;=$A$5,"Low",IF(Table5[[#This Row],[Selling_Price_per_Unit]]&lt;=$A$6,"Mid","Premium"))</f>
        <v>Mid</v>
      </c>
      <c r="G154">
        <v>-10865775</v>
      </c>
      <c r="J154" s="34" t="s">
        <v>483</v>
      </c>
      <c r="K154" s="7" t="s">
        <v>1386</v>
      </c>
      <c r="L154" s="35">
        <v>18000</v>
      </c>
      <c r="M154">
        <v>51048000</v>
      </c>
      <c r="N154" t="str">
        <f>IF(Table6[[#This Row],[Selling_Price_per_Unit]]&lt;=$I$5,"Low",IF(Table6[[#This Row],[Selling_Price_per_Unit]]&lt;=$I$6,"Mid","Premium"))</f>
        <v>Premium</v>
      </c>
      <c r="O154">
        <v>34126060</v>
      </c>
      <c r="R154" s="36" t="s">
        <v>482</v>
      </c>
      <c r="S154" s="37" t="s">
        <v>1385</v>
      </c>
      <c r="T154" s="38">
        <v>6609</v>
      </c>
      <c r="U154">
        <v>19939353</v>
      </c>
      <c r="V154" t="str">
        <f>IF(Table7[[#This Row],[Selling_Price_per_Unit]]&lt;=$Q$4,"Low",IF(Table7[[#This Row],[Selling_Price_per_Unit]]&lt;=$Q$5,"Mid","Premium"))</f>
        <v>Mid</v>
      </c>
      <c r="W154">
        <v>-11416062</v>
      </c>
    </row>
    <row r="155" spans="2:23" x14ac:dyDescent="0.3">
      <c r="B155" t="s">
        <v>468</v>
      </c>
      <c r="C155" t="s">
        <v>1375</v>
      </c>
      <c r="D155">
        <v>10384</v>
      </c>
      <c r="E155">
        <v>1702976</v>
      </c>
      <c r="F155" t="str">
        <f>IF(Table5[[#This Row],[Selling_Price_per_Unit]]&lt;=$A$5,"Low",IF(Table5[[#This Row],[Selling_Price_per_Unit]]&lt;=$A$6,"Mid","Premium"))</f>
        <v>Mid</v>
      </c>
      <c r="G155">
        <v>25122</v>
      </c>
      <c r="J155" s="34" t="s">
        <v>484</v>
      </c>
      <c r="K155" s="7" t="s">
        <v>1269</v>
      </c>
      <c r="L155" s="35">
        <v>3933</v>
      </c>
      <c r="M155">
        <v>4609476</v>
      </c>
      <c r="N155" t="str">
        <f>IF(Table6[[#This Row],[Selling_Price_per_Unit]]&lt;=$I$5,"Low",IF(Table6[[#This Row],[Selling_Price_per_Unit]]&lt;=$I$6,"Mid","Premium"))</f>
        <v>Low</v>
      </c>
      <c r="O155">
        <v>3004472</v>
      </c>
      <c r="R155" s="34" t="s">
        <v>485</v>
      </c>
      <c r="S155" s="7" t="s">
        <v>1153</v>
      </c>
      <c r="T155" s="35">
        <v>18467</v>
      </c>
      <c r="U155">
        <v>76250243</v>
      </c>
      <c r="V155" t="str">
        <f>IF(Table7[[#This Row],[Selling_Price_per_Unit]]&lt;=$Q$4,"Low",IF(Table7[[#This Row],[Selling_Price_per_Unit]]&lt;=$Q$5,"Mid","Premium"))</f>
        <v>Premium</v>
      </c>
      <c r="W155">
        <v>64624139</v>
      </c>
    </row>
    <row r="156" spans="2:23" x14ac:dyDescent="0.3">
      <c r="B156" t="s">
        <v>469</v>
      </c>
      <c r="C156" t="s">
        <v>1376</v>
      </c>
      <c r="D156">
        <v>7155</v>
      </c>
      <c r="E156">
        <v>4765230</v>
      </c>
      <c r="F156" t="str">
        <f>IF(Table5[[#This Row],[Selling_Price_per_Unit]]&lt;=$A$5,"Low",IF(Table5[[#This Row],[Selling_Price_per_Unit]]&lt;=$A$6,"Mid","Premium"))</f>
        <v>Mid</v>
      </c>
      <c r="G156">
        <v>1261465</v>
      </c>
      <c r="J156" s="34" t="s">
        <v>487</v>
      </c>
      <c r="K156" s="7" t="s">
        <v>1105</v>
      </c>
      <c r="L156" s="35">
        <v>19273</v>
      </c>
      <c r="M156">
        <v>42265689</v>
      </c>
      <c r="N156" t="str">
        <f>IF(Table6[[#This Row],[Selling_Price_per_Unit]]&lt;=$I$5,"Low",IF(Table6[[#This Row],[Selling_Price_per_Unit]]&lt;=$I$6,"Mid","Premium"))</f>
        <v>Premium</v>
      </c>
      <c r="O156">
        <v>21519988</v>
      </c>
      <c r="R156" s="36" t="s">
        <v>486</v>
      </c>
      <c r="S156" s="37" t="s">
        <v>1322</v>
      </c>
      <c r="T156" s="38">
        <v>5667</v>
      </c>
      <c r="U156">
        <v>9186207</v>
      </c>
      <c r="V156" t="str">
        <f>IF(Table7[[#This Row],[Selling_Price_per_Unit]]&lt;=$Q$4,"Low",IF(Table7[[#This Row],[Selling_Price_per_Unit]]&lt;=$Q$5,"Mid","Premium"))</f>
        <v>Low</v>
      </c>
      <c r="W156">
        <v>2393028</v>
      </c>
    </row>
    <row r="157" spans="2:23" x14ac:dyDescent="0.3">
      <c r="B157" t="s">
        <v>475</v>
      </c>
      <c r="C157" t="s">
        <v>1190</v>
      </c>
      <c r="D157">
        <v>13036</v>
      </c>
      <c r="E157">
        <v>6022632</v>
      </c>
      <c r="F157" t="str">
        <f>IF(Table5[[#This Row],[Selling_Price_per_Unit]]&lt;=$A$5,"Low",IF(Table5[[#This Row],[Selling_Price_per_Unit]]&lt;=$A$6,"Mid","Premium"))</f>
        <v>Premium</v>
      </c>
      <c r="G157">
        <v>-689966</v>
      </c>
      <c r="J157" s="34" t="s">
        <v>488</v>
      </c>
      <c r="K157" s="7" t="s">
        <v>1387</v>
      </c>
      <c r="L157" s="35">
        <v>9857</v>
      </c>
      <c r="M157">
        <v>17121609</v>
      </c>
      <c r="N157" t="str">
        <f>IF(Table6[[#This Row],[Selling_Price_per_Unit]]&lt;=$I$5,"Low",IF(Table6[[#This Row],[Selling_Price_per_Unit]]&lt;=$I$6,"Mid","Premium"))</f>
        <v>Mid</v>
      </c>
      <c r="O157">
        <v>14161996</v>
      </c>
      <c r="R157" s="36" t="s">
        <v>491</v>
      </c>
      <c r="S157" s="37" t="s">
        <v>1350</v>
      </c>
      <c r="T157" s="38">
        <v>19927</v>
      </c>
      <c r="U157">
        <v>69545230</v>
      </c>
      <c r="V157" t="str">
        <f>IF(Table7[[#This Row],[Selling_Price_per_Unit]]&lt;=$Q$4,"Low",IF(Table7[[#This Row],[Selling_Price_per_Unit]]&lt;=$Q$5,"Mid","Premium"))</f>
        <v>Premium</v>
      </c>
      <c r="W157">
        <v>26721847</v>
      </c>
    </row>
    <row r="158" spans="2:23" x14ac:dyDescent="0.3">
      <c r="B158" t="s">
        <v>477</v>
      </c>
      <c r="C158" t="s">
        <v>1186</v>
      </c>
      <c r="D158">
        <v>19759</v>
      </c>
      <c r="E158">
        <v>67141082</v>
      </c>
      <c r="F158" t="str">
        <f>IF(Table5[[#This Row],[Selling_Price_per_Unit]]&lt;=$A$5,"Low",IF(Table5[[#This Row],[Selling_Price_per_Unit]]&lt;=$A$6,"Mid","Premium"))</f>
        <v>Premium</v>
      </c>
      <c r="G158">
        <v>59219546</v>
      </c>
      <c r="J158" s="34" t="s">
        <v>489</v>
      </c>
      <c r="K158" s="7" t="s">
        <v>1388</v>
      </c>
      <c r="L158" s="35">
        <v>7654</v>
      </c>
      <c r="M158">
        <v>32009028</v>
      </c>
      <c r="N158" t="str">
        <f>IF(Table6[[#This Row],[Selling_Price_per_Unit]]&lt;=$I$5,"Low",IF(Table6[[#This Row],[Selling_Price_per_Unit]]&lt;=$I$6,"Mid","Premium"))</f>
        <v>Mid</v>
      </c>
      <c r="O158">
        <v>24550008</v>
      </c>
      <c r="R158" s="36" t="s">
        <v>499</v>
      </c>
      <c r="S158" s="37" t="s">
        <v>1388</v>
      </c>
      <c r="T158" s="38">
        <v>7291</v>
      </c>
      <c r="U158">
        <v>33115722</v>
      </c>
      <c r="V158" t="str">
        <f>IF(Table7[[#This Row],[Selling_Price_per_Unit]]&lt;=$Q$4,"Low",IF(Table7[[#This Row],[Selling_Price_per_Unit]]&lt;=$Q$5,"Mid","Premium"))</f>
        <v>Mid</v>
      </c>
      <c r="W158">
        <v>-34862303</v>
      </c>
    </row>
    <row r="159" spans="2:23" x14ac:dyDescent="0.3">
      <c r="B159" t="s">
        <v>480</v>
      </c>
      <c r="C159" t="s">
        <v>1383</v>
      </c>
      <c r="D159">
        <v>7297</v>
      </c>
      <c r="E159">
        <v>25648955</v>
      </c>
      <c r="F159" t="str">
        <f>IF(Table5[[#This Row],[Selling_Price_per_Unit]]&lt;=$A$5,"Low",IF(Table5[[#This Row],[Selling_Price_per_Unit]]&lt;=$A$6,"Mid","Premium"))</f>
        <v>Mid</v>
      </c>
      <c r="G159">
        <v>-15067148</v>
      </c>
      <c r="J159" s="34" t="s">
        <v>490</v>
      </c>
      <c r="K159" s="7" t="s">
        <v>1165</v>
      </c>
      <c r="L159" s="35">
        <v>10420</v>
      </c>
      <c r="M159">
        <v>40648420</v>
      </c>
      <c r="N159" t="str">
        <f>IF(Table6[[#This Row],[Selling_Price_per_Unit]]&lt;=$I$5,"Low",IF(Table6[[#This Row],[Selling_Price_per_Unit]]&lt;=$I$6,"Mid","Premium"))</f>
        <v>Mid</v>
      </c>
      <c r="O159">
        <v>-8158005</v>
      </c>
      <c r="R159" s="34" t="s">
        <v>501</v>
      </c>
      <c r="S159" s="7" t="s">
        <v>1021</v>
      </c>
      <c r="T159" s="35">
        <v>10283</v>
      </c>
      <c r="U159">
        <v>4575935</v>
      </c>
      <c r="V159" t="str">
        <f>IF(Table7[[#This Row],[Selling_Price_per_Unit]]&lt;=$Q$4,"Low",IF(Table7[[#This Row],[Selling_Price_per_Unit]]&lt;=$Q$5,"Mid","Premium"))</f>
        <v>Mid</v>
      </c>
      <c r="W159">
        <v>-607463</v>
      </c>
    </row>
    <row r="160" spans="2:23" x14ac:dyDescent="0.3">
      <c r="B160" t="s">
        <v>481</v>
      </c>
      <c r="C160" t="s">
        <v>1384</v>
      </c>
      <c r="D160">
        <v>10708</v>
      </c>
      <c r="E160">
        <v>27348232</v>
      </c>
      <c r="F160" t="str">
        <f>IF(Table5[[#This Row],[Selling_Price_per_Unit]]&lt;=$A$5,"Low",IF(Table5[[#This Row],[Selling_Price_per_Unit]]&lt;=$A$6,"Mid","Premium"))</f>
        <v>Premium</v>
      </c>
      <c r="G160">
        <v>693209</v>
      </c>
      <c r="J160" s="34" t="s">
        <v>495</v>
      </c>
      <c r="K160" s="7" t="s">
        <v>1272</v>
      </c>
      <c r="L160" s="35">
        <v>14899</v>
      </c>
      <c r="M160">
        <v>59625798</v>
      </c>
      <c r="N160" t="str">
        <f>IF(Table6[[#This Row],[Selling_Price_per_Unit]]&lt;=$I$5,"Low",IF(Table6[[#This Row],[Selling_Price_per_Unit]]&lt;=$I$6,"Mid","Premium"))</f>
        <v>Premium</v>
      </c>
      <c r="O160">
        <v>55437527</v>
      </c>
      <c r="R160" s="34" t="s">
        <v>502</v>
      </c>
      <c r="S160" s="7" t="s">
        <v>1394</v>
      </c>
      <c r="T160" s="35">
        <v>15121</v>
      </c>
      <c r="U160">
        <v>63825741</v>
      </c>
      <c r="V160" t="str">
        <f>IF(Table7[[#This Row],[Selling_Price_per_Unit]]&lt;=$Q$4,"Low",IF(Table7[[#This Row],[Selling_Price_per_Unit]]&lt;=$Q$5,"Mid","Premium"))</f>
        <v>Premium</v>
      </c>
      <c r="W160">
        <v>1453102</v>
      </c>
    </row>
    <row r="161" spans="2:23" x14ac:dyDescent="0.3">
      <c r="B161" t="s">
        <v>492</v>
      </c>
      <c r="C161" t="s">
        <v>1389</v>
      </c>
      <c r="D161">
        <v>18662</v>
      </c>
      <c r="E161">
        <v>71214192</v>
      </c>
      <c r="F161" t="str">
        <f>IF(Table5[[#This Row],[Selling_Price_per_Unit]]&lt;=$A$5,"Low",IF(Table5[[#This Row],[Selling_Price_per_Unit]]&lt;=$A$6,"Mid","Premium"))</f>
        <v>Premium</v>
      </c>
      <c r="G161">
        <v>60041895</v>
      </c>
      <c r="J161" s="34" t="s">
        <v>497</v>
      </c>
      <c r="K161" s="7" t="s">
        <v>1236</v>
      </c>
      <c r="L161" s="35">
        <v>12140</v>
      </c>
      <c r="M161">
        <v>9444920</v>
      </c>
      <c r="N161" t="str">
        <f>IF(Table6[[#This Row],[Selling_Price_per_Unit]]&lt;=$I$5,"Low",IF(Table6[[#This Row],[Selling_Price_per_Unit]]&lt;=$I$6,"Mid","Premium"))</f>
        <v>Premium</v>
      </c>
      <c r="O161">
        <v>4332135</v>
      </c>
      <c r="R161" s="36" t="s">
        <v>503</v>
      </c>
      <c r="S161" s="37" t="s">
        <v>1069</v>
      </c>
      <c r="T161" s="38">
        <v>17519</v>
      </c>
      <c r="U161">
        <v>77258790</v>
      </c>
      <c r="V161" t="str">
        <f>IF(Table7[[#This Row],[Selling_Price_per_Unit]]&lt;=$Q$4,"Low",IF(Table7[[#This Row],[Selling_Price_per_Unit]]&lt;=$Q$5,"Mid","Premium"))</f>
        <v>Premium</v>
      </c>
      <c r="W161">
        <v>61917653</v>
      </c>
    </row>
    <row r="162" spans="2:23" x14ac:dyDescent="0.3">
      <c r="B162" t="s">
        <v>493</v>
      </c>
      <c r="C162" t="s">
        <v>1390</v>
      </c>
      <c r="D162">
        <v>1713</v>
      </c>
      <c r="E162">
        <v>4070088</v>
      </c>
      <c r="F162" t="str">
        <f>IF(Table5[[#This Row],[Selling_Price_per_Unit]]&lt;=$A$5,"Low",IF(Table5[[#This Row],[Selling_Price_per_Unit]]&lt;=$A$6,"Mid","Premium"))</f>
        <v>Low</v>
      </c>
      <c r="G162">
        <v>-21455897</v>
      </c>
      <c r="J162" s="34" t="s">
        <v>498</v>
      </c>
      <c r="K162" s="7" t="s">
        <v>1392</v>
      </c>
      <c r="L162" s="35">
        <v>8231</v>
      </c>
      <c r="M162">
        <v>11646865</v>
      </c>
      <c r="N162" t="str">
        <f>IF(Table6[[#This Row],[Selling_Price_per_Unit]]&lt;=$I$5,"Low",IF(Table6[[#This Row],[Selling_Price_per_Unit]]&lt;=$I$6,"Mid","Premium"))</f>
        <v>Mid</v>
      </c>
      <c r="O162">
        <v>-2315574</v>
      </c>
      <c r="R162" s="36" t="s">
        <v>506</v>
      </c>
      <c r="S162" s="37" t="s">
        <v>1034</v>
      </c>
      <c r="T162" s="38">
        <v>10627</v>
      </c>
      <c r="U162">
        <v>8150909</v>
      </c>
      <c r="V162" t="str">
        <f>IF(Table7[[#This Row],[Selling_Price_per_Unit]]&lt;=$Q$4,"Low",IF(Table7[[#This Row],[Selling_Price_per_Unit]]&lt;=$Q$5,"Mid","Premium"))</f>
        <v>Mid</v>
      </c>
      <c r="W162">
        <v>6588777</v>
      </c>
    </row>
    <row r="163" spans="2:23" x14ac:dyDescent="0.3">
      <c r="B163" t="s">
        <v>494</v>
      </c>
      <c r="C163" t="s">
        <v>1095</v>
      </c>
      <c r="D163">
        <v>5262</v>
      </c>
      <c r="E163">
        <v>15596568</v>
      </c>
      <c r="F163" t="str">
        <f>IF(Table5[[#This Row],[Selling_Price_per_Unit]]&lt;=$A$5,"Low",IF(Table5[[#This Row],[Selling_Price_per_Unit]]&lt;=$A$6,"Mid","Premium"))</f>
        <v>Low</v>
      </c>
      <c r="G163">
        <v>-10317947</v>
      </c>
      <c r="J163" s="34" t="s">
        <v>504</v>
      </c>
      <c r="K163" s="7" t="s">
        <v>1206</v>
      </c>
      <c r="L163" s="35">
        <v>4220</v>
      </c>
      <c r="M163">
        <v>10769440</v>
      </c>
      <c r="N163" t="str">
        <f>IF(Table6[[#This Row],[Selling_Price_per_Unit]]&lt;=$I$5,"Low",IF(Table6[[#This Row],[Selling_Price_per_Unit]]&lt;=$I$6,"Mid","Premium"))</f>
        <v>Low</v>
      </c>
      <c r="O163">
        <v>-12183004</v>
      </c>
      <c r="R163" s="34" t="s">
        <v>514</v>
      </c>
      <c r="S163" s="7" t="s">
        <v>1283</v>
      </c>
      <c r="T163" s="35">
        <v>11933</v>
      </c>
      <c r="U163">
        <v>43985038</v>
      </c>
      <c r="V163" t="str">
        <f>IF(Table7[[#This Row],[Selling_Price_per_Unit]]&lt;=$Q$4,"Low",IF(Table7[[#This Row],[Selling_Price_per_Unit]]&lt;=$Q$5,"Mid","Premium"))</f>
        <v>Premium</v>
      </c>
      <c r="W163">
        <v>36351717</v>
      </c>
    </row>
    <row r="164" spans="2:23" x14ac:dyDescent="0.3">
      <c r="B164" t="s">
        <v>496</v>
      </c>
      <c r="C164" t="s">
        <v>1391</v>
      </c>
      <c r="D164">
        <v>11268</v>
      </c>
      <c r="E164">
        <v>7267860</v>
      </c>
      <c r="F164" t="str">
        <f>IF(Table5[[#This Row],[Selling_Price_per_Unit]]&lt;=$A$5,"Low",IF(Table5[[#This Row],[Selling_Price_per_Unit]]&lt;=$A$6,"Mid","Premium"))</f>
        <v>Premium</v>
      </c>
      <c r="G164">
        <v>5932310</v>
      </c>
      <c r="J164" s="34" t="s">
        <v>507</v>
      </c>
      <c r="K164" s="7" t="s">
        <v>1396</v>
      </c>
      <c r="L164" s="35">
        <v>17885</v>
      </c>
      <c r="M164">
        <v>50650320</v>
      </c>
      <c r="N164" t="str">
        <f>IF(Table6[[#This Row],[Selling_Price_per_Unit]]&lt;=$I$5,"Low",IF(Table6[[#This Row],[Selling_Price_per_Unit]]&lt;=$I$6,"Mid","Premium"))</f>
        <v>Premium</v>
      </c>
      <c r="O164">
        <v>32542699</v>
      </c>
      <c r="R164" s="34" t="s">
        <v>515</v>
      </c>
      <c r="S164" s="7" t="s">
        <v>1400</v>
      </c>
      <c r="T164" s="35">
        <v>17025</v>
      </c>
      <c r="U164">
        <v>55705800</v>
      </c>
      <c r="V164" t="str">
        <f>IF(Table7[[#This Row],[Selling_Price_per_Unit]]&lt;=$Q$4,"Low",IF(Table7[[#This Row],[Selling_Price_per_Unit]]&lt;=$Q$5,"Mid","Premium"))</f>
        <v>Premium</v>
      </c>
      <c r="W164">
        <v>34542255</v>
      </c>
    </row>
    <row r="165" spans="2:23" x14ac:dyDescent="0.3">
      <c r="B165" t="s">
        <v>500</v>
      </c>
      <c r="C165" t="s">
        <v>1393</v>
      </c>
      <c r="D165">
        <v>17322</v>
      </c>
      <c r="E165">
        <v>12956856</v>
      </c>
      <c r="F165" t="str">
        <f>IF(Table5[[#This Row],[Selling_Price_per_Unit]]&lt;=$A$5,"Low",IF(Table5[[#This Row],[Selling_Price_per_Unit]]&lt;=$A$6,"Mid","Premium"))</f>
        <v>Premium</v>
      </c>
      <c r="G165">
        <v>8145907</v>
      </c>
      <c r="J165" s="34" t="s">
        <v>508</v>
      </c>
      <c r="K165" s="7" t="s">
        <v>1299</v>
      </c>
      <c r="L165" s="35">
        <v>7868</v>
      </c>
      <c r="M165">
        <v>39308528</v>
      </c>
      <c r="N165" t="str">
        <f>IF(Table6[[#This Row],[Selling_Price_per_Unit]]&lt;=$I$5,"Low",IF(Table6[[#This Row],[Selling_Price_per_Unit]]&lt;=$I$6,"Mid","Premium"))</f>
        <v>Mid</v>
      </c>
      <c r="O165">
        <v>31576767</v>
      </c>
      <c r="R165" s="34" t="s">
        <v>516</v>
      </c>
      <c r="S165" s="7" t="s">
        <v>1401</v>
      </c>
      <c r="T165" s="35">
        <v>1589</v>
      </c>
      <c r="U165">
        <v>1933813</v>
      </c>
      <c r="V165" t="str">
        <f>IF(Table7[[#This Row],[Selling_Price_per_Unit]]&lt;=$Q$4,"Low",IF(Table7[[#This Row],[Selling_Price_per_Unit]]&lt;=$Q$5,"Mid","Premium"))</f>
        <v>Low</v>
      </c>
      <c r="W165">
        <v>-13930900</v>
      </c>
    </row>
    <row r="166" spans="2:23" x14ac:dyDescent="0.3">
      <c r="B166" t="s">
        <v>505</v>
      </c>
      <c r="C166" t="s">
        <v>1395</v>
      </c>
      <c r="D166">
        <v>10405</v>
      </c>
      <c r="E166">
        <v>19446945</v>
      </c>
      <c r="F166" t="str">
        <f>IF(Table5[[#This Row],[Selling_Price_per_Unit]]&lt;=$A$5,"Low",IF(Table5[[#This Row],[Selling_Price_per_Unit]]&lt;=$A$6,"Mid","Premium"))</f>
        <v>Mid</v>
      </c>
      <c r="G166">
        <v>13593909</v>
      </c>
      <c r="J166" s="34" t="s">
        <v>510</v>
      </c>
      <c r="K166" s="7" t="s">
        <v>1398</v>
      </c>
      <c r="L166" s="35">
        <v>13736</v>
      </c>
      <c r="M166">
        <v>2651048</v>
      </c>
      <c r="N166" t="str">
        <f>IF(Table6[[#This Row],[Selling_Price_per_Unit]]&lt;=$I$5,"Low",IF(Table6[[#This Row],[Selling_Price_per_Unit]]&lt;=$I$6,"Mid","Premium"))</f>
        <v>Premium</v>
      </c>
      <c r="O166">
        <v>-86992</v>
      </c>
      <c r="R166" s="34" t="s">
        <v>517</v>
      </c>
      <c r="S166" s="7" t="s">
        <v>1246</v>
      </c>
      <c r="T166" s="35">
        <v>19593</v>
      </c>
      <c r="U166">
        <v>52234938</v>
      </c>
      <c r="V166" t="str">
        <f>IF(Table7[[#This Row],[Selling_Price_per_Unit]]&lt;=$Q$4,"Low",IF(Table7[[#This Row],[Selling_Price_per_Unit]]&lt;=$Q$5,"Mid","Premium"))</f>
        <v>Premium</v>
      </c>
      <c r="W166">
        <v>25462806</v>
      </c>
    </row>
    <row r="167" spans="2:23" x14ac:dyDescent="0.3">
      <c r="B167" t="s">
        <v>509</v>
      </c>
      <c r="C167" t="s">
        <v>1397</v>
      </c>
      <c r="D167">
        <v>15556</v>
      </c>
      <c r="E167">
        <v>56421612</v>
      </c>
      <c r="F167" t="str">
        <f>IF(Table5[[#This Row],[Selling_Price_per_Unit]]&lt;=$A$5,"Low",IF(Table5[[#This Row],[Selling_Price_per_Unit]]&lt;=$A$6,"Mid","Premium"))</f>
        <v>Premium</v>
      </c>
      <c r="G167">
        <v>38840478</v>
      </c>
      <c r="J167" s="34" t="s">
        <v>511</v>
      </c>
      <c r="K167" s="7" t="s">
        <v>1083</v>
      </c>
      <c r="L167" s="35">
        <v>19833</v>
      </c>
      <c r="M167">
        <v>63267270</v>
      </c>
      <c r="N167" t="str">
        <f>IF(Table6[[#This Row],[Selling_Price_per_Unit]]&lt;=$I$5,"Low",IF(Table6[[#This Row],[Selling_Price_per_Unit]]&lt;=$I$6,"Mid","Premium"))</f>
        <v>Premium</v>
      </c>
      <c r="O167">
        <v>29766006</v>
      </c>
      <c r="R167" s="36" t="s">
        <v>518</v>
      </c>
      <c r="S167" s="37" t="s">
        <v>1402</v>
      </c>
      <c r="T167" s="38">
        <v>11861</v>
      </c>
      <c r="U167">
        <v>13189432</v>
      </c>
      <c r="V167" t="str">
        <f>IF(Table7[[#This Row],[Selling_Price_per_Unit]]&lt;=$Q$4,"Low",IF(Table7[[#This Row],[Selling_Price_per_Unit]]&lt;=$Q$5,"Mid","Premium"))</f>
        <v>Premium</v>
      </c>
      <c r="W167">
        <v>4792075</v>
      </c>
    </row>
    <row r="168" spans="2:23" x14ac:dyDescent="0.3">
      <c r="B168" t="s">
        <v>512</v>
      </c>
      <c r="C168" t="s">
        <v>1399</v>
      </c>
      <c r="D168">
        <v>15951</v>
      </c>
      <c r="E168">
        <v>72433491</v>
      </c>
      <c r="F168" t="str">
        <f>IF(Table5[[#This Row],[Selling_Price_per_Unit]]&lt;=$A$5,"Low",IF(Table5[[#This Row],[Selling_Price_per_Unit]]&lt;=$A$6,"Mid","Premium"))</f>
        <v>Premium</v>
      </c>
      <c r="G168">
        <v>65516230</v>
      </c>
      <c r="J168" s="34" t="s">
        <v>513</v>
      </c>
      <c r="K168" s="7" t="s">
        <v>1158</v>
      </c>
      <c r="L168" s="35">
        <v>18801</v>
      </c>
      <c r="M168">
        <v>56177388</v>
      </c>
      <c r="N168" t="str">
        <f>IF(Table6[[#This Row],[Selling_Price_per_Unit]]&lt;=$I$5,"Low",IF(Table6[[#This Row],[Selling_Price_per_Unit]]&lt;=$I$6,"Mid","Premium"))</f>
        <v>Premium</v>
      </c>
      <c r="O168">
        <v>29717842</v>
      </c>
      <c r="R168" s="36" t="s">
        <v>521</v>
      </c>
      <c r="S168" s="37" t="s">
        <v>1404</v>
      </c>
      <c r="T168" s="38">
        <v>1605</v>
      </c>
      <c r="U168">
        <v>5367120</v>
      </c>
      <c r="V168" t="str">
        <f>IF(Table7[[#This Row],[Selling_Price_per_Unit]]&lt;=$Q$4,"Low",IF(Table7[[#This Row],[Selling_Price_per_Unit]]&lt;=$Q$5,"Mid","Premium"))</f>
        <v>Low</v>
      </c>
      <c r="W168">
        <v>-6053031</v>
      </c>
    </row>
    <row r="169" spans="2:23" x14ac:dyDescent="0.3">
      <c r="B169" t="s">
        <v>522</v>
      </c>
      <c r="C169" t="s">
        <v>1405</v>
      </c>
      <c r="D169">
        <v>10578</v>
      </c>
      <c r="E169">
        <v>50552262</v>
      </c>
      <c r="F169" t="str">
        <f>IF(Table5[[#This Row],[Selling_Price_per_Unit]]&lt;=$A$5,"Low",IF(Table5[[#This Row],[Selling_Price_per_Unit]]&lt;=$A$6,"Mid","Premium"))</f>
        <v>Premium</v>
      </c>
      <c r="G169">
        <v>27582520</v>
      </c>
      <c r="J169" s="34" t="s">
        <v>519</v>
      </c>
      <c r="K169" s="7" t="s">
        <v>1265</v>
      </c>
      <c r="L169" s="35">
        <v>17869</v>
      </c>
      <c r="M169">
        <v>39419014</v>
      </c>
      <c r="N169" t="str">
        <f>IF(Table6[[#This Row],[Selling_Price_per_Unit]]&lt;=$I$5,"Low",IF(Table6[[#This Row],[Selling_Price_per_Unit]]&lt;=$I$6,"Mid","Premium"))</f>
        <v>Premium</v>
      </c>
      <c r="O169">
        <v>34260999</v>
      </c>
      <c r="R169" s="36" t="s">
        <v>523</v>
      </c>
      <c r="S169" s="37" t="s">
        <v>1105</v>
      </c>
      <c r="T169" s="38">
        <v>19779</v>
      </c>
      <c r="U169">
        <v>23853474</v>
      </c>
      <c r="V169" t="str">
        <f>IF(Table7[[#This Row],[Selling_Price_per_Unit]]&lt;=$Q$4,"Low",IF(Table7[[#This Row],[Selling_Price_per_Unit]]&lt;=$Q$5,"Mid","Premium"))</f>
        <v>Premium</v>
      </c>
      <c r="W169">
        <v>6760138</v>
      </c>
    </row>
    <row r="170" spans="2:23" x14ac:dyDescent="0.3">
      <c r="B170" t="s">
        <v>527</v>
      </c>
      <c r="C170" t="s">
        <v>1362</v>
      </c>
      <c r="D170">
        <v>3425</v>
      </c>
      <c r="E170">
        <v>3435275</v>
      </c>
      <c r="F170" t="str">
        <f>IF(Table5[[#This Row],[Selling_Price_per_Unit]]&lt;=$A$5,"Low",IF(Table5[[#This Row],[Selling_Price_per_Unit]]&lt;=$A$6,"Mid","Premium"))</f>
        <v>Low</v>
      </c>
      <c r="G170">
        <v>-137030</v>
      </c>
      <c r="J170" s="34" t="s">
        <v>520</v>
      </c>
      <c r="K170" s="7" t="s">
        <v>1403</v>
      </c>
      <c r="L170" s="35">
        <v>4541</v>
      </c>
      <c r="M170">
        <v>13768312</v>
      </c>
      <c r="N170" t="str">
        <f>IF(Table6[[#This Row],[Selling_Price_per_Unit]]&lt;=$I$5,"Low",IF(Table6[[#This Row],[Selling_Price_per_Unit]]&lt;=$I$6,"Mid","Premium"))</f>
        <v>Low</v>
      </c>
      <c r="O170">
        <v>-25044801</v>
      </c>
      <c r="R170" s="36" t="s">
        <v>530</v>
      </c>
      <c r="S170" s="37" t="s">
        <v>1410</v>
      </c>
      <c r="T170" s="38">
        <v>2052</v>
      </c>
      <c r="U170">
        <v>6876252</v>
      </c>
      <c r="V170" t="str">
        <f>IF(Table7[[#This Row],[Selling_Price_per_Unit]]&lt;=$Q$4,"Low",IF(Table7[[#This Row],[Selling_Price_per_Unit]]&lt;=$Q$5,"Mid","Premium"))</f>
        <v>Low</v>
      </c>
      <c r="W170">
        <v>-35864544</v>
      </c>
    </row>
    <row r="171" spans="2:23" x14ac:dyDescent="0.3">
      <c r="B171" t="s">
        <v>529</v>
      </c>
      <c r="C171" t="s">
        <v>1153</v>
      </c>
      <c r="D171">
        <v>8417</v>
      </c>
      <c r="E171">
        <v>28398958</v>
      </c>
      <c r="F171" t="str">
        <f>IF(Table5[[#This Row],[Selling_Price_per_Unit]]&lt;=$A$5,"Low",IF(Table5[[#This Row],[Selling_Price_per_Unit]]&lt;=$A$6,"Mid","Premium"))</f>
        <v>Mid</v>
      </c>
      <c r="G171">
        <v>-19592462</v>
      </c>
      <c r="J171" s="34" t="s">
        <v>524</v>
      </c>
      <c r="K171" s="7" t="s">
        <v>1406</v>
      </c>
      <c r="L171" s="35">
        <v>7590</v>
      </c>
      <c r="M171">
        <v>5935380</v>
      </c>
      <c r="N171" t="str">
        <f>IF(Table6[[#This Row],[Selling_Price_per_Unit]]&lt;=$I$5,"Low",IF(Table6[[#This Row],[Selling_Price_per_Unit]]&lt;=$I$6,"Mid","Premium"))</f>
        <v>Mid</v>
      </c>
      <c r="O171">
        <v>298756</v>
      </c>
      <c r="R171" s="34" t="s">
        <v>535</v>
      </c>
      <c r="S171" s="7" t="s">
        <v>1413</v>
      </c>
      <c r="T171" s="35">
        <v>1958</v>
      </c>
      <c r="U171">
        <v>2480786</v>
      </c>
      <c r="V171" t="str">
        <f>IF(Table7[[#This Row],[Selling_Price_per_Unit]]&lt;=$Q$4,"Low",IF(Table7[[#This Row],[Selling_Price_per_Unit]]&lt;=$Q$5,"Mid","Premium"))</f>
        <v>Low</v>
      </c>
      <c r="W171">
        <v>-1238035</v>
      </c>
    </row>
    <row r="172" spans="2:23" x14ac:dyDescent="0.3">
      <c r="B172" t="s">
        <v>534</v>
      </c>
      <c r="C172" t="s">
        <v>1155</v>
      </c>
      <c r="D172">
        <v>3930</v>
      </c>
      <c r="E172">
        <v>10732830</v>
      </c>
      <c r="F172" t="str">
        <f>IF(Table5[[#This Row],[Selling_Price_per_Unit]]&lt;=$A$5,"Low",IF(Table5[[#This Row],[Selling_Price_per_Unit]]&lt;=$A$6,"Mid","Premium"))</f>
        <v>Low</v>
      </c>
      <c r="G172">
        <v>-20610739</v>
      </c>
      <c r="J172" s="34" t="s">
        <v>525</v>
      </c>
      <c r="K172" s="7" t="s">
        <v>1407</v>
      </c>
      <c r="L172" s="35">
        <v>7582</v>
      </c>
      <c r="M172">
        <v>33209160</v>
      </c>
      <c r="N172" t="str">
        <f>IF(Table6[[#This Row],[Selling_Price_per_Unit]]&lt;=$I$5,"Low",IF(Table6[[#This Row],[Selling_Price_per_Unit]]&lt;=$I$6,"Mid","Premium"))</f>
        <v>Mid</v>
      </c>
      <c r="O172">
        <v>5593840</v>
      </c>
      <c r="R172" s="36" t="s">
        <v>536</v>
      </c>
      <c r="S172" s="37" t="s">
        <v>1343</v>
      </c>
      <c r="T172" s="38">
        <v>14895</v>
      </c>
      <c r="U172">
        <v>23683050</v>
      </c>
      <c r="V172" t="str">
        <f>IF(Table7[[#This Row],[Selling_Price_per_Unit]]&lt;=$Q$4,"Low",IF(Table7[[#This Row],[Selling_Price_per_Unit]]&lt;=$Q$5,"Mid","Premium"))</f>
        <v>Premium</v>
      </c>
      <c r="W172">
        <v>8309497</v>
      </c>
    </row>
    <row r="173" spans="2:23" x14ac:dyDescent="0.3">
      <c r="B173" t="s">
        <v>537</v>
      </c>
      <c r="C173" t="s">
        <v>1103</v>
      </c>
      <c r="D173">
        <v>1707</v>
      </c>
      <c r="E173">
        <v>5609202</v>
      </c>
      <c r="F173" t="str">
        <f>IF(Table5[[#This Row],[Selling_Price_per_Unit]]&lt;=$A$5,"Low",IF(Table5[[#This Row],[Selling_Price_per_Unit]]&lt;=$A$6,"Mid","Premium"))</f>
        <v>Low</v>
      </c>
      <c r="G173">
        <v>-16995795</v>
      </c>
      <c r="J173" s="34" t="s">
        <v>526</v>
      </c>
      <c r="K173" s="7" t="s">
        <v>1408</v>
      </c>
      <c r="L173" s="35">
        <v>18518</v>
      </c>
      <c r="M173">
        <v>90664128</v>
      </c>
      <c r="N173" t="str">
        <f>IF(Table6[[#This Row],[Selling_Price_per_Unit]]&lt;=$I$5,"Low",IF(Table6[[#This Row],[Selling_Price_per_Unit]]&lt;=$I$6,"Mid","Premium"))</f>
        <v>Premium</v>
      </c>
      <c r="O173">
        <v>65398464</v>
      </c>
      <c r="R173" s="34" t="s">
        <v>540</v>
      </c>
      <c r="S173" s="7" t="s">
        <v>1290</v>
      </c>
      <c r="T173" s="35">
        <v>17905</v>
      </c>
      <c r="U173">
        <v>25747390</v>
      </c>
      <c r="V173" t="str">
        <f>IF(Table7[[#This Row],[Selling_Price_per_Unit]]&lt;=$Q$4,"Low",IF(Table7[[#This Row],[Selling_Price_per_Unit]]&lt;=$Q$5,"Mid","Premium"))</f>
        <v>Premium</v>
      </c>
      <c r="W173">
        <v>9927565</v>
      </c>
    </row>
    <row r="174" spans="2:23" x14ac:dyDescent="0.3">
      <c r="B174" t="s">
        <v>538</v>
      </c>
      <c r="C174" t="s">
        <v>1414</v>
      </c>
      <c r="D174">
        <v>2399</v>
      </c>
      <c r="E174">
        <v>5843964</v>
      </c>
      <c r="F174" t="str">
        <f>IF(Table5[[#This Row],[Selling_Price_per_Unit]]&lt;=$A$5,"Low",IF(Table5[[#This Row],[Selling_Price_per_Unit]]&lt;=$A$6,"Mid","Premium"))</f>
        <v>Low</v>
      </c>
      <c r="G174">
        <v>-28579828</v>
      </c>
      <c r="J174" s="34" t="s">
        <v>528</v>
      </c>
      <c r="K174" s="7" t="s">
        <v>1409</v>
      </c>
      <c r="L174" s="35">
        <v>19940</v>
      </c>
      <c r="M174">
        <v>51624660</v>
      </c>
      <c r="N174" t="str">
        <f>IF(Table6[[#This Row],[Selling_Price_per_Unit]]&lt;=$I$5,"Low",IF(Table6[[#This Row],[Selling_Price_per_Unit]]&lt;=$I$6,"Mid","Premium"))</f>
        <v>Premium</v>
      </c>
      <c r="O174">
        <v>33170664</v>
      </c>
      <c r="R174" s="34" t="s">
        <v>541</v>
      </c>
      <c r="S174" s="7" t="s">
        <v>1145</v>
      </c>
      <c r="T174" s="35">
        <v>10101</v>
      </c>
      <c r="U174">
        <v>19252506</v>
      </c>
      <c r="V174" t="str">
        <f>IF(Table7[[#This Row],[Selling_Price_per_Unit]]&lt;=$Q$4,"Low",IF(Table7[[#This Row],[Selling_Price_per_Unit]]&lt;=$Q$5,"Mid","Premium"))</f>
        <v>Mid</v>
      </c>
      <c r="W174">
        <v>4910283</v>
      </c>
    </row>
    <row r="175" spans="2:23" x14ac:dyDescent="0.3">
      <c r="B175" t="s">
        <v>546</v>
      </c>
      <c r="C175" t="s">
        <v>1417</v>
      </c>
      <c r="D175">
        <v>16813</v>
      </c>
      <c r="E175">
        <v>73338306</v>
      </c>
      <c r="F175" t="str">
        <f>IF(Table5[[#This Row],[Selling_Price_per_Unit]]&lt;=$A$5,"Low",IF(Table5[[#This Row],[Selling_Price_per_Unit]]&lt;=$A$6,"Mid","Premium"))</f>
        <v>Premium</v>
      </c>
      <c r="G175">
        <v>35130709</v>
      </c>
      <c r="J175" s="34" t="s">
        <v>531</v>
      </c>
      <c r="K175" s="7" t="s">
        <v>1319</v>
      </c>
      <c r="L175" s="35">
        <v>5411</v>
      </c>
      <c r="M175">
        <v>8614312</v>
      </c>
      <c r="N175" t="str">
        <f>IF(Table6[[#This Row],[Selling_Price_per_Unit]]&lt;=$I$5,"Low",IF(Table6[[#This Row],[Selling_Price_per_Unit]]&lt;=$I$6,"Mid","Premium"))</f>
        <v>Low</v>
      </c>
      <c r="O175">
        <v>1358991</v>
      </c>
      <c r="R175" s="36" t="s">
        <v>542</v>
      </c>
      <c r="S175" s="37" t="s">
        <v>1414</v>
      </c>
      <c r="T175" s="38">
        <v>2394</v>
      </c>
      <c r="U175">
        <v>3387510</v>
      </c>
      <c r="V175" t="str">
        <f>IF(Table7[[#This Row],[Selling_Price_per_Unit]]&lt;=$Q$4,"Low",IF(Table7[[#This Row],[Selling_Price_per_Unit]]&lt;=$Q$5,"Mid","Premium"))</f>
        <v>Low</v>
      </c>
      <c r="W175">
        <v>-10139642</v>
      </c>
    </row>
    <row r="176" spans="2:23" x14ac:dyDescent="0.3">
      <c r="B176" t="s">
        <v>547</v>
      </c>
      <c r="C176" t="s">
        <v>1418</v>
      </c>
      <c r="D176">
        <v>16849</v>
      </c>
      <c r="E176">
        <v>23150526</v>
      </c>
      <c r="F176" t="str">
        <f>IF(Table5[[#This Row],[Selling_Price_per_Unit]]&lt;=$A$5,"Low",IF(Table5[[#This Row],[Selling_Price_per_Unit]]&lt;=$A$6,"Mid","Premium"))</f>
        <v>Premium</v>
      </c>
      <c r="G176">
        <v>9082319</v>
      </c>
      <c r="J176" s="34" t="s">
        <v>532</v>
      </c>
      <c r="K176" s="7" t="s">
        <v>1411</v>
      </c>
      <c r="L176" s="35">
        <v>4889</v>
      </c>
      <c r="M176">
        <v>6067249</v>
      </c>
      <c r="N176" t="str">
        <f>IF(Table6[[#This Row],[Selling_Price_per_Unit]]&lt;=$I$5,"Low",IF(Table6[[#This Row],[Selling_Price_per_Unit]]&lt;=$I$6,"Mid","Premium"))</f>
        <v>Low</v>
      </c>
      <c r="O176">
        <v>2601332</v>
      </c>
      <c r="R176" s="34" t="s">
        <v>544</v>
      </c>
      <c r="S176" s="7" t="s">
        <v>1416</v>
      </c>
      <c r="T176" s="35">
        <v>5609</v>
      </c>
      <c r="U176">
        <v>9703570</v>
      </c>
      <c r="V176" t="str">
        <f>IF(Table7[[#This Row],[Selling_Price_per_Unit]]&lt;=$Q$4,"Low",IF(Table7[[#This Row],[Selling_Price_per_Unit]]&lt;=$Q$5,"Mid","Premium"))</f>
        <v>Low</v>
      </c>
      <c r="W176">
        <v>-4518091</v>
      </c>
    </row>
    <row r="177" spans="2:23" x14ac:dyDescent="0.3">
      <c r="B177" t="s">
        <v>549</v>
      </c>
      <c r="C177" t="s">
        <v>1238</v>
      </c>
      <c r="D177">
        <v>11826</v>
      </c>
      <c r="E177">
        <v>22197402</v>
      </c>
      <c r="F177" t="str">
        <f>IF(Table5[[#This Row],[Selling_Price_per_Unit]]&lt;=$A$5,"Low",IF(Table5[[#This Row],[Selling_Price_per_Unit]]&lt;=$A$6,"Mid","Premium"))</f>
        <v>Premium</v>
      </c>
      <c r="G177">
        <v>19291129</v>
      </c>
      <c r="J177" s="34" t="s">
        <v>533</v>
      </c>
      <c r="K177" s="7" t="s">
        <v>1412</v>
      </c>
      <c r="L177" s="35">
        <v>15129</v>
      </c>
      <c r="M177">
        <v>46037547</v>
      </c>
      <c r="N177" t="str">
        <f>IF(Table6[[#This Row],[Selling_Price_per_Unit]]&lt;=$I$5,"Low",IF(Table6[[#This Row],[Selling_Price_per_Unit]]&lt;=$I$6,"Mid","Premium"))</f>
        <v>Premium</v>
      </c>
      <c r="O177">
        <v>18479734</v>
      </c>
      <c r="R177" s="36" t="s">
        <v>545</v>
      </c>
      <c r="S177" s="37" t="s">
        <v>1153</v>
      </c>
      <c r="T177" s="38">
        <v>14758</v>
      </c>
      <c r="U177">
        <v>8264480</v>
      </c>
      <c r="V177" t="str">
        <f>IF(Table7[[#This Row],[Selling_Price_per_Unit]]&lt;=$Q$4,"Low",IF(Table7[[#This Row],[Selling_Price_per_Unit]]&lt;=$Q$5,"Mid","Premium"))</f>
        <v>Premium</v>
      </c>
      <c r="W177">
        <v>278680</v>
      </c>
    </row>
    <row r="178" spans="2:23" x14ac:dyDescent="0.3">
      <c r="B178" t="s">
        <v>550</v>
      </c>
      <c r="C178" t="s">
        <v>1413</v>
      </c>
      <c r="D178">
        <v>13287</v>
      </c>
      <c r="E178">
        <v>42398817</v>
      </c>
      <c r="F178" t="str">
        <f>IF(Table5[[#This Row],[Selling_Price_per_Unit]]&lt;=$A$5,"Low",IF(Table5[[#This Row],[Selling_Price_per_Unit]]&lt;=$A$6,"Mid","Premium"))</f>
        <v>Premium</v>
      </c>
      <c r="G178">
        <v>30006167</v>
      </c>
      <c r="J178" s="34" t="s">
        <v>539</v>
      </c>
      <c r="K178" s="7" t="s">
        <v>1415</v>
      </c>
      <c r="L178" s="35">
        <v>13153</v>
      </c>
      <c r="M178">
        <v>49573657</v>
      </c>
      <c r="N178" t="str">
        <f>IF(Table6[[#This Row],[Selling_Price_per_Unit]]&lt;=$I$5,"Low",IF(Table6[[#This Row],[Selling_Price_per_Unit]]&lt;=$I$6,"Mid","Premium"))</f>
        <v>Premium</v>
      </c>
      <c r="O178">
        <v>-1538676</v>
      </c>
      <c r="R178" s="36" t="s">
        <v>552</v>
      </c>
      <c r="S178" s="37" t="s">
        <v>1187</v>
      </c>
      <c r="T178" s="38">
        <v>15112</v>
      </c>
      <c r="U178">
        <v>28108320</v>
      </c>
      <c r="V178" t="str">
        <f>IF(Table7[[#This Row],[Selling_Price_per_Unit]]&lt;=$Q$4,"Low",IF(Table7[[#This Row],[Selling_Price_per_Unit]]&lt;=$Q$5,"Mid","Premium"))</f>
        <v>Premium</v>
      </c>
      <c r="W178">
        <v>2581118</v>
      </c>
    </row>
    <row r="179" spans="2:23" x14ac:dyDescent="0.3">
      <c r="B179" t="s">
        <v>551</v>
      </c>
      <c r="C179" t="s">
        <v>1171</v>
      </c>
      <c r="D179">
        <v>3060</v>
      </c>
      <c r="E179">
        <v>10820160</v>
      </c>
      <c r="F179" t="str">
        <f>IF(Table5[[#This Row],[Selling_Price_per_Unit]]&lt;=$A$5,"Low",IF(Table5[[#This Row],[Selling_Price_per_Unit]]&lt;=$A$6,"Mid","Premium"))</f>
        <v>Low</v>
      </c>
      <c r="G179">
        <v>-521082</v>
      </c>
      <c r="J179" s="34" t="s">
        <v>543</v>
      </c>
      <c r="K179" s="7" t="s">
        <v>1286</v>
      </c>
      <c r="L179" s="35">
        <v>2014</v>
      </c>
      <c r="M179">
        <v>1105686</v>
      </c>
      <c r="N179" t="str">
        <f>IF(Table6[[#This Row],[Selling_Price_per_Unit]]&lt;=$I$5,"Low",IF(Table6[[#This Row],[Selling_Price_per_Unit]]&lt;=$I$6,"Mid","Premium"))</f>
        <v>Low</v>
      </c>
      <c r="O179">
        <v>-3010687</v>
      </c>
      <c r="R179" s="36" t="s">
        <v>557</v>
      </c>
      <c r="S179" s="37" t="s">
        <v>1053</v>
      </c>
      <c r="T179" s="38">
        <v>3856</v>
      </c>
      <c r="U179">
        <v>14082112</v>
      </c>
      <c r="V179" t="str">
        <f>IF(Table7[[#This Row],[Selling_Price_per_Unit]]&lt;=$Q$4,"Low",IF(Table7[[#This Row],[Selling_Price_per_Unit]]&lt;=$Q$5,"Mid","Premium"))</f>
        <v>Low</v>
      </c>
      <c r="W179">
        <v>-15217157</v>
      </c>
    </row>
    <row r="180" spans="2:23" x14ac:dyDescent="0.3">
      <c r="B180" t="s">
        <v>553</v>
      </c>
      <c r="C180" t="s">
        <v>1420</v>
      </c>
      <c r="D180">
        <v>19150</v>
      </c>
      <c r="E180">
        <v>56932950</v>
      </c>
      <c r="F180" t="str">
        <f>IF(Table5[[#This Row],[Selling_Price_per_Unit]]&lt;=$A$5,"Low",IF(Table5[[#This Row],[Selling_Price_per_Unit]]&lt;=$A$6,"Mid","Premium"))</f>
        <v>Premium</v>
      </c>
      <c r="G180">
        <v>24949827</v>
      </c>
      <c r="J180" s="34" t="s">
        <v>548</v>
      </c>
      <c r="K180" s="7" t="s">
        <v>1419</v>
      </c>
      <c r="L180" s="35">
        <v>8679</v>
      </c>
      <c r="M180">
        <v>10458195</v>
      </c>
      <c r="N180" t="str">
        <f>IF(Table6[[#This Row],[Selling_Price_per_Unit]]&lt;=$I$5,"Low",IF(Table6[[#This Row],[Selling_Price_per_Unit]]&lt;=$I$6,"Mid","Premium"))</f>
        <v>Mid</v>
      </c>
      <c r="O180">
        <v>1083164</v>
      </c>
      <c r="R180" s="36" t="s">
        <v>565</v>
      </c>
      <c r="S180" s="37" t="s">
        <v>1063</v>
      </c>
      <c r="T180" s="38">
        <v>17211</v>
      </c>
      <c r="U180">
        <v>19465641</v>
      </c>
      <c r="V180" t="str">
        <f>IF(Table7[[#This Row],[Selling_Price_per_Unit]]&lt;=$Q$4,"Low",IF(Table7[[#This Row],[Selling_Price_per_Unit]]&lt;=$Q$5,"Mid","Premium"))</f>
        <v>Premium</v>
      </c>
      <c r="W180">
        <v>3280638</v>
      </c>
    </row>
    <row r="181" spans="2:23" x14ac:dyDescent="0.3">
      <c r="B181" t="s">
        <v>554</v>
      </c>
      <c r="C181" t="s">
        <v>1321</v>
      </c>
      <c r="D181">
        <v>6280</v>
      </c>
      <c r="E181">
        <v>14217920</v>
      </c>
      <c r="F181" t="str">
        <f>IF(Table5[[#This Row],[Selling_Price_per_Unit]]&lt;=$A$5,"Low",IF(Table5[[#This Row],[Selling_Price_per_Unit]]&lt;=$A$6,"Mid","Premium"))</f>
        <v>Mid</v>
      </c>
      <c r="G181">
        <v>10801718</v>
      </c>
      <c r="J181" s="34" t="s">
        <v>556</v>
      </c>
      <c r="K181" s="7" t="s">
        <v>1422</v>
      </c>
      <c r="L181" s="35">
        <v>13394</v>
      </c>
      <c r="M181">
        <v>10219622</v>
      </c>
      <c r="N181" t="str">
        <f>IF(Table6[[#This Row],[Selling_Price_per_Unit]]&lt;=$I$5,"Low",IF(Table6[[#This Row],[Selling_Price_per_Unit]]&lt;=$I$6,"Mid","Premium"))</f>
        <v>Premium</v>
      </c>
      <c r="O181">
        <v>4714106</v>
      </c>
      <c r="R181" s="36" t="s">
        <v>571</v>
      </c>
      <c r="S181" s="37" t="s">
        <v>1274</v>
      </c>
      <c r="T181" s="38">
        <v>7736</v>
      </c>
      <c r="U181">
        <v>24151792</v>
      </c>
      <c r="V181" t="str">
        <f>IF(Table7[[#This Row],[Selling_Price_per_Unit]]&lt;=$Q$4,"Low",IF(Table7[[#This Row],[Selling_Price_per_Unit]]&lt;=$Q$5,"Mid","Premium"))</f>
        <v>Mid</v>
      </c>
      <c r="W181">
        <v>-15497480</v>
      </c>
    </row>
    <row r="182" spans="2:23" x14ac:dyDescent="0.3">
      <c r="B182" t="s">
        <v>555</v>
      </c>
      <c r="C182" t="s">
        <v>1421</v>
      </c>
      <c r="D182">
        <v>19811</v>
      </c>
      <c r="E182">
        <v>83919396</v>
      </c>
      <c r="F182" t="str">
        <f>IF(Table5[[#This Row],[Selling_Price_per_Unit]]&lt;=$A$5,"Low",IF(Table5[[#This Row],[Selling_Price_per_Unit]]&lt;=$A$6,"Mid","Premium"))</f>
        <v>Premium</v>
      </c>
      <c r="G182">
        <v>48222631</v>
      </c>
      <c r="J182" s="34" t="s">
        <v>558</v>
      </c>
      <c r="K182" s="7" t="s">
        <v>1061</v>
      </c>
      <c r="L182" s="35">
        <v>6290</v>
      </c>
      <c r="M182">
        <v>26317360</v>
      </c>
      <c r="N182" t="str">
        <f>IF(Table6[[#This Row],[Selling_Price_per_Unit]]&lt;=$I$5,"Low",IF(Table6[[#This Row],[Selling_Price_per_Unit]]&lt;=$I$6,"Mid","Premium"))</f>
        <v>Low</v>
      </c>
      <c r="O182">
        <v>14062050</v>
      </c>
      <c r="R182" s="34" t="s">
        <v>576</v>
      </c>
      <c r="S182" s="7" t="s">
        <v>1087</v>
      </c>
      <c r="T182" s="35">
        <v>15536</v>
      </c>
      <c r="U182">
        <v>24562416</v>
      </c>
      <c r="V182" t="str">
        <f>IF(Table7[[#This Row],[Selling_Price_per_Unit]]&lt;=$Q$4,"Low",IF(Table7[[#This Row],[Selling_Price_per_Unit]]&lt;=$Q$5,"Mid","Premium"))</f>
        <v>Premium</v>
      </c>
      <c r="W182">
        <v>22760261</v>
      </c>
    </row>
    <row r="183" spans="2:23" x14ac:dyDescent="0.3">
      <c r="B183" t="s">
        <v>562</v>
      </c>
      <c r="C183" t="s">
        <v>1141</v>
      </c>
      <c r="D183">
        <v>17582</v>
      </c>
      <c r="E183">
        <v>86134218</v>
      </c>
      <c r="F183" t="str">
        <f>IF(Table5[[#This Row],[Selling_Price_per_Unit]]&lt;=$A$5,"Low",IF(Table5[[#This Row],[Selling_Price_per_Unit]]&lt;=$A$6,"Mid","Premium"))</f>
        <v>Premium</v>
      </c>
      <c r="G183">
        <v>20924115</v>
      </c>
      <c r="J183" s="34" t="s">
        <v>559</v>
      </c>
      <c r="K183" s="7" t="s">
        <v>1423</v>
      </c>
      <c r="L183" s="35">
        <v>18190</v>
      </c>
      <c r="M183">
        <v>64974680</v>
      </c>
      <c r="N183" t="str">
        <f>IF(Table6[[#This Row],[Selling_Price_per_Unit]]&lt;=$I$5,"Low",IF(Table6[[#This Row],[Selling_Price_per_Unit]]&lt;=$I$6,"Mid","Premium"))</f>
        <v>Premium</v>
      </c>
      <c r="O183">
        <v>11651292</v>
      </c>
      <c r="R183" s="34" t="s">
        <v>577</v>
      </c>
      <c r="S183" s="7" t="s">
        <v>1430</v>
      </c>
      <c r="T183" s="35">
        <v>18042</v>
      </c>
      <c r="U183">
        <v>62966580</v>
      </c>
      <c r="V183" t="str">
        <f>IF(Table7[[#This Row],[Selling_Price_per_Unit]]&lt;=$Q$4,"Low",IF(Table7[[#This Row],[Selling_Price_per_Unit]]&lt;=$Q$5,"Mid","Premium"))</f>
        <v>Premium</v>
      </c>
      <c r="W183">
        <v>19957776</v>
      </c>
    </row>
    <row r="184" spans="2:23" x14ac:dyDescent="0.3">
      <c r="B184" t="s">
        <v>564</v>
      </c>
      <c r="C184" t="s">
        <v>1079</v>
      </c>
      <c r="D184">
        <v>6144</v>
      </c>
      <c r="E184">
        <v>23095296</v>
      </c>
      <c r="F184" t="str">
        <f>IF(Table5[[#This Row],[Selling_Price_per_Unit]]&lt;=$A$5,"Low",IF(Table5[[#This Row],[Selling_Price_per_Unit]]&lt;=$A$6,"Mid","Premium"))</f>
        <v>Mid</v>
      </c>
      <c r="G184">
        <v>13507791</v>
      </c>
      <c r="J184" s="34" t="s">
        <v>560</v>
      </c>
      <c r="K184" s="7" t="s">
        <v>1424</v>
      </c>
      <c r="L184" s="35">
        <v>11681</v>
      </c>
      <c r="M184">
        <v>50438558</v>
      </c>
      <c r="N184" t="str">
        <f>IF(Table6[[#This Row],[Selling_Price_per_Unit]]&lt;=$I$5,"Low",IF(Table6[[#This Row],[Selling_Price_per_Unit]]&lt;=$I$6,"Mid","Premium"))</f>
        <v>Premium</v>
      </c>
      <c r="O184">
        <v>18490952</v>
      </c>
      <c r="R184" s="36" t="s">
        <v>578</v>
      </c>
      <c r="S184" s="37" t="s">
        <v>1431</v>
      </c>
      <c r="T184" s="38">
        <v>2456</v>
      </c>
      <c r="U184">
        <v>2144088</v>
      </c>
      <c r="V184" t="str">
        <f>IF(Table7[[#This Row],[Selling_Price_per_Unit]]&lt;=$Q$4,"Low",IF(Table7[[#This Row],[Selling_Price_per_Unit]]&lt;=$Q$5,"Mid","Premium"))</f>
        <v>Low</v>
      </c>
      <c r="W184">
        <v>-11340915</v>
      </c>
    </row>
    <row r="185" spans="2:23" x14ac:dyDescent="0.3">
      <c r="B185" t="s">
        <v>570</v>
      </c>
      <c r="C185" t="s">
        <v>1426</v>
      </c>
      <c r="D185">
        <v>14232</v>
      </c>
      <c r="E185">
        <v>28577856</v>
      </c>
      <c r="F185" t="str">
        <f>IF(Table5[[#This Row],[Selling_Price_per_Unit]]&lt;=$A$5,"Low",IF(Table5[[#This Row],[Selling_Price_per_Unit]]&lt;=$A$6,"Mid","Premium"))</f>
        <v>Premium</v>
      </c>
      <c r="G185">
        <v>305012</v>
      </c>
      <c r="J185" s="34" t="s">
        <v>561</v>
      </c>
      <c r="K185" s="7" t="s">
        <v>1078</v>
      </c>
      <c r="L185" s="35">
        <v>8557</v>
      </c>
      <c r="M185">
        <v>41056486</v>
      </c>
      <c r="N185" t="str">
        <f>IF(Table6[[#This Row],[Selling_Price_per_Unit]]&lt;=$I$5,"Low",IF(Table6[[#This Row],[Selling_Price_per_Unit]]&lt;=$I$6,"Mid","Premium"))</f>
        <v>Mid</v>
      </c>
      <c r="O185">
        <v>-19874288</v>
      </c>
      <c r="R185" s="36" t="s">
        <v>586</v>
      </c>
      <c r="S185" s="37" t="s">
        <v>1436</v>
      </c>
      <c r="T185" s="38">
        <v>7795</v>
      </c>
      <c r="U185">
        <v>32933875</v>
      </c>
      <c r="V185" t="str">
        <f>IF(Table7[[#This Row],[Selling_Price_per_Unit]]&lt;=$Q$4,"Low",IF(Table7[[#This Row],[Selling_Price_per_Unit]]&lt;=$Q$5,"Mid","Premium"))</f>
        <v>Mid</v>
      </c>
      <c r="W185">
        <v>-5087079</v>
      </c>
    </row>
    <row r="186" spans="2:23" x14ac:dyDescent="0.3">
      <c r="B186" t="s">
        <v>572</v>
      </c>
      <c r="C186" t="s">
        <v>1427</v>
      </c>
      <c r="D186">
        <v>17809</v>
      </c>
      <c r="E186">
        <v>36437214</v>
      </c>
      <c r="F186" t="str">
        <f>IF(Table5[[#This Row],[Selling_Price_per_Unit]]&lt;=$A$5,"Low",IF(Table5[[#This Row],[Selling_Price_per_Unit]]&lt;=$A$6,"Mid","Premium"))</f>
        <v>Premium</v>
      </c>
      <c r="G186">
        <v>31513590</v>
      </c>
      <c r="J186" s="34" t="s">
        <v>563</v>
      </c>
      <c r="K186" s="7" t="s">
        <v>1406</v>
      </c>
      <c r="L186" s="35">
        <v>2161</v>
      </c>
      <c r="M186">
        <v>2794173</v>
      </c>
      <c r="N186" t="str">
        <f>IF(Table6[[#This Row],[Selling_Price_per_Unit]]&lt;=$I$5,"Low",IF(Table6[[#This Row],[Selling_Price_per_Unit]]&lt;=$I$6,"Mid","Premium"))</f>
        <v>Low</v>
      </c>
      <c r="O186">
        <v>-4651982</v>
      </c>
      <c r="R186" s="36" t="s">
        <v>588</v>
      </c>
      <c r="S186" s="37" t="s">
        <v>1437</v>
      </c>
      <c r="T186" s="38">
        <v>19596</v>
      </c>
      <c r="U186">
        <v>65333064</v>
      </c>
      <c r="V186" t="str">
        <f>IF(Table7[[#This Row],[Selling_Price_per_Unit]]&lt;=$Q$4,"Low",IF(Table7[[#This Row],[Selling_Price_per_Unit]]&lt;=$Q$5,"Mid","Premium"))</f>
        <v>Premium</v>
      </c>
      <c r="W186">
        <v>47005380</v>
      </c>
    </row>
    <row r="187" spans="2:23" x14ac:dyDescent="0.3">
      <c r="B187" t="s">
        <v>573</v>
      </c>
      <c r="C187" t="s">
        <v>1428</v>
      </c>
      <c r="D187">
        <v>15018</v>
      </c>
      <c r="E187">
        <v>65103030</v>
      </c>
      <c r="F187" t="str">
        <f>IF(Table5[[#This Row],[Selling_Price_per_Unit]]&lt;=$A$5,"Low",IF(Table5[[#This Row],[Selling_Price_per_Unit]]&lt;=$A$6,"Mid","Premium"))</f>
        <v>Premium</v>
      </c>
      <c r="G187">
        <v>3589990</v>
      </c>
      <c r="J187" s="34" t="s">
        <v>566</v>
      </c>
      <c r="K187" s="7" t="s">
        <v>1302</v>
      </c>
      <c r="L187" s="35">
        <v>4420</v>
      </c>
      <c r="M187">
        <v>2232100</v>
      </c>
      <c r="N187" t="str">
        <f>IF(Table6[[#This Row],[Selling_Price_per_Unit]]&lt;=$I$5,"Low",IF(Table6[[#This Row],[Selling_Price_per_Unit]]&lt;=$I$6,"Mid","Premium"))</f>
        <v>Low</v>
      </c>
      <c r="O187">
        <v>771999</v>
      </c>
      <c r="R187" s="34" t="s">
        <v>597</v>
      </c>
      <c r="S187" s="7" t="s">
        <v>1433</v>
      </c>
      <c r="T187" s="35">
        <v>19278</v>
      </c>
      <c r="U187">
        <v>27875988</v>
      </c>
      <c r="V187" t="str">
        <f>IF(Table7[[#This Row],[Selling_Price_per_Unit]]&lt;=$Q$4,"Low",IF(Table7[[#This Row],[Selling_Price_per_Unit]]&lt;=$Q$5,"Mid","Premium"))</f>
        <v>Premium</v>
      </c>
      <c r="W187">
        <v>7824802</v>
      </c>
    </row>
    <row r="188" spans="2:23" x14ac:dyDescent="0.3">
      <c r="B188" t="s">
        <v>575</v>
      </c>
      <c r="C188" t="s">
        <v>1038</v>
      </c>
      <c r="D188">
        <v>8505</v>
      </c>
      <c r="E188">
        <v>10750320</v>
      </c>
      <c r="F188" t="str">
        <f>IF(Table5[[#This Row],[Selling_Price_per_Unit]]&lt;=$A$5,"Low",IF(Table5[[#This Row],[Selling_Price_per_Unit]]&lt;=$A$6,"Mid","Premium"))</f>
        <v>Mid</v>
      </c>
      <c r="G188">
        <v>470055</v>
      </c>
      <c r="J188" s="34" t="s">
        <v>567</v>
      </c>
      <c r="K188" s="7" t="s">
        <v>1119</v>
      </c>
      <c r="L188" s="35">
        <v>17502</v>
      </c>
      <c r="M188">
        <v>87054948</v>
      </c>
      <c r="N188" t="str">
        <f>IF(Table6[[#This Row],[Selling_Price_per_Unit]]&lt;=$I$5,"Low",IF(Table6[[#This Row],[Selling_Price_per_Unit]]&lt;=$I$6,"Mid","Premium"))</f>
        <v>Premium</v>
      </c>
      <c r="O188">
        <v>20892917</v>
      </c>
      <c r="R188" s="36" t="s">
        <v>598</v>
      </c>
      <c r="S188" s="37" t="s">
        <v>1442</v>
      </c>
      <c r="T188" s="38">
        <v>13973</v>
      </c>
      <c r="U188">
        <v>51518451</v>
      </c>
      <c r="V188" t="str">
        <f>IF(Table7[[#This Row],[Selling_Price_per_Unit]]&lt;=$Q$4,"Low",IF(Table7[[#This Row],[Selling_Price_per_Unit]]&lt;=$Q$5,"Mid","Premium"))</f>
        <v>Premium</v>
      </c>
      <c r="W188">
        <v>13695696</v>
      </c>
    </row>
    <row r="189" spans="2:23" x14ac:dyDescent="0.3">
      <c r="B189" t="s">
        <v>579</v>
      </c>
      <c r="C189" t="s">
        <v>1252</v>
      </c>
      <c r="D189">
        <v>3571</v>
      </c>
      <c r="E189">
        <v>3492438</v>
      </c>
      <c r="F189" t="str">
        <f>IF(Table5[[#This Row],[Selling_Price_per_Unit]]&lt;=$A$5,"Low",IF(Table5[[#This Row],[Selling_Price_per_Unit]]&lt;=$A$6,"Mid","Premium"))</f>
        <v>Low</v>
      </c>
      <c r="G189">
        <v>-9925330</v>
      </c>
      <c r="J189" s="34" t="s">
        <v>568</v>
      </c>
      <c r="K189" s="7" t="s">
        <v>1425</v>
      </c>
      <c r="L189" s="35">
        <v>15525</v>
      </c>
      <c r="M189">
        <v>14655600</v>
      </c>
      <c r="N189" t="str">
        <f>IF(Table6[[#This Row],[Selling_Price_per_Unit]]&lt;=$I$5,"Low",IF(Table6[[#This Row],[Selling_Price_per_Unit]]&lt;=$I$6,"Mid","Premium"))</f>
        <v>Premium</v>
      </c>
      <c r="O189">
        <v>3370906</v>
      </c>
      <c r="R189" s="36" t="s">
        <v>600</v>
      </c>
      <c r="S189" s="37" t="s">
        <v>1443</v>
      </c>
      <c r="T189" s="38">
        <v>17096</v>
      </c>
      <c r="U189">
        <v>47065288</v>
      </c>
      <c r="V189" t="str">
        <f>IF(Table7[[#This Row],[Selling_Price_per_Unit]]&lt;=$Q$4,"Low",IF(Table7[[#This Row],[Selling_Price_per_Unit]]&lt;=$Q$5,"Mid","Premium"))</f>
        <v>Premium</v>
      </c>
      <c r="W189">
        <v>5695996</v>
      </c>
    </row>
    <row r="190" spans="2:23" x14ac:dyDescent="0.3">
      <c r="B190" t="s">
        <v>583</v>
      </c>
      <c r="C190" t="s">
        <v>1435</v>
      </c>
      <c r="D190">
        <v>4953</v>
      </c>
      <c r="E190">
        <v>23922990</v>
      </c>
      <c r="F190" t="str">
        <f>IF(Table5[[#This Row],[Selling_Price_per_Unit]]&lt;=$A$5,"Low",IF(Table5[[#This Row],[Selling_Price_per_Unit]]&lt;=$A$6,"Mid","Premium"))</f>
        <v>Low</v>
      </c>
      <c r="G190">
        <v>-42398295</v>
      </c>
      <c r="J190" s="34" t="s">
        <v>569</v>
      </c>
      <c r="K190" s="7" t="s">
        <v>1411</v>
      </c>
      <c r="L190" s="35">
        <v>10446</v>
      </c>
      <c r="M190">
        <v>14979564</v>
      </c>
      <c r="N190" t="str">
        <f>IF(Table6[[#This Row],[Selling_Price_per_Unit]]&lt;=$I$5,"Low",IF(Table6[[#This Row],[Selling_Price_per_Unit]]&lt;=$I$6,"Mid","Premium"))</f>
        <v>Mid</v>
      </c>
      <c r="O190">
        <v>8380931</v>
      </c>
      <c r="R190" s="36" t="s">
        <v>602</v>
      </c>
      <c r="S190" s="37" t="s">
        <v>1238</v>
      </c>
      <c r="T190" s="38">
        <v>14265</v>
      </c>
      <c r="U190">
        <v>20013795</v>
      </c>
      <c r="V190" t="str">
        <f>IF(Table7[[#This Row],[Selling_Price_per_Unit]]&lt;=$Q$4,"Low",IF(Table7[[#This Row],[Selling_Price_per_Unit]]&lt;=$Q$5,"Mid","Premium"))</f>
        <v>Premium</v>
      </c>
      <c r="W190">
        <v>10321658</v>
      </c>
    </row>
    <row r="191" spans="2:23" x14ac:dyDescent="0.3">
      <c r="B191" t="s">
        <v>585</v>
      </c>
      <c r="C191" t="s">
        <v>1291</v>
      </c>
      <c r="D191">
        <v>2455</v>
      </c>
      <c r="E191">
        <v>12176800</v>
      </c>
      <c r="F191" t="str">
        <f>IF(Table5[[#This Row],[Selling_Price_per_Unit]]&lt;=$A$5,"Low",IF(Table5[[#This Row],[Selling_Price_per_Unit]]&lt;=$A$6,"Mid","Premium"))</f>
        <v>Low</v>
      </c>
      <c r="G191">
        <v>-32766976</v>
      </c>
      <c r="J191" s="34" t="s">
        <v>574</v>
      </c>
      <c r="K191" s="7" t="s">
        <v>1429</v>
      </c>
      <c r="L191" s="35">
        <v>1852</v>
      </c>
      <c r="M191">
        <v>1026008</v>
      </c>
      <c r="N191" t="str">
        <f>IF(Table6[[#This Row],[Selling_Price_per_Unit]]&lt;=$I$5,"Low",IF(Table6[[#This Row],[Selling_Price_per_Unit]]&lt;=$I$6,"Mid","Premium"))</f>
        <v>Low</v>
      </c>
      <c r="O191">
        <v>-1490712</v>
      </c>
      <c r="R191" s="36" t="s">
        <v>605</v>
      </c>
      <c r="S191" s="37" t="s">
        <v>1445</v>
      </c>
      <c r="T191" s="38">
        <v>10631</v>
      </c>
      <c r="U191">
        <v>4326817</v>
      </c>
      <c r="V191" t="str">
        <f>IF(Table7[[#This Row],[Selling_Price_per_Unit]]&lt;=$Q$4,"Low",IF(Table7[[#This Row],[Selling_Price_per_Unit]]&lt;=$Q$5,"Mid","Premium"))</f>
        <v>Mid</v>
      </c>
      <c r="W191">
        <v>3172319</v>
      </c>
    </row>
    <row r="192" spans="2:23" x14ac:dyDescent="0.3">
      <c r="B192" t="s">
        <v>587</v>
      </c>
      <c r="C192" t="s">
        <v>1252</v>
      </c>
      <c r="D192">
        <v>17421</v>
      </c>
      <c r="E192">
        <v>51966843</v>
      </c>
      <c r="F192" t="str">
        <f>IF(Table5[[#This Row],[Selling_Price_per_Unit]]&lt;=$A$5,"Low",IF(Table5[[#This Row],[Selling_Price_per_Unit]]&lt;=$A$6,"Mid","Premium"))</f>
        <v>Premium</v>
      </c>
      <c r="G192">
        <v>33272442</v>
      </c>
      <c r="J192" s="34" t="s">
        <v>580</v>
      </c>
      <c r="K192" s="7" t="s">
        <v>1432</v>
      </c>
      <c r="L192" s="35">
        <v>10095</v>
      </c>
      <c r="M192">
        <v>1847385</v>
      </c>
      <c r="N192" t="str">
        <f>IF(Table6[[#This Row],[Selling_Price_per_Unit]]&lt;=$I$5,"Low",IF(Table6[[#This Row],[Selling_Price_per_Unit]]&lt;=$I$6,"Mid","Premium"))</f>
        <v>Mid</v>
      </c>
      <c r="O192">
        <v>-812645</v>
      </c>
      <c r="R192" s="36" t="s">
        <v>609</v>
      </c>
      <c r="S192" s="37" t="s">
        <v>1431</v>
      </c>
      <c r="T192" s="38">
        <v>13697</v>
      </c>
      <c r="U192">
        <v>16367915</v>
      </c>
      <c r="V192" t="str">
        <f>IF(Table7[[#This Row],[Selling_Price_per_Unit]]&lt;=$Q$4,"Low",IF(Table7[[#This Row],[Selling_Price_per_Unit]]&lt;=$Q$5,"Mid","Premium"))</f>
        <v>Premium</v>
      </c>
      <c r="W192">
        <v>1807009</v>
      </c>
    </row>
    <row r="193" spans="2:23" x14ac:dyDescent="0.3">
      <c r="B193" t="s">
        <v>590</v>
      </c>
      <c r="C193" t="s">
        <v>1439</v>
      </c>
      <c r="D193">
        <v>6203</v>
      </c>
      <c r="E193">
        <v>17746783</v>
      </c>
      <c r="F193" t="str">
        <f>IF(Table5[[#This Row],[Selling_Price_per_Unit]]&lt;=$A$5,"Low",IF(Table5[[#This Row],[Selling_Price_per_Unit]]&lt;=$A$6,"Mid","Premium"))</f>
        <v>Mid</v>
      </c>
      <c r="G193">
        <v>10264596</v>
      </c>
      <c r="J193" s="34" t="s">
        <v>581</v>
      </c>
      <c r="K193" s="7" t="s">
        <v>1433</v>
      </c>
      <c r="L193" s="35">
        <v>16640</v>
      </c>
      <c r="M193">
        <v>35859200</v>
      </c>
      <c r="N193" t="str">
        <f>IF(Table6[[#This Row],[Selling_Price_per_Unit]]&lt;=$I$5,"Low",IF(Table6[[#This Row],[Selling_Price_per_Unit]]&lt;=$I$6,"Mid","Premium"))</f>
        <v>Premium</v>
      </c>
      <c r="O193">
        <v>25988578</v>
      </c>
      <c r="R193" s="36" t="s">
        <v>614</v>
      </c>
      <c r="S193" s="37" t="s">
        <v>1450</v>
      </c>
      <c r="T193" s="38">
        <v>1513</v>
      </c>
      <c r="U193">
        <v>4280277</v>
      </c>
      <c r="V193" t="str">
        <f>IF(Table7[[#This Row],[Selling_Price_per_Unit]]&lt;=$Q$4,"Low",IF(Table7[[#This Row],[Selling_Price_per_Unit]]&lt;=$Q$5,"Mid","Premium"))</f>
        <v>Low</v>
      </c>
      <c r="W193">
        <v>-12399535</v>
      </c>
    </row>
    <row r="194" spans="2:23" x14ac:dyDescent="0.3">
      <c r="B194" t="s">
        <v>592</v>
      </c>
      <c r="C194" t="s">
        <v>1335</v>
      </c>
      <c r="D194">
        <v>13503</v>
      </c>
      <c r="E194">
        <v>48097686</v>
      </c>
      <c r="F194" t="str">
        <f>IF(Table5[[#This Row],[Selling_Price_per_Unit]]&lt;=$A$5,"Low",IF(Table5[[#This Row],[Selling_Price_per_Unit]]&lt;=$A$6,"Mid","Premium"))</f>
        <v>Premium</v>
      </c>
      <c r="G194">
        <v>38315783</v>
      </c>
      <c r="J194" s="34" t="s">
        <v>582</v>
      </c>
      <c r="K194" s="7" t="s">
        <v>1434</v>
      </c>
      <c r="L194" s="35">
        <v>14303</v>
      </c>
      <c r="M194">
        <v>52592131</v>
      </c>
      <c r="N194" t="str">
        <f>IF(Table6[[#This Row],[Selling_Price_per_Unit]]&lt;=$I$5,"Low",IF(Table6[[#This Row],[Selling_Price_per_Unit]]&lt;=$I$6,"Mid","Premium"))</f>
        <v>Premium</v>
      </c>
      <c r="O194">
        <v>7578318</v>
      </c>
      <c r="R194" s="36" t="s">
        <v>617</v>
      </c>
      <c r="S194" s="37" t="s">
        <v>1411</v>
      </c>
      <c r="T194" s="38">
        <v>15796</v>
      </c>
      <c r="U194">
        <v>60419700</v>
      </c>
      <c r="V194" t="str">
        <f>IF(Table7[[#This Row],[Selling_Price_per_Unit]]&lt;=$Q$4,"Low",IF(Table7[[#This Row],[Selling_Price_per_Unit]]&lt;=$Q$5,"Mid","Premium"))</f>
        <v>Premium</v>
      </c>
      <c r="W194">
        <v>34795871</v>
      </c>
    </row>
    <row r="195" spans="2:23" x14ac:dyDescent="0.3">
      <c r="B195" t="s">
        <v>593</v>
      </c>
      <c r="C195" t="s">
        <v>1440</v>
      </c>
      <c r="D195">
        <v>12317</v>
      </c>
      <c r="E195">
        <v>16086002</v>
      </c>
      <c r="F195" t="str">
        <f>IF(Table5[[#This Row],[Selling_Price_per_Unit]]&lt;=$A$5,"Low",IF(Table5[[#This Row],[Selling_Price_per_Unit]]&lt;=$A$6,"Mid","Premium"))</f>
        <v>Premium</v>
      </c>
      <c r="G195">
        <v>518832</v>
      </c>
      <c r="J195" s="34" t="s">
        <v>584</v>
      </c>
      <c r="K195" s="7" t="s">
        <v>1435</v>
      </c>
      <c r="L195" s="35">
        <v>8175</v>
      </c>
      <c r="M195">
        <v>15548850</v>
      </c>
      <c r="N195" t="str">
        <f>IF(Table6[[#This Row],[Selling_Price_per_Unit]]&lt;=$I$5,"Low",IF(Table6[[#This Row],[Selling_Price_per_Unit]]&lt;=$I$6,"Mid","Premium"))</f>
        <v>Mid</v>
      </c>
      <c r="O195">
        <v>-2617290</v>
      </c>
      <c r="R195" s="36" t="s">
        <v>623</v>
      </c>
      <c r="S195" s="37" t="s">
        <v>1456</v>
      </c>
      <c r="T195" s="38">
        <v>3613</v>
      </c>
      <c r="U195">
        <v>12190262</v>
      </c>
      <c r="V195" t="str">
        <f>IF(Table7[[#This Row],[Selling_Price_per_Unit]]&lt;=$Q$4,"Low",IF(Table7[[#This Row],[Selling_Price_per_Unit]]&lt;=$Q$5,"Mid","Premium"))</f>
        <v>Low</v>
      </c>
      <c r="W195">
        <v>4001683</v>
      </c>
    </row>
    <row r="196" spans="2:23" x14ac:dyDescent="0.3">
      <c r="B196" t="s">
        <v>595</v>
      </c>
      <c r="C196" t="s">
        <v>1151</v>
      </c>
      <c r="D196">
        <v>14082</v>
      </c>
      <c r="E196">
        <v>49793952</v>
      </c>
      <c r="F196" t="str">
        <f>IF(Table5[[#This Row],[Selling_Price_per_Unit]]&lt;=$A$5,"Low",IF(Table5[[#This Row],[Selling_Price_per_Unit]]&lt;=$A$6,"Mid","Premium"))</f>
        <v>Premium</v>
      </c>
      <c r="G196">
        <v>10267900</v>
      </c>
      <c r="J196" s="34" t="s">
        <v>589</v>
      </c>
      <c r="K196" s="7" t="s">
        <v>1438</v>
      </c>
      <c r="L196" s="35">
        <v>16782</v>
      </c>
      <c r="M196">
        <v>72968136</v>
      </c>
      <c r="N196" t="str">
        <f>IF(Table6[[#This Row],[Selling_Price_per_Unit]]&lt;=$I$5,"Low",IF(Table6[[#This Row],[Selling_Price_per_Unit]]&lt;=$I$6,"Mid","Premium"))</f>
        <v>Premium</v>
      </c>
      <c r="O196">
        <v>66449955</v>
      </c>
      <c r="R196" s="34" t="s">
        <v>629</v>
      </c>
      <c r="S196" s="7" t="s">
        <v>1386</v>
      </c>
      <c r="T196" s="35">
        <v>13470</v>
      </c>
      <c r="U196">
        <v>794730</v>
      </c>
      <c r="V196" t="str">
        <f>IF(Table7[[#This Row],[Selling_Price_per_Unit]]&lt;=$Q$4,"Low",IF(Table7[[#This Row],[Selling_Price_per_Unit]]&lt;=$Q$5,"Mid","Premium"))</f>
        <v>Premium</v>
      </c>
      <c r="W196">
        <v>184560</v>
      </c>
    </row>
    <row r="197" spans="2:23" x14ac:dyDescent="0.3">
      <c r="B197" t="s">
        <v>596</v>
      </c>
      <c r="C197" t="s">
        <v>1073</v>
      </c>
      <c r="D197">
        <v>13701</v>
      </c>
      <c r="E197">
        <v>49789434</v>
      </c>
      <c r="F197" t="str">
        <f>IF(Table5[[#This Row],[Selling_Price_per_Unit]]&lt;=$A$5,"Low",IF(Table5[[#This Row],[Selling_Price_per_Unit]]&lt;=$A$6,"Mid","Premium"))</f>
        <v>Premium</v>
      </c>
      <c r="G197">
        <v>37998937</v>
      </c>
      <c r="J197" s="34" t="s">
        <v>591</v>
      </c>
      <c r="K197" s="7" t="s">
        <v>1069</v>
      </c>
      <c r="L197" s="35">
        <v>8063</v>
      </c>
      <c r="M197">
        <v>10481900</v>
      </c>
      <c r="N197" t="str">
        <f>IF(Table6[[#This Row],[Selling_Price_per_Unit]]&lt;=$I$5,"Low",IF(Table6[[#This Row],[Selling_Price_per_Unit]]&lt;=$I$6,"Mid","Premium"))</f>
        <v>Mid</v>
      </c>
      <c r="O197">
        <v>-4313056</v>
      </c>
      <c r="R197" s="36" t="s">
        <v>630</v>
      </c>
      <c r="S197" s="37" t="s">
        <v>1459</v>
      </c>
      <c r="T197" s="38">
        <v>2129</v>
      </c>
      <c r="U197">
        <v>6218809</v>
      </c>
      <c r="V197" t="str">
        <f>IF(Table7[[#This Row],[Selling_Price_per_Unit]]&lt;=$Q$4,"Low",IF(Table7[[#This Row],[Selling_Price_per_Unit]]&lt;=$Q$5,"Mid","Premium"))</f>
        <v>Low</v>
      </c>
      <c r="W197">
        <v>-35784124</v>
      </c>
    </row>
    <row r="198" spans="2:23" x14ac:dyDescent="0.3">
      <c r="B198" t="s">
        <v>599</v>
      </c>
      <c r="C198" t="s">
        <v>1143</v>
      </c>
      <c r="D198">
        <v>10961</v>
      </c>
      <c r="E198">
        <v>37048180</v>
      </c>
      <c r="F198" t="str">
        <f>IF(Table5[[#This Row],[Selling_Price_per_Unit]]&lt;=$A$5,"Low",IF(Table5[[#This Row],[Selling_Price_per_Unit]]&lt;=$A$6,"Mid","Premium"))</f>
        <v>Premium</v>
      </c>
      <c r="G198">
        <v>2764563</v>
      </c>
      <c r="J198" s="34" t="s">
        <v>594</v>
      </c>
      <c r="K198" s="7" t="s">
        <v>1441</v>
      </c>
      <c r="L198" s="35">
        <v>12671</v>
      </c>
      <c r="M198">
        <v>43410846</v>
      </c>
      <c r="N198" t="str">
        <f>IF(Table6[[#This Row],[Selling_Price_per_Unit]]&lt;=$I$5,"Low",IF(Table6[[#This Row],[Selling_Price_per_Unit]]&lt;=$I$6,"Mid","Premium"))</f>
        <v>Premium</v>
      </c>
      <c r="O198">
        <v>23033630</v>
      </c>
      <c r="R198" s="36" t="s">
        <v>632</v>
      </c>
      <c r="S198" s="37" t="s">
        <v>1286</v>
      </c>
      <c r="T198" s="38">
        <v>12331</v>
      </c>
      <c r="U198">
        <v>13132515</v>
      </c>
      <c r="V198" t="str">
        <f>IF(Table7[[#This Row],[Selling_Price_per_Unit]]&lt;=$Q$4,"Low",IF(Table7[[#This Row],[Selling_Price_per_Unit]]&lt;=$Q$5,"Mid","Premium"))</f>
        <v>Premium</v>
      </c>
      <c r="W198">
        <v>4585095</v>
      </c>
    </row>
    <row r="199" spans="2:23" x14ac:dyDescent="0.3">
      <c r="B199" t="s">
        <v>603</v>
      </c>
      <c r="C199" t="s">
        <v>1239</v>
      </c>
      <c r="D199">
        <v>15410</v>
      </c>
      <c r="E199">
        <v>43656530</v>
      </c>
      <c r="F199" t="str">
        <f>IF(Table5[[#This Row],[Selling_Price_per_Unit]]&lt;=$A$5,"Low",IF(Table5[[#This Row],[Selling_Price_per_Unit]]&lt;=$A$6,"Mid","Premium"))</f>
        <v>Premium</v>
      </c>
      <c r="G199">
        <v>22804889</v>
      </c>
      <c r="J199" s="34" t="s">
        <v>601</v>
      </c>
      <c r="K199" s="7" t="s">
        <v>1444</v>
      </c>
      <c r="L199" s="35">
        <v>2029</v>
      </c>
      <c r="M199">
        <v>1055080</v>
      </c>
      <c r="N199" t="str">
        <f>IF(Table6[[#This Row],[Selling_Price_per_Unit]]&lt;=$I$5,"Low",IF(Table6[[#This Row],[Selling_Price_per_Unit]]&lt;=$I$6,"Mid","Premium"))</f>
        <v>Low</v>
      </c>
      <c r="O199">
        <v>-6409883</v>
      </c>
      <c r="R199" s="36" t="s">
        <v>634</v>
      </c>
      <c r="S199" s="37" t="s">
        <v>1402</v>
      </c>
      <c r="T199" s="38">
        <v>12583</v>
      </c>
      <c r="U199">
        <v>56862577</v>
      </c>
      <c r="V199" t="str">
        <f>IF(Table7[[#This Row],[Selling_Price_per_Unit]]&lt;=$Q$4,"Low",IF(Table7[[#This Row],[Selling_Price_per_Unit]]&lt;=$Q$5,"Mid","Premium"))</f>
        <v>Premium</v>
      </c>
      <c r="W199">
        <v>-5938764</v>
      </c>
    </row>
    <row r="200" spans="2:23" x14ac:dyDescent="0.3">
      <c r="B200" t="s">
        <v>606</v>
      </c>
      <c r="C200" t="s">
        <v>1446</v>
      </c>
      <c r="D200">
        <v>2025</v>
      </c>
      <c r="E200">
        <v>6214725</v>
      </c>
      <c r="F200" t="str">
        <f>IF(Table5[[#This Row],[Selling_Price_per_Unit]]&lt;=$A$5,"Low",IF(Table5[[#This Row],[Selling_Price_per_Unit]]&lt;=$A$6,"Mid","Premium"))</f>
        <v>Low</v>
      </c>
      <c r="G200">
        <v>-29728995</v>
      </c>
      <c r="J200" s="34" t="s">
        <v>604</v>
      </c>
      <c r="K200" s="7" t="s">
        <v>1223</v>
      </c>
      <c r="L200" s="35">
        <v>13061</v>
      </c>
      <c r="M200">
        <v>37628741</v>
      </c>
      <c r="N200" t="str">
        <f>IF(Table6[[#This Row],[Selling_Price_per_Unit]]&lt;=$I$5,"Low",IF(Table6[[#This Row],[Selling_Price_per_Unit]]&lt;=$I$6,"Mid","Premium"))</f>
        <v>Premium</v>
      </c>
      <c r="O200">
        <v>3382784</v>
      </c>
      <c r="R200" s="36" t="s">
        <v>644</v>
      </c>
      <c r="S200" s="37" t="s">
        <v>1465</v>
      </c>
      <c r="T200" s="38">
        <v>10999</v>
      </c>
      <c r="U200">
        <v>24219798</v>
      </c>
      <c r="V200" t="str">
        <f>IF(Table7[[#This Row],[Selling_Price_per_Unit]]&lt;=$Q$4,"Low",IF(Table7[[#This Row],[Selling_Price_per_Unit]]&lt;=$Q$5,"Mid","Premium"))</f>
        <v>Mid</v>
      </c>
      <c r="W200">
        <v>3241385</v>
      </c>
    </row>
    <row r="201" spans="2:23" x14ac:dyDescent="0.3">
      <c r="B201" t="s">
        <v>607</v>
      </c>
      <c r="C201" t="s">
        <v>1037</v>
      </c>
      <c r="D201">
        <v>17885</v>
      </c>
      <c r="E201">
        <v>12823545</v>
      </c>
      <c r="F201" t="str">
        <f>IF(Table5[[#This Row],[Selling_Price_per_Unit]]&lt;=$A$5,"Low",IF(Table5[[#This Row],[Selling_Price_per_Unit]]&lt;=$A$6,"Mid","Premium"))</f>
        <v>Premium</v>
      </c>
      <c r="G201">
        <v>11533729</v>
      </c>
      <c r="J201" s="34" t="s">
        <v>608</v>
      </c>
      <c r="K201" s="7" t="s">
        <v>1447</v>
      </c>
      <c r="L201" s="35">
        <v>1874</v>
      </c>
      <c r="M201">
        <v>8466732</v>
      </c>
      <c r="N201" t="str">
        <f>IF(Table6[[#This Row],[Selling_Price_per_Unit]]&lt;=$I$5,"Low",IF(Table6[[#This Row],[Selling_Price_per_Unit]]&lt;=$I$6,"Mid","Premium"))</f>
        <v>Low</v>
      </c>
      <c r="O201">
        <v>-29535001</v>
      </c>
      <c r="R201" s="34" t="s">
        <v>648</v>
      </c>
      <c r="S201" s="7" t="s">
        <v>1110</v>
      </c>
      <c r="T201" s="35">
        <v>5068</v>
      </c>
      <c r="U201">
        <v>23632084</v>
      </c>
      <c r="V201" t="str">
        <f>IF(Table7[[#This Row],[Selling_Price_per_Unit]]&lt;=$Q$4,"Low",IF(Table7[[#This Row],[Selling_Price_per_Unit]]&lt;=$Q$5,"Mid","Premium"))</f>
        <v>Low</v>
      </c>
      <c r="W201">
        <v>-2090809</v>
      </c>
    </row>
    <row r="202" spans="2:23" x14ac:dyDescent="0.3">
      <c r="B202" t="s">
        <v>610</v>
      </c>
      <c r="C202" t="s">
        <v>1111</v>
      </c>
      <c r="D202">
        <v>6148</v>
      </c>
      <c r="E202">
        <v>26036780</v>
      </c>
      <c r="F202" t="str">
        <f>IF(Table5[[#This Row],[Selling_Price_per_Unit]]&lt;=$A$5,"Low",IF(Table5[[#This Row],[Selling_Price_per_Unit]]&lt;=$A$6,"Mid","Premium"))</f>
        <v>Mid</v>
      </c>
      <c r="G202">
        <v>-6564124</v>
      </c>
      <c r="J202" s="34" t="s">
        <v>611</v>
      </c>
      <c r="K202" s="7" t="s">
        <v>1448</v>
      </c>
      <c r="L202" s="35">
        <v>3865</v>
      </c>
      <c r="M202">
        <v>14567185</v>
      </c>
      <c r="N202" t="str">
        <f>IF(Table6[[#This Row],[Selling_Price_per_Unit]]&lt;=$I$5,"Low",IF(Table6[[#This Row],[Selling_Price_per_Unit]]&lt;=$I$6,"Mid","Premium"))</f>
        <v>Low</v>
      </c>
      <c r="O202">
        <v>3251976</v>
      </c>
      <c r="R202" s="36" t="s">
        <v>649</v>
      </c>
      <c r="S202" s="37" t="s">
        <v>1467</v>
      </c>
      <c r="T202" s="38">
        <v>11347</v>
      </c>
      <c r="U202">
        <v>52434487</v>
      </c>
      <c r="V202" t="str">
        <f>IF(Table7[[#This Row],[Selling_Price_per_Unit]]&lt;=$Q$4,"Low",IF(Table7[[#This Row],[Selling_Price_per_Unit]]&lt;=$Q$5,"Mid","Premium"))</f>
        <v>Mid</v>
      </c>
      <c r="W202">
        <v>11195175</v>
      </c>
    </row>
    <row r="203" spans="2:23" x14ac:dyDescent="0.3">
      <c r="B203" t="s">
        <v>612</v>
      </c>
      <c r="C203" t="s">
        <v>1291</v>
      </c>
      <c r="D203">
        <v>19409</v>
      </c>
      <c r="E203">
        <v>54248155</v>
      </c>
      <c r="F203" t="str">
        <f>IF(Table5[[#This Row],[Selling_Price_per_Unit]]&lt;=$A$5,"Low",IF(Table5[[#This Row],[Selling_Price_per_Unit]]&lt;=$A$6,"Mid","Premium"))</f>
        <v>Premium</v>
      </c>
      <c r="G203">
        <v>40853404</v>
      </c>
      <c r="J203" s="34" t="s">
        <v>613</v>
      </c>
      <c r="K203" s="7" t="s">
        <v>1449</v>
      </c>
      <c r="L203" s="35">
        <v>3146</v>
      </c>
      <c r="M203">
        <v>1852994</v>
      </c>
      <c r="N203" t="str">
        <f>IF(Table6[[#This Row],[Selling_Price_per_Unit]]&lt;=$I$5,"Low",IF(Table6[[#This Row],[Selling_Price_per_Unit]]&lt;=$I$6,"Mid","Premium"))</f>
        <v>Low</v>
      </c>
      <c r="O203">
        <v>-2907140</v>
      </c>
      <c r="R203" s="36" t="s">
        <v>651</v>
      </c>
      <c r="S203" s="37" t="s">
        <v>1469</v>
      </c>
      <c r="T203" s="38">
        <v>19274</v>
      </c>
      <c r="U203">
        <v>54082844</v>
      </c>
      <c r="V203" t="str">
        <f>IF(Table7[[#This Row],[Selling_Price_per_Unit]]&lt;=$Q$4,"Low",IF(Table7[[#This Row],[Selling_Price_per_Unit]]&lt;=$Q$5,"Mid","Premium"))</f>
        <v>Premium</v>
      </c>
      <c r="W203">
        <v>45109977</v>
      </c>
    </row>
    <row r="204" spans="2:23" x14ac:dyDescent="0.3">
      <c r="B204" t="s">
        <v>618</v>
      </c>
      <c r="C204" t="s">
        <v>1452</v>
      </c>
      <c r="D204">
        <v>4655</v>
      </c>
      <c r="E204">
        <v>11907490</v>
      </c>
      <c r="F204" t="str">
        <f>IF(Table5[[#This Row],[Selling_Price_per_Unit]]&lt;=$A$5,"Low",IF(Table5[[#This Row],[Selling_Price_per_Unit]]&lt;=$A$6,"Mid","Premium"))</f>
        <v>Low</v>
      </c>
      <c r="G204">
        <v>-25100021</v>
      </c>
      <c r="J204" s="34" t="s">
        <v>615</v>
      </c>
      <c r="K204" s="7" t="s">
        <v>1404</v>
      </c>
      <c r="L204" s="35">
        <v>6099</v>
      </c>
      <c r="M204">
        <v>25530414</v>
      </c>
      <c r="N204" t="str">
        <f>IF(Table6[[#This Row],[Selling_Price_per_Unit]]&lt;=$I$5,"Low",IF(Table6[[#This Row],[Selling_Price_per_Unit]]&lt;=$I$6,"Mid","Premium"))</f>
        <v>Low</v>
      </c>
      <c r="O204">
        <v>-31328954</v>
      </c>
      <c r="R204" s="36" t="s">
        <v>653</v>
      </c>
      <c r="S204" s="37" t="s">
        <v>1471</v>
      </c>
      <c r="T204" s="38">
        <v>19809</v>
      </c>
      <c r="U204">
        <v>29911590</v>
      </c>
      <c r="V204" t="str">
        <f>IF(Table7[[#This Row],[Selling_Price_per_Unit]]&lt;=$Q$4,"Low",IF(Table7[[#This Row],[Selling_Price_per_Unit]]&lt;=$Q$5,"Mid","Premium"))</f>
        <v>Premium</v>
      </c>
      <c r="W204">
        <v>7787804</v>
      </c>
    </row>
    <row r="205" spans="2:23" x14ac:dyDescent="0.3">
      <c r="B205" t="s">
        <v>621</v>
      </c>
      <c r="C205" t="s">
        <v>1455</v>
      </c>
      <c r="D205">
        <v>14625</v>
      </c>
      <c r="E205">
        <v>43962750</v>
      </c>
      <c r="F205" t="str">
        <f>IF(Table5[[#This Row],[Selling_Price_per_Unit]]&lt;=$A$5,"Low",IF(Table5[[#This Row],[Selling_Price_per_Unit]]&lt;=$A$6,"Mid","Premium"))</f>
        <v>Premium</v>
      </c>
      <c r="G205">
        <v>13654588</v>
      </c>
      <c r="J205" s="34" t="s">
        <v>616</v>
      </c>
      <c r="K205" s="7" t="s">
        <v>1451</v>
      </c>
      <c r="L205" s="35">
        <v>3778</v>
      </c>
      <c r="M205">
        <v>18455530</v>
      </c>
      <c r="N205" t="str">
        <f>IF(Table6[[#This Row],[Selling_Price_per_Unit]]&lt;=$I$5,"Low",IF(Table6[[#This Row],[Selling_Price_per_Unit]]&lt;=$I$6,"Mid","Premium"))</f>
        <v>Low</v>
      </c>
      <c r="O205">
        <v>4063810</v>
      </c>
      <c r="R205" s="34" t="s">
        <v>657</v>
      </c>
      <c r="S205" s="7" t="s">
        <v>1474</v>
      </c>
      <c r="T205" s="35">
        <v>3439</v>
      </c>
      <c r="U205">
        <v>14540092</v>
      </c>
      <c r="V205" t="str">
        <f>IF(Table7[[#This Row],[Selling_Price_per_Unit]]&lt;=$Q$4,"Low",IF(Table7[[#This Row],[Selling_Price_per_Unit]]&lt;=$Q$5,"Mid","Premium"))</f>
        <v>Low</v>
      </c>
      <c r="W205">
        <v>-37886601</v>
      </c>
    </row>
    <row r="206" spans="2:23" x14ac:dyDescent="0.3">
      <c r="B206" t="s">
        <v>624</v>
      </c>
      <c r="C206" t="s">
        <v>1219</v>
      </c>
      <c r="D206">
        <v>11738</v>
      </c>
      <c r="E206">
        <v>53231830</v>
      </c>
      <c r="F206" t="str">
        <f>IF(Table5[[#This Row],[Selling_Price_per_Unit]]&lt;=$A$5,"Low",IF(Table5[[#This Row],[Selling_Price_per_Unit]]&lt;=$A$6,"Mid","Premium"))</f>
        <v>Premium</v>
      </c>
      <c r="G206">
        <v>7690298</v>
      </c>
      <c r="J206" s="34" t="s">
        <v>619</v>
      </c>
      <c r="K206" s="7" t="s">
        <v>1453</v>
      </c>
      <c r="L206" s="35">
        <v>9821</v>
      </c>
      <c r="M206">
        <v>27783609</v>
      </c>
      <c r="N206" t="str">
        <f>IF(Table6[[#This Row],[Selling_Price_per_Unit]]&lt;=$I$5,"Low",IF(Table6[[#This Row],[Selling_Price_per_Unit]]&lt;=$I$6,"Mid","Premium"))</f>
        <v>Mid</v>
      </c>
      <c r="O206">
        <v>13895712</v>
      </c>
      <c r="R206" s="36" t="s">
        <v>658</v>
      </c>
      <c r="S206" s="37" t="s">
        <v>1475</v>
      </c>
      <c r="T206" s="38">
        <v>17501</v>
      </c>
      <c r="U206">
        <v>36717098</v>
      </c>
      <c r="V206" t="str">
        <f>IF(Table7[[#This Row],[Selling_Price_per_Unit]]&lt;=$Q$4,"Low",IF(Table7[[#This Row],[Selling_Price_per_Unit]]&lt;=$Q$5,"Mid","Premium"))</f>
        <v>Premium</v>
      </c>
      <c r="W206">
        <v>28875073</v>
      </c>
    </row>
    <row r="207" spans="2:23" x14ac:dyDescent="0.3">
      <c r="B207" t="s">
        <v>628</v>
      </c>
      <c r="C207" t="s">
        <v>1172</v>
      </c>
      <c r="D207">
        <v>7930</v>
      </c>
      <c r="E207">
        <v>15812420</v>
      </c>
      <c r="F207" t="str">
        <f>IF(Table5[[#This Row],[Selling_Price_per_Unit]]&lt;=$A$5,"Low",IF(Table5[[#This Row],[Selling_Price_per_Unit]]&lt;=$A$6,"Mid","Premium"))</f>
        <v>Mid</v>
      </c>
      <c r="G207">
        <v>381144</v>
      </c>
      <c r="J207" s="34" t="s">
        <v>620</v>
      </c>
      <c r="K207" s="7" t="s">
        <v>1454</v>
      </c>
      <c r="L207" s="35">
        <v>5314</v>
      </c>
      <c r="M207">
        <v>5175836</v>
      </c>
      <c r="N207" t="str">
        <f>IF(Table6[[#This Row],[Selling_Price_per_Unit]]&lt;=$I$5,"Low",IF(Table6[[#This Row],[Selling_Price_per_Unit]]&lt;=$I$6,"Mid","Premium"))</f>
        <v>Low</v>
      </c>
      <c r="O207">
        <v>-5863070</v>
      </c>
      <c r="R207" s="36" t="s">
        <v>662</v>
      </c>
      <c r="S207" s="37" t="s">
        <v>1476</v>
      </c>
      <c r="T207" s="38">
        <v>16860</v>
      </c>
      <c r="U207">
        <v>77454840</v>
      </c>
      <c r="V207" t="str">
        <f>IF(Table7[[#This Row],[Selling_Price_per_Unit]]&lt;=$Q$4,"Low",IF(Table7[[#This Row],[Selling_Price_per_Unit]]&lt;=$Q$5,"Mid","Premium"))</f>
        <v>Premium</v>
      </c>
      <c r="W207">
        <v>72264045</v>
      </c>
    </row>
    <row r="208" spans="2:23" x14ac:dyDescent="0.3">
      <c r="B208" t="s">
        <v>638</v>
      </c>
      <c r="C208" t="s">
        <v>1462</v>
      </c>
      <c r="D208">
        <v>17135</v>
      </c>
      <c r="E208">
        <v>85640730</v>
      </c>
      <c r="F208" t="str">
        <f>IF(Table5[[#This Row],[Selling_Price_per_Unit]]&lt;=$A$5,"Low",IF(Table5[[#This Row],[Selling_Price_per_Unit]]&lt;=$A$6,"Mid","Premium"))</f>
        <v>Premium</v>
      </c>
      <c r="G208">
        <v>81232709</v>
      </c>
      <c r="J208" s="34" t="s">
        <v>622</v>
      </c>
      <c r="K208" s="7" t="s">
        <v>1251</v>
      </c>
      <c r="L208" s="35">
        <v>4716</v>
      </c>
      <c r="M208">
        <v>7691796</v>
      </c>
      <c r="N208" t="str">
        <f>IF(Table6[[#This Row],[Selling_Price_per_Unit]]&lt;=$I$5,"Low",IF(Table6[[#This Row],[Selling_Price_per_Unit]]&lt;=$I$6,"Mid","Premium"))</f>
        <v>Low</v>
      </c>
      <c r="O208">
        <v>-5562977</v>
      </c>
      <c r="R208" s="36" t="s">
        <v>664</v>
      </c>
      <c r="S208" s="37" t="s">
        <v>1477</v>
      </c>
      <c r="T208" s="38">
        <v>2558</v>
      </c>
      <c r="U208">
        <v>4791134</v>
      </c>
      <c r="V208" t="str">
        <f>IF(Table7[[#This Row],[Selling_Price_per_Unit]]&lt;=$Q$4,"Low",IF(Table7[[#This Row],[Selling_Price_per_Unit]]&lt;=$Q$5,"Mid","Premium"))</f>
        <v>Low</v>
      </c>
      <c r="W208">
        <v>-23035304</v>
      </c>
    </row>
    <row r="209" spans="2:23" x14ac:dyDescent="0.3">
      <c r="B209" t="s">
        <v>639</v>
      </c>
      <c r="C209" t="s">
        <v>1463</v>
      </c>
      <c r="D209">
        <v>7395</v>
      </c>
      <c r="E209">
        <v>31118160</v>
      </c>
      <c r="F209" t="str">
        <f>IF(Table5[[#This Row],[Selling_Price_per_Unit]]&lt;=$A$5,"Low",IF(Table5[[#This Row],[Selling_Price_per_Unit]]&lt;=$A$6,"Mid","Premium"))</f>
        <v>Mid</v>
      </c>
      <c r="G209">
        <v>-6777173</v>
      </c>
      <c r="J209" s="34" t="s">
        <v>625</v>
      </c>
      <c r="K209" s="7" t="s">
        <v>1457</v>
      </c>
      <c r="L209" s="35">
        <v>15260</v>
      </c>
      <c r="M209">
        <v>4654300</v>
      </c>
      <c r="N209" t="str">
        <f>IF(Table6[[#This Row],[Selling_Price_per_Unit]]&lt;=$I$5,"Low",IF(Table6[[#This Row],[Selling_Price_per_Unit]]&lt;=$I$6,"Mid","Premium"))</f>
        <v>Premium</v>
      </c>
      <c r="O209">
        <v>3631957</v>
      </c>
      <c r="R209" s="36" t="s">
        <v>670</v>
      </c>
      <c r="S209" s="37" t="s">
        <v>1166</v>
      </c>
      <c r="T209" s="38">
        <v>9967</v>
      </c>
      <c r="U209">
        <v>45678761</v>
      </c>
      <c r="V209" t="str">
        <f>IF(Table7[[#This Row],[Selling_Price_per_Unit]]&lt;=$Q$4,"Low",IF(Table7[[#This Row],[Selling_Price_per_Unit]]&lt;=$Q$5,"Mid","Premium"))</f>
        <v>Mid</v>
      </c>
      <c r="W209">
        <v>27113876</v>
      </c>
    </row>
    <row r="210" spans="2:23" x14ac:dyDescent="0.3">
      <c r="B210" t="s">
        <v>640</v>
      </c>
      <c r="C210" t="s">
        <v>1302</v>
      </c>
      <c r="D210">
        <v>15494</v>
      </c>
      <c r="E210">
        <v>61588650</v>
      </c>
      <c r="F210" t="str">
        <f>IF(Table5[[#This Row],[Selling_Price_per_Unit]]&lt;=$A$5,"Low",IF(Table5[[#This Row],[Selling_Price_per_Unit]]&lt;=$A$6,"Mid","Premium"))</f>
        <v>Premium</v>
      </c>
      <c r="G210">
        <v>47956786</v>
      </c>
      <c r="J210" s="34" t="s">
        <v>626</v>
      </c>
      <c r="K210" s="7" t="s">
        <v>1032</v>
      </c>
      <c r="L210" s="35">
        <v>14088</v>
      </c>
      <c r="M210">
        <v>68383152</v>
      </c>
      <c r="N210" t="str">
        <f>IF(Table6[[#This Row],[Selling_Price_per_Unit]]&lt;=$I$5,"Low",IF(Table6[[#This Row],[Selling_Price_per_Unit]]&lt;=$I$6,"Mid","Premium"))</f>
        <v>Premium</v>
      </c>
      <c r="O210">
        <v>40633586</v>
      </c>
      <c r="R210" s="36" t="s">
        <v>672</v>
      </c>
      <c r="S210" s="37" t="s">
        <v>1070</v>
      </c>
      <c r="T210" s="38">
        <v>2739</v>
      </c>
      <c r="U210">
        <v>2245980</v>
      </c>
      <c r="V210" t="str">
        <f>IF(Table7[[#This Row],[Selling_Price_per_Unit]]&lt;=$Q$4,"Low",IF(Table7[[#This Row],[Selling_Price_per_Unit]]&lt;=$Q$5,"Mid","Premium"))</f>
        <v>Low</v>
      </c>
      <c r="W210">
        <v>-4594763</v>
      </c>
    </row>
    <row r="211" spans="2:23" x14ac:dyDescent="0.3">
      <c r="B211" t="s">
        <v>642</v>
      </c>
      <c r="C211" t="s">
        <v>1464</v>
      </c>
      <c r="D211">
        <v>18459</v>
      </c>
      <c r="E211">
        <v>74758950</v>
      </c>
      <c r="F211" t="str">
        <f>IF(Table5[[#This Row],[Selling_Price_per_Unit]]&lt;=$A$5,"Low",IF(Table5[[#This Row],[Selling_Price_per_Unit]]&lt;=$A$6,"Mid","Premium"))</f>
        <v>Premium</v>
      </c>
      <c r="G211">
        <v>49255083</v>
      </c>
      <c r="J211" s="34" t="s">
        <v>627</v>
      </c>
      <c r="K211" s="7" t="s">
        <v>1458</v>
      </c>
      <c r="L211" s="35">
        <v>4874</v>
      </c>
      <c r="M211">
        <v>9202112</v>
      </c>
      <c r="N211" t="str">
        <f>IF(Table6[[#This Row],[Selling_Price_per_Unit]]&lt;=$I$5,"Low",IF(Table6[[#This Row],[Selling_Price_per_Unit]]&lt;=$I$6,"Mid","Premium"))</f>
        <v>Low</v>
      </c>
      <c r="O211">
        <v>-11670579</v>
      </c>
      <c r="R211" s="34" t="s">
        <v>674</v>
      </c>
      <c r="S211" s="7" t="s">
        <v>1483</v>
      </c>
      <c r="T211" s="35">
        <v>17670</v>
      </c>
      <c r="U211">
        <v>77977710</v>
      </c>
      <c r="V211" t="str">
        <f>IF(Table7[[#This Row],[Selling_Price_per_Unit]]&lt;=$Q$4,"Low",IF(Table7[[#This Row],[Selling_Price_per_Unit]]&lt;=$Q$5,"Mid","Premium"))</f>
        <v>Premium</v>
      </c>
      <c r="W211">
        <v>71049304</v>
      </c>
    </row>
    <row r="212" spans="2:23" x14ac:dyDescent="0.3">
      <c r="B212" t="s">
        <v>646</v>
      </c>
      <c r="C212" t="s">
        <v>1161</v>
      </c>
      <c r="D212">
        <v>7616</v>
      </c>
      <c r="E212">
        <v>3305344</v>
      </c>
      <c r="F212" t="str">
        <f>IF(Table5[[#This Row],[Selling_Price_per_Unit]]&lt;=$A$5,"Low",IF(Table5[[#This Row],[Selling_Price_per_Unit]]&lt;=$A$6,"Mid","Premium"))</f>
        <v>Mid</v>
      </c>
      <c r="G212">
        <v>-340223</v>
      </c>
      <c r="J212" s="34" t="s">
        <v>631</v>
      </c>
      <c r="K212" s="7" t="s">
        <v>1025</v>
      </c>
      <c r="L212" s="35">
        <v>18153</v>
      </c>
      <c r="M212">
        <v>15375591</v>
      </c>
      <c r="N212" t="str">
        <f>IF(Table6[[#This Row],[Selling_Price_per_Unit]]&lt;=$I$5,"Low",IF(Table6[[#This Row],[Selling_Price_per_Unit]]&lt;=$I$6,"Mid","Premium"))</f>
        <v>Premium</v>
      </c>
      <c r="O212">
        <v>9893024</v>
      </c>
      <c r="R212" s="34" t="s">
        <v>675</v>
      </c>
      <c r="S212" s="7" t="s">
        <v>1052</v>
      </c>
      <c r="T212" s="35">
        <v>1625</v>
      </c>
      <c r="U212">
        <v>3305250</v>
      </c>
      <c r="V212" t="str">
        <f>IF(Table7[[#This Row],[Selling_Price_per_Unit]]&lt;=$Q$4,"Low",IF(Table7[[#This Row],[Selling_Price_per_Unit]]&lt;=$Q$5,"Mid","Premium"))</f>
        <v>Low</v>
      </c>
      <c r="W212">
        <v>-6032569</v>
      </c>
    </row>
    <row r="213" spans="2:23" x14ac:dyDescent="0.3">
      <c r="B213" t="s">
        <v>650</v>
      </c>
      <c r="C213" t="s">
        <v>1468</v>
      </c>
      <c r="D213">
        <v>15635</v>
      </c>
      <c r="E213">
        <v>32051750</v>
      </c>
      <c r="F213" t="str">
        <f>IF(Table5[[#This Row],[Selling_Price_per_Unit]]&lt;=$A$5,"Low",IF(Table5[[#This Row],[Selling_Price_per_Unit]]&lt;=$A$6,"Mid","Premium"))</f>
        <v>Premium</v>
      </c>
      <c r="G213">
        <v>17643784</v>
      </c>
      <c r="J213" s="34" t="s">
        <v>633</v>
      </c>
      <c r="K213" s="7" t="s">
        <v>1460</v>
      </c>
      <c r="L213" s="35">
        <v>7224</v>
      </c>
      <c r="M213">
        <v>13537776</v>
      </c>
      <c r="N213" t="str">
        <f>IF(Table6[[#This Row],[Selling_Price_per_Unit]]&lt;=$I$5,"Low",IF(Table6[[#This Row],[Selling_Price_per_Unit]]&lt;=$I$6,"Mid","Premium"))</f>
        <v>Mid</v>
      </c>
      <c r="O213">
        <v>-11630715</v>
      </c>
      <c r="R213" s="36" t="s">
        <v>676</v>
      </c>
      <c r="S213" s="37" t="s">
        <v>1433</v>
      </c>
      <c r="T213" s="38">
        <v>14004</v>
      </c>
      <c r="U213">
        <v>15782508</v>
      </c>
      <c r="V213" t="str">
        <f>IF(Table7[[#This Row],[Selling_Price_per_Unit]]&lt;=$Q$4,"Low",IF(Table7[[#This Row],[Selling_Price_per_Unit]]&lt;=$Q$5,"Mid","Premium"))</f>
        <v>Premium</v>
      </c>
      <c r="W213">
        <v>4895972</v>
      </c>
    </row>
    <row r="214" spans="2:23" x14ac:dyDescent="0.3">
      <c r="B214" t="s">
        <v>652</v>
      </c>
      <c r="C214" t="s">
        <v>1470</v>
      </c>
      <c r="D214">
        <v>3242</v>
      </c>
      <c r="E214">
        <v>5569756</v>
      </c>
      <c r="F214" t="str">
        <f>IF(Table5[[#This Row],[Selling_Price_per_Unit]]&lt;=$A$5,"Low",IF(Table5[[#This Row],[Selling_Price_per_Unit]]&lt;=$A$6,"Mid","Premium"))</f>
        <v>Low</v>
      </c>
      <c r="G214">
        <v>-4969123</v>
      </c>
      <c r="J214" s="34" t="s">
        <v>635</v>
      </c>
      <c r="K214" s="7" t="s">
        <v>1136</v>
      </c>
      <c r="L214" s="35">
        <v>14649</v>
      </c>
      <c r="M214">
        <v>46671714</v>
      </c>
      <c r="N214" t="str">
        <f>IF(Table6[[#This Row],[Selling_Price_per_Unit]]&lt;=$I$5,"Low",IF(Table6[[#This Row],[Selling_Price_per_Unit]]&lt;=$I$6,"Mid","Premium"))</f>
        <v>Premium</v>
      </c>
      <c r="O214">
        <v>35823310</v>
      </c>
      <c r="R214" s="34" t="s">
        <v>678</v>
      </c>
      <c r="S214" s="7" t="s">
        <v>1249</v>
      </c>
      <c r="T214" s="35">
        <v>8138</v>
      </c>
      <c r="U214">
        <v>3564444</v>
      </c>
      <c r="V214" t="str">
        <f>IF(Table7[[#This Row],[Selling_Price_per_Unit]]&lt;=$Q$4,"Low",IF(Table7[[#This Row],[Selling_Price_per_Unit]]&lt;=$Q$5,"Mid","Premium"))</f>
        <v>Mid</v>
      </c>
      <c r="W214">
        <v>-92683</v>
      </c>
    </row>
    <row r="215" spans="2:23" x14ac:dyDescent="0.3">
      <c r="B215" t="s">
        <v>654</v>
      </c>
      <c r="C215" t="s">
        <v>1472</v>
      </c>
      <c r="D215">
        <v>2119</v>
      </c>
      <c r="E215">
        <v>7810634</v>
      </c>
      <c r="F215" t="str">
        <f>IF(Table5[[#This Row],[Selling_Price_per_Unit]]&lt;=$A$5,"Low",IF(Table5[[#This Row],[Selling_Price_per_Unit]]&lt;=$A$6,"Mid","Premium"))</f>
        <v>Low</v>
      </c>
      <c r="G215">
        <v>-20945779</v>
      </c>
      <c r="J215" s="34" t="s">
        <v>636</v>
      </c>
      <c r="K215" s="7" t="s">
        <v>1455</v>
      </c>
      <c r="L215" s="35">
        <v>10972</v>
      </c>
      <c r="M215">
        <v>24610196</v>
      </c>
      <c r="N215" t="str">
        <f>IF(Table6[[#This Row],[Selling_Price_per_Unit]]&lt;=$I$5,"Low",IF(Table6[[#This Row],[Selling_Price_per_Unit]]&lt;=$I$6,"Mid","Premium"))</f>
        <v>Premium</v>
      </c>
      <c r="O215">
        <v>8076402</v>
      </c>
      <c r="R215" s="36" t="s">
        <v>679</v>
      </c>
      <c r="S215" s="37" t="s">
        <v>1485</v>
      </c>
      <c r="T215" s="38">
        <v>8070</v>
      </c>
      <c r="U215">
        <v>24912090</v>
      </c>
      <c r="V215" t="str">
        <f>IF(Table7[[#This Row],[Selling_Price_per_Unit]]&lt;=$Q$4,"Low",IF(Table7[[#This Row],[Selling_Price_per_Unit]]&lt;=$Q$5,"Mid","Premium"))</f>
        <v>Mid</v>
      </c>
      <c r="W215">
        <v>-12474682</v>
      </c>
    </row>
    <row r="216" spans="2:23" x14ac:dyDescent="0.3">
      <c r="B216" t="s">
        <v>659</v>
      </c>
      <c r="C216" t="s">
        <v>1074</v>
      </c>
      <c r="D216">
        <v>2468</v>
      </c>
      <c r="E216">
        <v>10355728</v>
      </c>
      <c r="F216" t="str">
        <f>IF(Table5[[#This Row],[Selling_Price_per_Unit]]&lt;=$A$5,"Low",IF(Table5[[#This Row],[Selling_Price_per_Unit]]&lt;=$A$6,"Mid","Premium"))</f>
        <v>Low</v>
      </c>
      <c r="G216">
        <v>-14082216</v>
      </c>
      <c r="J216" s="34" t="s">
        <v>637</v>
      </c>
      <c r="K216" s="7" t="s">
        <v>1461</v>
      </c>
      <c r="L216" s="35">
        <v>7776</v>
      </c>
      <c r="M216">
        <v>2122848</v>
      </c>
      <c r="N216" t="str">
        <f>IF(Table6[[#This Row],[Selling_Price_per_Unit]]&lt;=$I$5,"Low",IF(Table6[[#This Row],[Selling_Price_per_Unit]]&lt;=$I$6,"Mid","Premium"))</f>
        <v>Mid</v>
      </c>
      <c r="O216">
        <v>-1534955</v>
      </c>
      <c r="R216" s="34" t="s">
        <v>682</v>
      </c>
      <c r="S216" s="7" t="s">
        <v>1488</v>
      </c>
      <c r="T216" s="35">
        <v>9095</v>
      </c>
      <c r="U216">
        <v>43374055</v>
      </c>
      <c r="V216" t="str">
        <f>IF(Table7[[#This Row],[Selling_Price_per_Unit]]&lt;=$Q$4,"Low",IF(Table7[[#This Row],[Selling_Price_per_Unit]]&lt;=$Q$5,"Mid","Premium"))</f>
        <v>Mid</v>
      </c>
      <c r="W216">
        <v>10929618</v>
      </c>
    </row>
    <row r="217" spans="2:23" x14ac:dyDescent="0.3">
      <c r="B217" t="s">
        <v>660</v>
      </c>
      <c r="C217" t="s">
        <v>1224</v>
      </c>
      <c r="D217">
        <v>16346</v>
      </c>
      <c r="E217">
        <v>78951180</v>
      </c>
      <c r="F217" t="str">
        <f>IF(Table5[[#This Row],[Selling_Price_per_Unit]]&lt;=$A$5,"Low",IF(Table5[[#This Row],[Selling_Price_per_Unit]]&lt;=$A$6,"Mid","Premium"))</f>
        <v>Premium</v>
      </c>
      <c r="G217">
        <v>43215004</v>
      </c>
      <c r="J217" s="34" t="s">
        <v>641</v>
      </c>
      <c r="K217" s="7" t="s">
        <v>1426</v>
      </c>
      <c r="L217" s="35">
        <v>12052</v>
      </c>
      <c r="M217">
        <v>58259368</v>
      </c>
      <c r="N217" t="str">
        <f>IF(Table6[[#This Row],[Selling_Price_per_Unit]]&lt;=$I$5,"Low",IF(Table6[[#This Row],[Selling_Price_per_Unit]]&lt;=$I$6,"Mid","Premium"))</f>
        <v>Premium</v>
      </c>
      <c r="O217">
        <v>51725591</v>
      </c>
      <c r="R217" s="36" t="s">
        <v>683</v>
      </c>
      <c r="S217" s="37" t="s">
        <v>1118</v>
      </c>
      <c r="T217" s="38">
        <v>15105</v>
      </c>
      <c r="U217">
        <v>43260720</v>
      </c>
      <c r="V217" t="str">
        <f>IF(Table7[[#This Row],[Selling_Price_per_Unit]]&lt;=$Q$4,"Low",IF(Table7[[#This Row],[Selling_Price_per_Unit]]&lt;=$Q$5,"Mid","Premium"))</f>
        <v>Premium</v>
      </c>
      <c r="W217">
        <v>33134234</v>
      </c>
    </row>
    <row r="218" spans="2:23" x14ac:dyDescent="0.3">
      <c r="B218" t="s">
        <v>667</v>
      </c>
      <c r="C218" t="s">
        <v>1479</v>
      </c>
      <c r="D218">
        <v>8480</v>
      </c>
      <c r="E218">
        <v>13771520</v>
      </c>
      <c r="F218" t="str">
        <f>IF(Table5[[#This Row],[Selling_Price_per_Unit]]&lt;=$A$5,"Low",IF(Table5[[#This Row],[Selling_Price_per_Unit]]&lt;=$A$6,"Mid","Premium"))</f>
        <v>Mid</v>
      </c>
      <c r="G218">
        <v>1362799</v>
      </c>
      <c r="J218" s="34" t="s">
        <v>643</v>
      </c>
      <c r="K218" s="7" t="s">
        <v>1348</v>
      </c>
      <c r="L218" s="35">
        <v>7599</v>
      </c>
      <c r="M218">
        <v>12789117</v>
      </c>
      <c r="N218" t="str">
        <f>IF(Table6[[#This Row],[Selling_Price_per_Unit]]&lt;=$I$5,"Low",IF(Table6[[#This Row],[Selling_Price_per_Unit]]&lt;=$I$6,"Mid","Premium"))</f>
        <v>Mid</v>
      </c>
      <c r="O218">
        <v>-6425267</v>
      </c>
      <c r="R218" s="36" t="s">
        <v>689</v>
      </c>
      <c r="S218" s="37" t="s">
        <v>1492</v>
      </c>
      <c r="T218" s="38">
        <v>12485</v>
      </c>
      <c r="U218">
        <v>27117420</v>
      </c>
      <c r="V218" t="str">
        <f>IF(Table7[[#This Row],[Selling_Price_per_Unit]]&lt;=$Q$4,"Low",IF(Table7[[#This Row],[Selling_Price_per_Unit]]&lt;=$Q$5,"Mid","Premium"))</f>
        <v>Premium</v>
      </c>
      <c r="W218">
        <v>6081593</v>
      </c>
    </row>
    <row r="219" spans="2:23" x14ac:dyDescent="0.3">
      <c r="B219" t="s">
        <v>668</v>
      </c>
      <c r="C219" t="s">
        <v>1480</v>
      </c>
      <c r="D219">
        <v>10700</v>
      </c>
      <c r="E219">
        <v>3199300</v>
      </c>
      <c r="F219" t="str">
        <f>IF(Table5[[#This Row],[Selling_Price_per_Unit]]&lt;=$A$5,"Low",IF(Table5[[#This Row],[Selling_Price_per_Unit]]&lt;=$A$6,"Mid","Premium"))</f>
        <v>Premium</v>
      </c>
      <c r="G219">
        <v>-642798</v>
      </c>
      <c r="J219" s="34" t="s">
        <v>645</v>
      </c>
      <c r="K219" s="7" t="s">
        <v>1307</v>
      </c>
      <c r="L219" s="35">
        <v>4678</v>
      </c>
      <c r="M219">
        <v>2619680</v>
      </c>
      <c r="N219" t="str">
        <f>IF(Table6[[#This Row],[Selling_Price_per_Unit]]&lt;=$I$5,"Low",IF(Table6[[#This Row],[Selling_Price_per_Unit]]&lt;=$I$6,"Mid","Premium"))</f>
        <v>Low</v>
      </c>
      <c r="O219">
        <v>-2248640</v>
      </c>
      <c r="R219" s="36" t="s">
        <v>692</v>
      </c>
      <c r="S219" s="37" t="s">
        <v>1494</v>
      </c>
      <c r="T219" s="38">
        <v>11725</v>
      </c>
      <c r="U219">
        <v>57558025</v>
      </c>
      <c r="V219" t="str">
        <f>IF(Table7[[#This Row],[Selling_Price_per_Unit]]&lt;=$Q$4,"Low",IF(Table7[[#This Row],[Selling_Price_per_Unit]]&lt;=$Q$5,"Mid","Premium"))</f>
        <v>Premium</v>
      </c>
      <c r="W219">
        <v>35622779</v>
      </c>
    </row>
    <row r="220" spans="2:23" x14ac:dyDescent="0.3">
      <c r="B220" t="s">
        <v>669</v>
      </c>
      <c r="C220" t="s">
        <v>1481</v>
      </c>
      <c r="D220">
        <v>2729</v>
      </c>
      <c r="E220">
        <v>1973067</v>
      </c>
      <c r="F220" t="str">
        <f>IF(Table5[[#This Row],[Selling_Price_per_Unit]]&lt;=$A$5,"Low",IF(Table5[[#This Row],[Selling_Price_per_Unit]]&lt;=$A$6,"Mid","Premium"))</f>
        <v>Low</v>
      </c>
      <c r="G220">
        <v>-6503806</v>
      </c>
      <c r="J220" s="34" t="s">
        <v>647</v>
      </c>
      <c r="K220" s="7" t="s">
        <v>1466</v>
      </c>
      <c r="L220" s="35">
        <v>17063</v>
      </c>
      <c r="M220">
        <v>7746602</v>
      </c>
      <c r="N220" t="str">
        <f>IF(Table6[[#This Row],[Selling_Price_per_Unit]]&lt;=$I$5,"Low",IF(Table6[[#This Row],[Selling_Price_per_Unit]]&lt;=$I$6,"Mid","Premium"))</f>
        <v>Premium</v>
      </c>
      <c r="O220">
        <v>5002454</v>
      </c>
      <c r="R220" s="36" t="s">
        <v>694</v>
      </c>
      <c r="S220" s="37" t="s">
        <v>1323</v>
      </c>
      <c r="T220" s="38">
        <v>10706</v>
      </c>
      <c r="U220">
        <v>15074048</v>
      </c>
      <c r="V220" t="str">
        <f>IF(Table7[[#This Row],[Selling_Price_per_Unit]]&lt;=$Q$4,"Low",IF(Table7[[#This Row],[Selling_Price_per_Unit]]&lt;=$Q$5,"Mid","Premium"))</f>
        <v>Mid</v>
      </c>
      <c r="W220">
        <v>7315196</v>
      </c>
    </row>
    <row r="221" spans="2:23" x14ac:dyDescent="0.3">
      <c r="B221" t="s">
        <v>686</v>
      </c>
      <c r="C221" t="s">
        <v>1490</v>
      </c>
      <c r="D221">
        <v>7257</v>
      </c>
      <c r="E221">
        <v>9448614</v>
      </c>
      <c r="F221" t="str">
        <f>IF(Table5[[#This Row],[Selling_Price_per_Unit]]&lt;=$A$5,"Low",IF(Table5[[#This Row],[Selling_Price_per_Unit]]&lt;=$A$6,"Mid","Premium"))</f>
        <v>Mid</v>
      </c>
      <c r="G221">
        <v>-7867452</v>
      </c>
      <c r="J221" s="34" t="s">
        <v>655</v>
      </c>
      <c r="K221" s="7" t="s">
        <v>1322</v>
      </c>
      <c r="L221" s="35">
        <v>19158</v>
      </c>
      <c r="M221">
        <v>53144292</v>
      </c>
      <c r="N221" t="str">
        <f>IF(Table6[[#This Row],[Selling_Price_per_Unit]]&lt;=$I$5,"Low",IF(Table6[[#This Row],[Selling_Price_per_Unit]]&lt;=$I$6,"Mid","Premium"))</f>
        <v>Premium</v>
      </c>
      <c r="O221">
        <v>15435588</v>
      </c>
      <c r="R221" s="34" t="s">
        <v>699</v>
      </c>
      <c r="S221" s="7" t="s">
        <v>1497</v>
      </c>
      <c r="T221" s="35">
        <v>13873</v>
      </c>
      <c r="U221">
        <v>60957962</v>
      </c>
      <c r="V221" t="str">
        <f>IF(Table7[[#This Row],[Selling_Price_per_Unit]]&lt;=$Q$4,"Low",IF(Table7[[#This Row],[Selling_Price_per_Unit]]&lt;=$Q$5,"Mid","Premium"))</f>
        <v>Premium</v>
      </c>
      <c r="W221">
        <v>50425784</v>
      </c>
    </row>
    <row r="222" spans="2:23" x14ac:dyDescent="0.3">
      <c r="B222" t="s">
        <v>688</v>
      </c>
      <c r="C222" t="s">
        <v>1043</v>
      </c>
      <c r="D222">
        <v>3469</v>
      </c>
      <c r="E222">
        <v>16384087</v>
      </c>
      <c r="F222" t="str">
        <f>IF(Table5[[#This Row],[Selling_Price_per_Unit]]&lt;=$A$5,"Low",IF(Table5[[#This Row],[Selling_Price_per_Unit]]&lt;=$A$6,"Mid","Premium"))</f>
        <v>Low</v>
      </c>
      <c r="G222">
        <v>-12470336</v>
      </c>
      <c r="J222" s="34" t="s">
        <v>656</v>
      </c>
      <c r="K222" s="7" t="s">
        <v>1473</v>
      </c>
      <c r="L222" s="35">
        <v>18840</v>
      </c>
      <c r="M222">
        <v>91543560</v>
      </c>
      <c r="N222" t="str">
        <f>IF(Table6[[#This Row],[Selling_Price_per_Unit]]&lt;=$I$5,"Low",IF(Table6[[#This Row],[Selling_Price_per_Unit]]&lt;=$I$6,"Mid","Premium"))</f>
        <v>Premium</v>
      </c>
      <c r="O222">
        <v>70345213</v>
      </c>
      <c r="R222" s="34" t="s">
        <v>700</v>
      </c>
      <c r="S222" s="7" t="s">
        <v>1277</v>
      </c>
      <c r="T222" s="35">
        <v>19082</v>
      </c>
      <c r="U222">
        <v>82262502</v>
      </c>
      <c r="V222" t="str">
        <f>IF(Table7[[#This Row],[Selling_Price_per_Unit]]&lt;=$Q$4,"Low",IF(Table7[[#This Row],[Selling_Price_per_Unit]]&lt;=$Q$5,"Mid","Premium"))</f>
        <v>Premium</v>
      </c>
      <c r="W222">
        <v>17824675</v>
      </c>
    </row>
    <row r="223" spans="2:23" x14ac:dyDescent="0.3">
      <c r="B223" t="s">
        <v>690</v>
      </c>
      <c r="C223" t="s">
        <v>1481</v>
      </c>
      <c r="D223">
        <v>18775</v>
      </c>
      <c r="E223">
        <v>85989500</v>
      </c>
      <c r="F223" t="str">
        <f>IF(Table5[[#This Row],[Selling_Price_per_Unit]]&lt;=$A$5,"Low",IF(Table5[[#This Row],[Selling_Price_per_Unit]]&lt;=$A$6,"Mid","Premium"))</f>
        <v>Premium</v>
      </c>
      <c r="G223">
        <v>35743451</v>
      </c>
      <c r="J223" s="34" t="s">
        <v>661</v>
      </c>
      <c r="K223" s="7" t="s">
        <v>1191</v>
      </c>
      <c r="L223" s="35">
        <v>1781</v>
      </c>
      <c r="M223">
        <v>1364246</v>
      </c>
      <c r="N223" t="str">
        <f>IF(Table6[[#This Row],[Selling_Price_per_Unit]]&lt;=$I$5,"Low",IF(Table6[[#This Row],[Selling_Price_per_Unit]]&lt;=$I$6,"Mid","Premium"))</f>
        <v>Low</v>
      </c>
      <c r="O223">
        <v>-8062343</v>
      </c>
      <c r="R223" s="34" t="s">
        <v>701</v>
      </c>
      <c r="S223" s="7" t="s">
        <v>1493</v>
      </c>
      <c r="T223" s="35">
        <v>17052</v>
      </c>
      <c r="U223">
        <v>24009216</v>
      </c>
      <c r="V223" t="str">
        <f>IF(Table7[[#This Row],[Selling_Price_per_Unit]]&lt;=$Q$4,"Low",IF(Table7[[#This Row],[Selling_Price_per_Unit]]&lt;=$Q$5,"Mid","Premium"))</f>
        <v>Premium</v>
      </c>
      <c r="W223">
        <v>8630796</v>
      </c>
    </row>
    <row r="224" spans="2:23" x14ac:dyDescent="0.3">
      <c r="B224" t="s">
        <v>691</v>
      </c>
      <c r="C224" t="s">
        <v>1493</v>
      </c>
      <c r="D224">
        <v>5970</v>
      </c>
      <c r="E224">
        <v>13134000</v>
      </c>
      <c r="F224" t="str">
        <f>IF(Table5[[#This Row],[Selling_Price_per_Unit]]&lt;=$A$5,"Low",IF(Table5[[#This Row],[Selling_Price_per_Unit]]&lt;=$A$6,"Mid","Premium"))</f>
        <v>Mid</v>
      </c>
      <c r="G224">
        <v>-230987</v>
      </c>
      <c r="J224" s="34" t="s">
        <v>663</v>
      </c>
      <c r="K224" s="7" t="s">
        <v>1467</v>
      </c>
      <c r="L224" s="35">
        <v>7762</v>
      </c>
      <c r="M224">
        <v>35961346</v>
      </c>
      <c r="N224" t="str">
        <f>IF(Table6[[#This Row],[Selling_Price_per_Unit]]&lt;=$I$5,"Low",IF(Table6[[#This Row],[Selling_Price_per_Unit]]&lt;=$I$6,"Mid","Premium"))</f>
        <v>Mid</v>
      </c>
      <c r="O224">
        <v>30861831</v>
      </c>
      <c r="R224" s="36" t="s">
        <v>702</v>
      </c>
      <c r="S224" s="37" t="s">
        <v>1071</v>
      </c>
      <c r="T224" s="38">
        <v>16146</v>
      </c>
      <c r="U224">
        <v>75676302</v>
      </c>
      <c r="V224" t="str">
        <f>IF(Table7[[#This Row],[Selling_Price_per_Unit]]&lt;=$Q$4,"Low",IF(Table7[[#This Row],[Selling_Price_per_Unit]]&lt;=$Q$5,"Mid","Premium"))</f>
        <v>Premium</v>
      </c>
      <c r="W224">
        <v>31984623</v>
      </c>
    </row>
    <row r="225" spans="2:23" x14ac:dyDescent="0.3">
      <c r="B225" t="s">
        <v>693</v>
      </c>
      <c r="C225" t="s">
        <v>1332</v>
      </c>
      <c r="D225">
        <v>11056</v>
      </c>
      <c r="E225">
        <v>15246224</v>
      </c>
      <c r="F225" t="str">
        <f>IF(Table5[[#This Row],[Selling_Price_per_Unit]]&lt;=$A$5,"Low",IF(Table5[[#This Row],[Selling_Price_per_Unit]]&lt;=$A$6,"Mid","Premium"))</f>
        <v>Premium</v>
      </c>
      <c r="G225">
        <v>13007156</v>
      </c>
      <c r="J225" s="34" t="s">
        <v>665</v>
      </c>
      <c r="K225" s="7" t="s">
        <v>1478</v>
      </c>
      <c r="L225" s="35">
        <v>12224</v>
      </c>
      <c r="M225">
        <v>26049344</v>
      </c>
      <c r="N225" t="str">
        <f>IF(Table6[[#This Row],[Selling_Price_per_Unit]]&lt;=$I$5,"Low",IF(Table6[[#This Row],[Selling_Price_per_Unit]]&lt;=$I$6,"Mid","Premium"))</f>
        <v>Premium</v>
      </c>
      <c r="O225">
        <v>20110818</v>
      </c>
      <c r="R225" s="36" t="s">
        <v>711</v>
      </c>
      <c r="S225" s="37" t="s">
        <v>1328</v>
      </c>
      <c r="T225" s="38">
        <v>5940</v>
      </c>
      <c r="U225">
        <v>21556260</v>
      </c>
      <c r="V225" t="str">
        <f>IF(Table7[[#This Row],[Selling_Price_per_Unit]]&lt;=$Q$4,"Low",IF(Table7[[#This Row],[Selling_Price_per_Unit]]&lt;=$Q$5,"Mid","Premium"))</f>
        <v>Low</v>
      </c>
      <c r="W225">
        <v>-29675532</v>
      </c>
    </row>
    <row r="226" spans="2:23" x14ac:dyDescent="0.3">
      <c r="B226" t="s">
        <v>703</v>
      </c>
      <c r="C226" t="s">
        <v>1498</v>
      </c>
      <c r="D226">
        <v>6738</v>
      </c>
      <c r="E226">
        <v>33043152</v>
      </c>
      <c r="F226" t="str">
        <f>IF(Table5[[#This Row],[Selling_Price_per_Unit]]&lt;=$A$5,"Low",IF(Table5[[#This Row],[Selling_Price_per_Unit]]&lt;=$A$6,"Mid","Premium"))</f>
        <v>Mid</v>
      </c>
      <c r="G226">
        <v>10515490</v>
      </c>
      <c r="J226" s="34" t="s">
        <v>666</v>
      </c>
      <c r="K226" s="7" t="s">
        <v>1407</v>
      </c>
      <c r="L226" s="35">
        <v>6678</v>
      </c>
      <c r="M226">
        <v>23165982</v>
      </c>
      <c r="N226" t="str">
        <f>IF(Table6[[#This Row],[Selling_Price_per_Unit]]&lt;=$I$5,"Low",IF(Table6[[#This Row],[Selling_Price_per_Unit]]&lt;=$I$6,"Mid","Premium"))</f>
        <v>Mid</v>
      </c>
      <c r="O226">
        <v>5563472</v>
      </c>
      <c r="R226" s="36" t="s">
        <v>713</v>
      </c>
      <c r="S226" s="37" t="s">
        <v>1503</v>
      </c>
      <c r="T226" s="38">
        <v>15098</v>
      </c>
      <c r="U226">
        <v>63622972</v>
      </c>
      <c r="V226" t="str">
        <f>IF(Table7[[#This Row],[Selling_Price_per_Unit]]&lt;=$Q$4,"Low",IF(Table7[[#This Row],[Selling_Price_per_Unit]]&lt;=$Q$5,"Mid","Premium"))</f>
        <v>Premium</v>
      </c>
      <c r="W226">
        <v>12596753</v>
      </c>
    </row>
    <row r="227" spans="2:23" x14ac:dyDescent="0.3">
      <c r="B227" t="s">
        <v>708</v>
      </c>
      <c r="C227" t="s">
        <v>1501</v>
      </c>
      <c r="D227">
        <v>13644</v>
      </c>
      <c r="E227">
        <v>2551428</v>
      </c>
      <c r="F227" t="str">
        <f>IF(Table5[[#This Row],[Selling_Price_per_Unit]]&lt;=$A$5,"Low",IF(Table5[[#This Row],[Selling_Price_per_Unit]]&lt;=$A$6,"Mid","Premium"))</f>
        <v>Premium</v>
      </c>
      <c r="G227">
        <v>97347</v>
      </c>
      <c r="J227" s="34" t="s">
        <v>671</v>
      </c>
      <c r="K227" s="7" t="s">
        <v>1482</v>
      </c>
      <c r="L227" s="35">
        <v>3789</v>
      </c>
      <c r="M227">
        <v>8392635</v>
      </c>
      <c r="N227" t="str">
        <f>IF(Table6[[#This Row],[Selling_Price_per_Unit]]&lt;=$I$5,"Low",IF(Table6[[#This Row],[Selling_Price_per_Unit]]&lt;=$I$6,"Mid","Premium"))</f>
        <v>Low</v>
      </c>
      <c r="O227">
        <v>-4979455</v>
      </c>
      <c r="R227" s="34" t="s">
        <v>717</v>
      </c>
      <c r="S227" s="7" t="s">
        <v>1105</v>
      </c>
      <c r="T227" s="35">
        <v>14880</v>
      </c>
      <c r="U227">
        <v>62317440</v>
      </c>
      <c r="V227" t="str">
        <f>IF(Table7[[#This Row],[Selling_Price_per_Unit]]&lt;=$Q$4,"Low",IF(Table7[[#This Row],[Selling_Price_per_Unit]]&lt;=$Q$5,"Mid","Premium"))</f>
        <v>Premium</v>
      </c>
      <c r="W227">
        <v>57624668</v>
      </c>
    </row>
    <row r="228" spans="2:23" x14ac:dyDescent="0.3">
      <c r="B228" t="s">
        <v>709</v>
      </c>
      <c r="C228" t="s">
        <v>1502</v>
      </c>
      <c r="D228">
        <v>18870</v>
      </c>
      <c r="E228">
        <v>66460140</v>
      </c>
      <c r="F228" t="str">
        <f>IF(Table5[[#This Row],[Selling_Price_per_Unit]]&lt;=$A$5,"Low",IF(Table5[[#This Row],[Selling_Price_per_Unit]]&lt;=$A$6,"Mid","Premium"))</f>
        <v>Premium</v>
      </c>
      <c r="G228">
        <v>49928182</v>
      </c>
      <c r="J228" s="34" t="s">
        <v>673</v>
      </c>
      <c r="K228" s="7" t="s">
        <v>1309</v>
      </c>
      <c r="L228" s="35">
        <v>6870</v>
      </c>
      <c r="M228">
        <v>27562440</v>
      </c>
      <c r="N228" t="str">
        <f>IF(Table6[[#This Row],[Selling_Price_per_Unit]]&lt;=$I$5,"Low",IF(Table6[[#This Row],[Selling_Price_per_Unit]]&lt;=$I$6,"Mid","Premium"))</f>
        <v>Mid</v>
      </c>
      <c r="O228">
        <v>21680403</v>
      </c>
      <c r="R228" s="36" t="s">
        <v>718</v>
      </c>
      <c r="S228" s="37" t="s">
        <v>1505</v>
      </c>
      <c r="T228" s="38">
        <v>13365</v>
      </c>
      <c r="U228">
        <v>51762645</v>
      </c>
      <c r="V228" t="str">
        <f>IF(Table7[[#This Row],[Selling_Price_per_Unit]]&lt;=$Q$4,"Low",IF(Table7[[#This Row],[Selling_Price_per_Unit]]&lt;=$Q$5,"Mid","Premium"))</f>
        <v>Premium</v>
      </c>
      <c r="W228">
        <v>11069615</v>
      </c>
    </row>
    <row r="229" spans="2:23" x14ac:dyDescent="0.3">
      <c r="B229" t="s">
        <v>712</v>
      </c>
      <c r="C229" t="s">
        <v>1216</v>
      </c>
      <c r="D229">
        <v>4572</v>
      </c>
      <c r="E229">
        <v>14086332</v>
      </c>
      <c r="F229" t="str">
        <f>IF(Table5[[#This Row],[Selling_Price_per_Unit]]&lt;=$A$5,"Low",IF(Table5[[#This Row],[Selling_Price_per_Unit]]&lt;=$A$6,"Mid","Premium"))</f>
        <v>Low</v>
      </c>
      <c r="G229">
        <v>-12623181</v>
      </c>
      <c r="J229" s="34" t="s">
        <v>677</v>
      </c>
      <c r="K229" s="7" t="s">
        <v>1484</v>
      </c>
      <c r="L229" s="35">
        <v>16898</v>
      </c>
      <c r="M229">
        <v>4815930</v>
      </c>
      <c r="N229" t="str">
        <f>IF(Table6[[#This Row],[Selling_Price_per_Unit]]&lt;=$I$5,"Low",IF(Table6[[#This Row],[Selling_Price_per_Unit]]&lt;=$I$6,"Mid","Premium"))</f>
        <v>Premium</v>
      </c>
      <c r="O229">
        <v>3521627</v>
      </c>
      <c r="R229" s="36" t="s">
        <v>721</v>
      </c>
      <c r="S229" s="37" t="s">
        <v>1032</v>
      </c>
      <c r="T229" s="38">
        <v>5533</v>
      </c>
      <c r="U229">
        <v>4481730</v>
      </c>
      <c r="V229" t="str">
        <f>IF(Table7[[#This Row],[Selling_Price_per_Unit]]&lt;=$Q$4,"Low",IF(Table7[[#This Row],[Selling_Price_per_Unit]]&lt;=$Q$5,"Mid","Premium"))</f>
        <v>Low</v>
      </c>
      <c r="W229">
        <v>2811517</v>
      </c>
    </row>
    <row r="230" spans="2:23" x14ac:dyDescent="0.3">
      <c r="B230" t="s">
        <v>714</v>
      </c>
      <c r="C230" t="s">
        <v>1252</v>
      </c>
      <c r="D230">
        <v>15787</v>
      </c>
      <c r="E230">
        <v>41725041</v>
      </c>
      <c r="F230" t="str">
        <f>IF(Table5[[#This Row],[Selling_Price_per_Unit]]&lt;=$A$5,"Low",IF(Table5[[#This Row],[Selling_Price_per_Unit]]&lt;=$A$6,"Mid","Premium"))</f>
        <v>Premium</v>
      </c>
      <c r="G230">
        <v>21220586</v>
      </c>
      <c r="J230" s="34" t="s">
        <v>680</v>
      </c>
      <c r="K230" s="7" t="s">
        <v>1486</v>
      </c>
      <c r="L230" s="35">
        <v>4749</v>
      </c>
      <c r="M230">
        <v>23308092</v>
      </c>
      <c r="N230" t="str">
        <f>IF(Table6[[#This Row],[Selling_Price_per_Unit]]&lt;=$I$5,"Low",IF(Table6[[#This Row],[Selling_Price_per_Unit]]&lt;=$I$6,"Mid","Premium"))</f>
        <v>Low</v>
      </c>
      <c r="O230">
        <v>-12837941</v>
      </c>
      <c r="R230" s="34" t="s">
        <v>725</v>
      </c>
      <c r="S230" s="7" t="s">
        <v>1327</v>
      </c>
      <c r="T230" s="35">
        <v>18458</v>
      </c>
      <c r="U230">
        <v>55318626</v>
      </c>
      <c r="V230" t="str">
        <f>IF(Table7[[#This Row],[Selling_Price_per_Unit]]&lt;=$Q$4,"Low",IF(Table7[[#This Row],[Selling_Price_per_Unit]]&lt;=$Q$5,"Mid","Premium"))</f>
        <v>Premium</v>
      </c>
      <c r="W230">
        <v>43530957</v>
      </c>
    </row>
    <row r="231" spans="2:23" x14ac:dyDescent="0.3">
      <c r="B231" t="s">
        <v>716</v>
      </c>
      <c r="C231" t="s">
        <v>1504</v>
      </c>
      <c r="D231">
        <v>11019</v>
      </c>
      <c r="E231">
        <v>42621492</v>
      </c>
      <c r="F231" t="str">
        <f>IF(Table5[[#This Row],[Selling_Price_per_Unit]]&lt;=$A$5,"Low",IF(Table5[[#This Row],[Selling_Price_per_Unit]]&lt;=$A$6,"Mid","Premium"))</f>
        <v>Premium</v>
      </c>
      <c r="G231">
        <v>-6356063</v>
      </c>
      <c r="J231" s="34" t="s">
        <v>681</v>
      </c>
      <c r="K231" s="7" t="s">
        <v>1487</v>
      </c>
      <c r="L231" s="35">
        <v>10610</v>
      </c>
      <c r="M231">
        <v>20137780</v>
      </c>
      <c r="N231" t="str">
        <f>IF(Table6[[#This Row],[Selling_Price_per_Unit]]&lt;=$I$5,"Low",IF(Table6[[#This Row],[Selling_Price_per_Unit]]&lt;=$I$6,"Mid","Premium"))</f>
        <v>Premium</v>
      </c>
      <c r="O231">
        <v>-797454</v>
      </c>
      <c r="R231" s="34" t="s">
        <v>726</v>
      </c>
      <c r="S231" s="7" t="s">
        <v>1248</v>
      </c>
      <c r="T231" s="35">
        <v>7204</v>
      </c>
      <c r="U231">
        <v>12743876</v>
      </c>
      <c r="V231" t="str">
        <f>IF(Table7[[#This Row],[Selling_Price_per_Unit]]&lt;=$Q$4,"Low",IF(Table7[[#This Row],[Selling_Price_per_Unit]]&lt;=$Q$5,"Mid","Premium"))</f>
        <v>Mid</v>
      </c>
      <c r="W231">
        <v>-12916825</v>
      </c>
    </row>
    <row r="232" spans="2:23" x14ac:dyDescent="0.3">
      <c r="B232" t="s">
        <v>719</v>
      </c>
      <c r="C232" t="s">
        <v>1316</v>
      </c>
      <c r="D232">
        <v>9625</v>
      </c>
      <c r="E232">
        <v>39385500</v>
      </c>
      <c r="F232" t="str">
        <f>IF(Table5[[#This Row],[Selling_Price_per_Unit]]&lt;=$A$5,"Low",IF(Table5[[#This Row],[Selling_Price_per_Unit]]&lt;=$A$6,"Mid","Premium"))</f>
        <v>Mid</v>
      </c>
      <c r="G232">
        <v>-12196204</v>
      </c>
      <c r="J232" s="34" t="s">
        <v>684</v>
      </c>
      <c r="K232" s="7" t="s">
        <v>1489</v>
      </c>
      <c r="L232" s="35">
        <v>13615</v>
      </c>
      <c r="M232">
        <v>46617760</v>
      </c>
      <c r="N232" t="str">
        <f>IF(Table6[[#This Row],[Selling_Price_per_Unit]]&lt;=$I$5,"Low",IF(Table6[[#This Row],[Selling_Price_per_Unit]]&lt;=$I$6,"Mid","Premium"))</f>
        <v>Premium</v>
      </c>
      <c r="O232">
        <v>6266293</v>
      </c>
      <c r="R232" s="34" t="s">
        <v>727</v>
      </c>
      <c r="S232" s="7" t="s">
        <v>1509</v>
      </c>
      <c r="T232" s="35">
        <v>9348</v>
      </c>
      <c r="U232">
        <v>3084840</v>
      </c>
      <c r="V232" t="str">
        <f>IF(Table7[[#This Row],[Selling_Price_per_Unit]]&lt;=$Q$4,"Low",IF(Table7[[#This Row],[Selling_Price_per_Unit]]&lt;=$Q$5,"Mid","Premium"))</f>
        <v>Mid</v>
      </c>
      <c r="W232">
        <v>-779101</v>
      </c>
    </row>
    <row r="233" spans="2:23" x14ac:dyDescent="0.3">
      <c r="B233" t="s">
        <v>720</v>
      </c>
      <c r="C233" t="s">
        <v>1506</v>
      </c>
      <c r="D233">
        <v>4791</v>
      </c>
      <c r="E233">
        <v>9371196</v>
      </c>
      <c r="F233" t="str">
        <f>IF(Table5[[#This Row],[Selling_Price_per_Unit]]&lt;=$A$5,"Low",IF(Table5[[#This Row],[Selling_Price_per_Unit]]&lt;=$A$6,"Mid","Premium"))</f>
        <v>Low</v>
      </c>
      <c r="G233">
        <v>-19443838</v>
      </c>
      <c r="J233" s="34" t="s">
        <v>685</v>
      </c>
      <c r="K233" s="7" t="s">
        <v>1259</v>
      </c>
      <c r="L233" s="35">
        <v>7794</v>
      </c>
      <c r="M233">
        <v>25938432</v>
      </c>
      <c r="N233" t="str">
        <f>IF(Table6[[#This Row],[Selling_Price_per_Unit]]&lt;=$I$5,"Low",IF(Table6[[#This Row],[Selling_Price_per_Unit]]&lt;=$I$6,"Mid","Premium"))</f>
        <v>Mid</v>
      </c>
      <c r="O233">
        <v>-22991711</v>
      </c>
      <c r="R233" s="36" t="s">
        <v>728</v>
      </c>
      <c r="S233" s="37" t="s">
        <v>1026</v>
      </c>
      <c r="T233" s="38">
        <v>14475</v>
      </c>
      <c r="U233">
        <v>47999100</v>
      </c>
      <c r="V233" t="str">
        <f>IF(Table7[[#This Row],[Selling_Price_per_Unit]]&lt;=$Q$4,"Low",IF(Table7[[#This Row],[Selling_Price_per_Unit]]&lt;=$Q$5,"Mid","Premium"))</f>
        <v>Premium</v>
      </c>
      <c r="W233">
        <v>36703286</v>
      </c>
    </row>
    <row r="234" spans="2:23" x14ac:dyDescent="0.3">
      <c r="B234" t="s">
        <v>722</v>
      </c>
      <c r="C234" t="s">
        <v>1507</v>
      </c>
      <c r="D234">
        <v>6605</v>
      </c>
      <c r="E234">
        <v>23084475</v>
      </c>
      <c r="F234" t="str">
        <f>IF(Table5[[#This Row],[Selling_Price_per_Unit]]&lt;=$A$5,"Low",IF(Table5[[#This Row],[Selling_Price_per_Unit]]&lt;=$A$6,"Mid","Premium"))</f>
        <v>Mid</v>
      </c>
      <c r="G234">
        <v>-6191915</v>
      </c>
      <c r="J234" s="34" t="s">
        <v>687</v>
      </c>
      <c r="K234" s="7" t="s">
        <v>1491</v>
      </c>
      <c r="L234" s="35">
        <v>14095</v>
      </c>
      <c r="M234">
        <v>56816945</v>
      </c>
      <c r="N234" t="str">
        <f>IF(Table6[[#This Row],[Selling_Price_per_Unit]]&lt;=$I$5,"Low",IF(Table6[[#This Row],[Selling_Price_per_Unit]]&lt;=$I$6,"Mid","Premium"))</f>
        <v>Premium</v>
      </c>
      <c r="O234">
        <v>24249088</v>
      </c>
      <c r="R234" s="36" t="s">
        <v>730</v>
      </c>
      <c r="S234" s="37" t="s">
        <v>1461</v>
      </c>
      <c r="T234" s="38">
        <v>1988</v>
      </c>
      <c r="U234">
        <v>6592208</v>
      </c>
      <c r="V234" t="str">
        <f>IF(Table7[[#This Row],[Selling_Price_per_Unit]]&lt;=$Q$4,"Low",IF(Table7[[#This Row],[Selling_Price_per_Unit]]&lt;=$Q$5,"Mid","Premium"))</f>
        <v>Low</v>
      </c>
      <c r="W234">
        <v>-41027435</v>
      </c>
    </row>
    <row r="235" spans="2:23" x14ac:dyDescent="0.3">
      <c r="B235" t="s">
        <v>723</v>
      </c>
      <c r="C235" t="s">
        <v>1262</v>
      </c>
      <c r="D235">
        <v>18587</v>
      </c>
      <c r="E235">
        <v>17639063</v>
      </c>
      <c r="F235" t="str">
        <f>IF(Table5[[#This Row],[Selling_Price_per_Unit]]&lt;=$A$5,"Low",IF(Table5[[#This Row],[Selling_Price_per_Unit]]&lt;=$A$6,"Mid","Premium"))</f>
        <v>Premium</v>
      </c>
      <c r="G235">
        <v>3638243</v>
      </c>
      <c r="J235" s="34" t="s">
        <v>695</v>
      </c>
      <c r="K235" s="7" t="s">
        <v>1425</v>
      </c>
      <c r="L235" s="35">
        <v>11491</v>
      </c>
      <c r="M235">
        <v>29095212</v>
      </c>
      <c r="N235" t="str">
        <f>IF(Table6[[#This Row],[Selling_Price_per_Unit]]&lt;=$I$5,"Low",IF(Table6[[#This Row],[Selling_Price_per_Unit]]&lt;=$I$6,"Mid","Premium"))</f>
        <v>Premium</v>
      </c>
      <c r="O235">
        <v>8071759</v>
      </c>
      <c r="R235" s="36" t="s">
        <v>738</v>
      </c>
      <c r="S235" s="37" t="s">
        <v>1514</v>
      </c>
      <c r="T235" s="38">
        <v>2500</v>
      </c>
      <c r="U235">
        <v>12067500</v>
      </c>
      <c r="V235" t="str">
        <f>IF(Table7[[#This Row],[Selling_Price_per_Unit]]&lt;=$Q$4,"Low",IF(Table7[[#This Row],[Selling_Price_per_Unit]]&lt;=$Q$5,"Mid","Premium"))</f>
        <v>Low</v>
      </c>
      <c r="W235">
        <v>-8007100</v>
      </c>
    </row>
    <row r="236" spans="2:23" x14ac:dyDescent="0.3">
      <c r="B236" t="s">
        <v>724</v>
      </c>
      <c r="C236" t="s">
        <v>1508</v>
      </c>
      <c r="D236">
        <v>9633</v>
      </c>
      <c r="E236">
        <v>43396665</v>
      </c>
      <c r="F236" t="str">
        <f>IF(Table5[[#This Row],[Selling_Price_per_Unit]]&lt;=$A$5,"Low",IF(Table5[[#This Row],[Selling_Price_per_Unit]]&lt;=$A$6,"Mid","Premium"))</f>
        <v>Mid</v>
      </c>
      <c r="G236">
        <v>14502312</v>
      </c>
      <c r="J236" s="34" t="s">
        <v>696</v>
      </c>
      <c r="K236" s="7" t="s">
        <v>1197</v>
      </c>
      <c r="L236" s="35">
        <v>9019</v>
      </c>
      <c r="M236">
        <v>41415248</v>
      </c>
      <c r="N236" t="str">
        <f>IF(Table6[[#This Row],[Selling_Price_per_Unit]]&lt;=$I$5,"Low",IF(Table6[[#This Row],[Selling_Price_per_Unit]]&lt;=$I$6,"Mid","Premium"))</f>
        <v>Mid</v>
      </c>
      <c r="O236">
        <v>31728758</v>
      </c>
      <c r="R236" s="36" t="s">
        <v>742</v>
      </c>
      <c r="S236" s="37" t="s">
        <v>1382</v>
      </c>
      <c r="T236" s="38">
        <v>5212</v>
      </c>
      <c r="U236">
        <v>16506404</v>
      </c>
      <c r="V236" t="str">
        <f>IF(Table7[[#This Row],[Selling_Price_per_Unit]]&lt;=$Q$4,"Low",IF(Table7[[#This Row],[Selling_Price_per_Unit]]&lt;=$Q$5,"Mid","Premium"))</f>
        <v>Low</v>
      </c>
      <c r="W236">
        <v>-12672251</v>
      </c>
    </row>
    <row r="237" spans="2:23" x14ac:dyDescent="0.3">
      <c r="B237" t="s">
        <v>731</v>
      </c>
      <c r="C237" t="s">
        <v>1511</v>
      </c>
      <c r="D237">
        <v>8614</v>
      </c>
      <c r="E237">
        <v>6167624</v>
      </c>
      <c r="F237" t="str">
        <f>IF(Table5[[#This Row],[Selling_Price_per_Unit]]&lt;=$A$5,"Low",IF(Table5[[#This Row],[Selling_Price_per_Unit]]&lt;=$A$6,"Mid","Premium"))</f>
        <v>Mid</v>
      </c>
      <c r="G237">
        <v>-4229232</v>
      </c>
      <c r="J237" s="34" t="s">
        <v>697</v>
      </c>
      <c r="K237" s="7" t="s">
        <v>1495</v>
      </c>
      <c r="L237" s="35">
        <v>15169</v>
      </c>
      <c r="M237">
        <v>31354323</v>
      </c>
      <c r="N237" t="str">
        <f>IF(Table6[[#This Row],[Selling_Price_per_Unit]]&lt;=$I$5,"Low",IF(Table6[[#This Row],[Selling_Price_per_Unit]]&lt;=$I$6,"Mid","Premium"))</f>
        <v>Premium</v>
      </c>
      <c r="O237">
        <v>27691508</v>
      </c>
      <c r="R237" s="34" t="s">
        <v>747</v>
      </c>
      <c r="S237" s="7" t="s">
        <v>1371</v>
      </c>
      <c r="T237" s="35">
        <v>5226</v>
      </c>
      <c r="U237">
        <v>12077286</v>
      </c>
      <c r="V237" t="str">
        <f>IF(Table7[[#This Row],[Selling_Price_per_Unit]]&lt;=$Q$4,"Low",IF(Table7[[#This Row],[Selling_Price_per_Unit]]&lt;=$Q$5,"Mid","Premium"))</f>
        <v>Low</v>
      </c>
      <c r="W237">
        <v>-14983732</v>
      </c>
    </row>
    <row r="238" spans="2:23" x14ac:dyDescent="0.3">
      <c r="B238" t="s">
        <v>733</v>
      </c>
      <c r="C238" t="s">
        <v>1211</v>
      </c>
      <c r="D238">
        <v>4673</v>
      </c>
      <c r="E238">
        <v>3369233</v>
      </c>
      <c r="F238" t="str">
        <f>IF(Table5[[#This Row],[Selling_Price_per_Unit]]&lt;=$A$5,"Low",IF(Table5[[#This Row],[Selling_Price_per_Unit]]&lt;=$A$6,"Mid","Premium"))</f>
        <v>Low</v>
      </c>
      <c r="G238">
        <v>2064611</v>
      </c>
      <c r="J238" s="34" t="s">
        <v>698</v>
      </c>
      <c r="K238" s="7" t="s">
        <v>1496</v>
      </c>
      <c r="L238" s="35">
        <v>6112</v>
      </c>
      <c r="M238">
        <v>8440672</v>
      </c>
      <c r="N238" t="str">
        <f>IF(Table6[[#This Row],[Selling_Price_per_Unit]]&lt;=$I$5,"Low",IF(Table6[[#This Row],[Selling_Price_per_Unit]]&lt;=$I$6,"Mid","Premium"))</f>
        <v>Low</v>
      </c>
      <c r="O238">
        <v>5617850</v>
      </c>
      <c r="R238" s="34" t="s">
        <v>748</v>
      </c>
      <c r="S238" s="7" t="s">
        <v>1519</v>
      </c>
      <c r="T238" s="35">
        <v>6306</v>
      </c>
      <c r="U238">
        <v>14730816</v>
      </c>
      <c r="V238" t="str">
        <f>IF(Table7[[#This Row],[Selling_Price_per_Unit]]&lt;=$Q$4,"Low",IF(Table7[[#This Row],[Selling_Price_per_Unit]]&lt;=$Q$5,"Mid","Premium"))</f>
        <v>Mid</v>
      </c>
      <c r="W238">
        <v>-16098409</v>
      </c>
    </row>
    <row r="239" spans="2:23" x14ac:dyDescent="0.3">
      <c r="B239" t="s">
        <v>734</v>
      </c>
      <c r="C239" t="s">
        <v>1189</v>
      </c>
      <c r="D239">
        <v>3167</v>
      </c>
      <c r="E239">
        <v>6394173</v>
      </c>
      <c r="F239" t="str">
        <f>IF(Table5[[#This Row],[Selling_Price_per_Unit]]&lt;=$A$5,"Low",IF(Table5[[#This Row],[Selling_Price_per_Unit]]&lt;=$A$6,"Mid","Premium"))</f>
        <v>Low</v>
      </c>
      <c r="G239">
        <v>-21216267</v>
      </c>
      <c r="J239" s="34" t="s">
        <v>704</v>
      </c>
      <c r="K239" s="7" t="s">
        <v>1499</v>
      </c>
      <c r="L239" s="35">
        <v>17077</v>
      </c>
      <c r="M239">
        <v>55107479</v>
      </c>
      <c r="N239" t="str">
        <f>IF(Table6[[#This Row],[Selling_Price_per_Unit]]&lt;=$I$5,"Low",IF(Table6[[#This Row],[Selling_Price_per_Unit]]&lt;=$I$6,"Mid","Premium"))</f>
        <v>Premium</v>
      </c>
      <c r="O239">
        <v>26233308</v>
      </c>
      <c r="R239" s="34" t="s">
        <v>749</v>
      </c>
      <c r="S239" s="7" t="s">
        <v>1520</v>
      </c>
      <c r="T239" s="35">
        <v>3690</v>
      </c>
      <c r="U239">
        <v>15689880</v>
      </c>
      <c r="V239" t="str">
        <f>IF(Table7[[#This Row],[Selling_Price_per_Unit]]&lt;=$Q$4,"Low",IF(Table7[[#This Row],[Selling_Price_per_Unit]]&lt;=$Q$5,"Mid","Premium"))</f>
        <v>Low</v>
      </c>
      <c r="W239">
        <v>-15601943</v>
      </c>
    </row>
    <row r="240" spans="2:23" x14ac:dyDescent="0.3">
      <c r="B240" t="s">
        <v>735</v>
      </c>
      <c r="C240" t="s">
        <v>1512</v>
      </c>
      <c r="D240">
        <v>5614</v>
      </c>
      <c r="E240">
        <v>23612484</v>
      </c>
      <c r="F240" t="str">
        <f>IF(Table5[[#This Row],[Selling_Price_per_Unit]]&lt;=$A$5,"Low",IF(Table5[[#This Row],[Selling_Price_per_Unit]]&lt;=$A$6,"Mid","Premium"))</f>
        <v>Low</v>
      </c>
      <c r="G240">
        <v>-22007300</v>
      </c>
      <c r="J240" s="34" t="s">
        <v>705</v>
      </c>
      <c r="K240" s="7" t="s">
        <v>1500</v>
      </c>
      <c r="L240" s="35">
        <v>17004</v>
      </c>
      <c r="M240">
        <v>37034712</v>
      </c>
      <c r="N240" t="str">
        <f>IF(Table6[[#This Row],[Selling_Price_per_Unit]]&lt;=$I$5,"Low",IF(Table6[[#This Row],[Selling_Price_per_Unit]]&lt;=$I$6,"Mid","Premium"))</f>
        <v>Premium</v>
      </c>
      <c r="O240">
        <v>13709881</v>
      </c>
      <c r="R240" s="34" t="s">
        <v>750</v>
      </c>
      <c r="S240" s="7" t="s">
        <v>1521</v>
      </c>
      <c r="T240" s="35">
        <v>10608</v>
      </c>
      <c r="U240">
        <v>31060224</v>
      </c>
      <c r="V240" t="str">
        <f>IF(Table7[[#This Row],[Selling_Price_per_Unit]]&lt;=$Q$4,"Low",IF(Table7[[#This Row],[Selling_Price_per_Unit]]&lt;=$Q$5,"Mid","Premium"))</f>
        <v>Mid</v>
      </c>
      <c r="W240">
        <v>-10487800</v>
      </c>
    </row>
    <row r="241" spans="2:23" x14ac:dyDescent="0.3">
      <c r="B241" t="s">
        <v>737</v>
      </c>
      <c r="C241" t="s">
        <v>1036</v>
      </c>
      <c r="D241">
        <v>9261</v>
      </c>
      <c r="E241">
        <v>43980489</v>
      </c>
      <c r="F241" t="str">
        <f>IF(Table5[[#This Row],[Selling_Price_per_Unit]]&lt;=$A$5,"Low",IF(Table5[[#This Row],[Selling_Price_per_Unit]]&lt;=$A$6,"Mid","Premium"))</f>
        <v>Mid</v>
      </c>
      <c r="G241">
        <v>20390990</v>
      </c>
      <c r="J241" s="34" t="s">
        <v>706</v>
      </c>
      <c r="K241" s="7" t="s">
        <v>1313</v>
      </c>
      <c r="L241" s="35">
        <v>5219</v>
      </c>
      <c r="M241">
        <v>11638370</v>
      </c>
      <c r="N241" t="str">
        <f>IF(Table6[[#This Row],[Selling_Price_per_Unit]]&lt;=$I$5,"Low",IF(Table6[[#This Row],[Selling_Price_per_Unit]]&lt;=$I$6,"Mid","Premium"))</f>
        <v>Low</v>
      </c>
      <c r="O241">
        <v>-4597774</v>
      </c>
      <c r="R241" s="34" t="s">
        <v>751</v>
      </c>
      <c r="S241" s="7" t="s">
        <v>1373</v>
      </c>
      <c r="T241" s="35">
        <v>13678</v>
      </c>
      <c r="U241">
        <v>57351854</v>
      </c>
      <c r="V241" t="str">
        <f>IF(Table7[[#This Row],[Selling_Price_per_Unit]]&lt;=$Q$4,"Low",IF(Table7[[#This Row],[Selling_Price_per_Unit]]&lt;=$Q$5,"Mid","Premium"))</f>
        <v>Premium</v>
      </c>
      <c r="W241">
        <v>911895</v>
      </c>
    </row>
    <row r="242" spans="2:23" x14ac:dyDescent="0.3">
      <c r="B242" t="s">
        <v>739</v>
      </c>
      <c r="C242" t="s">
        <v>1186</v>
      </c>
      <c r="D242">
        <v>17138</v>
      </c>
      <c r="E242">
        <v>67695100</v>
      </c>
      <c r="F242" t="str">
        <f>IF(Table5[[#This Row],[Selling_Price_per_Unit]]&lt;=$A$5,"Low",IF(Table5[[#This Row],[Selling_Price_per_Unit]]&lt;=$A$6,"Mid","Premium"))</f>
        <v>Premium</v>
      </c>
      <c r="G242">
        <v>39511281</v>
      </c>
      <c r="J242" s="34" t="s">
        <v>707</v>
      </c>
      <c r="K242" s="7" t="s">
        <v>1170</v>
      </c>
      <c r="L242" s="35">
        <v>1802</v>
      </c>
      <c r="M242">
        <v>8905484</v>
      </c>
      <c r="N242" t="str">
        <f>IF(Table6[[#This Row],[Selling_Price_per_Unit]]&lt;=$I$5,"Low",IF(Table6[[#This Row],[Selling_Price_per_Unit]]&lt;=$I$6,"Mid","Premium"))</f>
        <v>Low</v>
      </c>
      <c r="O242">
        <v>-47473116</v>
      </c>
      <c r="R242" s="36" t="s">
        <v>752</v>
      </c>
      <c r="S242" s="37" t="s">
        <v>1522</v>
      </c>
      <c r="T242" s="38">
        <v>4375</v>
      </c>
      <c r="U242">
        <v>16161250</v>
      </c>
      <c r="V242" t="str">
        <f>IF(Table7[[#This Row],[Selling_Price_per_Unit]]&lt;=$Q$4,"Low",IF(Table7[[#This Row],[Selling_Price_per_Unit]]&lt;=$Q$5,"Mid","Premium"))</f>
        <v>Low</v>
      </c>
      <c r="W242">
        <v>-7056432</v>
      </c>
    </row>
    <row r="243" spans="2:23" x14ac:dyDescent="0.3">
      <c r="B243" t="s">
        <v>740</v>
      </c>
      <c r="C243" t="s">
        <v>1515</v>
      </c>
      <c r="D243">
        <v>19272</v>
      </c>
      <c r="E243">
        <v>11042856</v>
      </c>
      <c r="F243" t="str">
        <f>IF(Table5[[#This Row],[Selling_Price_per_Unit]]&lt;=$A$5,"Low",IF(Table5[[#This Row],[Selling_Price_per_Unit]]&lt;=$A$6,"Mid","Premium"))</f>
        <v>Premium</v>
      </c>
      <c r="G243">
        <v>8252028</v>
      </c>
      <c r="J243" s="34" t="s">
        <v>710</v>
      </c>
      <c r="K243" s="7" t="s">
        <v>1196</v>
      </c>
      <c r="L243" s="35">
        <v>11555</v>
      </c>
      <c r="M243">
        <v>33301510</v>
      </c>
      <c r="N243" t="str">
        <f>IF(Table6[[#This Row],[Selling_Price_per_Unit]]&lt;=$I$5,"Low",IF(Table6[[#This Row],[Selling_Price_per_Unit]]&lt;=$I$6,"Mid","Premium"))</f>
        <v>Premium</v>
      </c>
      <c r="O243">
        <v>1678807</v>
      </c>
      <c r="R243" s="36" t="s">
        <v>758</v>
      </c>
      <c r="S243" s="37" t="s">
        <v>1223</v>
      </c>
      <c r="T243" s="38">
        <v>13030</v>
      </c>
      <c r="U243">
        <v>4586560</v>
      </c>
      <c r="V243" t="str">
        <f>IF(Table7[[#This Row],[Selling_Price_per_Unit]]&lt;=$Q$4,"Low",IF(Table7[[#This Row],[Selling_Price_per_Unit]]&lt;=$Q$5,"Mid","Premium"))</f>
        <v>Premium</v>
      </c>
      <c r="W243">
        <v>1809621</v>
      </c>
    </row>
    <row r="244" spans="2:23" x14ac:dyDescent="0.3">
      <c r="B244" t="s">
        <v>741</v>
      </c>
      <c r="C244" t="s">
        <v>1312</v>
      </c>
      <c r="D244">
        <v>6950</v>
      </c>
      <c r="E244">
        <v>16978850</v>
      </c>
      <c r="F244" t="str">
        <f>IF(Table5[[#This Row],[Selling_Price_per_Unit]]&lt;=$A$5,"Low",IF(Table5[[#This Row],[Selling_Price_per_Unit]]&lt;=$A$6,"Mid","Premium"))</f>
        <v>Mid</v>
      </c>
      <c r="G244">
        <v>-8363644</v>
      </c>
      <c r="J244" s="34" t="s">
        <v>715</v>
      </c>
      <c r="K244" s="7" t="s">
        <v>1274</v>
      </c>
      <c r="L244" s="35">
        <v>15465</v>
      </c>
      <c r="M244">
        <v>67272750</v>
      </c>
      <c r="N244" t="str">
        <f>IF(Table6[[#This Row],[Selling_Price_per_Unit]]&lt;=$I$5,"Low",IF(Table6[[#This Row],[Selling_Price_per_Unit]]&lt;=$I$6,"Mid","Premium"))</f>
        <v>Premium</v>
      </c>
      <c r="O244">
        <v>62713043</v>
      </c>
      <c r="R244" s="36" t="s">
        <v>760</v>
      </c>
      <c r="S244" s="37" t="s">
        <v>1434</v>
      </c>
      <c r="T244" s="38">
        <v>12707</v>
      </c>
      <c r="U244">
        <v>1334235</v>
      </c>
      <c r="V244" t="str">
        <f>IF(Table7[[#This Row],[Selling_Price_per_Unit]]&lt;=$Q$4,"Low",IF(Table7[[#This Row],[Selling_Price_per_Unit]]&lt;=$Q$5,"Mid","Premium"))</f>
        <v>Premium</v>
      </c>
      <c r="W244">
        <v>145824</v>
      </c>
    </row>
    <row r="245" spans="2:23" x14ac:dyDescent="0.3">
      <c r="B245" t="s">
        <v>744</v>
      </c>
      <c r="C245" t="s">
        <v>1516</v>
      </c>
      <c r="D245">
        <v>9689</v>
      </c>
      <c r="E245">
        <v>19552402</v>
      </c>
      <c r="F245" t="str">
        <f>IF(Table5[[#This Row],[Selling_Price_per_Unit]]&lt;=$A$5,"Low",IF(Table5[[#This Row],[Selling_Price_per_Unit]]&lt;=$A$6,"Mid","Premium"))</f>
        <v>Mid</v>
      </c>
      <c r="G245">
        <v>-724641</v>
      </c>
      <c r="J245" s="34" t="s">
        <v>729</v>
      </c>
      <c r="K245" s="7" t="s">
        <v>1510</v>
      </c>
      <c r="L245" s="35">
        <v>8424</v>
      </c>
      <c r="M245">
        <v>16317288</v>
      </c>
      <c r="N245" t="str">
        <f>IF(Table6[[#This Row],[Selling_Price_per_Unit]]&lt;=$I$5,"Low",IF(Table6[[#This Row],[Selling_Price_per_Unit]]&lt;=$I$6,"Mid","Premium"))</f>
        <v>Mid</v>
      </c>
      <c r="O245">
        <v>-6960628</v>
      </c>
      <c r="R245" s="36" t="s">
        <v>770</v>
      </c>
      <c r="S245" s="37" t="s">
        <v>1529</v>
      </c>
      <c r="T245" s="38">
        <v>17853</v>
      </c>
      <c r="U245">
        <v>17281704</v>
      </c>
      <c r="V245" t="str">
        <f>IF(Table7[[#This Row],[Selling_Price_per_Unit]]&lt;=$Q$4,"Low",IF(Table7[[#This Row],[Selling_Price_per_Unit]]&lt;=$Q$5,"Mid","Premium"))</f>
        <v>Premium</v>
      </c>
      <c r="W245">
        <v>11666894</v>
      </c>
    </row>
    <row r="246" spans="2:23" x14ac:dyDescent="0.3">
      <c r="B246" t="s">
        <v>746</v>
      </c>
      <c r="C246" t="s">
        <v>1518</v>
      </c>
      <c r="D246">
        <v>18338</v>
      </c>
      <c r="E246">
        <v>43020948</v>
      </c>
      <c r="F246" t="str">
        <f>IF(Table5[[#This Row],[Selling_Price_per_Unit]]&lt;=$A$5,"Low",IF(Table5[[#This Row],[Selling_Price_per_Unit]]&lt;=$A$6,"Mid","Premium"))</f>
        <v>Premium</v>
      </c>
      <c r="G246">
        <v>37021691</v>
      </c>
      <c r="J246" s="34" t="s">
        <v>732</v>
      </c>
      <c r="K246" s="7" t="s">
        <v>1444</v>
      </c>
      <c r="L246" s="35">
        <v>17240</v>
      </c>
      <c r="M246">
        <v>73063120</v>
      </c>
      <c r="N246" t="str">
        <f>IF(Table6[[#This Row],[Selling_Price_per_Unit]]&lt;=$I$5,"Low",IF(Table6[[#This Row],[Selling_Price_per_Unit]]&lt;=$I$6,"Mid","Premium"))</f>
        <v>Premium</v>
      </c>
      <c r="O246">
        <v>29773519</v>
      </c>
      <c r="R246" s="36" t="s">
        <v>774</v>
      </c>
      <c r="S246" s="37" t="s">
        <v>1282</v>
      </c>
      <c r="T246" s="38">
        <v>12522</v>
      </c>
      <c r="U246">
        <v>24493032</v>
      </c>
      <c r="V246" t="str">
        <f>IF(Table7[[#This Row],[Selling_Price_per_Unit]]&lt;=$Q$4,"Low",IF(Table7[[#This Row],[Selling_Price_per_Unit]]&lt;=$Q$5,"Mid","Premium"))</f>
        <v>Premium</v>
      </c>
      <c r="W246">
        <v>4574937</v>
      </c>
    </row>
    <row r="247" spans="2:23" x14ac:dyDescent="0.3">
      <c r="B247" t="s">
        <v>755</v>
      </c>
      <c r="C247" t="s">
        <v>1523</v>
      </c>
      <c r="D247">
        <v>14092</v>
      </c>
      <c r="E247">
        <v>67218840</v>
      </c>
      <c r="F247" t="str">
        <f>IF(Table5[[#This Row],[Selling_Price_per_Unit]]&lt;=$A$5,"Low",IF(Table5[[#This Row],[Selling_Price_per_Unit]]&lt;=$A$6,"Mid","Premium"))</f>
        <v>Premium</v>
      </c>
      <c r="G247">
        <v>52048491</v>
      </c>
      <c r="J247" s="34" t="s">
        <v>736</v>
      </c>
      <c r="K247" s="7" t="s">
        <v>1513</v>
      </c>
      <c r="L247" s="35">
        <v>5053</v>
      </c>
      <c r="M247">
        <v>16028116</v>
      </c>
      <c r="N247" t="str">
        <f>IF(Table6[[#This Row],[Selling_Price_per_Unit]]&lt;=$I$5,"Low",IF(Table6[[#This Row],[Selling_Price_per_Unit]]&lt;=$I$6,"Mid","Premium"))</f>
        <v>Low</v>
      </c>
      <c r="O247">
        <v>-15894108</v>
      </c>
      <c r="R247" s="34" t="s">
        <v>783</v>
      </c>
      <c r="S247" s="7" t="s">
        <v>1536</v>
      </c>
      <c r="T247" s="35">
        <v>10406</v>
      </c>
      <c r="U247">
        <v>48720892</v>
      </c>
      <c r="V247" t="str">
        <f>IF(Table7[[#This Row],[Selling_Price_per_Unit]]&lt;=$Q$4,"Low",IF(Table7[[#This Row],[Selling_Price_per_Unit]]&lt;=$Q$5,"Mid","Premium"))</f>
        <v>Mid</v>
      </c>
      <c r="W247">
        <v>2539490</v>
      </c>
    </row>
    <row r="248" spans="2:23" x14ac:dyDescent="0.3">
      <c r="B248" t="s">
        <v>756</v>
      </c>
      <c r="C248" t="s">
        <v>1361</v>
      </c>
      <c r="D248">
        <v>10427</v>
      </c>
      <c r="E248">
        <v>13826202</v>
      </c>
      <c r="F248" t="str">
        <f>IF(Table5[[#This Row],[Selling_Price_per_Unit]]&lt;=$A$5,"Low",IF(Table5[[#This Row],[Selling_Price_per_Unit]]&lt;=$A$6,"Mid","Premium"))</f>
        <v>Mid</v>
      </c>
      <c r="G248">
        <v>-2710066</v>
      </c>
      <c r="J248" s="34" t="s">
        <v>743</v>
      </c>
      <c r="K248" s="7" t="s">
        <v>1045</v>
      </c>
      <c r="L248" s="35">
        <v>2867</v>
      </c>
      <c r="M248">
        <v>7577481</v>
      </c>
      <c r="N248" t="str">
        <f>IF(Table6[[#This Row],[Selling_Price_per_Unit]]&lt;=$I$5,"Low",IF(Table6[[#This Row],[Selling_Price_per_Unit]]&lt;=$I$6,"Mid","Premium"))</f>
        <v>Low</v>
      </c>
      <c r="O248">
        <v>-30903893</v>
      </c>
      <c r="R248" s="34" t="s">
        <v>784</v>
      </c>
      <c r="S248" s="7" t="s">
        <v>1537</v>
      </c>
      <c r="T248" s="35">
        <v>5646</v>
      </c>
      <c r="U248">
        <v>20585316</v>
      </c>
      <c r="V248" t="str">
        <f>IF(Table7[[#This Row],[Selling_Price_per_Unit]]&lt;=$Q$4,"Low",IF(Table7[[#This Row],[Selling_Price_per_Unit]]&lt;=$Q$5,"Mid","Premium"))</f>
        <v>Low</v>
      </c>
      <c r="W248">
        <v>-14602401</v>
      </c>
    </row>
    <row r="249" spans="2:23" x14ac:dyDescent="0.3">
      <c r="B249" t="s">
        <v>757</v>
      </c>
      <c r="C249" t="s">
        <v>1281</v>
      </c>
      <c r="D249">
        <v>15937</v>
      </c>
      <c r="E249">
        <v>44878592</v>
      </c>
      <c r="F249" t="str">
        <f>IF(Table5[[#This Row],[Selling_Price_per_Unit]]&lt;=$A$5,"Low",IF(Table5[[#This Row],[Selling_Price_per_Unit]]&lt;=$A$6,"Mid","Premium"))</f>
        <v>Premium</v>
      </c>
      <c r="G249">
        <v>16925585</v>
      </c>
      <c r="J249" s="34" t="s">
        <v>745</v>
      </c>
      <c r="K249" s="7" t="s">
        <v>1517</v>
      </c>
      <c r="L249" s="35">
        <v>10513</v>
      </c>
      <c r="M249">
        <v>18954939</v>
      </c>
      <c r="N249" t="str">
        <f>IF(Table6[[#This Row],[Selling_Price_per_Unit]]&lt;=$I$5,"Low",IF(Table6[[#This Row],[Selling_Price_per_Unit]]&lt;=$I$6,"Mid","Premium"))</f>
        <v>Mid</v>
      </c>
      <c r="O249">
        <v>-605121</v>
      </c>
      <c r="R249" s="34" t="s">
        <v>785</v>
      </c>
      <c r="S249" s="7" t="s">
        <v>1318</v>
      </c>
      <c r="T249" s="35">
        <v>13546</v>
      </c>
      <c r="U249">
        <v>45148818</v>
      </c>
      <c r="V249" t="str">
        <f>IF(Table7[[#This Row],[Selling_Price_per_Unit]]&lt;=$Q$4,"Low",IF(Table7[[#This Row],[Selling_Price_per_Unit]]&lt;=$Q$5,"Mid","Premium"))</f>
        <v>Premium</v>
      </c>
      <c r="W249">
        <v>7412103</v>
      </c>
    </row>
    <row r="250" spans="2:23" x14ac:dyDescent="0.3">
      <c r="B250" t="s">
        <v>761</v>
      </c>
      <c r="C250" t="s">
        <v>1525</v>
      </c>
      <c r="D250">
        <v>4489</v>
      </c>
      <c r="E250">
        <v>21865919</v>
      </c>
      <c r="F250" t="str">
        <f>IF(Table5[[#This Row],[Selling_Price_per_Unit]]&lt;=$A$5,"Low",IF(Table5[[#This Row],[Selling_Price_per_Unit]]&lt;=$A$6,"Mid","Premium"))</f>
        <v>Low</v>
      </c>
      <c r="G250">
        <v>9657017</v>
      </c>
      <c r="J250" s="34" t="s">
        <v>753</v>
      </c>
      <c r="K250" s="7" t="s">
        <v>1079</v>
      </c>
      <c r="L250" s="35">
        <v>7092</v>
      </c>
      <c r="M250">
        <v>31786344</v>
      </c>
      <c r="N250" t="str">
        <f>IF(Table6[[#This Row],[Selling_Price_per_Unit]]&lt;=$I$5,"Low",IF(Table6[[#This Row],[Selling_Price_per_Unit]]&lt;=$I$6,"Mid","Premium"))</f>
        <v>Mid</v>
      </c>
      <c r="O250">
        <v>22809869</v>
      </c>
      <c r="R250" s="36" t="s">
        <v>786</v>
      </c>
      <c r="S250" s="37" t="s">
        <v>1057</v>
      </c>
      <c r="T250" s="38">
        <v>14111</v>
      </c>
      <c r="U250">
        <v>23325483</v>
      </c>
      <c r="V250" t="str">
        <f>IF(Table7[[#This Row],[Selling_Price_per_Unit]]&lt;=$Q$4,"Low",IF(Table7[[#This Row],[Selling_Price_per_Unit]]&lt;=$Q$5,"Mid","Premium"))</f>
        <v>Premium</v>
      </c>
      <c r="W250">
        <v>5337402</v>
      </c>
    </row>
    <row r="251" spans="2:23" x14ac:dyDescent="0.3">
      <c r="B251" t="s">
        <v>763</v>
      </c>
      <c r="C251" t="s">
        <v>1186</v>
      </c>
      <c r="D251">
        <v>10718</v>
      </c>
      <c r="E251">
        <v>49506442</v>
      </c>
      <c r="F251" t="str">
        <f>IF(Table5[[#This Row],[Selling_Price_per_Unit]]&lt;=$A$5,"Low",IF(Table5[[#This Row],[Selling_Price_per_Unit]]&lt;=$A$6,"Mid","Premium"))</f>
        <v>Premium</v>
      </c>
      <c r="G251">
        <v>8862951</v>
      </c>
      <c r="J251" s="34" t="s">
        <v>754</v>
      </c>
      <c r="K251" s="7" t="s">
        <v>1167</v>
      </c>
      <c r="L251" s="35">
        <v>19324</v>
      </c>
      <c r="M251">
        <v>40677020</v>
      </c>
      <c r="N251" t="str">
        <f>IF(Table6[[#This Row],[Selling_Price_per_Unit]]&lt;=$I$5,"Low",IF(Table6[[#This Row],[Selling_Price_per_Unit]]&lt;=$I$6,"Mid","Premium"))</f>
        <v>Premium</v>
      </c>
      <c r="O251">
        <v>23669089</v>
      </c>
      <c r="R251" s="34" t="s">
        <v>794</v>
      </c>
      <c r="S251" s="7" t="s">
        <v>1136</v>
      </c>
      <c r="T251" s="35">
        <v>8651</v>
      </c>
      <c r="U251">
        <v>41247968</v>
      </c>
      <c r="V251" t="str">
        <f>IF(Table7[[#This Row],[Selling_Price_per_Unit]]&lt;=$Q$4,"Low",IF(Table7[[#This Row],[Selling_Price_per_Unit]]&lt;=$Q$5,"Mid","Premium"))</f>
        <v>Mid</v>
      </c>
      <c r="W251">
        <v>6869303</v>
      </c>
    </row>
    <row r="252" spans="2:23" x14ac:dyDescent="0.3">
      <c r="B252" t="s">
        <v>765</v>
      </c>
      <c r="C252" t="s">
        <v>1129</v>
      </c>
      <c r="D252">
        <v>4363</v>
      </c>
      <c r="E252">
        <v>9489525</v>
      </c>
      <c r="F252" t="str">
        <f>IF(Table5[[#This Row],[Selling_Price_per_Unit]]&lt;=$A$5,"Low",IF(Table5[[#This Row],[Selling_Price_per_Unit]]&lt;=$A$6,"Mid","Premium"))</f>
        <v>Low</v>
      </c>
      <c r="G252">
        <v>-19893252</v>
      </c>
      <c r="J252" s="34" t="s">
        <v>759</v>
      </c>
      <c r="K252" s="7" t="s">
        <v>1524</v>
      </c>
      <c r="L252" s="35">
        <v>8510</v>
      </c>
      <c r="M252">
        <v>5854880</v>
      </c>
      <c r="N252" t="str">
        <f>IF(Table6[[#This Row],[Selling_Price_per_Unit]]&lt;=$I$5,"Low",IF(Table6[[#This Row],[Selling_Price_per_Unit]]&lt;=$I$6,"Mid","Premium"))</f>
        <v>Mid</v>
      </c>
      <c r="O252">
        <v>140667</v>
      </c>
      <c r="R252" s="36" t="s">
        <v>795</v>
      </c>
      <c r="S252" s="37" t="s">
        <v>1200</v>
      </c>
      <c r="T252" s="38">
        <v>5110</v>
      </c>
      <c r="U252">
        <v>20731270</v>
      </c>
      <c r="V252" t="str">
        <f>IF(Table7[[#This Row],[Selling_Price_per_Unit]]&lt;=$Q$4,"Low",IF(Table7[[#This Row],[Selling_Price_per_Unit]]&lt;=$Q$5,"Mid","Premium"))</f>
        <v>Low</v>
      </c>
      <c r="W252">
        <v>-21589842</v>
      </c>
    </row>
    <row r="253" spans="2:23" x14ac:dyDescent="0.3">
      <c r="B253" t="s">
        <v>766</v>
      </c>
      <c r="C253" t="s">
        <v>1033</v>
      </c>
      <c r="D253">
        <v>12193</v>
      </c>
      <c r="E253">
        <v>40688041</v>
      </c>
      <c r="F253" t="str">
        <f>IF(Table5[[#This Row],[Selling_Price_per_Unit]]&lt;=$A$5,"Low",IF(Table5[[#This Row],[Selling_Price_per_Unit]]&lt;=$A$6,"Mid","Premium"))</f>
        <v>Premium</v>
      </c>
      <c r="G253">
        <v>7879702</v>
      </c>
      <c r="J253" s="34" t="s">
        <v>762</v>
      </c>
      <c r="K253" s="7" t="s">
        <v>1526</v>
      </c>
      <c r="L253" s="35">
        <v>13540</v>
      </c>
      <c r="M253">
        <v>7785500</v>
      </c>
      <c r="N253" t="str">
        <f>IF(Table6[[#This Row],[Selling_Price_per_Unit]]&lt;=$I$5,"Low",IF(Table6[[#This Row],[Selling_Price_per_Unit]]&lt;=$I$6,"Mid","Premium"))</f>
        <v>Premium</v>
      </c>
      <c r="O253">
        <v>722895</v>
      </c>
      <c r="R253" s="36" t="s">
        <v>798</v>
      </c>
      <c r="S253" s="37" t="s">
        <v>1030</v>
      </c>
      <c r="T253" s="38">
        <v>14967</v>
      </c>
      <c r="U253">
        <v>41742963</v>
      </c>
      <c r="V253" t="str">
        <f>IF(Table7[[#This Row],[Selling_Price_per_Unit]]&lt;=$Q$4,"Low",IF(Table7[[#This Row],[Selling_Price_per_Unit]]&lt;=$Q$5,"Mid","Premium"))</f>
        <v>Premium</v>
      </c>
      <c r="W253">
        <v>6938895</v>
      </c>
    </row>
    <row r="254" spans="2:23" x14ac:dyDescent="0.3">
      <c r="B254" t="s">
        <v>768</v>
      </c>
      <c r="C254" t="s">
        <v>1457</v>
      </c>
      <c r="D254">
        <v>6260</v>
      </c>
      <c r="E254">
        <v>29240460</v>
      </c>
      <c r="F254" t="str">
        <f>IF(Table5[[#This Row],[Selling_Price_per_Unit]]&lt;=$A$5,"Low",IF(Table5[[#This Row],[Selling_Price_per_Unit]]&lt;=$A$6,"Mid","Premium"))</f>
        <v>Mid</v>
      </c>
      <c r="G254">
        <v>-2914907</v>
      </c>
      <c r="J254" s="34" t="s">
        <v>764</v>
      </c>
      <c r="K254" s="7" t="s">
        <v>1527</v>
      </c>
      <c r="L254" s="35">
        <v>7971</v>
      </c>
      <c r="M254">
        <v>33262983</v>
      </c>
      <c r="N254" t="str">
        <f>IF(Table6[[#This Row],[Selling_Price_per_Unit]]&lt;=$I$5,"Low",IF(Table6[[#This Row],[Selling_Price_per_Unit]]&lt;=$I$6,"Mid","Premium"))</f>
        <v>Mid</v>
      </c>
      <c r="O254">
        <v>-8330254</v>
      </c>
      <c r="R254" s="36" t="s">
        <v>800</v>
      </c>
      <c r="S254" s="37" t="s">
        <v>1543</v>
      </c>
      <c r="T254" s="38">
        <v>11373</v>
      </c>
      <c r="U254">
        <v>40533372</v>
      </c>
      <c r="V254" t="str">
        <f>IF(Table7[[#This Row],[Selling_Price_per_Unit]]&lt;=$Q$4,"Low",IF(Table7[[#This Row],[Selling_Price_per_Unit]]&lt;=$Q$5,"Mid","Premium"))</f>
        <v>Mid</v>
      </c>
      <c r="W254">
        <v>15659678</v>
      </c>
    </row>
    <row r="255" spans="2:23" x14ac:dyDescent="0.3">
      <c r="B255" t="s">
        <v>769</v>
      </c>
      <c r="C255" t="s">
        <v>1528</v>
      </c>
      <c r="D255">
        <v>1511</v>
      </c>
      <c r="E255">
        <v>2562656</v>
      </c>
      <c r="F255" t="str">
        <f>IF(Table5[[#This Row],[Selling_Price_per_Unit]]&lt;=$A$5,"Low",IF(Table5[[#This Row],[Selling_Price_per_Unit]]&lt;=$A$6,"Mid","Premium"))</f>
        <v>Low</v>
      </c>
      <c r="G255">
        <v>-999705</v>
      </c>
      <c r="J255" s="34" t="s">
        <v>767</v>
      </c>
      <c r="K255" s="7" t="s">
        <v>1169</v>
      </c>
      <c r="L255" s="35">
        <v>2677</v>
      </c>
      <c r="M255">
        <v>1108278</v>
      </c>
      <c r="N255" t="str">
        <f>IF(Table6[[#This Row],[Selling_Price_per_Unit]]&lt;=$I$5,"Low",IF(Table6[[#This Row],[Selling_Price_per_Unit]]&lt;=$I$6,"Mid","Premium"))</f>
        <v>Low</v>
      </c>
      <c r="O255">
        <v>-4307579</v>
      </c>
      <c r="R255" s="36" t="s">
        <v>805</v>
      </c>
      <c r="S255" s="37" t="s">
        <v>1545</v>
      </c>
      <c r="T255" s="38">
        <v>2786</v>
      </c>
      <c r="U255">
        <v>9745428</v>
      </c>
      <c r="V255" t="str">
        <f>IF(Table7[[#This Row],[Selling_Price_per_Unit]]&lt;=$Q$4,"Low",IF(Table7[[#This Row],[Selling_Price_per_Unit]]&lt;=$Q$5,"Mid","Premium"))</f>
        <v>Low</v>
      </c>
      <c r="W255">
        <v>-35842974</v>
      </c>
    </row>
    <row r="256" spans="2:23" x14ac:dyDescent="0.3">
      <c r="B256" t="s">
        <v>775</v>
      </c>
      <c r="C256" t="s">
        <v>1532</v>
      </c>
      <c r="D256">
        <v>9734</v>
      </c>
      <c r="E256">
        <v>30525824</v>
      </c>
      <c r="F256" t="str">
        <f>IF(Table5[[#This Row],[Selling_Price_per_Unit]]&lt;=$A$5,"Low",IF(Table5[[#This Row],[Selling_Price_per_Unit]]&lt;=$A$6,"Mid","Premium"))</f>
        <v>Mid</v>
      </c>
      <c r="G256">
        <v>21438281</v>
      </c>
      <c r="J256" s="34" t="s">
        <v>771</v>
      </c>
      <c r="K256" s="7" t="s">
        <v>1530</v>
      </c>
      <c r="L256" s="35">
        <v>13056</v>
      </c>
      <c r="M256">
        <v>37170432</v>
      </c>
      <c r="N256" t="str">
        <f>IF(Table6[[#This Row],[Selling_Price_per_Unit]]&lt;=$I$5,"Low",IF(Table6[[#This Row],[Selling_Price_per_Unit]]&lt;=$I$6,"Mid","Premium"))</f>
        <v>Premium</v>
      </c>
      <c r="O256">
        <v>8637803</v>
      </c>
      <c r="R256" s="36" t="s">
        <v>811</v>
      </c>
      <c r="S256" s="37" t="s">
        <v>1548</v>
      </c>
      <c r="T256" s="38">
        <v>17100</v>
      </c>
      <c r="U256">
        <v>28300500</v>
      </c>
      <c r="V256" t="str">
        <f>IF(Table7[[#This Row],[Selling_Price_per_Unit]]&lt;=$Q$4,"Low",IF(Table7[[#This Row],[Selling_Price_per_Unit]]&lt;=$Q$5,"Mid","Premium"))</f>
        <v>Premium</v>
      </c>
      <c r="W256">
        <v>6813183</v>
      </c>
    </row>
    <row r="257" spans="2:23" x14ac:dyDescent="0.3">
      <c r="B257" t="s">
        <v>776</v>
      </c>
      <c r="C257" t="s">
        <v>1533</v>
      </c>
      <c r="D257">
        <v>17673</v>
      </c>
      <c r="E257">
        <v>81825990</v>
      </c>
      <c r="F257" t="str">
        <f>IF(Table5[[#This Row],[Selling_Price_per_Unit]]&lt;=$A$5,"Low",IF(Table5[[#This Row],[Selling_Price_per_Unit]]&lt;=$A$6,"Mid","Premium"))</f>
        <v>Premium</v>
      </c>
      <c r="G257">
        <v>28353413</v>
      </c>
      <c r="J257" s="34" t="s">
        <v>772</v>
      </c>
      <c r="K257" s="7" t="s">
        <v>1531</v>
      </c>
      <c r="L257" s="35">
        <v>13063</v>
      </c>
      <c r="M257">
        <v>20652603</v>
      </c>
      <c r="N257" t="str">
        <f>IF(Table6[[#This Row],[Selling_Price_per_Unit]]&lt;=$I$5,"Low",IF(Table6[[#This Row],[Selling_Price_per_Unit]]&lt;=$I$6,"Mid","Premium"))</f>
        <v>Premium</v>
      </c>
      <c r="O257">
        <v>2388756</v>
      </c>
      <c r="R257" s="36" t="s">
        <v>820</v>
      </c>
      <c r="S257" s="37" t="s">
        <v>1534</v>
      </c>
      <c r="T257" s="38">
        <v>15173</v>
      </c>
      <c r="U257">
        <v>4430516</v>
      </c>
      <c r="V257" t="str">
        <f>IF(Table7[[#This Row],[Selling_Price_per_Unit]]&lt;=$Q$4,"Low",IF(Table7[[#This Row],[Selling_Price_per_Unit]]&lt;=$Q$5,"Mid","Premium"))</f>
        <v>Premium</v>
      </c>
      <c r="W257">
        <v>3059155</v>
      </c>
    </row>
    <row r="258" spans="2:23" x14ac:dyDescent="0.3">
      <c r="B258" t="s">
        <v>777</v>
      </c>
      <c r="C258" t="s">
        <v>1534</v>
      </c>
      <c r="D258">
        <v>14678</v>
      </c>
      <c r="E258">
        <v>31190750</v>
      </c>
      <c r="F258" t="str">
        <f>IF(Table5[[#This Row],[Selling_Price_per_Unit]]&lt;=$A$5,"Low",IF(Table5[[#This Row],[Selling_Price_per_Unit]]&lt;=$A$6,"Mid","Premium"))</f>
        <v>Premium</v>
      </c>
      <c r="G258">
        <v>15512280</v>
      </c>
      <c r="J258" s="34" t="s">
        <v>773</v>
      </c>
      <c r="K258" s="7" t="s">
        <v>1377</v>
      </c>
      <c r="L258" s="35">
        <v>15551</v>
      </c>
      <c r="M258">
        <v>52795645</v>
      </c>
      <c r="N258" t="str">
        <f>IF(Table6[[#This Row],[Selling_Price_per_Unit]]&lt;=$I$5,"Low",IF(Table6[[#This Row],[Selling_Price_per_Unit]]&lt;=$I$6,"Mid","Premium"))</f>
        <v>Premium</v>
      </c>
      <c r="O258">
        <v>49122824</v>
      </c>
      <c r="R258" s="34" t="s">
        <v>822</v>
      </c>
      <c r="S258" s="7" t="s">
        <v>1553</v>
      </c>
      <c r="T258" s="35">
        <v>16722</v>
      </c>
      <c r="U258">
        <v>18611586</v>
      </c>
      <c r="V258" t="str">
        <f>IF(Table7[[#This Row],[Selling_Price_per_Unit]]&lt;=$Q$4,"Low",IF(Table7[[#This Row],[Selling_Price_per_Unit]]&lt;=$Q$5,"Mid","Premium"))</f>
        <v>Premium</v>
      </c>
      <c r="W258">
        <v>14280650</v>
      </c>
    </row>
    <row r="259" spans="2:23" x14ac:dyDescent="0.3">
      <c r="B259" t="s">
        <v>779</v>
      </c>
      <c r="C259" t="s">
        <v>1353</v>
      </c>
      <c r="D259">
        <v>1906</v>
      </c>
      <c r="E259">
        <v>2119472</v>
      </c>
      <c r="F259" t="str">
        <f>IF(Table5[[#This Row],[Selling_Price_per_Unit]]&lt;=$A$5,"Low",IF(Table5[[#This Row],[Selling_Price_per_Unit]]&lt;=$A$6,"Mid","Premium"))</f>
        <v>Low</v>
      </c>
      <c r="G259">
        <v>-12870403</v>
      </c>
      <c r="J259" s="34" t="s">
        <v>778</v>
      </c>
      <c r="K259" s="7" t="s">
        <v>1257</v>
      </c>
      <c r="L259" s="35">
        <v>8070</v>
      </c>
      <c r="M259">
        <v>6157410</v>
      </c>
      <c r="N259" t="str">
        <f>IF(Table6[[#This Row],[Selling_Price_per_Unit]]&lt;=$I$5,"Low",IF(Table6[[#This Row],[Selling_Price_per_Unit]]&lt;=$I$6,"Mid","Premium"))</f>
        <v>Mid</v>
      </c>
      <c r="O259">
        <v>818483</v>
      </c>
      <c r="R259" s="36" t="s">
        <v>823</v>
      </c>
      <c r="S259" s="37" t="s">
        <v>1421</v>
      </c>
      <c r="T259" s="38">
        <v>2800</v>
      </c>
      <c r="U259">
        <v>12247200</v>
      </c>
      <c r="V259" t="str">
        <f>IF(Table7[[#This Row],[Selling_Price_per_Unit]]&lt;=$Q$4,"Low",IF(Table7[[#This Row],[Selling_Price_per_Unit]]&lt;=$Q$5,"Mid","Premium"))</f>
        <v>Low</v>
      </c>
      <c r="W259">
        <v>-11705453</v>
      </c>
    </row>
    <row r="260" spans="2:23" x14ac:dyDescent="0.3">
      <c r="B260" t="s">
        <v>780</v>
      </c>
      <c r="C260" t="s">
        <v>1386</v>
      </c>
      <c r="D260">
        <v>10706</v>
      </c>
      <c r="E260">
        <v>21690356</v>
      </c>
      <c r="F260" t="str">
        <f>IF(Table5[[#This Row],[Selling_Price_per_Unit]]&lt;=$A$5,"Low",IF(Table5[[#This Row],[Selling_Price_per_Unit]]&lt;=$A$6,"Mid","Premium"))</f>
        <v>Premium</v>
      </c>
      <c r="G260">
        <v>7497594</v>
      </c>
      <c r="J260" s="34" t="s">
        <v>781</v>
      </c>
      <c r="K260" s="7" t="s">
        <v>1535</v>
      </c>
      <c r="L260" s="35">
        <v>5931</v>
      </c>
      <c r="M260">
        <v>7983126</v>
      </c>
      <c r="N260" t="str">
        <f>IF(Table6[[#This Row],[Selling_Price_per_Unit]]&lt;=$I$5,"Low",IF(Table6[[#This Row],[Selling_Price_per_Unit]]&lt;=$I$6,"Mid","Premium"))</f>
        <v>Low</v>
      </c>
      <c r="O260">
        <v>-154888</v>
      </c>
      <c r="R260" s="36" t="s">
        <v>825</v>
      </c>
      <c r="S260" s="37" t="s">
        <v>1554</v>
      </c>
      <c r="T260" s="38">
        <v>6116</v>
      </c>
      <c r="U260">
        <v>5926404</v>
      </c>
      <c r="V260" t="str">
        <f>IF(Table7[[#This Row],[Selling_Price_per_Unit]]&lt;=$Q$4,"Low",IF(Table7[[#This Row],[Selling_Price_per_Unit]]&lt;=$Q$5,"Mid","Premium"))</f>
        <v>Mid</v>
      </c>
      <c r="W260">
        <v>-6682057</v>
      </c>
    </row>
    <row r="261" spans="2:23" x14ac:dyDescent="0.3">
      <c r="B261" t="s">
        <v>782</v>
      </c>
      <c r="C261" t="s">
        <v>1299</v>
      </c>
      <c r="D261">
        <v>8042</v>
      </c>
      <c r="E261">
        <v>1407350</v>
      </c>
      <c r="F261" t="str">
        <f>IF(Table5[[#This Row],[Selling_Price_per_Unit]]&lt;=$A$5,"Low",IF(Table5[[#This Row],[Selling_Price_per_Unit]]&lt;=$A$6,"Mid","Premium"))</f>
        <v>Mid</v>
      </c>
      <c r="G261">
        <v>120044</v>
      </c>
      <c r="J261" s="34" t="s">
        <v>787</v>
      </c>
      <c r="K261" s="7" t="s">
        <v>1252</v>
      </c>
      <c r="L261" s="35">
        <v>14576</v>
      </c>
      <c r="M261">
        <v>1690816</v>
      </c>
      <c r="N261" t="str">
        <f>IF(Table6[[#This Row],[Selling_Price_per_Unit]]&lt;=$I$5,"Low",IF(Table6[[#This Row],[Selling_Price_per_Unit]]&lt;=$I$6,"Mid","Premium"))</f>
        <v>Premium</v>
      </c>
      <c r="O261">
        <v>751583</v>
      </c>
      <c r="R261" s="34" t="s">
        <v>835</v>
      </c>
      <c r="S261" s="7" t="s">
        <v>1344</v>
      </c>
      <c r="T261" s="35">
        <v>8307</v>
      </c>
      <c r="U261">
        <v>7443072</v>
      </c>
      <c r="V261" t="str">
        <f>IF(Table7[[#This Row],[Selling_Price_per_Unit]]&lt;=$Q$4,"Low",IF(Table7[[#This Row],[Selling_Price_per_Unit]]&lt;=$Q$5,"Mid","Premium"))</f>
        <v>Mid</v>
      </c>
      <c r="W261">
        <v>260117</v>
      </c>
    </row>
    <row r="262" spans="2:23" x14ac:dyDescent="0.3">
      <c r="B262" t="s">
        <v>790</v>
      </c>
      <c r="C262" t="s">
        <v>1538</v>
      </c>
      <c r="D262">
        <v>15613</v>
      </c>
      <c r="E262">
        <v>19032247</v>
      </c>
      <c r="F262" t="str">
        <f>IF(Table5[[#This Row],[Selling_Price_per_Unit]]&lt;=$A$5,"Low",IF(Table5[[#This Row],[Selling_Price_per_Unit]]&lt;=$A$6,"Mid","Premium"))</f>
        <v>Premium</v>
      </c>
      <c r="G262">
        <v>435039</v>
      </c>
      <c r="J262" s="34" t="s">
        <v>788</v>
      </c>
      <c r="K262" s="7" t="s">
        <v>1345</v>
      </c>
      <c r="L262" s="35">
        <v>18024</v>
      </c>
      <c r="M262">
        <v>5082768</v>
      </c>
      <c r="N262" t="str">
        <f>IF(Table6[[#This Row],[Selling_Price_per_Unit]]&lt;=$I$5,"Low",IF(Table6[[#This Row],[Selling_Price_per_Unit]]&lt;=$I$6,"Mid","Premium"))</f>
        <v>Premium</v>
      </c>
      <c r="O262">
        <v>4607355</v>
      </c>
      <c r="R262" s="34" t="s">
        <v>836</v>
      </c>
      <c r="S262" s="7" t="s">
        <v>1561</v>
      </c>
      <c r="T262" s="35">
        <v>5183</v>
      </c>
      <c r="U262">
        <v>14574596</v>
      </c>
      <c r="V262" t="str">
        <f>IF(Table7[[#This Row],[Selling_Price_per_Unit]]&lt;=$Q$4,"Low",IF(Table7[[#This Row],[Selling_Price_per_Unit]]&lt;=$Q$5,"Mid","Premium"))</f>
        <v>Low</v>
      </c>
      <c r="W262">
        <v>-23276419</v>
      </c>
    </row>
    <row r="263" spans="2:23" x14ac:dyDescent="0.3">
      <c r="B263" t="s">
        <v>792</v>
      </c>
      <c r="C263" t="s">
        <v>1540</v>
      </c>
      <c r="D263">
        <v>7512</v>
      </c>
      <c r="E263">
        <v>31971072</v>
      </c>
      <c r="F263" t="str">
        <f>IF(Table5[[#This Row],[Selling_Price_per_Unit]]&lt;=$A$5,"Low",IF(Table5[[#This Row],[Selling_Price_per_Unit]]&lt;=$A$6,"Mid","Premium"))</f>
        <v>Mid</v>
      </c>
      <c r="G263">
        <v>-3049917</v>
      </c>
      <c r="J263" s="34" t="s">
        <v>789</v>
      </c>
      <c r="K263" s="7" t="s">
        <v>1423</v>
      </c>
      <c r="L263" s="35">
        <v>6382</v>
      </c>
      <c r="M263">
        <v>14078692</v>
      </c>
      <c r="N263" t="str">
        <f>IF(Table6[[#This Row],[Selling_Price_per_Unit]]&lt;=$I$5,"Low",IF(Table6[[#This Row],[Selling_Price_per_Unit]]&lt;=$I$6,"Mid","Premium"))</f>
        <v>Low</v>
      </c>
      <c r="O263">
        <v>-1079338</v>
      </c>
      <c r="R263" s="36" t="s">
        <v>837</v>
      </c>
      <c r="S263" s="37" t="s">
        <v>1056</v>
      </c>
      <c r="T263" s="38">
        <v>8727</v>
      </c>
      <c r="U263">
        <v>10393857</v>
      </c>
      <c r="V263" t="str">
        <f>IF(Table7[[#This Row],[Selling_Price_per_Unit]]&lt;=$Q$4,"Low",IF(Table7[[#This Row],[Selling_Price_per_Unit]]&lt;=$Q$5,"Mid","Premium"))</f>
        <v>Mid</v>
      </c>
      <c r="W263">
        <v>4091325</v>
      </c>
    </row>
    <row r="264" spans="2:23" x14ac:dyDescent="0.3">
      <c r="B264" t="s">
        <v>802</v>
      </c>
      <c r="C264" t="s">
        <v>1294</v>
      </c>
      <c r="D264">
        <v>13708</v>
      </c>
      <c r="E264">
        <v>33063696</v>
      </c>
      <c r="F264" t="str">
        <f>IF(Table5[[#This Row],[Selling_Price_per_Unit]]&lt;=$A$5,"Low",IF(Table5[[#This Row],[Selling_Price_per_Unit]]&lt;=$A$6,"Mid","Premium"))</f>
        <v>Premium</v>
      </c>
      <c r="G264">
        <v>12622287</v>
      </c>
      <c r="J264" s="34" t="s">
        <v>791</v>
      </c>
      <c r="K264" s="7" t="s">
        <v>1539</v>
      </c>
      <c r="L264" s="35">
        <v>15145</v>
      </c>
      <c r="M264">
        <v>33440160</v>
      </c>
      <c r="N264" t="str">
        <f>IF(Table6[[#This Row],[Selling_Price_per_Unit]]&lt;=$I$5,"Low",IF(Table6[[#This Row],[Selling_Price_per_Unit]]&lt;=$I$6,"Mid","Premium"))</f>
        <v>Premium</v>
      </c>
      <c r="O264">
        <v>18198856</v>
      </c>
      <c r="R264" s="34" t="s">
        <v>842</v>
      </c>
      <c r="S264" s="7" t="s">
        <v>1078</v>
      </c>
      <c r="T264" s="35">
        <v>4540</v>
      </c>
      <c r="U264">
        <v>19331320</v>
      </c>
      <c r="V264" t="str">
        <f>IF(Table7[[#This Row],[Selling_Price_per_Unit]]&lt;=$Q$4,"Low",IF(Table7[[#This Row],[Selling_Price_per_Unit]]&lt;=$Q$5,"Mid","Premium"))</f>
        <v>Low</v>
      </c>
      <c r="W264">
        <v>-2202999</v>
      </c>
    </row>
    <row r="265" spans="2:23" x14ac:dyDescent="0.3">
      <c r="B265" t="s">
        <v>803</v>
      </c>
      <c r="C265" t="s">
        <v>1061</v>
      </c>
      <c r="D265">
        <v>12328</v>
      </c>
      <c r="E265">
        <v>11415728</v>
      </c>
      <c r="F265" t="str">
        <f>IF(Table5[[#This Row],[Selling_Price_per_Unit]]&lt;=$A$5,"Low",IF(Table5[[#This Row],[Selling_Price_per_Unit]]&lt;=$A$6,"Mid","Premium"))</f>
        <v>Premium</v>
      </c>
      <c r="G265">
        <v>6164615</v>
      </c>
      <c r="J265" s="34" t="s">
        <v>793</v>
      </c>
      <c r="K265" s="7" t="s">
        <v>1541</v>
      </c>
      <c r="L265" s="35">
        <v>18847</v>
      </c>
      <c r="M265">
        <v>29080921</v>
      </c>
      <c r="N265" t="str">
        <f>IF(Table6[[#This Row],[Selling_Price_per_Unit]]&lt;=$I$5,"Low",IF(Table6[[#This Row],[Selling_Price_per_Unit]]&lt;=$I$6,"Mid","Premium"))</f>
        <v>Premium</v>
      </c>
      <c r="O265">
        <v>20357292</v>
      </c>
      <c r="R265" s="36" t="s">
        <v>843</v>
      </c>
      <c r="S265" s="37" t="s">
        <v>1564</v>
      </c>
      <c r="T265" s="38">
        <v>11154</v>
      </c>
      <c r="U265">
        <v>52468416</v>
      </c>
      <c r="V265" t="str">
        <f>IF(Table7[[#This Row],[Selling_Price_per_Unit]]&lt;=$Q$4,"Low",IF(Table7[[#This Row],[Selling_Price_per_Unit]]&lt;=$Q$5,"Mid","Premium"))</f>
        <v>Mid</v>
      </c>
      <c r="W265">
        <v>11722337</v>
      </c>
    </row>
    <row r="266" spans="2:23" x14ac:dyDescent="0.3">
      <c r="B266" t="s">
        <v>806</v>
      </c>
      <c r="C266" t="s">
        <v>1037</v>
      </c>
      <c r="D266">
        <v>17210</v>
      </c>
      <c r="E266">
        <v>23440020</v>
      </c>
      <c r="F266" t="str">
        <f>IF(Table5[[#This Row],[Selling_Price_per_Unit]]&lt;=$A$5,"Low",IF(Table5[[#This Row],[Selling_Price_per_Unit]]&lt;=$A$6,"Mid","Premium"))</f>
        <v>Premium</v>
      </c>
      <c r="G266">
        <v>19781823</v>
      </c>
      <c r="J266" s="34" t="s">
        <v>796</v>
      </c>
      <c r="K266" s="7" t="s">
        <v>1542</v>
      </c>
      <c r="L266" s="35">
        <v>11384</v>
      </c>
      <c r="M266">
        <v>28710448</v>
      </c>
      <c r="N266" t="str">
        <f>IF(Table6[[#This Row],[Selling_Price_per_Unit]]&lt;=$I$5,"Low",IF(Table6[[#This Row],[Selling_Price_per_Unit]]&lt;=$I$6,"Mid","Premium"))</f>
        <v>Premium</v>
      </c>
      <c r="O266">
        <v>-3627161</v>
      </c>
      <c r="R266" s="34" t="s">
        <v>846</v>
      </c>
      <c r="S266" s="7" t="s">
        <v>1348</v>
      </c>
      <c r="T266" s="35">
        <v>18514</v>
      </c>
      <c r="U266">
        <v>82665010</v>
      </c>
      <c r="V266" t="str">
        <f>IF(Table7[[#This Row],[Selling_Price_per_Unit]]&lt;=$Q$4,"Low",IF(Table7[[#This Row],[Selling_Price_per_Unit]]&lt;=$Q$5,"Mid","Premium"))</f>
        <v>Premium</v>
      </c>
      <c r="W266">
        <v>54885398</v>
      </c>
    </row>
    <row r="267" spans="2:23" x14ac:dyDescent="0.3">
      <c r="B267" t="s">
        <v>807</v>
      </c>
      <c r="C267" t="s">
        <v>1546</v>
      </c>
      <c r="D267">
        <v>12871</v>
      </c>
      <c r="E267">
        <v>19435210</v>
      </c>
      <c r="F267" t="str">
        <f>IF(Table5[[#This Row],[Selling_Price_per_Unit]]&lt;=$A$5,"Low",IF(Table5[[#This Row],[Selling_Price_per_Unit]]&lt;=$A$6,"Mid","Premium"))</f>
        <v>Premium</v>
      </c>
      <c r="G267">
        <v>-2066951</v>
      </c>
      <c r="J267" s="34" t="s">
        <v>797</v>
      </c>
      <c r="K267" s="7" t="s">
        <v>1082</v>
      </c>
      <c r="L267" s="35">
        <v>8394</v>
      </c>
      <c r="M267">
        <v>22747740</v>
      </c>
      <c r="N267" t="str">
        <f>IF(Table6[[#This Row],[Selling_Price_per_Unit]]&lt;=$I$5,"Low",IF(Table6[[#This Row],[Selling_Price_per_Unit]]&lt;=$I$6,"Mid","Premium"))</f>
        <v>Mid</v>
      </c>
      <c r="O267">
        <v>17835728</v>
      </c>
      <c r="R267" s="34" t="s">
        <v>847</v>
      </c>
      <c r="S267" s="7" t="s">
        <v>1199</v>
      </c>
      <c r="T267" s="35">
        <v>16496</v>
      </c>
      <c r="U267">
        <v>26773008</v>
      </c>
      <c r="V267" t="str">
        <f>IF(Table7[[#This Row],[Selling_Price_per_Unit]]&lt;=$Q$4,"Low",IF(Table7[[#This Row],[Selling_Price_per_Unit]]&lt;=$Q$5,"Mid","Premium"))</f>
        <v>Premium</v>
      </c>
      <c r="W267">
        <v>12357775</v>
      </c>
    </row>
    <row r="268" spans="2:23" x14ac:dyDescent="0.3">
      <c r="B268" t="s">
        <v>808</v>
      </c>
      <c r="C268" t="s">
        <v>1523</v>
      </c>
      <c r="D268">
        <v>17445</v>
      </c>
      <c r="E268">
        <v>48130755</v>
      </c>
      <c r="F268" t="str">
        <f>IF(Table5[[#This Row],[Selling_Price_per_Unit]]&lt;=$A$5,"Low",IF(Table5[[#This Row],[Selling_Price_per_Unit]]&lt;=$A$6,"Mid","Premium"))</f>
        <v>Premium</v>
      </c>
      <c r="G268">
        <v>25292893</v>
      </c>
      <c r="J268" s="34" t="s">
        <v>799</v>
      </c>
      <c r="K268" s="7" t="s">
        <v>1426</v>
      </c>
      <c r="L268" s="35">
        <v>17989</v>
      </c>
      <c r="M268">
        <v>32578079</v>
      </c>
      <c r="N268" t="str">
        <f>IF(Table6[[#This Row],[Selling_Price_per_Unit]]&lt;=$I$5,"Low",IF(Table6[[#This Row],[Selling_Price_per_Unit]]&lt;=$I$6,"Mid","Premium"))</f>
        <v>Premium</v>
      </c>
      <c r="O268">
        <v>16154110</v>
      </c>
      <c r="R268" s="36" t="s">
        <v>848</v>
      </c>
      <c r="S268" s="37" t="s">
        <v>1565</v>
      </c>
      <c r="T268" s="38">
        <v>17836</v>
      </c>
      <c r="U268">
        <v>33496008</v>
      </c>
      <c r="V268" t="str">
        <f>IF(Table7[[#This Row],[Selling_Price_per_Unit]]&lt;=$Q$4,"Low",IF(Table7[[#This Row],[Selling_Price_per_Unit]]&lt;=$Q$5,"Mid","Premium"))</f>
        <v>Premium</v>
      </c>
      <c r="W268">
        <v>11843049</v>
      </c>
    </row>
    <row r="269" spans="2:23" x14ac:dyDescent="0.3">
      <c r="B269" t="s">
        <v>813</v>
      </c>
      <c r="C269" t="s">
        <v>1288</v>
      </c>
      <c r="D269">
        <v>7941</v>
      </c>
      <c r="E269">
        <v>27563211</v>
      </c>
      <c r="F269" t="str">
        <f>IF(Table5[[#This Row],[Selling_Price_per_Unit]]&lt;=$A$5,"Low",IF(Table5[[#This Row],[Selling_Price_per_Unit]]&lt;=$A$6,"Mid","Premium"))</f>
        <v>Mid</v>
      </c>
      <c r="G269">
        <v>-1318216</v>
      </c>
      <c r="J269" s="34" t="s">
        <v>801</v>
      </c>
      <c r="K269" s="7" t="s">
        <v>1544</v>
      </c>
      <c r="L269" s="35">
        <v>13789</v>
      </c>
      <c r="M269">
        <v>27922725</v>
      </c>
      <c r="N269" t="str">
        <f>IF(Table6[[#This Row],[Selling_Price_per_Unit]]&lt;=$I$5,"Low",IF(Table6[[#This Row],[Selling_Price_per_Unit]]&lt;=$I$6,"Mid","Premium"))</f>
        <v>Premium</v>
      </c>
      <c r="O269">
        <v>25288187</v>
      </c>
      <c r="R269" s="36" t="s">
        <v>850</v>
      </c>
      <c r="S269" s="37" t="s">
        <v>1517</v>
      </c>
      <c r="T269" s="38">
        <v>13195</v>
      </c>
      <c r="U269">
        <v>56527380</v>
      </c>
      <c r="V269" t="str">
        <f>IF(Table7[[#This Row],[Selling_Price_per_Unit]]&lt;=$Q$4,"Low",IF(Table7[[#This Row],[Selling_Price_per_Unit]]&lt;=$Q$5,"Mid","Premium"))</f>
        <v>Premium</v>
      </c>
      <c r="W269">
        <v>8439721</v>
      </c>
    </row>
    <row r="270" spans="2:23" x14ac:dyDescent="0.3">
      <c r="B270" t="s">
        <v>816</v>
      </c>
      <c r="C270" t="s">
        <v>1344</v>
      </c>
      <c r="D270">
        <v>3298</v>
      </c>
      <c r="E270">
        <v>12482930</v>
      </c>
      <c r="F270" t="str">
        <f>IF(Table5[[#This Row],[Selling_Price_per_Unit]]&lt;=$A$5,"Low",IF(Table5[[#This Row],[Selling_Price_per_Unit]]&lt;=$A$6,"Mid","Premium"))</f>
        <v>Low</v>
      </c>
      <c r="G270">
        <v>-27444177</v>
      </c>
      <c r="J270" s="34" t="s">
        <v>804</v>
      </c>
      <c r="K270" s="7" t="s">
        <v>1108</v>
      </c>
      <c r="L270" s="35">
        <v>3637</v>
      </c>
      <c r="M270">
        <v>14046094</v>
      </c>
      <c r="N270" t="str">
        <f>IF(Table6[[#This Row],[Selling_Price_per_Unit]]&lt;=$I$5,"Low",IF(Table6[[#This Row],[Selling_Price_per_Unit]]&lt;=$I$6,"Mid","Premium"))</f>
        <v>Low</v>
      </c>
      <c r="O270">
        <v>8954605</v>
      </c>
      <c r="R270" s="36" t="s">
        <v>863</v>
      </c>
      <c r="S270" s="37" t="s">
        <v>1174</v>
      </c>
      <c r="T270" s="38">
        <v>13043</v>
      </c>
      <c r="U270">
        <v>4825910</v>
      </c>
      <c r="V270" t="str">
        <f>IF(Table7[[#This Row],[Selling_Price_per_Unit]]&lt;=$Q$4,"Low",IF(Table7[[#This Row],[Selling_Price_per_Unit]]&lt;=$Q$5,"Mid","Premium"))</f>
        <v>Premium</v>
      </c>
      <c r="W270">
        <v>3937473</v>
      </c>
    </row>
    <row r="271" spans="2:23" x14ac:dyDescent="0.3">
      <c r="B271" t="s">
        <v>817</v>
      </c>
      <c r="C271" t="s">
        <v>1458</v>
      </c>
      <c r="D271">
        <v>11100</v>
      </c>
      <c r="E271">
        <v>32412000</v>
      </c>
      <c r="F271" t="str">
        <f>IF(Table5[[#This Row],[Selling_Price_per_Unit]]&lt;=$A$5,"Low",IF(Table5[[#This Row],[Selling_Price_per_Unit]]&lt;=$A$6,"Mid","Premium"))</f>
        <v>Premium</v>
      </c>
      <c r="G271">
        <v>19254611</v>
      </c>
      <c r="J271" s="34" t="s">
        <v>809</v>
      </c>
      <c r="K271" s="7" t="s">
        <v>1547</v>
      </c>
      <c r="L271" s="35">
        <v>8552</v>
      </c>
      <c r="M271">
        <v>20302448</v>
      </c>
      <c r="N271" t="str">
        <f>IF(Table6[[#This Row],[Selling_Price_per_Unit]]&lt;=$I$5,"Low",IF(Table6[[#This Row],[Selling_Price_per_Unit]]&lt;=$I$6,"Mid","Premium"))</f>
        <v>Mid</v>
      </c>
      <c r="O271">
        <v>-6581235</v>
      </c>
      <c r="R271" s="36" t="s">
        <v>867</v>
      </c>
      <c r="S271" s="37" t="s">
        <v>1573</v>
      </c>
      <c r="T271" s="38">
        <v>12293</v>
      </c>
      <c r="U271">
        <v>35330082</v>
      </c>
      <c r="V271" t="str">
        <f>IF(Table7[[#This Row],[Selling_Price_per_Unit]]&lt;=$Q$4,"Low",IF(Table7[[#This Row],[Selling_Price_per_Unit]]&lt;=$Q$5,"Mid","Premium"))</f>
        <v>Premium</v>
      </c>
      <c r="W271">
        <v>1796369</v>
      </c>
    </row>
    <row r="272" spans="2:23" x14ac:dyDescent="0.3">
      <c r="B272" t="s">
        <v>818</v>
      </c>
      <c r="C272" t="s">
        <v>1474</v>
      </c>
      <c r="D272">
        <v>6995</v>
      </c>
      <c r="E272">
        <v>8463950</v>
      </c>
      <c r="F272" t="str">
        <f>IF(Table5[[#This Row],[Selling_Price_per_Unit]]&lt;=$A$5,"Low",IF(Table5[[#This Row],[Selling_Price_per_Unit]]&lt;=$A$6,"Mid","Premium"))</f>
        <v>Mid</v>
      </c>
      <c r="G272">
        <v>5450168</v>
      </c>
      <c r="J272" s="34" t="s">
        <v>810</v>
      </c>
      <c r="K272" s="7" t="s">
        <v>1356</v>
      </c>
      <c r="L272" s="35">
        <v>5154</v>
      </c>
      <c r="M272">
        <v>9189582</v>
      </c>
      <c r="N272" t="str">
        <f>IF(Table6[[#This Row],[Selling_Price_per_Unit]]&lt;=$I$5,"Low",IF(Table6[[#This Row],[Selling_Price_per_Unit]]&lt;=$I$6,"Mid","Premium"))</f>
        <v>Low</v>
      </c>
      <c r="O272">
        <v>5394908</v>
      </c>
      <c r="R272" s="36" t="s">
        <v>870</v>
      </c>
      <c r="S272" s="37" t="s">
        <v>1043</v>
      </c>
      <c r="T272" s="38">
        <v>14531</v>
      </c>
      <c r="U272">
        <v>30340728</v>
      </c>
      <c r="V272" t="str">
        <f>IF(Table7[[#This Row],[Selling_Price_per_Unit]]&lt;=$Q$4,"Low",IF(Table7[[#This Row],[Selling_Price_per_Unit]]&lt;=$Q$5,"Mid","Premium"))</f>
        <v>Premium</v>
      </c>
      <c r="W272">
        <v>6296870</v>
      </c>
    </row>
    <row r="273" spans="2:23" x14ac:dyDescent="0.3">
      <c r="B273" t="s">
        <v>819</v>
      </c>
      <c r="C273" t="s">
        <v>1435</v>
      </c>
      <c r="D273">
        <v>11400</v>
      </c>
      <c r="E273">
        <v>55905600</v>
      </c>
      <c r="F273" t="str">
        <f>IF(Table5[[#This Row],[Selling_Price_per_Unit]]&lt;=$A$5,"Low",IF(Table5[[#This Row],[Selling_Price_per_Unit]]&lt;=$A$6,"Mid","Premium"))</f>
        <v>Premium</v>
      </c>
      <c r="G273">
        <v>18633226</v>
      </c>
      <c r="J273" s="34" t="s">
        <v>812</v>
      </c>
      <c r="K273" s="7" t="s">
        <v>1549</v>
      </c>
      <c r="L273" s="35">
        <v>10136</v>
      </c>
      <c r="M273">
        <v>26485368</v>
      </c>
      <c r="N273" t="str">
        <f>IF(Table6[[#This Row],[Selling_Price_per_Unit]]&lt;=$I$5,"Low",IF(Table6[[#This Row],[Selling_Price_per_Unit]]&lt;=$I$6,"Mid","Premium"))</f>
        <v>Mid</v>
      </c>
      <c r="O273">
        <v>11760858</v>
      </c>
      <c r="R273" s="34" t="s">
        <v>872</v>
      </c>
      <c r="S273" s="7" t="s">
        <v>1575</v>
      </c>
      <c r="T273" s="35">
        <v>14140</v>
      </c>
      <c r="U273">
        <v>52699780</v>
      </c>
      <c r="V273" t="str">
        <f>IF(Table7[[#This Row],[Selling_Price_per_Unit]]&lt;=$Q$4,"Low",IF(Table7[[#This Row],[Selling_Price_per_Unit]]&lt;=$Q$5,"Mid","Premium"))</f>
        <v>Premium</v>
      </c>
      <c r="W273">
        <v>6221196</v>
      </c>
    </row>
    <row r="274" spans="2:23" x14ac:dyDescent="0.3">
      <c r="B274" t="s">
        <v>824</v>
      </c>
      <c r="C274" t="s">
        <v>1097</v>
      </c>
      <c r="D274">
        <v>10935</v>
      </c>
      <c r="E274">
        <v>28923075</v>
      </c>
      <c r="F274" t="str">
        <f>IF(Table5[[#This Row],[Selling_Price_per_Unit]]&lt;=$A$5,"Low",IF(Table5[[#This Row],[Selling_Price_per_Unit]]&lt;=$A$6,"Mid","Premium"))</f>
        <v>Premium</v>
      </c>
      <c r="G274">
        <v>2826553</v>
      </c>
      <c r="J274" s="34" t="s">
        <v>814</v>
      </c>
      <c r="K274" s="7" t="s">
        <v>1550</v>
      </c>
      <c r="L274" s="35">
        <v>11167</v>
      </c>
      <c r="M274">
        <v>39832689</v>
      </c>
      <c r="N274" t="str">
        <f>IF(Table6[[#This Row],[Selling_Price_per_Unit]]&lt;=$I$5,"Low",IF(Table6[[#This Row],[Selling_Price_per_Unit]]&lt;=$I$6,"Mid","Premium"))</f>
        <v>Premium</v>
      </c>
      <c r="O274">
        <v>13889126</v>
      </c>
      <c r="R274" s="36" t="s">
        <v>873</v>
      </c>
      <c r="S274" s="37" t="s">
        <v>1188</v>
      </c>
      <c r="T274" s="38">
        <v>9343</v>
      </c>
      <c r="U274">
        <v>10912624</v>
      </c>
      <c r="V274" t="str">
        <f>IF(Table7[[#This Row],[Selling_Price_per_Unit]]&lt;=$Q$4,"Low",IF(Table7[[#This Row],[Selling_Price_per_Unit]]&lt;=$Q$5,"Mid","Premium"))</f>
        <v>Mid</v>
      </c>
      <c r="W274">
        <v>-6438641</v>
      </c>
    </row>
    <row r="275" spans="2:23" x14ac:dyDescent="0.3">
      <c r="B275" t="s">
        <v>826</v>
      </c>
      <c r="C275" t="s">
        <v>1426</v>
      </c>
      <c r="D275">
        <v>17893</v>
      </c>
      <c r="E275">
        <v>984115</v>
      </c>
      <c r="F275" t="str">
        <f>IF(Table5[[#This Row],[Selling_Price_per_Unit]]&lt;=$A$5,"Low",IF(Table5[[#This Row],[Selling_Price_per_Unit]]&lt;=$A$6,"Mid","Premium"))</f>
        <v>Premium</v>
      </c>
      <c r="G275">
        <v>-271943</v>
      </c>
      <c r="J275" s="34" t="s">
        <v>815</v>
      </c>
      <c r="K275" s="7" t="s">
        <v>1551</v>
      </c>
      <c r="L275" s="35">
        <v>13649</v>
      </c>
      <c r="M275">
        <v>33399103</v>
      </c>
      <c r="N275" t="str">
        <f>IF(Table6[[#This Row],[Selling_Price_per_Unit]]&lt;=$I$5,"Low",IF(Table6[[#This Row],[Selling_Price_per_Unit]]&lt;=$I$6,"Mid","Premium"))</f>
        <v>Premium</v>
      </c>
      <c r="O275">
        <v>25085300</v>
      </c>
      <c r="R275" s="34" t="s">
        <v>877</v>
      </c>
      <c r="S275" s="7" t="s">
        <v>1578</v>
      </c>
      <c r="T275" s="35">
        <v>6689</v>
      </c>
      <c r="U275">
        <v>13505091</v>
      </c>
      <c r="V275" t="str">
        <f>IF(Table7[[#This Row],[Selling_Price_per_Unit]]&lt;=$Q$4,"Low",IF(Table7[[#This Row],[Selling_Price_per_Unit]]&lt;=$Q$5,"Mid","Premium"))</f>
        <v>Mid</v>
      </c>
      <c r="W275">
        <v>-11265678</v>
      </c>
    </row>
    <row r="276" spans="2:23" x14ac:dyDescent="0.3">
      <c r="B276" t="s">
        <v>828</v>
      </c>
      <c r="C276" t="s">
        <v>1556</v>
      </c>
      <c r="D276">
        <v>7252</v>
      </c>
      <c r="E276">
        <v>30603440</v>
      </c>
      <c r="F276" t="str">
        <f>IF(Table5[[#This Row],[Selling_Price_per_Unit]]&lt;=$A$5,"Low",IF(Table5[[#This Row],[Selling_Price_per_Unit]]&lt;=$A$6,"Mid","Premium"))</f>
        <v>Mid</v>
      </c>
      <c r="G276">
        <v>1118317</v>
      </c>
      <c r="J276" s="34" t="s">
        <v>821</v>
      </c>
      <c r="K276" s="7" t="s">
        <v>1552</v>
      </c>
      <c r="L276" s="35">
        <v>12630</v>
      </c>
      <c r="M276">
        <v>33343200</v>
      </c>
      <c r="N276" t="str">
        <f>IF(Table6[[#This Row],[Selling_Price_per_Unit]]&lt;=$I$5,"Low",IF(Table6[[#This Row],[Selling_Price_per_Unit]]&lt;=$I$6,"Mid","Premium"))</f>
        <v>Premium</v>
      </c>
      <c r="O276">
        <v>30450558</v>
      </c>
      <c r="R276" s="36" t="s">
        <v>878</v>
      </c>
      <c r="S276" s="37" t="s">
        <v>1087</v>
      </c>
      <c r="T276" s="38">
        <v>3972</v>
      </c>
      <c r="U276">
        <v>17790588</v>
      </c>
      <c r="V276" t="str">
        <f>IF(Table7[[#This Row],[Selling_Price_per_Unit]]&lt;=$Q$4,"Low",IF(Table7[[#This Row],[Selling_Price_per_Unit]]&lt;=$Q$5,"Mid","Premium"))</f>
        <v>Low</v>
      </c>
      <c r="W276">
        <v>-33600494</v>
      </c>
    </row>
    <row r="277" spans="2:23" x14ac:dyDescent="0.3">
      <c r="B277" t="s">
        <v>830</v>
      </c>
      <c r="C277" t="s">
        <v>1558</v>
      </c>
      <c r="D277">
        <v>7795</v>
      </c>
      <c r="E277">
        <v>5417525</v>
      </c>
      <c r="F277" t="str">
        <f>IF(Table5[[#This Row],[Selling_Price_per_Unit]]&lt;=$A$5,"Low",IF(Table5[[#This Row],[Selling_Price_per_Unit]]&lt;=$A$6,"Mid","Premium"))</f>
        <v>Mid</v>
      </c>
      <c r="G277">
        <v>746111</v>
      </c>
      <c r="J277" s="34" t="s">
        <v>827</v>
      </c>
      <c r="K277" s="7" t="s">
        <v>1555</v>
      </c>
      <c r="L277" s="35">
        <v>12117</v>
      </c>
      <c r="M277">
        <v>6264489</v>
      </c>
      <c r="N277" t="str">
        <f>IF(Table6[[#This Row],[Selling_Price_per_Unit]]&lt;=$I$5,"Low",IF(Table6[[#This Row],[Selling_Price_per_Unit]]&lt;=$I$6,"Mid","Premium"))</f>
        <v>Premium</v>
      </c>
      <c r="O277">
        <v>2649662</v>
      </c>
      <c r="R277" s="34" t="s">
        <v>881</v>
      </c>
      <c r="S277" s="7" t="s">
        <v>1284</v>
      </c>
      <c r="T277" s="35">
        <v>8204</v>
      </c>
      <c r="U277">
        <v>29370320</v>
      </c>
      <c r="V277" t="str">
        <f>IF(Table7[[#This Row],[Selling_Price_per_Unit]]&lt;=$Q$4,"Low",IF(Table7[[#This Row],[Selling_Price_per_Unit]]&lt;=$Q$5,"Mid","Premium"))</f>
        <v>Mid</v>
      </c>
      <c r="W277">
        <v>5323305</v>
      </c>
    </row>
    <row r="278" spans="2:23" x14ac:dyDescent="0.3">
      <c r="B278" t="s">
        <v>832</v>
      </c>
      <c r="C278" t="s">
        <v>1161</v>
      </c>
      <c r="D278">
        <v>4725</v>
      </c>
      <c r="E278">
        <v>14071050</v>
      </c>
      <c r="F278" t="str">
        <f>IF(Table5[[#This Row],[Selling_Price_per_Unit]]&lt;=$A$5,"Low",IF(Table5[[#This Row],[Selling_Price_per_Unit]]&lt;=$A$6,"Mid","Premium"))</f>
        <v>Low</v>
      </c>
      <c r="G278">
        <v>-18474391</v>
      </c>
      <c r="J278" s="34" t="s">
        <v>829</v>
      </c>
      <c r="K278" s="7" t="s">
        <v>1557</v>
      </c>
      <c r="L278" s="35">
        <v>11352</v>
      </c>
      <c r="M278">
        <v>601656</v>
      </c>
      <c r="N278" t="str">
        <f>IF(Table6[[#This Row],[Selling_Price_per_Unit]]&lt;=$I$5,"Low",IF(Table6[[#This Row],[Selling_Price_per_Unit]]&lt;=$I$6,"Mid","Premium"))</f>
        <v>Premium</v>
      </c>
      <c r="O278">
        <v>-225865</v>
      </c>
      <c r="R278" s="34" t="s">
        <v>882</v>
      </c>
      <c r="S278" s="7" t="s">
        <v>1165</v>
      </c>
      <c r="T278" s="35">
        <v>5213</v>
      </c>
      <c r="U278">
        <v>13996905</v>
      </c>
      <c r="V278" t="str">
        <f>IF(Table7[[#This Row],[Selling_Price_per_Unit]]&lt;=$Q$4,"Low",IF(Table7[[#This Row],[Selling_Price_per_Unit]]&lt;=$Q$5,"Mid","Premium"))</f>
        <v>Low</v>
      </c>
      <c r="W278">
        <v>-10487596</v>
      </c>
    </row>
    <row r="279" spans="2:23" x14ac:dyDescent="0.3">
      <c r="B279" t="s">
        <v>833</v>
      </c>
      <c r="C279" t="s">
        <v>1560</v>
      </c>
      <c r="D279">
        <v>2816</v>
      </c>
      <c r="E279">
        <v>7324416</v>
      </c>
      <c r="F279" t="str">
        <f>IF(Table5[[#This Row],[Selling_Price_per_Unit]]&lt;=$A$5,"Low",IF(Table5[[#This Row],[Selling_Price_per_Unit]]&lt;=$A$6,"Mid","Premium"))</f>
        <v>Low</v>
      </c>
      <c r="G279">
        <v>-16950098</v>
      </c>
      <c r="J279" s="34" t="s">
        <v>831</v>
      </c>
      <c r="K279" s="7" t="s">
        <v>1559</v>
      </c>
      <c r="L279" s="35">
        <v>18956</v>
      </c>
      <c r="M279">
        <v>3165652</v>
      </c>
      <c r="N279" t="str">
        <f>IF(Table6[[#This Row],[Selling_Price_per_Unit]]&lt;=$I$5,"Low",IF(Table6[[#This Row],[Selling_Price_per_Unit]]&lt;=$I$6,"Mid","Premium"))</f>
        <v>Premium</v>
      </c>
      <c r="O279">
        <v>1291059</v>
      </c>
      <c r="R279" s="36" t="s">
        <v>883</v>
      </c>
      <c r="S279" s="37" t="s">
        <v>1579</v>
      </c>
      <c r="T279" s="38">
        <v>6551</v>
      </c>
      <c r="U279">
        <v>10612620</v>
      </c>
      <c r="V279" t="str">
        <f>IF(Table7[[#This Row],[Selling_Price_per_Unit]]&lt;=$Q$4,"Low",IF(Table7[[#This Row],[Selling_Price_per_Unit]]&lt;=$Q$5,"Mid","Premium"))</f>
        <v>Mid</v>
      </c>
      <c r="W279">
        <v>7217718</v>
      </c>
    </row>
    <row r="280" spans="2:23" x14ac:dyDescent="0.3">
      <c r="B280" t="s">
        <v>834</v>
      </c>
      <c r="C280" t="s">
        <v>1248</v>
      </c>
      <c r="D280">
        <v>13837</v>
      </c>
      <c r="E280">
        <v>60038743</v>
      </c>
      <c r="F280" t="str">
        <f>IF(Table5[[#This Row],[Selling_Price_per_Unit]]&lt;=$A$5,"Low",IF(Table5[[#This Row],[Selling_Price_per_Unit]]&lt;=$A$6,"Mid","Premium"))</f>
        <v>Premium</v>
      </c>
      <c r="G280">
        <v>54628036</v>
      </c>
      <c r="J280" s="34" t="s">
        <v>838</v>
      </c>
      <c r="K280" s="7" t="s">
        <v>1451</v>
      </c>
      <c r="L280" s="35">
        <v>4773</v>
      </c>
      <c r="M280">
        <v>8877780</v>
      </c>
      <c r="N280" t="str">
        <f>IF(Table6[[#This Row],[Selling_Price_per_Unit]]&lt;=$I$5,"Low",IF(Table6[[#This Row],[Selling_Price_per_Unit]]&lt;=$I$6,"Mid","Premium"))</f>
        <v>Low</v>
      </c>
      <c r="O280">
        <v>4056452</v>
      </c>
      <c r="R280" s="34" t="s">
        <v>886</v>
      </c>
      <c r="S280" s="7" t="s">
        <v>1582</v>
      </c>
      <c r="T280" s="35">
        <v>5110</v>
      </c>
      <c r="U280">
        <v>15406650</v>
      </c>
      <c r="V280" t="str">
        <f>IF(Table7[[#This Row],[Selling_Price_per_Unit]]&lt;=$Q$4,"Low",IF(Table7[[#This Row],[Selling_Price_per_Unit]]&lt;=$Q$5,"Mid","Premium"))</f>
        <v>Low</v>
      </c>
      <c r="W280">
        <v>-10977643</v>
      </c>
    </row>
    <row r="281" spans="2:23" x14ac:dyDescent="0.3">
      <c r="B281" t="s">
        <v>839</v>
      </c>
      <c r="C281" t="s">
        <v>1369</v>
      </c>
      <c r="D281">
        <v>1645</v>
      </c>
      <c r="E281">
        <v>1271585</v>
      </c>
      <c r="F281" t="str">
        <f>IF(Table5[[#This Row],[Selling_Price_per_Unit]]&lt;=$A$5,"Low",IF(Table5[[#This Row],[Selling_Price_per_Unit]]&lt;=$A$6,"Mid","Premium"))</f>
        <v>Low</v>
      </c>
      <c r="G281">
        <v>-3186887</v>
      </c>
      <c r="J281" s="34" t="s">
        <v>840</v>
      </c>
      <c r="K281" s="7" t="s">
        <v>1562</v>
      </c>
      <c r="L281" s="35">
        <v>6510</v>
      </c>
      <c r="M281">
        <v>1783740</v>
      </c>
      <c r="N281" t="str">
        <f>IF(Table6[[#This Row],[Selling_Price_per_Unit]]&lt;=$I$5,"Low",IF(Table6[[#This Row],[Selling_Price_per_Unit]]&lt;=$I$6,"Mid","Premium"))</f>
        <v>Mid</v>
      </c>
      <c r="O281">
        <v>700571</v>
      </c>
      <c r="R281" s="36" t="s">
        <v>887</v>
      </c>
      <c r="S281" s="37" t="s">
        <v>1490</v>
      </c>
      <c r="T281" s="38">
        <v>5755</v>
      </c>
      <c r="U281">
        <v>21253215</v>
      </c>
      <c r="V281" t="str">
        <f>IF(Table7[[#This Row],[Selling_Price_per_Unit]]&lt;=$Q$4,"Low",IF(Table7[[#This Row],[Selling_Price_per_Unit]]&lt;=$Q$5,"Mid","Premium"))</f>
        <v>Low</v>
      </c>
      <c r="W281">
        <v>-3228181</v>
      </c>
    </row>
    <row r="282" spans="2:23" x14ac:dyDescent="0.3">
      <c r="B282" t="s">
        <v>841</v>
      </c>
      <c r="C282" t="s">
        <v>1563</v>
      </c>
      <c r="D282">
        <v>17535</v>
      </c>
      <c r="E282">
        <v>82011195</v>
      </c>
      <c r="F282" t="str">
        <f>IF(Table5[[#This Row],[Selling_Price_per_Unit]]&lt;=$A$5,"Low",IF(Table5[[#This Row],[Selling_Price_per_Unit]]&lt;=$A$6,"Mid","Premium"))</f>
        <v>Premium</v>
      </c>
      <c r="G282">
        <v>59040785</v>
      </c>
      <c r="J282" s="34" t="s">
        <v>844</v>
      </c>
      <c r="K282" s="7" t="s">
        <v>1154</v>
      </c>
      <c r="L282" s="35">
        <v>18366</v>
      </c>
      <c r="M282">
        <v>38531868</v>
      </c>
      <c r="N282" t="str">
        <f>IF(Table6[[#This Row],[Selling_Price_per_Unit]]&lt;=$I$5,"Low",IF(Table6[[#This Row],[Selling_Price_per_Unit]]&lt;=$I$6,"Mid","Premium"))</f>
        <v>Premium</v>
      </c>
      <c r="O282">
        <v>30374257</v>
      </c>
      <c r="R282" s="36" t="s">
        <v>889</v>
      </c>
      <c r="S282" s="37" t="s">
        <v>1584</v>
      </c>
      <c r="T282" s="38">
        <v>3235</v>
      </c>
      <c r="U282">
        <v>2982670</v>
      </c>
      <c r="V282" t="str">
        <f>IF(Table7[[#This Row],[Selling_Price_per_Unit]]&lt;=$Q$4,"Low",IF(Table7[[#This Row],[Selling_Price_per_Unit]]&lt;=$Q$5,"Mid","Premium"))</f>
        <v>Low</v>
      </c>
      <c r="W282">
        <v>-10786057</v>
      </c>
    </row>
    <row r="283" spans="2:23" x14ac:dyDescent="0.3">
      <c r="B283" t="s">
        <v>849</v>
      </c>
      <c r="C283" t="s">
        <v>1310</v>
      </c>
      <c r="D283">
        <v>10353</v>
      </c>
      <c r="E283">
        <v>20364351</v>
      </c>
      <c r="F283" t="str">
        <f>IF(Table5[[#This Row],[Selling_Price_per_Unit]]&lt;=$A$5,"Low",IF(Table5[[#This Row],[Selling_Price_per_Unit]]&lt;=$A$6,"Mid","Premium"))</f>
        <v>Mid</v>
      </c>
      <c r="G283">
        <v>8407002</v>
      </c>
      <c r="J283" s="34" t="s">
        <v>845</v>
      </c>
      <c r="K283" s="7" t="s">
        <v>1341</v>
      </c>
      <c r="L283" s="35">
        <v>19133</v>
      </c>
      <c r="M283">
        <v>91819267</v>
      </c>
      <c r="N283" t="str">
        <f>IF(Table6[[#This Row],[Selling_Price_per_Unit]]&lt;=$I$5,"Low",IF(Table6[[#This Row],[Selling_Price_per_Unit]]&lt;=$I$6,"Mid","Premium"))</f>
        <v>Premium</v>
      </c>
      <c r="O283">
        <v>41435773</v>
      </c>
      <c r="R283" s="36" t="s">
        <v>891</v>
      </c>
      <c r="S283" s="37" t="s">
        <v>1353</v>
      </c>
      <c r="T283" s="38">
        <v>9479</v>
      </c>
      <c r="U283">
        <v>12929356</v>
      </c>
      <c r="V283" t="str">
        <f>IF(Table7[[#This Row],[Selling_Price_per_Unit]]&lt;=$Q$4,"Low",IF(Table7[[#This Row],[Selling_Price_per_Unit]]&lt;=$Q$5,"Mid","Premium"))</f>
        <v>Mid</v>
      </c>
      <c r="W283">
        <v>4009416</v>
      </c>
    </row>
    <row r="284" spans="2:23" x14ac:dyDescent="0.3">
      <c r="B284" t="s">
        <v>852</v>
      </c>
      <c r="C284" t="s">
        <v>1321</v>
      </c>
      <c r="D284">
        <v>17514</v>
      </c>
      <c r="E284">
        <v>66448116</v>
      </c>
      <c r="F284" t="str">
        <f>IF(Table5[[#This Row],[Selling_Price_per_Unit]]&lt;=$A$5,"Low",IF(Table5[[#This Row],[Selling_Price_per_Unit]]&lt;=$A$6,"Mid","Premium"))</f>
        <v>Premium</v>
      </c>
      <c r="G284">
        <v>35497764</v>
      </c>
      <c r="J284" s="34" t="s">
        <v>851</v>
      </c>
      <c r="K284" s="7" t="s">
        <v>1566</v>
      </c>
      <c r="L284" s="35">
        <v>4352</v>
      </c>
      <c r="M284">
        <v>9034752</v>
      </c>
      <c r="N284" t="str">
        <f>IF(Table6[[#This Row],[Selling_Price_per_Unit]]&lt;=$I$5,"Low",IF(Table6[[#This Row],[Selling_Price_per_Unit]]&lt;=$I$6,"Mid","Premium"))</f>
        <v>Low</v>
      </c>
      <c r="O284">
        <v>-17635782</v>
      </c>
      <c r="R284" s="34" t="s">
        <v>896</v>
      </c>
      <c r="S284" s="7" t="s">
        <v>1502</v>
      </c>
      <c r="T284" s="35">
        <v>6749</v>
      </c>
      <c r="U284">
        <v>28865473</v>
      </c>
      <c r="V284" t="str">
        <f>IF(Table7[[#This Row],[Selling_Price_per_Unit]]&lt;=$Q$4,"Low",IF(Table7[[#This Row],[Selling_Price_per_Unit]]&lt;=$Q$5,"Mid","Premium"))</f>
        <v>Mid</v>
      </c>
      <c r="W284">
        <v>14379954</v>
      </c>
    </row>
    <row r="285" spans="2:23" x14ac:dyDescent="0.3">
      <c r="B285" t="s">
        <v>853</v>
      </c>
      <c r="C285" t="s">
        <v>1512</v>
      </c>
      <c r="D285">
        <v>2487</v>
      </c>
      <c r="E285">
        <v>2365137</v>
      </c>
      <c r="F285" t="str">
        <f>IF(Table5[[#This Row],[Selling_Price_per_Unit]]&lt;=$A$5,"Low",IF(Table5[[#This Row],[Selling_Price_per_Unit]]&lt;=$A$6,"Mid","Premium"))</f>
        <v>Low</v>
      </c>
      <c r="G285">
        <v>-9234470</v>
      </c>
      <c r="J285" s="34" t="s">
        <v>854</v>
      </c>
      <c r="K285" s="7" t="s">
        <v>1455</v>
      </c>
      <c r="L285" s="35">
        <v>9122</v>
      </c>
      <c r="M285">
        <v>44104870</v>
      </c>
      <c r="N285" t="str">
        <f>IF(Table6[[#This Row],[Selling_Price_per_Unit]]&lt;=$I$5,"Low",IF(Table6[[#This Row],[Selling_Price_per_Unit]]&lt;=$I$6,"Mid","Premium"))</f>
        <v>Mid</v>
      </c>
      <c r="O285">
        <v>-27483437</v>
      </c>
      <c r="R285" s="36" t="s">
        <v>897</v>
      </c>
      <c r="S285" s="37" t="s">
        <v>1270</v>
      </c>
      <c r="T285" s="38">
        <v>11186</v>
      </c>
      <c r="U285">
        <v>7270900</v>
      </c>
      <c r="V285" t="str">
        <f>IF(Table7[[#This Row],[Selling_Price_per_Unit]]&lt;=$Q$4,"Low",IF(Table7[[#This Row],[Selling_Price_per_Unit]]&lt;=$Q$5,"Mid","Premium"))</f>
        <v>Mid</v>
      </c>
      <c r="W285">
        <v>136423</v>
      </c>
    </row>
    <row r="286" spans="2:23" x14ac:dyDescent="0.3">
      <c r="B286" t="s">
        <v>855</v>
      </c>
      <c r="C286" t="s">
        <v>1567</v>
      </c>
      <c r="D286">
        <v>10660</v>
      </c>
      <c r="E286">
        <v>22268740</v>
      </c>
      <c r="F286" t="str">
        <f>IF(Table5[[#This Row],[Selling_Price_per_Unit]]&lt;=$A$5,"Low",IF(Table5[[#This Row],[Selling_Price_per_Unit]]&lt;=$A$6,"Mid","Premium"))</f>
        <v>Premium</v>
      </c>
      <c r="G286">
        <v>-8343528</v>
      </c>
      <c r="J286" s="34" t="s">
        <v>856</v>
      </c>
      <c r="K286" s="7" t="s">
        <v>1568</v>
      </c>
      <c r="L286" s="35">
        <v>18984</v>
      </c>
      <c r="M286">
        <v>1120056</v>
      </c>
      <c r="N286" t="str">
        <f>IF(Table6[[#This Row],[Selling_Price_per_Unit]]&lt;=$I$5,"Low",IF(Table6[[#This Row],[Selling_Price_per_Unit]]&lt;=$I$6,"Mid","Premium"))</f>
        <v>Premium</v>
      </c>
      <c r="O286">
        <v>-98134</v>
      </c>
      <c r="R286" s="34" t="s">
        <v>899</v>
      </c>
      <c r="S286" s="7" t="s">
        <v>1053</v>
      </c>
      <c r="T286" s="35">
        <v>2161</v>
      </c>
      <c r="U286">
        <v>4723946</v>
      </c>
      <c r="V286" t="str">
        <f>IF(Table7[[#This Row],[Selling_Price_per_Unit]]&lt;=$Q$4,"Low",IF(Table7[[#This Row],[Selling_Price_per_Unit]]&lt;=$Q$5,"Mid","Premium"))</f>
        <v>Low</v>
      </c>
      <c r="W286">
        <v>-8509347</v>
      </c>
    </row>
    <row r="287" spans="2:23" x14ac:dyDescent="0.3">
      <c r="B287" t="s">
        <v>857</v>
      </c>
      <c r="C287" t="s">
        <v>1230</v>
      </c>
      <c r="D287">
        <v>8152</v>
      </c>
      <c r="E287">
        <v>2527120</v>
      </c>
      <c r="F287" t="str">
        <f>IF(Table5[[#This Row],[Selling_Price_per_Unit]]&lt;=$A$5,"Low",IF(Table5[[#This Row],[Selling_Price_per_Unit]]&lt;=$A$6,"Mid","Premium"))</f>
        <v>Mid</v>
      </c>
      <c r="G287">
        <v>1368617</v>
      </c>
      <c r="J287" s="34" t="s">
        <v>858</v>
      </c>
      <c r="K287" s="7" t="s">
        <v>1284</v>
      </c>
      <c r="L287" s="35">
        <v>8921</v>
      </c>
      <c r="M287">
        <v>15370883</v>
      </c>
      <c r="N287" t="str">
        <f>IF(Table6[[#This Row],[Selling_Price_per_Unit]]&lt;=$I$5,"Low",IF(Table6[[#This Row],[Selling_Price_per_Unit]]&lt;=$I$6,"Mid","Premium"))</f>
        <v>Mid</v>
      </c>
      <c r="O287">
        <v>-8707784</v>
      </c>
      <c r="R287" s="36" t="s">
        <v>900</v>
      </c>
      <c r="S287" s="37" t="s">
        <v>1349</v>
      </c>
      <c r="T287" s="38">
        <v>13575</v>
      </c>
      <c r="U287">
        <v>33923925</v>
      </c>
      <c r="V287" t="str">
        <f>IF(Table7[[#This Row],[Selling_Price_per_Unit]]&lt;=$Q$4,"Low",IF(Table7[[#This Row],[Selling_Price_per_Unit]]&lt;=$Q$5,"Mid","Premium"))</f>
        <v>Premium</v>
      </c>
      <c r="W287">
        <v>29648649</v>
      </c>
    </row>
    <row r="288" spans="2:23" x14ac:dyDescent="0.3">
      <c r="B288" t="s">
        <v>859</v>
      </c>
      <c r="C288" t="s">
        <v>1569</v>
      </c>
      <c r="D288">
        <v>2269</v>
      </c>
      <c r="E288">
        <v>5148361</v>
      </c>
      <c r="F288" t="str">
        <f>IF(Table5[[#This Row],[Selling_Price_per_Unit]]&lt;=$A$5,"Low",IF(Table5[[#This Row],[Selling_Price_per_Unit]]&lt;=$A$6,"Mid","Premium"))</f>
        <v>Low</v>
      </c>
      <c r="G288">
        <v>-3888174</v>
      </c>
      <c r="J288" s="34" t="s">
        <v>862</v>
      </c>
      <c r="K288" s="7" t="s">
        <v>1570</v>
      </c>
      <c r="L288" s="35">
        <v>5858</v>
      </c>
      <c r="M288">
        <v>9777002</v>
      </c>
      <c r="N288" t="str">
        <f>IF(Table6[[#This Row],[Selling_Price_per_Unit]]&lt;=$I$5,"Low",IF(Table6[[#This Row],[Selling_Price_per_Unit]]&lt;=$I$6,"Mid","Premium"))</f>
        <v>Low</v>
      </c>
      <c r="O288">
        <v>-7378012</v>
      </c>
      <c r="R288" s="36" t="s">
        <v>902</v>
      </c>
      <c r="S288" s="37" t="s">
        <v>1586</v>
      </c>
      <c r="T288" s="38">
        <v>11560</v>
      </c>
      <c r="U288">
        <v>22114280</v>
      </c>
      <c r="V288" t="str">
        <f>IF(Table7[[#This Row],[Selling_Price_per_Unit]]&lt;=$Q$4,"Low",IF(Table7[[#This Row],[Selling_Price_per_Unit]]&lt;=$Q$5,"Mid","Premium"))</f>
        <v>Premium</v>
      </c>
      <c r="W288">
        <v>1674875</v>
      </c>
    </row>
    <row r="289" spans="2:23" x14ac:dyDescent="0.3">
      <c r="B289" t="s">
        <v>860</v>
      </c>
      <c r="C289" t="s">
        <v>1442</v>
      </c>
      <c r="D289">
        <v>19227</v>
      </c>
      <c r="E289">
        <v>40568970</v>
      </c>
      <c r="F289" t="str">
        <f>IF(Table5[[#This Row],[Selling_Price_per_Unit]]&lt;=$A$5,"Low",IF(Table5[[#This Row],[Selling_Price_per_Unit]]&lt;=$A$6,"Mid","Premium"))</f>
        <v>Premium</v>
      </c>
      <c r="G289">
        <v>23309831</v>
      </c>
      <c r="J289" s="34" t="s">
        <v>864</v>
      </c>
      <c r="K289" s="7" t="s">
        <v>1571</v>
      </c>
      <c r="L289" s="35">
        <v>7199</v>
      </c>
      <c r="M289">
        <v>10021008</v>
      </c>
      <c r="N289" t="str">
        <f>IF(Table6[[#This Row],[Selling_Price_per_Unit]]&lt;=$I$5,"Low",IF(Table6[[#This Row],[Selling_Price_per_Unit]]&lt;=$I$6,"Mid","Premium"))</f>
        <v>Mid</v>
      </c>
      <c r="O289">
        <v>6537572</v>
      </c>
      <c r="R289" s="36" t="s">
        <v>905</v>
      </c>
      <c r="S289" s="37" t="s">
        <v>1406</v>
      </c>
      <c r="T289" s="38">
        <v>4874</v>
      </c>
      <c r="U289">
        <v>17775478</v>
      </c>
      <c r="V289" t="str">
        <f>IF(Table7[[#This Row],[Selling_Price_per_Unit]]&lt;=$Q$4,"Low",IF(Table7[[#This Row],[Selling_Price_per_Unit]]&lt;=$Q$5,"Mid","Premium"))</f>
        <v>Low</v>
      </c>
      <c r="W289">
        <v>12337631</v>
      </c>
    </row>
    <row r="290" spans="2:23" x14ac:dyDescent="0.3">
      <c r="B290" t="s">
        <v>861</v>
      </c>
      <c r="C290" t="s">
        <v>1462</v>
      </c>
      <c r="D290">
        <v>15614</v>
      </c>
      <c r="E290">
        <v>58755482</v>
      </c>
      <c r="F290" t="str">
        <f>IF(Table5[[#This Row],[Selling_Price_per_Unit]]&lt;=$A$5,"Low",IF(Table5[[#This Row],[Selling_Price_per_Unit]]&lt;=$A$6,"Mid","Premium"))</f>
        <v>Premium</v>
      </c>
      <c r="G290">
        <v>38659534</v>
      </c>
      <c r="J290" s="34" t="s">
        <v>866</v>
      </c>
      <c r="K290" s="7" t="s">
        <v>1572</v>
      </c>
      <c r="L290" s="35">
        <v>2625</v>
      </c>
      <c r="M290">
        <v>7565250</v>
      </c>
      <c r="N290" t="str">
        <f>IF(Table6[[#This Row],[Selling_Price_per_Unit]]&lt;=$I$5,"Low",IF(Table6[[#This Row],[Selling_Price_per_Unit]]&lt;=$I$6,"Mid","Premium"))</f>
        <v>Low</v>
      </c>
      <c r="O290">
        <v>-2898256</v>
      </c>
      <c r="R290" s="36" t="s">
        <v>911</v>
      </c>
      <c r="S290" s="37" t="s">
        <v>1589</v>
      </c>
      <c r="T290" s="38">
        <v>11623</v>
      </c>
      <c r="U290">
        <v>26058766</v>
      </c>
      <c r="V290" t="str">
        <f>IF(Table7[[#This Row],[Selling_Price_per_Unit]]&lt;=$Q$4,"Low",IF(Table7[[#This Row],[Selling_Price_per_Unit]]&lt;=$Q$5,"Mid","Premium"))</f>
        <v>Premium</v>
      </c>
      <c r="W290">
        <v>6345358</v>
      </c>
    </row>
    <row r="291" spans="2:23" x14ac:dyDescent="0.3">
      <c r="B291" t="s">
        <v>865</v>
      </c>
      <c r="C291" t="s">
        <v>1473</v>
      </c>
      <c r="D291">
        <v>19125</v>
      </c>
      <c r="E291">
        <v>46397250</v>
      </c>
      <c r="F291" t="str">
        <f>IF(Table5[[#This Row],[Selling_Price_per_Unit]]&lt;=$A$5,"Low",IF(Table5[[#This Row],[Selling_Price_per_Unit]]&lt;=$A$6,"Mid","Premium"))</f>
        <v>Premium</v>
      </c>
      <c r="G291">
        <v>9837024</v>
      </c>
      <c r="J291" s="34" t="s">
        <v>868</v>
      </c>
      <c r="K291" s="7" t="s">
        <v>1025</v>
      </c>
      <c r="L291" s="35">
        <v>8264</v>
      </c>
      <c r="M291">
        <v>16891616</v>
      </c>
      <c r="N291" t="str">
        <f>IF(Table6[[#This Row],[Selling_Price_per_Unit]]&lt;=$I$5,"Low",IF(Table6[[#This Row],[Selling_Price_per_Unit]]&lt;=$I$6,"Mid","Premium"))</f>
        <v>Mid</v>
      </c>
      <c r="O291">
        <v>14327668</v>
      </c>
      <c r="R291" s="34" t="s">
        <v>913</v>
      </c>
      <c r="S291" s="7" t="s">
        <v>1590</v>
      </c>
      <c r="T291" s="35">
        <v>12254</v>
      </c>
      <c r="U291">
        <v>38036416</v>
      </c>
      <c r="V291" t="str">
        <f>IF(Table7[[#This Row],[Selling_Price_per_Unit]]&lt;=$Q$4,"Low",IF(Table7[[#This Row],[Selling_Price_per_Unit]]&lt;=$Q$5,"Mid","Premium"))</f>
        <v>Premium</v>
      </c>
      <c r="W291">
        <v>28815446</v>
      </c>
    </row>
    <row r="292" spans="2:23" x14ac:dyDescent="0.3">
      <c r="B292" t="s">
        <v>871</v>
      </c>
      <c r="C292" t="s">
        <v>1574</v>
      </c>
      <c r="D292">
        <v>15552</v>
      </c>
      <c r="E292">
        <v>55054080</v>
      </c>
      <c r="F292" t="str">
        <f>IF(Table5[[#This Row],[Selling_Price_per_Unit]]&lt;=$A$5,"Low",IF(Table5[[#This Row],[Selling_Price_per_Unit]]&lt;=$A$6,"Mid","Premium"))</f>
        <v>Premium</v>
      </c>
      <c r="G292">
        <v>27625404</v>
      </c>
      <c r="J292" s="34" t="s">
        <v>869</v>
      </c>
      <c r="K292" s="7" t="s">
        <v>1409</v>
      </c>
      <c r="L292" s="35">
        <v>13823</v>
      </c>
      <c r="M292">
        <v>41579584</v>
      </c>
      <c r="N292" t="str">
        <f>IF(Table6[[#This Row],[Selling_Price_per_Unit]]&lt;=$I$5,"Low",IF(Table6[[#This Row],[Selling_Price_per_Unit]]&lt;=$I$6,"Mid","Premium"))</f>
        <v>Premium</v>
      </c>
      <c r="O292">
        <v>38103174</v>
      </c>
      <c r="R292" s="36" t="s">
        <v>914</v>
      </c>
      <c r="S292" s="37" t="s">
        <v>1591</v>
      </c>
      <c r="T292" s="38">
        <v>3179</v>
      </c>
      <c r="U292">
        <v>14775992</v>
      </c>
      <c r="V292" t="str">
        <f>IF(Table7[[#This Row],[Selling_Price_per_Unit]]&lt;=$Q$4,"Low",IF(Table7[[#This Row],[Selling_Price_per_Unit]]&lt;=$Q$5,"Mid","Premium"))</f>
        <v>Low</v>
      </c>
      <c r="W292">
        <v>-23472692</v>
      </c>
    </row>
    <row r="293" spans="2:23" x14ac:dyDescent="0.3">
      <c r="B293" t="s">
        <v>875</v>
      </c>
      <c r="C293" t="s">
        <v>1096</v>
      </c>
      <c r="D293">
        <v>17956</v>
      </c>
      <c r="E293">
        <v>73206612</v>
      </c>
      <c r="F293" t="str">
        <f>IF(Table5[[#This Row],[Selling_Price_per_Unit]]&lt;=$A$5,"Low",IF(Table5[[#This Row],[Selling_Price_per_Unit]]&lt;=$A$6,"Mid","Premium"))</f>
        <v>Premium</v>
      </c>
      <c r="G293">
        <v>16051769</v>
      </c>
      <c r="J293" s="34" t="s">
        <v>874</v>
      </c>
      <c r="K293" s="7" t="s">
        <v>1576</v>
      </c>
      <c r="L293" s="35">
        <v>15710</v>
      </c>
      <c r="M293">
        <v>25984340</v>
      </c>
      <c r="N293" t="str">
        <f>IF(Table6[[#This Row],[Selling_Price_per_Unit]]&lt;=$I$5,"Low",IF(Table6[[#This Row],[Selling_Price_per_Unit]]&lt;=$I$6,"Mid","Premium"))</f>
        <v>Premium</v>
      </c>
      <c r="O293">
        <v>2208903</v>
      </c>
      <c r="R293" s="34" t="s">
        <v>917</v>
      </c>
      <c r="S293" s="7" t="s">
        <v>1229</v>
      </c>
      <c r="T293" s="35">
        <v>8946</v>
      </c>
      <c r="U293">
        <v>44425836</v>
      </c>
      <c r="V293" t="str">
        <f>IF(Table7[[#This Row],[Selling_Price_per_Unit]]&lt;=$Q$4,"Low",IF(Table7[[#This Row],[Selling_Price_per_Unit]]&lt;=$Q$5,"Mid","Premium"))</f>
        <v>Mid</v>
      </c>
      <c r="W293">
        <v>-5861340</v>
      </c>
    </row>
    <row r="294" spans="2:23" x14ac:dyDescent="0.3">
      <c r="B294" t="s">
        <v>876</v>
      </c>
      <c r="C294" t="s">
        <v>1577</v>
      </c>
      <c r="D294">
        <v>11606</v>
      </c>
      <c r="E294">
        <v>3307710</v>
      </c>
      <c r="F294" t="str">
        <f>IF(Table5[[#This Row],[Selling_Price_per_Unit]]&lt;=$A$5,"Low",IF(Table5[[#This Row],[Selling_Price_per_Unit]]&lt;=$A$6,"Mid","Premium"))</f>
        <v>Premium</v>
      </c>
      <c r="G294">
        <v>2311336</v>
      </c>
      <c r="J294" s="34" t="s">
        <v>879</v>
      </c>
      <c r="K294" s="7" t="s">
        <v>1579</v>
      </c>
      <c r="L294" s="35">
        <v>18591</v>
      </c>
      <c r="M294">
        <v>36401178</v>
      </c>
      <c r="N294" t="str">
        <f>IF(Table6[[#This Row],[Selling_Price_per_Unit]]&lt;=$I$5,"Low",IF(Table6[[#This Row],[Selling_Price_per_Unit]]&lt;=$I$6,"Mid","Premium"))</f>
        <v>Premium</v>
      </c>
      <c r="O294">
        <v>14225887</v>
      </c>
      <c r="R294" s="36" t="s">
        <v>918</v>
      </c>
      <c r="S294" s="37" t="s">
        <v>1043</v>
      </c>
      <c r="T294" s="38">
        <v>5943</v>
      </c>
      <c r="U294">
        <v>22208991</v>
      </c>
      <c r="V294" t="str">
        <f>IF(Table7[[#This Row],[Selling_Price_per_Unit]]&lt;=$Q$4,"Low",IF(Table7[[#This Row],[Selling_Price_per_Unit]]&lt;=$Q$5,"Mid","Premium"))</f>
        <v>Low</v>
      </c>
      <c r="W294">
        <v>-15496938</v>
      </c>
    </row>
    <row r="295" spans="2:23" x14ac:dyDescent="0.3">
      <c r="B295" t="s">
        <v>880</v>
      </c>
      <c r="C295" t="s">
        <v>1580</v>
      </c>
      <c r="D295">
        <v>19688</v>
      </c>
      <c r="E295">
        <v>8367400</v>
      </c>
      <c r="F295" t="str">
        <f>IF(Table5[[#This Row],[Selling_Price_per_Unit]]&lt;=$A$5,"Low",IF(Table5[[#This Row],[Selling_Price_per_Unit]]&lt;=$A$6,"Mid","Premium"))</f>
        <v>Premium</v>
      </c>
      <c r="G295">
        <v>7662065</v>
      </c>
      <c r="J295" s="34" t="s">
        <v>890</v>
      </c>
      <c r="K295" s="7" t="s">
        <v>1166</v>
      </c>
      <c r="L295" s="35">
        <v>9758</v>
      </c>
      <c r="M295">
        <v>12704916</v>
      </c>
      <c r="N295" t="str">
        <f>IF(Table6[[#This Row],[Selling_Price_per_Unit]]&lt;=$I$5,"Low",IF(Table6[[#This Row],[Selling_Price_per_Unit]]&lt;=$I$6,"Mid","Premium"))</f>
        <v>Mid</v>
      </c>
      <c r="O295">
        <v>7361627</v>
      </c>
      <c r="R295" s="36" t="s">
        <v>920</v>
      </c>
      <c r="S295" s="37" t="s">
        <v>1589</v>
      </c>
      <c r="T295" s="38">
        <v>10055</v>
      </c>
      <c r="U295">
        <v>40903740</v>
      </c>
      <c r="V295" t="str">
        <f>IF(Table7[[#This Row],[Selling_Price_per_Unit]]&lt;=$Q$4,"Low",IF(Table7[[#This Row],[Selling_Price_per_Unit]]&lt;=$Q$5,"Mid","Premium"))</f>
        <v>Mid</v>
      </c>
      <c r="W295">
        <v>34355944</v>
      </c>
    </row>
    <row r="296" spans="2:23" x14ac:dyDescent="0.3">
      <c r="B296" t="s">
        <v>884</v>
      </c>
      <c r="C296" t="s">
        <v>1581</v>
      </c>
      <c r="D296">
        <v>12256</v>
      </c>
      <c r="E296">
        <v>31988160</v>
      </c>
      <c r="F296" t="str">
        <f>IF(Table5[[#This Row],[Selling_Price_per_Unit]]&lt;=$A$5,"Low",IF(Table5[[#This Row],[Selling_Price_per_Unit]]&lt;=$A$6,"Mid","Premium"))</f>
        <v>Premium</v>
      </c>
      <c r="G296">
        <v>-7331668</v>
      </c>
      <c r="J296" s="34" t="s">
        <v>893</v>
      </c>
      <c r="K296" s="7" t="s">
        <v>1526</v>
      </c>
      <c r="L296" s="35">
        <v>13845</v>
      </c>
      <c r="M296">
        <v>40815060</v>
      </c>
      <c r="N296" t="str">
        <f>IF(Table6[[#This Row],[Selling_Price_per_Unit]]&lt;=$I$5,"Low",IF(Table6[[#This Row],[Selling_Price_per_Unit]]&lt;=$I$6,"Mid","Premium"))</f>
        <v>Premium</v>
      </c>
      <c r="O296">
        <v>17153216</v>
      </c>
      <c r="R296" s="36" t="s">
        <v>925</v>
      </c>
      <c r="S296" s="37" t="s">
        <v>1598</v>
      </c>
      <c r="T296" s="38">
        <v>18896</v>
      </c>
      <c r="U296">
        <v>23657792</v>
      </c>
      <c r="V296" t="str">
        <f>IF(Table7[[#This Row],[Selling_Price_per_Unit]]&lt;=$Q$4,"Low",IF(Table7[[#This Row],[Selling_Price_per_Unit]]&lt;=$Q$5,"Mid","Premium"))</f>
        <v>Premium</v>
      </c>
      <c r="W296">
        <v>21787366</v>
      </c>
    </row>
    <row r="297" spans="2:23" x14ac:dyDescent="0.3">
      <c r="B297" t="s">
        <v>885</v>
      </c>
      <c r="C297" t="s">
        <v>1310</v>
      </c>
      <c r="D297">
        <v>3975</v>
      </c>
      <c r="E297">
        <v>13677975</v>
      </c>
      <c r="F297" t="str">
        <f>IF(Table5[[#This Row],[Selling_Price_per_Unit]]&lt;=$A$5,"Low",IF(Table5[[#This Row],[Selling_Price_per_Unit]]&lt;=$A$6,"Mid","Premium"))</f>
        <v>Low</v>
      </c>
      <c r="G297">
        <v>-16402917</v>
      </c>
      <c r="J297" s="34" t="s">
        <v>894</v>
      </c>
      <c r="K297" s="7" t="s">
        <v>1060</v>
      </c>
      <c r="L297" s="35">
        <v>8926</v>
      </c>
      <c r="M297">
        <v>1133602</v>
      </c>
      <c r="N297" t="str">
        <f>IF(Table6[[#This Row],[Selling_Price_per_Unit]]&lt;=$I$5,"Low",IF(Table6[[#This Row],[Selling_Price_per_Unit]]&lt;=$I$6,"Mid","Premium"))</f>
        <v>Mid</v>
      </c>
      <c r="O297">
        <v>314922</v>
      </c>
      <c r="R297" s="36" t="s">
        <v>929</v>
      </c>
      <c r="S297" s="37" t="s">
        <v>1409</v>
      </c>
      <c r="T297" s="38">
        <v>17663</v>
      </c>
      <c r="U297">
        <v>17168436</v>
      </c>
      <c r="V297" t="str">
        <f>IF(Table7[[#This Row],[Selling_Price_per_Unit]]&lt;=$Q$4,"Low",IF(Table7[[#This Row],[Selling_Price_per_Unit]]&lt;=$Q$5,"Mid","Premium"))</f>
        <v>Premium</v>
      </c>
      <c r="W297">
        <v>4374874</v>
      </c>
    </row>
    <row r="298" spans="2:23" x14ac:dyDescent="0.3">
      <c r="B298" t="s">
        <v>888</v>
      </c>
      <c r="C298" t="s">
        <v>1583</v>
      </c>
      <c r="D298">
        <v>15984</v>
      </c>
      <c r="E298">
        <v>62337600</v>
      </c>
      <c r="F298" t="str">
        <f>IF(Table5[[#This Row],[Selling_Price_per_Unit]]&lt;=$A$5,"Low",IF(Table5[[#This Row],[Selling_Price_per_Unit]]&lt;=$A$6,"Mid","Premium"))</f>
        <v>Premium</v>
      </c>
      <c r="G298">
        <v>11493817</v>
      </c>
      <c r="J298" s="34" t="s">
        <v>895</v>
      </c>
      <c r="K298" s="7" t="s">
        <v>1137</v>
      </c>
      <c r="L298" s="35">
        <v>10033</v>
      </c>
      <c r="M298">
        <v>26798143</v>
      </c>
      <c r="N298" t="str">
        <f>IF(Table6[[#This Row],[Selling_Price_per_Unit]]&lt;=$I$5,"Low",IF(Table6[[#This Row],[Selling_Price_per_Unit]]&lt;=$I$6,"Mid","Premium"))</f>
        <v>Mid</v>
      </c>
      <c r="O298">
        <v>-190125</v>
      </c>
      <c r="R298" s="34" t="s">
        <v>931</v>
      </c>
      <c r="S298" s="7" t="s">
        <v>1288</v>
      </c>
      <c r="T298" s="35">
        <v>18224</v>
      </c>
      <c r="U298">
        <v>41076896</v>
      </c>
      <c r="V298" t="str">
        <f>IF(Table7[[#This Row],[Selling_Price_per_Unit]]&lt;=$Q$4,"Low",IF(Table7[[#This Row],[Selling_Price_per_Unit]]&lt;=$Q$5,"Mid","Premium"))</f>
        <v>Premium</v>
      </c>
      <c r="W298">
        <v>37747466</v>
      </c>
    </row>
    <row r="299" spans="2:23" x14ac:dyDescent="0.3">
      <c r="B299" t="s">
        <v>892</v>
      </c>
      <c r="C299" t="s">
        <v>1585</v>
      </c>
      <c r="D299">
        <v>3928</v>
      </c>
      <c r="E299">
        <v>19129360</v>
      </c>
      <c r="F299" t="str">
        <f>IF(Table5[[#This Row],[Selling_Price_per_Unit]]&lt;=$A$5,"Low",IF(Table5[[#This Row],[Selling_Price_per_Unit]]&lt;=$A$6,"Mid","Premium"))</f>
        <v>Low</v>
      </c>
      <c r="G299">
        <v>-8302703</v>
      </c>
      <c r="J299" s="34" t="s">
        <v>898</v>
      </c>
      <c r="K299" s="7" t="s">
        <v>1477</v>
      </c>
      <c r="L299" s="35">
        <v>15609</v>
      </c>
      <c r="M299">
        <v>17404035</v>
      </c>
      <c r="N299" t="str">
        <f>IF(Table6[[#This Row],[Selling_Price_per_Unit]]&lt;=$I$5,"Low",IF(Table6[[#This Row],[Selling_Price_per_Unit]]&lt;=$I$6,"Mid","Premium"))</f>
        <v>Premium</v>
      </c>
      <c r="O299">
        <v>4546539</v>
      </c>
      <c r="R299" s="36" t="s">
        <v>932</v>
      </c>
      <c r="S299" s="37" t="s">
        <v>1422</v>
      </c>
      <c r="T299" s="38">
        <v>4317</v>
      </c>
      <c r="U299">
        <v>11427099</v>
      </c>
      <c r="V299" t="str">
        <f>IF(Table7[[#This Row],[Selling_Price_per_Unit]]&lt;=$Q$4,"Low",IF(Table7[[#This Row],[Selling_Price_per_Unit]]&lt;=$Q$5,"Mid","Premium"))</f>
        <v>Low</v>
      </c>
      <c r="W299">
        <v>-17452608</v>
      </c>
    </row>
    <row r="300" spans="2:23" x14ac:dyDescent="0.3">
      <c r="B300" t="s">
        <v>904</v>
      </c>
      <c r="C300" t="s">
        <v>1395</v>
      </c>
      <c r="D300">
        <v>12026</v>
      </c>
      <c r="E300">
        <v>57255786</v>
      </c>
      <c r="F300" t="str">
        <f>IF(Table5[[#This Row],[Selling_Price_per_Unit]]&lt;=$A$5,"Low",IF(Table5[[#This Row],[Selling_Price_per_Unit]]&lt;=$A$6,"Mid","Premium"))</f>
        <v>Premium</v>
      </c>
      <c r="G300">
        <v>-14040189</v>
      </c>
      <c r="J300" s="34" t="s">
        <v>901</v>
      </c>
      <c r="K300" s="7" t="s">
        <v>1093</v>
      </c>
      <c r="L300" s="35">
        <v>16288</v>
      </c>
      <c r="M300">
        <v>38977184</v>
      </c>
      <c r="N300" t="str">
        <f>IF(Table6[[#This Row],[Selling_Price_per_Unit]]&lt;=$I$5,"Low",IF(Table6[[#This Row],[Selling_Price_per_Unit]]&lt;=$I$6,"Mid","Premium"))</f>
        <v>Premium</v>
      </c>
      <c r="O300">
        <v>6056993</v>
      </c>
      <c r="R300" s="36" t="s">
        <v>937</v>
      </c>
      <c r="S300" s="37" t="s">
        <v>1058</v>
      </c>
      <c r="T300" s="38">
        <v>4767</v>
      </c>
      <c r="U300">
        <v>10930731</v>
      </c>
      <c r="V300" t="str">
        <f>IF(Table7[[#This Row],[Selling_Price_per_Unit]]&lt;=$Q$4,"Low",IF(Table7[[#This Row],[Selling_Price_per_Unit]]&lt;=$Q$5,"Mid","Premium"))</f>
        <v>Low</v>
      </c>
      <c r="W300">
        <v>8113970</v>
      </c>
    </row>
    <row r="301" spans="2:23" x14ac:dyDescent="0.3">
      <c r="B301" t="s">
        <v>907</v>
      </c>
      <c r="C301" t="s">
        <v>1569</v>
      </c>
      <c r="D301">
        <v>4165</v>
      </c>
      <c r="E301">
        <v>19658800</v>
      </c>
      <c r="F301" t="str">
        <f>IF(Table5[[#This Row],[Selling_Price_per_Unit]]&lt;=$A$5,"Low",IF(Table5[[#This Row],[Selling_Price_per_Unit]]&lt;=$A$6,"Mid","Premium"))</f>
        <v>Low</v>
      </c>
      <c r="G301">
        <v>-48514289</v>
      </c>
      <c r="J301" s="34" t="s">
        <v>903</v>
      </c>
      <c r="K301" s="7" t="s">
        <v>1587</v>
      </c>
      <c r="L301" s="35">
        <v>17336</v>
      </c>
      <c r="M301">
        <v>23715648</v>
      </c>
      <c r="N301" t="str">
        <f>IF(Table6[[#This Row],[Selling_Price_per_Unit]]&lt;=$I$5,"Low",IF(Table6[[#This Row],[Selling_Price_per_Unit]]&lt;=$I$6,"Mid","Premium"))</f>
        <v>Premium</v>
      </c>
      <c r="O301">
        <v>20401465</v>
      </c>
      <c r="R301" s="36" t="s">
        <v>943</v>
      </c>
      <c r="S301" s="37" t="s">
        <v>1603</v>
      </c>
      <c r="T301" s="38">
        <v>5607</v>
      </c>
      <c r="U301">
        <v>16277121</v>
      </c>
      <c r="V301" t="str">
        <f>IF(Table7[[#This Row],[Selling_Price_per_Unit]]&lt;=$Q$4,"Low",IF(Table7[[#This Row],[Selling_Price_per_Unit]]&lt;=$Q$5,"Mid","Premium"))</f>
        <v>Low</v>
      </c>
      <c r="W301">
        <v>-22599742</v>
      </c>
    </row>
    <row r="302" spans="2:23" x14ac:dyDescent="0.3">
      <c r="B302" t="s">
        <v>909</v>
      </c>
      <c r="C302" t="s">
        <v>1588</v>
      </c>
      <c r="D302">
        <v>4583</v>
      </c>
      <c r="E302">
        <v>4775486</v>
      </c>
      <c r="F302" t="str">
        <f>IF(Table5[[#This Row],[Selling_Price_per_Unit]]&lt;=$A$5,"Low",IF(Table5[[#This Row],[Selling_Price_per_Unit]]&lt;=$A$6,"Mid","Premium"))</f>
        <v>Low</v>
      </c>
      <c r="G302">
        <v>-9186337</v>
      </c>
      <c r="J302" s="34" t="s">
        <v>906</v>
      </c>
      <c r="K302" s="7" t="s">
        <v>1352</v>
      </c>
      <c r="L302" s="35">
        <v>1707</v>
      </c>
      <c r="M302">
        <v>6507084</v>
      </c>
      <c r="N302" t="str">
        <f>IF(Table6[[#This Row],[Selling_Price_per_Unit]]&lt;=$I$5,"Low",IF(Table6[[#This Row],[Selling_Price_per_Unit]]&lt;=$I$6,"Mid","Premium"))</f>
        <v>Low</v>
      </c>
      <c r="O302">
        <v>-1867131</v>
      </c>
      <c r="R302" s="34" t="s">
        <v>947</v>
      </c>
      <c r="S302" s="7" t="s">
        <v>1226</v>
      </c>
      <c r="T302" s="35">
        <v>12921</v>
      </c>
      <c r="U302">
        <v>42355038</v>
      </c>
      <c r="V302" t="str">
        <f>IF(Table7[[#This Row],[Selling_Price_per_Unit]]&lt;=$Q$4,"Low",IF(Table7[[#This Row],[Selling_Price_per_Unit]]&lt;=$Q$5,"Mid","Premium"))</f>
        <v>Premium</v>
      </c>
      <c r="W302">
        <v>4729530</v>
      </c>
    </row>
    <row r="303" spans="2:23" x14ac:dyDescent="0.3">
      <c r="B303" t="s">
        <v>912</v>
      </c>
      <c r="C303" t="s">
        <v>1198</v>
      </c>
      <c r="D303">
        <v>8623</v>
      </c>
      <c r="E303">
        <v>11192654</v>
      </c>
      <c r="F303" t="str">
        <f>IF(Table5[[#This Row],[Selling_Price_per_Unit]]&lt;=$A$5,"Low",IF(Table5[[#This Row],[Selling_Price_per_Unit]]&lt;=$A$6,"Mid","Premium"))</f>
        <v>Mid</v>
      </c>
      <c r="G303">
        <v>657281</v>
      </c>
      <c r="J303" s="34" t="s">
        <v>908</v>
      </c>
      <c r="K303" s="7" t="s">
        <v>1295</v>
      </c>
      <c r="L303" s="35">
        <v>2132</v>
      </c>
      <c r="M303">
        <v>4775680</v>
      </c>
      <c r="N303" t="str">
        <f>IF(Table6[[#This Row],[Selling_Price_per_Unit]]&lt;=$I$5,"Low",IF(Table6[[#This Row],[Selling_Price_per_Unit]]&lt;=$I$6,"Mid","Premium"))</f>
        <v>Low</v>
      </c>
      <c r="O303">
        <v>-18477254</v>
      </c>
      <c r="R303" s="36" t="s">
        <v>948</v>
      </c>
      <c r="S303" s="37" t="s">
        <v>1605</v>
      </c>
      <c r="T303" s="38">
        <v>13765</v>
      </c>
      <c r="U303">
        <v>33325065</v>
      </c>
      <c r="V303" t="str">
        <f>IF(Table7[[#This Row],[Selling_Price_per_Unit]]&lt;=$Q$4,"Low",IF(Table7[[#This Row],[Selling_Price_per_Unit]]&lt;=$Q$5,"Mid","Premium"))</f>
        <v>Premium</v>
      </c>
      <c r="W303">
        <v>29142889</v>
      </c>
    </row>
    <row r="304" spans="2:23" x14ac:dyDescent="0.3">
      <c r="B304" t="s">
        <v>928</v>
      </c>
      <c r="C304" t="s">
        <v>1599</v>
      </c>
      <c r="D304">
        <v>11215</v>
      </c>
      <c r="E304">
        <v>14624360</v>
      </c>
      <c r="F304" t="str">
        <f>IF(Table5[[#This Row],[Selling_Price_per_Unit]]&lt;=$A$5,"Low",IF(Table5[[#This Row],[Selling_Price_per_Unit]]&lt;=$A$6,"Mid","Premium"))</f>
        <v>Premium</v>
      </c>
      <c r="G304">
        <v>4856772</v>
      </c>
      <c r="J304" s="34" t="s">
        <v>910</v>
      </c>
      <c r="K304" s="7" t="s">
        <v>1141</v>
      </c>
      <c r="L304" s="35">
        <v>15211</v>
      </c>
      <c r="M304">
        <v>42012782</v>
      </c>
      <c r="N304" t="str">
        <f>IF(Table6[[#This Row],[Selling_Price_per_Unit]]&lt;=$I$5,"Low",IF(Table6[[#This Row],[Selling_Price_per_Unit]]&lt;=$I$6,"Mid","Premium"))</f>
        <v>Premium</v>
      </c>
      <c r="O304">
        <v>11435803</v>
      </c>
      <c r="R304" s="36" t="s">
        <v>950</v>
      </c>
      <c r="S304" s="37" t="s">
        <v>1267</v>
      </c>
      <c r="T304" s="38">
        <v>9825</v>
      </c>
      <c r="U304">
        <v>37393950</v>
      </c>
      <c r="V304" t="str">
        <f>IF(Table7[[#This Row],[Selling_Price_per_Unit]]&lt;=$Q$4,"Low",IF(Table7[[#This Row],[Selling_Price_per_Unit]]&lt;=$Q$5,"Mid","Premium"))</f>
        <v>Mid</v>
      </c>
      <c r="W304">
        <v>475154</v>
      </c>
    </row>
    <row r="305" spans="2:23" x14ac:dyDescent="0.3">
      <c r="B305" t="s">
        <v>933</v>
      </c>
      <c r="C305" t="s">
        <v>1247</v>
      </c>
      <c r="D305">
        <v>16596</v>
      </c>
      <c r="E305">
        <v>19417320</v>
      </c>
      <c r="F305" t="str">
        <f>IF(Table5[[#This Row],[Selling_Price_per_Unit]]&lt;=$A$5,"Low",IF(Table5[[#This Row],[Selling_Price_per_Unit]]&lt;=$A$6,"Mid","Premium"))</f>
        <v>Premium</v>
      </c>
      <c r="G305">
        <v>3183745</v>
      </c>
      <c r="J305" s="34" t="s">
        <v>915</v>
      </c>
      <c r="K305" s="7" t="s">
        <v>1592</v>
      </c>
      <c r="L305" s="35">
        <v>17401</v>
      </c>
      <c r="M305">
        <v>71048283</v>
      </c>
      <c r="N305" t="str">
        <f>IF(Table6[[#This Row],[Selling_Price_per_Unit]]&lt;=$I$5,"Low",IF(Table6[[#This Row],[Selling_Price_per_Unit]]&lt;=$I$6,"Mid","Premium"))</f>
        <v>Premium</v>
      </c>
      <c r="O305">
        <v>53139061</v>
      </c>
      <c r="R305" s="34" t="s">
        <v>955</v>
      </c>
      <c r="S305" s="7" t="s">
        <v>1608</v>
      </c>
      <c r="T305" s="35">
        <v>8221</v>
      </c>
      <c r="U305">
        <v>6930303</v>
      </c>
      <c r="V305" t="str">
        <f>IF(Table7[[#This Row],[Selling_Price_per_Unit]]&lt;=$Q$4,"Low",IF(Table7[[#This Row],[Selling_Price_per_Unit]]&lt;=$Q$5,"Mid","Premium"))</f>
        <v>Mid</v>
      </c>
      <c r="W305">
        <v>5094456</v>
      </c>
    </row>
    <row r="306" spans="2:23" x14ac:dyDescent="0.3">
      <c r="B306" t="s">
        <v>935</v>
      </c>
      <c r="C306" t="s">
        <v>1600</v>
      </c>
      <c r="D306">
        <v>11417</v>
      </c>
      <c r="E306">
        <v>11417000</v>
      </c>
      <c r="F306" t="str">
        <f>IF(Table5[[#This Row],[Selling_Price_per_Unit]]&lt;=$A$5,"Low",IF(Table5[[#This Row],[Selling_Price_per_Unit]]&lt;=$A$6,"Mid","Premium"))</f>
        <v>Premium</v>
      </c>
      <c r="G306">
        <v>-2932866</v>
      </c>
      <c r="J306" s="34" t="s">
        <v>916</v>
      </c>
      <c r="K306" s="7" t="s">
        <v>1593</v>
      </c>
      <c r="L306" s="35">
        <v>1736</v>
      </c>
      <c r="M306">
        <v>3553592</v>
      </c>
      <c r="N306" t="str">
        <f>IF(Table6[[#This Row],[Selling_Price_per_Unit]]&lt;=$I$5,"Low",IF(Table6[[#This Row],[Selling_Price_per_Unit]]&lt;=$I$6,"Mid","Premium"))</f>
        <v>Low</v>
      </c>
      <c r="O306">
        <v>-26390593</v>
      </c>
      <c r="R306" s="36" t="s">
        <v>956</v>
      </c>
      <c r="S306" s="37" t="s">
        <v>1450</v>
      </c>
      <c r="T306" s="38">
        <v>8873</v>
      </c>
      <c r="U306">
        <v>16716732</v>
      </c>
      <c r="V306" t="str">
        <f>IF(Table7[[#This Row],[Selling_Price_per_Unit]]&lt;=$Q$4,"Low",IF(Table7[[#This Row],[Selling_Price_per_Unit]]&lt;=$Q$5,"Mid","Premium"))</f>
        <v>Mid</v>
      </c>
      <c r="W306">
        <v>10619137</v>
      </c>
    </row>
    <row r="307" spans="2:23" x14ac:dyDescent="0.3">
      <c r="B307" t="s">
        <v>936</v>
      </c>
      <c r="C307" t="s">
        <v>1601</v>
      </c>
      <c r="D307">
        <v>19573</v>
      </c>
      <c r="E307">
        <v>46701178</v>
      </c>
      <c r="F307" t="str">
        <f>IF(Table5[[#This Row],[Selling_Price_per_Unit]]&lt;=$A$5,"Low",IF(Table5[[#This Row],[Selling_Price_per_Unit]]&lt;=$A$6,"Mid","Premium"))</f>
        <v>Premium</v>
      </c>
      <c r="G307">
        <v>28273424</v>
      </c>
      <c r="J307" s="34" t="s">
        <v>919</v>
      </c>
      <c r="K307" s="7" t="s">
        <v>1594</v>
      </c>
      <c r="L307" s="35">
        <v>16963</v>
      </c>
      <c r="M307">
        <v>37335563</v>
      </c>
      <c r="N307" t="str">
        <f>IF(Table6[[#This Row],[Selling_Price_per_Unit]]&lt;=$I$5,"Low",IF(Table6[[#This Row],[Selling_Price_per_Unit]]&lt;=$I$6,"Mid","Premium"))</f>
        <v>Premium</v>
      </c>
      <c r="O307">
        <v>25382463</v>
      </c>
      <c r="R307" s="36" t="s">
        <v>958</v>
      </c>
      <c r="S307" s="37" t="s">
        <v>1440</v>
      </c>
      <c r="T307" s="38">
        <v>17627</v>
      </c>
      <c r="U307">
        <v>73257812</v>
      </c>
      <c r="V307" t="str">
        <f>IF(Table7[[#This Row],[Selling_Price_per_Unit]]&lt;=$Q$4,"Low",IF(Table7[[#This Row],[Selling_Price_per_Unit]]&lt;=$Q$5,"Mid","Premium"))</f>
        <v>Premium</v>
      </c>
      <c r="W307">
        <v>12639003</v>
      </c>
    </row>
    <row r="308" spans="2:23" x14ac:dyDescent="0.3">
      <c r="B308" t="s">
        <v>939</v>
      </c>
      <c r="C308" t="s">
        <v>1410</v>
      </c>
      <c r="D308">
        <v>19326</v>
      </c>
      <c r="E308">
        <v>36854682</v>
      </c>
      <c r="F308" t="str">
        <f>IF(Table5[[#This Row],[Selling_Price_per_Unit]]&lt;=$A$5,"Low",IF(Table5[[#This Row],[Selling_Price_per_Unit]]&lt;=$A$6,"Mid","Premium"))</f>
        <v>Premium</v>
      </c>
      <c r="G308">
        <v>16243953</v>
      </c>
      <c r="J308" s="34" t="s">
        <v>921</v>
      </c>
      <c r="K308" s="7" t="s">
        <v>1574</v>
      </c>
      <c r="L308" s="35">
        <v>18169</v>
      </c>
      <c r="M308">
        <v>57414040</v>
      </c>
      <c r="N308" t="str">
        <f>IF(Table6[[#This Row],[Selling_Price_per_Unit]]&lt;=$I$5,"Low",IF(Table6[[#This Row],[Selling_Price_per_Unit]]&lt;=$I$6,"Mid","Premium"))</f>
        <v>Premium</v>
      </c>
      <c r="O308">
        <v>20923305</v>
      </c>
      <c r="R308" s="36" t="s">
        <v>963</v>
      </c>
      <c r="S308" s="37" t="s">
        <v>1611</v>
      </c>
      <c r="T308" s="38">
        <v>6417</v>
      </c>
      <c r="U308">
        <v>31167369</v>
      </c>
      <c r="V308" t="str">
        <f>IF(Table7[[#This Row],[Selling_Price_per_Unit]]&lt;=$Q$4,"Low",IF(Table7[[#This Row],[Selling_Price_per_Unit]]&lt;=$Q$5,"Mid","Premium"))</f>
        <v>Mid</v>
      </c>
      <c r="W308">
        <v>16215411</v>
      </c>
    </row>
    <row r="309" spans="2:23" x14ac:dyDescent="0.3">
      <c r="B309" t="s">
        <v>940</v>
      </c>
      <c r="C309" t="s">
        <v>1602</v>
      </c>
      <c r="D309">
        <v>11882</v>
      </c>
      <c r="E309">
        <v>55393884</v>
      </c>
      <c r="F309" t="str">
        <f>IF(Table5[[#This Row],[Selling_Price_per_Unit]]&lt;=$A$5,"Low",IF(Table5[[#This Row],[Selling_Price_per_Unit]]&lt;=$A$6,"Mid","Premium"))</f>
        <v>Premium</v>
      </c>
      <c r="G309">
        <v>-14266639</v>
      </c>
      <c r="J309" s="34" t="s">
        <v>922</v>
      </c>
      <c r="K309" s="7" t="s">
        <v>1595</v>
      </c>
      <c r="L309" s="35">
        <v>1648</v>
      </c>
      <c r="M309">
        <v>3328960</v>
      </c>
      <c r="N309" t="str">
        <f>IF(Table6[[#This Row],[Selling_Price_per_Unit]]&lt;=$I$5,"Low",IF(Table6[[#This Row],[Selling_Price_per_Unit]]&lt;=$I$6,"Mid","Premium"))</f>
        <v>Low</v>
      </c>
      <c r="O309">
        <v>-21632518</v>
      </c>
      <c r="R309" s="34" t="s">
        <v>966</v>
      </c>
      <c r="S309" s="7" t="s">
        <v>1051</v>
      </c>
      <c r="T309" s="35">
        <v>17295</v>
      </c>
      <c r="U309">
        <v>41490705</v>
      </c>
      <c r="V309" t="str">
        <f>IF(Table7[[#This Row],[Selling_Price_per_Unit]]&lt;=$Q$4,"Low",IF(Table7[[#This Row],[Selling_Price_per_Unit]]&lt;=$Q$5,"Mid","Premium"))</f>
        <v>Premium</v>
      </c>
      <c r="W309">
        <v>14918928</v>
      </c>
    </row>
    <row r="310" spans="2:23" x14ac:dyDescent="0.3">
      <c r="B310" t="s">
        <v>942</v>
      </c>
      <c r="C310" t="s">
        <v>1267</v>
      </c>
      <c r="D310">
        <v>6935</v>
      </c>
      <c r="E310">
        <v>20541470</v>
      </c>
      <c r="F310" t="str">
        <f>IF(Table5[[#This Row],[Selling_Price_per_Unit]]&lt;=$A$5,"Low",IF(Table5[[#This Row],[Selling_Price_per_Unit]]&lt;=$A$6,"Mid","Premium"))</f>
        <v>Mid</v>
      </c>
      <c r="G310">
        <v>6651782</v>
      </c>
      <c r="J310" s="34" t="s">
        <v>923</v>
      </c>
      <c r="K310" s="7" t="s">
        <v>1596</v>
      </c>
      <c r="L310" s="35">
        <v>14895</v>
      </c>
      <c r="M310">
        <v>3679065</v>
      </c>
      <c r="N310" t="str">
        <f>IF(Table6[[#This Row],[Selling_Price_per_Unit]]&lt;=$I$5,"Low",IF(Table6[[#This Row],[Selling_Price_per_Unit]]&lt;=$I$6,"Mid","Premium"))</f>
        <v>Premium</v>
      </c>
      <c r="O310">
        <v>-276786</v>
      </c>
      <c r="R310" s="36" t="s">
        <v>967</v>
      </c>
      <c r="S310" s="37" t="s">
        <v>1130</v>
      </c>
      <c r="T310" s="38">
        <v>12638</v>
      </c>
      <c r="U310">
        <v>5206856</v>
      </c>
      <c r="V310" t="str">
        <f>IF(Table7[[#This Row],[Selling_Price_per_Unit]]&lt;=$Q$4,"Low",IF(Table7[[#This Row],[Selling_Price_per_Unit]]&lt;=$Q$5,"Mid","Premium"))</f>
        <v>Premium</v>
      </c>
      <c r="W310">
        <v>2025724</v>
      </c>
    </row>
    <row r="311" spans="2:23" x14ac:dyDescent="0.3">
      <c r="B311" t="s">
        <v>944</v>
      </c>
      <c r="C311" t="s">
        <v>1201</v>
      </c>
      <c r="D311">
        <v>2060</v>
      </c>
      <c r="E311">
        <v>10217600</v>
      </c>
      <c r="F311" t="str">
        <f>IF(Table5[[#This Row],[Selling_Price_per_Unit]]&lt;=$A$5,"Low",IF(Table5[[#This Row],[Selling_Price_per_Unit]]&lt;=$A$6,"Mid","Premium"))</f>
        <v>Low</v>
      </c>
      <c r="G311">
        <v>-55444380</v>
      </c>
      <c r="J311" s="34" t="s">
        <v>924</v>
      </c>
      <c r="K311" s="7" t="s">
        <v>1597</v>
      </c>
      <c r="L311" s="35">
        <v>6395</v>
      </c>
      <c r="M311">
        <v>17113020</v>
      </c>
      <c r="N311" t="str">
        <f>IF(Table6[[#This Row],[Selling_Price_per_Unit]]&lt;=$I$5,"Low",IF(Table6[[#This Row],[Selling_Price_per_Unit]]&lt;=$I$6,"Mid","Premium"))</f>
        <v>Low</v>
      </c>
      <c r="O311">
        <v>-5117989</v>
      </c>
      <c r="R311" s="34" t="s">
        <v>969</v>
      </c>
      <c r="S311" s="7" t="s">
        <v>1567</v>
      </c>
      <c r="T311" s="35">
        <v>19844</v>
      </c>
      <c r="U311">
        <v>45938860</v>
      </c>
      <c r="V311" t="str">
        <f>IF(Table7[[#This Row],[Selling_Price_per_Unit]]&lt;=$Q$4,"Low",IF(Table7[[#This Row],[Selling_Price_per_Unit]]&lt;=$Q$5,"Mid","Premium"))</f>
        <v>Premium</v>
      </c>
      <c r="W311">
        <v>14901225</v>
      </c>
    </row>
    <row r="312" spans="2:23" x14ac:dyDescent="0.3">
      <c r="B312" t="s">
        <v>945</v>
      </c>
      <c r="C312" t="s">
        <v>1129</v>
      </c>
      <c r="D312">
        <v>13829</v>
      </c>
      <c r="E312">
        <v>45331462</v>
      </c>
      <c r="F312" t="str">
        <f>IF(Table5[[#This Row],[Selling_Price_per_Unit]]&lt;=$A$5,"Low",IF(Table5[[#This Row],[Selling_Price_per_Unit]]&lt;=$A$6,"Mid","Premium"))</f>
        <v>Premium</v>
      </c>
      <c r="G312">
        <v>36501263</v>
      </c>
      <c r="J312" s="34" t="s">
        <v>926</v>
      </c>
      <c r="K312" s="7" t="s">
        <v>1352</v>
      </c>
      <c r="L312" s="35">
        <v>12523</v>
      </c>
      <c r="M312">
        <v>26110455</v>
      </c>
      <c r="N312" t="str">
        <f>IF(Table6[[#This Row],[Selling_Price_per_Unit]]&lt;=$I$5,"Low",IF(Table6[[#This Row],[Selling_Price_per_Unit]]&lt;=$I$6,"Mid","Premium"))</f>
        <v>Premium</v>
      </c>
      <c r="O312">
        <v>21176676</v>
      </c>
      <c r="R312" s="36" t="s">
        <v>970</v>
      </c>
      <c r="S312" s="37" t="s">
        <v>1165</v>
      </c>
      <c r="T312" s="38">
        <v>18932</v>
      </c>
      <c r="U312">
        <v>42369816</v>
      </c>
      <c r="V312" t="str">
        <f>IF(Table7[[#This Row],[Selling_Price_per_Unit]]&lt;=$Q$4,"Low",IF(Table7[[#This Row],[Selling_Price_per_Unit]]&lt;=$Q$5,"Mid","Premium"))</f>
        <v>Premium</v>
      </c>
      <c r="W312">
        <v>20223542</v>
      </c>
    </row>
    <row r="313" spans="2:23" x14ac:dyDescent="0.3">
      <c r="B313" t="s">
        <v>949</v>
      </c>
      <c r="C313" t="s">
        <v>1606</v>
      </c>
      <c r="D313">
        <v>9129</v>
      </c>
      <c r="E313">
        <v>26848389</v>
      </c>
      <c r="F313" t="str">
        <f>IF(Table5[[#This Row],[Selling_Price_per_Unit]]&lt;=$A$5,"Low",IF(Table5[[#This Row],[Selling_Price_per_Unit]]&lt;=$A$6,"Mid","Premium"))</f>
        <v>Mid</v>
      </c>
      <c r="G313">
        <v>8132753</v>
      </c>
      <c r="J313" s="34" t="s">
        <v>927</v>
      </c>
      <c r="K313" s="7" t="s">
        <v>1121</v>
      </c>
      <c r="L313" s="35">
        <v>12199</v>
      </c>
      <c r="M313">
        <v>6428873</v>
      </c>
      <c r="N313" t="str">
        <f>IF(Table6[[#This Row],[Selling_Price_per_Unit]]&lt;=$I$5,"Low",IF(Table6[[#This Row],[Selling_Price_per_Unit]]&lt;=$I$6,"Mid","Premium"))</f>
        <v>Premium</v>
      </c>
      <c r="O313">
        <v>279260</v>
      </c>
      <c r="R313" s="36" t="s">
        <v>972</v>
      </c>
      <c r="S313" s="37" t="s">
        <v>1613</v>
      </c>
      <c r="T313" s="38">
        <v>16976</v>
      </c>
      <c r="U313">
        <v>56547056</v>
      </c>
      <c r="V313" t="str">
        <f>IF(Table7[[#This Row],[Selling_Price_per_Unit]]&lt;=$Q$4,"Low",IF(Table7[[#This Row],[Selling_Price_per_Unit]]&lt;=$Q$5,"Mid","Premium"))</f>
        <v>Premium</v>
      </c>
      <c r="W313">
        <v>27410721</v>
      </c>
    </row>
    <row r="314" spans="2:23" x14ac:dyDescent="0.3">
      <c r="B314" t="s">
        <v>954</v>
      </c>
      <c r="C314" t="s">
        <v>1271</v>
      </c>
      <c r="D314">
        <v>15216</v>
      </c>
      <c r="E314">
        <v>30508080</v>
      </c>
      <c r="F314" t="str">
        <f>IF(Table5[[#This Row],[Selling_Price_per_Unit]]&lt;=$A$5,"Low",IF(Table5[[#This Row],[Selling_Price_per_Unit]]&lt;=$A$6,"Mid","Premium"))</f>
        <v>Premium</v>
      </c>
      <c r="G314">
        <v>24674244</v>
      </c>
      <c r="J314" s="34" t="s">
        <v>930</v>
      </c>
      <c r="K314" s="7" t="s">
        <v>1375</v>
      </c>
      <c r="L314" s="35">
        <v>7282</v>
      </c>
      <c r="M314">
        <v>3415258</v>
      </c>
      <c r="N314" t="str">
        <f>IF(Table6[[#This Row],[Selling_Price_per_Unit]]&lt;=$I$5,"Low",IF(Table6[[#This Row],[Selling_Price_per_Unit]]&lt;=$I$6,"Mid","Premium"))</f>
        <v>Mid</v>
      </c>
      <c r="O314">
        <v>-58359</v>
      </c>
      <c r="R314" s="34" t="s">
        <v>975</v>
      </c>
      <c r="S314" s="7" t="s">
        <v>1243</v>
      </c>
      <c r="T314" s="35">
        <v>8637</v>
      </c>
      <c r="U314">
        <v>7574649</v>
      </c>
      <c r="V314" t="str">
        <f>IF(Table7[[#This Row],[Selling_Price_per_Unit]]&lt;=$Q$4,"Low",IF(Table7[[#This Row],[Selling_Price_per_Unit]]&lt;=$Q$5,"Mid","Premium"))</f>
        <v>Mid</v>
      </c>
      <c r="W314">
        <v>-4319936</v>
      </c>
    </row>
    <row r="315" spans="2:23" x14ac:dyDescent="0.3">
      <c r="B315" t="s">
        <v>957</v>
      </c>
      <c r="C315" t="s">
        <v>1609</v>
      </c>
      <c r="D315">
        <v>7407</v>
      </c>
      <c r="E315">
        <v>16043562</v>
      </c>
      <c r="F315" t="str">
        <f>IF(Table5[[#This Row],[Selling_Price_per_Unit]]&lt;=$A$5,"Low",IF(Table5[[#This Row],[Selling_Price_per_Unit]]&lt;=$A$6,"Mid","Premium"))</f>
        <v>Mid</v>
      </c>
      <c r="G315">
        <v>-10205984</v>
      </c>
      <c r="J315" s="34" t="s">
        <v>934</v>
      </c>
      <c r="K315" s="7" t="s">
        <v>1163</v>
      </c>
      <c r="L315" s="35">
        <v>6799</v>
      </c>
      <c r="M315">
        <v>21199282</v>
      </c>
      <c r="N315" t="str">
        <f>IF(Table6[[#This Row],[Selling_Price_per_Unit]]&lt;=$I$5,"Low",IF(Table6[[#This Row],[Selling_Price_per_Unit]]&lt;=$I$6,"Mid","Premium"))</f>
        <v>Mid</v>
      </c>
      <c r="O315">
        <v>-13459513</v>
      </c>
      <c r="R315" s="36" t="s">
        <v>976</v>
      </c>
      <c r="S315" s="37" t="s">
        <v>1577</v>
      </c>
      <c r="T315" s="38">
        <v>18847</v>
      </c>
      <c r="U315">
        <v>52394660</v>
      </c>
      <c r="V315" t="str">
        <f>IF(Table7[[#This Row],[Selling_Price_per_Unit]]&lt;=$Q$4,"Low",IF(Table7[[#This Row],[Selling_Price_per_Unit]]&lt;=$Q$5,"Mid","Premium"))</f>
        <v>Premium</v>
      </c>
      <c r="W315">
        <v>28532338</v>
      </c>
    </row>
    <row r="316" spans="2:23" x14ac:dyDescent="0.3">
      <c r="B316" t="s">
        <v>959</v>
      </c>
      <c r="C316" t="s">
        <v>1298</v>
      </c>
      <c r="D316">
        <v>7156</v>
      </c>
      <c r="E316">
        <v>24151500</v>
      </c>
      <c r="F316" t="str">
        <f>IF(Table5[[#This Row],[Selling_Price_per_Unit]]&lt;=$A$5,"Low",IF(Table5[[#This Row],[Selling_Price_per_Unit]]&lt;=$A$6,"Mid","Premium"))</f>
        <v>Mid</v>
      </c>
      <c r="G316">
        <v>-12700318</v>
      </c>
      <c r="J316" s="34" t="s">
        <v>938</v>
      </c>
      <c r="K316" s="7" t="s">
        <v>1174</v>
      </c>
      <c r="L316" s="35">
        <v>5906</v>
      </c>
      <c r="M316">
        <v>15916670</v>
      </c>
      <c r="N316" t="str">
        <f>IF(Table6[[#This Row],[Selling_Price_per_Unit]]&lt;=$I$5,"Low",IF(Table6[[#This Row],[Selling_Price_per_Unit]]&lt;=$I$6,"Mid","Premium"))</f>
        <v>Low</v>
      </c>
      <c r="O316">
        <v>-7937910</v>
      </c>
      <c r="R316" s="34" t="s">
        <v>978</v>
      </c>
      <c r="S316" s="7" t="s">
        <v>1614</v>
      </c>
      <c r="T316" s="35">
        <v>15391</v>
      </c>
      <c r="U316">
        <v>69274891</v>
      </c>
      <c r="V316" t="str">
        <f>IF(Table7[[#This Row],[Selling_Price_per_Unit]]&lt;=$Q$4,"Low",IF(Table7[[#This Row],[Selling_Price_per_Unit]]&lt;=$Q$5,"Mid","Premium"))</f>
        <v>Premium</v>
      </c>
      <c r="W316">
        <v>18861853</v>
      </c>
    </row>
    <row r="317" spans="2:23" x14ac:dyDescent="0.3">
      <c r="B317" t="s">
        <v>961</v>
      </c>
      <c r="C317" t="s">
        <v>1263</v>
      </c>
      <c r="D317">
        <v>9786</v>
      </c>
      <c r="E317">
        <v>25903542</v>
      </c>
      <c r="F317" t="str">
        <f>IF(Table5[[#This Row],[Selling_Price_per_Unit]]&lt;=$A$5,"Low",IF(Table5[[#This Row],[Selling_Price_per_Unit]]&lt;=$A$6,"Mid","Premium"))</f>
        <v>Mid</v>
      </c>
      <c r="G317">
        <v>12863307</v>
      </c>
      <c r="J317" s="34" t="s">
        <v>941</v>
      </c>
      <c r="K317" s="7" t="s">
        <v>1369</v>
      </c>
      <c r="L317" s="35">
        <v>5937</v>
      </c>
      <c r="M317">
        <v>11369355</v>
      </c>
      <c r="N317" t="str">
        <f>IF(Table6[[#This Row],[Selling_Price_per_Unit]]&lt;=$I$5,"Low",IF(Table6[[#This Row],[Selling_Price_per_Unit]]&lt;=$I$6,"Mid","Premium"))</f>
        <v>Low</v>
      </c>
      <c r="O317">
        <v>-14990618</v>
      </c>
      <c r="R317" s="36" t="s">
        <v>979</v>
      </c>
      <c r="S317" s="37" t="s">
        <v>1469</v>
      </c>
      <c r="T317" s="38">
        <v>8840</v>
      </c>
      <c r="U317">
        <v>26387400</v>
      </c>
      <c r="V317" t="str">
        <f>IF(Table7[[#This Row],[Selling_Price_per_Unit]]&lt;=$Q$4,"Low",IF(Table7[[#This Row],[Selling_Price_per_Unit]]&lt;=$Q$5,"Mid","Premium"))</f>
        <v>Mid</v>
      </c>
      <c r="W317">
        <v>-5520006</v>
      </c>
    </row>
    <row r="318" spans="2:23" x14ac:dyDescent="0.3">
      <c r="B318" t="s">
        <v>964</v>
      </c>
      <c r="C318" t="s">
        <v>1531</v>
      </c>
      <c r="D318">
        <v>9929</v>
      </c>
      <c r="E318">
        <v>8578656</v>
      </c>
      <c r="F318" t="str">
        <f>IF(Table5[[#This Row],[Selling_Price_per_Unit]]&lt;=$A$5,"Low",IF(Table5[[#This Row],[Selling_Price_per_Unit]]&lt;=$A$6,"Mid","Premium"))</f>
        <v>Mid</v>
      </c>
      <c r="G318">
        <v>4518224</v>
      </c>
      <c r="J318" s="34" t="s">
        <v>946</v>
      </c>
      <c r="K318" s="7" t="s">
        <v>1604</v>
      </c>
      <c r="L318" s="35">
        <v>3326</v>
      </c>
      <c r="M318">
        <v>12535694</v>
      </c>
      <c r="N318" t="str">
        <f>IF(Table6[[#This Row],[Selling_Price_per_Unit]]&lt;=$I$5,"Low",IF(Table6[[#This Row],[Selling_Price_per_Unit]]&lt;=$I$6,"Mid","Premium"))</f>
        <v>Low</v>
      </c>
      <c r="O318">
        <v>3501740</v>
      </c>
      <c r="R318" s="36" t="s">
        <v>981</v>
      </c>
      <c r="S318" s="37" t="s">
        <v>1586</v>
      </c>
      <c r="T318" s="38">
        <v>13915</v>
      </c>
      <c r="U318">
        <v>2449040</v>
      </c>
      <c r="V318" t="str">
        <f>IF(Table7[[#This Row],[Selling_Price_per_Unit]]&lt;=$Q$4,"Low",IF(Table7[[#This Row],[Selling_Price_per_Unit]]&lt;=$Q$5,"Mid","Premium"))</f>
        <v>Premium</v>
      </c>
      <c r="W318">
        <v>-155867</v>
      </c>
    </row>
    <row r="319" spans="2:23" x14ac:dyDescent="0.3">
      <c r="B319" t="s">
        <v>977</v>
      </c>
      <c r="C319" t="s">
        <v>1492</v>
      </c>
      <c r="D319">
        <v>18420</v>
      </c>
      <c r="E319">
        <v>65962020</v>
      </c>
      <c r="F319" t="str">
        <f>IF(Table5[[#This Row],[Selling_Price_per_Unit]]&lt;=$A$5,"Low",IF(Table5[[#This Row],[Selling_Price_per_Unit]]&lt;=$A$6,"Mid","Premium"))</f>
        <v>Premium</v>
      </c>
      <c r="G319">
        <v>17277201</v>
      </c>
      <c r="J319" s="34" t="s">
        <v>951</v>
      </c>
      <c r="K319" s="7" t="s">
        <v>1057</v>
      </c>
      <c r="L319" s="35">
        <v>9193</v>
      </c>
      <c r="M319">
        <v>39300075</v>
      </c>
      <c r="N319" t="str">
        <f>IF(Table6[[#This Row],[Selling_Price_per_Unit]]&lt;=$I$5,"Low",IF(Table6[[#This Row],[Selling_Price_per_Unit]]&lt;=$I$6,"Mid","Premium"))</f>
        <v>Mid</v>
      </c>
      <c r="O319">
        <v>-11774885</v>
      </c>
      <c r="R319" s="36" t="s">
        <v>987</v>
      </c>
      <c r="S319" s="37" t="s">
        <v>1617</v>
      </c>
      <c r="T319" s="38">
        <v>14177</v>
      </c>
      <c r="U319">
        <v>50796191</v>
      </c>
      <c r="V319" t="str">
        <f>IF(Table7[[#This Row],[Selling_Price_per_Unit]]&lt;=$Q$4,"Low",IF(Table7[[#This Row],[Selling_Price_per_Unit]]&lt;=$Q$5,"Mid","Premium"))</f>
        <v>Premium</v>
      </c>
      <c r="W319">
        <v>-3305061</v>
      </c>
    </row>
    <row r="320" spans="2:23" x14ac:dyDescent="0.3">
      <c r="B320" t="s">
        <v>983</v>
      </c>
      <c r="C320" t="s">
        <v>1616</v>
      </c>
      <c r="D320">
        <v>13416</v>
      </c>
      <c r="E320">
        <v>41670096</v>
      </c>
      <c r="F320" t="str">
        <f>IF(Table5[[#This Row],[Selling_Price_per_Unit]]&lt;=$A$5,"Low",IF(Table5[[#This Row],[Selling_Price_per_Unit]]&lt;=$A$6,"Mid","Premium"))</f>
        <v>Premium</v>
      </c>
      <c r="G320">
        <v>13032536</v>
      </c>
      <c r="J320" s="34" t="s">
        <v>952</v>
      </c>
      <c r="K320" s="7" t="s">
        <v>1515</v>
      </c>
      <c r="L320" s="35">
        <v>9764</v>
      </c>
      <c r="M320">
        <v>1406016</v>
      </c>
      <c r="N320" t="str">
        <f>IF(Table6[[#This Row],[Selling_Price_per_Unit]]&lt;=$I$5,"Low",IF(Table6[[#This Row],[Selling_Price_per_Unit]]&lt;=$I$6,"Mid","Premium"))</f>
        <v>Mid</v>
      </c>
      <c r="O320">
        <v>-810048</v>
      </c>
      <c r="R320" s="36" t="s">
        <v>990</v>
      </c>
      <c r="S320" s="37" t="s">
        <v>1563</v>
      </c>
      <c r="T320" s="38">
        <v>6679</v>
      </c>
      <c r="U320">
        <v>25694113</v>
      </c>
      <c r="V320" t="str">
        <f>IF(Table7[[#This Row],[Selling_Price_per_Unit]]&lt;=$Q$4,"Low",IF(Table7[[#This Row],[Selling_Price_per_Unit]]&lt;=$Q$5,"Mid","Premium"))</f>
        <v>Mid</v>
      </c>
      <c r="W320">
        <v>-3778864</v>
      </c>
    </row>
    <row r="321" spans="2:23" x14ac:dyDescent="0.3">
      <c r="B321" t="s">
        <v>984</v>
      </c>
      <c r="C321" t="s">
        <v>1049</v>
      </c>
      <c r="D321">
        <v>10234</v>
      </c>
      <c r="E321">
        <v>6682802</v>
      </c>
      <c r="F321" t="str">
        <f>IF(Table5[[#This Row],[Selling_Price_per_Unit]]&lt;=$A$5,"Low",IF(Table5[[#This Row],[Selling_Price_per_Unit]]&lt;=$A$6,"Mid","Premium"))</f>
        <v>Mid</v>
      </c>
      <c r="G321">
        <v>2272530</v>
      </c>
      <c r="J321" s="34" t="s">
        <v>953</v>
      </c>
      <c r="K321" s="7" t="s">
        <v>1607</v>
      </c>
      <c r="L321" s="35">
        <v>14186</v>
      </c>
      <c r="M321">
        <v>38642664</v>
      </c>
      <c r="N321" t="str">
        <f>IF(Table6[[#This Row],[Selling_Price_per_Unit]]&lt;=$I$5,"Low",IF(Table6[[#This Row],[Selling_Price_per_Unit]]&lt;=$I$6,"Mid","Premium"))</f>
        <v>Premium</v>
      </c>
      <c r="O321">
        <v>35610171</v>
      </c>
      <c r="R321" s="36" t="s">
        <v>994</v>
      </c>
      <c r="S321" s="37" t="s">
        <v>1622</v>
      </c>
      <c r="T321" s="38">
        <v>15328</v>
      </c>
      <c r="U321">
        <v>53142176</v>
      </c>
      <c r="V321" t="str">
        <f>IF(Table7[[#This Row],[Selling_Price_per_Unit]]&lt;=$Q$4,"Low",IF(Table7[[#This Row],[Selling_Price_per_Unit]]&lt;=$Q$5,"Mid","Premium"))</f>
        <v>Premium</v>
      </c>
      <c r="W321">
        <v>45323310</v>
      </c>
    </row>
    <row r="322" spans="2:23" x14ac:dyDescent="0.3">
      <c r="B322" t="s">
        <v>986</v>
      </c>
      <c r="C322" t="s">
        <v>1540</v>
      </c>
      <c r="D322">
        <v>3994</v>
      </c>
      <c r="E322">
        <v>16758824</v>
      </c>
      <c r="F322" t="str">
        <f>IF(Table5[[#This Row],[Selling_Price_per_Unit]]&lt;=$A$5,"Low",IF(Table5[[#This Row],[Selling_Price_per_Unit]]&lt;=$A$6,"Mid","Premium"))</f>
        <v>Low</v>
      </c>
      <c r="G322">
        <v>-15671409</v>
      </c>
      <c r="J322" s="34" t="s">
        <v>960</v>
      </c>
      <c r="K322" s="7" t="s">
        <v>1610</v>
      </c>
      <c r="L322" s="35">
        <v>10484</v>
      </c>
      <c r="M322">
        <v>31126996</v>
      </c>
      <c r="N322" t="str">
        <f>IF(Table6[[#This Row],[Selling_Price_per_Unit]]&lt;=$I$5,"Low",IF(Table6[[#This Row],[Selling_Price_per_Unit]]&lt;=$I$6,"Mid","Premium"))</f>
        <v>Mid</v>
      </c>
      <c r="O322">
        <v>965684</v>
      </c>
      <c r="R322" s="34" t="s">
        <v>996</v>
      </c>
      <c r="S322" s="7" t="s">
        <v>1150</v>
      </c>
      <c r="T322" s="35">
        <v>7988</v>
      </c>
      <c r="U322">
        <v>10024940</v>
      </c>
      <c r="V322" t="str">
        <f>IF(Table7[[#This Row],[Selling_Price_per_Unit]]&lt;=$Q$4,"Low",IF(Table7[[#This Row],[Selling_Price_per_Unit]]&lt;=$Q$5,"Mid","Premium"))</f>
        <v>Mid</v>
      </c>
      <c r="W322">
        <v>-3142336</v>
      </c>
    </row>
    <row r="323" spans="2:23" x14ac:dyDescent="0.3">
      <c r="B323" t="s">
        <v>988</v>
      </c>
      <c r="C323" t="s">
        <v>1618</v>
      </c>
      <c r="D323">
        <v>19768</v>
      </c>
      <c r="E323">
        <v>67547256</v>
      </c>
      <c r="F323" t="str">
        <f>IF(Table5[[#This Row],[Selling_Price_per_Unit]]&lt;=$A$5,"Low",IF(Table5[[#This Row],[Selling_Price_per_Unit]]&lt;=$A$6,"Mid","Premium"))</f>
        <v>Premium</v>
      </c>
      <c r="G323">
        <v>16194405</v>
      </c>
      <c r="J323" s="34" t="s">
        <v>962</v>
      </c>
      <c r="K323" s="7" t="s">
        <v>1380</v>
      </c>
      <c r="L323" s="35">
        <v>7401</v>
      </c>
      <c r="M323">
        <v>24090255</v>
      </c>
      <c r="N323" t="str">
        <f>IF(Table6[[#This Row],[Selling_Price_per_Unit]]&lt;=$I$5,"Low",IF(Table6[[#This Row],[Selling_Price_per_Unit]]&lt;=$I$6,"Mid","Premium"))</f>
        <v>Mid</v>
      </c>
      <c r="O323">
        <v>-2988728</v>
      </c>
      <c r="R323" s="36" t="s">
        <v>997</v>
      </c>
      <c r="S323" s="37" t="s">
        <v>1624</v>
      </c>
      <c r="T323" s="38">
        <v>5350</v>
      </c>
      <c r="U323">
        <v>16478000</v>
      </c>
      <c r="V323" t="str">
        <f>IF(Table7[[#This Row],[Selling_Price_per_Unit]]&lt;=$Q$4,"Low",IF(Table7[[#This Row],[Selling_Price_per_Unit]]&lt;=$Q$5,"Mid","Premium"))</f>
        <v>Low</v>
      </c>
      <c r="W323">
        <v>10006581</v>
      </c>
    </row>
    <row r="324" spans="2:23" x14ac:dyDescent="0.3">
      <c r="B324" t="s">
        <v>989</v>
      </c>
      <c r="C324" t="s">
        <v>1598</v>
      </c>
      <c r="D324">
        <v>13830</v>
      </c>
      <c r="E324">
        <v>47270940</v>
      </c>
      <c r="F324" t="str">
        <f>IF(Table5[[#This Row],[Selling_Price_per_Unit]]&lt;=$A$5,"Low",IF(Table5[[#This Row],[Selling_Price_per_Unit]]&lt;=$A$6,"Mid","Premium"))</f>
        <v>Premium</v>
      </c>
      <c r="G324">
        <v>24572952</v>
      </c>
      <c r="J324" s="34" t="s">
        <v>965</v>
      </c>
      <c r="K324" s="7" t="s">
        <v>1321</v>
      </c>
      <c r="L324" s="35">
        <v>16216</v>
      </c>
      <c r="M324">
        <v>6405320</v>
      </c>
      <c r="N324" t="str">
        <f>IF(Table6[[#This Row],[Selling_Price_per_Unit]]&lt;=$I$5,"Low",IF(Table6[[#This Row],[Selling_Price_per_Unit]]&lt;=$I$6,"Mid","Premium"))</f>
        <v>Premium</v>
      </c>
      <c r="O324">
        <v>1086733</v>
      </c>
      <c r="R324" s="36" t="s">
        <v>1002</v>
      </c>
      <c r="S324" s="37" t="s">
        <v>1410</v>
      </c>
      <c r="T324" s="38">
        <v>6948</v>
      </c>
      <c r="U324">
        <v>32738976</v>
      </c>
      <c r="V324" t="str">
        <f>IF(Table7[[#This Row],[Selling_Price_per_Unit]]&lt;=$Q$4,"Low",IF(Table7[[#This Row],[Selling_Price_per_Unit]]&lt;=$Q$5,"Mid","Premium"))</f>
        <v>Mid</v>
      </c>
      <c r="W324">
        <v>-37697970</v>
      </c>
    </row>
    <row r="325" spans="2:23" x14ac:dyDescent="0.3">
      <c r="B325" t="s">
        <v>992</v>
      </c>
      <c r="C325" t="s">
        <v>1620</v>
      </c>
      <c r="D325">
        <v>7930</v>
      </c>
      <c r="E325">
        <v>23084230</v>
      </c>
      <c r="F325" t="str">
        <f>IF(Table5[[#This Row],[Selling_Price_per_Unit]]&lt;=$A$5,"Low",IF(Table5[[#This Row],[Selling_Price_per_Unit]]&lt;=$A$6,"Mid","Premium"))</f>
        <v>Mid</v>
      </c>
      <c r="G325">
        <v>5704837</v>
      </c>
      <c r="J325" s="34" t="s">
        <v>968</v>
      </c>
      <c r="K325" s="7" t="s">
        <v>1612</v>
      </c>
      <c r="L325" s="35">
        <v>4030</v>
      </c>
      <c r="M325">
        <v>10046790</v>
      </c>
      <c r="N325" t="str">
        <f>IF(Table6[[#This Row],[Selling_Price_per_Unit]]&lt;=$I$5,"Low",IF(Table6[[#This Row],[Selling_Price_per_Unit]]&lt;=$I$6,"Mid","Premium"))</f>
        <v>Low</v>
      </c>
      <c r="O325">
        <v>-4308593</v>
      </c>
      <c r="R325" s="36" t="s">
        <v>1004</v>
      </c>
      <c r="S325" s="37" t="s">
        <v>1577</v>
      </c>
      <c r="T325" s="38">
        <v>10574</v>
      </c>
      <c r="U325">
        <v>37558848</v>
      </c>
      <c r="V325" t="str">
        <f>IF(Table7[[#This Row],[Selling_Price_per_Unit]]&lt;=$Q$4,"Low",IF(Table7[[#This Row],[Selling_Price_per_Unit]]&lt;=$Q$5,"Mid","Premium"))</f>
        <v>Mid</v>
      </c>
      <c r="W325">
        <v>20856586</v>
      </c>
    </row>
    <row r="326" spans="2:23" x14ac:dyDescent="0.3">
      <c r="B326" t="s">
        <v>993</v>
      </c>
      <c r="C326" t="s">
        <v>1621</v>
      </c>
      <c r="D326">
        <v>8654</v>
      </c>
      <c r="E326">
        <v>30514004</v>
      </c>
      <c r="F326" t="str">
        <f>IF(Table5[[#This Row],[Selling_Price_per_Unit]]&lt;=$A$5,"Low",IF(Table5[[#This Row],[Selling_Price_per_Unit]]&lt;=$A$6,"Mid","Premium"))</f>
        <v>Mid</v>
      </c>
      <c r="G326">
        <v>-8706885</v>
      </c>
      <c r="J326" s="34" t="s">
        <v>971</v>
      </c>
      <c r="K326" s="7" t="s">
        <v>1388</v>
      </c>
      <c r="L326" s="35">
        <v>7272</v>
      </c>
      <c r="M326">
        <v>22215960</v>
      </c>
      <c r="N326" t="str">
        <f>IF(Table6[[#This Row],[Selling_Price_per_Unit]]&lt;=$I$5,"Low",IF(Table6[[#This Row],[Selling_Price_per_Unit]]&lt;=$I$6,"Mid","Premium"))</f>
        <v>Mid</v>
      </c>
      <c r="O326">
        <v>6159523</v>
      </c>
      <c r="R326" s="36" t="s">
        <v>1006</v>
      </c>
      <c r="S326" s="37" t="s">
        <v>1231</v>
      </c>
      <c r="T326" s="38">
        <v>10300</v>
      </c>
      <c r="U326">
        <v>2585300</v>
      </c>
      <c r="V326" t="str">
        <f>IF(Table7[[#This Row],[Selling_Price_per_Unit]]&lt;=$Q$4,"Low",IF(Table7[[#This Row],[Selling_Price_per_Unit]]&lt;=$Q$5,"Mid","Premium"))</f>
        <v>Mid</v>
      </c>
      <c r="W326">
        <v>1966660</v>
      </c>
    </row>
    <row r="327" spans="2:23" x14ac:dyDescent="0.3">
      <c r="B327" t="s">
        <v>998</v>
      </c>
      <c r="C327" t="s">
        <v>1357</v>
      </c>
      <c r="D327">
        <v>18573</v>
      </c>
      <c r="E327">
        <v>54270306</v>
      </c>
      <c r="F327" t="str">
        <f>IF(Table5[[#This Row],[Selling_Price_per_Unit]]&lt;=$A$5,"Low",IF(Table5[[#This Row],[Selling_Price_per_Unit]]&lt;=$A$6,"Mid","Premium"))</f>
        <v>Premium</v>
      </c>
      <c r="G327">
        <v>38012562</v>
      </c>
      <c r="J327" s="34" t="s">
        <v>973</v>
      </c>
      <c r="K327" s="7" t="s">
        <v>1434</v>
      </c>
      <c r="L327" s="35">
        <v>17251</v>
      </c>
      <c r="M327">
        <v>17837534</v>
      </c>
      <c r="N327" t="str">
        <f>IF(Table6[[#This Row],[Selling_Price_per_Unit]]&lt;=$I$5,"Low",IF(Table6[[#This Row],[Selling_Price_per_Unit]]&lt;=$I$6,"Mid","Premium"))</f>
        <v>Premium</v>
      </c>
      <c r="O327">
        <v>2317795</v>
      </c>
      <c r="R327" s="36" t="s">
        <v>1008</v>
      </c>
      <c r="S327" s="37" t="s">
        <v>1627</v>
      </c>
      <c r="T327" s="38">
        <v>3138</v>
      </c>
      <c r="U327">
        <v>13374156</v>
      </c>
      <c r="V327" t="str">
        <f>IF(Table7[[#This Row],[Selling_Price_per_Unit]]&lt;=$Q$4,"Low",IF(Table7[[#This Row],[Selling_Price_per_Unit]]&lt;=$Q$5,"Mid","Premium"))</f>
        <v>Low</v>
      </c>
      <c r="W327">
        <v>-13863898</v>
      </c>
    </row>
    <row r="328" spans="2:23" x14ac:dyDescent="0.3">
      <c r="B328" t="s">
        <v>999</v>
      </c>
      <c r="C328" t="s">
        <v>1625</v>
      </c>
      <c r="D328">
        <v>15064</v>
      </c>
      <c r="E328">
        <v>47029808</v>
      </c>
      <c r="F328" t="str">
        <f>IF(Table5[[#This Row],[Selling_Price_per_Unit]]&lt;=$A$5,"Low",IF(Table5[[#This Row],[Selling_Price_per_Unit]]&lt;=$A$6,"Mid","Premium"))</f>
        <v>Premium</v>
      </c>
      <c r="G328">
        <v>4602979</v>
      </c>
      <c r="J328" s="34" t="s">
        <v>974</v>
      </c>
      <c r="K328" s="7" t="s">
        <v>1489</v>
      </c>
      <c r="L328" s="35">
        <v>4464</v>
      </c>
      <c r="M328">
        <v>7539696</v>
      </c>
      <c r="N328" t="str">
        <f>IF(Table6[[#This Row],[Selling_Price_per_Unit]]&lt;=$I$5,"Low",IF(Table6[[#This Row],[Selling_Price_per_Unit]]&lt;=$I$6,"Mid","Premium"))</f>
        <v>Low</v>
      </c>
      <c r="O328">
        <v>263755</v>
      </c>
      <c r="R328" s="34" t="s">
        <v>1010</v>
      </c>
      <c r="S328" s="7" t="s">
        <v>1628</v>
      </c>
      <c r="T328" s="35">
        <v>2882</v>
      </c>
      <c r="U328">
        <v>1688852</v>
      </c>
      <c r="V328" t="str">
        <f>IF(Table7[[#This Row],[Selling_Price_per_Unit]]&lt;=$Q$4,"Low",IF(Table7[[#This Row],[Selling_Price_per_Unit]]&lt;=$Q$5,"Mid","Premium"))</f>
        <v>Low</v>
      </c>
      <c r="W328">
        <v>-2891781</v>
      </c>
    </row>
    <row r="329" spans="2:23" x14ac:dyDescent="0.3">
      <c r="B329" t="s">
        <v>1000</v>
      </c>
      <c r="C329" t="s">
        <v>1110</v>
      </c>
      <c r="D329">
        <v>6578</v>
      </c>
      <c r="E329">
        <v>12524512</v>
      </c>
      <c r="F329" t="str">
        <f>IF(Table5[[#This Row],[Selling_Price_per_Unit]]&lt;=$A$5,"Low",IF(Table5[[#This Row],[Selling_Price_per_Unit]]&lt;=$A$6,"Mid","Premium"))</f>
        <v>Mid</v>
      </c>
      <c r="G329">
        <v>1023384</v>
      </c>
      <c r="J329" s="34" t="s">
        <v>980</v>
      </c>
      <c r="K329" s="7" t="s">
        <v>1310</v>
      </c>
      <c r="L329" s="35">
        <v>9467</v>
      </c>
      <c r="M329">
        <v>37167442</v>
      </c>
      <c r="N329" t="str">
        <f>IF(Table6[[#This Row],[Selling_Price_per_Unit]]&lt;=$I$5,"Low",IF(Table6[[#This Row],[Selling_Price_per_Unit]]&lt;=$I$6,"Mid","Premium"))</f>
        <v>Mid</v>
      </c>
      <c r="O329">
        <v>22917174</v>
      </c>
      <c r="R329" s="36" t="s">
        <v>1011</v>
      </c>
      <c r="S329" s="37" t="s">
        <v>1576</v>
      </c>
      <c r="T329" s="38">
        <v>2903</v>
      </c>
      <c r="U329">
        <v>4862525</v>
      </c>
      <c r="V329" t="str">
        <f>IF(Table7[[#This Row],[Selling_Price_per_Unit]]&lt;=$Q$4,"Low",IF(Table7[[#This Row],[Selling_Price_per_Unit]]&lt;=$Q$5,"Mid","Premium"))</f>
        <v>Low</v>
      </c>
      <c r="W329">
        <v>19283</v>
      </c>
    </row>
    <row r="330" spans="2:23" x14ac:dyDescent="0.3">
      <c r="B330" t="s">
        <v>1001</v>
      </c>
      <c r="C330" t="s">
        <v>1626</v>
      </c>
      <c r="D330">
        <v>13668</v>
      </c>
      <c r="E330">
        <v>55642428</v>
      </c>
      <c r="F330" t="str">
        <f>IF(Table5[[#This Row],[Selling_Price_per_Unit]]&lt;=$A$5,"Low",IF(Table5[[#This Row],[Selling_Price_per_Unit]]&lt;=$A$6,"Mid","Premium"))</f>
        <v>Premium</v>
      </c>
      <c r="G330">
        <v>33040718</v>
      </c>
      <c r="J330" s="34" t="s">
        <v>982</v>
      </c>
      <c r="K330" s="7" t="s">
        <v>1615</v>
      </c>
      <c r="L330" s="35">
        <v>13371</v>
      </c>
      <c r="M330">
        <v>43148217</v>
      </c>
      <c r="N330" t="str">
        <f>IF(Table6[[#This Row],[Selling_Price_per_Unit]]&lt;=$I$5,"Low",IF(Table6[[#This Row],[Selling_Price_per_Unit]]&lt;=$I$6,"Mid","Premium"))</f>
        <v>Premium</v>
      </c>
      <c r="O330">
        <v>-4017370</v>
      </c>
      <c r="R330" t="s">
        <v>341</v>
      </c>
      <c r="S330" t="s">
        <v>1296</v>
      </c>
      <c r="T330">
        <v>18395648</v>
      </c>
    </row>
    <row r="331" spans="2:23" x14ac:dyDescent="0.3">
      <c r="B331" t="s">
        <v>1007</v>
      </c>
      <c r="C331" t="s">
        <v>1493</v>
      </c>
      <c r="D331">
        <v>15583</v>
      </c>
      <c r="E331">
        <v>55428731</v>
      </c>
      <c r="F331" t="str">
        <f>IF(Table5[[#This Row],[Selling_Price_per_Unit]]&lt;=$A$5,"Low",IF(Table5[[#This Row],[Selling_Price_per_Unit]]&lt;=$A$6,"Mid","Premium"))</f>
        <v>Premium</v>
      </c>
      <c r="G331">
        <v>7456013</v>
      </c>
      <c r="J331" s="34" t="s">
        <v>985</v>
      </c>
      <c r="K331" s="7" t="s">
        <v>1422</v>
      </c>
      <c r="L331" s="35">
        <v>2345</v>
      </c>
      <c r="M331">
        <v>8205155</v>
      </c>
      <c r="N331" t="str">
        <f>IF(Table6[[#This Row],[Selling_Price_per_Unit]]&lt;=$I$5,"Low",IF(Table6[[#This Row],[Selling_Price_per_Unit]]&lt;=$I$6,"Mid","Premium"))</f>
        <v>Low</v>
      </c>
      <c r="O331">
        <v>70024</v>
      </c>
    </row>
    <row r="332" spans="2:23" x14ac:dyDescent="0.3">
      <c r="B332" t="s">
        <v>1013</v>
      </c>
      <c r="C332" t="s">
        <v>1533</v>
      </c>
      <c r="D332">
        <v>4792</v>
      </c>
      <c r="E332">
        <v>2084520</v>
      </c>
      <c r="F332" t="str">
        <f>IF(Table5[[#This Row],[Selling_Price_per_Unit]]&lt;=$A$5,"Low",IF(Table5[[#This Row],[Selling_Price_per_Unit]]&lt;=$A$6,"Mid","Premium"))</f>
        <v>Low</v>
      </c>
      <c r="G332">
        <v>-4520628</v>
      </c>
      <c r="J332" s="34" t="s">
        <v>991</v>
      </c>
      <c r="K332" s="7" t="s">
        <v>1619</v>
      </c>
      <c r="L332" s="35">
        <v>8110</v>
      </c>
      <c r="M332">
        <v>14938620</v>
      </c>
      <c r="N332" t="str">
        <f>IF(Table6[[#This Row],[Selling_Price_per_Unit]]&lt;=$I$5,"Low",IF(Table6[[#This Row],[Selling_Price_per_Unit]]&lt;=$I$6,"Mid","Premium"))</f>
        <v>Mid</v>
      </c>
      <c r="O332">
        <v>4185393</v>
      </c>
      <c r="R332" t="s">
        <v>307</v>
      </c>
      <c r="S332" t="s">
        <v>1272</v>
      </c>
      <c r="T332">
        <v>3058614</v>
      </c>
    </row>
    <row r="333" spans="2:23" x14ac:dyDescent="0.3">
      <c r="B333" t="s">
        <v>1015</v>
      </c>
      <c r="C333" t="s">
        <v>1388</v>
      </c>
      <c r="D333">
        <v>1919</v>
      </c>
      <c r="E333">
        <v>1005556</v>
      </c>
      <c r="F333" t="str">
        <f>IF(Table5[[#This Row],[Selling_Price_per_Unit]]&lt;=$A$5,"Low",IF(Table5[[#This Row],[Selling_Price_per_Unit]]&lt;=$A$6,"Mid","Premium"))</f>
        <v>Low</v>
      </c>
      <c r="G333">
        <v>-2275283</v>
      </c>
      <c r="J333" s="34" t="s">
        <v>995</v>
      </c>
      <c r="K333" s="7" t="s">
        <v>1623</v>
      </c>
      <c r="L333" s="35">
        <v>11645</v>
      </c>
      <c r="M333">
        <v>19738275</v>
      </c>
      <c r="N333" t="str">
        <f>IF(Table6[[#This Row],[Selling_Price_per_Unit]]&lt;=$I$5,"Low",IF(Table6[[#This Row],[Selling_Price_per_Unit]]&lt;=$I$6,"Mid","Premium"))</f>
        <v>Premium</v>
      </c>
      <c r="O333">
        <v>9454165</v>
      </c>
      <c r="R333" t="s">
        <v>717</v>
      </c>
      <c r="S333" t="s">
        <v>1105</v>
      </c>
      <c r="T333">
        <v>62317440</v>
      </c>
    </row>
    <row r="334" spans="2:23" x14ac:dyDescent="0.3">
      <c r="B334" t="s">
        <v>1016</v>
      </c>
      <c r="C334" t="s">
        <v>1630</v>
      </c>
      <c r="D334">
        <v>13911</v>
      </c>
      <c r="E334">
        <v>6496437</v>
      </c>
      <c r="F334" t="str">
        <f>IF(Table5[[#This Row],[Selling_Price_per_Unit]]&lt;=$A$5,"Low",IF(Table5[[#This Row],[Selling_Price_per_Unit]]&lt;=$A$6,"Mid","Premium"))</f>
        <v>Premium</v>
      </c>
      <c r="G334">
        <v>5301558</v>
      </c>
      <c r="J334" s="34" t="s">
        <v>1003</v>
      </c>
      <c r="K334" s="7" t="s">
        <v>1495</v>
      </c>
      <c r="L334" s="35">
        <v>19063</v>
      </c>
      <c r="M334">
        <v>52575754</v>
      </c>
      <c r="N334" t="str">
        <f>IF(Table6[[#This Row],[Selling_Price_per_Unit]]&lt;=$I$5,"Low",IF(Table6[[#This Row],[Selling_Price_per_Unit]]&lt;=$I$6,"Mid","Premium"))</f>
        <v>Premium</v>
      </c>
      <c r="O334">
        <v>49156243</v>
      </c>
      <c r="R334" t="s">
        <v>956</v>
      </c>
      <c r="S334" t="s">
        <v>1450</v>
      </c>
      <c r="T334">
        <v>16716732</v>
      </c>
    </row>
    <row r="335" spans="2:23" x14ac:dyDescent="0.3">
      <c r="B335" t="s">
        <v>1017</v>
      </c>
      <c r="C335" t="s">
        <v>1085</v>
      </c>
      <c r="D335">
        <v>6017</v>
      </c>
      <c r="E335">
        <v>21962050</v>
      </c>
      <c r="F335" t="str">
        <f>IF(Table5[[#This Row],[Selling_Price_per_Unit]]&lt;=$A$5,"Low",IF(Table5[[#This Row],[Selling_Price_per_Unit]]&lt;=$A$6,"Mid","Premium"))</f>
        <v>Mid</v>
      </c>
      <c r="G335">
        <v>-17567645</v>
      </c>
      <c r="J335" s="34" t="s">
        <v>1005</v>
      </c>
      <c r="K335" s="7" t="s">
        <v>1562</v>
      </c>
      <c r="L335" s="35">
        <v>7906</v>
      </c>
      <c r="M335">
        <v>10926092</v>
      </c>
      <c r="N335" t="str">
        <f>IF(Table6[[#This Row],[Selling_Price_per_Unit]]&lt;=$I$5,"Low",IF(Table6[[#This Row],[Selling_Price_per_Unit]]&lt;=$I$6,"Mid","Premium"))</f>
        <v>Mid</v>
      </c>
      <c r="O335">
        <v>6643631</v>
      </c>
      <c r="R335" t="s">
        <v>847</v>
      </c>
      <c r="S335" t="s">
        <v>1199</v>
      </c>
      <c r="T335">
        <v>26773008</v>
      </c>
    </row>
    <row r="336" spans="2:23" x14ac:dyDescent="0.3">
      <c r="J336" s="34" t="s">
        <v>1009</v>
      </c>
      <c r="K336" s="7" t="s">
        <v>1063</v>
      </c>
      <c r="L336" s="35">
        <v>11840</v>
      </c>
      <c r="M336">
        <v>7388160</v>
      </c>
      <c r="N336" t="str">
        <f>IF(Table6[[#This Row],[Selling_Price_per_Unit]]&lt;=$I$5,"Low",IF(Table6[[#This Row],[Selling_Price_per_Unit]]&lt;=$I$6,"Mid","Premium"))</f>
        <v>Premium</v>
      </c>
      <c r="O336">
        <v>48829</v>
      </c>
    </row>
    <row r="337" spans="10:15" x14ac:dyDescent="0.3">
      <c r="J337" s="34" t="s">
        <v>1012</v>
      </c>
      <c r="K337" s="7" t="s">
        <v>1629</v>
      </c>
      <c r="L337" s="35">
        <v>10511</v>
      </c>
      <c r="M337">
        <v>22829892</v>
      </c>
      <c r="N337" t="str">
        <f>IF(Table6[[#This Row],[Selling_Price_per_Unit]]&lt;=$I$5,"Low",IF(Table6[[#This Row],[Selling_Price_per_Unit]]&lt;=$I$6,"Mid","Premium"))</f>
        <v>Mid</v>
      </c>
      <c r="O337">
        <v>8813740</v>
      </c>
    </row>
    <row r="338" spans="10:15" x14ac:dyDescent="0.3">
      <c r="J338" s="34" t="s">
        <v>1014</v>
      </c>
      <c r="K338" s="7" t="s">
        <v>1322</v>
      </c>
      <c r="L338" s="35">
        <v>10511</v>
      </c>
      <c r="M338">
        <v>35012141</v>
      </c>
      <c r="N338" t="str">
        <f>IF(Table6[[#This Row],[Selling_Price_per_Unit]]&lt;=$I$5,"Low",IF(Table6[[#This Row],[Selling_Price_per_Unit]]&lt;=$I$6,"Mid","Premium"))</f>
        <v>Mid</v>
      </c>
      <c r="O338">
        <v>15581823</v>
      </c>
    </row>
    <row r="339" spans="10:15" x14ac:dyDescent="0.3">
      <c r="J339" s="36" t="s">
        <v>1018</v>
      </c>
      <c r="K339" s="37" t="s">
        <v>1631</v>
      </c>
      <c r="L339" s="38">
        <v>16922</v>
      </c>
      <c r="M339">
        <v>16989688</v>
      </c>
      <c r="N339" t="str">
        <f>IF(Table6[[#This Row],[Selling_Price_per_Unit]]&lt;=$I$5,"Low",IF(Table6[[#This Row],[Selling_Price_per_Unit]]&lt;=$I$6,"Mid","Premium"))</f>
        <v>Premium</v>
      </c>
      <c r="O339">
        <v>13113682</v>
      </c>
    </row>
  </sheetData>
  <phoneticPr fontId="6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148C5-E700-413C-A485-ADAA9F3A1315}">
  <dimension ref="A2:D21"/>
  <sheetViews>
    <sheetView workbookViewId="0">
      <selection activeCell="H9" sqref="H9"/>
    </sheetView>
  </sheetViews>
  <sheetFormatPr defaultRowHeight="14.4" x14ac:dyDescent="0.3"/>
  <cols>
    <col min="1" max="1" width="12.5546875" bestFit="1" customWidth="1"/>
    <col min="2" max="2" width="18.44140625" bestFit="1" customWidth="1"/>
    <col min="3" max="3" width="16.77734375" bestFit="1" customWidth="1"/>
    <col min="4" max="4" width="17" bestFit="1" customWidth="1"/>
  </cols>
  <sheetData>
    <row r="2" spans="1:4" x14ac:dyDescent="0.3">
      <c r="A2" t="s">
        <v>1632</v>
      </c>
    </row>
    <row r="3" spans="1:4" x14ac:dyDescent="0.3">
      <c r="A3" s="3" t="s">
        <v>1717</v>
      </c>
      <c r="B3" t="s">
        <v>1650</v>
      </c>
      <c r="C3" t="s">
        <v>1714</v>
      </c>
      <c r="D3" t="s">
        <v>1715</v>
      </c>
    </row>
    <row r="4" spans="1:4" x14ac:dyDescent="0.3">
      <c r="A4" s="4" t="s">
        <v>1711</v>
      </c>
      <c r="B4">
        <v>84</v>
      </c>
      <c r="C4" s="30">
        <v>849883388</v>
      </c>
      <c r="D4" s="30">
        <v>-1326722531</v>
      </c>
    </row>
    <row r="5" spans="1:4" x14ac:dyDescent="0.3">
      <c r="A5" s="4" t="s">
        <v>1712</v>
      </c>
      <c r="B5">
        <v>83</v>
      </c>
      <c r="C5" s="30">
        <v>1589252628</v>
      </c>
      <c r="D5" s="30">
        <v>64904061</v>
      </c>
    </row>
    <row r="6" spans="1:4" x14ac:dyDescent="0.3">
      <c r="A6" s="4" t="s">
        <v>1713</v>
      </c>
      <c r="B6">
        <v>167</v>
      </c>
      <c r="C6" s="30">
        <v>7123350539</v>
      </c>
      <c r="D6" s="30">
        <v>3288141529</v>
      </c>
    </row>
    <row r="7" spans="1:4" x14ac:dyDescent="0.3">
      <c r="A7" s="4" t="s">
        <v>1644</v>
      </c>
      <c r="B7">
        <v>334</v>
      </c>
      <c r="C7" s="30">
        <v>9562486555</v>
      </c>
      <c r="D7" s="30">
        <v>2026323059</v>
      </c>
    </row>
    <row r="8" spans="1:4" x14ac:dyDescent="0.3">
      <c r="C8" s="30"/>
      <c r="D8" s="30"/>
    </row>
    <row r="9" spans="1:4" x14ac:dyDescent="0.3">
      <c r="A9" s="4" t="s">
        <v>1634</v>
      </c>
      <c r="C9" s="30"/>
      <c r="D9" s="30"/>
    </row>
    <row r="10" spans="1:4" x14ac:dyDescent="0.3">
      <c r="A10" s="3" t="s">
        <v>1717</v>
      </c>
      <c r="B10" t="s">
        <v>1650</v>
      </c>
      <c r="C10" s="30" t="s">
        <v>1714</v>
      </c>
      <c r="D10" s="30" t="s">
        <v>1715</v>
      </c>
    </row>
    <row r="11" spans="1:4" x14ac:dyDescent="0.3">
      <c r="A11" s="4" t="s">
        <v>1711</v>
      </c>
      <c r="B11">
        <v>85</v>
      </c>
      <c r="C11" s="30">
        <v>835934694</v>
      </c>
      <c r="D11" s="30">
        <v>-804658931</v>
      </c>
    </row>
    <row r="12" spans="1:4" x14ac:dyDescent="0.3">
      <c r="A12" s="4" t="s">
        <v>1712</v>
      </c>
      <c r="B12">
        <v>84</v>
      </c>
      <c r="C12" s="30">
        <v>1804737333</v>
      </c>
      <c r="D12" s="30">
        <v>183037817</v>
      </c>
    </row>
    <row r="13" spans="1:4" x14ac:dyDescent="0.3">
      <c r="A13" s="4" t="s">
        <v>1713</v>
      </c>
      <c r="B13">
        <v>169</v>
      </c>
      <c r="C13" s="30">
        <v>6409471746</v>
      </c>
      <c r="D13" s="30">
        <v>3091106516</v>
      </c>
    </row>
    <row r="14" spans="1:4" x14ac:dyDescent="0.3">
      <c r="A14" s="4" t="s">
        <v>1644</v>
      </c>
      <c r="B14">
        <v>338</v>
      </c>
      <c r="C14" s="30">
        <v>9050143773</v>
      </c>
      <c r="D14" s="30">
        <v>2469485402</v>
      </c>
    </row>
    <row r="15" spans="1:4" x14ac:dyDescent="0.3">
      <c r="C15" s="30"/>
      <c r="D15" s="30"/>
    </row>
    <row r="16" spans="1:4" x14ac:dyDescent="0.3">
      <c r="A16" s="4" t="s">
        <v>1633</v>
      </c>
      <c r="C16" s="30"/>
      <c r="D16" s="30"/>
    </row>
    <row r="17" spans="1:4" x14ac:dyDescent="0.3">
      <c r="A17" s="3" t="s">
        <v>1717</v>
      </c>
      <c r="B17" t="s">
        <v>1650</v>
      </c>
      <c r="C17" s="30" t="s">
        <v>1714</v>
      </c>
      <c r="D17" s="30" t="s">
        <v>1715</v>
      </c>
    </row>
    <row r="18" spans="1:4" x14ac:dyDescent="0.3">
      <c r="A18" s="4" t="s">
        <v>1711</v>
      </c>
      <c r="B18">
        <v>82</v>
      </c>
      <c r="C18" s="30">
        <v>794860066</v>
      </c>
      <c r="D18" s="30">
        <v>-881426830</v>
      </c>
    </row>
    <row r="19" spans="1:4" x14ac:dyDescent="0.3">
      <c r="A19" s="4" t="s">
        <v>1712</v>
      </c>
      <c r="B19">
        <v>82</v>
      </c>
      <c r="C19" s="30">
        <v>1761051141</v>
      </c>
      <c r="D19" s="30">
        <v>90162865</v>
      </c>
    </row>
    <row r="20" spans="1:4" x14ac:dyDescent="0.3">
      <c r="A20" s="4" t="s">
        <v>1713</v>
      </c>
      <c r="B20">
        <v>164</v>
      </c>
      <c r="C20" s="30">
        <v>6857382208</v>
      </c>
      <c r="D20" s="30">
        <v>3395486447</v>
      </c>
    </row>
    <row r="21" spans="1:4" x14ac:dyDescent="0.3">
      <c r="A21" s="4" t="s">
        <v>1644</v>
      </c>
      <c r="B21">
        <v>328</v>
      </c>
      <c r="C21" s="30">
        <v>9413293415</v>
      </c>
      <c r="D21" s="30">
        <v>2604222482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1"/>
  <sheetViews>
    <sheetView topLeftCell="K1" workbookViewId="0">
      <selection activeCell="T2" sqref="T2"/>
    </sheetView>
  </sheetViews>
  <sheetFormatPr defaultRowHeight="14.4" x14ac:dyDescent="0.3"/>
  <cols>
    <col min="1" max="1" width="11" bestFit="1" customWidth="1"/>
    <col min="2" max="2" width="14.5546875" bestFit="1" customWidth="1"/>
    <col min="3" max="3" width="17.44140625" bestFit="1" customWidth="1"/>
    <col min="4" max="4" width="7.109375" bestFit="1" customWidth="1"/>
    <col min="5" max="5" width="5.21875" bestFit="1" customWidth="1"/>
    <col min="6" max="6" width="7.77734375" bestFit="1" customWidth="1"/>
    <col min="7" max="7" width="10.77734375" bestFit="1" customWidth="1"/>
    <col min="8" max="8" width="21.5546875" bestFit="1" customWidth="1"/>
    <col min="9" max="9" width="28.33203125" bestFit="1" customWidth="1"/>
    <col min="10" max="10" width="16.77734375" bestFit="1" customWidth="1"/>
    <col min="11" max="12" width="14.77734375" bestFit="1" customWidth="1"/>
    <col min="13" max="13" width="19.5546875" bestFit="1" customWidth="1"/>
    <col min="14" max="14" width="11.77734375" bestFit="1" customWidth="1"/>
    <col min="15" max="15" width="15.5546875" bestFit="1" customWidth="1"/>
    <col min="16" max="16" width="16.77734375" bestFit="1" customWidth="1"/>
    <col min="17" max="17" width="17.21875" bestFit="1" customWidth="1"/>
    <col min="18" max="18" width="15.21875" bestFit="1" customWidth="1"/>
    <col min="19" max="19" width="16.109375" bestFit="1" customWidth="1"/>
    <col min="20" max="20" width="10.33203125" customWidth="1"/>
    <col min="21" max="21" width="24.6640625" bestFit="1" customWidth="1"/>
    <col min="22" max="22" width="10.5546875" bestFit="1" customWidth="1"/>
    <col min="23" max="23" width="15.886718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5" t="s">
        <v>1647</v>
      </c>
      <c r="U1" s="5" t="s">
        <v>1648</v>
      </c>
      <c r="V1" s="5" t="s">
        <v>1649</v>
      </c>
      <c r="W1" s="5"/>
    </row>
    <row r="2" spans="1:23" x14ac:dyDescent="0.3">
      <c r="A2" s="2" t="s">
        <v>19</v>
      </c>
      <c r="B2" s="2" t="s">
        <v>1019</v>
      </c>
      <c r="C2" s="2" t="s">
        <v>1632</v>
      </c>
      <c r="D2" s="2" t="s">
        <v>1635</v>
      </c>
      <c r="E2" s="2">
        <v>2024</v>
      </c>
      <c r="F2" s="2" t="s">
        <v>1639</v>
      </c>
      <c r="G2" s="2">
        <v>910</v>
      </c>
      <c r="H2" s="2">
        <v>6471</v>
      </c>
      <c r="I2" s="2">
        <v>10500</v>
      </c>
      <c r="J2" s="2">
        <v>487818</v>
      </c>
      <c r="K2" s="2">
        <v>4.9800000000000004</v>
      </c>
      <c r="L2" s="2">
        <v>9</v>
      </c>
      <c r="M2" s="2">
        <v>3.97</v>
      </c>
      <c r="N2" s="2">
        <v>24.6</v>
      </c>
      <c r="O2" s="2">
        <v>34.36</v>
      </c>
      <c r="P2" s="2">
        <v>3.8</v>
      </c>
      <c r="Q2" s="2">
        <v>2476</v>
      </c>
      <c r="R2" s="2">
        <v>8822</v>
      </c>
      <c r="S2" s="2">
        <v>8</v>
      </c>
      <c r="T2">
        <f>G2*H2</f>
        <v>5888610</v>
      </c>
      <c r="U2">
        <f>G2*I2</f>
        <v>9555000</v>
      </c>
      <c r="V2">
        <f>T2-U2-J2</f>
        <v>-4154208</v>
      </c>
    </row>
    <row r="3" spans="1:23" x14ac:dyDescent="0.3">
      <c r="A3" s="2" t="s">
        <v>20</v>
      </c>
      <c r="B3" s="2" t="s">
        <v>1020</v>
      </c>
      <c r="C3" s="2" t="s">
        <v>1633</v>
      </c>
      <c r="D3" s="2" t="s">
        <v>1636</v>
      </c>
      <c r="E3" s="2">
        <v>2023</v>
      </c>
      <c r="F3" s="2" t="s">
        <v>1639</v>
      </c>
      <c r="G3" s="2">
        <v>3822</v>
      </c>
      <c r="H3" s="2">
        <v>14990</v>
      </c>
      <c r="I3" s="2">
        <v>8670</v>
      </c>
      <c r="J3" s="2">
        <v>426742</v>
      </c>
      <c r="K3" s="2">
        <v>10.4</v>
      </c>
      <c r="L3" s="2">
        <v>5</v>
      </c>
      <c r="M3" s="2">
        <v>4.74</v>
      </c>
      <c r="N3" s="2">
        <v>22.65</v>
      </c>
      <c r="O3" s="2">
        <v>11.99</v>
      </c>
      <c r="P3" s="2">
        <v>1.4</v>
      </c>
      <c r="Q3" s="2">
        <v>20164</v>
      </c>
      <c r="R3" s="2">
        <v>9362</v>
      </c>
      <c r="S3" s="2">
        <v>5</v>
      </c>
      <c r="T3">
        <f t="shared" ref="T3:T66" si="0">G3*H3</f>
        <v>57291780</v>
      </c>
      <c r="U3">
        <f t="shared" ref="U3:U66" si="1">G3*I3</f>
        <v>33136740</v>
      </c>
      <c r="V3">
        <f t="shared" ref="V3:V66" si="2">T3-U3-J3</f>
        <v>23728298</v>
      </c>
    </row>
    <row r="4" spans="1:23" x14ac:dyDescent="0.3">
      <c r="A4" s="2" t="s">
        <v>21</v>
      </c>
      <c r="B4" s="2" t="s">
        <v>1021</v>
      </c>
      <c r="C4" s="2" t="s">
        <v>1632</v>
      </c>
      <c r="D4" s="2" t="s">
        <v>1637</v>
      </c>
      <c r="E4" s="2">
        <v>2024</v>
      </c>
      <c r="F4" s="2" t="s">
        <v>1639</v>
      </c>
      <c r="G4" s="2">
        <v>3142</v>
      </c>
      <c r="H4" s="2">
        <v>19089</v>
      </c>
      <c r="I4" s="2">
        <v>6493</v>
      </c>
      <c r="J4" s="2">
        <v>361478</v>
      </c>
      <c r="K4" s="2">
        <v>11.57</v>
      </c>
      <c r="L4" s="2">
        <v>17</v>
      </c>
      <c r="M4" s="2">
        <v>4.51</v>
      </c>
      <c r="N4" s="2">
        <v>1.39</v>
      </c>
      <c r="O4" s="2">
        <v>10.31</v>
      </c>
      <c r="P4" s="2">
        <v>1.1000000000000001</v>
      </c>
      <c r="Q4" s="2">
        <v>7397</v>
      </c>
      <c r="R4" s="2">
        <v>3236</v>
      </c>
      <c r="S4" s="2">
        <v>12</v>
      </c>
      <c r="T4">
        <f t="shared" si="0"/>
        <v>59977638</v>
      </c>
      <c r="U4">
        <f t="shared" si="1"/>
        <v>20401006</v>
      </c>
      <c r="V4">
        <f t="shared" si="2"/>
        <v>39215154</v>
      </c>
    </row>
    <row r="5" spans="1:23" x14ac:dyDescent="0.3">
      <c r="A5" s="2" t="s">
        <v>22</v>
      </c>
      <c r="B5" s="2" t="s">
        <v>1022</v>
      </c>
      <c r="C5" s="2" t="s">
        <v>1632</v>
      </c>
      <c r="D5" s="2" t="s">
        <v>1637</v>
      </c>
      <c r="E5" s="2">
        <v>2023</v>
      </c>
      <c r="F5" s="2" t="s">
        <v>1640</v>
      </c>
      <c r="G5" s="2">
        <v>516</v>
      </c>
      <c r="H5" s="2">
        <v>14451</v>
      </c>
      <c r="I5" s="2">
        <v>1567</v>
      </c>
      <c r="J5" s="2">
        <v>380792</v>
      </c>
      <c r="K5" s="2">
        <v>9.82</v>
      </c>
      <c r="L5" s="2">
        <v>17</v>
      </c>
      <c r="M5" s="2">
        <v>8.69</v>
      </c>
      <c r="N5" s="2">
        <v>20.83</v>
      </c>
      <c r="O5" s="2">
        <v>28.18</v>
      </c>
      <c r="P5" s="2">
        <v>3.2</v>
      </c>
      <c r="Q5" s="2">
        <v>17457</v>
      </c>
      <c r="R5" s="2">
        <v>9254</v>
      </c>
      <c r="S5" s="2">
        <v>9</v>
      </c>
      <c r="T5">
        <f t="shared" si="0"/>
        <v>7456716</v>
      </c>
      <c r="U5">
        <f t="shared" si="1"/>
        <v>808572</v>
      </c>
      <c r="V5">
        <f t="shared" si="2"/>
        <v>6267352</v>
      </c>
    </row>
    <row r="6" spans="1:23" x14ac:dyDescent="0.3">
      <c r="A6" s="2" t="s">
        <v>23</v>
      </c>
      <c r="B6" s="2" t="s">
        <v>1023</v>
      </c>
      <c r="C6" s="2" t="s">
        <v>1634</v>
      </c>
      <c r="D6" s="2" t="s">
        <v>1635</v>
      </c>
      <c r="E6" s="2">
        <v>2024</v>
      </c>
      <c r="F6" s="2" t="s">
        <v>1641</v>
      </c>
      <c r="G6" s="2">
        <v>4476</v>
      </c>
      <c r="H6" s="2">
        <v>13812</v>
      </c>
      <c r="I6" s="2">
        <v>2844</v>
      </c>
      <c r="J6" s="2">
        <v>72054</v>
      </c>
      <c r="K6" s="2">
        <v>2.27</v>
      </c>
      <c r="L6" s="2">
        <v>4</v>
      </c>
      <c r="M6" s="2">
        <v>5.3</v>
      </c>
      <c r="N6" s="2">
        <v>11.45</v>
      </c>
      <c r="O6" s="2">
        <v>42.51</v>
      </c>
      <c r="P6" s="2">
        <v>3.8</v>
      </c>
      <c r="Q6" s="2">
        <v>16859</v>
      </c>
      <c r="R6" s="2">
        <v>6718</v>
      </c>
      <c r="S6" s="2">
        <v>10</v>
      </c>
      <c r="T6">
        <f t="shared" si="0"/>
        <v>61822512</v>
      </c>
      <c r="U6">
        <f t="shared" si="1"/>
        <v>12729744</v>
      </c>
      <c r="V6">
        <f t="shared" si="2"/>
        <v>49020714</v>
      </c>
    </row>
    <row r="7" spans="1:23" x14ac:dyDescent="0.3">
      <c r="A7" s="2" t="s">
        <v>24</v>
      </c>
      <c r="B7" s="2" t="s">
        <v>1024</v>
      </c>
      <c r="C7" s="2" t="s">
        <v>1634</v>
      </c>
      <c r="D7" s="2" t="s">
        <v>1638</v>
      </c>
      <c r="E7" s="2">
        <v>2024</v>
      </c>
      <c r="F7" s="2" t="s">
        <v>1641</v>
      </c>
      <c r="G7" s="2">
        <v>3494</v>
      </c>
      <c r="H7" s="2">
        <v>3490</v>
      </c>
      <c r="I7" s="2">
        <v>11131</v>
      </c>
      <c r="J7" s="2">
        <v>120028</v>
      </c>
      <c r="K7" s="2">
        <v>13.14</v>
      </c>
      <c r="L7" s="2">
        <v>6</v>
      </c>
      <c r="M7" s="2">
        <v>4.68</v>
      </c>
      <c r="N7" s="2">
        <v>6.47</v>
      </c>
      <c r="O7" s="2">
        <v>78.099999999999994</v>
      </c>
      <c r="P7" s="2">
        <v>4.2</v>
      </c>
      <c r="Q7" s="2">
        <v>14740</v>
      </c>
      <c r="R7" s="2">
        <v>5365</v>
      </c>
      <c r="S7" s="2">
        <v>13</v>
      </c>
      <c r="T7">
        <f t="shared" si="0"/>
        <v>12194060</v>
      </c>
      <c r="U7">
        <f t="shared" si="1"/>
        <v>38891714</v>
      </c>
      <c r="V7">
        <f t="shared" si="2"/>
        <v>-26817682</v>
      </c>
    </row>
    <row r="8" spans="1:23" x14ac:dyDescent="0.3">
      <c r="A8" s="2" t="s">
        <v>25</v>
      </c>
      <c r="B8" s="2" t="s">
        <v>1025</v>
      </c>
      <c r="C8" s="2" t="s">
        <v>1634</v>
      </c>
      <c r="D8" s="2" t="s">
        <v>1637</v>
      </c>
      <c r="E8" s="2">
        <v>2024</v>
      </c>
      <c r="F8" s="2" t="s">
        <v>1642</v>
      </c>
      <c r="G8" s="2">
        <v>3221</v>
      </c>
      <c r="H8" s="2">
        <v>6799</v>
      </c>
      <c r="I8" s="2">
        <v>12021</v>
      </c>
      <c r="J8" s="2">
        <v>72207</v>
      </c>
      <c r="K8" s="2">
        <v>8.09</v>
      </c>
      <c r="L8" s="2">
        <v>1</v>
      </c>
      <c r="M8" s="2">
        <v>4.1100000000000003</v>
      </c>
      <c r="N8" s="2">
        <v>21.97</v>
      </c>
      <c r="O8" s="2">
        <v>73.88</v>
      </c>
      <c r="P8" s="2">
        <v>2.4</v>
      </c>
      <c r="Q8" s="2">
        <v>1607</v>
      </c>
      <c r="R8" s="2">
        <v>7189</v>
      </c>
      <c r="S8" s="2">
        <v>10</v>
      </c>
      <c r="T8">
        <f t="shared" si="0"/>
        <v>21899579</v>
      </c>
      <c r="U8">
        <f t="shared" si="1"/>
        <v>38719641</v>
      </c>
      <c r="V8">
        <f t="shared" si="2"/>
        <v>-16892269</v>
      </c>
    </row>
    <row r="9" spans="1:23" x14ac:dyDescent="0.3">
      <c r="A9" s="2" t="s">
        <v>26</v>
      </c>
      <c r="B9" s="2" t="s">
        <v>1026</v>
      </c>
      <c r="C9" s="2" t="s">
        <v>1633</v>
      </c>
      <c r="D9" s="2" t="s">
        <v>1636</v>
      </c>
      <c r="E9" s="2">
        <v>2023</v>
      </c>
      <c r="F9" s="2" t="s">
        <v>1641</v>
      </c>
      <c r="G9" s="2">
        <v>2969</v>
      </c>
      <c r="H9" s="2">
        <v>14497</v>
      </c>
      <c r="I9" s="2">
        <v>2349</v>
      </c>
      <c r="J9" s="2">
        <v>280893</v>
      </c>
      <c r="K9" s="2">
        <v>4.24</v>
      </c>
      <c r="L9" s="2">
        <v>10</v>
      </c>
      <c r="M9" s="2">
        <v>8.18</v>
      </c>
      <c r="N9" s="2">
        <v>4.92</v>
      </c>
      <c r="O9" s="2">
        <v>31.37</v>
      </c>
      <c r="P9" s="2">
        <v>1</v>
      </c>
      <c r="Q9" s="2">
        <v>17024</v>
      </c>
      <c r="R9" s="2">
        <v>8065</v>
      </c>
      <c r="S9" s="2">
        <v>4</v>
      </c>
      <c r="T9">
        <f t="shared" si="0"/>
        <v>43041593</v>
      </c>
      <c r="U9">
        <f t="shared" si="1"/>
        <v>6974181</v>
      </c>
      <c r="V9">
        <f t="shared" si="2"/>
        <v>35786519</v>
      </c>
    </row>
    <row r="10" spans="1:23" x14ac:dyDescent="0.3">
      <c r="A10" s="2" t="s">
        <v>27</v>
      </c>
      <c r="B10" s="2" t="s">
        <v>1027</v>
      </c>
      <c r="C10" s="2" t="s">
        <v>1634</v>
      </c>
      <c r="D10" s="2" t="s">
        <v>1638</v>
      </c>
      <c r="E10" s="2">
        <v>2024</v>
      </c>
      <c r="F10" s="2" t="s">
        <v>1641</v>
      </c>
      <c r="G10" s="2">
        <v>180</v>
      </c>
      <c r="H10" s="2">
        <v>14972</v>
      </c>
      <c r="I10" s="2">
        <v>10756</v>
      </c>
      <c r="J10" s="2">
        <v>131554</v>
      </c>
      <c r="K10" s="2">
        <v>6.38</v>
      </c>
      <c r="L10" s="2">
        <v>12</v>
      </c>
      <c r="M10" s="2">
        <v>8.9499999999999993</v>
      </c>
      <c r="N10" s="2">
        <v>23.68</v>
      </c>
      <c r="O10" s="2">
        <v>29.56</v>
      </c>
      <c r="P10" s="2">
        <v>2.9</v>
      </c>
      <c r="Q10" s="2">
        <v>3126</v>
      </c>
      <c r="R10" s="2">
        <v>9697</v>
      </c>
      <c r="S10" s="2">
        <v>6</v>
      </c>
      <c r="T10">
        <f t="shared" si="0"/>
        <v>2694960</v>
      </c>
      <c r="U10">
        <f t="shared" si="1"/>
        <v>1936080</v>
      </c>
      <c r="V10">
        <f t="shared" si="2"/>
        <v>627326</v>
      </c>
    </row>
    <row r="11" spans="1:23" x14ac:dyDescent="0.3">
      <c r="A11" s="2" t="s">
        <v>28</v>
      </c>
      <c r="B11" s="2" t="s">
        <v>1028</v>
      </c>
      <c r="C11" s="2" t="s">
        <v>1634</v>
      </c>
      <c r="D11" s="2" t="s">
        <v>1636</v>
      </c>
      <c r="E11" s="2">
        <v>2024</v>
      </c>
      <c r="F11" s="2" t="s">
        <v>1641</v>
      </c>
      <c r="G11" s="2">
        <v>1735</v>
      </c>
      <c r="H11" s="2">
        <v>5880</v>
      </c>
      <c r="I11" s="2">
        <v>6940</v>
      </c>
      <c r="J11" s="2">
        <v>202458</v>
      </c>
      <c r="K11" s="2">
        <v>0.56000000000000005</v>
      </c>
      <c r="L11" s="2">
        <v>4</v>
      </c>
      <c r="M11" s="2">
        <v>8.5299999999999994</v>
      </c>
      <c r="N11" s="2">
        <v>5.14</v>
      </c>
      <c r="O11" s="2">
        <v>28.19</v>
      </c>
      <c r="P11" s="2">
        <v>1.1000000000000001</v>
      </c>
      <c r="Q11" s="2">
        <v>7729</v>
      </c>
      <c r="R11" s="2">
        <v>8808</v>
      </c>
      <c r="S11" s="2">
        <v>7</v>
      </c>
      <c r="T11">
        <f t="shared" si="0"/>
        <v>10201800</v>
      </c>
      <c r="U11">
        <f t="shared" si="1"/>
        <v>12040900</v>
      </c>
      <c r="V11">
        <f t="shared" si="2"/>
        <v>-2041558</v>
      </c>
    </row>
    <row r="12" spans="1:23" x14ac:dyDescent="0.3">
      <c r="A12" s="2" t="s">
        <v>29</v>
      </c>
      <c r="B12" s="2" t="s">
        <v>1029</v>
      </c>
      <c r="C12" s="2" t="s">
        <v>1633</v>
      </c>
      <c r="D12" s="2" t="s">
        <v>1636</v>
      </c>
      <c r="E12" s="2">
        <v>2024</v>
      </c>
      <c r="F12" s="2" t="s">
        <v>1640</v>
      </c>
      <c r="G12" s="2">
        <v>819</v>
      </c>
      <c r="H12" s="2">
        <v>6257</v>
      </c>
      <c r="I12" s="2">
        <v>11637</v>
      </c>
      <c r="J12" s="2">
        <v>133276</v>
      </c>
      <c r="K12" s="2">
        <v>1.92</v>
      </c>
      <c r="L12" s="2">
        <v>5</v>
      </c>
      <c r="M12" s="2">
        <v>6.74</v>
      </c>
      <c r="N12" s="2">
        <v>15.34</v>
      </c>
      <c r="O12" s="2">
        <v>37.14</v>
      </c>
      <c r="P12" s="2">
        <v>1.4</v>
      </c>
      <c r="Q12" s="2">
        <v>8377</v>
      </c>
      <c r="R12" s="2">
        <v>6669</v>
      </c>
      <c r="S12" s="2">
        <v>7</v>
      </c>
      <c r="T12">
        <f t="shared" si="0"/>
        <v>5124483</v>
      </c>
      <c r="U12">
        <f t="shared" si="1"/>
        <v>9530703</v>
      </c>
      <c r="V12">
        <f t="shared" si="2"/>
        <v>-4539496</v>
      </c>
    </row>
    <row r="13" spans="1:23" x14ac:dyDescent="0.3">
      <c r="A13" s="2" t="s">
        <v>30</v>
      </c>
      <c r="B13" s="2" t="s">
        <v>1030</v>
      </c>
      <c r="C13" s="2" t="s">
        <v>1634</v>
      </c>
      <c r="D13" s="2" t="s">
        <v>1635</v>
      </c>
      <c r="E13" s="2">
        <v>2023</v>
      </c>
      <c r="F13" s="2" t="s">
        <v>1641</v>
      </c>
      <c r="G13" s="2">
        <v>2441</v>
      </c>
      <c r="H13" s="2">
        <v>11895</v>
      </c>
      <c r="I13" s="2">
        <v>4516</v>
      </c>
      <c r="J13" s="2">
        <v>364925</v>
      </c>
      <c r="K13" s="2">
        <v>11.48</v>
      </c>
      <c r="L13" s="2">
        <v>13</v>
      </c>
      <c r="M13" s="2">
        <v>1.37</v>
      </c>
      <c r="N13" s="2">
        <v>5.58</v>
      </c>
      <c r="O13" s="2">
        <v>49.86</v>
      </c>
      <c r="P13" s="2">
        <v>2.2999999999999998</v>
      </c>
      <c r="Q13" s="2">
        <v>2374</v>
      </c>
      <c r="R13" s="2">
        <v>1591</v>
      </c>
      <c r="S13" s="2">
        <v>11</v>
      </c>
      <c r="T13">
        <f t="shared" si="0"/>
        <v>29035695</v>
      </c>
      <c r="U13">
        <f t="shared" si="1"/>
        <v>11023556</v>
      </c>
      <c r="V13">
        <f t="shared" si="2"/>
        <v>17647214</v>
      </c>
    </row>
    <row r="14" spans="1:23" x14ac:dyDescent="0.3">
      <c r="A14" s="2" t="s">
        <v>31</v>
      </c>
      <c r="B14" s="2" t="s">
        <v>1031</v>
      </c>
      <c r="C14" s="2" t="s">
        <v>1634</v>
      </c>
      <c r="D14" s="2" t="s">
        <v>1636</v>
      </c>
      <c r="E14" s="2">
        <v>2024</v>
      </c>
      <c r="F14" s="2" t="s">
        <v>1640</v>
      </c>
      <c r="G14" s="2">
        <v>2483</v>
      </c>
      <c r="H14" s="2">
        <v>17741</v>
      </c>
      <c r="I14" s="2">
        <v>13597</v>
      </c>
      <c r="J14" s="2">
        <v>233852</v>
      </c>
      <c r="K14" s="2">
        <v>0</v>
      </c>
      <c r="L14" s="2">
        <v>11</v>
      </c>
      <c r="M14" s="2">
        <v>2.77</v>
      </c>
      <c r="N14" s="2">
        <v>13.64</v>
      </c>
      <c r="O14" s="2">
        <v>45.09</v>
      </c>
      <c r="P14" s="2">
        <v>2.7</v>
      </c>
      <c r="Q14" s="2">
        <v>7043</v>
      </c>
      <c r="R14" s="2">
        <v>5313</v>
      </c>
      <c r="S14" s="2">
        <v>9</v>
      </c>
      <c r="T14">
        <f t="shared" si="0"/>
        <v>44050903</v>
      </c>
      <c r="U14">
        <f t="shared" si="1"/>
        <v>33761351</v>
      </c>
      <c r="V14">
        <f t="shared" si="2"/>
        <v>10055700</v>
      </c>
    </row>
    <row r="15" spans="1:23" x14ac:dyDescent="0.3">
      <c r="A15" s="2" t="s">
        <v>32</v>
      </c>
      <c r="B15" s="2" t="s">
        <v>1032</v>
      </c>
      <c r="C15" s="2" t="s">
        <v>1633</v>
      </c>
      <c r="D15" s="2" t="s">
        <v>1636</v>
      </c>
      <c r="E15" s="2">
        <v>2023</v>
      </c>
      <c r="F15" s="2" t="s">
        <v>1642</v>
      </c>
      <c r="G15" s="2">
        <v>1234</v>
      </c>
      <c r="H15" s="2">
        <v>7088</v>
      </c>
      <c r="I15" s="2">
        <v>14294</v>
      </c>
      <c r="J15" s="2">
        <v>242512</v>
      </c>
      <c r="K15" s="2">
        <v>6.25</v>
      </c>
      <c r="L15" s="2">
        <v>3</v>
      </c>
      <c r="M15" s="2">
        <v>0.46</v>
      </c>
      <c r="N15" s="2">
        <v>17.100000000000001</v>
      </c>
      <c r="O15" s="2">
        <v>27.46</v>
      </c>
      <c r="P15" s="2">
        <v>2.1</v>
      </c>
      <c r="Q15" s="2">
        <v>5309</v>
      </c>
      <c r="R15" s="2">
        <v>4328</v>
      </c>
      <c r="S15" s="2">
        <v>7</v>
      </c>
      <c r="T15">
        <f t="shared" si="0"/>
        <v>8746592</v>
      </c>
      <c r="U15">
        <f t="shared" si="1"/>
        <v>17638796</v>
      </c>
      <c r="V15">
        <f t="shared" si="2"/>
        <v>-9134716</v>
      </c>
    </row>
    <row r="16" spans="1:23" x14ac:dyDescent="0.3">
      <c r="A16" s="2" t="s">
        <v>33</v>
      </c>
      <c r="B16" s="2" t="s">
        <v>1033</v>
      </c>
      <c r="C16" s="2" t="s">
        <v>1633</v>
      </c>
      <c r="D16" s="2" t="s">
        <v>1636</v>
      </c>
      <c r="E16" s="2">
        <v>2024</v>
      </c>
      <c r="F16" s="2" t="s">
        <v>1641</v>
      </c>
      <c r="G16" s="2">
        <v>4605</v>
      </c>
      <c r="H16" s="2">
        <v>18850</v>
      </c>
      <c r="I16" s="2">
        <v>5281</v>
      </c>
      <c r="J16" s="2">
        <v>487415</v>
      </c>
      <c r="K16" s="2">
        <v>7.84</v>
      </c>
      <c r="L16" s="2">
        <v>5</v>
      </c>
      <c r="M16" s="2">
        <v>9.31</v>
      </c>
      <c r="N16" s="2">
        <v>4.76</v>
      </c>
      <c r="O16" s="2">
        <v>20.440000000000001</v>
      </c>
      <c r="P16" s="2">
        <v>3.3</v>
      </c>
      <c r="Q16" s="2">
        <v>12103</v>
      </c>
      <c r="R16" s="2">
        <v>7608</v>
      </c>
      <c r="S16" s="2">
        <v>7</v>
      </c>
      <c r="T16">
        <f t="shared" si="0"/>
        <v>86804250</v>
      </c>
      <c r="U16">
        <f t="shared" si="1"/>
        <v>24319005</v>
      </c>
      <c r="V16">
        <f t="shared" si="2"/>
        <v>61997830</v>
      </c>
    </row>
    <row r="17" spans="1:22" x14ac:dyDescent="0.3">
      <c r="A17" s="2" t="s">
        <v>34</v>
      </c>
      <c r="B17" s="2" t="s">
        <v>1034</v>
      </c>
      <c r="C17" s="2" t="s">
        <v>1633</v>
      </c>
      <c r="D17" s="2" t="s">
        <v>1638</v>
      </c>
      <c r="E17" s="2">
        <v>2023</v>
      </c>
      <c r="F17" s="2" t="s">
        <v>1642</v>
      </c>
      <c r="G17" s="2">
        <v>3435</v>
      </c>
      <c r="H17" s="2">
        <v>6444</v>
      </c>
      <c r="I17" s="2">
        <v>14685</v>
      </c>
      <c r="J17" s="2">
        <v>373179</v>
      </c>
      <c r="K17" s="2">
        <v>0.82</v>
      </c>
      <c r="L17" s="2">
        <v>9</v>
      </c>
      <c r="M17" s="2">
        <v>6.61</v>
      </c>
      <c r="N17" s="2">
        <v>13.02</v>
      </c>
      <c r="O17" s="2">
        <v>11.01</v>
      </c>
      <c r="P17" s="2">
        <v>1.2</v>
      </c>
      <c r="Q17" s="2">
        <v>3607</v>
      </c>
      <c r="R17" s="2">
        <v>4509</v>
      </c>
      <c r="S17" s="2">
        <v>5</v>
      </c>
      <c r="T17">
        <f t="shared" si="0"/>
        <v>22135140</v>
      </c>
      <c r="U17">
        <f t="shared" si="1"/>
        <v>50442975</v>
      </c>
      <c r="V17">
        <f t="shared" si="2"/>
        <v>-28681014</v>
      </c>
    </row>
    <row r="18" spans="1:22" x14ac:dyDescent="0.3">
      <c r="A18" s="2" t="s">
        <v>35</v>
      </c>
      <c r="B18" s="2" t="s">
        <v>1035</v>
      </c>
      <c r="C18" s="2" t="s">
        <v>1634</v>
      </c>
      <c r="D18" s="2" t="s">
        <v>1637</v>
      </c>
      <c r="E18" s="2">
        <v>2024</v>
      </c>
      <c r="F18" s="2" t="s">
        <v>1641</v>
      </c>
      <c r="G18" s="2">
        <v>4167</v>
      </c>
      <c r="H18" s="2">
        <v>14895</v>
      </c>
      <c r="I18" s="2">
        <v>8698</v>
      </c>
      <c r="J18" s="2">
        <v>58210</v>
      </c>
      <c r="K18" s="2">
        <v>14.6</v>
      </c>
      <c r="L18" s="2">
        <v>17</v>
      </c>
      <c r="M18" s="2">
        <v>7.46</v>
      </c>
      <c r="N18" s="2">
        <v>11.73</v>
      </c>
      <c r="O18" s="2">
        <v>22.32</v>
      </c>
      <c r="P18" s="2">
        <v>1.6</v>
      </c>
      <c r="Q18" s="2">
        <v>13245</v>
      </c>
      <c r="R18" s="2">
        <v>690</v>
      </c>
      <c r="S18" s="2">
        <v>8</v>
      </c>
      <c r="T18">
        <f t="shared" si="0"/>
        <v>62067465</v>
      </c>
      <c r="U18">
        <f t="shared" si="1"/>
        <v>36244566</v>
      </c>
      <c r="V18">
        <f t="shared" si="2"/>
        <v>25764689</v>
      </c>
    </row>
    <row r="19" spans="1:22" x14ac:dyDescent="0.3">
      <c r="A19" s="2" t="s">
        <v>36</v>
      </c>
      <c r="B19" s="2" t="s">
        <v>1036</v>
      </c>
      <c r="C19" s="2" t="s">
        <v>1634</v>
      </c>
      <c r="D19" s="2" t="s">
        <v>1635</v>
      </c>
      <c r="E19" s="2">
        <v>2024</v>
      </c>
      <c r="F19" s="2" t="s">
        <v>1642</v>
      </c>
      <c r="G19" s="2">
        <v>4893</v>
      </c>
      <c r="H19" s="2">
        <v>18572</v>
      </c>
      <c r="I19" s="2">
        <v>7348</v>
      </c>
      <c r="J19" s="2">
        <v>94363</v>
      </c>
      <c r="K19" s="2">
        <v>3.39</v>
      </c>
      <c r="L19" s="2">
        <v>14</v>
      </c>
      <c r="M19" s="2">
        <v>3.12</v>
      </c>
      <c r="N19" s="2">
        <v>1.78</v>
      </c>
      <c r="O19" s="2">
        <v>66.430000000000007</v>
      </c>
      <c r="P19" s="2">
        <v>3.8</v>
      </c>
      <c r="Q19" s="2">
        <v>10965</v>
      </c>
      <c r="R19" s="2">
        <v>7479</v>
      </c>
      <c r="S19" s="2">
        <v>9</v>
      </c>
      <c r="T19">
        <f t="shared" si="0"/>
        <v>90872796</v>
      </c>
      <c r="U19">
        <f t="shared" si="1"/>
        <v>35953764</v>
      </c>
      <c r="V19">
        <f t="shared" si="2"/>
        <v>54824669</v>
      </c>
    </row>
    <row r="20" spans="1:22" x14ac:dyDescent="0.3">
      <c r="A20" s="2" t="s">
        <v>37</v>
      </c>
      <c r="B20" s="2" t="s">
        <v>1037</v>
      </c>
      <c r="C20" s="2" t="s">
        <v>1632</v>
      </c>
      <c r="D20" s="2" t="s">
        <v>1636</v>
      </c>
      <c r="E20" s="2">
        <v>2024</v>
      </c>
      <c r="F20" s="2" t="s">
        <v>1641</v>
      </c>
      <c r="G20" s="2">
        <v>2954</v>
      </c>
      <c r="H20" s="2">
        <v>5743</v>
      </c>
      <c r="I20" s="2">
        <v>3093</v>
      </c>
      <c r="J20" s="2">
        <v>292247</v>
      </c>
      <c r="K20" s="2">
        <v>4.5599999999999996</v>
      </c>
      <c r="L20" s="2">
        <v>7</v>
      </c>
      <c r="M20" s="2">
        <v>8.4600000000000009</v>
      </c>
      <c r="N20" s="2">
        <v>20.46</v>
      </c>
      <c r="O20" s="2">
        <v>29.49</v>
      </c>
      <c r="P20" s="2">
        <v>1.6</v>
      </c>
      <c r="Q20" s="2">
        <v>2059</v>
      </c>
      <c r="R20" s="2">
        <v>9835</v>
      </c>
      <c r="S20" s="2">
        <v>4</v>
      </c>
      <c r="T20">
        <f t="shared" si="0"/>
        <v>16964822</v>
      </c>
      <c r="U20">
        <f t="shared" si="1"/>
        <v>9136722</v>
      </c>
      <c r="V20">
        <f t="shared" si="2"/>
        <v>7535853</v>
      </c>
    </row>
    <row r="21" spans="1:22" x14ac:dyDescent="0.3">
      <c r="A21" s="2" t="s">
        <v>38</v>
      </c>
      <c r="B21" s="2" t="s">
        <v>1038</v>
      </c>
      <c r="C21" s="2" t="s">
        <v>1633</v>
      </c>
      <c r="D21" s="2" t="s">
        <v>1635</v>
      </c>
      <c r="E21" s="2">
        <v>2024</v>
      </c>
      <c r="F21" s="2" t="s">
        <v>1639</v>
      </c>
      <c r="G21" s="2">
        <v>524</v>
      </c>
      <c r="H21" s="2">
        <v>11416</v>
      </c>
      <c r="I21" s="2">
        <v>5637</v>
      </c>
      <c r="J21" s="2">
        <v>128279</v>
      </c>
      <c r="K21" s="2">
        <v>4.5599999999999996</v>
      </c>
      <c r="L21" s="2">
        <v>8</v>
      </c>
      <c r="M21" s="2">
        <v>2.6</v>
      </c>
      <c r="N21" s="2">
        <v>8.39</v>
      </c>
      <c r="O21" s="2">
        <v>47.49</v>
      </c>
      <c r="P21" s="2">
        <v>3.6</v>
      </c>
      <c r="Q21" s="2">
        <v>9808</v>
      </c>
      <c r="R21" s="2">
        <v>3156</v>
      </c>
      <c r="S21" s="2">
        <v>8</v>
      </c>
      <c r="T21">
        <f t="shared" si="0"/>
        <v>5981984</v>
      </c>
      <c r="U21">
        <f t="shared" si="1"/>
        <v>2953788</v>
      </c>
      <c r="V21">
        <f t="shared" si="2"/>
        <v>2899917</v>
      </c>
    </row>
    <row r="22" spans="1:22" x14ac:dyDescent="0.3">
      <c r="A22" s="2" t="s">
        <v>39</v>
      </c>
      <c r="B22" s="2" t="s">
        <v>1039</v>
      </c>
      <c r="C22" s="2" t="s">
        <v>1632</v>
      </c>
      <c r="D22" s="2" t="s">
        <v>1638</v>
      </c>
      <c r="E22" s="2">
        <v>2023</v>
      </c>
      <c r="F22" s="2" t="s">
        <v>1641</v>
      </c>
      <c r="G22" s="2">
        <v>1132</v>
      </c>
      <c r="H22" s="2">
        <v>11484</v>
      </c>
      <c r="I22" s="2">
        <v>8558</v>
      </c>
      <c r="J22" s="2">
        <v>241420</v>
      </c>
      <c r="K22" s="2">
        <v>3.46</v>
      </c>
      <c r="L22" s="2">
        <v>4</v>
      </c>
      <c r="M22" s="2">
        <v>0.02</v>
      </c>
      <c r="N22" s="2">
        <v>14.36</v>
      </c>
      <c r="O22" s="2">
        <v>57.3</v>
      </c>
      <c r="P22" s="2">
        <v>1.2</v>
      </c>
      <c r="Q22" s="2">
        <v>16750</v>
      </c>
      <c r="R22" s="2">
        <v>2306</v>
      </c>
      <c r="S22" s="2">
        <v>4</v>
      </c>
      <c r="T22">
        <f t="shared" si="0"/>
        <v>12999888</v>
      </c>
      <c r="U22">
        <f t="shared" si="1"/>
        <v>9687656</v>
      </c>
      <c r="V22">
        <f t="shared" si="2"/>
        <v>3070812</v>
      </c>
    </row>
    <row r="23" spans="1:22" x14ac:dyDescent="0.3">
      <c r="A23" s="2" t="s">
        <v>40</v>
      </c>
      <c r="B23" s="2" t="s">
        <v>1040</v>
      </c>
      <c r="C23" s="2" t="s">
        <v>1632</v>
      </c>
      <c r="D23" s="2" t="s">
        <v>1638</v>
      </c>
      <c r="E23" s="2">
        <v>2024</v>
      </c>
      <c r="F23" s="2" t="s">
        <v>1641</v>
      </c>
      <c r="G23" s="2">
        <v>2608</v>
      </c>
      <c r="H23" s="2">
        <v>3259</v>
      </c>
      <c r="I23" s="2">
        <v>11700</v>
      </c>
      <c r="J23" s="2">
        <v>236356</v>
      </c>
      <c r="K23" s="2">
        <v>0.02</v>
      </c>
      <c r="L23" s="2">
        <v>9</v>
      </c>
      <c r="M23" s="2">
        <v>3.76</v>
      </c>
      <c r="N23" s="2">
        <v>12.87</v>
      </c>
      <c r="O23" s="2">
        <v>80.95</v>
      </c>
      <c r="P23" s="2">
        <v>2.6</v>
      </c>
      <c r="Q23" s="2">
        <v>14755</v>
      </c>
      <c r="R23" s="2">
        <v>2808</v>
      </c>
      <c r="S23" s="2">
        <v>9</v>
      </c>
      <c r="T23">
        <f t="shared" si="0"/>
        <v>8499472</v>
      </c>
      <c r="U23">
        <f t="shared" si="1"/>
        <v>30513600</v>
      </c>
      <c r="V23">
        <f t="shared" si="2"/>
        <v>-22250484</v>
      </c>
    </row>
    <row r="24" spans="1:22" x14ac:dyDescent="0.3">
      <c r="A24" s="2" t="s">
        <v>41</v>
      </c>
      <c r="B24" s="2" t="s">
        <v>1041</v>
      </c>
      <c r="C24" s="2" t="s">
        <v>1634</v>
      </c>
      <c r="D24" s="2" t="s">
        <v>1635</v>
      </c>
      <c r="E24" s="2">
        <v>2023</v>
      </c>
      <c r="F24" s="2" t="s">
        <v>1640</v>
      </c>
      <c r="G24" s="2">
        <v>2097</v>
      </c>
      <c r="H24" s="2">
        <v>10681</v>
      </c>
      <c r="I24" s="2">
        <v>7593</v>
      </c>
      <c r="J24" s="2">
        <v>253196</v>
      </c>
      <c r="K24" s="2">
        <v>10.94</v>
      </c>
      <c r="L24" s="2">
        <v>19</v>
      </c>
      <c r="M24" s="2">
        <v>5.71</v>
      </c>
      <c r="N24" s="2">
        <v>12.83</v>
      </c>
      <c r="O24" s="2">
        <v>81.11</v>
      </c>
      <c r="P24" s="2">
        <v>1.7</v>
      </c>
      <c r="Q24" s="2">
        <v>4546</v>
      </c>
      <c r="R24" s="2">
        <v>6081</v>
      </c>
      <c r="S24" s="2">
        <v>2</v>
      </c>
      <c r="T24">
        <f t="shared" si="0"/>
        <v>22398057</v>
      </c>
      <c r="U24">
        <f t="shared" si="1"/>
        <v>15922521</v>
      </c>
      <c r="V24">
        <f t="shared" si="2"/>
        <v>6222340</v>
      </c>
    </row>
    <row r="25" spans="1:22" x14ac:dyDescent="0.3">
      <c r="A25" s="2" t="s">
        <v>42</v>
      </c>
      <c r="B25" s="2" t="s">
        <v>1042</v>
      </c>
      <c r="C25" s="2" t="s">
        <v>1632</v>
      </c>
      <c r="D25" s="2" t="s">
        <v>1635</v>
      </c>
      <c r="E25" s="2">
        <v>2023</v>
      </c>
      <c r="F25" s="2" t="s">
        <v>1639</v>
      </c>
      <c r="G25" s="2">
        <v>2797</v>
      </c>
      <c r="H25" s="2">
        <v>3982</v>
      </c>
      <c r="I25" s="2">
        <v>8438</v>
      </c>
      <c r="J25" s="2">
        <v>249919</v>
      </c>
      <c r="K25" s="2">
        <v>14.5</v>
      </c>
      <c r="L25" s="2">
        <v>5</v>
      </c>
      <c r="M25" s="2">
        <v>4.79</v>
      </c>
      <c r="N25" s="2">
        <v>2.68</v>
      </c>
      <c r="O25" s="2">
        <v>69.66</v>
      </c>
      <c r="P25" s="2">
        <v>1.4</v>
      </c>
      <c r="Q25" s="2">
        <v>15356</v>
      </c>
      <c r="R25" s="2">
        <v>5822</v>
      </c>
      <c r="S25" s="2">
        <v>2</v>
      </c>
      <c r="T25">
        <f t="shared" si="0"/>
        <v>11137654</v>
      </c>
      <c r="U25">
        <f t="shared" si="1"/>
        <v>23601086</v>
      </c>
      <c r="V25">
        <f t="shared" si="2"/>
        <v>-12713351</v>
      </c>
    </row>
    <row r="26" spans="1:22" x14ac:dyDescent="0.3">
      <c r="A26" s="2" t="s">
        <v>43</v>
      </c>
      <c r="B26" s="2" t="s">
        <v>1043</v>
      </c>
      <c r="C26" s="2" t="s">
        <v>1632</v>
      </c>
      <c r="D26" s="2" t="s">
        <v>1636</v>
      </c>
      <c r="E26" s="2">
        <v>2023</v>
      </c>
      <c r="F26" s="2" t="s">
        <v>1639</v>
      </c>
      <c r="G26" s="2">
        <v>1025</v>
      </c>
      <c r="H26" s="2">
        <v>2451</v>
      </c>
      <c r="I26" s="2">
        <v>8793</v>
      </c>
      <c r="J26" s="2">
        <v>465648</v>
      </c>
      <c r="K26" s="2">
        <v>3.36</v>
      </c>
      <c r="L26" s="2">
        <v>15</v>
      </c>
      <c r="M26" s="2">
        <v>8.6199999999999992</v>
      </c>
      <c r="N26" s="2">
        <v>10.59</v>
      </c>
      <c r="O26" s="2">
        <v>12.81</v>
      </c>
      <c r="P26" s="2">
        <v>3.3</v>
      </c>
      <c r="Q26" s="2">
        <v>17927</v>
      </c>
      <c r="R26" s="2">
        <v>847</v>
      </c>
      <c r="S26" s="2">
        <v>7</v>
      </c>
      <c r="T26">
        <f t="shared" si="0"/>
        <v>2512275</v>
      </c>
      <c r="U26">
        <f t="shared" si="1"/>
        <v>9012825</v>
      </c>
      <c r="V26">
        <f t="shared" si="2"/>
        <v>-6966198</v>
      </c>
    </row>
    <row r="27" spans="1:22" x14ac:dyDescent="0.3">
      <c r="A27" s="2" t="s">
        <v>44</v>
      </c>
      <c r="B27" s="2" t="s">
        <v>1044</v>
      </c>
      <c r="C27" s="2" t="s">
        <v>1632</v>
      </c>
      <c r="D27" s="2" t="s">
        <v>1635</v>
      </c>
      <c r="E27" s="2">
        <v>2023</v>
      </c>
      <c r="F27" s="2" t="s">
        <v>1642</v>
      </c>
      <c r="G27" s="2">
        <v>1856</v>
      </c>
      <c r="H27" s="2">
        <v>3579</v>
      </c>
      <c r="I27" s="2">
        <v>6807</v>
      </c>
      <c r="J27" s="2">
        <v>307324</v>
      </c>
      <c r="K27" s="2">
        <v>9.9499999999999993</v>
      </c>
      <c r="L27" s="2">
        <v>2</v>
      </c>
      <c r="M27" s="2">
        <v>1.05</v>
      </c>
      <c r="N27" s="2">
        <v>11.31</v>
      </c>
      <c r="O27" s="2">
        <v>56.01</v>
      </c>
      <c r="P27" s="2">
        <v>4.7</v>
      </c>
      <c r="Q27" s="2">
        <v>2008</v>
      </c>
      <c r="R27" s="2">
        <v>9092</v>
      </c>
      <c r="S27" s="2">
        <v>11</v>
      </c>
      <c r="T27">
        <f t="shared" si="0"/>
        <v>6642624</v>
      </c>
      <c r="U27">
        <f t="shared" si="1"/>
        <v>12633792</v>
      </c>
      <c r="V27">
        <f t="shared" si="2"/>
        <v>-6298492</v>
      </c>
    </row>
    <row r="28" spans="1:22" x14ac:dyDescent="0.3">
      <c r="A28" s="2" t="s">
        <v>45</v>
      </c>
      <c r="B28" s="2" t="s">
        <v>1045</v>
      </c>
      <c r="C28" s="2" t="s">
        <v>1633</v>
      </c>
      <c r="D28" s="2" t="s">
        <v>1637</v>
      </c>
      <c r="E28" s="2">
        <v>2023</v>
      </c>
      <c r="F28" s="2" t="s">
        <v>1641</v>
      </c>
      <c r="G28" s="2">
        <v>239</v>
      </c>
      <c r="H28" s="2">
        <v>4217</v>
      </c>
      <c r="I28" s="2">
        <v>6342</v>
      </c>
      <c r="J28" s="2">
        <v>245161</v>
      </c>
      <c r="K28" s="2">
        <v>11.13</v>
      </c>
      <c r="L28" s="2">
        <v>9</v>
      </c>
      <c r="M28" s="2">
        <v>5.54</v>
      </c>
      <c r="N28" s="2">
        <v>18.34</v>
      </c>
      <c r="O28" s="2">
        <v>72.930000000000007</v>
      </c>
      <c r="P28" s="2">
        <v>1.2</v>
      </c>
      <c r="Q28" s="2">
        <v>7607</v>
      </c>
      <c r="R28" s="2">
        <v>6653</v>
      </c>
      <c r="S28" s="2">
        <v>10</v>
      </c>
      <c r="T28">
        <f t="shared" si="0"/>
        <v>1007863</v>
      </c>
      <c r="U28">
        <f t="shared" si="1"/>
        <v>1515738</v>
      </c>
      <c r="V28">
        <f t="shared" si="2"/>
        <v>-753036</v>
      </c>
    </row>
    <row r="29" spans="1:22" x14ac:dyDescent="0.3">
      <c r="A29" s="2" t="s">
        <v>46</v>
      </c>
      <c r="B29" s="2" t="s">
        <v>1046</v>
      </c>
      <c r="C29" s="2" t="s">
        <v>1633</v>
      </c>
      <c r="D29" s="2" t="s">
        <v>1635</v>
      </c>
      <c r="E29" s="2">
        <v>2023</v>
      </c>
      <c r="F29" s="2" t="s">
        <v>1640</v>
      </c>
      <c r="G29" s="2">
        <v>2784</v>
      </c>
      <c r="H29" s="2">
        <v>11192</v>
      </c>
      <c r="I29" s="2">
        <v>9892</v>
      </c>
      <c r="J29" s="2">
        <v>498614</v>
      </c>
      <c r="K29" s="2">
        <v>12.73</v>
      </c>
      <c r="L29" s="2">
        <v>10</v>
      </c>
      <c r="M29" s="2">
        <v>5.13</v>
      </c>
      <c r="N29" s="2">
        <v>21</v>
      </c>
      <c r="O29" s="2">
        <v>11.38</v>
      </c>
      <c r="P29" s="2">
        <v>2.7</v>
      </c>
      <c r="Q29" s="2">
        <v>14976</v>
      </c>
      <c r="R29" s="2">
        <v>1597</v>
      </c>
      <c r="S29" s="2">
        <v>13</v>
      </c>
      <c r="T29">
        <f t="shared" si="0"/>
        <v>31158528</v>
      </c>
      <c r="U29">
        <f t="shared" si="1"/>
        <v>27539328</v>
      </c>
      <c r="V29">
        <f t="shared" si="2"/>
        <v>3120586</v>
      </c>
    </row>
    <row r="30" spans="1:22" x14ac:dyDescent="0.3">
      <c r="A30" s="2" t="s">
        <v>47</v>
      </c>
      <c r="B30" s="2" t="s">
        <v>1047</v>
      </c>
      <c r="C30" s="2" t="s">
        <v>1634</v>
      </c>
      <c r="D30" s="2" t="s">
        <v>1636</v>
      </c>
      <c r="E30" s="2">
        <v>2023</v>
      </c>
      <c r="F30" s="2" t="s">
        <v>1641</v>
      </c>
      <c r="G30" s="2">
        <v>3055</v>
      </c>
      <c r="H30" s="2">
        <v>8811</v>
      </c>
      <c r="I30" s="2">
        <v>12076</v>
      </c>
      <c r="J30" s="2">
        <v>280363</v>
      </c>
      <c r="K30" s="2">
        <v>6.34</v>
      </c>
      <c r="L30" s="2">
        <v>10</v>
      </c>
      <c r="M30" s="2">
        <v>2.81</v>
      </c>
      <c r="N30" s="2">
        <v>13.62</v>
      </c>
      <c r="O30" s="2">
        <v>53.97</v>
      </c>
      <c r="P30" s="2">
        <v>3.8</v>
      </c>
      <c r="Q30" s="2">
        <v>4939</v>
      </c>
      <c r="R30" s="2">
        <v>1479</v>
      </c>
      <c r="S30" s="2">
        <v>5</v>
      </c>
      <c r="T30">
        <f t="shared" si="0"/>
        <v>26917605</v>
      </c>
      <c r="U30">
        <f t="shared" si="1"/>
        <v>36892180</v>
      </c>
      <c r="V30">
        <f t="shared" si="2"/>
        <v>-10254938</v>
      </c>
    </row>
    <row r="31" spans="1:22" x14ac:dyDescent="0.3">
      <c r="A31" s="2" t="s">
        <v>48</v>
      </c>
      <c r="B31" s="2" t="s">
        <v>1048</v>
      </c>
      <c r="C31" s="2" t="s">
        <v>1632</v>
      </c>
      <c r="D31" s="2" t="s">
        <v>1637</v>
      </c>
      <c r="E31" s="2">
        <v>2023</v>
      </c>
      <c r="F31" s="2" t="s">
        <v>1642</v>
      </c>
      <c r="G31" s="2">
        <v>4708</v>
      </c>
      <c r="H31" s="2">
        <v>19949</v>
      </c>
      <c r="I31" s="2">
        <v>7156</v>
      </c>
      <c r="J31" s="2">
        <v>184393</v>
      </c>
      <c r="K31" s="2">
        <v>4.54</v>
      </c>
      <c r="L31" s="2">
        <v>16</v>
      </c>
      <c r="M31" s="2">
        <v>8.2200000000000006</v>
      </c>
      <c r="N31" s="2">
        <v>2.17</v>
      </c>
      <c r="O31" s="2">
        <v>78.62</v>
      </c>
      <c r="P31" s="2">
        <v>2.9</v>
      </c>
      <c r="Q31" s="2">
        <v>14636</v>
      </c>
      <c r="R31" s="2">
        <v>8971</v>
      </c>
      <c r="S31" s="2">
        <v>7</v>
      </c>
      <c r="T31">
        <f t="shared" si="0"/>
        <v>93919892</v>
      </c>
      <c r="U31">
        <f t="shared" si="1"/>
        <v>33690448</v>
      </c>
      <c r="V31">
        <f t="shared" si="2"/>
        <v>60045051</v>
      </c>
    </row>
    <row r="32" spans="1:22" x14ac:dyDescent="0.3">
      <c r="A32" s="2" t="s">
        <v>49</v>
      </c>
      <c r="B32" s="2" t="s">
        <v>1049</v>
      </c>
      <c r="C32" s="2" t="s">
        <v>1634</v>
      </c>
      <c r="D32" s="2" t="s">
        <v>1635</v>
      </c>
      <c r="E32" s="2">
        <v>2023</v>
      </c>
      <c r="F32" s="2" t="s">
        <v>1642</v>
      </c>
      <c r="G32" s="2">
        <v>1949</v>
      </c>
      <c r="H32" s="2">
        <v>2268</v>
      </c>
      <c r="I32" s="2">
        <v>11001</v>
      </c>
      <c r="J32" s="2">
        <v>393492</v>
      </c>
      <c r="K32" s="2">
        <v>4.88</v>
      </c>
      <c r="L32" s="2">
        <v>3</v>
      </c>
      <c r="M32" s="2">
        <v>7.53</v>
      </c>
      <c r="N32" s="2">
        <v>5.92</v>
      </c>
      <c r="O32" s="2">
        <v>47.93</v>
      </c>
      <c r="P32" s="2">
        <v>4.2</v>
      </c>
      <c r="Q32" s="2">
        <v>15667</v>
      </c>
      <c r="R32" s="2">
        <v>7460</v>
      </c>
      <c r="S32" s="2">
        <v>13</v>
      </c>
      <c r="T32">
        <f t="shared" si="0"/>
        <v>4420332</v>
      </c>
      <c r="U32">
        <f t="shared" si="1"/>
        <v>21440949</v>
      </c>
      <c r="V32">
        <f t="shared" si="2"/>
        <v>-17414109</v>
      </c>
    </row>
    <row r="33" spans="1:22" x14ac:dyDescent="0.3">
      <c r="A33" s="2" t="s">
        <v>50</v>
      </c>
      <c r="B33" s="2" t="s">
        <v>1050</v>
      </c>
      <c r="C33" s="2" t="s">
        <v>1634</v>
      </c>
      <c r="D33" s="2" t="s">
        <v>1637</v>
      </c>
      <c r="E33" s="2">
        <v>2024</v>
      </c>
      <c r="F33" s="2" t="s">
        <v>1640</v>
      </c>
      <c r="G33" s="2">
        <v>1317</v>
      </c>
      <c r="H33" s="2">
        <v>6990</v>
      </c>
      <c r="I33" s="2">
        <v>9233</v>
      </c>
      <c r="J33" s="2">
        <v>480599</v>
      </c>
      <c r="K33" s="2">
        <v>10.69</v>
      </c>
      <c r="L33" s="2">
        <v>3</v>
      </c>
      <c r="M33" s="2">
        <v>7.33</v>
      </c>
      <c r="N33" s="2">
        <v>4.12</v>
      </c>
      <c r="O33" s="2">
        <v>10.33</v>
      </c>
      <c r="P33" s="2">
        <v>1.7</v>
      </c>
      <c r="Q33" s="2">
        <v>18800</v>
      </c>
      <c r="R33" s="2">
        <v>3870</v>
      </c>
      <c r="S33" s="2">
        <v>6</v>
      </c>
      <c r="T33">
        <f t="shared" si="0"/>
        <v>9205830</v>
      </c>
      <c r="U33">
        <f t="shared" si="1"/>
        <v>12159861</v>
      </c>
      <c r="V33">
        <f t="shared" si="2"/>
        <v>-3434630</v>
      </c>
    </row>
    <row r="34" spans="1:22" x14ac:dyDescent="0.3">
      <c r="A34" s="2" t="s">
        <v>51</v>
      </c>
      <c r="B34" s="2" t="s">
        <v>1051</v>
      </c>
      <c r="C34" s="2" t="s">
        <v>1634</v>
      </c>
      <c r="D34" s="2" t="s">
        <v>1638</v>
      </c>
      <c r="E34" s="2">
        <v>2023</v>
      </c>
      <c r="F34" s="2" t="s">
        <v>1642</v>
      </c>
      <c r="G34" s="2">
        <v>1578</v>
      </c>
      <c r="H34" s="2">
        <v>17034</v>
      </c>
      <c r="I34" s="2">
        <v>8180</v>
      </c>
      <c r="J34" s="2">
        <v>425960</v>
      </c>
      <c r="K34" s="2">
        <v>12.25</v>
      </c>
      <c r="L34" s="2">
        <v>16</v>
      </c>
      <c r="M34" s="2">
        <v>8.76</v>
      </c>
      <c r="N34" s="2">
        <v>3.12</v>
      </c>
      <c r="O34" s="2">
        <v>10.88</v>
      </c>
      <c r="P34" s="2">
        <v>4.8</v>
      </c>
      <c r="Q34" s="2">
        <v>18682</v>
      </c>
      <c r="R34" s="2">
        <v>3442</v>
      </c>
      <c r="S34" s="2">
        <v>13</v>
      </c>
      <c r="T34">
        <f t="shared" si="0"/>
        <v>26879652</v>
      </c>
      <c r="U34">
        <f t="shared" si="1"/>
        <v>12908040</v>
      </c>
      <c r="V34">
        <f t="shared" si="2"/>
        <v>13545652</v>
      </c>
    </row>
    <row r="35" spans="1:22" x14ac:dyDescent="0.3">
      <c r="A35" s="2" t="s">
        <v>52</v>
      </c>
      <c r="B35" s="2" t="s">
        <v>1052</v>
      </c>
      <c r="C35" s="2" t="s">
        <v>1632</v>
      </c>
      <c r="D35" s="2" t="s">
        <v>1637</v>
      </c>
      <c r="E35" s="2">
        <v>2024</v>
      </c>
      <c r="F35" s="2" t="s">
        <v>1642</v>
      </c>
      <c r="G35" s="2">
        <v>3252</v>
      </c>
      <c r="H35" s="2">
        <v>8145</v>
      </c>
      <c r="I35" s="2">
        <v>3185</v>
      </c>
      <c r="J35" s="2">
        <v>259754</v>
      </c>
      <c r="K35" s="2">
        <v>2.72</v>
      </c>
      <c r="L35" s="2">
        <v>8</v>
      </c>
      <c r="M35" s="2">
        <v>7.23</v>
      </c>
      <c r="N35" s="2">
        <v>9.15</v>
      </c>
      <c r="O35" s="2">
        <v>43.33</v>
      </c>
      <c r="P35" s="2">
        <v>2.5</v>
      </c>
      <c r="Q35" s="2">
        <v>6471</v>
      </c>
      <c r="R35" s="2">
        <v>9188</v>
      </c>
      <c r="S35" s="2">
        <v>2</v>
      </c>
      <c r="T35">
        <f t="shared" si="0"/>
        <v>26487540</v>
      </c>
      <c r="U35">
        <f t="shared" si="1"/>
        <v>10357620</v>
      </c>
      <c r="V35">
        <f t="shared" si="2"/>
        <v>15870166</v>
      </c>
    </row>
    <row r="36" spans="1:22" x14ac:dyDescent="0.3">
      <c r="A36" s="2" t="s">
        <v>53</v>
      </c>
      <c r="B36" s="2" t="s">
        <v>1053</v>
      </c>
      <c r="C36" s="2" t="s">
        <v>1634</v>
      </c>
      <c r="D36" s="2" t="s">
        <v>1635</v>
      </c>
      <c r="E36" s="2">
        <v>2024</v>
      </c>
      <c r="F36" s="2" t="s">
        <v>1640</v>
      </c>
      <c r="G36" s="2">
        <v>3606</v>
      </c>
      <c r="H36" s="2">
        <v>6732</v>
      </c>
      <c r="I36" s="2">
        <v>5068</v>
      </c>
      <c r="J36" s="2">
        <v>173053</v>
      </c>
      <c r="K36" s="2">
        <v>5.56</v>
      </c>
      <c r="L36" s="2">
        <v>18</v>
      </c>
      <c r="M36" s="2">
        <v>2.3199999999999998</v>
      </c>
      <c r="N36" s="2">
        <v>5.73</v>
      </c>
      <c r="O36" s="2">
        <v>22.4</v>
      </c>
      <c r="P36" s="2">
        <v>2.4</v>
      </c>
      <c r="Q36" s="2">
        <v>19644</v>
      </c>
      <c r="R36" s="2">
        <v>1646</v>
      </c>
      <c r="S36" s="2">
        <v>7</v>
      </c>
      <c r="T36">
        <f t="shared" si="0"/>
        <v>24275592</v>
      </c>
      <c r="U36">
        <f t="shared" si="1"/>
        <v>18275208</v>
      </c>
      <c r="V36">
        <f t="shared" si="2"/>
        <v>5827331</v>
      </c>
    </row>
    <row r="37" spans="1:22" x14ac:dyDescent="0.3">
      <c r="A37" s="2" t="s">
        <v>54</v>
      </c>
      <c r="B37" s="2" t="s">
        <v>1054</v>
      </c>
      <c r="C37" s="2" t="s">
        <v>1634</v>
      </c>
      <c r="D37" s="2" t="s">
        <v>1637</v>
      </c>
      <c r="E37" s="2">
        <v>2024</v>
      </c>
      <c r="F37" s="2" t="s">
        <v>1641</v>
      </c>
      <c r="G37" s="2">
        <v>3940</v>
      </c>
      <c r="H37" s="2">
        <v>12985</v>
      </c>
      <c r="I37" s="2">
        <v>1471</v>
      </c>
      <c r="J37" s="2">
        <v>233965</v>
      </c>
      <c r="K37" s="2">
        <v>13.53</v>
      </c>
      <c r="L37" s="2">
        <v>4</v>
      </c>
      <c r="M37" s="2">
        <v>7.06</v>
      </c>
      <c r="N37" s="2">
        <v>5.46</v>
      </c>
      <c r="O37" s="2">
        <v>63.16</v>
      </c>
      <c r="P37" s="2">
        <v>4.5</v>
      </c>
      <c r="Q37" s="2">
        <v>17383</v>
      </c>
      <c r="R37" s="2">
        <v>3226</v>
      </c>
      <c r="S37" s="2">
        <v>10</v>
      </c>
      <c r="T37">
        <f t="shared" si="0"/>
        <v>51160900</v>
      </c>
      <c r="U37">
        <f t="shared" si="1"/>
        <v>5795740</v>
      </c>
      <c r="V37">
        <f t="shared" si="2"/>
        <v>45131195</v>
      </c>
    </row>
    <row r="38" spans="1:22" x14ac:dyDescent="0.3">
      <c r="A38" s="2" t="s">
        <v>55</v>
      </c>
      <c r="B38" s="2" t="s">
        <v>1055</v>
      </c>
      <c r="C38" s="2" t="s">
        <v>1632</v>
      </c>
      <c r="D38" s="2" t="s">
        <v>1636</v>
      </c>
      <c r="E38" s="2">
        <v>2023</v>
      </c>
      <c r="F38" s="2" t="s">
        <v>1640</v>
      </c>
      <c r="G38" s="2">
        <v>696</v>
      </c>
      <c r="H38" s="2">
        <v>7297</v>
      </c>
      <c r="I38" s="2">
        <v>963</v>
      </c>
      <c r="J38" s="2">
        <v>216892</v>
      </c>
      <c r="K38" s="2">
        <v>12.1</v>
      </c>
      <c r="L38" s="2">
        <v>5</v>
      </c>
      <c r="M38" s="2">
        <v>3.08</v>
      </c>
      <c r="N38" s="2">
        <v>1.37</v>
      </c>
      <c r="O38" s="2">
        <v>66.7</v>
      </c>
      <c r="P38" s="2">
        <v>3.3</v>
      </c>
      <c r="Q38" s="2">
        <v>2318</v>
      </c>
      <c r="R38" s="2">
        <v>5989</v>
      </c>
      <c r="S38" s="2">
        <v>13</v>
      </c>
      <c r="T38">
        <f t="shared" si="0"/>
        <v>5078712</v>
      </c>
      <c r="U38">
        <f t="shared" si="1"/>
        <v>670248</v>
      </c>
      <c r="V38">
        <f t="shared" si="2"/>
        <v>4191572</v>
      </c>
    </row>
    <row r="39" spans="1:22" x14ac:dyDescent="0.3">
      <c r="A39" s="2" t="s">
        <v>56</v>
      </c>
      <c r="B39" s="2" t="s">
        <v>1056</v>
      </c>
      <c r="C39" s="2" t="s">
        <v>1634</v>
      </c>
      <c r="D39" s="2" t="s">
        <v>1635</v>
      </c>
      <c r="E39" s="2">
        <v>2024</v>
      </c>
      <c r="F39" s="2" t="s">
        <v>1641</v>
      </c>
      <c r="G39" s="2">
        <v>2938</v>
      </c>
      <c r="H39" s="2">
        <v>13842</v>
      </c>
      <c r="I39" s="2">
        <v>9456</v>
      </c>
      <c r="J39" s="2">
        <v>378406</v>
      </c>
      <c r="K39" s="2">
        <v>14.77</v>
      </c>
      <c r="L39" s="2">
        <v>2</v>
      </c>
      <c r="M39" s="2">
        <v>2.42</v>
      </c>
      <c r="N39" s="2">
        <v>0.44</v>
      </c>
      <c r="O39" s="2">
        <v>24.23</v>
      </c>
      <c r="P39" s="2">
        <v>3.1</v>
      </c>
      <c r="Q39" s="2">
        <v>11860</v>
      </c>
      <c r="R39" s="2">
        <v>6308</v>
      </c>
      <c r="S39" s="2">
        <v>4</v>
      </c>
      <c r="T39">
        <f t="shared" si="0"/>
        <v>40667796</v>
      </c>
      <c r="U39">
        <f t="shared" si="1"/>
        <v>27781728</v>
      </c>
      <c r="V39">
        <f t="shared" si="2"/>
        <v>12507662</v>
      </c>
    </row>
    <row r="40" spans="1:22" x14ac:dyDescent="0.3">
      <c r="A40" s="2" t="s">
        <v>57</v>
      </c>
      <c r="B40" s="2" t="s">
        <v>1057</v>
      </c>
      <c r="C40" s="2" t="s">
        <v>1634</v>
      </c>
      <c r="D40" s="2" t="s">
        <v>1636</v>
      </c>
      <c r="E40" s="2">
        <v>2024</v>
      </c>
      <c r="F40" s="2" t="s">
        <v>1640</v>
      </c>
      <c r="G40" s="2">
        <v>2485</v>
      </c>
      <c r="H40" s="2">
        <v>9538</v>
      </c>
      <c r="I40" s="2">
        <v>12034</v>
      </c>
      <c r="J40" s="2">
        <v>184832</v>
      </c>
      <c r="K40" s="2">
        <v>11.31</v>
      </c>
      <c r="L40" s="2">
        <v>0</v>
      </c>
      <c r="M40" s="2">
        <v>0.73</v>
      </c>
      <c r="N40" s="2">
        <v>2.57</v>
      </c>
      <c r="O40" s="2">
        <v>81.08</v>
      </c>
      <c r="P40" s="2">
        <v>3.9</v>
      </c>
      <c r="Q40" s="2">
        <v>13427</v>
      </c>
      <c r="R40" s="2">
        <v>8975</v>
      </c>
      <c r="S40" s="2">
        <v>12</v>
      </c>
      <c r="T40">
        <f t="shared" si="0"/>
        <v>23701930</v>
      </c>
      <c r="U40">
        <f t="shared" si="1"/>
        <v>29904490</v>
      </c>
      <c r="V40">
        <f t="shared" si="2"/>
        <v>-6387392</v>
      </c>
    </row>
    <row r="41" spans="1:22" x14ac:dyDescent="0.3">
      <c r="A41" s="2" t="s">
        <v>58</v>
      </c>
      <c r="B41" s="2" t="s">
        <v>1058</v>
      </c>
      <c r="C41" s="2" t="s">
        <v>1632</v>
      </c>
      <c r="D41" s="2" t="s">
        <v>1637</v>
      </c>
      <c r="E41" s="2">
        <v>2023</v>
      </c>
      <c r="F41" s="2" t="s">
        <v>1641</v>
      </c>
      <c r="G41" s="2">
        <v>650</v>
      </c>
      <c r="H41" s="2">
        <v>17502</v>
      </c>
      <c r="I41" s="2">
        <v>5392</v>
      </c>
      <c r="J41" s="2">
        <v>203262</v>
      </c>
      <c r="K41" s="2">
        <v>5.9</v>
      </c>
      <c r="L41" s="2">
        <v>19</v>
      </c>
      <c r="M41" s="2">
        <v>7.44</v>
      </c>
      <c r="N41" s="2">
        <v>4.3</v>
      </c>
      <c r="O41" s="2">
        <v>45.35</v>
      </c>
      <c r="P41" s="2">
        <v>3.3</v>
      </c>
      <c r="Q41" s="2">
        <v>17523</v>
      </c>
      <c r="R41" s="2">
        <v>1395</v>
      </c>
      <c r="S41" s="2">
        <v>4</v>
      </c>
      <c r="T41">
        <f t="shared" si="0"/>
        <v>11376300</v>
      </c>
      <c r="U41">
        <f t="shared" si="1"/>
        <v>3504800</v>
      </c>
      <c r="V41">
        <f t="shared" si="2"/>
        <v>7668238</v>
      </c>
    </row>
    <row r="42" spans="1:22" x14ac:dyDescent="0.3">
      <c r="A42" s="2" t="s">
        <v>59</v>
      </c>
      <c r="B42" s="2" t="s">
        <v>1059</v>
      </c>
      <c r="C42" s="2" t="s">
        <v>1634</v>
      </c>
      <c r="D42" s="2" t="s">
        <v>1638</v>
      </c>
      <c r="E42" s="2">
        <v>2023</v>
      </c>
      <c r="F42" s="2" t="s">
        <v>1641</v>
      </c>
      <c r="G42" s="2">
        <v>2413</v>
      </c>
      <c r="H42" s="2">
        <v>14587</v>
      </c>
      <c r="I42" s="2">
        <v>5595</v>
      </c>
      <c r="J42" s="2">
        <v>117411</v>
      </c>
      <c r="K42" s="2">
        <v>8.86</v>
      </c>
      <c r="L42" s="2">
        <v>15</v>
      </c>
      <c r="M42" s="2">
        <v>7.11</v>
      </c>
      <c r="N42" s="2">
        <v>10.77</v>
      </c>
      <c r="O42" s="2">
        <v>21.43</v>
      </c>
      <c r="P42" s="2">
        <v>1.7</v>
      </c>
      <c r="Q42" s="2">
        <v>4565</v>
      </c>
      <c r="R42" s="2">
        <v>1485</v>
      </c>
      <c r="S42" s="2">
        <v>3</v>
      </c>
      <c r="T42">
        <f t="shared" si="0"/>
        <v>35198431</v>
      </c>
      <c r="U42">
        <f t="shared" si="1"/>
        <v>13500735</v>
      </c>
      <c r="V42">
        <f t="shared" si="2"/>
        <v>21580285</v>
      </c>
    </row>
    <row r="43" spans="1:22" x14ac:dyDescent="0.3">
      <c r="A43" s="2" t="s">
        <v>60</v>
      </c>
      <c r="B43" s="2" t="s">
        <v>1060</v>
      </c>
      <c r="C43" s="2" t="s">
        <v>1633</v>
      </c>
      <c r="D43" s="2" t="s">
        <v>1638</v>
      </c>
      <c r="E43" s="2">
        <v>2023</v>
      </c>
      <c r="F43" s="2" t="s">
        <v>1639</v>
      </c>
      <c r="G43" s="2">
        <v>2111</v>
      </c>
      <c r="H43" s="2">
        <v>6373</v>
      </c>
      <c r="I43" s="2">
        <v>11434</v>
      </c>
      <c r="J43" s="2">
        <v>335521</v>
      </c>
      <c r="K43" s="2">
        <v>9.92</v>
      </c>
      <c r="L43" s="2">
        <v>10</v>
      </c>
      <c r="M43" s="2">
        <v>2.34</v>
      </c>
      <c r="N43" s="2">
        <v>12.76</v>
      </c>
      <c r="O43" s="2">
        <v>71.14</v>
      </c>
      <c r="P43" s="2">
        <v>3.7</v>
      </c>
      <c r="Q43" s="2">
        <v>4759</v>
      </c>
      <c r="R43" s="2">
        <v>1042</v>
      </c>
      <c r="S43" s="2">
        <v>14</v>
      </c>
      <c r="T43">
        <f t="shared" si="0"/>
        <v>13453403</v>
      </c>
      <c r="U43">
        <f t="shared" si="1"/>
        <v>24137174</v>
      </c>
      <c r="V43">
        <f t="shared" si="2"/>
        <v>-11019292</v>
      </c>
    </row>
    <row r="44" spans="1:22" x14ac:dyDescent="0.3">
      <c r="A44" s="2" t="s">
        <v>61</v>
      </c>
      <c r="B44" s="2" t="s">
        <v>1061</v>
      </c>
      <c r="C44" s="2" t="s">
        <v>1633</v>
      </c>
      <c r="D44" s="2" t="s">
        <v>1638</v>
      </c>
      <c r="E44" s="2">
        <v>2023</v>
      </c>
      <c r="F44" s="2" t="s">
        <v>1640</v>
      </c>
      <c r="G44" s="2">
        <v>291</v>
      </c>
      <c r="H44" s="2">
        <v>2981</v>
      </c>
      <c r="I44" s="2">
        <v>5598</v>
      </c>
      <c r="J44" s="2">
        <v>489953</v>
      </c>
      <c r="K44" s="2">
        <v>1.18</v>
      </c>
      <c r="L44" s="2">
        <v>12</v>
      </c>
      <c r="M44" s="2">
        <v>7.49</v>
      </c>
      <c r="N44" s="2">
        <v>3.51</v>
      </c>
      <c r="O44" s="2">
        <v>73.2</v>
      </c>
      <c r="P44" s="2">
        <v>1.5</v>
      </c>
      <c r="Q44" s="2">
        <v>18790</v>
      </c>
      <c r="R44" s="2">
        <v>3380</v>
      </c>
      <c r="S44" s="2">
        <v>5</v>
      </c>
      <c r="T44">
        <f t="shared" si="0"/>
        <v>867471</v>
      </c>
      <c r="U44">
        <f t="shared" si="1"/>
        <v>1629018</v>
      </c>
      <c r="V44">
        <f t="shared" si="2"/>
        <v>-1251500</v>
      </c>
    </row>
    <row r="45" spans="1:22" x14ac:dyDescent="0.3">
      <c r="A45" s="2" t="s">
        <v>62</v>
      </c>
      <c r="B45" s="2" t="s">
        <v>1062</v>
      </c>
      <c r="C45" s="2" t="s">
        <v>1632</v>
      </c>
      <c r="D45" s="2" t="s">
        <v>1636</v>
      </c>
      <c r="E45" s="2">
        <v>2023</v>
      </c>
      <c r="F45" s="2" t="s">
        <v>1640</v>
      </c>
      <c r="G45" s="2">
        <v>2091</v>
      </c>
      <c r="H45" s="2">
        <v>11593</v>
      </c>
      <c r="I45" s="2">
        <v>6836</v>
      </c>
      <c r="J45" s="2">
        <v>88211</v>
      </c>
      <c r="K45" s="2">
        <v>8.17</v>
      </c>
      <c r="L45" s="2">
        <v>9</v>
      </c>
      <c r="M45" s="2">
        <v>9.18</v>
      </c>
      <c r="N45" s="2">
        <v>10.62</v>
      </c>
      <c r="O45" s="2">
        <v>61.14</v>
      </c>
      <c r="P45" s="2">
        <v>4.2</v>
      </c>
      <c r="Q45" s="2">
        <v>13800</v>
      </c>
      <c r="R45" s="2">
        <v>1133</v>
      </c>
      <c r="S45" s="2">
        <v>11</v>
      </c>
      <c r="T45">
        <f t="shared" si="0"/>
        <v>24240963</v>
      </c>
      <c r="U45">
        <f t="shared" si="1"/>
        <v>14294076</v>
      </c>
      <c r="V45">
        <f t="shared" si="2"/>
        <v>9858676</v>
      </c>
    </row>
    <row r="46" spans="1:22" x14ac:dyDescent="0.3">
      <c r="A46" s="2" t="s">
        <v>63</v>
      </c>
      <c r="B46" s="2" t="s">
        <v>1063</v>
      </c>
      <c r="C46" s="2" t="s">
        <v>1634</v>
      </c>
      <c r="D46" s="2" t="s">
        <v>1636</v>
      </c>
      <c r="E46" s="2">
        <v>2024</v>
      </c>
      <c r="F46" s="2" t="s">
        <v>1641</v>
      </c>
      <c r="G46" s="2">
        <v>2874</v>
      </c>
      <c r="H46" s="2">
        <v>15922</v>
      </c>
      <c r="I46" s="2">
        <v>3155</v>
      </c>
      <c r="J46" s="2">
        <v>263981</v>
      </c>
      <c r="K46" s="2">
        <v>10.64</v>
      </c>
      <c r="L46" s="2">
        <v>2</v>
      </c>
      <c r="M46" s="2">
        <v>1.08</v>
      </c>
      <c r="N46" s="2">
        <v>8.5399999999999991</v>
      </c>
      <c r="O46" s="2">
        <v>78.28</v>
      </c>
      <c r="P46" s="2">
        <v>5</v>
      </c>
      <c r="Q46" s="2">
        <v>2102</v>
      </c>
      <c r="R46" s="2">
        <v>2886</v>
      </c>
      <c r="S46" s="2">
        <v>4</v>
      </c>
      <c r="T46">
        <f t="shared" si="0"/>
        <v>45759828</v>
      </c>
      <c r="U46">
        <f t="shared" si="1"/>
        <v>9067470</v>
      </c>
      <c r="V46">
        <f t="shared" si="2"/>
        <v>36428377</v>
      </c>
    </row>
    <row r="47" spans="1:22" x14ac:dyDescent="0.3">
      <c r="A47" s="2" t="s">
        <v>64</v>
      </c>
      <c r="B47" s="2" t="s">
        <v>1064</v>
      </c>
      <c r="C47" s="2" t="s">
        <v>1634</v>
      </c>
      <c r="D47" s="2" t="s">
        <v>1638</v>
      </c>
      <c r="E47" s="2">
        <v>2023</v>
      </c>
      <c r="F47" s="2" t="s">
        <v>1640</v>
      </c>
      <c r="G47" s="2">
        <v>2662</v>
      </c>
      <c r="H47" s="2">
        <v>17938</v>
      </c>
      <c r="I47" s="2">
        <v>6687</v>
      </c>
      <c r="J47" s="2">
        <v>315888</v>
      </c>
      <c r="K47" s="2">
        <v>2.5099999999999998</v>
      </c>
      <c r="L47" s="2">
        <v>8</v>
      </c>
      <c r="M47" s="2">
        <v>2.33</v>
      </c>
      <c r="N47" s="2">
        <v>4.59</v>
      </c>
      <c r="O47" s="2">
        <v>68.989999999999995</v>
      </c>
      <c r="P47" s="2">
        <v>2.5</v>
      </c>
      <c r="Q47" s="2">
        <v>5795</v>
      </c>
      <c r="R47" s="2">
        <v>2333</v>
      </c>
      <c r="S47" s="2">
        <v>13</v>
      </c>
      <c r="T47">
        <f t="shared" si="0"/>
        <v>47750956</v>
      </c>
      <c r="U47">
        <f t="shared" si="1"/>
        <v>17800794</v>
      </c>
      <c r="V47">
        <f t="shared" si="2"/>
        <v>29634274</v>
      </c>
    </row>
    <row r="48" spans="1:22" x14ac:dyDescent="0.3">
      <c r="A48" s="2" t="s">
        <v>65</v>
      </c>
      <c r="B48" s="2" t="s">
        <v>1065</v>
      </c>
      <c r="C48" s="2" t="s">
        <v>1632</v>
      </c>
      <c r="D48" s="2" t="s">
        <v>1638</v>
      </c>
      <c r="E48" s="2">
        <v>2024</v>
      </c>
      <c r="F48" s="2" t="s">
        <v>1642</v>
      </c>
      <c r="G48" s="2">
        <v>1413</v>
      </c>
      <c r="H48" s="2">
        <v>9143</v>
      </c>
      <c r="I48" s="2">
        <v>13270</v>
      </c>
      <c r="J48" s="2">
        <v>306638</v>
      </c>
      <c r="K48" s="2">
        <v>11.71</v>
      </c>
      <c r="L48" s="2">
        <v>11</v>
      </c>
      <c r="M48" s="2">
        <v>7.5</v>
      </c>
      <c r="N48" s="2">
        <v>0.17</v>
      </c>
      <c r="O48" s="2">
        <v>80.58</v>
      </c>
      <c r="P48" s="2">
        <v>2.8</v>
      </c>
      <c r="Q48" s="2">
        <v>11483</v>
      </c>
      <c r="R48" s="2">
        <v>1720</v>
      </c>
      <c r="S48" s="2">
        <v>3</v>
      </c>
      <c r="T48">
        <f t="shared" si="0"/>
        <v>12919059</v>
      </c>
      <c r="U48">
        <f t="shared" si="1"/>
        <v>18750510</v>
      </c>
      <c r="V48">
        <f t="shared" si="2"/>
        <v>-6138089</v>
      </c>
    </row>
    <row r="49" spans="1:22" x14ac:dyDescent="0.3">
      <c r="A49" s="2" t="s">
        <v>66</v>
      </c>
      <c r="B49" s="2" t="s">
        <v>1066</v>
      </c>
      <c r="C49" s="2" t="s">
        <v>1632</v>
      </c>
      <c r="D49" s="2" t="s">
        <v>1635</v>
      </c>
      <c r="E49" s="2">
        <v>2023</v>
      </c>
      <c r="F49" s="2" t="s">
        <v>1640</v>
      </c>
      <c r="G49" s="2">
        <v>1528</v>
      </c>
      <c r="H49" s="2">
        <v>17208</v>
      </c>
      <c r="I49" s="2">
        <v>13716</v>
      </c>
      <c r="J49" s="2">
        <v>337139</v>
      </c>
      <c r="K49" s="2">
        <v>8.76</v>
      </c>
      <c r="L49" s="2">
        <v>13</v>
      </c>
      <c r="M49" s="2">
        <v>2.75</v>
      </c>
      <c r="N49" s="2">
        <v>11.68</v>
      </c>
      <c r="O49" s="2">
        <v>44.71</v>
      </c>
      <c r="P49" s="2">
        <v>1.2</v>
      </c>
      <c r="Q49" s="2">
        <v>5027</v>
      </c>
      <c r="R49" s="2">
        <v>3635</v>
      </c>
      <c r="S49" s="2">
        <v>2</v>
      </c>
      <c r="T49">
        <f t="shared" si="0"/>
        <v>26293824</v>
      </c>
      <c r="U49">
        <f t="shared" si="1"/>
        <v>20958048</v>
      </c>
      <c r="V49">
        <f t="shared" si="2"/>
        <v>4998637</v>
      </c>
    </row>
    <row r="50" spans="1:22" x14ac:dyDescent="0.3">
      <c r="A50" s="2" t="s">
        <v>67</v>
      </c>
      <c r="B50" s="2" t="s">
        <v>1067</v>
      </c>
      <c r="C50" s="2" t="s">
        <v>1634</v>
      </c>
      <c r="D50" s="2" t="s">
        <v>1635</v>
      </c>
      <c r="E50" s="2">
        <v>2024</v>
      </c>
      <c r="F50" s="2" t="s">
        <v>1640</v>
      </c>
      <c r="G50" s="2">
        <v>2606</v>
      </c>
      <c r="H50" s="2">
        <v>12771</v>
      </c>
      <c r="I50" s="2">
        <v>8761</v>
      </c>
      <c r="J50" s="2">
        <v>198049</v>
      </c>
      <c r="K50" s="2">
        <v>14.28</v>
      </c>
      <c r="L50" s="2">
        <v>0</v>
      </c>
      <c r="M50" s="2">
        <v>6.25</v>
      </c>
      <c r="N50" s="2">
        <v>17.14</v>
      </c>
      <c r="O50" s="2">
        <v>69.81</v>
      </c>
      <c r="P50" s="2">
        <v>1.1000000000000001</v>
      </c>
      <c r="Q50" s="2">
        <v>3311</v>
      </c>
      <c r="R50" s="2">
        <v>3305</v>
      </c>
      <c r="S50" s="2">
        <v>4</v>
      </c>
      <c r="T50">
        <f t="shared" si="0"/>
        <v>33281226</v>
      </c>
      <c r="U50">
        <f t="shared" si="1"/>
        <v>22831166</v>
      </c>
      <c r="V50">
        <f t="shared" si="2"/>
        <v>10252011</v>
      </c>
    </row>
    <row r="51" spans="1:22" x14ac:dyDescent="0.3">
      <c r="A51" s="2" t="s">
        <v>68</v>
      </c>
      <c r="B51" s="2" t="s">
        <v>1068</v>
      </c>
      <c r="C51" s="2" t="s">
        <v>1634</v>
      </c>
      <c r="D51" s="2" t="s">
        <v>1636</v>
      </c>
      <c r="E51" s="2">
        <v>2023</v>
      </c>
      <c r="F51" s="2" t="s">
        <v>1640</v>
      </c>
      <c r="G51" s="2">
        <v>825</v>
      </c>
      <c r="H51" s="2">
        <v>18716</v>
      </c>
      <c r="I51" s="2">
        <v>11549</v>
      </c>
      <c r="J51" s="2">
        <v>279010</v>
      </c>
      <c r="K51" s="2">
        <v>0.64</v>
      </c>
      <c r="L51" s="2">
        <v>17</v>
      </c>
      <c r="M51" s="2">
        <v>0.81</v>
      </c>
      <c r="N51" s="2">
        <v>5.66</v>
      </c>
      <c r="O51" s="2">
        <v>89.98</v>
      </c>
      <c r="P51" s="2">
        <v>4.7</v>
      </c>
      <c r="Q51" s="2">
        <v>13603</v>
      </c>
      <c r="R51" s="2">
        <v>2982</v>
      </c>
      <c r="S51" s="2">
        <v>11</v>
      </c>
      <c r="T51">
        <f t="shared" si="0"/>
        <v>15440700</v>
      </c>
      <c r="U51">
        <f t="shared" si="1"/>
        <v>9527925</v>
      </c>
      <c r="V51">
        <f t="shared" si="2"/>
        <v>5633765</v>
      </c>
    </row>
    <row r="52" spans="1:22" x14ac:dyDescent="0.3">
      <c r="A52" s="2" t="s">
        <v>69</v>
      </c>
      <c r="B52" s="2" t="s">
        <v>1069</v>
      </c>
      <c r="C52" s="2" t="s">
        <v>1633</v>
      </c>
      <c r="D52" s="2" t="s">
        <v>1636</v>
      </c>
      <c r="E52" s="2">
        <v>2023</v>
      </c>
      <c r="F52" s="2" t="s">
        <v>1639</v>
      </c>
      <c r="G52" s="2">
        <v>4064</v>
      </c>
      <c r="H52" s="2">
        <v>14100</v>
      </c>
      <c r="I52" s="2">
        <v>6627</v>
      </c>
      <c r="J52" s="2">
        <v>84542</v>
      </c>
      <c r="K52" s="2">
        <v>3.98</v>
      </c>
      <c r="L52" s="2">
        <v>16</v>
      </c>
      <c r="M52" s="2">
        <v>4.5199999999999996</v>
      </c>
      <c r="N52" s="2">
        <v>3.3</v>
      </c>
      <c r="O52" s="2">
        <v>67.989999999999995</v>
      </c>
      <c r="P52" s="2">
        <v>1.5</v>
      </c>
      <c r="Q52" s="2">
        <v>10532</v>
      </c>
      <c r="R52" s="2">
        <v>270</v>
      </c>
      <c r="S52" s="2">
        <v>7</v>
      </c>
      <c r="T52">
        <f t="shared" si="0"/>
        <v>57302400</v>
      </c>
      <c r="U52">
        <f t="shared" si="1"/>
        <v>26932128</v>
      </c>
      <c r="V52">
        <f t="shared" si="2"/>
        <v>30285730</v>
      </c>
    </row>
    <row r="53" spans="1:22" x14ac:dyDescent="0.3">
      <c r="A53" s="2" t="s">
        <v>70</v>
      </c>
      <c r="B53" s="2" t="s">
        <v>1070</v>
      </c>
      <c r="C53" s="2" t="s">
        <v>1634</v>
      </c>
      <c r="D53" s="2" t="s">
        <v>1636</v>
      </c>
      <c r="E53" s="2">
        <v>2023</v>
      </c>
      <c r="F53" s="2" t="s">
        <v>1640</v>
      </c>
      <c r="G53" s="2">
        <v>84</v>
      </c>
      <c r="H53" s="2">
        <v>12498</v>
      </c>
      <c r="I53" s="2">
        <v>9537</v>
      </c>
      <c r="J53" s="2">
        <v>60651</v>
      </c>
      <c r="K53" s="2">
        <v>9.02</v>
      </c>
      <c r="L53" s="2">
        <v>8</v>
      </c>
      <c r="M53" s="2">
        <v>7.39</v>
      </c>
      <c r="N53" s="2">
        <v>22.18</v>
      </c>
      <c r="O53" s="2">
        <v>19.13</v>
      </c>
      <c r="P53" s="2">
        <v>2.8</v>
      </c>
      <c r="Q53" s="2">
        <v>14377</v>
      </c>
      <c r="R53" s="2">
        <v>8240</v>
      </c>
      <c r="S53" s="2">
        <v>10</v>
      </c>
      <c r="T53">
        <f t="shared" si="0"/>
        <v>1049832</v>
      </c>
      <c r="U53">
        <f t="shared" si="1"/>
        <v>801108</v>
      </c>
      <c r="V53">
        <f t="shared" si="2"/>
        <v>188073</v>
      </c>
    </row>
    <row r="54" spans="1:22" x14ac:dyDescent="0.3">
      <c r="A54" s="2" t="s">
        <v>71</v>
      </c>
      <c r="B54" s="2" t="s">
        <v>1071</v>
      </c>
      <c r="C54" s="2" t="s">
        <v>1632</v>
      </c>
      <c r="D54" s="2" t="s">
        <v>1636</v>
      </c>
      <c r="E54" s="2">
        <v>2023</v>
      </c>
      <c r="F54" s="2" t="s">
        <v>1639</v>
      </c>
      <c r="G54" s="2">
        <v>3202</v>
      </c>
      <c r="H54" s="2">
        <v>15795</v>
      </c>
      <c r="I54" s="2">
        <v>14675</v>
      </c>
      <c r="J54" s="2">
        <v>149239</v>
      </c>
      <c r="K54" s="2">
        <v>4.45</v>
      </c>
      <c r="L54" s="2">
        <v>8</v>
      </c>
      <c r="M54" s="2">
        <v>6.87</v>
      </c>
      <c r="N54" s="2">
        <v>6.88</v>
      </c>
      <c r="O54" s="2">
        <v>51.47</v>
      </c>
      <c r="P54" s="2">
        <v>4.3</v>
      </c>
      <c r="Q54" s="2">
        <v>9463</v>
      </c>
      <c r="R54" s="2">
        <v>9845</v>
      </c>
      <c r="S54" s="2">
        <v>12</v>
      </c>
      <c r="T54">
        <f t="shared" si="0"/>
        <v>50575590</v>
      </c>
      <c r="U54">
        <f t="shared" si="1"/>
        <v>46989350</v>
      </c>
      <c r="V54">
        <f t="shared" si="2"/>
        <v>3437001</v>
      </c>
    </row>
    <row r="55" spans="1:22" x14ac:dyDescent="0.3">
      <c r="A55" s="2" t="s">
        <v>72</v>
      </c>
      <c r="B55" s="2" t="s">
        <v>1072</v>
      </c>
      <c r="C55" s="2" t="s">
        <v>1634</v>
      </c>
      <c r="D55" s="2" t="s">
        <v>1636</v>
      </c>
      <c r="E55" s="2">
        <v>2023</v>
      </c>
      <c r="F55" s="2" t="s">
        <v>1640</v>
      </c>
      <c r="G55" s="2">
        <v>2005</v>
      </c>
      <c r="H55" s="2">
        <v>12182</v>
      </c>
      <c r="I55" s="2">
        <v>5519</v>
      </c>
      <c r="J55" s="2">
        <v>391075</v>
      </c>
      <c r="K55" s="2">
        <v>10.72</v>
      </c>
      <c r="L55" s="2">
        <v>9</v>
      </c>
      <c r="M55" s="2">
        <v>8.15</v>
      </c>
      <c r="N55" s="2">
        <v>5.59</v>
      </c>
      <c r="O55" s="2">
        <v>56.99</v>
      </c>
      <c r="P55" s="2">
        <v>4.5999999999999996</v>
      </c>
      <c r="Q55" s="2">
        <v>16724</v>
      </c>
      <c r="R55" s="2">
        <v>3997</v>
      </c>
      <c r="S55" s="2">
        <v>6</v>
      </c>
      <c r="T55">
        <f t="shared" si="0"/>
        <v>24424910</v>
      </c>
      <c r="U55">
        <f t="shared" si="1"/>
        <v>11065595</v>
      </c>
      <c r="V55">
        <f t="shared" si="2"/>
        <v>12968240</v>
      </c>
    </row>
    <row r="56" spans="1:22" x14ac:dyDescent="0.3">
      <c r="A56" s="2" t="s">
        <v>73</v>
      </c>
      <c r="B56" s="2" t="s">
        <v>1073</v>
      </c>
      <c r="C56" s="2" t="s">
        <v>1632</v>
      </c>
      <c r="D56" s="2" t="s">
        <v>1635</v>
      </c>
      <c r="E56" s="2">
        <v>2023</v>
      </c>
      <c r="F56" s="2" t="s">
        <v>1641</v>
      </c>
      <c r="G56" s="2">
        <v>1635</v>
      </c>
      <c r="H56" s="2">
        <v>17880</v>
      </c>
      <c r="I56" s="2">
        <v>12827</v>
      </c>
      <c r="J56" s="2">
        <v>276416</v>
      </c>
      <c r="K56" s="2">
        <v>11.39</v>
      </c>
      <c r="L56" s="2">
        <v>18</v>
      </c>
      <c r="M56" s="2">
        <v>8.77</v>
      </c>
      <c r="N56" s="2">
        <v>21.43</v>
      </c>
      <c r="O56" s="2">
        <v>23.94</v>
      </c>
      <c r="P56" s="2">
        <v>3.1</v>
      </c>
      <c r="Q56" s="2">
        <v>10416</v>
      </c>
      <c r="R56" s="2">
        <v>9887</v>
      </c>
      <c r="S56" s="2">
        <v>4</v>
      </c>
      <c r="T56">
        <f t="shared" si="0"/>
        <v>29233800</v>
      </c>
      <c r="U56">
        <f t="shared" si="1"/>
        <v>20972145</v>
      </c>
      <c r="V56">
        <f t="shared" si="2"/>
        <v>7985239</v>
      </c>
    </row>
    <row r="57" spans="1:22" x14ac:dyDescent="0.3">
      <c r="A57" s="2" t="s">
        <v>74</v>
      </c>
      <c r="B57" s="2" t="s">
        <v>1074</v>
      </c>
      <c r="C57" s="2" t="s">
        <v>1632</v>
      </c>
      <c r="D57" s="2" t="s">
        <v>1636</v>
      </c>
      <c r="E57" s="2">
        <v>2023</v>
      </c>
      <c r="F57" s="2" t="s">
        <v>1639</v>
      </c>
      <c r="G57" s="2">
        <v>3993</v>
      </c>
      <c r="H57" s="2">
        <v>10019</v>
      </c>
      <c r="I57" s="2">
        <v>1393</v>
      </c>
      <c r="J57" s="2">
        <v>414256</v>
      </c>
      <c r="K57" s="2">
        <v>1.54</v>
      </c>
      <c r="L57" s="2">
        <v>14</v>
      </c>
      <c r="M57" s="2">
        <v>7.73</v>
      </c>
      <c r="N57" s="2">
        <v>20.43</v>
      </c>
      <c r="O57" s="2">
        <v>87.03</v>
      </c>
      <c r="P57" s="2">
        <v>3.3</v>
      </c>
      <c r="Q57" s="2">
        <v>8266</v>
      </c>
      <c r="R57" s="2">
        <v>9915</v>
      </c>
      <c r="S57" s="2">
        <v>6</v>
      </c>
      <c r="T57">
        <f t="shared" si="0"/>
        <v>40005867</v>
      </c>
      <c r="U57">
        <f t="shared" si="1"/>
        <v>5562249</v>
      </c>
      <c r="V57">
        <f t="shared" si="2"/>
        <v>34029362</v>
      </c>
    </row>
    <row r="58" spans="1:22" x14ac:dyDescent="0.3">
      <c r="A58" s="2" t="s">
        <v>75</v>
      </c>
      <c r="B58" s="2" t="s">
        <v>1075</v>
      </c>
      <c r="C58" s="2" t="s">
        <v>1632</v>
      </c>
      <c r="D58" s="2" t="s">
        <v>1635</v>
      </c>
      <c r="E58" s="2">
        <v>2023</v>
      </c>
      <c r="F58" s="2" t="s">
        <v>1641</v>
      </c>
      <c r="G58" s="2">
        <v>3123</v>
      </c>
      <c r="H58" s="2">
        <v>4800</v>
      </c>
      <c r="I58" s="2">
        <v>5639</v>
      </c>
      <c r="J58" s="2">
        <v>328859</v>
      </c>
      <c r="K58" s="2">
        <v>7.71</v>
      </c>
      <c r="L58" s="2">
        <v>4</v>
      </c>
      <c r="M58" s="2">
        <v>6.72</v>
      </c>
      <c r="N58" s="2">
        <v>11.21</v>
      </c>
      <c r="O58" s="2">
        <v>24.05</v>
      </c>
      <c r="P58" s="2">
        <v>3.7</v>
      </c>
      <c r="Q58" s="2">
        <v>18686</v>
      </c>
      <c r="R58" s="2">
        <v>4222</v>
      </c>
      <c r="S58" s="2">
        <v>6</v>
      </c>
      <c r="T58">
        <f t="shared" si="0"/>
        <v>14990400</v>
      </c>
      <c r="U58">
        <f t="shared" si="1"/>
        <v>17610597</v>
      </c>
      <c r="V58">
        <f t="shared" si="2"/>
        <v>-2949056</v>
      </c>
    </row>
    <row r="59" spans="1:22" x14ac:dyDescent="0.3">
      <c r="A59" s="2" t="s">
        <v>76</v>
      </c>
      <c r="B59" s="2" t="s">
        <v>1020</v>
      </c>
      <c r="C59" s="2" t="s">
        <v>1632</v>
      </c>
      <c r="D59" s="2" t="s">
        <v>1636</v>
      </c>
      <c r="E59" s="2">
        <v>2023</v>
      </c>
      <c r="F59" s="2" t="s">
        <v>1642</v>
      </c>
      <c r="G59" s="2">
        <v>1071</v>
      </c>
      <c r="H59" s="2">
        <v>8222</v>
      </c>
      <c r="I59" s="2">
        <v>8194</v>
      </c>
      <c r="J59" s="2">
        <v>487625</v>
      </c>
      <c r="K59" s="2">
        <v>7.63</v>
      </c>
      <c r="L59" s="2">
        <v>14</v>
      </c>
      <c r="M59" s="2">
        <v>0.32</v>
      </c>
      <c r="N59" s="2">
        <v>12.23</v>
      </c>
      <c r="O59" s="2">
        <v>24.2</v>
      </c>
      <c r="P59" s="2">
        <v>4.8</v>
      </c>
      <c r="Q59" s="2">
        <v>20466</v>
      </c>
      <c r="R59" s="2">
        <v>5209</v>
      </c>
      <c r="S59" s="2">
        <v>6</v>
      </c>
      <c r="T59">
        <f t="shared" si="0"/>
        <v>8805762</v>
      </c>
      <c r="U59">
        <f t="shared" si="1"/>
        <v>8775774</v>
      </c>
      <c r="V59">
        <f t="shared" si="2"/>
        <v>-457637</v>
      </c>
    </row>
    <row r="60" spans="1:22" x14ac:dyDescent="0.3">
      <c r="A60" s="2" t="s">
        <v>77</v>
      </c>
      <c r="B60" s="2" t="s">
        <v>1076</v>
      </c>
      <c r="C60" s="2" t="s">
        <v>1633</v>
      </c>
      <c r="D60" s="2" t="s">
        <v>1636</v>
      </c>
      <c r="E60" s="2">
        <v>2024</v>
      </c>
      <c r="F60" s="2" t="s">
        <v>1641</v>
      </c>
      <c r="G60" s="2">
        <v>3511</v>
      </c>
      <c r="H60" s="2">
        <v>8718</v>
      </c>
      <c r="I60" s="2">
        <v>14856</v>
      </c>
      <c r="J60" s="2">
        <v>205378</v>
      </c>
      <c r="K60" s="2">
        <v>5.54</v>
      </c>
      <c r="L60" s="2">
        <v>19</v>
      </c>
      <c r="M60" s="2">
        <v>5.35</v>
      </c>
      <c r="N60" s="2">
        <v>5.44</v>
      </c>
      <c r="O60" s="2">
        <v>83.21</v>
      </c>
      <c r="P60" s="2">
        <v>3.4</v>
      </c>
      <c r="Q60" s="2">
        <v>3165</v>
      </c>
      <c r="R60" s="2">
        <v>9383</v>
      </c>
      <c r="S60" s="2">
        <v>13</v>
      </c>
      <c r="T60">
        <f t="shared" si="0"/>
        <v>30608898</v>
      </c>
      <c r="U60">
        <f t="shared" si="1"/>
        <v>52159416</v>
      </c>
      <c r="V60">
        <f t="shared" si="2"/>
        <v>-21755896</v>
      </c>
    </row>
    <row r="61" spans="1:22" x14ac:dyDescent="0.3">
      <c r="A61" s="2" t="s">
        <v>78</v>
      </c>
      <c r="B61" s="2" t="s">
        <v>1024</v>
      </c>
      <c r="C61" s="2" t="s">
        <v>1632</v>
      </c>
      <c r="D61" s="2" t="s">
        <v>1638</v>
      </c>
      <c r="E61" s="2">
        <v>2024</v>
      </c>
      <c r="F61" s="2" t="s">
        <v>1639</v>
      </c>
      <c r="G61" s="2">
        <v>2663</v>
      </c>
      <c r="H61" s="2">
        <v>4554</v>
      </c>
      <c r="I61" s="2">
        <v>12796</v>
      </c>
      <c r="J61" s="2">
        <v>200158</v>
      </c>
      <c r="K61" s="2">
        <v>13.99</v>
      </c>
      <c r="L61" s="2">
        <v>1</v>
      </c>
      <c r="M61" s="2">
        <v>0.38</v>
      </c>
      <c r="N61" s="2">
        <v>1.96</v>
      </c>
      <c r="O61" s="2">
        <v>47.22</v>
      </c>
      <c r="P61" s="2">
        <v>3.2</v>
      </c>
      <c r="Q61" s="2">
        <v>17432</v>
      </c>
      <c r="R61" s="2">
        <v>2937</v>
      </c>
      <c r="S61" s="2">
        <v>13</v>
      </c>
      <c r="T61">
        <f t="shared" si="0"/>
        <v>12127302</v>
      </c>
      <c r="U61">
        <f t="shared" si="1"/>
        <v>34075748</v>
      </c>
      <c r="V61">
        <f t="shared" si="2"/>
        <v>-22148604</v>
      </c>
    </row>
    <row r="62" spans="1:22" x14ac:dyDescent="0.3">
      <c r="A62" s="2" t="s">
        <v>79</v>
      </c>
      <c r="B62" s="2" t="s">
        <v>1077</v>
      </c>
      <c r="C62" s="2" t="s">
        <v>1632</v>
      </c>
      <c r="D62" s="2" t="s">
        <v>1636</v>
      </c>
      <c r="E62" s="2">
        <v>2023</v>
      </c>
      <c r="F62" s="2" t="s">
        <v>1639</v>
      </c>
      <c r="G62" s="2">
        <v>3893</v>
      </c>
      <c r="H62" s="2">
        <v>15075</v>
      </c>
      <c r="I62" s="2">
        <v>10451</v>
      </c>
      <c r="J62" s="2">
        <v>457592</v>
      </c>
      <c r="K62" s="2">
        <v>12.41</v>
      </c>
      <c r="L62" s="2">
        <v>12</v>
      </c>
      <c r="M62" s="2">
        <v>8.08</v>
      </c>
      <c r="N62" s="2">
        <v>14.34</v>
      </c>
      <c r="O62" s="2">
        <v>15.06</v>
      </c>
      <c r="P62" s="2">
        <v>1.1000000000000001</v>
      </c>
      <c r="Q62" s="2">
        <v>8475</v>
      </c>
      <c r="R62" s="2">
        <v>8699</v>
      </c>
      <c r="S62" s="2">
        <v>8</v>
      </c>
      <c r="T62">
        <f t="shared" si="0"/>
        <v>58686975</v>
      </c>
      <c r="U62">
        <f t="shared" si="1"/>
        <v>40685743</v>
      </c>
      <c r="V62">
        <f t="shared" si="2"/>
        <v>17543640</v>
      </c>
    </row>
    <row r="63" spans="1:22" x14ac:dyDescent="0.3">
      <c r="A63" s="2" t="s">
        <v>80</v>
      </c>
      <c r="B63" s="2" t="s">
        <v>1078</v>
      </c>
      <c r="C63" s="2" t="s">
        <v>1632</v>
      </c>
      <c r="D63" s="2" t="s">
        <v>1637</v>
      </c>
      <c r="E63" s="2">
        <v>2024</v>
      </c>
      <c r="F63" s="2" t="s">
        <v>1642</v>
      </c>
      <c r="G63" s="2">
        <v>1550</v>
      </c>
      <c r="H63" s="2">
        <v>9470</v>
      </c>
      <c r="I63" s="2">
        <v>4293</v>
      </c>
      <c r="J63" s="2">
        <v>373494</v>
      </c>
      <c r="K63" s="2">
        <v>10.46</v>
      </c>
      <c r="L63" s="2">
        <v>15</v>
      </c>
      <c r="M63" s="2">
        <v>3.21</v>
      </c>
      <c r="N63" s="2">
        <v>2.46</v>
      </c>
      <c r="O63" s="2">
        <v>57.85</v>
      </c>
      <c r="P63" s="2">
        <v>1.3</v>
      </c>
      <c r="Q63" s="2">
        <v>4052</v>
      </c>
      <c r="R63" s="2">
        <v>5328</v>
      </c>
      <c r="S63" s="2">
        <v>6</v>
      </c>
      <c r="T63">
        <f t="shared" si="0"/>
        <v>14678500</v>
      </c>
      <c r="U63">
        <f t="shared" si="1"/>
        <v>6654150</v>
      </c>
      <c r="V63">
        <f t="shared" si="2"/>
        <v>7650856</v>
      </c>
    </row>
    <row r="64" spans="1:22" x14ac:dyDescent="0.3">
      <c r="A64" s="2" t="s">
        <v>81</v>
      </c>
      <c r="B64" s="2" t="s">
        <v>1078</v>
      </c>
      <c r="C64" s="2" t="s">
        <v>1633</v>
      </c>
      <c r="D64" s="2" t="s">
        <v>1636</v>
      </c>
      <c r="E64" s="2">
        <v>2024</v>
      </c>
      <c r="F64" s="2" t="s">
        <v>1641</v>
      </c>
      <c r="G64" s="2">
        <v>4848</v>
      </c>
      <c r="H64" s="2">
        <v>3643</v>
      </c>
      <c r="I64" s="2">
        <v>11593</v>
      </c>
      <c r="J64" s="2">
        <v>383569</v>
      </c>
      <c r="K64" s="2">
        <v>10.71</v>
      </c>
      <c r="L64" s="2">
        <v>14</v>
      </c>
      <c r="M64" s="2">
        <v>5.62</v>
      </c>
      <c r="N64" s="2">
        <v>11.23</v>
      </c>
      <c r="O64" s="2">
        <v>58.15</v>
      </c>
      <c r="P64" s="2">
        <v>3.3</v>
      </c>
      <c r="Q64" s="2">
        <v>14719</v>
      </c>
      <c r="R64" s="2">
        <v>4269</v>
      </c>
      <c r="S64" s="2">
        <v>8</v>
      </c>
      <c r="T64">
        <f t="shared" si="0"/>
        <v>17661264</v>
      </c>
      <c r="U64">
        <f t="shared" si="1"/>
        <v>56202864</v>
      </c>
      <c r="V64">
        <f t="shared" si="2"/>
        <v>-38925169</v>
      </c>
    </row>
    <row r="65" spans="1:22" x14ac:dyDescent="0.3">
      <c r="A65" s="2" t="s">
        <v>82</v>
      </c>
      <c r="B65" s="2" t="s">
        <v>1079</v>
      </c>
      <c r="C65" s="2" t="s">
        <v>1634</v>
      </c>
      <c r="D65" s="2" t="s">
        <v>1635</v>
      </c>
      <c r="E65" s="2">
        <v>2024</v>
      </c>
      <c r="F65" s="2" t="s">
        <v>1639</v>
      </c>
      <c r="G65" s="2">
        <v>211</v>
      </c>
      <c r="H65" s="2">
        <v>11003</v>
      </c>
      <c r="I65" s="2">
        <v>6964</v>
      </c>
      <c r="J65" s="2">
        <v>479852</v>
      </c>
      <c r="K65" s="2">
        <v>6.93</v>
      </c>
      <c r="L65" s="2">
        <v>9</v>
      </c>
      <c r="M65" s="2">
        <v>2.79</v>
      </c>
      <c r="N65" s="2">
        <v>23.51</v>
      </c>
      <c r="O65" s="2">
        <v>15.16</v>
      </c>
      <c r="P65" s="2">
        <v>4.7</v>
      </c>
      <c r="Q65" s="2">
        <v>15774</v>
      </c>
      <c r="R65" s="2">
        <v>6821</v>
      </c>
      <c r="S65" s="2">
        <v>10</v>
      </c>
      <c r="T65">
        <f t="shared" si="0"/>
        <v>2321633</v>
      </c>
      <c r="U65">
        <f t="shared" si="1"/>
        <v>1469404</v>
      </c>
      <c r="V65">
        <f t="shared" si="2"/>
        <v>372377</v>
      </c>
    </row>
    <row r="66" spans="1:22" x14ac:dyDescent="0.3">
      <c r="A66" s="2" t="s">
        <v>83</v>
      </c>
      <c r="B66" s="2" t="s">
        <v>1080</v>
      </c>
      <c r="C66" s="2" t="s">
        <v>1632</v>
      </c>
      <c r="D66" s="2" t="s">
        <v>1638</v>
      </c>
      <c r="E66" s="2">
        <v>2023</v>
      </c>
      <c r="F66" s="2" t="s">
        <v>1642</v>
      </c>
      <c r="G66" s="2">
        <v>4347</v>
      </c>
      <c r="H66" s="2">
        <v>16649</v>
      </c>
      <c r="I66" s="2">
        <v>11436</v>
      </c>
      <c r="J66" s="2">
        <v>398264</v>
      </c>
      <c r="K66" s="2">
        <v>13.81</v>
      </c>
      <c r="L66" s="2">
        <v>13</v>
      </c>
      <c r="M66" s="2">
        <v>7.83</v>
      </c>
      <c r="N66" s="2">
        <v>23.82</v>
      </c>
      <c r="O66" s="2">
        <v>87.8</v>
      </c>
      <c r="P66" s="2">
        <v>4.5</v>
      </c>
      <c r="Q66" s="2">
        <v>14112</v>
      </c>
      <c r="R66" s="2">
        <v>779</v>
      </c>
      <c r="S66" s="2">
        <v>6</v>
      </c>
      <c r="T66">
        <f t="shared" si="0"/>
        <v>72373203</v>
      </c>
      <c r="U66">
        <f t="shared" si="1"/>
        <v>49712292</v>
      </c>
      <c r="V66">
        <f t="shared" si="2"/>
        <v>22262647</v>
      </c>
    </row>
    <row r="67" spans="1:22" x14ac:dyDescent="0.3">
      <c r="A67" s="2" t="s">
        <v>84</v>
      </c>
      <c r="B67" s="2" t="s">
        <v>1081</v>
      </c>
      <c r="C67" s="2" t="s">
        <v>1632</v>
      </c>
      <c r="D67" s="2" t="s">
        <v>1637</v>
      </c>
      <c r="E67" s="2">
        <v>2023</v>
      </c>
      <c r="F67" s="2" t="s">
        <v>1640</v>
      </c>
      <c r="G67" s="2">
        <v>2031</v>
      </c>
      <c r="H67" s="2">
        <v>13675</v>
      </c>
      <c r="I67" s="2">
        <v>3472</v>
      </c>
      <c r="J67" s="2">
        <v>427033</v>
      </c>
      <c r="K67" s="2">
        <v>10.42</v>
      </c>
      <c r="L67" s="2">
        <v>9</v>
      </c>
      <c r="M67" s="2">
        <v>8.8699999999999992</v>
      </c>
      <c r="N67" s="2">
        <v>5.98</v>
      </c>
      <c r="O67" s="2">
        <v>53.52</v>
      </c>
      <c r="P67" s="2">
        <v>4.9000000000000004</v>
      </c>
      <c r="Q67" s="2">
        <v>4308</v>
      </c>
      <c r="R67" s="2">
        <v>7529</v>
      </c>
      <c r="S67" s="2">
        <v>3</v>
      </c>
      <c r="T67">
        <f t="shared" ref="T67:T130" si="3">G67*H67</f>
        <v>27773925</v>
      </c>
      <c r="U67">
        <f t="shared" ref="U67:U130" si="4">G67*I67</f>
        <v>7051632</v>
      </c>
      <c r="V67">
        <f t="shared" ref="V67:V130" si="5">T67-U67-J67</f>
        <v>20295260</v>
      </c>
    </row>
    <row r="68" spans="1:22" x14ac:dyDescent="0.3">
      <c r="A68" s="2" t="s">
        <v>85</v>
      </c>
      <c r="B68" s="2" t="s">
        <v>1082</v>
      </c>
      <c r="C68" s="2" t="s">
        <v>1633</v>
      </c>
      <c r="D68" s="2" t="s">
        <v>1638</v>
      </c>
      <c r="E68" s="2">
        <v>2024</v>
      </c>
      <c r="F68" s="2" t="s">
        <v>1639</v>
      </c>
      <c r="G68" s="2">
        <v>1045</v>
      </c>
      <c r="H68" s="2">
        <v>9856</v>
      </c>
      <c r="I68" s="2">
        <v>5000</v>
      </c>
      <c r="J68" s="2">
        <v>494865</v>
      </c>
      <c r="K68" s="2">
        <v>10.93</v>
      </c>
      <c r="L68" s="2">
        <v>13</v>
      </c>
      <c r="M68" s="2">
        <v>3.99</v>
      </c>
      <c r="N68" s="2">
        <v>15.6</v>
      </c>
      <c r="O68" s="2">
        <v>54.78</v>
      </c>
      <c r="P68" s="2">
        <v>3.1</v>
      </c>
      <c r="Q68" s="2">
        <v>12590</v>
      </c>
      <c r="R68" s="2">
        <v>5587</v>
      </c>
      <c r="S68" s="2">
        <v>6</v>
      </c>
      <c r="T68">
        <f t="shared" si="3"/>
        <v>10299520</v>
      </c>
      <c r="U68">
        <f t="shared" si="4"/>
        <v>5225000</v>
      </c>
      <c r="V68">
        <f t="shared" si="5"/>
        <v>4579655</v>
      </c>
    </row>
    <row r="69" spans="1:22" x14ac:dyDescent="0.3">
      <c r="A69" s="2" t="s">
        <v>86</v>
      </c>
      <c r="B69" s="2" t="s">
        <v>1083</v>
      </c>
      <c r="C69" s="2" t="s">
        <v>1634</v>
      </c>
      <c r="D69" s="2" t="s">
        <v>1635</v>
      </c>
      <c r="E69" s="2">
        <v>2023</v>
      </c>
      <c r="F69" s="2" t="s">
        <v>1639</v>
      </c>
      <c r="G69" s="2">
        <v>4961</v>
      </c>
      <c r="H69" s="2">
        <v>16570</v>
      </c>
      <c r="I69" s="2">
        <v>816</v>
      </c>
      <c r="J69" s="2">
        <v>477826</v>
      </c>
      <c r="K69" s="2">
        <v>12.93</v>
      </c>
      <c r="L69" s="2">
        <v>8</v>
      </c>
      <c r="M69" s="2">
        <v>8.6300000000000008</v>
      </c>
      <c r="N69" s="2">
        <v>11.85</v>
      </c>
      <c r="O69" s="2">
        <v>51.61</v>
      </c>
      <c r="P69" s="2">
        <v>4.2</v>
      </c>
      <c r="Q69" s="2">
        <v>13760</v>
      </c>
      <c r="R69" s="2">
        <v>336</v>
      </c>
      <c r="S69" s="2">
        <v>9</v>
      </c>
      <c r="T69">
        <f t="shared" si="3"/>
        <v>82203770</v>
      </c>
      <c r="U69">
        <f t="shared" si="4"/>
        <v>4048176</v>
      </c>
      <c r="V69">
        <f t="shared" si="5"/>
        <v>77677768</v>
      </c>
    </row>
    <row r="70" spans="1:22" x14ac:dyDescent="0.3">
      <c r="A70" s="2" t="s">
        <v>87</v>
      </c>
      <c r="B70" s="2" t="s">
        <v>1084</v>
      </c>
      <c r="C70" s="2" t="s">
        <v>1634</v>
      </c>
      <c r="D70" s="2" t="s">
        <v>1635</v>
      </c>
      <c r="E70" s="2">
        <v>2024</v>
      </c>
      <c r="F70" s="2" t="s">
        <v>1641</v>
      </c>
      <c r="G70" s="2">
        <v>3392</v>
      </c>
      <c r="H70" s="2">
        <v>2322</v>
      </c>
      <c r="I70" s="2">
        <v>3991</v>
      </c>
      <c r="J70" s="2">
        <v>191130</v>
      </c>
      <c r="K70" s="2">
        <v>4.1100000000000003</v>
      </c>
      <c r="L70" s="2">
        <v>13</v>
      </c>
      <c r="M70" s="2">
        <v>2.67</v>
      </c>
      <c r="N70" s="2">
        <v>21.89</v>
      </c>
      <c r="O70" s="2">
        <v>58.86</v>
      </c>
      <c r="P70" s="2">
        <v>4.4000000000000004</v>
      </c>
      <c r="Q70" s="2">
        <v>16795</v>
      </c>
      <c r="R70" s="2">
        <v>6904</v>
      </c>
      <c r="S70" s="2">
        <v>13</v>
      </c>
      <c r="T70">
        <f t="shared" si="3"/>
        <v>7876224</v>
      </c>
      <c r="U70">
        <f t="shared" si="4"/>
        <v>13537472</v>
      </c>
      <c r="V70">
        <f t="shared" si="5"/>
        <v>-5852378</v>
      </c>
    </row>
    <row r="71" spans="1:22" x14ac:dyDescent="0.3">
      <c r="A71" s="2" t="s">
        <v>88</v>
      </c>
      <c r="B71" s="2" t="s">
        <v>1085</v>
      </c>
      <c r="C71" s="2" t="s">
        <v>1632</v>
      </c>
      <c r="D71" s="2" t="s">
        <v>1636</v>
      </c>
      <c r="E71" s="2">
        <v>2024</v>
      </c>
      <c r="F71" s="2" t="s">
        <v>1642</v>
      </c>
      <c r="G71" s="2">
        <v>4601</v>
      </c>
      <c r="H71" s="2">
        <v>18827</v>
      </c>
      <c r="I71" s="2">
        <v>1192</v>
      </c>
      <c r="J71" s="2">
        <v>305948</v>
      </c>
      <c r="K71" s="2">
        <v>12.11</v>
      </c>
      <c r="L71" s="2">
        <v>2</v>
      </c>
      <c r="M71" s="2">
        <v>5.35</v>
      </c>
      <c r="N71" s="2">
        <v>6.79</v>
      </c>
      <c r="O71" s="2">
        <v>31.14</v>
      </c>
      <c r="P71" s="2">
        <v>3.6</v>
      </c>
      <c r="Q71" s="2">
        <v>16337</v>
      </c>
      <c r="R71" s="2">
        <v>2523</v>
      </c>
      <c r="S71" s="2">
        <v>5</v>
      </c>
      <c r="T71">
        <f t="shared" si="3"/>
        <v>86623027</v>
      </c>
      <c r="U71">
        <f t="shared" si="4"/>
        <v>5484392</v>
      </c>
      <c r="V71">
        <f t="shared" si="5"/>
        <v>80832687</v>
      </c>
    </row>
    <row r="72" spans="1:22" x14ac:dyDescent="0.3">
      <c r="A72" s="2" t="s">
        <v>89</v>
      </c>
      <c r="B72" s="2" t="s">
        <v>1086</v>
      </c>
      <c r="C72" s="2" t="s">
        <v>1633</v>
      </c>
      <c r="D72" s="2" t="s">
        <v>1637</v>
      </c>
      <c r="E72" s="2">
        <v>2024</v>
      </c>
      <c r="F72" s="2" t="s">
        <v>1639</v>
      </c>
      <c r="G72" s="2">
        <v>3848</v>
      </c>
      <c r="H72" s="2">
        <v>15789</v>
      </c>
      <c r="I72" s="2">
        <v>9416</v>
      </c>
      <c r="J72" s="2">
        <v>386781</v>
      </c>
      <c r="K72" s="2">
        <v>2.93</v>
      </c>
      <c r="L72" s="2">
        <v>19</v>
      </c>
      <c r="M72" s="2">
        <v>8.59</v>
      </c>
      <c r="N72" s="2">
        <v>0.09</v>
      </c>
      <c r="O72" s="2">
        <v>32.979999999999997</v>
      </c>
      <c r="P72" s="2">
        <v>2.4</v>
      </c>
      <c r="Q72" s="2">
        <v>16169</v>
      </c>
      <c r="R72" s="2">
        <v>1132</v>
      </c>
      <c r="S72" s="2">
        <v>3</v>
      </c>
      <c r="T72">
        <f t="shared" si="3"/>
        <v>60756072</v>
      </c>
      <c r="U72">
        <f t="shared" si="4"/>
        <v>36232768</v>
      </c>
      <c r="V72">
        <f t="shared" si="5"/>
        <v>24136523</v>
      </c>
    </row>
    <row r="73" spans="1:22" x14ac:dyDescent="0.3">
      <c r="A73" s="2" t="s">
        <v>90</v>
      </c>
      <c r="B73" s="2" t="s">
        <v>1087</v>
      </c>
      <c r="C73" s="2" t="s">
        <v>1632</v>
      </c>
      <c r="D73" s="2" t="s">
        <v>1635</v>
      </c>
      <c r="E73" s="2">
        <v>2024</v>
      </c>
      <c r="F73" s="2" t="s">
        <v>1642</v>
      </c>
      <c r="G73" s="2">
        <v>1325</v>
      </c>
      <c r="H73" s="2">
        <v>7650</v>
      </c>
      <c r="I73" s="2">
        <v>7072</v>
      </c>
      <c r="J73" s="2">
        <v>382338</v>
      </c>
      <c r="K73" s="2">
        <v>5.18</v>
      </c>
      <c r="L73" s="2">
        <v>15</v>
      </c>
      <c r="M73" s="2">
        <v>3.26</v>
      </c>
      <c r="N73" s="2">
        <v>4.0599999999999996</v>
      </c>
      <c r="O73" s="2">
        <v>50.91</v>
      </c>
      <c r="P73" s="2">
        <v>2.9</v>
      </c>
      <c r="Q73" s="2">
        <v>12023</v>
      </c>
      <c r="R73" s="2">
        <v>6439</v>
      </c>
      <c r="S73" s="2">
        <v>11</v>
      </c>
      <c r="T73">
        <f t="shared" si="3"/>
        <v>10136250</v>
      </c>
      <c r="U73">
        <f t="shared" si="4"/>
        <v>9370400</v>
      </c>
      <c r="V73">
        <f t="shared" si="5"/>
        <v>383512</v>
      </c>
    </row>
    <row r="74" spans="1:22" x14ac:dyDescent="0.3">
      <c r="A74" s="2" t="s">
        <v>91</v>
      </c>
      <c r="B74" s="2" t="s">
        <v>1088</v>
      </c>
      <c r="C74" s="2" t="s">
        <v>1633</v>
      </c>
      <c r="D74" s="2" t="s">
        <v>1635</v>
      </c>
      <c r="E74" s="2">
        <v>2024</v>
      </c>
      <c r="F74" s="2" t="s">
        <v>1639</v>
      </c>
      <c r="G74" s="2">
        <v>1066</v>
      </c>
      <c r="H74" s="2">
        <v>5925</v>
      </c>
      <c r="I74" s="2">
        <v>1371</v>
      </c>
      <c r="J74" s="2">
        <v>389061</v>
      </c>
      <c r="K74" s="2">
        <v>5.03</v>
      </c>
      <c r="L74" s="2">
        <v>1</v>
      </c>
      <c r="M74" s="2">
        <v>9.5399999999999991</v>
      </c>
      <c r="N74" s="2">
        <v>8.74</v>
      </c>
      <c r="O74" s="2">
        <v>74.53</v>
      </c>
      <c r="P74" s="2">
        <v>4.4000000000000004</v>
      </c>
      <c r="Q74" s="2">
        <v>14262</v>
      </c>
      <c r="R74" s="2">
        <v>3040</v>
      </c>
      <c r="S74" s="2">
        <v>4</v>
      </c>
      <c r="T74">
        <f t="shared" si="3"/>
        <v>6316050</v>
      </c>
      <c r="U74">
        <f t="shared" si="4"/>
        <v>1461486</v>
      </c>
      <c r="V74">
        <f t="shared" si="5"/>
        <v>4465503</v>
      </c>
    </row>
    <row r="75" spans="1:22" x14ac:dyDescent="0.3">
      <c r="A75" s="2" t="s">
        <v>92</v>
      </c>
      <c r="B75" s="2" t="s">
        <v>1089</v>
      </c>
      <c r="C75" s="2" t="s">
        <v>1633</v>
      </c>
      <c r="D75" s="2" t="s">
        <v>1636</v>
      </c>
      <c r="E75" s="2">
        <v>2024</v>
      </c>
      <c r="F75" s="2" t="s">
        <v>1640</v>
      </c>
      <c r="G75" s="2">
        <v>387</v>
      </c>
      <c r="H75" s="2">
        <v>17532</v>
      </c>
      <c r="I75" s="2">
        <v>4431</v>
      </c>
      <c r="J75" s="2">
        <v>114200</v>
      </c>
      <c r="K75" s="2">
        <v>14.68</v>
      </c>
      <c r="L75" s="2">
        <v>9</v>
      </c>
      <c r="M75" s="2">
        <v>1.22</v>
      </c>
      <c r="N75" s="2">
        <v>7.89</v>
      </c>
      <c r="O75" s="2">
        <v>13.99</v>
      </c>
      <c r="P75" s="2">
        <v>2.2000000000000002</v>
      </c>
      <c r="Q75" s="2">
        <v>15269</v>
      </c>
      <c r="R75" s="2">
        <v>5509</v>
      </c>
      <c r="S75" s="2">
        <v>10</v>
      </c>
      <c r="T75">
        <f t="shared" si="3"/>
        <v>6784884</v>
      </c>
      <c r="U75">
        <f t="shared" si="4"/>
        <v>1714797</v>
      </c>
      <c r="V75">
        <f t="shared" si="5"/>
        <v>4955887</v>
      </c>
    </row>
    <row r="76" spans="1:22" x14ac:dyDescent="0.3">
      <c r="A76" s="2" t="s">
        <v>93</v>
      </c>
      <c r="B76" s="2" t="s">
        <v>1090</v>
      </c>
      <c r="C76" s="2" t="s">
        <v>1634</v>
      </c>
      <c r="D76" s="2" t="s">
        <v>1635</v>
      </c>
      <c r="E76" s="2">
        <v>2024</v>
      </c>
      <c r="F76" s="2" t="s">
        <v>1642</v>
      </c>
      <c r="G76" s="2">
        <v>928</v>
      </c>
      <c r="H76" s="2">
        <v>3698</v>
      </c>
      <c r="I76" s="2">
        <v>6972</v>
      </c>
      <c r="J76" s="2">
        <v>155848</v>
      </c>
      <c r="K76" s="2">
        <v>12.85</v>
      </c>
      <c r="L76" s="2">
        <v>2</v>
      </c>
      <c r="M76" s="2">
        <v>0.18</v>
      </c>
      <c r="N76" s="2">
        <v>19.78</v>
      </c>
      <c r="O76" s="2">
        <v>58.27</v>
      </c>
      <c r="P76" s="2">
        <v>4.7</v>
      </c>
      <c r="Q76" s="2">
        <v>15231</v>
      </c>
      <c r="R76" s="2">
        <v>3232</v>
      </c>
      <c r="S76" s="2">
        <v>10</v>
      </c>
      <c r="T76">
        <f t="shared" si="3"/>
        <v>3431744</v>
      </c>
      <c r="U76">
        <f t="shared" si="4"/>
        <v>6470016</v>
      </c>
      <c r="V76">
        <f t="shared" si="5"/>
        <v>-3194120</v>
      </c>
    </row>
    <row r="77" spans="1:22" x14ac:dyDescent="0.3">
      <c r="A77" s="2" t="s">
        <v>94</v>
      </c>
      <c r="B77" s="2" t="s">
        <v>1091</v>
      </c>
      <c r="C77" s="2" t="s">
        <v>1632</v>
      </c>
      <c r="D77" s="2" t="s">
        <v>1636</v>
      </c>
      <c r="E77" s="2">
        <v>2023</v>
      </c>
      <c r="F77" s="2" t="s">
        <v>1640</v>
      </c>
      <c r="G77" s="2">
        <v>1126</v>
      </c>
      <c r="H77" s="2">
        <v>4952</v>
      </c>
      <c r="I77" s="2">
        <v>10112</v>
      </c>
      <c r="J77" s="2">
        <v>156022</v>
      </c>
      <c r="K77" s="2">
        <v>10.52</v>
      </c>
      <c r="L77" s="2">
        <v>10</v>
      </c>
      <c r="M77" s="2">
        <v>9.0399999999999991</v>
      </c>
      <c r="N77" s="2">
        <v>17.010000000000002</v>
      </c>
      <c r="O77" s="2">
        <v>74.540000000000006</v>
      </c>
      <c r="P77" s="2">
        <v>1.9</v>
      </c>
      <c r="Q77" s="2">
        <v>13377</v>
      </c>
      <c r="R77" s="2">
        <v>7180</v>
      </c>
      <c r="S77" s="2">
        <v>9</v>
      </c>
      <c r="T77">
        <f t="shared" si="3"/>
        <v>5575952</v>
      </c>
      <c r="U77">
        <f t="shared" si="4"/>
        <v>11386112</v>
      </c>
      <c r="V77">
        <f t="shared" si="5"/>
        <v>-5966182</v>
      </c>
    </row>
    <row r="78" spans="1:22" x14ac:dyDescent="0.3">
      <c r="A78" s="2" t="s">
        <v>95</v>
      </c>
      <c r="B78" s="2" t="s">
        <v>1092</v>
      </c>
      <c r="C78" s="2" t="s">
        <v>1632</v>
      </c>
      <c r="D78" s="2" t="s">
        <v>1638</v>
      </c>
      <c r="E78" s="2">
        <v>2023</v>
      </c>
      <c r="F78" s="2" t="s">
        <v>1641</v>
      </c>
      <c r="G78" s="2">
        <v>4937</v>
      </c>
      <c r="H78" s="2">
        <v>10606</v>
      </c>
      <c r="I78" s="2">
        <v>7977</v>
      </c>
      <c r="J78" s="2">
        <v>227691</v>
      </c>
      <c r="K78" s="2">
        <v>10.91</v>
      </c>
      <c r="L78" s="2">
        <v>10</v>
      </c>
      <c r="M78" s="2">
        <v>0.69</v>
      </c>
      <c r="N78" s="2">
        <v>7.49</v>
      </c>
      <c r="O78" s="2">
        <v>22.55</v>
      </c>
      <c r="P78" s="2">
        <v>4</v>
      </c>
      <c r="Q78" s="2">
        <v>3956</v>
      </c>
      <c r="R78" s="2">
        <v>5042</v>
      </c>
      <c r="S78" s="2">
        <v>9</v>
      </c>
      <c r="T78">
        <f t="shared" si="3"/>
        <v>52361822</v>
      </c>
      <c r="U78">
        <f t="shared" si="4"/>
        <v>39382449</v>
      </c>
      <c r="V78">
        <f t="shared" si="5"/>
        <v>12751682</v>
      </c>
    </row>
    <row r="79" spans="1:22" x14ac:dyDescent="0.3">
      <c r="A79" s="2" t="s">
        <v>96</v>
      </c>
      <c r="B79" s="2" t="s">
        <v>1093</v>
      </c>
      <c r="C79" s="2" t="s">
        <v>1634</v>
      </c>
      <c r="D79" s="2" t="s">
        <v>1635</v>
      </c>
      <c r="E79" s="2">
        <v>2023</v>
      </c>
      <c r="F79" s="2" t="s">
        <v>1641</v>
      </c>
      <c r="G79" s="2">
        <v>4043</v>
      </c>
      <c r="H79" s="2">
        <v>15359</v>
      </c>
      <c r="I79" s="2">
        <v>9233</v>
      </c>
      <c r="J79" s="2">
        <v>460370</v>
      </c>
      <c r="K79" s="2">
        <v>8.43</v>
      </c>
      <c r="L79" s="2">
        <v>12</v>
      </c>
      <c r="M79" s="2">
        <v>9.92</v>
      </c>
      <c r="N79" s="2">
        <v>11.44</v>
      </c>
      <c r="O79" s="2">
        <v>11.2</v>
      </c>
      <c r="P79" s="2">
        <v>3.5</v>
      </c>
      <c r="Q79" s="2">
        <v>6923</v>
      </c>
      <c r="R79" s="2">
        <v>7061</v>
      </c>
      <c r="S79" s="2">
        <v>9</v>
      </c>
      <c r="T79">
        <f t="shared" si="3"/>
        <v>62096437</v>
      </c>
      <c r="U79">
        <f t="shared" si="4"/>
        <v>37329019</v>
      </c>
      <c r="V79">
        <f t="shared" si="5"/>
        <v>24307048</v>
      </c>
    </row>
    <row r="80" spans="1:22" x14ac:dyDescent="0.3">
      <c r="A80" s="2" t="s">
        <v>97</v>
      </c>
      <c r="B80" s="2" t="s">
        <v>1090</v>
      </c>
      <c r="C80" s="2" t="s">
        <v>1633</v>
      </c>
      <c r="D80" s="2" t="s">
        <v>1637</v>
      </c>
      <c r="E80" s="2">
        <v>2023</v>
      </c>
      <c r="F80" s="2" t="s">
        <v>1642</v>
      </c>
      <c r="G80" s="2">
        <v>4909</v>
      </c>
      <c r="H80" s="2">
        <v>19192</v>
      </c>
      <c r="I80" s="2">
        <v>4697</v>
      </c>
      <c r="J80" s="2">
        <v>462755</v>
      </c>
      <c r="K80" s="2">
        <v>14.21</v>
      </c>
      <c r="L80" s="2">
        <v>6</v>
      </c>
      <c r="M80" s="2">
        <v>9.51</v>
      </c>
      <c r="N80" s="2">
        <v>2.39</v>
      </c>
      <c r="O80" s="2">
        <v>35.020000000000003</v>
      </c>
      <c r="P80" s="2">
        <v>4</v>
      </c>
      <c r="Q80" s="2">
        <v>15746</v>
      </c>
      <c r="R80" s="2">
        <v>7830</v>
      </c>
      <c r="S80" s="2">
        <v>9</v>
      </c>
      <c r="T80">
        <f t="shared" si="3"/>
        <v>94213528</v>
      </c>
      <c r="U80">
        <f t="shared" si="4"/>
        <v>23057573</v>
      </c>
      <c r="V80">
        <f t="shared" si="5"/>
        <v>70693200</v>
      </c>
    </row>
    <row r="81" spans="1:22" x14ac:dyDescent="0.3">
      <c r="A81" s="2" t="s">
        <v>98</v>
      </c>
      <c r="B81" s="2" t="s">
        <v>1094</v>
      </c>
      <c r="C81" s="2" t="s">
        <v>1634</v>
      </c>
      <c r="D81" s="2" t="s">
        <v>1637</v>
      </c>
      <c r="E81" s="2">
        <v>2024</v>
      </c>
      <c r="F81" s="2" t="s">
        <v>1639</v>
      </c>
      <c r="G81" s="2">
        <v>429</v>
      </c>
      <c r="H81" s="2">
        <v>10205</v>
      </c>
      <c r="I81" s="2">
        <v>13087</v>
      </c>
      <c r="J81" s="2">
        <v>306453</v>
      </c>
      <c r="K81" s="2">
        <v>7.44</v>
      </c>
      <c r="L81" s="2">
        <v>16</v>
      </c>
      <c r="M81" s="2">
        <v>1.37</v>
      </c>
      <c r="N81" s="2">
        <v>22.45</v>
      </c>
      <c r="O81" s="2">
        <v>57.05</v>
      </c>
      <c r="P81" s="2">
        <v>2.7</v>
      </c>
      <c r="Q81" s="2">
        <v>14346</v>
      </c>
      <c r="R81" s="2">
        <v>733</v>
      </c>
      <c r="S81" s="2">
        <v>9</v>
      </c>
      <c r="T81">
        <f t="shared" si="3"/>
        <v>4377945</v>
      </c>
      <c r="U81">
        <f t="shared" si="4"/>
        <v>5614323</v>
      </c>
      <c r="V81">
        <f t="shared" si="5"/>
        <v>-1542831</v>
      </c>
    </row>
    <row r="82" spans="1:22" x14ac:dyDescent="0.3">
      <c r="A82" s="2" t="s">
        <v>99</v>
      </c>
      <c r="B82" s="2" t="s">
        <v>1095</v>
      </c>
      <c r="C82" s="2" t="s">
        <v>1632</v>
      </c>
      <c r="D82" s="2" t="s">
        <v>1635</v>
      </c>
      <c r="E82" s="2">
        <v>2023</v>
      </c>
      <c r="F82" s="2" t="s">
        <v>1639</v>
      </c>
      <c r="G82" s="2">
        <v>542</v>
      </c>
      <c r="H82" s="2">
        <v>11612</v>
      </c>
      <c r="I82" s="2">
        <v>8923</v>
      </c>
      <c r="J82" s="2">
        <v>372202</v>
      </c>
      <c r="K82" s="2">
        <v>5.71</v>
      </c>
      <c r="L82" s="2">
        <v>1</v>
      </c>
      <c r="M82" s="2">
        <v>5.38</v>
      </c>
      <c r="N82" s="2">
        <v>23.39</v>
      </c>
      <c r="O82" s="2">
        <v>21.06</v>
      </c>
      <c r="P82" s="2">
        <v>4.7</v>
      </c>
      <c r="Q82" s="2">
        <v>5817</v>
      </c>
      <c r="R82" s="2">
        <v>6922</v>
      </c>
      <c r="S82" s="2">
        <v>2</v>
      </c>
      <c r="T82">
        <f t="shared" si="3"/>
        <v>6293704</v>
      </c>
      <c r="U82">
        <f t="shared" si="4"/>
        <v>4836266</v>
      </c>
      <c r="V82">
        <f t="shared" si="5"/>
        <v>1085236</v>
      </c>
    </row>
    <row r="83" spans="1:22" x14ac:dyDescent="0.3">
      <c r="A83" s="2" t="s">
        <v>100</v>
      </c>
      <c r="B83" s="2" t="s">
        <v>1082</v>
      </c>
      <c r="C83" s="2" t="s">
        <v>1633</v>
      </c>
      <c r="D83" s="2" t="s">
        <v>1635</v>
      </c>
      <c r="E83" s="2">
        <v>2023</v>
      </c>
      <c r="F83" s="2" t="s">
        <v>1641</v>
      </c>
      <c r="G83" s="2">
        <v>2112</v>
      </c>
      <c r="H83" s="2">
        <v>6341</v>
      </c>
      <c r="I83" s="2">
        <v>3079</v>
      </c>
      <c r="J83" s="2">
        <v>112068</v>
      </c>
      <c r="K83" s="2">
        <v>2.4500000000000002</v>
      </c>
      <c r="L83" s="2">
        <v>11</v>
      </c>
      <c r="M83" s="2">
        <v>1.85</v>
      </c>
      <c r="N83" s="2">
        <v>24.5</v>
      </c>
      <c r="O83" s="2">
        <v>44.09</v>
      </c>
      <c r="P83" s="2">
        <v>3.5</v>
      </c>
      <c r="Q83" s="2">
        <v>19440</v>
      </c>
      <c r="R83" s="2">
        <v>4203</v>
      </c>
      <c r="S83" s="2">
        <v>7</v>
      </c>
      <c r="T83">
        <f t="shared" si="3"/>
        <v>13392192</v>
      </c>
      <c r="U83">
        <f t="shared" si="4"/>
        <v>6502848</v>
      </c>
      <c r="V83">
        <f t="shared" si="5"/>
        <v>6777276</v>
      </c>
    </row>
    <row r="84" spans="1:22" x14ac:dyDescent="0.3">
      <c r="A84" s="2" t="s">
        <v>101</v>
      </c>
      <c r="B84" s="2" t="s">
        <v>1096</v>
      </c>
      <c r="C84" s="2" t="s">
        <v>1634</v>
      </c>
      <c r="D84" s="2" t="s">
        <v>1635</v>
      </c>
      <c r="E84" s="2">
        <v>2023</v>
      </c>
      <c r="F84" s="2" t="s">
        <v>1641</v>
      </c>
      <c r="G84" s="2">
        <v>3934</v>
      </c>
      <c r="H84" s="2">
        <v>16858</v>
      </c>
      <c r="I84" s="2">
        <v>9780</v>
      </c>
      <c r="J84" s="2">
        <v>412076</v>
      </c>
      <c r="K84" s="2">
        <v>11.79</v>
      </c>
      <c r="L84" s="2">
        <v>9</v>
      </c>
      <c r="M84" s="2">
        <v>4.28</v>
      </c>
      <c r="N84" s="2">
        <v>21.71</v>
      </c>
      <c r="O84" s="2">
        <v>54.19</v>
      </c>
      <c r="P84" s="2">
        <v>2.2000000000000002</v>
      </c>
      <c r="Q84" s="2">
        <v>20089</v>
      </c>
      <c r="R84" s="2">
        <v>9684</v>
      </c>
      <c r="S84" s="2">
        <v>13</v>
      </c>
      <c r="T84">
        <f t="shared" si="3"/>
        <v>66319372</v>
      </c>
      <c r="U84">
        <f t="shared" si="4"/>
        <v>38474520</v>
      </c>
      <c r="V84">
        <f t="shared" si="5"/>
        <v>27432776</v>
      </c>
    </row>
    <row r="85" spans="1:22" x14ac:dyDescent="0.3">
      <c r="A85" s="2" t="s">
        <v>102</v>
      </c>
      <c r="B85" s="2" t="s">
        <v>1097</v>
      </c>
      <c r="C85" s="2" t="s">
        <v>1634</v>
      </c>
      <c r="D85" s="2" t="s">
        <v>1637</v>
      </c>
      <c r="E85" s="2">
        <v>2023</v>
      </c>
      <c r="F85" s="2" t="s">
        <v>1641</v>
      </c>
      <c r="G85" s="2">
        <v>114</v>
      </c>
      <c r="H85" s="2">
        <v>2909</v>
      </c>
      <c r="I85" s="2">
        <v>8251</v>
      </c>
      <c r="J85" s="2">
        <v>211445</v>
      </c>
      <c r="K85" s="2">
        <v>11.02</v>
      </c>
      <c r="L85" s="2">
        <v>17</v>
      </c>
      <c r="M85" s="2">
        <v>0.61</v>
      </c>
      <c r="N85" s="2">
        <v>4.3499999999999996</v>
      </c>
      <c r="O85" s="2">
        <v>57.91</v>
      </c>
      <c r="P85" s="2">
        <v>3.6</v>
      </c>
      <c r="Q85" s="2">
        <v>14135</v>
      </c>
      <c r="R85" s="2">
        <v>6587</v>
      </c>
      <c r="S85" s="2">
        <v>10</v>
      </c>
      <c r="T85">
        <f t="shared" si="3"/>
        <v>331626</v>
      </c>
      <c r="U85">
        <f t="shared" si="4"/>
        <v>940614</v>
      </c>
      <c r="V85">
        <f t="shared" si="5"/>
        <v>-820433</v>
      </c>
    </row>
    <row r="86" spans="1:22" x14ac:dyDescent="0.3">
      <c r="A86" s="2" t="s">
        <v>103</v>
      </c>
      <c r="B86" s="2" t="s">
        <v>1098</v>
      </c>
      <c r="C86" s="2" t="s">
        <v>1634</v>
      </c>
      <c r="D86" s="2" t="s">
        <v>1637</v>
      </c>
      <c r="E86" s="2">
        <v>2024</v>
      </c>
      <c r="F86" s="2" t="s">
        <v>1639</v>
      </c>
      <c r="G86" s="2">
        <v>2618</v>
      </c>
      <c r="H86" s="2">
        <v>6066</v>
      </c>
      <c r="I86" s="2">
        <v>9706</v>
      </c>
      <c r="J86" s="2">
        <v>214226</v>
      </c>
      <c r="K86" s="2">
        <v>5.77</v>
      </c>
      <c r="L86" s="2">
        <v>10</v>
      </c>
      <c r="M86" s="2">
        <v>2.2400000000000002</v>
      </c>
      <c r="N86" s="2">
        <v>1.1499999999999999</v>
      </c>
      <c r="O86" s="2">
        <v>31.95</v>
      </c>
      <c r="P86" s="2">
        <v>2.1</v>
      </c>
      <c r="Q86" s="2">
        <v>14970</v>
      </c>
      <c r="R86" s="2">
        <v>3546</v>
      </c>
      <c r="S86" s="2">
        <v>9</v>
      </c>
      <c r="T86">
        <f t="shared" si="3"/>
        <v>15880788</v>
      </c>
      <c r="U86">
        <f t="shared" si="4"/>
        <v>25410308</v>
      </c>
      <c r="V86">
        <f t="shared" si="5"/>
        <v>-9743746</v>
      </c>
    </row>
    <row r="87" spans="1:22" x14ac:dyDescent="0.3">
      <c r="A87" s="2" t="s">
        <v>104</v>
      </c>
      <c r="B87" s="2" t="s">
        <v>1099</v>
      </c>
      <c r="C87" s="2" t="s">
        <v>1632</v>
      </c>
      <c r="D87" s="2" t="s">
        <v>1638</v>
      </c>
      <c r="E87" s="2">
        <v>2023</v>
      </c>
      <c r="F87" s="2" t="s">
        <v>1640</v>
      </c>
      <c r="G87" s="2">
        <v>2077</v>
      </c>
      <c r="H87" s="2">
        <v>12882</v>
      </c>
      <c r="I87" s="2">
        <v>13846</v>
      </c>
      <c r="J87" s="2">
        <v>187103</v>
      </c>
      <c r="K87" s="2">
        <v>0.38</v>
      </c>
      <c r="L87" s="2">
        <v>15</v>
      </c>
      <c r="M87" s="2">
        <v>3.63</v>
      </c>
      <c r="N87" s="2">
        <v>14.49</v>
      </c>
      <c r="O87" s="2">
        <v>42</v>
      </c>
      <c r="P87" s="2">
        <v>2.2000000000000002</v>
      </c>
      <c r="Q87" s="2">
        <v>14676</v>
      </c>
      <c r="R87" s="2">
        <v>5838</v>
      </c>
      <c r="S87" s="2">
        <v>4</v>
      </c>
      <c r="T87">
        <f t="shared" si="3"/>
        <v>26755914</v>
      </c>
      <c r="U87">
        <f t="shared" si="4"/>
        <v>28758142</v>
      </c>
      <c r="V87">
        <f t="shared" si="5"/>
        <v>-2189331</v>
      </c>
    </row>
    <row r="88" spans="1:22" x14ac:dyDescent="0.3">
      <c r="A88" s="2" t="s">
        <v>105</v>
      </c>
      <c r="B88" s="2" t="s">
        <v>1100</v>
      </c>
      <c r="C88" s="2" t="s">
        <v>1633</v>
      </c>
      <c r="D88" s="2" t="s">
        <v>1635</v>
      </c>
      <c r="E88" s="2">
        <v>2023</v>
      </c>
      <c r="F88" s="2" t="s">
        <v>1641</v>
      </c>
      <c r="G88" s="2">
        <v>2745</v>
      </c>
      <c r="H88" s="2">
        <v>19439</v>
      </c>
      <c r="I88" s="2">
        <v>11841</v>
      </c>
      <c r="J88" s="2">
        <v>274605</v>
      </c>
      <c r="K88" s="2">
        <v>12.58</v>
      </c>
      <c r="L88" s="2">
        <v>16</v>
      </c>
      <c r="M88" s="2">
        <v>4.3899999999999997</v>
      </c>
      <c r="N88" s="2">
        <v>22.82</v>
      </c>
      <c r="O88" s="2">
        <v>72.27</v>
      </c>
      <c r="P88" s="2">
        <v>2.6</v>
      </c>
      <c r="Q88" s="2">
        <v>10613</v>
      </c>
      <c r="R88" s="2">
        <v>3198</v>
      </c>
      <c r="S88" s="2">
        <v>12</v>
      </c>
      <c r="T88">
        <f t="shared" si="3"/>
        <v>53360055</v>
      </c>
      <c r="U88">
        <f t="shared" si="4"/>
        <v>32503545</v>
      </c>
      <c r="V88">
        <f t="shared" si="5"/>
        <v>20581905</v>
      </c>
    </row>
    <row r="89" spans="1:22" x14ac:dyDescent="0.3">
      <c r="A89" s="2" t="s">
        <v>106</v>
      </c>
      <c r="B89" s="2" t="s">
        <v>1101</v>
      </c>
      <c r="C89" s="2" t="s">
        <v>1632</v>
      </c>
      <c r="D89" s="2" t="s">
        <v>1637</v>
      </c>
      <c r="E89" s="2">
        <v>2023</v>
      </c>
      <c r="F89" s="2" t="s">
        <v>1641</v>
      </c>
      <c r="G89" s="2">
        <v>1545</v>
      </c>
      <c r="H89" s="2">
        <v>16096</v>
      </c>
      <c r="I89" s="2">
        <v>1575</v>
      </c>
      <c r="J89" s="2">
        <v>253047</v>
      </c>
      <c r="K89" s="2">
        <v>0.17</v>
      </c>
      <c r="L89" s="2">
        <v>18</v>
      </c>
      <c r="M89" s="2">
        <v>9.77</v>
      </c>
      <c r="N89" s="2">
        <v>4.43</v>
      </c>
      <c r="O89" s="2">
        <v>85.3</v>
      </c>
      <c r="P89" s="2">
        <v>4.4000000000000004</v>
      </c>
      <c r="Q89" s="2">
        <v>15046</v>
      </c>
      <c r="R89" s="2">
        <v>8197</v>
      </c>
      <c r="S89" s="2">
        <v>2</v>
      </c>
      <c r="T89">
        <f t="shared" si="3"/>
        <v>24868320</v>
      </c>
      <c r="U89">
        <f t="shared" si="4"/>
        <v>2433375</v>
      </c>
      <c r="V89">
        <f t="shared" si="5"/>
        <v>22181898</v>
      </c>
    </row>
    <row r="90" spans="1:22" x14ac:dyDescent="0.3">
      <c r="A90" s="2" t="s">
        <v>107</v>
      </c>
      <c r="B90" s="2" t="s">
        <v>1102</v>
      </c>
      <c r="C90" s="2" t="s">
        <v>1633</v>
      </c>
      <c r="D90" s="2" t="s">
        <v>1635</v>
      </c>
      <c r="E90" s="2">
        <v>2024</v>
      </c>
      <c r="F90" s="2" t="s">
        <v>1641</v>
      </c>
      <c r="G90" s="2">
        <v>441</v>
      </c>
      <c r="H90" s="2">
        <v>2304</v>
      </c>
      <c r="I90" s="2">
        <v>13018</v>
      </c>
      <c r="J90" s="2">
        <v>334929</v>
      </c>
      <c r="K90" s="2">
        <v>10.56</v>
      </c>
      <c r="L90" s="2">
        <v>17</v>
      </c>
      <c r="M90" s="2">
        <v>8.08</v>
      </c>
      <c r="N90" s="2">
        <v>0.18</v>
      </c>
      <c r="O90" s="2">
        <v>78.95</v>
      </c>
      <c r="P90" s="2">
        <v>3</v>
      </c>
      <c r="Q90" s="2">
        <v>8305</v>
      </c>
      <c r="R90" s="2">
        <v>5576</v>
      </c>
      <c r="S90" s="2">
        <v>3</v>
      </c>
      <c r="T90">
        <f t="shared" si="3"/>
        <v>1016064</v>
      </c>
      <c r="U90">
        <f t="shared" si="4"/>
        <v>5740938</v>
      </c>
      <c r="V90">
        <f t="shared" si="5"/>
        <v>-5059803</v>
      </c>
    </row>
    <row r="91" spans="1:22" x14ac:dyDescent="0.3">
      <c r="A91" s="2" t="s">
        <v>108</v>
      </c>
      <c r="B91" s="2" t="s">
        <v>1103</v>
      </c>
      <c r="C91" s="2" t="s">
        <v>1633</v>
      </c>
      <c r="D91" s="2" t="s">
        <v>1635</v>
      </c>
      <c r="E91" s="2">
        <v>2024</v>
      </c>
      <c r="F91" s="2" t="s">
        <v>1641</v>
      </c>
      <c r="G91" s="2">
        <v>4564</v>
      </c>
      <c r="H91" s="2">
        <v>14721</v>
      </c>
      <c r="I91" s="2">
        <v>7669</v>
      </c>
      <c r="J91" s="2">
        <v>299768</v>
      </c>
      <c r="K91" s="2">
        <v>14.55</v>
      </c>
      <c r="L91" s="2">
        <v>2</v>
      </c>
      <c r="M91" s="2">
        <v>7.37</v>
      </c>
      <c r="N91" s="2">
        <v>20.14</v>
      </c>
      <c r="O91" s="2">
        <v>55.14</v>
      </c>
      <c r="P91" s="2">
        <v>3.7</v>
      </c>
      <c r="Q91" s="2">
        <v>18288</v>
      </c>
      <c r="R91" s="2">
        <v>8353</v>
      </c>
      <c r="S91" s="2">
        <v>12</v>
      </c>
      <c r="T91">
        <f t="shared" si="3"/>
        <v>67186644</v>
      </c>
      <c r="U91">
        <f t="shared" si="4"/>
        <v>35001316</v>
      </c>
      <c r="V91">
        <f t="shared" si="5"/>
        <v>31885560</v>
      </c>
    </row>
    <row r="92" spans="1:22" x14ac:dyDescent="0.3">
      <c r="A92" s="2" t="s">
        <v>109</v>
      </c>
      <c r="B92" s="2" t="s">
        <v>1104</v>
      </c>
      <c r="C92" s="2" t="s">
        <v>1633</v>
      </c>
      <c r="D92" s="2" t="s">
        <v>1635</v>
      </c>
      <c r="E92" s="2">
        <v>2024</v>
      </c>
      <c r="F92" s="2" t="s">
        <v>1640</v>
      </c>
      <c r="G92" s="2">
        <v>4524</v>
      </c>
      <c r="H92" s="2">
        <v>2779</v>
      </c>
      <c r="I92" s="2">
        <v>3047</v>
      </c>
      <c r="J92" s="2">
        <v>209741</v>
      </c>
      <c r="K92" s="2">
        <v>6.56</v>
      </c>
      <c r="L92" s="2">
        <v>15</v>
      </c>
      <c r="M92" s="2">
        <v>5.37</v>
      </c>
      <c r="N92" s="2">
        <v>1.92</v>
      </c>
      <c r="O92" s="2">
        <v>42.82</v>
      </c>
      <c r="P92" s="2">
        <v>2.6</v>
      </c>
      <c r="Q92" s="2">
        <v>19504</v>
      </c>
      <c r="R92" s="2">
        <v>5281</v>
      </c>
      <c r="S92" s="2">
        <v>3</v>
      </c>
      <c r="T92">
        <f t="shared" si="3"/>
        <v>12572196</v>
      </c>
      <c r="U92">
        <f t="shared" si="4"/>
        <v>13784628</v>
      </c>
      <c r="V92">
        <f t="shared" si="5"/>
        <v>-1422173</v>
      </c>
    </row>
    <row r="93" spans="1:22" x14ac:dyDescent="0.3">
      <c r="A93" s="2" t="s">
        <v>110</v>
      </c>
      <c r="B93" s="2" t="s">
        <v>1105</v>
      </c>
      <c r="C93" s="2" t="s">
        <v>1634</v>
      </c>
      <c r="D93" s="2" t="s">
        <v>1636</v>
      </c>
      <c r="E93" s="2">
        <v>2023</v>
      </c>
      <c r="F93" s="2" t="s">
        <v>1639</v>
      </c>
      <c r="G93" s="2">
        <v>3611</v>
      </c>
      <c r="H93" s="2">
        <v>14692</v>
      </c>
      <c r="I93" s="2">
        <v>7888</v>
      </c>
      <c r="J93" s="2">
        <v>144475</v>
      </c>
      <c r="K93" s="2">
        <v>3.52</v>
      </c>
      <c r="L93" s="2">
        <v>5</v>
      </c>
      <c r="M93" s="2">
        <v>8.4</v>
      </c>
      <c r="N93" s="2">
        <v>10.34</v>
      </c>
      <c r="O93" s="2">
        <v>36.64</v>
      </c>
      <c r="P93" s="2">
        <v>2.1</v>
      </c>
      <c r="Q93" s="2">
        <v>20836</v>
      </c>
      <c r="R93" s="2">
        <v>1917</v>
      </c>
      <c r="S93" s="2">
        <v>8</v>
      </c>
      <c r="T93">
        <f t="shared" si="3"/>
        <v>53052812</v>
      </c>
      <c r="U93">
        <f t="shared" si="4"/>
        <v>28483568</v>
      </c>
      <c r="V93">
        <f t="shared" si="5"/>
        <v>24424769</v>
      </c>
    </row>
    <row r="94" spans="1:22" x14ac:dyDescent="0.3">
      <c r="A94" s="2" t="s">
        <v>111</v>
      </c>
      <c r="B94" s="2" t="s">
        <v>1106</v>
      </c>
      <c r="C94" s="2" t="s">
        <v>1634</v>
      </c>
      <c r="D94" s="2" t="s">
        <v>1636</v>
      </c>
      <c r="E94" s="2">
        <v>2024</v>
      </c>
      <c r="F94" s="2" t="s">
        <v>1640</v>
      </c>
      <c r="G94" s="2">
        <v>2328</v>
      </c>
      <c r="H94" s="2">
        <v>8583</v>
      </c>
      <c r="I94" s="2">
        <v>878</v>
      </c>
      <c r="J94" s="2">
        <v>52282</v>
      </c>
      <c r="K94" s="2">
        <v>10.57</v>
      </c>
      <c r="L94" s="2">
        <v>11</v>
      </c>
      <c r="M94" s="2">
        <v>3.39</v>
      </c>
      <c r="N94" s="2">
        <v>16.97</v>
      </c>
      <c r="O94" s="2">
        <v>20</v>
      </c>
      <c r="P94" s="2">
        <v>4.8</v>
      </c>
      <c r="Q94" s="2">
        <v>9580</v>
      </c>
      <c r="R94" s="2">
        <v>8924</v>
      </c>
      <c r="S94" s="2">
        <v>13</v>
      </c>
      <c r="T94">
        <f t="shared" si="3"/>
        <v>19981224</v>
      </c>
      <c r="U94">
        <f t="shared" si="4"/>
        <v>2043984</v>
      </c>
      <c r="V94">
        <f t="shared" si="5"/>
        <v>17884958</v>
      </c>
    </row>
    <row r="95" spans="1:22" x14ac:dyDescent="0.3">
      <c r="A95" s="2" t="s">
        <v>112</v>
      </c>
      <c r="B95" s="2" t="s">
        <v>1107</v>
      </c>
      <c r="C95" s="2" t="s">
        <v>1632</v>
      </c>
      <c r="D95" s="2" t="s">
        <v>1636</v>
      </c>
      <c r="E95" s="2">
        <v>2024</v>
      </c>
      <c r="F95" s="2" t="s">
        <v>1640</v>
      </c>
      <c r="G95" s="2">
        <v>3149</v>
      </c>
      <c r="H95" s="2">
        <v>12593</v>
      </c>
      <c r="I95" s="2">
        <v>8880</v>
      </c>
      <c r="J95" s="2">
        <v>215696</v>
      </c>
      <c r="K95" s="2">
        <v>12.26</v>
      </c>
      <c r="L95" s="2">
        <v>10</v>
      </c>
      <c r="M95" s="2">
        <v>7.09</v>
      </c>
      <c r="N95" s="2">
        <v>5.92</v>
      </c>
      <c r="O95" s="2">
        <v>18.52</v>
      </c>
      <c r="P95" s="2">
        <v>3.4</v>
      </c>
      <c r="Q95" s="2">
        <v>4618</v>
      </c>
      <c r="R95" s="2">
        <v>4987</v>
      </c>
      <c r="S95" s="2">
        <v>7</v>
      </c>
      <c r="T95">
        <f t="shared" si="3"/>
        <v>39655357</v>
      </c>
      <c r="U95">
        <f t="shared" si="4"/>
        <v>27963120</v>
      </c>
      <c r="V95">
        <f t="shared" si="5"/>
        <v>11476541</v>
      </c>
    </row>
    <row r="96" spans="1:22" x14ac:dyDescent="0.3">
      <c r="A96" s="2" t="s">
        <v>113</v>
      </c>
      <c r="B96" s="2" t="s">
        <v>1108</v>
      </c>
      <c r="C96" s="2" t="s">
        <v>1633</v>
      </c>
      <c r="D96" s="2" t="s">
        <v>1637</v>
      </c>
      <c r="E96" s="2">
        <v>2023</v>
      </c>
      <c r="F96" s="2" t="s">
        <v>1642</v>
      </c>
      <c r="G96" s="2">
        <v>250</v>
      </c>
      <c r="H96" s="2">
        <v>19271</v>
      </c>
      <c r="I96" s="2">
        <v>7899</v>
      </c>
      <c r="J96" s="2">
        <v>229510</v>
      </c>
      <c r="K96" s="2">
        <v>8.1999999999999993</v>
      </c>
      <c r="L96" s="2">
        <v>14</v>
      </c>
      <c r="M96" s="2">
        <v>9.94</v>
      </c>
      <c r="N96" s="2">
        <v>2.1</v>
      </c>
      <c r="O96" s="2">
        <v>65.069999999999993</v>
      </c>
      <c r="P96" s="2">
        <v>4.7</v>
      </c>
      <c r="Q96" s="2">
        <v>8130</v>
      </c>
      <c r="R96" s="2">
        <v>2698</v>
      </c>
      <c r="S96" s="2">
        <v>12</v>
      </c>
      <c r="T96">
        <f t="shared" si="3"/>
        <v>4817750</v>
      </c>
      <c r="U96">
        <f t="shared" si="4"/>
        <v>1974750</v>
      </c>
      <c r="V96">
        <f t="shared" si="5"/>
        <v>2613490</v>
      </c>
    </row>
    <row r="97" spans="1:22" x14ac:dyDescent="0.3">
      <c r="A97" s="2" t="s">
        <v>114</v>
      </c>
      <c r="B97" s="2" t="s">
        <v>1109</v>
      </c>
      <c r="C97" s="2" t="s">
        <v>1634</v>
      </c>
      <c r="D97" s="2" t="s">
        <v>1635</v>
      </c>
      <c r="E97" s="2">
        <v>2023</v>
      </c>
      <c r="F97" s="2" t="s">
        <v>1639</v>
      </c>
      <c r="G97" s="2">
        <v>4925</v>
      </c>
      <c r="H97" s="2">
        <v>14380</v>
      </c>
      <c r="I97" s="2">
        <v>4726</v>
      </c>
      <c r="J97" s="2">
        <v>270972</v>
      </c>
      <c r="K97" s="2">
        <v>14.51</v>
      </c>
      <c r="L97" s="2">
        <v>14</v>
      </c>
      <c r="M97" s="2">
        <v>3.15</v>
      </c>
      <c r="N97" s="2">
        <v>19.25</v>
      </c>
      <c r="O97" s="2">
        <v>30.78</v>
      </c>
      <c r="P97" s="2">
        <v>1.8</v>
      </c>
      <c r="Q97" s="2">
        <v>2065</v>
      </c>
      <c r="R97" s="2">
        <v>9592</v>
      </c>
      <c r="S97" s="2">
        <v>3</v>
      </c>
      <c r="T97">
        <f t="shared" si="3"/>
        <v>70821500</v>
      </c>
      <c r="U97">
        <f t="shared" si="4"/>
        <v>23275550</v>
      </c>
      <c r="V97">
        <f t="shared" si="5"/>
        <v>47274978</v>
      </c>
    </row>
    <row r="98" spans="1:22" x14ac:dyDescent="0.3">
      <c r="A98" s="2" t="s">
        <v>115</v>
      </c>
      <c r="B98" s="2" t="s">
        <v>1110</v>
      </c>
      <c r="C98" s="2" t="s">
        <v>1634</v>
      </c>
      <c r="D98" s="2" t="s">
        <v>1638</v>
      </c>
      <c r="E98" s="2">
        <v>2023</v>
      </c>
      <c r="F98" s="2" t="s">
        <v>1641</v>
      </c>
      <c r="G98" s="2">
        <v>3154</v>
      </c>
      <c r="H98" s="2">
        <v>17017</v>
      </c>
      <c r="I98" s="2">
        <v>9847</v>
      </c>
      <c r="J98" s="2">
        <v>379678</v>
      </c>
      <c r="K98" s="2">
        <v>0.78</v>
      </c>
      <c r="L98" s="2">
        <v>15</v>
      </c>
      <c r="M98" s="2">
        <v>6.74</v>
      </c>
      <c r="N98" s="2">
        <v>15.75</v>
      </c>
      <c r="O98" s="2">
        <v>30.37</v>
      </c>
      <c r="P98" s="2">
        <v>1.6</v>
      </c>
      <c r="Q98" s="2">
        <v>17201</v>
      </c>
      <c r="R98" s="2">
        <v>2753</v>
      </c>
      <c r="S98" s="2">
        <v>9</v>
      </c>
      <c r="T98">
        <f t="shared" si="3"/>
        <v>53671618</v>
      </c>
      <c r="U98">
        <f t="shared" si="4"/>
        <v>31057438</v>
      </c>
      <c r="V98">
        <f t="shared" si="5"/>
        <v>22234502</v>
      </c>
    </row>
    <row r="99" spans="1:22" x14ac:dyDescent="0.3">
      <c r="A99" s="2" t="s">
        <v>116</v>
      </c>
      <c r="B99" s="2" t="s">
        <v>1111</v>
      </c>
      <c r="C99" s="2" t="s">
        <v>1632</v>
      </c>
      <c r="D99" s="2" t="s">
        <v>1638</v>
      </c>
      <c r="E99" s="2">
        <v>2023</v>
      </c>
      <c r="F99" s="2" t="s">
        <v>1639</v>
      </c>
      <c r="G99" s="2">
        <v>4648</v>
      </c>
      <c r="H99" s="2">
        <v>3606</v>
      </c>
      <c r="I99" s="2">
        <v>8140</v>
      </c>
      <c r="J99" s="2">
        <v>212777</v>
      </c>
      <c r="K99" s="2">
        <v>7.57</v>
      </c>
      <c r="L99" s="2">
        <v>9</v>
      </c>
      <c r="M99" s="2">
        <v>8.44</v>
      </c>
      <c r="N99" s="2">
        <v>24.71</v>
      </c>
      <c r="O99" s="2">
        <v>89.86</v>
      </c>
      <c r="P99" s="2">
        <v>4.4000000000000004</v>
      </c>
      <c r="Q99" s="2">
        <v>16359</v>
      </c>
      <c r="R99" s="2">
        <v>1554</v>
      </c>
      <c r="S99" s="2">
        <v>10</v>
      </c>
      <c r="T99">
        <f t="shared" si="3"/>
        <v>16760688</v>
      </c>
      <c r="U99">
        <f t="shared" si="4"/>
        <v>37834720</v>
      </c>
      <c r="V99">
        <f t="shared" si="5"/>
        <v>-21286809</v>
      </c>
    </row>
    <row r="100" spans="1:22" x14ac:dyDescent="0.3">
      <c r="A100" s="2" t="s">
        <v>117</v>
      </c>
      <c r="B100" s="2" t="s">
        <v>1105</v>
      </c>
      <c r="C100" s="2" t="s">
        <v>1633</v>
      </c>
      <c r="D100" s="2" t="s">
        <v>1638</v>
      </c>
      <c r="E100" s="2">
        <v>2024</v>
      </c>
      <c r="F100" s="2" t="s">
        <v>1641</v>
      </c>
      <c r="G100" s="2">
        <v>2504</v>
      </c>
      <c r="H100" s="2">
        <v>17586</v>
      </c>
      <c r="I100" s="2">
        <v>14527</v>
      </c>
      <c r="J100" s="2">
        <v>481460</v>
      </c>
      <c r="K100" s="2">
        <v>10.78</v>
      </c>
      <c r="L100" s="2">
        <v>11</v>
      </c>
      <c r="M100" s="2">
        <v>9.16</v>
      </c>
      <c r="N100" s="2">
        <v>8.61</v>
      </c>
      <c r="O100" s="2">
        <v>25.03</v>
      </c>
      <c r="P100" s="2">
        <v>3.7</v>
      </c>
      <c r="Q100" s="2">
        <v>9170</v>
      </c>
      <c r="R100" s="2">
        <v>1238</v>
      </c>
      <c r="S100" s="2">
        <v>8</v>
      </c>
      <c r="T100">
        <f t="shared" si="3"/>
        <v>44035344</v>
      </c>
      <c r="U100">
        <f t="shared" si="4"/>
        <v>36375608</v>
      </c>
      <c r="V100">
        <f t="shared" si="5"/>
        <v>7178276</v>
      </c>
    </row>
    <row r="101" spans="1:22" x14ac:dyDescent="0.3">
      <c r="A101" s="2" t="s">
        <v>118</v>
      </c>
      <c r="B101" s="2" t="s">
        <v>1112</v>
      </c>
      <c r="C101" s="2" t="s">
        <v>1632</v>
      </c>
      <c r="D101" s="2" t="s">
        <v>1636</v>
      </c>
      <c r="E101" s="2">
        <v>2023</v>
      </c>
      <c r="F101" s="2" t="s">
        <v>1639</v>
      </c>
      <c r="G101" s="2">
        <v>3695</v>
      </c>
      <c r="H101" s="2">
        <v>6331</v>
      </c>
      <c r="I101" s="2">
        <v>7883</v>
      </c>
      <c r="J101" s="2">
        <v>387108</v>
      </c>
      <c r="K101" s="2">
        <v>12.94</v>
      </c>
      <c r="L101" s="2">
        <v>12</v>
      </c>
      <c r="M101" s="2">
        <v>7.18</v>
      </c>
      <c r="N101" s="2">
        <v>1.54</v>
      </c>
      <c r="O101" s="2">
        <v>21.84</v>
      </c>
      <c r="P101" s="2">
        <v>1.7</v>
      </c>
      <c r="Q101" s="2">
        <v>20752</v>
      </c>
      <c r="R101" s="2">
        <v>5907</v>
      </c>
      <c r="S101" s="2">
        <v>5</v>
      </c>
      <c r="T101">
        <f t="shared" si="3"/>
        <v>23393045</v>
      </c>
      <c r="U101">
        <f t="shared" si="4"/>
        <v>29127685</v>
      </c>
      <c r="V101">
        <f t="shared" si="5"/>
        <v>-6121748</v>
      </c>
    </row>
    <row r="102" spans="1:22" x14ac:dyDescent="0.3">
      <c r="A102" s="2" t="s">
        <v>119</v>
      </c>
      <c r="B102" s="2" t="s">
        <v>1113</v>
      </c>
      <c r="C102" s="2" t="s">
        <v>1633</v>
      </c>
      <c r="D102" s="2" t="s">
        <v>1636</v>
      </c>
      <c r="E102" s="2">
        <v>2024</v>
      </c>
      <c r="F102" s="2" t="s">
        <v>1639</v>
      </c>
      <c r="G102" s="2">
        <v>854</v>
      </c>
      <c r="H102" s="2">
        <v>4686</v>
      </c>
      <c r="I102" s="2">
        <v>7030</v>
      </c>
      <c r="J102" s="2">
        <v>218509</v>
      </c>
      <c r="K102" s="2">
        <v>2.69</v>
      </c>
      <c r="L102" s="2">
        <v>3</v>
      </c>
      <c r="M102" s="2">
        <v>2.84</v>
      </c>
      <c r="N102" s="2">
        <v>18.36</v>
      </c>
      <c r="O102" s="2">
        <v>17.89</v>
      </c>
      <c r="P102" s="2">
        <v>2.1</v>
      </c>
      <c r="Q102" s="2">
        <v>10976</v>
      </c>
      <c r="R102" s="2">
        <v>3292</v>
      </c>
      <c r="S102" s="2">
        <v>14</v>
      </c>
      <c r="T102">
        <f t="shared" si="3"/>
        <v>4001844</v>
      </c>
      <c r="U102">
        <f t="shared" si="4"/>
        <v>6003620</v>
      </c>
      <c r="V102">
        <f t="shared" si="5"/>
        <v>-2220285</v>
      </c>
    </row>
    <row r="103" spans="1:22" x14ac:dyDescent="0.3">
      <c r="A103" s="2" t="s">
        <v>120</v>
      </c>
      <c r="B103" s="2" t="s">
        <v>1114</v>
      </c>
      <c r="C103" s="2" t="s">
        <v>1632</v>
      </c>
      <c r="D103" s="2" t="s">
        <v>1638</v>
      </c>
      <c r="E103" s="2">
        <v>2023</v>
      </c>
      <c r="F103" s="2" t="s">
        <v>1640</v>
      </c>
      <c r="G103" s="2">
        <v>2781</v>
      </c>
      <c r="H103" s="2">
        <v>4073</v>
      </c>
      <c r="I103" s="2">
        <v>11140</v>
      </c>
      <c r="J103" s="2">
        <v>258944</v>
      </c>
      <c r="K103" s="2">
        <v>12</v>
      </c>
      <c r="L103" s="2">
        <v>6</v>
      </c>
      <c r="M103" s="2">
        <v>3.26</v>
      </c>
      <c r="N103" s="2">
        <v>13.04</v>
      </c>
      <c r="O103" s="2">
        <v>56.38</v>
      </c>
      <c r="P103" s="2">
        <v>4.2</v>
      </c>
      <c r="Q103" s="2">
        <v>10276</v>
      </c>
      <c r="R103" s="2">
        <v>6216</v>
      </c>
      <c r="S103" s="2">
        <v>14</v>
      </c>
      <c r="T103">
        <f t="shared" si="3"/>
        <v>11327013</v>
      </c>
      <c r="U103">
        <f t="shared" si="4"/>
        <v>30980340</v>
      </c>
      <c r="V103">
        <f t="shared" si="5"/>
        <v>-19912271</v>
      </c>
    </row>
    <row r="104" spans="1:22" x14ac:dyDescent="0.3">
      <c r="A104" s="2" t="s">
        <v>121</v>
      </c>
      <c r="B104" s="2" t="s">
        <v>1115</v>
      </c>
      <c r="C104" s="2" t="s">
        <v>1634</v>
      </c>
      <c r="D104" s="2" t="s">
        <v>1637</v>
      </c>
      <c r="E104" s="2">
        <v>2024</v>
      </c>
      <c r="F104" s="2" t="s">
        <v>1642</v>
      </c>
      <c r="G104" s="2">
        <v>2823</v>
      </c>
      <c r="H104" s="2">
        <v>14308</v>
      </c>
      <c r="I104" s="2">
        <v>10023</v>
      </c>
      <c r="J104" s="2">
        <v>169006</v>
      </c>
      <c r="K104" s="2">
        <v>8.2899999999999991</v>
      </c>
      <c r="L104" s="2">
        <v>1</v>
      </c>
      <c r="M104" s="2">
        <v>0.21</v>
      </c>
      <c r="N104" s="2">
        <v>5.33</v>
      </c>
      <c r="O104" s="2">
        <v>60.23</v>
      </c>
      <c r="P104" s="2">
        <v>2.8</v>
      </c>
      <c r="Q104" s="2">
        <v>16521</v>
      </c>
      <c r="R104" s="2">
        <v>3859</v>
      </c>
      <c r="S104" s="2">
        <v>2</v>
      </c>
      <c r="T104">
        <f t="shared" si="3"/>
        <v>40391484</v>
      </c>
      <c r="U104">
        <f t="shared" si="4"/>
        <v>28294929</v>
      </c>
      <c r="V104">
        <f t="shared" si="5"/>
        <v>11927549</v>
      </c>
    </row>
    <row r="105" spans="1:22" x14ac:dyDescent="0.3">
      <c r="A105" s="2" t="s">
        <v>122</v>
      </c>
      <c r="B105" s="2" t="s">
        <v>1116</v>
      </c>
      <c r="C105" s="2" t="s">
        <v>1633</v>
      </c>
      <c r="D105" s="2" t="s">
        <v>1637</v>
      </c>
      <c r="E105" s="2">
        <v>2024</v>
      </c>
      <c r="F105" s="2" t="s">
        <v>1639</v>
      </c>
      <c r="G105" s="2">
        <v>1620</v>
      </c>
      <c r="H105" s="2">
        <v>4099</v>
      </c>
      <c r="I105" s="2">
        <v>5740</v>
      </c>
      <c r="J105" s="2">
        <v>286440</v>
      </c>
      <c r="K105" s="2">
        <v>5.95</v>
      </c>
      <c r="L105" s="2">
        <v>14</v>
      </c>
      <c r="M105" s="2">
        <v>7.61</v>
      </c>
      <c r="N105" s="2">
        <v>19.54</v>
      </c>
      <c r="O105" s="2">
        <v>39.22</v>
      </c>
      <c r="P105" s="2">
        <v>3.7</v>
      </c>
      <c r="Q105" s="2">
        <v>5827</v>
      </c>
      <c r="R105" s="2">
        <v>3129</v>
      </c>
      <c r="S105" s="2">
        <v>5</v>
      </c>
      <c r="T105">
        <f t="shared" si="3"/>
        <v>6640380</v>
      </c>
      <c r="U105">
        <f t="shared" si="4"/>
        <v>9298800</v>
      </c>
      <c r="V105">
        <f t="shared" si="5"/>
        <v>-2944860</v>
      </c>
    </row>
    <row r="106" spans="1:22" x14ac:dyDescent="0.3">
      <c r="A106" s="2" t="s">
        <v>123</v>
      </c>
      <c r="B106" s="2" t="s">
        <v>1117</v>
      </c>
      <c r="C106" s="2" t="s">
        <v>1633</v>
      </c>
      <c r="D106" s="2" t="s">
        <v>1636</v>
      </c>
      <c r="E106" s="2">
        <v>2024</v>
      </c>
      <c r="F106" s="2" t="s">
        <v>1640</v>
      </c>
      <c r="G106" s="2">
        <v>2740</v>
      </c>
      <c r="H106" s="2">
        <v>5533</v>
      </c>
      <c r="I106" s="2">
        <v>4071</v>
      </c>
      <c r="J106" s="2">
        <v>254054</v>
      </c>
      <c r="K106" s="2">
        <v>1.98</v>
      </c>
      <c r="L106" s="2">
        <v>7</v>
      </c>
      <c r="M106" s="2">
        <v>0.43</v>
      </c>
      <c r="N106" s="2">
        <v>5.09</v>
      </c>
      <c r="O106" s="2">
        <v>52.83</v>
      </c>
      <c r="P106" s="2">
        <v>2.2999999999999998</v>
      </c>
      <c r="Q106" s="2">
        <v>16775</v>
      </c>
      <c r="R106" s="2">
        <v>9652</v>
      </c>
      <c r="S106" s="2">
        <v>5</v>
      </c>
      <c r="T106">
        <f t="shared" si="3"/>
        <v>15160420</v>
      </c>
      <c r="U106">
        <f t="shared" si="4"/>
        <v>11154540</v>
      </c>
      <c r="V106">
        <f t="shared" si="5"/>
        <v>3751826</v>
      </c>
    </row>
    <row r="107" spans="1:22" x14ac:dyDescent="0.3">
      <c r="A107" s="2" t="s">
        <v>124</v>
      </c>
      <c r="B107" s="2" t="s">
        <v>1118</v>
      </c>
      <c r="C107" s="2" t="s">
        <v>1633</v>
      </c>
      <c r="D107" s="2" t="s">
        <v>1635</v>
      </c>
      <c r="E107" s="2">
        <v>2024</v>
      </c>
      <c r="F107" s="2" t="s">
        <v>1640</v>
      </c>
      <c r="G107" s="2">
        <v>3890</v>
      </c>
      <c r="H107" s="2">
        <v>9928</v>
      </c>
      <c r="I107" s="2">
        <v>12568</v>
      </c>
      <c r="J107" s="2">
        <v>362727</v>
      </c>
      <c r="K107" s="2">
        <v>12.98</v>
      </c>
      <c r="L107" s="2">
        <v>6</v>
      </c>
      <c r="M107" s="2">
        <v>8.65</v>
      </c>
      <c r="N107" s="2">
        <v>6.52</v>
      </c>
      <c r="O107" s="2">
        <v>73.069999999999993</v>
      </c>
      <c r="P107" s="2">
        <v>2.5</v>
      </c>
      <c r="Q107" s="2">
        <v>9114</v>
      </c>
      <c r="R107" s="2">
        <v>5195</v>
      </c>
      <c r="S107" s="2">
        <v>9</v>
      </c>
      <c r="T107">
        <f t="shared" si="3"/>
        <v>38619920</v>
      </c>
      <c r="U107">
        <f t="shared" si="4"/>
        <v>48889520</v>
      </c>
      <c r="V107">
        <f t="shared" si="5"/>
        <v>-10632327</v>
      </c>
    </row>
    <row r="108" spans="1:22" x14ac:dyDescent="0.3">
      <c r="A108" s="2" t="s">
        <v>125</v>
      </c>
      <c r="B108" s="2" t="s">
        <v>1119</v>
      </c>
      <c r="C108" s="2" t="s">
        <v>1632</v>
      </c>
      <c r="D108" s="2" t="s">
        <v>1636</v>
      </c>
      <c r="E108" s="2">
        <v>2023</v>
      </c>
      <c r="F108" s="2" t="s">
        <v>1641</v>
      </c>
      <c r="G108" s="2">
        <v>1078</v>
      </c>
      <c r="H108" s="2">
        <v>2804</v>
      </c>
      <c r="I108" s="2">
        <v>13174</v>
      </c>
      <c r="J108" s="2">
        <v>350536</v>
      </c>
      <c r="K108" s="2">
        <v>2.36</v>
      </c>
      <c r="L108" s="2">
        <v>14</v>
      </c>
      <c r="M108" s="2">
        <v>1.19</v>
      </c>
      <c r="N108" s="2">
        <v>2.31</v>
      </c>
      <c r="O108" s="2">
        <v>75.45</v>
      </c>
      <c r="P108" s="2">
        <v>5</v>
      </c>
      <c r="Q108" s="2">
        <v>2745</v>
      </c>
      <c r="R108" s="2">
        <v>163</v>
      </c>
      <c r="S108" s="2">
        <v>5</v>
      </c>
      <c r="T108">
        <f t="shared" si="3"/>
        <v>3022712</v>
      </c>
      <c r="U108">
        <f t="shared" si="4"/>
        <v>14201572</v>
      </c>
      <c r="V108">
        <f t="shared" si="5"/>
        <v>-11529396</v>
      </c>
    </row>
    <row r="109" spans="1:22" x14ac:dyDescent="0.3">
      <c r="A109" s="2" t="s">
        <v>126</v>
      </c>
      <c r="B109" s="2" t="s">
        <v>1120</v>
      </c>
      <c r="C109" s="2" t="s">
        <v>1632</v>
      </c>
      <c r="D109" s="2" t="s">
        <v>1638</v>
      </c>
      <c r="E109" s="2">
        <v>2023</v>
      </c>
      <c r="F109" s="2" t="s">
        <v>1639</v>
      </c>
      <c r="G109" s="2">
        <v>552</v>
      </c>
      <c r="H109" s="2">
        <v>19185</v>
      </c>
      <c r="I109" s="2">
        <v>4256</v>
      </c>
      <c r="J109" s="2">
        <v>57461</v>
      </c>
      <c r="K109" s="2">
        <v>4.6500000000000004</v>
      </c>
      <c r="L109" s="2">
        <v>13</v>
      </c>
      <c r="M109" s="2">
        <v>1.72</v>
      </c>
      <c r="N109" s="2">
        <v>9.99</v>
      </c>
      <c r="O109" s="2">
        <v>86.63</v>
      </c>
      <c r="P109" s="2">
        <v>2</v>
      </c>
      <c r="Q109" s="2">
        <v>9743</v>
      </c>
      <c r="R109" s="2">
        <v>1445</v>
      </c>
      <c r="S109" s="2">
        <v>5</v>
      </c>
      <c r="T109">
        <f t="shared" si="3"/>
        <v>10590120</v>
      </c>
      <c r="U109">
        <f t="shared" si="4"/>
        <v>2349312</v>
      </c>
      <c r="V109">
        <f t="shared" si="5"/>
        <v>8183347</v>
      </c>
    </row>
    <row r="110" spans="1:22" x14ac:dyDescent="0.3">
      <c r="A110" s="2" t="s">
        <v>127</v>
      </c>
      <c r="B110" s="2" t="s">
        <v>1121</v>
      </c>
      <c r="C110" s="2" t="s">
        <v>1634</v>
      </c>
      <c r="D110" s="2" t="s">
        <v>1637</v>
      </c>
      <c r="E110" s="2">
        <v>2023</v>
      </c>
      <c r="F110" s="2" t="s">
        <v>1641</v>
      </c>
      <c r="G110" s="2">
        <v>4543</v>
      </c>
      <c r="H110" s="2">
        <v>19935</v>
      </c>
      <c r="I110" s="2">
        <v>8588</v>
      </c>
      <c r="J110" s="2">
        <v>150123</v>
      </c>
      <c r="K110" s="2">
        <v>4.3499999999999996</v>
      </c>
      <c r="L110" s="2">
        <v>7</v>
      </c>
      <c r="M110" s="2">
        <v>4.7699999999999996</v>
      </c>
      <c r="N110" s="2">
        <v>10.47</v>
      </c>
      <c r="O110" s="2">
        <v>75.94</v>
      </c>
      <c r="P110" s="2">
        <v>3</v>
      </c>
      <c r="Q110" s="2">
        <v>11855</v>
      </c>
      <c r="R110" s="2">
        <v>1074</v>
      </c>
      <c r="S110" s="2">
        <v>14</v>
      </c>
      <c r="T110">
        <f t="shared" si="3"/>
        <v>90564705</v>
      </c>
      <c r="U110">
        <f t="shared" si="4"/>
        <v>39015284</v>
      </c>
      <c r="V110">
        <f t="shared" si="5"/>
        <v>51399298</v>
      </c>
    </row>
    <row r="111" spans="1:22" x14ac:dyDescent="0.3">
      <c r="A111" s="2" t="s">
        <v>128</v>
      </c>
      <c r="B111" s="2" t="s">
        <v>1122</v>
      </c>
      <c r="C111" s="2" t="s">
        <v>1633</v>
      </c>
      <c r="D111" s="2" t="s">
        <v>1636</v>
      </c>
      <c r="E111" s="2">
        <v>2023</v>
      </c>
      <c r="F111" s="2" t="s">
        <v>1641</v>
      </c>
      <c r="G111" s="2">
        <v>920</v>
      </c>
      <c r="H111" s="2">
        <v>10133</v>
      </c>
      <c r="I111" s="2">
        <v>12498</v>
      </c>
      <c r="J111" s="2">
        <v>322660</v>
      </c>
      <c r="K111" s="2">
        <v>13.07</v>
      </c>
      <c r="L111" s="2">
        <v>11</v>
      </c>
      <c r="M111" s="2">
        <v>7.38</v>
      </c>
      <c r="N111" s="2">
        <v>12.86</v>
      </c>
      <c r="O111" s="2">
        <v>55.19</v>
      </c>
      <c r="P111" s="2">
        <v>4.4000000000000004</v>
      </c>
      <c r="Q111" s="2">
        <v>2037</v>
      </c>
      <c r="R111" s="2">
        <v>4261</v>
      </c>
      <c r="S111" s="2">
        <v>3</v>
      </c>
      <c r="T111">
        <f t="shared" si="3"/>
        <v>9322360</v>
      </c>
      <c r="U111">
        <f t="shared" si="4"/>
        <v>11498160</v>
      </c>
      <c r="V111">
        <f t="shared" si="5"/>
        <v>-2498460</v>
      </c>
    </row>
    <row r="112" spans="1:22" x14ac:dyDescent="0.3">
      <c r="A112" s="2" t="s">
        <v>129</v>
      </c>
      <c r="B112" s="2" t="s">
        <v>1123</v>
      </c>
      <c r="C112" s="2" t="s">
        <v>1633</v>
      </c>
      <c r="D112" s="2" t="s">
        <v>1635</v>
      </c>
      <c r="E112" s="2">
        <v>2023</v>
      </c>
      <c r="F112" s="2" t="s">
        <v>1639</v>
      </c>
      <c r="G112" s="2">
        <v>4538</v>
      </c>
      <c r="H112" s="2">
        <v>12872</v>
      </c>
      <c r="I112" s="2">
        <v>9399</v>
      </c>
      <c r="J112" s="2">
        <v>198586</v>
      </c>
      <c r="K112" s="2">
        <v>10.09</v>
      </c>
      <c r="L112" s="2">
        <v>12</v>
      </c>
      <c r="M112" s="2">
        <v>1.39</v>
      </c>
      <c r="N112" s="2">
        <v>17.72</v>
      </c>
      <c r="O112" s="2">
        <v>24.37</v>
      </c>
      <c r="P112" s="2">
        <v>2</v>
      </c>
      <c r="Q112" s="2">
        <v>17424</v>
      </c>
      <c r="R112" s="2">
        <v>6062</v>
      </c>
      <c r="S112" s="2">
        <v>13</v>
      </c>
      <c r="T112">
        <f t="shared" si="3"/>
        <v>58413136</v>
      </c>
      <c r="U112">
        <f t="shared" si="4"/>
        <v>42652662</v>
      </c>
      <c r="V112">
        <f t="shared" si="5"/>
        <v>15561888</v>
      </c>
    </row>
    <row r="113" spans="1:22" x14ac:dyDescent="0.3">
      <c r="A113" s="2" t="s">
        <v>130</v>
      </c>
      <c r="B113" s="2" t="s">
        <v>1124</v>
      </c>
      <c r="C113" s="2" t="s">
        <v>1632</v>
      </c>
      <c r="D113" s="2" t="s">
        <v>1636</v>
      </c>
      <c r="E113" s="2">
        <v>2023</v>
      </c>
      <c r="F113" s="2" t="s">
        <v>1640</v>
      </c>
      <c r="G113" s="2">
        <v>256</v>
      </c>
      <c r="H113" s="2">
        <v>10496</v>
      </c>
      <c r="I113" s="2">
        <v>8450</v>
      </c>
      <c r="J113" s="2">
        <v>433395</v>
      </c>
      <c r="K113" s="2">
        <v>11.95</v>
      </c>
      <c r="L113" s="2">
        <v>10</v>
      </c>
      <c r="M113" s="2">
        <v>4.4000000000000004</v>
      </c>
      <c r="N113" s="2">
        <v>22.65</v>
      </c>
      <c r="O113" s="2">
        <v>17.98</v>
      </c>
      <c r="P113" s="2">
        <v>2.7</v>
      </c>
      <c r="Q113" s="2">
        <v>17736</v>
      </c>
      <c r="R113" s="2">
        <v>9914</v>
      </c>
      <c r="S113" s="2">
        <v>11</v>
      </c>
      <c r="T113">
        <f t="shared" si="3"/>
        <v>2686976</v>
      </c>
      <c r="U113">
        <f t="shared" si="4"/>
        <v>2163200</v>
      </c>
      <c r="V113">
        <f t="shared" si="5"/>
        <v>90381</v>
      </c>
    </row>
    <row r="114" spans="1:22" x14ac:dyDescent="0.3">
      <c r="A114" s="2" t="s">
        <v>131</v>
      </c>
      <c r="B114" s="2" t="s">
        <v>1125</v>
      </c>
      <c r="C114" s="2" t="s">
        <v>1633</v>
      </c>
      <c r="D114" s="2" t="s">
        <v>1637</v>
      </c>
      <c r="E114" s="2">
        <v>2023</v>
      </c>
      <c r="F114" s="2" t="s">
        <v>1640</v>
      </c>
      <c r="G114" s="2">
        <v>1534</v>
      </c>
      <c r="H114" s="2">
        <v>17958</v>
      </c>
      <c r="I114" s="2">
        <v>3511</v>
      </c>
      <c r="J114" s="2">
        <v>479484</v>
      </c>
      <c r="K114" s="2">
        <v>3.76</v>
      </c>
      <c r="L114" s="2">
        <v>16</v>
      </c>
      <c r="M114" s="2">
        <v>4.83</v>
      </c>
      <c r="N114" s="2">
        <v>3.44</v>
      </c>
      <c r="O114" s="2">
        <v>14.36</v>
      </c>
      <c r="P114" s="2">
        <v>3.5</v>
      </c>
      <c r="Q114" s="2">
        <v>18424</v>
      </c>
      <c r="R114" s="2">
        <v>8749</v>
      </c>
      <c r="S114" s="2">
        <v>8</v>
      </c>
      <c r="T114">
        <f t="shared" si="3"/>
        <v>27547572</v>
      </c>
      <c r="U114">
        <f t="shared" si="4"/>
        <v>5385874</v>
      </c>
      <c r="V114">
        <f t="shared" si="5"/>
        <v>21682214</v>
      </c>
    </row>
    <row r="115" spans="1:22" x14ac:dyDescent="0.3">
      <c r="A115" s="2" t="s">
        <v>132</v>
      </c>
      <c r="B115" s="2" t="s">
        <v>1126</v>
      </c>
      <c r="C115" s="2" t="s">
        <v>1633</v>
      </c>
      <c r="D115" s="2" t="s">
        <v>1638</v>
      </c>
      <c r="E115" s="2">
        <v>2023</v>
      </c>
      <c r="F115" s="2" t="s">
        <v>1641</v>
      </c>
      <c r="G115" s="2">
        <v>913</v>
      </c>
      <c r="H115" s="2">
        <v>6975</v>
      </c>
      <c r="I115" s="2">
        <v>12080</v>
      </c>
      <c r="J115" s="2">
        <v>281496</v>
      </c>
      <c r="K115" s="2">
        <v>9.3699999999999992</v>
      </c>
      <c r="L115" s="2">
        <v>16</v>
      </c>
      <c r="M115" s="2">
        <v>2.12</v>
      </c>
      <c r="N115" s="2">
        <v>1.36</v>
      </c>
      <c r="O115" s="2">
        <v>63.32</v>
      </c>
      <c r="P115" s="2">
        <v>2.9</v>
      </c>
      <c r="Q115" s="2">
        <v>18698</v>
      </c>
      <c r="R115" s="2">
        <v>6696</v>
      </c>
      <c r="S115" s="2">
        <v>5</v>
      </c>
      <c r="T115">
        <f t="shared" si="3"/>
        <v>6368175</v>
      </c>
      <c r="U115">
        <f t="shared" si="4"/>
        <v>11029040</v>
      </c>
      <c r="V115">
        <f t="shared" si="5"/>
        <v>-4942361</v>
      </c>
    </row>
    <row r="116" spans="1:22" x14ac:dyDescent="0.3">
      <c r="A116" s="2" t="s">
        <v>133</v>
      </c>
      <c r="B116" s="2" t="s">
        <v>1127</v>
      </c>
      <c r="C116" s="2" t="s">
        <v>1633</v>
      </c>
      <c r="D116" s="2" t="s">
        <v>1635</v>
      </c>
      <c r="E116" s="2">
        <v>2024</v>
      </c>
      <c r="F116" s="2" t="s">
        <v>1642</v>
      </c>
      <c r="G116" s="2">
        <v>2840</v>
      </c>
      <c r="H116" s="2">
        <v>8684</v>
      </c>
      <c r="I116" s="2">
        <v>2468</v>
      </c>
      <c r="J116" s="2">
        <v>217860</v>
      </c>
      <c r="K116" s="2">
        <v>8.58</v>
      </c>
      <c r="L116" s="2">
        <v>3</v>
      </c>
      <c r="M116" s="2">
        <v>1.1599999999999999</v>
      </c>
      <c r="N116" s="2">
        <v>0.46</v>
      </c>
      <c r="O116" s="2">
        <v>74.599999999999994</v>
      </c>
      <c r="P116" s="2">
        <v>2.8</v>
      </c>
      <c r="Q116" s="2">
        <v>2915</v>
      </c>
      <c r="R116" s="2">
        <v>3430</v>
      </c>
      <c r="S116" s="2">
        <v>12</v>
      </c>
      <c r="T116">
        <f t="shared" si="3"/>
        <v>24662560</v>
      </c>
      <c r="U116">
        <f t="shared" si="4"/>
        <v>7009120</v>
      </c>
      <c r="V116">
        <f t="shared" si="5"/>
        <v>17435580</v>
      </c>
    </row>
    <row r="117" spans="1:22" x14ac:dyDescent="0.3">
      <c r="A117" s="2" t="s">
        <v>134</v>
      </c>
      <c r="B117" s="2" t="s">
        <v>1128</v>
      </c>
      <c r="C117" s="2" t="s">
        <v>1632</v>
      </c>
      <c r="D117" s="2" t="s">
        <v>1635</v>
      </c>
      <c r="E117" s="2">
        <v>2023</v>
      </c>
      <c r="F117" s="2" t="s">
        <v>1639</v>
      </c>
      <c r="G117" s="2">
        <v>613</v>
      </c>
      <c r="H117" s="2">
        <v>14375</v>
      </c>
      <c r="I117" s="2">
        <v>947</v>
      </c>
      <c r="J117" s="2">
        <v>256821</v>
      </c>
      <c r="K117" s="2">
        <v>12.49</v>
      </c>
      <c r="L117" s="2">
        <v>7</v>
      </c>
      <c r="M117" s="2">
        <v>8.36</v>
      </c>
      <c r="N117" s="2">
        <v>3.59</v>
      </c>
      <c r="O117" s="2">
        <v>50.69</v>
      </c>
      <c r="P117" s="2">
        <v>2.5</v>
      </c>
      <c r="Q117" s="2">
        <v>12530</v>
      </c>
      <c r="R117" s="2">
        <v>1840</v>
      </c>
      <c r="S117" s="2">
        <v>7</v>
      </c>
      <c r="T117">
        <f t="shared" si="3"/>
        <v>8811875</v>
      </c>
      <c r="U117">
        <f t="shared" si="4"/>
        <v>580511</v>
      </c>
      <c r="V117">
        <f t="shared" si="5"/>
        <v>7974543</v>
      </c>
    </row>
    <row r="118" spans="1:22" x14ac:dyDescent="0.3">
      <c r="A118" s="2" t="s">
        <v>135</v>
      </c>
      <c r="B118" s="2" t="s">
        <v>1129</v>
      </c>
      <c r="C118" s="2" t="s">
        <v>1633</v>
      </c>
      <c r="D118" s="2" t="s">
        <v>1638</v>
      </c>
      <c r="E118" s="2">
        <v>2024</v>
      </c>
      <c r="F118" s="2" t="s">
        <v>1641</v>
      </c>
      <c r="G118" s="2">
        <v>4241</v>
      </c>
      <c r="H118" s="2">
        <v>3122</v>
      </c>
      <c r="I118" s="2">
        <v>7220</v>
      </c>
      <c r="J118" s="2">
        <v>242121</v>
      </c>
      <c r="K118" s="2">
        <v>13.59</v>
      </c>
      <c r="L118" s="2">
        <v>4</v>
      </c>
      <c r="M118" s="2">
        <v>5.0199999999999996</v>
      </c>
      <c r="N118" s="2">
        <v>16.45</v>
      </c>
      <c r="O118" s="2">
        <v>14.38</v>
      </c>
      <c r="P118" s="2">
        <v>3.3</v>
      </c>
      <c r="Q118" s="2">
        <v>3152</v>
      </c>
      <c r="R118" s="2">
        <v>6155</v>
      </c>
      <c r="S118" s="2">
        <v>4</v>
      </c>
      <c r="T118">
        <f t="shared" si="3"/>
        <v>13240402</v>
      </c>
      <c r="U118">
        <f t="shared" si="4"/>
        <v>30620020</v>
      </c>
      <c r="V118">
        <f t="shared" si="5"/>
        <v>-17621739</v>
      </c>
    </row>
    <row r="119" spans="1:22" x14ac:dyDescent="0.3">
      <c r="A119" s="2" t="s">
        <v>136</v>
      </c>
      <c r="B119" s="2" t="s">
        <v>1130</v>
      </c>
      <c r="C119" s="2" t="s">
        <v>1634</v>
      </c>
      <c r="D119" s="2" t="s">
        <v>1638</v>
      </c>
      <c r="E119" s="2">
        <v>2023</v>
      </c>
      <c r="F119" s="2" t="s">
        <v>1641</v>
      </c>
      <c r="G119" s="2">
        <v>1807</v>
      </c>
      <c r="H119" s="2">
        <v>17488</v>
      </c>
      <c r="I119" s="2">
        <v>13319</v>
      </c>
      <c r="J119" s="2">
        <v>374637</v>
      </c>
      <c r="K119" s="2">
        <v>0.18</v>
      </c>
      <c r="L119" s="2">
        <v>15</v>
      </c>
      <c r="M119" s="2">
        <v>0.14000000000000001</v>
      </c>
      <c r="N119" s="2">
        <v>18.190000000000001</v>
      </c>
      <c r="O119" s="2">
        <v>52.84</v>
      </c>
      <c r="P119" s="2">
        <v>3.5</v>
      </c>
      <c r="Q119" s="2">
        <v>12357</v>
      </c>
      <c r="R119" s="2">
        <v>6421</v>
      </c>
      <c r="S119" s="2">
        <v>8</v>
      </c>
      <c r="T119">
        <f t="shared" si="3"/>
        <v>31600816</v>
      </c>
      <c r="U119">
        <f t="shared" si="4"/>
        <v>24067433</v>
      </c>
      <c r="V119">
        <f t="shared" si="5"/>
        <v>7158746</v>
      </c>
    </row>
    <row r="120" spans="1:22" x14ac:dyDescent="0.3">
      <c r="A120" s="2" t="s">
        <v>137</v>
      </c>
      <c r="B120" s="2" t="s">
        <v>1131</v>
      </c>
      <c r="C120" s="2" t="s">
        <v>1632</v>
      </c>
      <c r="D120" s="2" t="s">
        <v>1636</v>
      </c>
      <c r="E120" s="2">
        <v>2024</v>
      </c>
      <c r="F120" s="2" t="s">
        <v>1639</v>
      </c>
      <c r="G120" s="2">
        <v>1728</v>
      </c>
      <c r="H120" s="2">
        <v>9541</v>
      </c>
      <c r="I120" s="2">
        <v>12889</v>
      </c>
      <c r="J120" s="2">
        <v>86027</v>
      </c>
      <c r="K120" s="2">
        <v>10.11</v>
      </c>
      <c r="L120" s="2">
        <v>3</v>
      </c>
      <c r="M120" s="2">
        <v>8.0299999999999994</v>
      </c>
      <c r="N120" s="2">
        <v>19.66</v>
      </c>
      <c r="O120" s="2">
        <v>84.86</v>
      </c>
      <c r="P120" s="2">
        <v>3.6</v>
      </c>
      <c r="Q120" s="2">
        <v>20240</v>
      </c>
      <c r="R120" s="2">
        <v>2054</v>
      </c>
      <c r="S120" s="2">
        <v>7</v>
      </c>
      <c r="T120">
        <f t="shared" si="3"/>
        <v>16486848</v>
      </c>
      <c r="U120">
        <f t="shared" si="4"/>
        <v>22272192</v>
      </c>
      <c r="V120">
        <f t="shared" si="5"/>
        <v>-5871371</v>
      </c>
    </row>
    <row r="121" spans="1:22" x14ac:dyDescent="0.3">
      <c r="A121" s="2" t="s">
        <v>138</v>
      </c>
      <c r="B121" s="2" t="s">
        <v>1132</v>
      </c>
      <c r="C121" s="2" t="s">
        <v>1632</v>
      </c>
      <c r="D121" s="2" t="s">
        <v>1636</v>
      </c>
      <c r="E121" s="2">
        <v>2023</v>
      </c>
      <c r="F121" s="2" t="s">
        <v>1641</v>
      </c>
      <c r="G121" s="2">
        <v>3292</v>
      </c>
      <c r="H121" s="2">
        <v>18225</v>
      </c>
      <c r="I121" s="2">
        <v>10942</v>
      </c>
      <c r="J121" s="2">
        <v>405691</v>
      </c>
      <c r="K121" s="2">
        <v>0.78</v>
      </c>
      <c r="L121" s="2">
        <v>14</v>
      </c>
      <c r="M121" s="2">
        <v>9.81</v>
      </c>
      <c r="N121" s="2">
        <v>6.09</v>
      </c>
      <c r="O121" s="2">
        <v>57.81</v>
      </c>
      <c r="P121" s="2">
        <v>1.3</v>
      </c>
      <c r="Q121" s="2">
        <v>5310</v>
      </c>
      <c r="R121" s="2">
        <v>379</v>
      </c>
      <c r="S121" s="2">
        <v>4</v>
      </c>
      <c r="T121">
        <f t="shared" si="3"/>
        <v>59996700</v>
      </c>
      <c r="U121">
        <f t="shared" si="4"/>
        <v>36021064</v>
      </c>
      <c r="V121">
        <f t="shared" si="5"/>
        <v>23569945</v>
      </c>
    </row>
    <row r="122" spans="1:22" x14ac:dyDescent="0.3">
      <c r="A122" s="2" t="s">
        <v>139</v>
      </c>
      <c r="B122" s="2" t="s">
        <v>1133</v>
      </c>
      <c r="C122" s="2" t="s">
        <v>1632</v>
      </c>
      <c r="D122" s="2" t="s">
        <v>1636</v>
      </c>
      <c r="E122" s="2">
        <v>2024</v>
      </c>
      <c r="F122" s="2" t="s">
        <v>1642</v>
      </c>
      <c r="G122" s="2">
        <v>4686</v>
      </c>
      <c r="H122" s="2">
        <v>19958</v>
      </c>
      <c r="I122" s="2">
        <v>1165</v>
      </c>
      <c r="J122" s="2">
        <v>223921</v>
      </c>
      <c r="K122" s="2">
        <v>8.23</v>
      </c>
      <c r="L122" s="2">
        <v>11</v>
      </c>
      <c r="M122" s="2">
        <v>6.06</v>
      </c>
      <c r="N122" s="2">
        <v>7.65</v>
      </c>
      <c r="O122" s="2">
        <v>74.75</v>
      </c>
      <c r="P122" s="2">
        <v>3.5</v>
      </c>
      <c r="Q122" s="2">
        <v>18069</v>
      </c>
      <c r="R122" s="2">
        <v>2491</v>
      </c>
      <c r="S122" s="2">
        <v>5</v>
      </c>
      <c r="T122">
        <f t="shared" si="3"/>
        <v>93523188</v>
      </c>
      <c r="U122">
        <f t="shared" si="4"/>
        <v>5459190</v>
      </c>
      <c r="V122">
        <f t="shared" si="5"/>
        <v>87840077</v>
      </c>
    </row>
    <row r="123" spans="1:22" x14ac:dyDescent="0.3">
      <c r="A123" s="2" t="s">
        <v>140</v>
      </c>
      <c r="B123" s="2" t="s">
        <v>1134</v>
      </c>
      <c r="C123" s="2" t="s">
        <v>1632</v>
      </c>
      <c r="D123" s="2" t="s">
        <v>1637</v>
      </c>
      <c r="E123" s="2">
        <v>2023</v>
      </c>
      <c r="F123" s="2" t="s">
        <v>1639</v>
      </c>
      <c r="G123" s="2">
        <v>1109</v>
      </c>
      <c r="H123" s="2">
        <v>9492</v>
      </c>
      <c r="I123" s="2">
        <v>10666</v>
      </c>
      <c r="J123" s="2">
        <v>412271</v>
      </c>
      <c r="K123" s="2">
        <v>4.3099999999999996</v>
      </c>
      <c r="L123" s="2">
        <v>4</v>
      </c>
      <c r="M123" s="2">
        <v>5.04</v>
      </c>
      <c r="N123" s="2">
        <v>12.08</v>
      </c>
      <c r="O123" s="2">
        <v>74.010000000000005</v>
      </c>
      <c r="P123" s="2">
        <v>4.8</v>
      </c>
      <c r="Q123" s="2">
        <v>3051</v>
      </c>
      <c r="R123" s="2">
        <v>9332</v>
      </c>
      <c r="S123" s="2">
        <v>11</v>
      </c>
      <c r="T123">
        <f t="shared" si="3"/>
        <v>10526628</v>
      </c>
      <c r="U123">
        <f t="shared" si="4"/>
        <v>11828594</v>
      </c>
      <c r="V123">
        <f t="shared" si="5"/>
        <v>-1714237</v>
      </c>
    </row>
    <row r="124" spans="1:22" x14ac:dyDescent="0.3">
      <c r="A124" s="2" t="s">
        <v>141</v>
      </c>
      <c r="B124" s="2" t="s">
        <v>1065</v>
      </c>
      <c r="C124" s="2" t="s">
        <v>1633</v>
      </c>
      <c r="D124" s="2" t="s">
        <v>1635</v>
      </c>
      <c r="E124" s="2">
        <v>2023</v>
      </c>
      <c r="F124" s="2" t="s">
        <v>1640</v>
      </c>
      <c r="G124" s="2">
        <v>1772</v>
      </c>
      <c r="H124" s="2">
        <v>17146</v>
      </c>
      <c r="I124" s="2">
        <v>5331</v>
      </c>
      <c r="J124" s="2">
        <v>198930</v>
      </c>
      <c r="K124" s="2">
        <v>4.5999999999999996</v>
      </c>
      <c r="L124" s="2">
        <v>15</v>
      </c>
      <c r="M124" s="2">
        <v>8.7799999999999994</v>
      </c>
      <c r="N124" s="2">
        <v>1.58</v>
      </c>
      <c r="O124" s="2">
        <v>84.57</v>
      </c>
      <c r="P124" s="2">
        <v>3.2</v>
      </c>
      <c r="Q124" s="2">
        <v>15084</v>
      </c>
      <c r="R124" s="2">
        <v>6539</v>
      </c>
      <c r="S124" s="2">
        <v>6</v>
      </c>
      <c r="T124">
        <f t="shared" si="3"/>
        <v>30382712</v>
      </c>
      <c r="U124">
        <f t="shared" si="4"/>
        <v>9446532</v>
      </c>
      <c r="V124">
        <f t="shared" si="5"/>
        <v>20737250</v>
      </c>
    </row>
    <row r="125" spans="1:22" x14ac:dyDescent="0.3">
      <c r="A125" s="2" t="s">
        <v>142</v>
      </c>
      <c r="B125" s="2" t="s">
        <v>1135</v>
      </c>
      <c r="C125" s="2" t="s">
        <v>1632</v>
      </c>
      <c r="D125" s="2" t="s">
        <v>1637</v>
      </c>
      <c r="E125" s="2">
        <v>2023</v>
      </c>
      <c r="F125" s="2" t="s">
        <v>1639</v>
      </c>
      <c r="G125" s="2">
        <v>3364</v>
      </c>
      <c r="H125" s="2">
        <v>18529</v>
      </c>
      <c r="I125" s="2">
        <v>13486</v>
      </c>
      <c r="J125" s="2">
        <v>265234</v>
      </c>
      <c r="K125" s="2">
        <v>5.29</v>
      </c>
      <c r="L125" s="2">
        <v>13</v>
      </c>
      <c r="M125" s="2">
        <v>9.5299999999999994</v>
      </c>
      <c r="N125" s="2">
        <v>15.28</v>
      </c>
      <c r="O125" s="2">
        <v>71.62</v>
      </c>
      <c r="P125" s="2">
        <v>3.9</v>
      </c>
      <c r="Q125" s="2">
        <v>2261</v>
      </c>
      <c r="R125" s="2">
        <v>1061</v>
      </c>
      <c r="S125" s="2">
        <v>10</v>
      </c>
      <c r="T125">
        <f t="shared" si="3"/>
        <v>62331556</v>
      </c>
      <c r="U125">
        <f t="shared" si="4"/>
        <v>45366904</v>
      </c>
      <c r="V125">
        <f t="shared" si="5"/>
        <v>16699418</v>
      </c>
    </row>
    <row r="126" spans="1:22" x14ac:dyDescent="0.3">
      <c r="A126" s="2" t="s">
        <v>143</v>
      </c>
      <c r="B126" s="2" t="s">
        <v>1071</v>
      </c>
      <c r="C126" s="2" t="s">
        <v>1632</v>
      </c>
      <c r="D126" s="2" t="s">
        <v>1635</v>
      </c>
      <c r="E126" s="2">
        <v>2023</v>
      </c>
      <c r="F126" s="2" t="s">
        <v>1640</v>
      </c>
      <c r="G126" s="2">
        <v>3207</v>
      </c>
      <c r="H126" s="2">
        <v>5763</v>
      </c>
      <c r="I126" s="2">
        <v>6130</v>
      </c>
      <c r="J126" s="2">
        <v>129003</v>
      </c>
      <c r="K126" s="2">
        <v>9.32</v>
      </c>
      <c r="L126" s="2">
        <v>9</v>
      </c>
      <c r="M126" s="2">
        <v>7.55</v>
      </c>
      <c r="N126" s="2">
        <v>24.59</v>
      </c>
      <c r="O126" s="2">
        <v>69.819999999999993</v>
      </c>
      <c r="P126" s="2">
        <v>3.2</v>
      </c>
      <c r="Q126" s="2">
        <v>14011</v>
      </c>
      <c r="R126" s="2">
        <v>6927</v>
      </c>
      <c r="S126" s="2">
        <v>7</v>
      </c>
      <c r="T126">
        <f t="shared" si="3"/>
        <v>18481941</v>
      </c>
      <c r="U126">
        <f t="shared" si="4"/>
        <v>19658910</v>
      </c>
      <c r="V126">
        <f t="shared" si="5"/>
        <v>-1305972</v>
      </c>
    </row>
    <row r="127" spans="1:22" x14ac:dyDescent="0.3">
      <c r="A127" s="2" t="s">
        <v>144</v>
      </c>
      <c r="B127" s="2" t="s">
        <v>1136</v>
      </c>
      <c r="C127" s="2" t="s">
        <v>1632</v>
      </c>
      <c r="D127" s="2" t="s">
        <v>1635</v>
      </c>
      <c r="E127" s="2">
        <v>2023</v>
      </c>
      <c r="F127" s="2" t="s">
        <v>1639</v>
      </c>
      <c r="G127" s="2">
        <v>2675</v>
      </c>
      <c r="H127" s="2">
        <v>15560</v>
      </c>
      <c r="I127" s="2">
        <v>6310</v>
      </c>
      <c r="J127" s="2">
        <v>233467</v>
      </c>
      <c r="K127" s="2">
        <v>5.01</v>
      </c>
      <c r="L127" s="2">
        <v>6</v>
      </c>
      <c r="M127" s="2">
        <v>4.45</v>
      </c>
      <c r="N127" s="2">
        <v>9.02</v>
      </c>
      <c r="O127" s="2">
        <v>28.73</v>
      </c>
      <c r="P127" s="2">
        <v>4.4000000000000004</v>
      </c>
      <c r="Q127" s="2">
        <v>10971</v>
      </c>
      <c r="R127" s="2">
        <v>1317</v>
      </c>
      <c r="S127" s="2">
        <v>14</v>
      </c>
      <c r="T127">
        <f t="shared" si="3"/>
        <v>41623000</v>
      </c>
      <c r="U127">
        <f t="shared" si="4"/>
        <v>16879250</v>
      </c>
      <c r="V127">
        <f t="shared" si="5"/>
        <v>24510283</v>
      </c>
    </row>
    <row r="128" spans="1:22" x14ac:dyDescent="0.3">
      <c r="A128" s="2" t="s">
        <v>145</v>
      </c>
      <c r="B128" s="2" t="s">
        <v>1137</v>
      </c>
      <c r="C128" s="2" t="s">
        <v>1634</v>
      </c>
      <c r="D128" s="2" t="s">
        <v>1638</v>
      </c>
      <c r="E128" s="2">
        <v>2023</v>
      </c>
      <c r="F128" s="2" t="s">
        <v>1642</v>
      </c>
      <c r="G128" s="2">
        <v>2779</v>
      </c>
      <c r="H128" s="2">
        <v>16656</v>
      </c>
      <c r="I128" s="2">
        <v>11538</v>
      </c>
      <c r="J128" s="2">
        <v>89758</v>
      </c>
      <c r="K128" s="2">
        <v>10.99</v>
      </c>
      <c r="L128" s="2">
        <v>12</v>
      </c>
      <c r="M128" s="2">
        <v>5.92</v>
      </c>
      <c r="N128" s="2">
        <v>18.82</v>
      </c>
      <c r="O128" s="2">
        <v>14.79</v>
      </c>
      <c r="P128" s="2">
        <v>4.7</v>
      </c>
      <c r="Q128" s="2">
        <v>13967</v>
      </c>
      <c r="R128" s="2">
        <v>8666</v>
      </c>
      <c r="S128" s="2">
        <v>5</v>
      </c>
      <c r="T128">
        <f t="shared" si="3"/>
        <v>46287024</v>
      </c>
      <c r="U128">
        <f t="shared" si="4"/>
        <v>32064102</v>
      </c>
      <c r="V128">
        <f t="shared" si="5"/>
        <v>14133164</v>
      </c>
    </row>
    <row r="129" spans="1:22" x14ac:dyDescent="0.3">
      <c r="A129" s="2" t="s">
        <v>146</v>
      </c>
      <c r="B129" s="2" t="s">
        <v>1138</v>
      </c>
      <c r="C129" s="2" t="s">
        <v>1632</v>
      </c>
      <c r="D129" s="2" t="s">
        <v>1636</v>
      </c>
      <c r="E129" s="2">
        <v>2023</v>
      </c>
      <c r="F129" s="2" t="s">
        <v>1641</v>
      </c>
      <c r="G129" s="2">
        <v>1647</v>
      </c>
      <c r="H129" s="2">
        <v>10146</v>
      </c>
      <c r="I129" s="2">
        <v>9554</v>
      </c>
      <c r="J129" s="2">
        <v>366456</v>
      </c>
      <c r="K129" s="2">
        <v>6.07</v>
      </c>
      <c r="L129" s="2">
        <v>19</v>
      </c>
      <c r="M129" s="2">
        <v>7.01</v>
      </c>
      <c r="N129" s="2">
        <v>12.5</v>
      </c>
      <c r="O129" s="2">
        <v>51.41</v>
      </c>
      <c r="P129" s="2">
        <v>1.7</v>
      </c>
      <c r="Q129" s="2">
        <v>7663</v>
      </c>
      <c r="R129" s="2">
        <v>6107</v>
      </c>
      <c r="S129" s="2">
        <v>12</v>
      </c>
      <c r="T129">
        <f t="shared" si="3"/>
        <v>16710462</v>
      </c>
      <c r="U129">
        <f t="shared" si="4"/>
        <v>15735438</v>
      </c>
      <c r="V129">
        <f t="shared" si="5"/>
        <v>608568</v>
      </c>
    </row>
    <row r="130" spans="1:22" x14ac:dyDescent="0.3">
      <c r="A130" s="2" t="s">
        <v>147</v>
      </c>
      <c r="B130" s="2" t="s">
        <v>1139</v>
      </c>
      <c r="C130" s="2" t="s">
        <v>1634</v>
      </c>
      <c r="D130" s="2" t="s">
        <v>1635</v>
      </c>
      <c r="E130" s="2">
        <v>2023</v>
      </c>
      <c r="F130" s="2" t="s">
        <v>1642</v>
      </c>
      <c r="G130" s="2">
        <v>3110</v>
      </c>
      <c r="H130" s="2">
        <v>13164</v>
      </c>
      <c r="I130" s="2">
        <v>12554</v>
      </c>
      <c r="J130" s="2">
        <v>380814</v>
      </c>
      <c r="K130" s="2">
        <v>1.03</v>
      </c>
      <c r="L130" s="2">
        <v>4</v>
      </c>
      <c r="M130" s="2">
        <v>1.94</v>
      </c>
      <c r="N130" s="2">
        <v>3.2</v>
      </c>
      <c r="O130" s="2">
        <v>19.95</v>
      </c>
      <c r="P130" s="2">
        <v>2.7</v>
      </c>
      <c r="Q130" s="2">
        <v>17565</v>
      </c>
      <c r="R130" s="2">
        <v>4230</v>
      </c>
      <c r="S130" s="2">
        <v>12</v>
      </c>
      <c r="T130">
        <f t="shared" si="3"/>
        <v>40940040</v>
      </c>
      <c r="U130">
        <f t="shared" si="4"/>
        <v>39042940</v>
      </c>
      <c r="V130">
        <f t="shared" si="5"/>
        <v>1516286</v>
      </c>
    </row>
    <row r="131" spans="1:22" x14ac:dyDescent="0.3">
      <c r="A131" s="2" t="s">
        <v>148</v>
      </c>
      <c r="B131" s="2" t="s">
        <v>1140</v>
      </c>
      <c r="C131" s="2" t="s">
        <v>1632</v>
      </c>
      <c r="D131" s="2" t="s">
        <v>1635</v>
      </c>
      <c r="E131" s="2">
        <v>2024</v>
      </c>
      <c r="F131" s="2" t="s">
        <v>1642</v>
      </c>
      <c r="G131" s="2">
        <v>2743</v>
      </c>
      <c r="H131" s="2">
        <v>4469</v>
      </c>
      <c r="I131" s="2">
        <v>11481</v>
      </c>
      <c r="J131" s="2">
        <v>132279</v>
      </c>
      <c r="K131" s="2">
        <v>11.76</v>
      </c>
      <c r="L131" s="2">
        <v>2</v>
      </c>
      <c r="M131" s="2">
        <v>4.47</v>
      </c>
      <c r="N131" s="2">
        <v>14.56</v>
      </c>
      <c r="O131" s="2">
        <v>86.98</v>
      </c>
      <c r="P131" s="2">
        <v>2.6</v>
      </c>
      <c r="Q131" s="2">
        <v>13386</v>
      </c>
      <c r="R131" s="2">
        <v>1492</v>
      </c>
      <c r="S131" s="2">
        <v>8</v>
      </c>
      <c r="T131">
        <f t="shared" ref="T131:T194" si="6">G131*H131</f>
        <v>12258467</v>
      </c>
      <c r="U131">
        <f t="shared" ref="U131:U194" si="7">G131*I131</f>
        <v>31492383</v>
      </c>
      <c r="V131">
        <f t="shared" ref="V131:V194" si="8">T131-U131-J131</f>
        <v>-19366195</v>
      </c>
    </row>
    <row r="132" spans="1:22" x14ac:dyDescent="0.3">
      <c r="A132" s="2" t="s">
        <v>149</v>
      </c>
      <c r="B132" s="2" t="s">
        <v>1141</v>
      </c>
      <c r="C132" s="2" t="s">
        <v>1632</v>
      </c>
      <c r="D132" s="2" t="s">
        <v>1638</v>
      </c>
      <c r="E132" s="2">
        <v>2023</v>
      </c>
      <c r="F132" s="2" t="s">
        <v>1640</v>
      </c>
      <c r="G132" s="2">
        <v>4941</v>
      </c>
      <c r="H132" s="2">
        <v>4528</v>
      </c>
      <c r="I132" s="2">
        <v>14372</v>
      </c>
      <c r="J132" s="2">
        <v>65434</v>
      </c>
      <c r="K132" s="2">
        <v>4.29</v>
      </c>
      <c r="L132" s="2">
        <v>14</v>
      </c>
      <c r="M132" s="2">
        <v>8.3000000000000007</v>
      </c>
      <c r="N132" s="2">
        <v>7.5</v>
      </c>
      <c r="O132" s="2">
        <v>33.19</v>
      </c>
      <c r="P132" s="2">
        <v>2.6</v>
      </c>
      <c r="Q132" s="2">
        <v>19420</v>
      </c>
      <c r="R132" s="2">
        <v>2176</v>
      </c>
      <c r="S132" s="2">
        <v>3</v>
      </c>
      <c r="T132">
        <f t="shared" si="6"/>
        <v>22372848</v>
      </c>
      <c r="U132">
        <f t="shared" si="7"/>
        <v>71012052</v>
      </c>
      <c r="V132">
        <f t="shared" si="8"/>
        <v>-48704638</v>
      </c>
    </row>
    <row r="133" spans="1:22" x14ac:dyDescent="0.3">
      <c r="A133" s="2" t="s">
        <v>150</v>
      </c>
      <c r="B133" s="2" t="s">
        <v>1142</v>
      </c>
      <c r="C133" s="2" t="s">
        <v>1632</v>
      </c>
      <c r="D133" s="2" t="s">
        <v>1635</v>
      </c>
      <c r="E133" s="2">
        <v>2023</v>
      </c>
      <c r="F133" s="2" t="s">
        <v>1641</v>
      </c>
      <c r="G133" s="2">
        <v>3677</v>
      </c>
      <c r="H133" s="2">
        <v>5129</v>
      </c>
      <c r="I133" s="2">
        <v>9764</v>
      </c>
      <c r="J133" s="2">
        <v>245119</v>
      </c>
      <c r="K133" s="2">
        <v>6.49</v>
      </c>
      <c r="L133" s="2">
        <v>3</v>
      </c>
      <c r="M133" s="2">
        <v>6.55</v>
      </c>
      <c r="N133" s="2">
        <v>0.86</v>
      </c>
      <c r="O133" s="2">
        <v>78.239999999999995</v>
      </c>
      <c r="P133" s="2">
        <v>1.5</v>
      </c>
      <c r="Q133" s="2">
        <v>7701</v>
      </c>
      <c r="R133" s="2">
        <v>9066</v>
      </c>
      <c r="S133" s="2">
        <v>5</v>
      </c>
      <c r="T133">
        <f t="shared" si="6"/>
        <v>18859333</v>
      </c>
      <c r="U133">
        <f t="shared" si="7"/>
        <v>35902228</v>
      </c>
      <c r="V133">
        <f t="shared" si="8"/>
        <v>-17288014</v>
      </c>
    </row>
    <row r="134" spans="1:22" x14ac:dyDescent="0.3">
      <c r="A134" s="2" t="s">
        <v>151</v>
      </c>
      <c r="B134" s="2" t="s">
        <v>1143</v>
      </c>
      <c r="C134" s="2" t="s">
        <v>1633</v>
      </c>
      <c r="D134" s="2" t="s">
        <v>1638</v>
      </c>
      <c r="E134" s="2">
        <v>2024</v>
      </c>
      <c r="F134" s="2" t="s">
        <v>1641</v>
      </c>
      <c r="G134" s="2">
        <v>1413</v>
      </c>
      <c r="H134" s="2">
        <v>4567</v>
      </c>
      <c r="I134" s="2">
        <v>7293</v>
      </c>
      <c r="J134" s="2">
        <v>490991</v>
      </c>
      <c r="K134" s="2">
        <v>10.28</v>
      </c>
      <c r="L134" s="2">
        <v>14</v>
      </c>
      <c r="M134" s="2">
        <v>4.1100000000000003</v>
      </c>
      <c r="N134" s="2">
        <v>15.87</v>
      </c>
      <c r="O134" s="2">
        <v>41.01</v>
      </c>
      <c r="P134" s="2">
        <v>4.3</v>
      </c>
      <c r="Q134" s="2">
        <v>17080</v>
      </c>
      <c r="R134" s="2">
        <v>4416</v>
      </c>
      <c r="S134" s="2">
        <v>6</v>
      </c>
      <c r="T134">
        <f t="shared" si="6"/>
        <v>6453171</v>
      </c>
      <c r="U134">
        <f t="shared" si="7"/>
        <v>10305009</v>
      </c>
      <c r="V134">
        <f t="shared" si="8"/>
        <v>-4342829</v>
      </c>
    </row>
    <row r="135" spans="1:22" x14ac:dyDescent="0.3">
      <c r="A135" s="2" t="s">
        <v>152</v>
      </c>
      <c r="B135" s="2" t="s">
        <v>1039</v>
      </c>
      <c r="C135" s="2" t="s">
        <v>1632</v>
      </c>
      <c r="D135" s="2" t="s">
        <v>1636</v>
      </c>
      <c r="E135" s="2">
        <v>2024</v>
      </c>
      <c r="F135" s="2" t="s">
        <v>1642</v>
      </c>
      <c r="G135" s="2">
        <v>2031</v>
      </c>
      <c r="H135" s="2">
        <v>7441</v>
      </c>
      <c r="I135" s="2">
        <v>11029</v>
      </c>
      <c r="J135" s="2">
        <v>387913</v>
      </c>
      <c r="K135" s="2">
        <v>4.99</v>
      </c>
      <c r="L135" s="2">
        <v>13</v>
      </c>
      <c r="M135" s="2">
        <v>6.63</v>
      </c>
      <c r="N135" s="2">
        <v>21.47</v>
      </c>
      <c r="O135" s="2">
        <v>35.86</v>
      </c>
      <c r="P135" s="2">
        <v>1.1000000000000001</v>
      </c>
      <c r="Q135" s="2">
        <v>20654</v>
      </c>
      <c r="R135" s="2">
        <v>6296</v>
      </c>
      <c r="S135" s="2">
        <v>5</v>
      </c>
      <c r="T135">
        <f t="shared" si="6"/>
        <v>15112671</v>
      </c>
      <c r="U135">
        <f t="shared" si="7"/>
        <v>22399899</v>
      </c>
      <c r="V135">
        <f t="shared" si="8"/>
        <v>-7675141</v>
      </c>
    </row>
    <row r="136" spans="1:22" x14ac:dyDescent="0.3">
      <c r="A136" s="2" t="s">
        <v>153</v>
      </c>
      <c r="B136" s="2" t="s">
        <v>1041</v>
      </c>
      <c r="C136" s="2" t="s">
        <v>1634</v>
      </c>
      <c r="D136" s="2" t="s">
        <v>1637</v>
      </c>
      <c r="E136" s="2">
        <v>2024</v>
      </c>
      <c r="F136" s="2" t="s">
        <v>1641</v>
      </c>
      <c r="G136" s="2">
        <v>1713</v>
      </c>
      <c r="H136" s="2">
        <v>19270</v>
      </c>
      <c r="I136" s="2">
        <v>12415</v>
      </c>
      <c r="J136" s="2">
        <v>295754</v>
      </c>
      <c r="K136" s="2">
        <v>0.85</v>
      </c>
      <c r="L136" s="2">
        <v>19</v>
      </c>
      <c r="M136" s="2">
        <v>1.18</v>
      </c>
      <c r="N136" s="2">
        <v>8.6199999999999992</v>
      </c>
      <c r="O136" s="2">
        <v>84.81</v>
      </c>
      <c r="P136" s="2">
        <v>3.1</v>
      </c>
      <c r="Q136" s="2">
        <v>8899</v>
      </c>
      <c r="R136" s="2">
        <v>4689</v>
      </c>
      <c r="S136" s="2">
        <v>5</v>
      </c>
      <c r="T136">
        <f t="shared" si="6"/>
        <v>33009510</v>
      </c>
      <c r="U136">
        <f t="shared" si="7"/>
        <v>21266895</v>
      </c>
      <c r="V136">
        <f t="shared" si="8"/>
        <v>11446861</v>
      </c>
    </row>
    <row r="137" spans="1:22" x14ac:dyDescent="0.3">
      <c r="A137" s="2" t="s">
        <v>154</v>
      </c>
      <c r="B137" s="2" t="s">
        <v>1144</v>
      </c>
      <c r="C137" s="2" t="s">
        <v>1634</v>
      </c>
      <c r="D137" s="2" t="s">
        <v>1637</v>
      </c>
      <c r="E137" s="2">
        <v>2024</v>
      </c>
      <c r="F137" s="2" t="s">
        <v>1641</v>
      </c>
      <c r="G137" s="2">
        <v>1579</v>
      </c>
      <c r="H137" s="2">
        <v>13055</v>
      </c>
      <c r="I137" s="2">
        <v>11559</v>
      </c>
      <c r="J137" s="2">
        <v>378821</v>
      </c>
      <c r="K137" s="2">
        <v>5.61</v>
      </c>
      <c r="L137" s="2">
        <v>18</v>
      </c>
      <c r="M137" s="2">
        <v>4.01</v>
      </c>
      <c r="N137" s="2">
        <v>9.76</v>
      </c>
      <c r="O137" s="2">
        <v>39.07</v>
      </c>
      <c r="P137" s="2">
        <v>3.6</v>
      </c>
      <c r="Q137" s="2">
        <v>18445</v>
      </c>
      <c r="R137" s="2">
        <v>8242</v>
      </c>
      <c r="S137" s="2">
        <v>12</v>
      </c>
      <c r="T137">
        <f t="shared" si="6"/>
        <v>20613845</v>
      </c>
      <c r="U137">
        <f t="shared" si="7"/>
        <v>18251661</v>
      </c>
      <c r="V137">
        <f t="shared" si="8"/>
        <v>1983363</v>
      </c>
    </row>
    <row r="138" spans="1:22" x14ac:dyDescent="0.3">
      <c r="A138" s="2" t="s">
        <v>155</v>
      </c>
      <c r="B138" s="2" t="s">
        <v>1145</v>
      </c>
      <c r="C138" s="2" t="s">
        <v>1633</v>
      </c>
      <c r="D138" s="2" t="s">
        <v>1637</v>
      </c>
      <c r="E138" s="2">
        <v>2023</v>
      </c>
      <c r="F138" s="2" t="s">
        <v>1642</v>
      </c>
      <c r="G138" s="2">
        <v>2088</v>
      </c>
      <c r="H138" s="2">
        <v>14581</v>
      </c>
      <c r="I138" s="2">
        <v>6239</v>
      </c>
      <c r="J138" s="2">
        <v>133555</v>
      </c>
      <c r="K138" s="2">
        <v>14.17</v>
      </c>
      <c r="L138" s="2">
        <v>12</v>
      </c>
      <c r="M138" s="2">
        <v>7.93</v>
      </c>
      <c r="N138" s="2">
        <v>22.28</v>
      </c>
      <c r="O138" s="2">
        <v>41.22</v>
      </c>
      <c r="P138" s="2">
        <v>1.8</v>
      </c>
      <c r="Q138" s="2">
        <v>9123</v>
      </c>
      <c r="R138" s="2">
        <v>6360</v>
      </c>
      <c r="S138" s="2">
        <v>14</v>
      </c>
      <c r="T138">
        <f t="shared" si="6"/>
        <v>30445128</v>
      </c>
      <c r="U138">
        <f t="shared" si="7"/>
        <v>13027032</v>
      </c>
      <c r="V138">
        <f t="shared" si="8"/>
        <v>17284541</v>
      </c>
    </row>
    <row r="139" spans="1:22" x14ac:dyDescent="0.3">
      <c r="A139" s="2" t="s">
        <v>156</v>
      </c>
      <c r="B139" s="2" t="s">
        <v>1146</v>
      </c>
      <c r="C139" s="2" t="s">
        <v>1634</v>
      </c>
      <c r="D139" s="2" t="s">
        <v>1636</v>
      </c>
      <c r="E139" s="2">
        <v>2023</v>
      </c>
      <c r="F139" s="2" t="s">
        <v>1641</v>
      </c>
      <c r="G139" s="2">
        <v>3352</v>
      </c>
      <c r="H139" s="2">
        <v>8319</v>
      </c>
      <c r="I139" s="2">
        <v>10565</v>
      </c>
      <c r="J139" s="2">
        <v>178379</v>
      </c>
      <c r="K139" s="2">
        <v>9.6300000000000008</v>
      </c>
      <c r="L139" s="2">
        <v>9</v>
      </c>
      <c r="M139" s="2">
        <v>2.21</v>
      </c>
      <c r="N139" s="2">
        <v>20.34</v>
      </c>
      <c r="O139" s="2">
        <v>18.489999999999998</v>
      </c>
      <c r="P139" s="2">
        <v>4.5999999999999996</v>
      </c>
      <c r="Q139" s="2">
        <v>11827</v>
      </c>
      <c r="R139" s="2">
        <v>8571</v>
      </c>
      <c r="S139" s="2">
        <v>10</v>
      </c>
      <c r="T139">
        <f t="shared" si="6"/>
        <v>27885288</v>
      </c>
      <c r="U139">
        <f t="shared" si="7"/>
        <v>35413880</v>
      </c>
      <c r="V139">
        <f t="shared" si="8"/>
        <v>-7706971</v>
      </c>
    </row>
    <row r="140" spans="1:22" x14ac:dyDescent="0.3">
      <c r="A140" s="2" t="s">
        <v>157</v>
      </c>
      <c r="B140" s="2" t="s">
        <v>1147</v>
      </c>
      <c r="C140" s="2" t="s">
        <v>1634</v>
      </c>
      <c r="D140" s="2" t="s">
        <v>1635</v>
      </c>
      <c r="E140" s="2">
        <v>2024</v>
      </c>
      <c r="F140" s="2" t="s">
        <v>1640</v>
      </c>
      <c r="G140" s="2">
        <v>2287</v>
      </c>
      <c r="H140" s="2">
        <v>12546</v>
      </c>
      <c r="I140" s="2">
        <v>12686</v>
      </c>
      <c r="J140" s="2">
        <v>266992</v>
      </c>
      <c r="K140" s="2">
        <v>10.07</v>
      </c>
      <c r="L140" s="2">
        <v>4</v>
      </c>
      <c r="M140" s="2">
        <v>1.86</v>
      </c>
      <c r="N140" s="2">
        <v>17.87</v>
      </c>
      <c r="O140" s="2">
        <v>63.64</v>
      </c>
      <c r="P140" s="2">
        <v>4.4000000000000004</v>
      </c>
      <c r="Q140" s="2">
        <v>8687</v>
      </c>
      <c r="R140" s="2">
        <v>7997</v>
      </c>
      <c r="S140" s="2">
        <v>12</v>
      </c>
      <c r="T140">
        <f t="shared" si="6"/>
        <v>28692702</v>
      </c>
      <c r="U140">
        <f t="shared" si="7"/>
        <v>29012882</v>
      </c>
      <c r="V140">
        <f t="shared" si="8"/>
        <v>-587172</v>
      </c>
    </row>
    <row r="141" spans="1:22" x14ac:dyDescent="0.3">
      <c r="A141" s="2" t="s">
        <v>158</v>
      </c>
      <c r="B141" s="2" t="s">
        <v>1148</v>
      </c>
      <c r="C141" s="2" t="s">
        <v>1633</v>
      </c>
      <c r="D141" s="2" t="s">
        <v>1636</v>
      </c>
      <c r="E141" s="2">
        <v>2024</v>
      </c>
      <c r="F141" s="2" t="s">
        <v>1639</v>
      </c>
      <c r="G141" s="2">
        <v>1356</v>
      </c>
      <c r="H141" s="2">
        <v>19217</v>
      </c>
      <c r="I141" s="2">
        <v>14079</v>
      </c>
      <c r="J141" s="2">
        <v>289511</v>
      </c>
      <c r="K141" s="2">
        <v>9.48</v>
      </c>
      <c r="L141" s="2">
        <v>19</v>
      </c>
      <c r="M141" s="2">
        <v>9.51</v>
      </c>
      <c r="N141" s="2">
        <v>6.22</v>
      </c>
      <c r="O141" s="2">
        <v>33.11</v>
      </c>
      <c r="P141" s="2">
        <v>2.9</v>
      </c>
      <c r="Q141" s="2">
        <v>3680</v>
      </c>
      <c r="R141" s="2">
        <v>4941</v>
      </c>
      <c r="S141" s="2">
        <v>14</v>
      </c>
      <c r="T141">
        <f t="shared" si="6"/>
        <v>26058252</v>
      </c>
      <c r="U141">
        <f t="shared" si="7"/>
        <v>19091124</v>
      </c>
      <c r="V141">
        <f t="shared" si="8"/>
        <v>6677617</v>
      </c>
    </row>
    <row r="142" spans="1:22" x14ac:dyDescent="0.3">
      <c r="A142" s="2" t="s">
        <v>159</v>
      </c>
      <c r="B142" s="2" t="s">
        <v>1149</v>
      </c>
      <c r="C142" s="2" t="s">
        <v>1633</v>
      </c>
      <c r="D142" s="2" t="s">
        <v>1636</v>
      </c>
      <c r="E142" s="2">
        <v>2024</v>
      </c>
      <c r="F142" s="2" t="s">
        <v>1640</v>
      </c>
      <c r="G142" s="2">
        <v>4079</v>
      </c>
      <c r="H142" s="2">
        <v>4211</v>
      </c>
      <c r="I142" s="2">
        <v>7311</v>
      </c>
      <c r="J142" s="2">
        <v>226806</v>
      </c>
      <c r="K142" s="2">
        <v>2.98</v>
      </c>
      <c r="L142" s="2">
        <v>19</v>
      </c>
      <c r="M142" s="2">
        <v>2.1</v>
      </c>
      <c r="N142" s="2">
        <v>22.76</v>
      </c>
      <c r="O142" s="2">
        <v>56.85</v>
      </c>
      <c r="P142" s="2">
        <v>2.6</v>
      </c>
      <c r="Q142" s="2">
        <v>3460</v>
      </c>
      <c r="R142" s="2">
        <v>7261</v>
      </c>
      <c r="S142" s="2">
        <v>3</v>
      </c>
      <c r="T142">
        <f t="shared" si="6"/>
        <v>17176669</v>
      </c>
      <c r="U142">
        <f t="shared" si="7"/>
        <v>29821569</v>
      </c>
      <c r="V142">
        <f t="shared" si="8"/>
        <v>-12871706</v>
      </c>
    </row>
    <row r="143" spans="1:22" x14ac:dyDescent="0.3">
      <c r="A143" s="2" t="s">
        <v>160</v>
      </c>
      <c r="B143" s="2" t="s">
        <v>1150</v>
      </c>
      <c r="C143" s="2" t="s">
        <v>1634</v>
      </c>
      <c r="D143" s="2" t="s">
        <v>1638</v>
      </c>
      <c r="E143" s="2">
        <v>2024</v>
      </c>
      <c r="F143" s="2" t="s">
        <v>1642</v>
      </c>
      <c r="G143" s="2">
        <v>2725</v>
      </c>
      <c r="H143" s="2">
        <v>6353</v>
      </c>
      <c r="I143" s="2">
        <v>12283</v>
      </c>
      <c r="J143" s="2">
        <v>413809</v>
      </c>
      <c r="K143" s="2">
        <v>6.28</v>
      </c>
      <c r="L143" s="2">
        <v>5</v>
      </c>
      <c r="M143" s="2">
        <v>2.61</v>
      </c>
      <c r="N143" s="2">
        <v>3.86</v>
      </c>
      <c r="O143" s="2">
        <v>57.31</v>
      </c>
      <c r="P143" s="2">
        <v>1.9</v>
      </c>
      <c r="Q143" s="2">
        <v>6653</v>
      </c>
      <c r="R143" s="2">
        <v>9766</v>
      </c>
      <c r="S143" s="2">
        <v>7</v>
      </c>
      <c r="T143">
        <f t="shared" si="6"/>
        <v>17311925</v>
      </c>
      <c r="U143">
        <f t="shared" si="7"/>
        <v>33471175</v>
      </c>
      <c r="V143">
        <f t="shared" si="8"/>
        <v>-16573059</v>
      </c>
    </row>
    <row r="144" spans="1:22" x14ac:dyDescent="0.3">
      <c r="A144" s="2" t="s">
        <v>161</v>
      </c>
      <c r="B144" s="2" t="s">
        <v>1151</v>
      </c>
      <c r="C144" s="2" t="s">
        <v>1632</v>
      </c>
      <c r="D144" s="2" t="s">
        <v>1638</v>
      </c>
      <c r="E144" s="2">
        <v>2023</v>
      </c>
      <c r="F144" s="2" t="s">
        <v>1639</v>
      </c>
      <c r="G144" s="2">
        <v>1332</v>
      </c>
      <c r="H144" s="2">
        <v>9215</v>
      </c>
      <c r="I144" s="2">
        <v>8304</v>
      </c>
      <c r="J144" s="2">
        <v>483819</v>
      </c>
      <c r="K144" s="2">
        <v>11.26</v>
      </c>
      <c r="L144" s="2">
        <v>3</v>
      </c>
      <c r="M144" s="2">
        <v>9.6999999999999993</v>
      </c>
      <c r="N144" s="2">
        <v>15.67</v>
      </c>
      <c r="O144" s="2">
        <v>67.540000000000006</v>
      </c>
      <c r="P144" s="2">
        <v>3.9</v>
      </c>
      <c r="Q144" s="2">
        <v>8535</v>
      </c>
      <c r="R144" s="2">
        <v>1159</v>
      </c>
      <c r="S144" s="2">
        <v>9</v>
      </c>
      <c r="T144">
        <f t="shared" si="6"/>
        <v>12274380</v>
      </c>
      <c r="U144">
        <f t="shared" si="7"/>
        <v>11060928</v>
      </c>
      <c r="V144">
        <f t="shared" si="8"/>
        <v>729633</v>
      </c>
    </row>
    <row r="145" spans="1:22" x14ac:dyDescent="0.3">
      <c r="A145" s="2" t="s">
        <v>162</v>
      </c>
      <c r="B145" s="2" t="s">
        <v>1152</v>
      </c>
      <c r="C145" s="2" t="s">
        <v>1632</v>
      </c>
      <c r="D145" s="2" t="s">
        <v>1638</v>
      </c>
      <c r="E145" s="2">
        <v>2023</v>
      </c>
      <c r="F145" s="2" t="s">
        <v>1639</v>
      </c>
      <c r="G145" s="2">
        <v>759</v>
      </c>
      <c r="H145" s="2">
        <v>10442</v>
      </c>
      <c r="I145" s="2">
        <v>2046</v>
      </c>
      <c r="J145" s="2">
        <v>118803</v>
      </c>
      <c r="K145" s="2">
        <v>1.52</v>
      </c>
      <c r="L145" s="2">
        <v>1</v>
      </c>
      <c r="M145" s="2">
        <v>7.35</v>
      </c>
      <c r="N145" s="2">
        <v>0.72</v>
      </c>
      <c r="O145" s="2">
        <v>69.62</v>
      </c>
      <c r="P145" s="2">
        <v>1.5</v>
      </c>
      <c r="Q145" s="2">
        <v>12971</v>
      </c>
      <c r="R145" s="2">
        <v>2022</v>
      </c>
      <c r="S145" s="2">
        <v>9</v>
      </c>
      <c r="T145">
        <f t="shared" si="6"/>
        <v>7925478</v>
      </c>
      <c r="U145">
        <f t="shared" si="7"/>
        <v>1552914</v>
      </c>
      <c r="V145">
        <f t="shared" si="8"/>
        <v>6253761</v>
      </c>
    </row>
    <row r="146" spans="1:22" x14ac:dyDescent="0.3">
      <c r="A146" s="2" t="s">
        <v>163</v>
      </c>
      <c r="B146" s="2" t="s">
        <v>1150</v>
      </c>
      <c r="C146" s="2" t="s">
        <v>1633</v>
      </c>
      <c r="D146" s="2" t="s">
        <v>1636</v>
      </c>
      <c r="E146" s="2">
        <v>2024</v>
      </c>
      <c r="F146" s="2" t="s">
        <v>1639</v>
      </c>
      <c r="G146" s="2">
        <v>4794</v>
      </c>
      <c r="H146" s="2">
        <v>17007</v>
      </c>
      <c r="I146" s="2">
        <v>12711</v>
      </c>
      <c r="J146" s="2">
        <v>482548</v>
      </c>
      <c r="K146" s="2">
        <v>4.17</v>
      </c>
      <c r="L146" s="2">
        <v>15</v>
      </c>
      <c r="M146" s="2">
        <v>7</v>
      </c>
      <c r="N146" s="2">
        <v>16.09</v>
      </c>
      <c r="O146" s="2">
        <v>51.16</v>
      </c>
      <c r="P146" s="2">
        <v>3.7</v>
      </c>
      <c r="Q146" s="2">
        <v>2082</v>
      </c>
      <c r="R146" s="2">
        <v>6201</v>
      </c>
      <c r="S146" s="2">
        <v>12</v>
      </c>
      <c r="T146">
        <f t="shared" si="6"/>
        <v>81531558</v>
      </c>
      <c r="U146">
        <f t="shared" si="7"/>
        <v>60936534</v>
      </c>
      <c r="V146">
        <f t="shared" si="8"/>
        <v>20112476</v>
      </c>
    </row>
    <row r="147" spans="1:22" x14ac:dyDescent="0.3">
      <c r="A147" s="2" t="s">
        <v>164</v>
      </c>
      <c r="B147" s="2" t="s">
        <v>1153</v>
      </c>
      <c r="C147" s="2" t="s">
        <v>1634</v>
      </c>
      <c r="D147" s="2" t="s">
        <v>1638</v>
      </c>
      <c r="E147" s="2">
        <v>2024</v>
      </c>
      <c r="F147" s="2" t="s">
        <v>1640</v>
      </c>
      <c r="G147" s="2">
        <v>4463</v>
      </c>
      <c r="H147" s="2">
        <v>17326</v>
      </c>
      <c r="I147" s="2">
        <v>4639</v>
      </c>
      <c r="J147" s="2">
        <v>403847</v>
      </c>
      <c r="K147" s="2">
        <v>4.1399999999999997</v>
      </c>
      <c r="L147" s="2">
        <v>17</v>
      </c>
      <c r="M147" s="2">
        <v>8.5299999999999994</v>
      </c>
      <c r="N147" s="2">
        <v>6.93</v>
      </c>
      <c r="O147" s="2">
        <v>36.479999999999997</v>
      </c>
      <c r="P147" s="2">
        <v>4.4000000000000004</v>
      </c>
      <c r="Q147" s="2">
        <v>17014</v>
      </c>
      <c r="R147" s="2">
        <v>4692</v>
      </c>
      <c r="S147" s="2">
        <v>8</v>
      </c>
      <c r="T147">
        <f t="shared" si="6"/>
        <v>77325938</v>
      </c>
      <c r="U147">
        <f t="shared" si="7"/>
        <v>20703857</v>
      </c>
      <c r="V147">
        <f t="shared" si="8"/>
        <v>56218234</v>
      </c>
    </row>
    <row r="148" spans="1:22" x14ac:dyDescent="0.3">
      <c r="A148" s="2" t="s">
        <v>165</v>
      </c>
      <c r="B148" s="2" t="s">
        <v>1154</v>
      </c>
      <c r="C148" s="2" t="s">
        <v>1634</v>
      </c>
      <c r="D148" s="2" t="s">
        <v>1636</v>
      </c>
      <c r="E148" s="2">
        <v>2023</v>
      </c>
      <c r="F148" s="2" t="s">
        <v>1641</v>
      </c>
      <c r="G148" s="2">
        <v>3798</v>
      </c>
      <c r="H148" s="2">
        <v>3262</v>
      </c>
      <c r="I148" s="2">
        <v>9351</v>
      </c>
      <c r="J148" s="2">
        <v>333456</v>
      </c>
      <c r="K148" s="2">
        <v>6.48</v>
      </c>
      <c r="L148" s="2">
        <v>4</v>
      </c>
      <c r="M148" s="2">
        <v>1.1599999999999999</v>
      </c>
      <c r="N148" s="2">
        <v>11.24</v>
      </c>
      <c r="O148" s="2">
        <v>77</v>
      </c>
      <c r="P148" s="2">
        <v>1.9</v>
      </c>
      <c r="Q148" s="2">
        <v>17031</v>
      </c>
      <c r="R148" s="2">
        <v>6449</v>
      </c>
      <c r="S148" s="2">
        <v>11</v>
      </c>
      <c r="T148">
        <f t="shared" si="6"/>
        <v>12389076</v>
      </c>
      <c r="U148">
        <f t="shared" si="7"/>
        <v>35515098</v>
      </c>
      <c r="V148">
        <f t="shared" si="8"/>
        <v>-23459478</v>
      </c>
    </row>
    <row r="149" spans="1:22" x14ac:dyDescent="0.3">
      <c r="A149" s="2" t="s">
        <v>166</v>
      </c>
      <c r="B149" s="2" t="s">
        <v>1119</v>
      </c>
      <c r="C149" s="2" t="s">
        <v>1633</v>
      </c>
      <c r="D149" s="2" t="s">
        <v>1635</v>
      </c>
      <c r="E149" s="2">
        <v>2024</v>
      </c>
      <c r="F149" s="2" t="s">
        <v>1640</v>
      </c>
      <c r="G149" s="2">
        <v>4829</v>
      </c>
      <c r="H149" s="2">
        <v>17350</v>
      </c>
      <c r="I149" s="2">
        <v>14008</v>
      </c>
      <c r="J149" s="2">
        <v>274448</v>
      </c>
      <c r="K149" s="2">
        <v>14.71</v>
      </c>
      <c r="L149" s="2">
        <v>3</v>
      </c>
      <c r="M149" s="2">
        <v>7.06</v>
      </c>
      <c r="N149" s="2">
        <v>8.6300000000000008</v>
      </c>
      <c r="O149" s="2">
        <v>34.79</v>
      </c>
      <c r="P149" s="2">
        <v>4.5</v>
      </c>
      <c r="Q149" s="2">
        <v>18172</v>
      </c>
      <c r="R149" s="2">
        <v>2573</v>
      </c>
      <c r="S149" s="2">
        <v>12</v>
      </c>
      <c r="T149">
        <f t="shared" si="6"/>
        <v>83783150</v>
      </c>
      <c r="U149">
        <f t="shared" si="7"/>
        <v>67644632</v>
      </c>
      <c r="V149">
        <f t="shared" si="8"/>
        <v>15864070</v>
      </c>
    </row>
    <row r="150" spans="1:22" x14ac:dyDescent="0.3">
      <c r="A150" s="2" t="s">
        <v>167</v>
      </c>
      <c r="B150" s="2" t="s">
        <v>1155</v>
      </c>
      <c r="C150" s="2" t="s">
        <v>1633</v>
      </c>
      <c r="D150" s="2" t="s">
        <v>1635</v>
      </c>
      <c r="E150" s="2">
        <v>2023</v>
      </c>
      <c r="F150" s="2" t="s">
        <v>1639</v>
      </c>
      <c r="G150" s="2">
        <v>713</v>
      </c>
      <c r="H150" s="2">
        <v>13612</v>
      </c>
      <c r="I150" s="2">
        <v>3176</v>
      </c>
      <c r="J150" s="2">
        <v>225251</v>
      </c>
      <c r="K150" s="2">
        <v>1.01</v>
      </c>
      <c r="L150" s="2">
        <v>12</v>
      </c>
      <c r="M150" s="2">
        <v>5.04</v>
      </c>
      <c r="N150" s="2">
        <v>4.32</v>
      </c>
      <c r="O150" s="2">
        <v>50.6</v>
      </c>
      <c r="P150" s="2">
        <v>1.1000000000000001</v>
      </c>
      <c r="Q150" s="2">
        <v>9479</v>
      </c>
      <c r="R150" s="2">
        <v>8208</v>
      </c>
      <c r="S150" s="2">
        <v>5</v>
      </c>
      <c r="T150">
        <f t="shared" si="6"/>
        <v>9705356</v>
      </c>
      <c r="U150">
        <f t="shared" si="7"/>
        <v>2264488</v>
      </c>
      <c r="V150">
        <f t="shared" si="8"/>
        <v>7215617</v>
      </c>
    </row>
    <row r="151" spans="1:22" x14ac:dyDescent="0.3">
      <c r="A151" s="2" t="s">
        <v>168</v>
      </c>
      <c r="B151" s="2" t="s">
        <v>1156</v>
      </c>
      <c r="C151" s="2" t="s">
        <v>1632</v>
      </c>
      <c r="D151" s="2" t="s">
        <v>1638</v>
      </c>
      <c r="E151" s="2">
        <v>2023</v>
      </c>
      <c r="F151" s="2" t="s">
        <v>1642</v>
      </c>
      <c r="G151" s="2">
        <v>2048</v>
      </c>
      <c r="H151" s="2">
        <v>14152</v>
      </c>
      <c r="I151" s="2">
        <v>3809</v>
      </c>
      <c r="J151" s="2">
        <v>252514</v>
      </c>
      <c r="K151" s="2">
        <v>7.78</v>
      </c>
      <c r="L151" s="2">
        <v>18</v>
      </c>
      <c r="M151" s="2">
        <v>8.2899999999999991</v>
      </c>
      <c r="N151" s="2">
        <v>15.55</v>
      </c>
      <c r="O151" s="2">
        <v>42.1</v>
      </c>
      <c r="P151" s="2">
        <v>4.7</v>
      </c>
      <c r="Q151" s="2">
        <v>4560</v>
      </c>
      <c r="R151" s="2">
        <v>8196</v>
      </c>
      <c r="S151" s="2">
        <v>8</v>
      </c>
      <c r="T151">
        <f t="shared" si="6"/>
        <v>28983296</v>
      </c>
      <c r="U151">
        <f t="shared" si="7"/>
        <v>7800832</v>
      </c>
      <c r="V151">
        <f t="shared" si="8"/>
        <v>20929950</v>
      </c>
    </row>
    <row r="152" spans="1:22" x14ac:dyDescent="0.3">
      <c r="A152" s="2" t="s">
        <v>169</v>
      </c>
      <c r="B152" s="2" t="s">
        <v>1157</v>
      </c>
      <c r="C152" s="2" t="s">
        <v>1632</v>
      </c>
      <c r="D152" s="2" t="s">
        <v>1635</v>
      </c>
      <c r="E152" s="2">
        <v>2023</v>
      </c>
      <c r="F152" s="2" t="s">
        <v>1641</v>
      </c>
      <c r="G152" s="2">
        <v>3495</v>
      </c>
      <c r="H152" s="2">
        <v>7622</v>
      </c>
      <c r="I152" s="2">
        <v>11985</v>
      </c>
      <c r="J152" s="2">
        <v>295404</v>
      </c>
      <c r="K152" s="2">
        <v>2.69</v>
      </c>
      <c r="L152" s="2">
        <v>1</v>
      </c>
      <c r="M152" s="2">
        <v>5.08</v>
      </c>
      <c r="N152" s="2">
        <v>22.05</v>
      </c>
      <c r="O152" s="2">
        <v>78.41</v>
      </c>
      <c r="P152" s="2">
        <v>1.5</v>
      </c>
      <c r="Q152" s="2">
        <v>15231</v>
      </c>
      <c r="R152" s="2">
        <v>6848</v>
      </c>
      <c r="S152" s="2">
        <v>14</v>
      </c>
      <c r="T152">
        <f t="shared" si="6"/>
        <v>26638890</v>
      </c>
      <c r="U152">
        <f t="shared" si="7"/>
        <v>41887575</v>
      </c>
      <c r="V152">
        <f t="shared" si="8"/>
        <v>-15544089</v>
      </c>
    </row>
    <row r="153" spans="1:22" x14ac:dyDescent="0.3">
      <c r="A153" s="2" t="s">
        <v>170</v>
      </c>
      <c r="B153" s="2" t="s">
        <v>1158</v>
      </c>
      <c r="C153" s="2" t="s">
        <v>1634</v>
      </c>
      <c r="D153" s="2" t="s">
        <v>1636</v>
      </c>
      <c r="E153" s="2">
        <v>2024</v>
      </c>
      <c r="F153" s="2" t="s">
        <v>1642</v>
      </c>
      <c r="G153" s="2">
        <v>3793</v>
      </c>
      <c r="H153" s="2">
        <v>1981</v>
      </c>
      <c r="I153" s="2">
        <v>9954</v>
      </c>
      <c r="J153" s="2">
        <v>167961</v>
      </c>
      <c r="K153" s="2">
        <v>14.56</v>
      </c>
      <c r="L153" s="2">
        <v>12</v>
      </c>
      <c r="M153" s="2">
        <v>6.2</v>
      </c>
      <c r="N153" s="2">
        <v>23.98</v>
      </c>
      <c r="O153" s="2">
        <v>44.55</v>
      </c>
      <c r="P153" s="2">
        <v>3.6</v>
      </c>
      <c r="Q153" s="2">
        <v>13794</v>
      </c>
      <c r="R153" s="2">
        <v>4649</v>
      </c>
      <c r="S153" s="2">
        <v>11</v>
      </c>
      <c r="T153">
        <f t="shared" si="6"/>
        <v>7513933</v>
      </c>
      <c r="U153">
        <f t="shared" si="7"/>
        <v>37755522</v>
      </c>
      <c r="V153">
        <f t="shared" si="8"/>
        <v>-30409550</v>
      </c>
    </row>
    <row r="154" spans="1:22" x14ac:dyDescent="0.3">
      <c r="A154" s="2" t="s">
        <v>171</v>
      </c>
      <c r="B154" s="2" t="s">
        <v>1159</v>
      </c>
      <c r="C154" s="2" t="s">
        <v>1634</v>
      </c>
      <c r="D154" s="2" t="s">
        <v>1636</v>
      </c>
      <c r="E154" s="2">
        <v>2024</v>
      </c>
      <c r="F154" s="2" t="s">
        <v>1639</v>
      </c>
      <c r="G154" s="2">
        <v>1545</v>
      </c>
      <c r="H154" s="2">
        <v>16036</v>
      </c>
      <c r="I154" s="2">
        <v>12624</v>
      </c>
      <c r="J154" s="2">
        <v>352523</v>
      </c>
      <c r="K154" s="2">
        <v>1.7</v>
      </c>
      <c r="L154" s="2">
        <v>10</v>
      </c>
      <c r="M154" s="2">
        <v>4.78</v>
      </c>
      <c r="N154" s="2">
        <v>4.8099999999999996</v>
      </c>
      <c r="O154" s="2">
        <v>40.89</v>
      </c>
      <c r="P154" s="2">
        <v>2</v>
      </c>
      <c r="Q154" s="2">
        <v>19067</v>
      </c>
      <c r="R154" s="2">
        <v>694</v>
      </c>
      <c r="S154" s="2">
        <v>7</v>
      </c>
      <c r="T154">
        <f t="shared" si="6"/>
        <v>24775620</v>
      </c>
      <c r="U154">
        <f t="shared" si="7"/>
        <v>19504080</v>
      </c>
      <c r="V154">
        <f t="shared" si="8"/>
        <v>4919017</v>
      </c>
    </row>
    <row r="155" spans="1:22" x14ac:dyDescent="0.3">
      <c r="A155" s="2" t="s">
        <v>172</v>
      </c>
      <c r="B155" s="2" t="s">
        <v>1160</v>
      </c>
      <c r="C155" s="2" t="s">
        <v>1632</v>
      </c>
      <c r="D155" s="2" t="s">
        <v>1635</v>
      </c>
      <c r="E155" s="2">
        <v>2023</v>
      </c>
      <c r="F155" s="2" t="s">
        <v>1640</v>
      </c>
      <c r="G155" s="2">
        <v>3354</v>
      </c>
      <c r="H155" s="2">
        <v>1653</v>
      </c>
      <c r="I155" s="2">
        <v>2627</v>
      </c>
      <c r="J155" s="2">
        <v>67297</v>
      </c>
      <c r="K155" s="2">
        <v>6.05</v>
      </c>
      <c r="L155" s="2">
        <v>3</v>
      </c>
      <c r="M155" s="2">
        <v>4.78</v>
      </c>
      <c r="N155" s="2">
        <v>17.93</v>
      </c>
      <c r="O155" s="2">
        <v>65.19</v>
      </c>
      <c r="P155" s="2">
        <v>4.3</v>
      </c>
      <c r="Q155" s="2">
        <v>15774</v>
      </c>
      <c r="R155" s="2">
        <v>5552</v>
      </c>
      <c r="S155" s="2">
        <v>12</v>
      </c>
      <c r="T155">
        <f t="shared" si="6"/>
        <v>5544162</v>
      </c>
      <c r="U155">
        <f t="shared" si="7"/>
        <v>8810958</v>
      </c>
      <c r="V155">
        <f t="shared" si="8"/>
        <v>-3334093</v>
      </c>
    </row>
    <row r="156" spans="1:22" x14ac:dyDescent="0.3">
      <c r="A156" s="2" t="s">
        <v>173</v>
      </c>
      <c r="B156" s="2" t="s">
        <v>1149</v>
      </c>
      <c r="C156" s="2" t="s">
        <v>1632</v>
      </c>
      <c r="D156" s="2" t="s">
        <v>1638</v>
      </c>
      <c r="E156" s="2">
        <v>2024</v>
      </c>
      <c r="F156" s="2" t="s">
        <v>1641</v>
      </c>
      <c r="G156" s="2">
        <v>3813</v>
      </c>
      <c r="H156" s="2">
        <v>9117</v>
      </c>
      <c r="I156" s="2">
        <v>7779</v>
      </c>
      <c r="J156" s="2">
        <v>314155</v>
      </c>
      <c r="K156" s="2">
        <v>11.07</v>
      </c>
      <c r="L156" s="2">
        <v>19</v>
      </c>
      <c r="M156" s="2">
        <v>7.68</v>
      </c>
      <c r="N156" s="2">
        <v>16.61</v>
      </c>
      <c r="O156" s="2">
        <v>58.2</v>
      </c>
      <c r="P156" s="2">
        <v>3</v>
      </c>
      <c r="Q156" s="2">
        <v>19330</v>
      </c>
      <c r="R156" s="2">
        <v>606</v>
      </c>
      <c r="S156" s="2">
        <v>7</v>
      </c>
      <c r="T156">
        <f t="shared" si="6"/>
        <v>34763121</v>
      </c>
      <c r="U156">
        <f t="shared" si="7"/>
        <v>29661327</v>
      </c>
      <c r="V156">
        <f t="shared" si="8"/>
        <v>4787639</v>
      </c>
    </row>
    <row r="157" spans="1:22" x14ac:dyDescent="0.3">
      <c r="A157" s="2" t="s">
        <v>174</v>
      </c>
      <c r="B157" s="2" t="s">
        <v>1161</v>
      </c>
      <c r="C157" s="2" t="s">
        <v>1633</v>
      </c>
      <c r="D157" s="2" t="s">
        <v>1637</v>
      </c>
      <c r="E157" s="2">
        <v>2024</v>
      </c>
      <c r="F157" s="2" t="s">
        <v>1639</v>
      </c>
      <c r="G157" s="2">
        <v>1903</v>
      </c>
      <c r="H157" s="2">
        <v>3024</v>
      </c>
      <c r="I157" s="2">
        <v>10605</v>
      </c>
      <c r="J157" s="2">
        <v>170234</v>
      </c>
      <c r="K157" s="2">
        <v>10.57</v>
      </c>
      <c r="L157" s="2">
        <v>19</v>
      </c>
      <c r="M157" s="2">
        <v>6.29</v>
      </c>
      <c r="N157" s="2">
        <v>8.58</v>
      </c>
      <c r="O157" s="2">
        <v>18.579999999999998</v>
      </c>
      <c r="P157" s="2">
        <v>1.5</v>
      </c>
      <c r="Q157" s="2">
        <v>17848</v>
      </c>
      <c r="R157" s="2">
        <v>4989</v>
      </c>
      <c r="S157" s="2">
        <v>3</v>
      </c>
      <c r="T157">
        <f t="shared" si="6"/>
        <v>5754672</v>
      </c>
      <c r="U157">
        <f t="shared" si="7"/>
        <v>20181315</v>
      </c>
      <c r="V157">
        <f t="shared" si="8"/>
        <v>-14596877</v>
      </c>
    </row>
    <row r="158" spans="1:22" x14ac:dyDescent="0.3">
      <c r="A158" s="2" t="s">
        <v>175</v>
      </c>
      <c r="B158" s="2" t="s">
        <v>1162</v>
      </c>
      <c r="C158" s="2" t="s">
        <v>1632</v>
      </c>
      <c r="D158" s="2" t="s">
        <v>1635</v>
      </c>
      <c r="E158" s="2">
        <v>2024</v>
      </c>
      <c r="F158" s="2" t="s">
        <v>1642</v>
      </c>
      <c r="G158" s="2">
        <v>4709</v>
      </c>
      <c r="H158" s="2">
        <v>3620</v>
      </c>
      <c r="I158" s="2">
        <v>10632</v>
      </c>
      <c r="J158" s="2">
        <v>94014</v>
      </c>
      <c r="K158" s="2">
        <v>6.34</v>
      </c>
      <c r="L158" s="2">
        <v>14</v>
      </c>
      <c r="M158" s="2">
        <v>6.33</v>
      </c>
      <c r="N158" s="2">
        <v>0.48</v>
      </c>
      <c r="O158" s="2">
        <v>50.65</v>
      </c>
      <c r="P158" s="2">
        <v>3.3</v>
      </c>
      <c r="Q158" s="2">
        <v>3403</v>
      </c>
      <c r="R158" s="2">
        <v>7737</v>
      </c>
      <c r="S158" s="2">
        <v>9</v>
      </c>
      <c r="T158">
        <f t="shared" si="6"/>
        <v>17046580</v>
      </c>
      <c r="U158">
        <f t="shared" si="7"/>
        <v>50066088</v>
      </c>
      <c r="V158">
        <f t="shared" si="8"/>
        <v>-33113522</v>
      </c>
    </row>
    <row r="159" spans="1:22" x14ac:dyDescent="0.3">
      <c r="A159" s="2" t="s">
        <v>176</v>
      </c>
      <c r="B159" s="2" t="s">
        <v>1163</v>
      </c>
      <c r="C159" s="2" t="s">
        <v>1633</v>
      </c>
      <c r="D159" s="2" t="s">
        <v>1638</v>
      </c>
      <c r="E159" s="2">
        <v>2024</v>
      </c>
      <c r="F159" s="2" t="s">
        <v>1639</v>
      </c>
      <c r="G159" s="2">
        <v>1341</v>
      </c>
      <c r="H159" s="2">
        <v>16548</v>
      </c>
      <c r="I159" s="2">
        <v>11208</v>
      </c>
      <c r="J159" s="2">
        <v>293166</v>
      </c>
      <c r="K159" s="2">
        <v>5.2</v>
      </c>
      <c r="L159" s="2">
        <v>3</v>
      </c>
      <c r="M159" s="2">
        <v>4.5</v>
      </c>
      <c r="N159" s="2">
        <v>17.239999999999998</v>
      </c>
      <c r="O159" s="2">
        <v>68.84</v>
      </c>
      <c r="P159" s="2">
        <v>2.6</v>
      </c>
      <c r="Q159" s="2">
        <v>16051</v>
      </c>
      <c r="R159" s="2">
        <v>8312</v>
      </c>
      <c r="S159" s="2">
        <v>9</v>
      </c>
      <c r="T159">
        <f t="shared" si="6"/>
        <v>22190868</v>
      </c>
      <c r="U159">
        <f t="shared" si="7"/>
        <v>15029928</v>
      </c>
      <c r="V159">
        <f t="shared" si="8"/>
        <v>6867774</v>
      </c>
    </row>
    <row r="160" spans="1:22" x14ac:dyDescent="0.3">
      <c r="A160" s="2" t="s">
        <v>177</v>
      </c>
      <c r="B160" s="2" t="s">
        <v>1164</v>
      </c>
      <c r="C160" s="2" t="s">
        <v>1633</v>
      </c>
      <c r="D160" s="2" t="s">
        <v>1637</v>
      </c>
      <c r="E160" s="2">
        <v>2024</v>
      </c>
      <c r="F160" s="2" t="s">
        <v>1642</v>
      </c>
      <c r="G160" s="2">
        <v>3631</v>
      </c>
      <c r="H160" s="2">
        <v>3843</v>
      </c>
      <c r="I160" s="2">
        <v>13304</v>
      </c>
      <c r="J160" s="2">
        <v>454954</v>
      </c>
      <c r="K160" s="2">
        <v>5.96</v>
      </c>
      <c r="L160" s="2">
        <v>8</v>
      </c>
      <c r="M160" s="2">
        <v>5.31</v>
      </c>
      <c r="N160" s="2">
        <v>23.64</v>
      </c>
      <c r="O160" s="2">
        <v>89.37</v>
      </c>
      <c r="P160" s="2">
        <v>3.6</v>
      </c>
      <c r="Q160" s="2">
        <v>16641</v>
      </c>
      <c r="R160" s="2">
        <v>1499</v>
      </c>
      <c r="S160" s="2">
        <v>12</v>
      </c>
      <c r="T160">
        <f t="shared" si="6"/>
        <v>13953933</v>
      </c>
      <c r="U160">
        <f t="shared" si="7"/>
        <v>48306824</v>
      </c>
      <c r="V160">
        <f t="shared" si="8"/>
        <v>-34807845</v>
      </c>
    </row>
    <row r="161" spans="1:22" x14ac:dyDescent="0.3">
      <c r="A161" s="2" t="s">
        <v>178</v>
      </c>
      <c r="B161" s="2" t="s">
        <v>1165</v>
      </c>
      <c r="C161" s="2" t="s">
        <v>1632</v>
      </c>
      <c r="D161" s="2" t="s">
        <v>1637</v>
      </c>
      <c r="E161" s="2">
        <v>2024</v>
      </c>
      <c r="F161" s="2" t="s">
        <v>1639</v>
      </c>
      <c r="G161" s="2">
        <v>3507</v>
      </c>
      <c r="H161" s="2">
        <v>6636</v>
      </c>
      <c r="I161" s="2">
        <v>9369</v>
      </c>
      <c r="J161" s="2">
        <v>406477</v>
      </c>
      <c r="K161" s="2">
        <v>3.96</v>
      </c>
      <c r="L161" s="2">
        <v>6</v>
      </c>
      <c r="M161" s="2">
        <v>7.46</v>
      </c>
      <c r="N161" s="2">
        <v>15.8</v>
      </c>
      <c r="O161" s="2">
        <v>60.33</v>
      </c>
      <c r="P161" s="2">
        <v>4.5</v>
      </c>
      <c r="Q161" s="2">
        <v>3877</v>
      </c>
      <c r="R161" s="2">
        <v>3301</v>
      </c>
      <c r="S161" s="2">
        <v>8</v>
      </c>
      <c r="T161">
        <f t="shared" si="6"/>
        <v>23272452</v>
      </c>
      <c r="U161">
        <f t="shared" si="7"/>
        <v>32857083</v>
      </c>
      <c r="V161">
        <f t="shared" si="8"/>
        <v>-9991108</v>
      </c>
    </row>
    <row r="162" spans="1:22" x14ac:dyDescent="0.3">
      <c r="A162" s="2" t="s">
        <v>179</v>
      </c>
      <c r="B162" s="2" t="s">
        <v>1085</v>
      </c>
      <c r="C162" s="2" t="s">
        <v>1633</v>
      </c>
      <c r="D162" s="2" t="s">
        <v>1638</v>
      </c>
      <c r="E162" s="2">
        <v>2023</v>
      </c>
      <c r="F162" s="2" t="s">
        <v>1639</v>
      </c>
      <c r="G162" s="2">
        <v>1686</v>
      </c>
      <c r="H162" s="2">
        <v>2740</v>
      </c>
      <c r="I162" s="2">
        <v>13206</v>
      </c>
      <c r="J162" s="2">
        <v>228570</v>
      </c>
      <c r="K162" s="2">
        <v>3.08</v>
      </c>
      <c r="L162" s="2">
        <v>18</v>
      </c>
      <c r="M162" s="2">
        <v>8.26</v>
      </c>
      <c r="N162" s="2">
        <v>10.88</v>
      </c>
      <c r="O162" s="2">
        <v>39.619999999999997</v>
      </c>
      <c r="P162" s="2">
        <v>2.6</v>
      </c>
      <c r="Q162" s="2">
        <v>2347</v>
      </c>
      <c r="R162" s="2">
        <v>7954</v>
      </c>
      <c r="S162" s="2">
        <v>12</v>
      </c>
      <c r="T162">
        <f t="shared" si="6"/>
        <v>4619640</v>
      </c>
      <c r="U162">
        <f t="shared" si="7"/>
        <v>22265316</v>
      </c>
      <c r="V162">
        <f t="shared" si="8"/>
        <v>-17874246</v>
      </c>
    </row>
    <row r="163" spans="1:22" x14ac:dyDescent="0.3">
      <c r="A163" s="2" t="s">
        <v>180</v>
      </c>
      <c r="B163" s="2" t="s">
        <v>1166</v>
      </c>
      <c r="C163" s="2" t="s">
        <v>1634</v>
      </c>
      <c r="D163" s="2" t="s">
        <v>1635</v>
      </c>
      <c r="E163" s="2">
        <v>2024</v>
      </c>
      <c r="F163" s="2" t="s">
        <v>1641</v>
      </c>
      <c r="G163" s="2">
        <v>3746</v>
      </c>
      <c r="H163" s="2">
        <v>1560</v>
      </c>
      <c r="I163" s="2">
        <v>5085</v>
      </c>
      <c r="J163" s="2">
        <v>308864</v>
      </c>
      <c r="K163" s="2">
        <v>7.25</v>
      </c>
      <c r="L163" s="2">
        <v>18</v>
      </c>
      <c r="M163" s="2">
        <v>6.97</v>
      </c>
      <c r="N163" s="2">
        <v>13.13</v>
      </c>
      <c r="O163" s="2">
        <v>28.09</v>
      </c>
      <c r="P163" s="2">
        <v>2.2000000000000002</v>
      </c>
      <c r="Q163" s="2">
        <v>15880</v>
      </c>
      <c r="R163" s="2">
        <v>6863</v>
      </c>
      <c r="S163" s="2">
        <v>10</v>
      </c>
      <c r="T163">
        <f t="shared" si="6"/>
        <v>5843760</v>
      </c>
      <c r="U163">
        <f t="shared" si="7"/>
        <v>19048410</v>
      </c>
      <c r="V163">
        <f t="shared" si="8"/>
        <v>-13513514</v>
      </c>
    </row>
    <row r="164" spans="1:22" x14ac:dyDescent="0.3">
      <c r="A164" s="2" t="s">
        <v>181</v>
      </c>
      <c r="B164" s="2" t="s">
        <v>1167</v>
      </c>
      <c r="C164" s="2" t="s">
        <v>1634</v>
      </c>
      <c r="D164" s="2" t="s">
        <v>1637</v>
      </c>
      <c r="E164" s="2">
        <v>2023</v>
      </c>
      <c r="F164" s="2" t="s">
        <v>1640</v>
      </c>
      <c r="G164" s="2">
        <v>3049</v>
      </c>
      <c r="H164" s="2">
        <v>10630</v>
      </c>
      <c r="I164" s="2">
        <v>7710</v>
      </c>
      <c r="J164" s="2">
        <v>323264</v>
      </c>
      <c r="K164" s="2">
        <v>4.03</v>
      </c>
      <c r="L164" s="2">
        <v>5</v>
      </c>
      <c r="M164" s="2">
        <v>9.24</v>
      </c>
      <c r="N164" s="2">
        <v>4.99</v>
      </c>
      <c r="O164" s="2">
        <v>79.83</v>
      </c>
      <c r="P164" s="2">
        <v>1.1000000000000001</v>
      </c>
      <c r="Q164" s="2">
        <v>19123</v>
      </c>
      <c r="R164" s="2">
        <v>8062</v>
      </c>
      <c r="S164" s="2">
        <v>9</v>
      </c>
      <c r="T164">
        <f t="shared" si="6"/>
        <v>32410870</v>
      </c>
      <c r="U164">
        <f t="shared" si="7"/>
        <v>23507790</v>
      </c>
      <c r="V164">
        <f t="shared" si="8"/>
        <v>8579816</v>
      </c>
    </row>
    <row r="165" spans="1:22" x14ac:dyDescent="0.3">
      <c r="A165" s="2" t="s">
        <v>182</v>
      </c>
      <c r="B165" s="2" t="s">
        <v>1168</v>
      </c>
      <c r="C165" s="2" t="s">
        <v>1633</v>
      </c>
      <c r="D165" s="2" t="s">
        <v>1635</v>
      </c>
      <c r="E165" s="2">
        <v>2024</v>
      </c>
      <c r="F165" s="2" t="s">
        <v>1642</v>
      </c>
      <c r="G165" s="2">
        <v>3202</v>
      </c>
      <c r="H165" s="2">
        <v>19523</v>
      </c>
      <c r="I165" s="2">
        <v>9361</v>
      </c>
      <c r="J165" s="2">
        <v>451983</v>
      </c>
      <c r="K165" s="2">
        <v>4.3099999999999996</v>
      </c>
      <c r="L165" s="2">
        <v>5</v>
      </c>
      <c r="M165" s="2">
        <v>8.1999999999999993</v>
      </c>
      <c r="N165" s="2">
        <v>18.760000000000002</v>
      </c>
      <c r="O165" s="2">
        <v>75.17</v>
      </c>
      <c r="P165" s="2">
        <v>3.3</v>
      </c>
      <c r="Q165" s="2">
        <v>11024</v>
      </c>
      <c r="R165" s="2">
        <v>5290</v>
      </c>
      <c r="S165" s="2">
        <v>10</v>
      </c>
      <c r="T165">
        <f t="shared" si="6"/>
        <v>62512646</v>
      </c>
      <c r="U165">
        <f t="shared" si="7"/>
        <v>29973922</v>
      </c>
      <c r="V165">
        <f t="shared" si="8"/>
        <v>32086741</v>
      </c>
    </row>
    <row r="166" spans="1:22" x14ac:dyDescent="0.3">
      <c r="A166" s="2" t="s">
        <v>183</v>
      </c>
      <c r="B166" s="2" t="s">
        <v>1169</v>
      </c>
      <c r="C166" s="2" t="s">
        <v>1633</v>
      </c>
      <c r="D166" s="2" t="s">
        <v>1638</v>
      </c>
      <c r="E166" s="2">
        <v>2023</v>
      </c>
      <c r="F166" s="2" t="s">
        <v>1639</v>
      </c>
      <c r="G166" s="2">
        <v>748</v>
      </c>
      <c r="H166" s="2">
        <v>13812</v>
      </c>
      <c r="I166" s="2">
        <v>14889</v>
      </c>
      <c r="J166" s="2">
        <v>334996</v>
      </c>
      <c r="K166" s="2">
        <v>9.85</v>
      </c>
      <c r="L166" s="2">
        <v>19</v>
      </c>
      <c r="M166" s="2">
        <v>5.62</v>
      </c>
      <c r="N166" s="2">
        <v>18.66</v>
      </c>
      <c r="O166" s="2">
        <v>28.71</v>
      </c>
      <c r="P166" s="2">
        <v>2.6</v>
      </c>
      <c r="Q166" s="2">
        <v>16731</v>
      </c>
      <c r="R166" s="2">
        <v>5781</v>
      </c>
      <c r="S166" s="2">
        <v>10</v>
      </c>
      <c r="T166">
        <f t="shared" si="6"/>
        <v>10331376</v>
      </c>
      <c r="U166">
        <f t="shared" si="7"/>
        <v>11136972</v>
      </c>
      <c r="V166">
        <f t="shared" si="8"/>
        <v>-1140592</v>
      </c>
    </row>
    <row r="167" spans="1:22" x14ac:dyDescent="0.3">
      <c r="A167" s="2" t="s">
        <v>184</v>
      </c>
      <c r="B167" s="2" t="s">
        <v>1170</v>
      </c>
      <c r="C167" s="2" t="s">
        <v>1633</v>
      </c>
      <c r="D167" s="2" t="s">
        <v>1638</v>
      </c>
      <c r="E167" s="2">
        <v>2024</v>
      </c>
      <c r="F167" s="2" t="s">
        <v>1641</v>
      </c>
      <c r="G167" s="2">
        <v>2210</v>
      </c>
      <c r="H167" s="2">
        <v>14850</v>
      </c>
      <c r="I167" s="2">
        <v>2996</v>
      </c>
      <c r="J167" s="2">
        <v>391383</v>
      </c>
      <c r="K167" s="2">
        <v>14.53</v>
      </c>
      <c r="L167" s="2">
        <v>14</v>
      </c>
      <c r="M167" s="2">
        <v>6.71</v>
      </c>
      <c r="N167" s="2">
        <v>3.64</v>
      </c>
      <c r="O167" s="2">
        <v>26.05</v>
      </c>
      <c r="P167" s="2">
        <v>2.5</v>
      </c>
      <c r="Q167" s="2">
        <v>13198</v>
      </c>
      <c r="R167" s="2">
        <v>3778</v>
      </c>
      <c r="S167" s="2">
        <v>7</v>
      </c>
      <c r="T167">
        <f t="shared" si="6"/>
        <v>32818500</v>
      </c>
      <c r="U167">
        <f t="shared" si="7"/>
        <v>6621160</v>
      </c>
      <c r="V167">
        <f t="shared" si="8"/>
        <v>25805957</v>
      </c>
    </row>
    <row r="168" spans="1:22" x14ac:dyDescent="0.3">
      <c r="A168" s="2" t="s">
        <v>185</v>
      </c>
      <c r="B168" s="2" t="s">
        <v>1171</v>
      </c>
      <c r="C168" s="2" t="s">
        <v>1634</v>
      </c>
      <c r="D168" s="2" t="s">
        <v>1638</v>
      </c>
      <c r="E168" s="2">
        <v>2024</v>
      </c>
      <c r="F168" s="2" t="s">
        <v>1640</v>
      </c>
      <c r="G168" s="2">
        <v>4147</v>
      </c>
      <c r="H168" s="2">
        <v>13918</v>
      </c>
      <c r="I168" s="2">
        <v>4547</v>
      </c>
      <c r="J168" s="2">
        <v>444145</v>
      </c>
      <c r="K168" s="2">
        <v>9.0500000000000007</v>
      </c>
      <c r="L168" s="2">
        <v>14</v>
      </c>
      <c r="M168" s="2">
        <v>9.26</v>
      </c>
      <c r="N168" s="2">
        <v>21.95</v>
      </c>
      <c r="O168" s="2">
        <v>67.209999999999994</v>
      </c>
      <c r="P168" s="2">
        <v>1.7</v>
      </c>
      <c r="Q168" s="2">
        <v>12071</v>
      </c>
      <c r="R168" s="2">
        <v>436</v>
      </c>
      <c r="S168" s="2">
        <v>3</v>
      </c>
      <c r="T168">
        <f t="shared" si="6"/>
        <v>57717946</v>
      </c>
      <c r="U168">
        <f t="shared" si="7"/>
        <v>18856409</v>
      </c>
      <c r="V168">
        <f t="shared" si="8"/>
        <v>38417392</v>
      </c>
    </row>
    <row r="169" spans="1:22" x14ac:dyDescent="0.3">
      <c r="A169" s="2" t="s">
        <v>186</v>
      </c>
      <c r="B169" s="2" t="s">
        <v>1172</v>
      </c>
      <c r="C169" s="2" t="s">
        <v>1632</v>
      </c>
      <c r="D169" s="2" t="s">
        <v>1637</v>
      </c>
      <c r="E169" s="2">
        <v>2024</v>
      </c>
      <c r="F169" s="2" t="s">
        <v>1639</v>
      </c>
      <c r="G169" s="2">
        <v>4787</v>
      </c>
      <c r="H169" s="2">
        <v>2752</v>
      </c>
      <c r="I169" s="2">
        <v>9643</v>
      </c>
      <c r="J169" s="2">
        <v>258559</v>
      </c>
      <c r="K169" s="2">
        <v>1.1499999999999999</v>
      </c>
      <c r="L169" s="2">
        <v>19</v>
      </c>
      <c r="M169" s="2">
        <v>6.19</v>
      </c>
      <c r="N169" s="2">
        <v>6.73</v>
      </c>
      <c r="O169" s="2">
        <v>35.200000000000003</v>
      </c>
      <c r="P169" s="2">
        <v>2.7</v>
      </c>
      <c r="Q169" s="2">
        <v>13814</v>
      </c>
      <c r="R169" s="2">
        <v>1767</v>
      </c>
      <c r="S169" s="2">
        <v>13</v>
      </c>
      <c r="T169">
        <f t="shared" si="6"/>
        <v>13173824</v>
      </c>
      <c r="U169">
        <f t="shared" si="7"/>
        <v>46161041</v>
      </c>
      <c r="V169">
        <f t="shared" si="8"/>
        <v>-33245776</v>
      </c>
    </row>
    <row r="170" spans="1:22" x14ac:dyDescent="0.3">
      <c r="A170" s="2" t="s">
        <v>187</v>
      </c>
      <c r="B170" s="2" t="s">
        <v>1167</v>
      </c>
      <c r="C170" s="2" t="s">
        <v>1634</v>
      </c>
      <c r="D170" s="2" t="s">
        <v>1637</v>
      </c>
      <c r="E170" s="2">
        <v>2024</v>
      </c>
      <c r="F170" s="2" t="s">
        <v>1639</v>
      </c>
      <c r="G170" s="2">
        <v>904</v>
      </c>
      <c r="H170" s="2">
        <v>9863</v>
      </c>
      <c r="I170" s="2">
        <v>6778</v>
      </c>
      <c r="J170" s="2">
        <v>141575</v>
      </c>
      <c r="K170" s="2">
        <v>1.1299999999999999</v>
      </c>
      <c r="L170" s="2">
        <v>8</v>
      </c>
      <c r="M170" s="2">
        <v>8.25</v>
      </c>
      <c r="N170" s="2">
        <v>24.56</v>
      </c>
      <c r="O170" s="2">
        <v>34.51</v>
      </c>
      <c r="P170" s="2">
        <v>4.9000000000000004</v>
      </c>
      <c r="Q170" s="2">
        <v>12929</v>
      </c>
      <c r="R170" s="2">
        <v>1009</v>
      </c>
      <c r="S170" s="2">
        <v>8</v>
      </c>
      <c r="T170">
        <f t="shared" si="6"/>
        <v>8916152</v>
      </c>
      <c r="U170">
        <f t="shared" si="7"/>
        <v>6127312</v>
      </c>
      <c r="V170">
        <f t="shared" si="8"/>
        <v>2647265</v>
      </c>
    </row>
    <row r="171" spans="1:22" x14ac:dyDescent="0.3">
      <c r="A171" s="2" t="s">
        <v>188</v>
      </c>
      <c r="B171" s="2" t="s">
        <v>1173</v>
      </c>
      <c r="C171" s="2" t="s">
        <v>1633</v>
      </c>
      <c r="D171" s="2" t="s">
        <v>1635</v>
      </c>
      <c r="E171" s="2">
        <v>2024</v>
      </c>
      <c r="F171" s="2" t="s">
        <v>1639</v>
      </c>
      <c r="G171" s="2">
        <v>3524</v>
      </c>
      <c r="H171" s="2">
        <v>11150</v>
      </c>
      <c r="I171" s="2">
        <v>6407</v>
      </c>
      <c r="J171" s="2">
        <v>145040</v>
      </c>
      <c r="K171" s="2">
        <v>14.27</v>
      </c>
      <c r="L171" s="2">
        <v>3</v>
      </c>
      <c r="M171" s="2">
        <v>6.89</v>
      </c>
      <c r="N171" s="2">
        <v>9.57</v>
      </c>
      <c r="O171" s="2">
        <v>22.18</v>
      </c>
      <c r="P171" s="2">
        <v>2.2000000000000002</v>
      </c>
      <c r="Q171" s="2">
        <v>3865</v>
      </c>
      <c r="R171" s="2">
        <v>8567</v>
      </c>
      <c r="S171" s="2">
        <v>4</v>
      </c>
      <c r="T171">
        <f t="shared" si="6"/>
        <v>39292600</v>
      </c>
      <c r="U171">
        <f t="shared" si="7"/>
        <v>22578268</v>
      </c>
      <c r="V171">
        <f t="shared" si="8"/>
        <v>16569292</v>
      </c>
    </row>
    <row r="172" spans="1:22" x14ac:dyDescent="0.3">
      <c r="A172" s="2" t="s">
        <v>189</v>
      </c>
      <c r="B172" s="2" t="s">
        <v>1174</v>
      </c>
      <c r="C172" s="2" t="s">
        <v>1632</v>
      </c>
      <c r="D172" s="2" t="s">
        <v>1638</v>
      </c>
      <c r="E172" s="2">
        <v>2023</v>
      </c>
      <c r="F172" s="2" t="s">
        <v>1641</v>
      </c>
      <c r="G172" s="2">
        <v>1757</v>
      </c>
      <c r="H172" s="2">
        <v>17814</v>
      </c>
      <c r="I172" s="2">
        <v>1569</v>
      </c>
      <c r="J172" s="2">
        <v>198510</v>
      </c>
      <c r="K172" s="2">
        <v>4.46</v>
      </c>
      <c r="L172" s="2">
        <v>17</v>
      </c>
      <c r="M172" s="2">
        <v>5.52</v>
      </c>
      <c r="N172" s="2">
        <v>4.45</v>
      </c>
      <c r="O172" s="2">
        <v>31.12</v>
      </c>
      <c r="P172" s="2">
        <v>3.4</v>
      </c>
      <c r="Q172" s="2">
        <v>12104</v>
      </c>
      <c r="R172" s="2">
        <v>9183</v>
      </c>
      <c r="S172" s="2">
        <v>14</v>
      </c>
      <c r="T172">
        <f t="shared" si="6"/>
        <v>31299198</v>
      </c>
      <c r="U172">
        <f t="shared" si="7"/>
        <v>2756733</v>
      </c>
      <c r="V172">
        <f t="shared" si="8"/>
        <v>28343955</v>
      </c>
    </row>
    <row r="173" spans="1:22" x14ac:dyDescent="0.3">
      <c r="A173" s="2" t="s">
        <v>190</v>
      </c>
      <c r="B173" s="2" t="s">
        <v>1175</v>
      </c>
      <c r="C173" s="2" t="s">
        <v>1633</v>
      </c>
      <c r="D173" s="2" t="s">
        <v>1637</v>
      </c>
      <c r="E173" s="2">
        <v>2023</v>
      </c>
      <c r="F173" s="2" t="s">
        <v>1642</v>
      </c>
      <c r="G173" s="2">
        <v>2827</v>
      </c>
      <c r="H173" s="2">
        <v>5590</v>
      </c>
      <c r="I173" s="2">
        <v>11413</v>
      </c>
      <c r="J173" s="2">
        <v>229587</v>
      </c>
      <c r="K173" s="2">
        <v>1.38</v>
      </c>
      <c r="L173" s="2">
        <v>17</v>
      </c>
      <c r="M173" s="2">
        <v>2.42</v>
      </c>
      <c r="N173" s="2">
        <v>8.7899999999999991</v>
      </c>
      <c r="O173" s="2">
        <v>44.2</v>
      </c>
      <c r="P173" s="2">
        <v>4.0999999999999996</v>
      </c>
      <c r="Q173" s="2">
        <v>12866</v>
      </c>
      <c r="R173" s="2">
        <v>8304</v>
      </c>
      <c r="S173" s="2">
        <v>8</v>
      </c>
      <c r="T173">
        <f t="shared" si="6"/>
        <v>15802930</v>
      </c>
      <c r="U173">
        <f t="shared" si="7"/>
        <v>32264551</v>
      </c>
      <c r="V173">
        <f t="shared" si="8"/>
        <v>-16691208</v>
      </c>
    </row>
    <row r="174" spans="1:22" x14ac:dyDescent="0.3">
      <c r="A174" s="2" t="s">
        <v>191</v>
      </c>
      <c r="B174" s="2" t="s">
        <v>1160</v>
      </c>
      <c r="C174" s="2" t="s">
        <v>1632</v>
      </c>
      <c r="D174" s="2" t="s">
        <v>1636</v>
      </c>
      <c r="E174" s="2">
        <v>2024</v>
      </c>
      <c r="F174" s="2" t="s">
        <v>1640</v>
      </c>
      <c r="G174" s="2">
        <v>1783</v>
      </c>
      <c r="H174" s="2">
        <v>8460</v>
      </c>
      <c r="I174" s="2">
        <v>1580</v>
      </c>
      <c r="J174" s="2">
        <v>55744</v>
      </c>
      <c r="K174" s="2">
        <v>8.99</v>
      </c>
      <c r="L174" s="2">
        <v>4</v>
      </c>
      <c r="M174" s="2">
        <v>4.26</v>
      </c>
      <c r="N174" s="2">
        <v>11</v>
      </c>
      <c r="O174" s="2">
        <v>68.63</v>
      </c>
      <c r="P174" s="2">
        <v>4</v>
      </c>
      <c r="Q174" s="2">
        <v>6555</v>
      </c>
      <c r="R174" s="2">
        <v>5222</v>
      </c>
      <c r="S174" s="2">
        <v>10</v>
      </c>
      <c r="T174">
        <f t="shared" si="6"/>
        <v>15084180</v>
      </c>
      <c r="U174">
        <f t="shared" si="7"/>
        <v>2817140</v>
      </c>
      <c r="V174">
        <f t="shared" si="8"/>
        <v>12211296</v>
      </c>
    </row>
    <row r="175" spans="1:22" x14ac:dyDescent="0.3">
      <c r="A175" s="2" t="s">
        <v>192</v>
      </c>
      <c r="B175" s="2" t="s">
        <v>1026</v>
      </c>
      <c r="C175" s="2" t="s">
        <v>1634</v>
      </c>
      <c r="D175" s="2" t="s">
        <v>1635</v>
      </c>
      <c r="E175" s="2">
        <v>2023</v>
      </c>
      <c r="F175" s="2" t="s">
        <v>1640</v>
      </c>
      <c r="G175" s="2">
        <v>4981</v>
      </c>
      <c r="H175" s="2">
        <v>4504</v>
      </c>
      <c r="I175" s="2">
        <v>10708</v>
      </c>
      <c r="J175" s="2">
        <v>264892</v>
      </c>
      <c r="K175" s="2">
        <v>9.35</v>
      </c>
      <c r="L175" s="2">
        <v>19</v>
      </c>
      <c r="M175" s="2">
        <v>9.68</v>
      </c>
      <c r="N175" s="2">
        <v>1.73</v>
      </c>
      <c r="O175" s="2">
        <v>36.9</v>
      </c>
      <c r="P175" s="2">
        <v>2.2999999999999998</v>
      </c>
      <c r="Q175" s="2">
        <v>7122</v>
      </c>
      <c r="R175" s="2">
        <v>8253</v>
      </c>
      <c r="S175" s="2">
        <v>11</v>
      </c>
      <c r="T175">
        <f t="shared" si="6"/>
        <v>22434424</v>
      </c>
      <c r="U175">
        <f t="shared" si="7"/>
        <v>53336548</v>
      </c>
      <c r="V175">
        <f t="shared" si="8"/>
        <v>-31167016</v>
      </c>
    </row>
    <row r="176" spans="1:22" x14ac:dyDescent="0.3">
      <c r="A176" s="2" t="s">
        <v>193</v>
      </c>
      <c r="B176" s="2" t="s">
        <v>1176</v>
      </c>
      <c r="C176" s="2" t="s">
        <v>1633</v>
      </c>
      <c r="D176" s="2" t="s">
        <v>1638</v>
      </c>
      <c r="E176" s="2">
        <v>2024</v>
      </c>
      <c r="F176" s="2" t="s">
        <v>1640</v>
      </c>
      <c r="G176" s="2">
        <v>3560</v>
      </c>
      <c r="H176" s="2">
        <v>18213</v>
      </c>
      <c r="I176" s="2">
        <v>7103</v>
      </c>
      <c r="J176" s="2">
        <v>485633</v>
      </c>
      <c r="K176" s="2">
        <v>9.73</v>
      </c>
      <c r="L176" s="2">
        <v>10</v>
      </c>
      <c r="M176" s="2">
        <v>6.58</v>
      </c>
      <c r="N176" s="2">
        <v>14.46</v>
      </c>
      <c r="O176" s="2">
        <v>36.29</v>
      </c>
      <c r="P176" s="2">
        <v>3.4</v>
      </c>
      <c r="Q176" s="2">
        <v>18256</v>
      </c>
      <c r="R176" s="2">
        <v>1073</v>
      </c>
      <c r="S176" s="2">
        <v>11</v>
      </c>
      <c r="T176">
        <f t="shared" si="6"/>
        <v>64838280</v>
      </c>
      <c r="U176">
        <f t="shared" si="7"/>
        <v>25286680</v>
      </c>
      <c r="V176">
        <f t="shared" si="8"/>
        <v>39065967</v>
      </c>
    </row>
    <row r="177" spans="1:22" x14ac:dyDescent="0.3">
      <c r="A177" s="2" t="s">
        <v>194</v>
      </c>
      <c r="B177" s="2" t="s">
        <v>1177</v>
      </c>
      <c r="C177" s="2" t="s">
        <v>1633</v>
      </c>
      <c r="D177" s="2" t="s">
        <v>1635</v>
      </c>
      <c r="E177" s="2">
        <v>2023</v>
      </c>
      <c r="F177" s="2" t="s">
        <v>1641</v>
      </c>
      <c r="G177" s="2">
        <v>252</v>
      </c>
      <c r="H177" s="2">
        <v>5140</v>
      </c>
      <c r="I177" s="2">
        <v>4783</v>
      </c>
      <c r="J177" s="2">
        <v>450285</v>
      </c>
      <c r="K177" s="2">
        <v>4.01</v>
      </c>
      <c r="L177" s="2">
        <v>4</v>
      </c>
      <c r="M177" s="2">
        <v>5.64</v>
      </c>
      <c r="N177" s="2">
        <v>14.94</v>
      </c>
      <c r="O177" s="2">
        <v>32.79</v>
      </c>
      <c r="P177" s="2">
        <v>4.5</v>
      </c>
      <c r="Q177" s="2">
        <v>9283</v>
      </c>
      <c r="R177" s="2">
        <v>4370</v>
      </c>
      <c r="S177" s="2">
        <v>3</v>
      </c>
      <c r="T177">
        <f t="shared" si="6"/>
        <v>1295280</v>
      </c>
      <c r="U177">
        <f t="shared" si="7"/>
        <v>1205316</v>
      </c>
      <c r="V177">
        <f t="shared" si="8"/>
        <v>-360321</v>
      </c>
    </row>
    <row r="178" spans="1:22" x14ac:dyDescent="0.3">
      <c r="A178" s="2" t="s">
        <v>195</v>
      </c>
      <c r="B178" s="2" t="s">
        <v>1178</v>
      </c>
      <c r="C178" s="2" t="s">
        <v>1634</v>
      </c>
      <c r="D178" s="2" t="s">
        <v>1635</v>
      </c>
      <c r="E178" s="2">
        <v>2024</v>
      </c>
      <c r="F178" s="2" t="s">
        <v>1642</v>
      </c>
      <c r="G178" s="2">
        <v>3305</v>
      </c>
      <c r="H178" s="2">
        <v>2841</v>
      </c>
      <c r="I178" s="2">
        <v>10303</v>
      </c>
      <c r="J178" s="2">
        <v>354503</v>
      </c>
      <c r="K178" s="2">
        <v>0.23</v>
      </c>
      <c r="L178" s="2">
        <v>3</v>
      </c>
      <c r="M178" s="2">
        <v>9.33</v>
      </c>
      <c r="N178" s="2">
        <v>18.47</v>
      </c>
      <c r="O178" s="2">
        <v>48.26</v>
      </c>
      <c r="P178" s="2">
        <v>1.1000000000000001</v>
      </c>
      <c r="Q178" s="2">
        <v>3449</v>
      </c>
      <c r="R178" s="2">
        <v>1508</v>
      </c>
      <c r="S178" s="2">
        <v>14</v>
      </c>
      <c r="T178">
        <f t="shared" si="6"/>
        <v>9389505</v>
      </c>
      <c r="U178">
        <f t="shared" si="7"/>
        <v>34051415</v>
      </c>
      <c r="V178">
        <f t="shared" si="8"/>
        <v>-25016413</v>
      </c>
    </row>
    <row r="179" spans="1:22" x14ac:dyDescent="0.3">
      <c r="A179" s="2" t="s">
        <v>196</v>
      </c>
      <c r="B179" s="2" t="s">
        <v>1179</v>
      </c>
      <c r="C179" s="2" t="s">
        <v>1632</v>
      </c>
      <c r="D179" s="2" t="s">
        <v>1638</v>
      </c>
      <c r="E179" s="2">
        <v>2023</v>
      </c>
      <c r="F179" s="2" t="s">
        <v>1642</v>
      </c>
      <c r="G179" s="2">
        <v>4268</v>
      </c>
      <c r="H179" s="2">
        <v>13355</v>
      </c>
      <c r="I179" s="2">
        <v>12351</v>
      </c>
      <c r="J179" s="2">
        <v>200871</v>
      </c>
      <c r="K179" s="2">
        <v>14.48</v>
      </c>
      <c r="L179" s="2">
        <v>11</v>
      </c>
      <c r="M179" s="2">
        <v>5.87</v>
      </c>
      <c r="N179" s="2">
        <v>0.73</v>
      </c>
      <c r="O179" s="2">
        <v>24.45</v>
      </c>
      <c r="P179" s="2">
        <v>2.7</v>
      </c>
      <c r="Q179" s="2">
        <v>18128</v>
      </c>
      <c r="R179" s="2">
        <v>2388</v>
      </c>
      <c r="S179" s="2">
        <v>7</v>
      </c>
      <c r="T179">
        <f t="shared" si="6"/>
        <v>56999140</v>
      </c>
      <c r="U179">
        <f t="shared" si="7"/>
        <v>52714068</v>
      </c>
      <c r="V179">
        <f t="shared" si="8"/>
        <v>4084201</v>
      </c>
    </row>
    <row r="180" spans="1:22" x14ac:dyDescent="0.3">
      <c r="A180" s="2" t="s">
        <v>197</v>
      </c>
      <c r="B180" s="2" t="s">
        <v>1180</v>
      </c>
      <c r="C180" s="2" t="s">
        <v>1633</v>
      </c>
      <c r="D180" s="2" t="s">
        <v>1636</v>
      </c>
      <c r="E180" s="2">
        <v>2023</v>
      </c>
      <c r="F180" s="2" t="s">
        <v>1640</v>
      </c>
      <c r="G180" s="2">
        <v>4546</v>
      </c>
      <c r="H180" s="2">
        <v>1838</v>
      </c>
      <c r="I180" s="2">
        <v>14337</v>
      </c>
      <c r="J180" s="2">
        <v>410890</v>
      </c>
      <c r="K180" s="2">
        <v>3.76</v>
      </c>
      <c r="L180" s="2">
        <v>1</v>
      </c>
      <c r="M180" s="2">
        <v>5.26</v>
      </c>
      <c r="N180" s="2">
        <v>13.53</v>
      </c>
      <c r="O180" s="2">
        <v>48.85</v>
      </c>
      <c r="P180" s="2">
        <v>1.9</v>
      </c>
      <c r="Q180" s="2">
        <v>11532</v>
      </c>
      <c r="R180" s="2">
        <v>8838</v>
      </c>
      <c r="S180" s="2">
        <v>14</v>
      </c>
      <c r="T180">
        <f t="shared" si="6"/>
        <v>8355548</v>
      </c>
      <c r="U180">
        <f t="shared" si="7"/>
        <v>65176002</v>
      </c>
      <c r="V180">
        <f t="shared" si="8"/>
        <v>-57231344</v>
      </c>
    </row>
    <row r="181" spans="1:22" x14ac:dyDescent="0.3">
      <c r="A181" s="2" t="s">
        <v>198</v>
      </c>
      <c r="B181" s="2" t="s">
        <v>1141</v>
      </c>
      <c r="C181" s="2" t="s">
        <v>1633</v>
      </c>
      <c r="D181" s="2" t="s">
        <v>1638</v>
      </c>
      <c r="E181" s="2">
        <v>2024</v>
      </c>
      <c r="F181" s="2" t="s">
        <v>1639</v>
      </c>
      <c r="G181" s="2">
        <v>816</v>
      </c>
      <c r="H181" s="2">
        <v>7395</v>
      </c>
      <c r="I181" s="2">
        <v>9514</v>
      </c>
      <c r="J181" s="2">
        <v>274834</v>
      </c>
      <c r="K181" s="2">
        <v>10.14</v>
      </c>
      <c r="L181" s="2">
        <v>12</v>
      </c>
      <c r="M181" s="2">
        <v>7.59</v>
      </c>
      <c r="N181" s="2">
        <v>1.32</v>
      </c>
      <c r="O181" s="2">
        <v>66.33</v>
      </c>
      <c r="P181" s="2">
        <v>2.6</v>
      </c>
      <c r="Q181" s="2">
        <v>13119</v>
      </c>
      <c r="R181" s="2">
        <v>1318</v>
      </c>
      <c r="S181" s="2">
        <v>7</v>
      </c>
      <c r="T181">
        <f t="shared" si="6"/>
        <v>6034320</v>
      </c>
      <c r="U181">
        <f t="shared" si="7"/>
        <v>7763424</v>
      </c>
      <c r="V181">
        <f t="shared" si="8"/>
        <v>-2003938</v>
      </c>
    </row>
    <row r="182" spans="1:22" x14ac:dyDescent="0.3">
      <c r="A182" s="2" t="s">
        <v>199</v>
      </c>
      <c r="B182" s="2" t="s">
        <v>1181</v>
      </c>
      <c r="C182" s="2" t="s">
        <v>1633</v>
      </c>
      <c r="D182" s="2" t="s">
        <v>1637</v>
      </c>
      <c r="E182" s="2">
        <v>2024</v>
      </c>
      <c r="F182" s="2" t="s">
        <v>1642</v>
      </c>
      <c r="G182" s="2">
        <v>4439</v>
      </c>
      <c r="H182" s="2">
        <v>13754</v>
      </c>
      <c r="I182" s="2">
        <v>1321</v>
      </c>
      <c r="J182" s="2">
        <v>170906</v>
      </c>
      <c r="K182" s="2">
        <v>10.6</v>
      </c>
      <c r="L182" s="2">
        <v>9</v>
      </c>
      <c r="M182" s="2">
        <v>7.13</v>
      </c>
      <c r="N182" s="2">
        <v>17.53</v>
      </c>
      <c r="O182" s="2">
        <v>12.38</v>
      </c>
      <c r="P182" s="2">
        <v>2.7</v>
      </c>
      <c r="Q182" s="2">
        <v>18008</v>
      </c>
      <c r="R182" s="2">
        <v>1520</v>
      </c>
      <c r="S182" s="2">
        <v>10</v>
      </c>
      <c r="T182">
        <f t="shared" si="6"/>
        <v>61054006</v>
      </c>
      <c r="U182">
        <f t="shared" si="7"/>
        <v>5863919</v>
      </c>
      <c r="V182">
        <f t="shared" si="8"/>
        <v>55019181</v>
      </c>
    </row>
    <row r="183" spans="1:22" x14ac:dyDescent="0.3">
      <c r="A183" s="2" t="s">
        <v>200</v>
      </c>
      <c r="B183" s="2" t="s">
        <v>1182</v>
      </c>
      <c r="C183" s="2" t="s">
        <v>1632</v>
      </c>
      <c r="D183" s="2" t="s">
        <v>1635</v>
      </c>
      <c r="E183" s="2">
        <v>2023</v>
      </c>
      <c r="F183" s="2" t="s">
        <v>1640</v>
      </c>
      <c r="G183" s="2">
        <v>2377</v>
      </c>
      <c r="H183" s="2">
        <v>12844</v>
      </c>
      <c r="I183" s="2">
        <v>13870</v>
      </c>
      <c r="J183" s="2">
        <v>251260</v>
      </c>
      <c r="K183" s="2">
        <v>9.15</v>
      </c>
      <c r="L183" s="2">
        <v>8</v>
      </c>
      <c r="M183" s="2">
        <v>1.93</v>
      </c>
      <c r="N183" s="2">
        <v>1.39</v>
      </c>
      <c r="O183" s="2">
        <v>10.78</v>
      </c>
      <c r="P183" s="2">
        <v>4</v>
      </c>
      <c r="Q183" s="2">
        <v>14324</v>
      </c>
      <c r="R183" s="2">
        <v>9746</v>
      </c>
      <c r="S183" s="2">
        <v>14</v>
      </c>
      <c r="T183">
        <f t="shared" si="6"/>
        <v>30530188</v>
      </c>
      <c r="U183">
        <f t="shared" si="7"/>
        <v>32968990</v>
      </c>
      <c r="V183">
        <f t="shared" si="8"/>
        <v>-2690062</v>
      </c>
    </row>
    <row r="184" spans="1:22" x14ac:dyDescent="0.3">
      <c r="A184" s="2" t="s">
        <v>201</v>
      </c>
      <c r="B184" s="2" t="s">
        <v>1183</v>
      </c>
      <c r="C184" s="2" t="s">
        <v>1634</v>
      </c>
      <c r="D184" s="2" t="s">
        <v>1637</v>
      </c>
      <c r="E184" s="2">
        <v>2023</v>
      </c>
      <c r="F184" s="2" t="s">
        <v>1641</v>
      </c>
      <c r="G184" s="2">
        <v>2981</v>
      </c>
      <c r="H184" s="2">
        <v>3250</v>
      </c>
      <c r="I184" s="2">
        <v>11312</v>
      </c>
      <c r="J184" s="2">
        <v>270931</v>
      </c>
      <c r="K184" s="2">
        <v>4.6900000000000004</v>
      </c>
      <c r="L184" s="2">
        <v>9</v>
      </c>
      <c r="M184" s="2">
        <v>4.71</v>
      </c>
      <c r="N184" s="2">
        <v>22.79</v>
      </c>
      <c r="O184" s="2">
        <v>16.010000000000002</v>
      </c>
      <c r="P184" s="2">
        <v>1.4</v>
      </c>
      <c r="Q184" s="2">
        <v>12445</v>
      </c>
      <c r="R184" s="2">
        <v>3477</v>
      </c>
      <c r="S184" s="2">
        <v>10</v>
      </c>
      <c r="T184">
        <f t="shared" si="6"/>
        <v>9688250</v>
      </c>
      <c r="U184">
        <f t="shared" si="7"/>
        <v>33721072</v>
      </c>
      <c r="V184">
        <f t="shared" si="8"/>
        <v>-24303753</v>
      </c>
    </row>
    <row r="185" spans="1:22" x14ac:dyDescent="0.3">
      <c r="A185" s="2" t="s">
        <v>202</v>
      </c>
      <c r="B185" s="2" t="s">
        <v>1184</v>
      </c>
      <c r="C185" s="2" t="s">
        <v>1634</v>
      </c>
      <c r="D185" s="2" t="s">
        <v>1637</v>
      </c>
      <c r="E185" s="2">
        <v>2023</v>
      </c>
      <c r="F185" s="2" t="s">
        <v>1642</v>
      </c>
      <c r="G185" s="2">
        <v>247</v>
      </c>
      <c r="H185" s="2">
        <v>3921</v>
      </c>
      <c r="I185" s="2">
        <v>9927</v>
      </c>
      <c r="J185" s="2">
        <v>303593</v>
      </c>
      <c r="K185" s="2">
        <v>4.07</v>
      </c>
      <c r="L185" s="2">
        <v>6</v>
      </c>
      <c r="M185" s="2">
        <v>4.7300000000000004</v>
      </c>
      <c r="N185" s="2">
        <v>17.55</v>
      </c>
      <c r="O185" s="2">
        <v>52.85</v>
      </c>
      <c r="P185" s="2">
        <v>3.1</v>
      </c>
      <c r="Q185" s="2">
        <v>3419</v>
      </c>
      <c r="R185" s="2">
        <v>7601</v>
      </c>
      <c r="S185" s="2">
        <v>14</v>
      </c>
      <c r="T185">
        <f t="shared" si="6"/>
        <v>968487</v>
      </c>
      <c r="U185">
        <f t="shared" si="7"/>
        <v>2451969</v>
      </c>
      <c r="V185">
        <f t="shared" si="8"/>
        <v>-1787075</v>
      </c>
    </row>
    <row r="186" spans="1:22" x14ac:dyDescent="0.3">
      <c r="A186" s="2" t="s">
        <v>203</v>
      </c>
      <c r="B186" s="2" t="s">
        <v>1185</v>
      </c>
      <c r="C186" s="2" t="s">
        <v>1633</v>
      </c>
      <c r="D186" s="2" t="s">
        <v>1636</v>
      </c>
      <c r="E186" s="2">
        <v>2023</v>
      </c>
      <c r="F186" s="2" t="s">
        <v>1639</v>
      </c>
      <c r="G186" s="2">
        <v>1980</v>
      </c>
      <c r="H186" s="2">
        <v>8619</v>
      </c>
      <c r="I186" s="2">
        <v>8369</v>
      </c>
      <c r="J186" s="2">
        <v>288746</v>
      </c>
      <c r="K186" s="2">
        <v>8.9700000000000006</v>
      </c>
      <c r="L186" s="2">
        <v>3</v>
      </c>
      <c r="M186" s="2">
        <v>3.78</v>
      </c>
      <c r="N186" s="2">
        <v>12.68</v>
      </c>
      <c r="O186" s="2">
        <v>78.36</v>
      </c>
      <c r="P186" s="2">
        <v>3.3</v>
      </c>
      <c r="Q186" s="2">
        <v>11327</v>
      </c>
      <c r="R186" s="2">
        <v>4198</v>
      </c>
      <c r="S186" s="2">
        <v>6</v>
      </c>
      <c r="T186">
        <f t="shared" si="6"/>
        <v>17065620</v>
      </c>
      <c r="U186">
        <f t="shared" si="7"/>
        <v>16570620</v>
      </c>
      <c r="V186">
        <f t="shared" si="8"/>
        <v>206254</v>
      </c>
    </row>
    <row r="187" spans="1:22" x14ac:dyDescent="0.3">
      <c r="A187" s="2" t="s">
        <v>204</v>
      </c>
      <c r="B187" s="2" t="s">
        <v>1186</v>
      </c>
      <c r="C187" s="2" t="s">
        <v>1634</v>
      </c>
      <c r="D187" s="2" t="s">
        <v>1637</v>
      </c>
      <c r="E187" s="2">
        <v>2024</v>
      </c>
      <c r="F187" s="2" t="s">
        <v>1642</v>
      </c>
      <c r="G187" s="2">
        <v>3632</v>
      </c>
      <c r="H187" s="2">
        <v>6819</v>
      </c>
      <c r="I187" s="2">
        <v>11222</v>
      </c>
      <c r="J187" s="2">
        <v>57597</v>
      </c>
      <c r="K187" s="2">
        <v>12.99</v>
      </c>
      <c r="L187" s="2">
        <v>18</v>
      </c>
      <c r="M187" s="2">
        <v>5.17</v>
      </c>
      <c r="N187" s="2">
        <v>11.04</v>
      </c>
      <c r="O187" s="2">
        <v>10.39</v>
      </c>
      <c r="P187" s="2">
        <v>3</v>
      </c>
      <c r="Q187" s="2">
        <v>11117</v>
      </c>
      <c r="R187" s="2">
        <v>2838</v>
      </c>
      <c r="S187" s="2">
        <v>6</v>
      </c>
      <c r="T187">
        <f t="shared" si="6"/>
        <v>24766608</v>
      </c>
      <c r="U187">
        <f t="shared" si="7"/>
        <v>40758304</v>
      </c>
      <c r="V187">
        <f t="shared" si="8"/>
        <v>-16049293</v>
      </c>
    </row>
    <row r="188" spans="1:22" x14ac:dyDescent="0.3">
      <c r="A188" s="2" t="s">
        <v>205</v>
      </c>
      <c r="B188" s="2" t="s">
        <v>1187</v>
      </c>
      <c r="C188" s="2" t="s">
        <v>1634</v>
      </c>
      <c r="D188" s="2" t="s">
        <v>1635</v>
      </c>
      <c r="E188" s="2">
        <v>2024</v>
      </c>
      <c r="F188" s="2" t="s">
        <v>1640</v>
      </c>
      <c r="G188" s="2">
        <v>658</v>
      </c>
      <c r="H188" s="2">
        <v>17396</v>
      </c>
      <c r="I188" s="2">
        <v>13032</v>
      </c>
      <c r="J188" s="2">
        <v>359237</v>
      </c>
      <c r="K188" s="2">
        <v>14.2</v>
      </c>
      <c r="L188" s="2">
        <v>9</v>
      </c>
      <c r="M188" s="2">
        <v>4.13</v>
      </c>
      <c r="N188" s="2">
        <v>3.27</v>
      </c>
      <c r="O188" s="2">
        <v>84.93</v>
      </c>
      <c r="P188" s="2">
        <v>3.9</v>
      </c>
      <c r="Q188" s="2">
        <v>11232</v>
      </c>
      <c r="R188" s="2">
        <v>7719</v>
      </c>
      <c r="S188" s="2">
        <v>10</v>
      </c>
      <c r="T188">
        <f t="shared" si="6"/>
        <v>11446568</v>
      </c>
      <c r="U188">
        <f t="shared" si="7"/>
        <v>8575056</v>
      </c>
      <c r="V188">
        <f t="shared" si="8"/>
        <v>2512275</v>
      </c>
    </row>
    <row r="189" spans="1:22" x14ac:dyDescent="0.3">
      <c r="A189" s="2" t="s">
        <v>206</v>
      </c>
      <c r="B189" s="2" t="s">
        <v>1188</v>
      </c>
      <c r="C189" s="2" t="s">
        <v>1632</v>
      </c>
      <c r="D189" s="2" t="s">
        <v>1635</v>
      </c>
      <c r="E189" s="2">
        <v>2024</v>
      </c>
      <c r="F189" s="2" t="s">
        <v>1642</v>
      </c>
      <c r="G189" s="2">
        <v>3322</v>
      </c>
      <c r="H189" s="2">
        <v>13418</v>
      </c>
      <c r="I189" s="2">
        <v>6584</v>
      </c>
      <c r="J189" s="2">
        <v>480442</v>
      </c>
      <c r="K189" s="2">
        <v>1.59</v>
      </c>
      <c r="L189" s="2">
        <v>2</v>
      </c>
      <c r="M189" s="2">
        <v>1.99</v>
      </c>
      <c r="N189" s="2">
        <v>7.27</v>
      </c>
      <c r="O189" s="2">
        <v>18.5</v>
      </c>
      <c r="P189" s="2">
        <v>2.5</v>
      </c>
      <c r="Q189" s="2">
        <v>2030</v>
      </c>
      <c r="R189" s="2">
        <v>1942</v>
      </c>
      <c r="S189" s="2">
        <v>9</v>
      </c>
      <c r="T189">
        <f t="shared" si="6"/>
        <v>44574596</v>
      </c>
      <c r="U189">
        <f t="shared" si="7"/>
        <v>21872048</v>
      </c>
      <c r="V189">
        <f t="shared" si="8"/>
        <v>22222106</v>
      </c>
    </row>
    <row r="190" spans="1:22" x14ac:dyDescent="0.3">
      <c r="A190" s="2" t="s">
        <v>207</v>
      </c>
      <c r="B190" s="2" t="s">
        <v>1189</v>
      </c>
      <c r="C190" s="2" t="s">
        <v>1634</v>
      </c>
      <c r="D190" s="2" t="s">
        <v>1638</v>
      </c>
      <c r="E190" s="2">
        <v>2024</v>
      </c>
      <c r="F190" s="2" t="s">
        <v>1639</v>
      </c>
      <c r="G190" s="2">
        <v>1197</v>
      </c>
      <c r="H190" s="2">
        <v>15349</v>
      </c>
      <c r="I190" s="2">
        <v>5383</v>
      </c>
      <c r="J190" s="2">
        <v>253199</v>
      </c>
      <c r="K190" s="2">
        <v>2.3199999999999998</v>
      </c>
      <c r="L190" s="2">
        <v>18</v>
      </c>
      <c r="M190" s="2">
        <v>4.12</v>
      </c>
      <c r="N190" s="2">
        <v>21.72</v>
      </c>
      <c r="O190" s="2">
        <v>77.36</v>
      </c>
      <c r="P190" s="2">
        <v>4.8</v>
      </c>
      <c r="Q190" s="2">
        <v>9349</v>
      </c>
      <c r="R190" s="2">
        <v>9038</v>
      </c>
      <c r="S190" s="2">
        <v>8</v>
      </c>
      <c r="T190">
        <f t="shared" si="6"/>
        <v>18372753</v>
      </c>
      <c r="U190">
        <f t="shared" si="7"/>
        <v>6443451</v>
      </c>
      <c r="V190">
        <f t="shared" si="8"/>
        <v>11676103</v>
      </c>
    </row>
    <row r="191" spans="1:22" x14ac:dyDescent="0.3">
      <c r="A191" s="2" t="s">
        <v>208</v>
      </c>
      <c r="B191" s="2" t="s">
        <v>1190</v>
      </c>
      <c r="C191" s="2" t="s">
        <v>1633</v>
      </c>
      <c r="D191" s="2" t="s">
        <v>1635</v>
      </c>
      <c r="E191" s="2">
        <v>2024</v>
      </c>
      <c r="F191" s="2" t="s">
        <v>1642</v>
      </c>
      <c r="G191" s="2">
        <v>4332</v>
      </c>
      <c r="H191" s="2">
        <v>6373</v>
      </c>
      <c r="I191" s="2">
        <v>6746</v>
      </c>
      <c r="J191" s="2">
        <v>426794</v>
      </c>
      <c r="K191" s="2">
        <v>14.17</v>
      </c>
      <c r="L191" s="2">
        <v>1</v>
      </c>
      <c r="M191" s="2">
        <v>0.72</v>
      </c>
      <c r="N191" s="2">
        <v>22.61</v>
      </c>
      <c r="O191" s="2">
        <v>48.63</v>
      </c>
      <c r="P191" s="2">
        <v>2.9</v>
      </c>
      <c r="Q191" s="2">
        <v>8429</v>
      </c>
      <c r="R191" s="2">
        <v>2916</v>
      </c>
      <c r="S191" s="2">
        <v>9</v>
      </c>
      <c r="T191">
        <f t="shared" si="6"/>
        <v>27607836</v>
      </c>
      <c r="U191">
        <f t="shared" si="7"/>
        <v>29223672</v>
      </c>
      <c r="V191">
        <f t="shared" si="8"/>
        <v>-2042630</v>
      </c>
    </row>
    <row r="192" spans="1:22" x14ac:dyDescent="0.3">
      <c r="A192" s="2" t="s">
        <v>209</v>
      </c>
      <c r="B192" s="2" t="s">
        <v>1191</v>
      </c>
      <c r="C192" s="2" t="s">
        <v>1632</v>
      </c>
      <c r="D192" s="2" t="s">
        <v>1637</v>
      </c>
      <c r="E192" s="2">
        <v>2024</v>
      </c>
      <c r="F192" s="2" t="s">
        <v>1642</v>
      </c>
      <c r="G192" s="2">
        <v>3447</v>
      </c>
      <c r="H192" s="2">
        <v>6306</v>
      </c>
      <c r="I192" s="2">
        <v>5741</v>
      </c>
      <c r="J192" s="2">
        <v>258434</v>
      </c>
      <c r="K192" s="2">
        <v>11.05</v>
      </c>
      <c r="L192" s="2">
        <v>19</v>
      </c>
      <c r="M192" s="2">
        <v>5.76</v>
      </c>
      <c r="N192" s="2">
        <v>0.02</v>
      </c>
      <c r="O192" s="2">
        <v>62.75</v>
      </c>
      <c r="P192" s="2">
        <v>3.3</v>
      </c>
      <c r="Q192" s="2">
        <v>5849</v>
      </c>
      <c r="R192" s="2">
        <v>9163</v>
      </c>
      <c r="S192" s="2">
        <v>7</v>
      </c>
      <c r="T192">
        <f t="shared" si="6"/>
        <v>21736782</v>
      </c>
      <c r="U192">
        <f t="shared" si="7"/>
        <v>19789227</v>
      </c>
      <c r="V192">
        <f t="shared" si="8"/>
        <v>1689121</v>
      </c>
    </row>
    <row r="193" spans="1:22" x14ac:dyDescent="0.3">
      <c r="A193" s="2" t="s">
        <v>210</v>
      </c>
      <c r="B193" s="2" t="s">
        <v>1192</v>
      </c>
      <c r="C193" s="2" t="s">
        <v>1633</v>
      </c>
      <c r="D193" s="2" t="s">
        <v>1635</v>
      </c>
      <c r="E193" s="2">
        <v>2024</v>
      </c>
      <c r="F193" s="2" t="s">
        <v>1640</v>
      </c>
      <c r="G193" s="2">
        <v>2561</v>
      </c>
      <c r="H193" s="2">
        <v>10092</v>
      </c>
      <c r="I193" s="2">
        <v>7067</v>
      </c>
      <c r="J193" s="2">
        <v>207489</v>
      </c>
      <c r="K193" s="2">
        <v>13.24</v>
      </c>
      <c r="L193" s="2">
        <v>9</v>
      </c>
      <c r="M193" s="2">
        <v>8.5399999999999991</v>
      </c>
      <c r="N193" s="2">
        <v>14.85</v>
      </c>
      <c r="O193" s="2">
        <v>50.85</v>
      </c>
      <c r="P193" s="2">
        <v>4.3</v>
      </c>
      <c r="Q193" s="2">
        <v>15956</v>
      </c>
      <c r="R193" s="2">
        <v>594</v>
      </c>
      <c r="S193" s="2">
        <v>4</v>
      </c>
      <c r="T193">
        <f t="shared" si="6"/>
        <v>25845612</v>
      </c>
      <c r="U193">
        <f t="shared" si="7"/>
        <v>18098587</v>
      </c>
      <c r="V193">
        <f t="shared" si="8"/>
        <v>7539536</v>
      </c>
    </row>
    <row r="194" spans="1:22" x14ac:dyDescent="0.3">
      <c r="A194" s="2" t="s">
        <v>211</v>
      </c>
      <c r="B194" s="2" t="s">
        <v>1193</v>
      </c>
      <c r="C194" s="2" t="s">
        <v>1633</v>
      </c>
      <c r="D194" s="2" t="s">
        <v>1637</v>
      </c>
      <c r="E194" s="2">
        <v>2023</v>
      </c>
      <c r="F194" s="2" t="s">
        <v>1641</v>
      </c>
      <c r="G194" s="2">
        <v>1844</v>
      </c>
      <c r="H194" s="2">
        <v>13682</v>
      </c>
      <c r="I194" s="2">
        <v>7928</v>
      </c>
      <c r="J194" s="2">
        <v>461909</v>
      </c>
      <c r="K194" s="2">
        <v>3.04</v>
      </c>
      <c r="L194" s="2">
        <v>1</v>
      </c>
      <c r="M194" s="2">
        <v>7.25</v>
      </c>
      <c r="N194" s="2">
        <v>17.98</v>
      </c>
      <c r="O194" s="2">
        <v>48.16</v>
      </c>
      <c r="P194" s="2">
        <v>2.1</v>
      </c>
      <c r="Q194" s="2">
        <v>12795</v>
      </c>
      <c r="R194" s="2">
        <v>6660</v>
      </c>
      <c r="S194" s="2">
        <v>8</v>
      </c>
      <c r="T194">
        <f t="shared" si="6"/>
        <v>25229608</v>
      </c>
      <c r="U194">
        <f t="shared" si="7"/>
        <v>14619232</v>
      </c>
      <c r="V194">
        <f t="shared" si="8"/>
        <v>10148467</v>
      </c>
    </row>
    <row r="195" spans="1:22" x14ac:dyDescent="0.3">
      <c r="A195" s="2" t="s">
        <v>212</v>
      </c>
      <c r="B195" s="2" t="s">
        <v>1194</v>
      </c>
      <c r="C195" s="2" t="s">
        <v>1632</v>
      </c>
      <c r="D195" s="2" t="s">
        <v>1635</v>
      </c>
      <c r="E195" s="2">
        <v>2023</v>
      </c>
      <c r="F195" s="2" t="s">
        <v>1641</v>
      </c>
      <c r="G195" s="2">
        <v>709</v>
      </c>
      <c r="H195" s="2">
        <v>18274</v>
      </c>
      <c r="I195" s="2">
        <v>12689</v>
      </c>
      <c r="J195" s="2">
        <v>433100</v>
      </c>
      <c r="K195" s="2">
        <v>8.81</v>
      </c>
      <c r="L195" s="2">
        <v>1</v>
      </c>
      <c r="M195" s="2">
        <v>3.6</v>
      </c>
      <c r="N195" s="2">
        <v>15.47</v>
      </c>
      <c r="O195" s="2">
        <v>76.790000000000006</v>
      </c>
      <c r="P195" s="2">
        <v>1.3</v>
      </c>
      <c r="Q195" s="2">
        <v>19685</v>
      </c>
      <c r="R195" s="2">
        <v>5610</v>
      </c>
      <c r="S195" s="2">
        <v>9</v>
      </c>
      <c r="T195">
        <f t="shared" ref="T195:T258" si="9">G195*H195</f>
        <v>12956266</v>
      </c>
      <c r="U195">
        <f t="shared" ref="U195:U258" si="10">G195*I195</f>
        <v>8996501</v>
      </c>
      <c r="V195">
        <f t="shared" ref="V195:V258" si="11">T195-U195-J195</f>
        <v>3526665</v>
      </c>
    </row>
    <row r="196" spans="1:22" x14ac:dyDescent="0.3">
      <c r="A196" s="2" t="s">
        <v>213</v>
      </c>
      <c r="B196" s="2" t="s">
        <v>1148</v>
      </c>
      <c r="C196" s="2" t="s">
        <v>1634</v>
      </c>
      <c r="D196" s="2" t="s">
        <v>1638</v>
      </c>
      <c r="E196" s="2">
        <v>2023</v>
      </c>
      <c r="F196" s="2" t="s">
        <v>1642</v>
      </c>
      <c r="G196" s="2">
        <v>2861</v>
      </c>
      <c r="H196" s="2">
        <v>13545</v>
      </c>
      <c r="I196" s="2">
        <v>11829</v>
      </c>
      <c r="J196" s="2">
        <v>165598</v>
      </c>
      <c r="K196" s="2">
        <v>10.52</v>
      </c>
      <c r="L196" s="2">
        <v>16</v>
      </c>
      <c r="M196" s="2">
        <v>0.87</v>
      </c>
      <c r="N196" s="2">
        <v>2.04</v>
      </c>
      <c r="O196" s="2">
        <v>70.47</v>
      </c>
      <c r="P196" s="2">
        <v>3.8</v>
      </c>
      <c r="Q196" s="2">
        <v>6656</v>
      </c>
      <c r="R196" s="2">
        <v>3544</v>
      </c>
      <c r="S196" s="2">
        <v>9</v>
      </c>
      <c r="T196">
        <f t="shared" si="9"/>
        <v>38752245</v>
      </c>
      <c r="U196">
        <f t="shared" si="10"/>
        <v>33842769</v>
      </c>
      <c r="V196">
        <f t="shared" si="11"/>
        <v>4743878</v>
      </c>
    </row>
    <row r="197" spans="1:22" x14ac:dyDescent="0.3">
      <c r="A197" s="2" t="s">
        <v>214</v>
      </c>
      <c r="B197" s="2" t="s">
        <v>1131</v>
      </c>
      <c r="C197" s="2" t="s">
        <v>1634</v>
      </c>
      <c r="D197" s="2" t="s">
        <v>1638</v>
      </c>
      <c r="E197" s="2">
        <v>2023</v>
      </c>
      <c r="F197" s="2" t="s">
        <v>1642</v>
      </c>
      <c r="G197" s="2">
        <v>1419</v>
      </c>
      <c r="H197" s="2">
        <v>5930</v>
      </c>
      <c r="I197" s="2">
        <v>13075</v>
      </c>
      <c r="J197" s="2">
        <v>300100</v>
      </c>
      <c r="K197" s="2">
        <v>10.199999999999999</v>
      </c>
      <c r="L197" s="2">
        <v>15</v>
      </c>
      <c r="M197" s="2">
        <v>2.02</v>
      </c>
      <c r="N197" s="2">
        <v>5.44</v>
      </c>
      <c r="O197" s="2">
        <v>48.67</v>
      </c>
      <c r="P197" s="2">
        <v>2.9</v>
      </c>
      <c r="Q197" s="2">
        <v>10728</v>
      </c>
      <c r="R197" s="2">
        <v>9367</v>
      </c>
      <c r="S197" s="2">
        <v>2</v>
      </c>
      <c r="T197">
        <f t="shared" si="9"/>
        <v>8414670</v>
      </c>
      <c r="U197">
        <f t="shared" si="10"/>
        <v>18553425</v>
      </c>
      <c r="V197">
        <f t="shared" si="11"/>
        <v>-10438855</v>
      </c>
    </row>
    <row r="198" spans="1:22" x14ac:dyDescent="0.3">
      <c r="A198" s="2" t="s">
        <v>215</v>
      </c>
      <c r="B198" s="2" t="s">
        <v>1170</v>
      </c>
      <c r="C198" s="2" t="s">
        <v>1634</v>
      </c>
      <c r="D198" s="2" t="s">
        <v>1638</v>
      </c>
      <c r="E198" s="2">
        <v>2023</v>
      </c>
      <c r="F198" s="2" t="s">
        <v>1639</v>
      </c>
      <c r="G198" s="2">
        <v>2036</v>
      </c>
      <c r="H198" s="2">
        <v>10320</v>
      </c>
      <c r="I198" s="2">
        <v>3261</v>
      </c>
      <c r="J198" s="2">
        <v>308589</v>
      </c>
      <c r="K198" s="2">
        <v>6.12</v>
      </c>
      <c r="L198" s="2">
        <v>15</v>
      </c>
      <c r="M198" s="2">
        <v>5.45</v>
      </c>
      <c r="N198" s="2">
        <v>6.26</v>
      </c>
      <c r="O198" s="2">
        <v>18.93</v>
      </c>
      <c r="P198" s="2">
        <v>4.5999999999999996</v>
      </c>
      <c r="Q198" s="2">
        <v>13420</v>
      </c>
      <c r="R198" s="2">
        <v>7643</v>
      </c>
      <c r="S198" s="2">
        <v>8</v>
      </c>
      <c r="T198">
        <f t="shared" si="9"/>
        <v>21011520</v>
      </c>
      <c r="U198">
        <f t="shared" si="10"/>
        <v>6639396</v>
      </c>
      <c r="V198">
        <f t="shared" si="11"/>
        <v>14063535</v>
      </c>
    </row>
    <row r="199" spans="1:22" x14ac:dyDescent="0.3">
      <c r="A199" s="2" t="s">
        <v>216</v>
      </c>
      <c r="B199" s="2" t="s">
        <v>1195</v>
      </c>
      <c r="C199" s="2" t="s">
        <v>1632</v>
      </c>
      <c r="D199" s="2" t="s">
        <v>1637</v>
      </c>
      <c r="E199" s="2">
        <v>2024</v>
      </c>
      <c r="F199" s="2" t="s">
        <v>1640</v>
      </c>
      <c r="G199" s="2">
        <v>196</v>
      </c>
      <c r="H199" s="2">
        <v>5732</v>
      </c>
      <c r="I199" s="2">
        <v>14836</v>
      </c>
      <c r="J199" s="2">
        <v>234233</v>
      </c>
      <c r="K199" s="2">
        <v>0.23</v>
      </c>
      <c r="L199" s="2">
        <v>13</v>
      </c>
      <c r="M199" s="2">
        <v>2.0699999999999998</v>
      </c>
      <c r="N199" s="2">
        <v>20.79</v>
      </c>
      <c r="O199" s="2">
        <v>19.23</v>
      </c>
      <c r="P199" s="2">
        <v>4.9000000000000004</v>
      </c>
      <c r="Q199" s="2">
        <v>8932</v>
      </c>
      <c r="R199" s="2">
        <v>7662</v>
      </c>
      <c r="S199" s="2">
        <v>4</v>
      </c>
      <c r="T199">
        <f t="shared" si="9"/>
        <v>1123472</v>
      </c>
      <c r="U199">
        <f t="shared" si="10"/>
        <v>2907856</v>
      </c>
      <c r="V199">
        <f t="shared" si="11"/>
        <v>-2018617</v>
      </c>
    </row>
    <row r="200" spans="1:22" x14ac:dyDescent="0.3">
      <c r="A200" s="2" t="s">
        <v>217</v>
      </c>
      <c r="B200" s="2" t="s">
        <v>1196</v>
      </c>
      <c r="C200" s="2" t="s">
        <v>1632</v>
      </c>
      <c r="D200" s="2" t="s">
        <v>1636</v>
      </c>
      <c r="E200" s="2">
        <v>2024</v>
      </c>
      <c r="F200" s="2" t="s">
        <v>1640</v>
      </c>
      <c r="G200" s="2">
        <v>3269</v>
      </c>
      <c r="H200" s="2">
        <v>12622</v>
      </c>
      <c r="I200" s="2">
        <v>12235</v>
      </c>
      <c r="J200" s="2">
        <v>302388</v>
      </c>
      <c r="K200" s="2">
        <v>8.74</v>
      </c>
      <c r="L200" s="2">
        <v>6</v>
      </c>
      <c r="M200" s="2">
        <v>5.44</v>
      </c>
      <c r="N200" s="2">
        <v>11.58</v>
      </c>
      <c r="O200" s="2">
        <v>74.12</v>
      </c>
      <c r="P200" s="2">
        <v>2.6</v>
      </c>
      <c r="Q200" s="2">
        <v>13703</v>
      </c>
      <c r="R200" s="2">
        <v>4094</v>
      </c>
      <c r="S200" s="2">
        <v>3</v>
      </c>
      <c r="T200">
        <f t="shared" si="9"/>
        <v>41261318</v>
      </c>
      <c r="U200">
        <f t="shared" si="10"/>
        <v>39996215</v>
      </c>
      <c r="V200">
        <f t="shared" si="11"/>
        <v>962715</v>
      </c>
    </row>
    <row r="201" spans="1:22" x14ac:dyDescent="0.3">
      <c r="A201" s="2" t="s">
        <v>218</v>
      </c>
      <c r="B201" s="2" t="s">
        <v>1069</v>
      </c>
      <c r="C201" s="2" t="s">
        <v>1634</v>
      </c>
      <c r="D201" s="2" t="s">
        <v>1637</v>
      </c>
      <c r="E201" s="2">
        <v>2024</v>
      </c>
      <c r="F201" s="2" t="s">
        <v>1639</v>
      </c>
      <c r="G201" s="2">
        <v>2961</v>
      </c>
      <c r="H201" s="2">
        <v>16523</v>
      </c>
      <c r="I201" s="2">
        <v>12351</v>
      </c>
      <c r="J201" s="2">
        <v>183241</v>
      </c>
      <c r="K201" s="2">
        <v>3.8</v>
      </c>
      <c r="L201" s="2">
        <v>10</v>
      </c>
      <c r="M201" s="2">
        <v>2.3199999999999998</v>
      </c>
      <c r="N201" s="2">
        <v>12.17</v>
      </c>
      <c r="O201" s="2">
        <v>52.35</v>
      </c>
      <c r="P201" s="2">
        <v>2.7</v>
      </c>
      <c r="Q201" s="2">
        <v>7689</v>
      </c>
      <c r="R201" s="2">
        <v>7353</v>
      </c>
      <c r="S201" s="2">
        <v>3</v>
      </c>
      <c r="T201">
        <f t="shared" si="9"/>
        <v>48924603</v>
      </c>
      <c r="U201">
        <f t="shared" si="10"/>
        <v>36571311</v>
      </c>
      <c r="V201">
        <f t="shared" si="11"/>
        <v>12170051</v>
      </c>
    </row>
    <row r="202" spans="1:22" x14ac:dyDescent="0.3">
      <c r="A202" s="2" t="s">
        <v>219</v>
      </c>
      <c r="B202" s="2" t="s">
        <v>1197</v>
      </c>
      <c r="C202" s="2" t="s">
        <v>1634</v>
      </c>
      <c r="D202" s="2" t="s">
        <v>1638</v>
      </c>
      <c r="E202" s="2">
        <v>2024</v>
      </c>
      <c r="F202" s="2" t="s">
        <v>1640</v>
      </c>
      <c r="G202" s="2">
        <v>1784</v>
      </c>
      <c r="H202" s="2">
        <v>9507</v>
      </c>
      <c r="I202" s="2">
        <v>1485</v>
      </c>
      <c r="J202" s="2">
        <v>265164</v>
      </c>
      <c r="K202" s="2">
        <v>6.75</v>
      </c>
      <c r="L202" s="2">
        <v>0</v>
      </c>
      <c r="M202" s="2">
        <v>8.49</v>
      </c>
      <c r="N202" s="2">
        <v>23.37</v>
      </c>
      <c r="O202" s="2">
        <v>48.53</v>
      </c>
      <c r="P202" s="2">
        <v>2.6</v>
      </c>
      <c r="Q202" s="2">
        <v>2642</v>
      </c>
      <c r="R202" s="2">
        <v>145</v>
      </c>
      <c r="S202" s="2">
        <v>9</v>
      </c>
      <c r="T202">
        <f t="shared" si="9"/>
        <v>16960488</v>
      </c>
      <c r="U202">
        <f t="shared" si="10"/>
        <v>2649240</v>
      </c>
      <c r="V202">
        <f t="shared" si="11"/>
        <v>14046084</v>
      </c>
    </row>
    <row r="203" spans="1:22" x14ac:dyDescent="0.3">
      <c r="A203" s="2" t="s">
        <v>220</v>
      </c>
      <c r="B203" s="2" t="s">
        <v>1198</v>
      </c>
      <c r="C203" s="2" t="s">
        <v>1633</v>
      </c>
      <c r="D203" s="2" t="s">
        <v>1637</v>
      </c>
      <c r="E203" s="2">
        <v>2023</v>
      </c>
      <c r="F203" s="2" t="s">
        <v>1642</v>
      </c>
      <c r="G203" s="2">
        <v>1893</v>
      </c>
      <c r="H203" s="2">
        <v>19405</v>
      </c>
      <c r="I203" s="2">
        <v>2960</v>
      </c>
      <c r="J203" s="2">
        <v>203124</v>
      </c>
      <c r="K203" s="2">
        <v>14.36</v>
      </c>
      <c r="L203" s="2">
        <v>10</v>
      </c>
      <c r="M203" s="2">
        <v>3.97</v>
      </c>
      <c r="N203" s="2">
        <v>15.93</v>
      </c>
      <c r="O203" s="2">
        <v>64.45</v>
      </c>
      <c r="P203" s="2">
        <v>2.2999999999999998</v>
      </c>
      <c r="Q203" s="2">
        <v>9114</v>
      </c>
      <c r="R203" s="2">
        <v>2157</v>
      </c>
      <c r="S203" s="2">
        <v>10</v>
      </c>
      <c r="T203">
        <f t="shared" si="9"/>
        <v>36733665</v>
      </c>
      <c r="U203">
        <f t="shared" si="10"/>
        <v>5603280</v>
      </c>
      <c r="V203">
        <f t="shared" si="11"/>
        <v>30927261</v>
      </c>
    </row>
    <row r="204" spans="1:22" x14ac:dyDescent="0.3">
      <c r="A204" s="2" t="s">
        <v>221</v>
      </c>
      <c r="B204" s="2" t="s">
        <v>1199</v>
      </c>
      <c r="C204" s="2" t="s">
        <v>1634</v>
      </c>
      <c r="D204" s="2" t="s">
        <v>1637</v>
      </c>
      <c r="E204" s="2">
        <v>2023</v>
      </c>
      <c r="F204" s="2" t="s">
        <v>1639</v>
      </c>
      <c r="G204" s="2">
        <v>538</v>
      </c>
      <c r="H204" s="2">
        <v>10518</v>
      </c>
      <c r="I204" s="2">
        <v>7831</v>
      </c>
      <c r="J204" s="2">
        <v>254923</v>
      </c>
      <c r="K204" s="2">
        <v>5.99</v>
      </c>
      <c r="L204" s="2">
        <v>3</v>
      </c>
      <c r="M204" s="2">
        <v>2.46</v>
      </c>
      <c r="N204" s="2">
        <v>22.47</v>
      </c>
      <c r="O204" s="2">
        <v>78.709999999999994</v>
      </c>
      <c r="P204" s="2">
        <v>4.0999999999999996</v>
      </c>
      <c r="Q204" s="2">
        <v>15753</v>
      </c>
      <c r="R204" s="2">
        <v>763</v>
      </c>
      <c r="S204" s="2">
        <v>4</v>
      </c>
      <c r="T204">
        <f t="shared" si="9"/>
        <v>5658684</v>
      </c>
      <c r="U204">
        <f t="shared" si="10"/>
        <v>4213078</v>
      </c>
      <c r="V204">
        <f t="shared" si="11"/>
        <v>1190683</v>
      </c>
    </row>
    <row r="205" spans="1:22" x14ac:dyDescent="0.3">
      <c r="A205" s="2" t="s">
        <v>222</v>
      </c>
      <c r="B205" s="2" t="s">
        <v>1200</v>
      </c>
      <c r="C205" s="2" t="s">
        <v>1632</v>
      </c>
      <c r="D205" s="2" t="s">
        <v>1638</v>
      </c>
      <c r="E205" s="2">
        <v>2024</v>
      </c>
      <c r="F205" s="2" t="s">
        <v>1640</v>
      </c>
      <c r="G205" s="2">
        <v>3026</v>
      </c>
      <c r="H205" s="2">
        <v>3000</v>
      </c>
      <c r="I205" s="2">
        <v>12980</v>
      </c>
      <c r="J205" s="2">
        <v>58036</v>
      </c>
      <c r="K205" s="2">
        <v>12.6</v>
      </c>
      <c r="L205" s="2">
        <v>6</v>
      </c>
      <c r="M205" s="2">
        <v>8.1199999999999992</v>
      </c>
      <c r="N205" s="2">
        <v>11.41</v>
      </c>
      <c r="O205" s="2">
        <v>60.31</v>
      </c>
      <c r="P205" s="2">
        <v>4</v>
      </c>
      <c r="Q205" s="2">
        <v>19513</v>
      </c>
      <c r="R205" s="2">
        <v>4768</v>
      </c>
      <c r="S205" s="2">
        <v>4</v>
      </c>
      <c r="T205">
        <f t="shared" si="9"/>
        <v>9078000</v>
      </c>
      <c r="U205">
        <f t="shared" si="10"/>
        <v>39277480</v>
      </c>
      <c r="V205">
        <f t="shared" si="11"/>
        <v>-30257516</v>
      </c>
    </row>
    <row r="206" spans="1:22" x14ac:dyDescent="0.3">
      <c r="A206" s="2" t="s">
        <v>223</v>
      </c>
      <c r="B206" s="2" t="s">
        <v>1201</v>
      </c>
      <c r="C206" s="2" t="s">
        <v>1632</v>
      </c>
      <c r="D206" s="2" t="s">
        <v>1636</v>
      </c>
      <c r="E206" s="2">
        <v>2024</v>
      </c>
      <c r="F206" s="2" t="s">
        <v>1641</v>
      </c>
      <c r="G206" s="2">
        <v>2009</v>
      </c>
      <c r="H206" s="2">
        <v>8237</v>
      </c>
      <c r="I206" s="2">
        <v>13058</v>
      </c>
      <c r="J206" s="2">
        <v>81778</v>
      </c>
      <c r="K206" s="2">
        <v>2.83</v>
      </c>
      <c r="L206" s="2">
        <v>14</v>
      </c>
      <c r="M206" s="2">
        <v>3.43</v>
      </c>
      <c r="N206" s="2">
        <v>3.74</v>
      </c>
      <c r="O206" s="2">
        <v>71.03</v>
      </c>
      <c r="P206" s="2">
        <v>2.9</v>
      </c>
      <c r="Q206" s="2">
        <v>18646</v>
      </c>
      <c r="R206" s="2">
        <v>2129</v>
      </c>
      <c r="S206" s="2">
        <v>7</v>
      </c>
      <c r="T206">
        <f t="shared" si="9"/>
        <v>16548133</v>
      </c>
      <c r="U206">
        <f t="shared" si="10"/>
        <v>26233522</v>
      </c>
      <c r="V206">
        <f t="shared" si="11"/>
        <v>-9767167</v>
      </c>
    </row>
    <row r="207" spans="1:22" x14ac:dyDescent="0.3">
      <c r="A207" s="2" t="s">
        <v>224</v>
      </c>
      <c r="B207" s="2" t="s">
        <v>1202</v>
      </c>
      <c r="C207" s="2" t="s">
        <v>1632</v>
      </c>
      <c r="D207" s="2" t="s">
        <v>1637</v>
      </c>
      <c r="E207" s="2">
        <v>2023</v>
      </c>
      <c r="F207" s="2" t="s">
        <v>1639</v>
      </c>
      <c r="G207" s="2">
        <v>2435</v>
      </c>
      <c r="H207" s="2">
        <v>4794</v>
      </c>
      <c r="I207" s="2">
        <v>10559</v>
      </c>
      <c r="J207" s="2">
        <v>470950</v>
      </c>
      <c r="K207" s="2">
        <v>10.09</v>
      </c>
      <c r="L207" s="2">
        <v>17</v>
      </c>
      <c r="M207" s="2">
        <v>1.1100000000000001</v>
      </c>
      <c r="N207" s="2">
        <v>23.25</v>
      </c>
      <c r="O207" s="2">
        <v>71.22</v>
      </c>
      <c r="P207" s="2">
        <v>1.2</v>
      </c>
      <c r="Q207" s="2">
        <v>8405</v>
      </c>
      <c r="R207" s="2">
        <v>5817</v>
      </c>
      <c r="S207" s="2">
        <v>12</v>
      </c>
      <c r="T207">
        <f t="shared" si="9"/>
        <v>11673390</v>
      </c>
      <c r="U207">
        <f t="shared" si="10"/>
        <v>25711165</v>
      </c>
      <c r="V207">
        <f t="shared" si="11"/>
        <v>-14508725</v>
      </c>
    </row>
    <row r="208" spans="1:22" x14ac:dyDescent="0.3">
      <c r="A208" s="2" t="s">
        <v>225</v>
      </c>
      <c r="B208" s="2" t="s">
        <v>1202</v>
      </c>
      <c r="C208" s="2" t="s">
        <v>1634</v>
      </c>
      <c r="D208" s="2" t="s">
        <v>1636</v>
      </c>
      <c r="E208" s="2">
        <v>2023</v>
      </c>
      <c r="F208" s="2" t="s">
        <v>1641</v>
      </c>
      <c r="G208" s="2">
        <v>2969</v>
      </c>
      <c r="H208" s="2">
        <v>5997</v>
      </c>
      <c r="I208" s="2">
        <v>6141</v>
      </c>
      <c r="J208" s="2">
        <v>204245</v>
      </c>
      <c r="K208" s="2">
        <v>14.66</v>
      </c>
      <c r="L208" s="2">
        <v>11</v>
      </c>
      <c r="M208" s="2">
        <v>5.7</v>
      </c>
      <c r="N208" s="2">
        <v>11.47</v>
      </c>
      <c r="O208" s="2">
        <v>38.5</v>
      </c>
      <c r="P208" s="2">
        <v>2.2000000000000002</v>
      </c>
      <c r="Q208" s="2">
        <v>6389</v>
      </c>
      <c r="R208" s="2">
        <v>2796</v>
      </c>
      <c r="S208" s="2">
        <v>11</v>
      </c>
      <c r="T208">
        <f t="shared" si="9"/>
        <v>17805093</v>
      </c>
      <c r="U208">
        <f t="shared" si="10"/>
        <v>18232629</v>
      </c>
      <c r="V208">
        <f t="shared" si="11"/>
        <v>-631781</v>
      </c>
    </row>
    <row r="209" spans="1:22" x14ac:dyDescent="0.3">
      <c r="A209" s="2" t="s">
        <v>226</v>
      </c>
      <c r="B209" s="2" t="s">
        <v>1203</v>
      </c>
      <c r="C209" s="2" t="s">
        <v>1633</v>
      </c>
      <c r="D209" s="2" t="s">
        <v>1636</v>
      </c>
      <c r="E209" s="2">
        <v>2023</v>
      </c>
      <c r="F209" s="2" t="s">
        <v>1641</v>
      </c>
      <c r="G209" s="2">
        <v>4786</v>
      </c>
      <c r="H209" s="2">
        <v>19350</v>
      </c>
      <c r="I209" s="2">
        <v>838</v>
      </c>
      <c r="J209" s="2">
        <v>211475</v>
      </c>
      <c r="K209" s="2">
        <v>1.53</v>
      </c>
      <c r="L209" s="2">
        <v>16</v>
      </c>
      <c r="M209" s="2">
        <v>5.82</v>
      </c>
      <c r="N209" s="2">
        <v>4.54</v>
      </c>
      <c r="O209" s="2">
        <v>31.93</v>
      </c>
      <c r="P209" s="2">
        <v>2.2000000000000002</v>
      </c>
      <c r="Q209" s="2">
        <v>6339</v>
      </c>
      <c r="R209" s="2">
        <v>8931</v>
      </c>
      <c r="S209" s="2">
        <v>2</v>
      </c>
      <c r="T209">
        <f t="shared" si="9"/>
        <v>92609100</v>
      </c>
      <c r="U209">
        <f t="shared" si="10"/>
        <v>4010668</v>
      </c>
      <c r="V209">
        <f t="shared" si="11"/>
        <v>88386957</v>
      </c>
    </row>
    <row r="210" spans="1:22" x14ac:dyDescent="0.3">
      <c r="A210" s="2" t="s">
        <v>227</v>
      </c>
      <c r="B210" s="2" t="s">
        <v>1204</v>
      </c>
      <c r="C210" s="2" t="s">
        <v>1633</v>
      </c>
      <c r="D210" s="2" t="s">
        <v>1636</v>
      </c>
      <c r="E210" s="2">
        <v>2024</v>
      </c>
      <c r="F210" s="2" t="s">
        <v>1641</v>
      </c>
      <c r="G210" s="2">
        <v>1852</v>
      </c>
      <c r="H210" s="2">
        <v>2114</v>
      </c>
      <c r="I210" s="2">
        <v>11536</v>
      </c>
      <c r="J210" s="2">
        <v>252747</v>
      </c>
      <c r="K210" s="2">
        <v>0.12</v>
      </c>
      <c r="L210" s="2">
        <v>0</v>
      </c>
      <c r="M210" s="2">
        <v>7.15</v>
      </c>
      <c r="N210" s="2">
        <v>7.56</v>
      </c>
      <c r="O210" s="2">
        <v>74.09</v>
      </c>
      <c r="P210" s="2">
        <v>4.2</v>
      </c>
      <c r="Q210" s="2">
        <v>5457</v>
      </c>
      <c r="R210" s="2">
        <v>2763</v>
      </c>
      <c r="S210" s="2">
        <v>7</v>
      </c>
      <c r="T210">
        <f t="shared" si="9"/>
        <v>3915128</v>
      </c>
      <c r="U210">
        <f t="shared" si="10"/>
        <v>21364672</v>
      </c>
      <c r="V210">
        <f t="shared" si="11"/>
        <v>-17702291</v>
      </c>
    </row>
    <row r="211" spans="1:22" x14ac:dyDescent="0.3">
      <c r="A211" s="2" t="s">
        <v>228</v>
      </c>
      <c r="B211" s="2" t="s">
        <v>1205</v>
      </c>
      <c r="C211" s="2" t="s">
        <v>1634</v>
      </c>
      <c r="D211" s="2" t="s">
        <v>1635</v>
      </c>
      <c r="E211" s="2">
        <v>2023</v>
      </c>
      <c r="F211" s="2" t="s">
        <v>1641</v>
      </c>
      <c r="G211" s="2">
        <v>4111</v>
      </c>
      <c r="H211" s="2">
        <v>10874</v>
      </c>
      <c r="I211" s="2">
        <v>5675</v>
      </c>
      <c r="J211" s="2">
        <v>449560</v>
      </c>
      <c r="K211" s="2">
        <v>6.5</v>
      </c>
      <c r="L211" s="2">
        <v>10</v>
      </c>
      <c r="M211" s="2">
        <v>2.4</v>
      </c>
      <c r="N211" s="2">
        <v>1.27</v>
      </c>
      <c r="O211" s="2">
        <v>40.17</v>
      </c>
      <c r="P211" s="2">
        <v>1.4</v>
      </c>
      <c r="Q211" s="2">
        <v>2057</v>
      </c>
      <c r="R211" s="2">
        <v>2845</v>
      </c>
      <c r="S211" s="2">
        <v>13</v>
      </c>
      <c r="T211">
        <f t="shared" si="9"/>
        <v>44703014</v>
      </c>
      <c r="U211">
        <f t="shared" si="10"/>
        <v>23329925</v>
      </c>
      <c r="V211">
        <f t="shared" si="11"/>
        <v>20923529</v>
      </c>
    </row>
    <row r="212" spans="1:22" x14ac:dyDescent="0.3">
      <c r="A212" s="2" t="s">
        <v>229</v>
      </c>
      <c r="B212" s="2" t="s">
        <v>1206</v>
      </c>
      <c r="C212" s="2" t="s">
        <v>1634</v>
      </c>
      <c r="D212" s="2" t="s">
        <v>1638</v>
      </c>
      <c r="E212" s="2">
        <v>2024</v>
      </c>
      <c r="F212" s="2" t="s">
        <v>1642</v>
      </c>
      <c r="G212" s="2">
        <v>3419</v>
      </c>
      <c r="H212" s="2">
        <v>4167</v>
      </c>
      <c r="I212" s="2">
        <v>2056</v>
      </c>
      <c r="J212" s="2">
        <v>68800</v>
      </c>
      <c r="K212" s="2">
        <v>1.39</v>
      </c>
      <c r="L212" s="2">
        <v>0</v>
      </c>
      <c r="M212" s="2">
        <v>4.4400000000000004</v>
      </c>
      <c r="N212" s="2">
        <v>11.71</v>
      </c>
      <c r="O212" s="2">
        <v>82.27</v>
      </c>
      <c r="P212" s="2">
        <v>4.2</v>
      </c>
      <c r="Q212" s="2">
        <v>6121</v>
      </c>
      <c r="R212" s="2">
        <v>5104</v>
      </c>
      <c r="S212" s="2">
        <v>4</v>
      </c>
      <c r="T212">
        <f t="shared" si="9"/>
        <v>14246973</v>
      </c>
      <c r="U212">
        <f t="shared" si="10"/>
        <v>7029464</v>
      </c>
      <c r="V212">
        <f t="shared" si="11"/>
        <v>7148709</v>
      </c>
    </row>
    <row r="213" spans="1:22" x14ac:dyDescent="0.3">
      <c r="A213" s="2" t="s">
        <v>230</v>
      </c>
      <c r="B213" s="2" t="s">
        <v>1207</v>
      </c>
      <c r="C213" s="2" t="s">
        <v>1633</v>
      </c>
      <c r="D213" s="2" t="s">
        <v>1638</v>
      </c>
      <c r="E213" s="2">
        <v>2023</v>
      </c>
      <c r="F213" s="2" t="s">
        <v>1642</v>
      </c>
      <c r="G213" s="2">
        <v>312</v>
      </c>
      <c r="H213" s="2">
        <v>14909</v>
      </c>
      <c r="I213" s="2">
        <v>11982</v>
      </c>
      <c r="J213" s="2">
        <v>337516</v>
      </c>
      <c r="K213" s="2">
        <v>11.23</v>
      </c>
      <c r="L213" s="2">
        <v>14</v>
      </c>
      <c r="M213" s="2">
        <v>2.82</v>
      </c>
      <c r="N213" s="2">
        <v>21.33</v>
      </c>
      <c r="O213" s="2">
        <v>15.58</v>
      </c>
      <c r="P213" s="2">
        <v>3.7</v>
      </c>
      <c r="Q213" s="2">
        <v>16432</v>
      </c>
      <c r="R213" s="2">
        <v>6421</v>
      </c>
      <c r="S213" s="2">
        <v>12</v>
      </c>
      <c r="T213">
        <f t="shared" si="9"/>
        <v>4651608</v>
      </c>
      <c r="U213">
        <f t="shared" si="10"/>
        <v>3738384</v>
      </c>
      <c r="V213">
        <f t="shared" si="11"/>
        <v>575708</v>
      </c>
    </row>
    <row r="214" spans="1:22" x14ac:dyDescent="0.3">
      <c r="A214" s="2" t="s">
        <v>231</v>
      </c>
      <c r="B214" s="2" t="s">
        <v>1208</v>
      </c>
      <c r="C214" s="2" t="s">
        <v>1634</v>
      </c>
      <c r="D214" s="2" t="s">
        <v>1637</v>
      </c>
      <c r="E214" s="2">
        <v>2023</v>
      </c>
      <c r="F214" s="2" t="s">
        <v>1641</v>
      </c>
      <c r="G214" s="2">
        <v>673</v>
      </c>
      <c r="H214" s="2">
        <v>18014</v>
      </c>
      <c r="I214" s="2">
        <v>8497</v>
      </c>
      <c r="J214" s="2">
        <v>373660</v>
      </c>
      <c r="K214" s="2">
        <v>13.72</v>
      </c>
      <c r="L214" s="2">
        <v>9</v>
      </c>
      <c r="M214" s="2">
        <v>0.81</v>
      </c>
      <c r="N214" s="2">
        <v>23.34</v>
      </c>
      <c r="O214" s="2">
        <v>14.66</v>
      </c>
      <c r="P214" s="2">
        <v>3.9</v>
      </c>
      <c r="Q214" s="2">
        <v>2339</v>
      </c>
      <c r="R214" s="2">
        <v>5225</v>
      </c>
      <c r="S214" s="2">
        <v>5</v>
      </c>
      <c r="T214">
        <f t="shared" si="9"/>
        <v>12123422</v>
      </c>
      <c r="U214">
        <f t="shared" si="10"/>
        <v>5718481</v>
      </c>
      <c r="V214">
        <f t="shared" si="11"/>
        <v>6031281</v>
      </c>
    </row>
    <row r="215" spans="1:22" x14ac:dyDescent="0.3">
      <c r="A215" s="2" t="s">
        <v>232</v>
      </c>
      <c r="B215" s="2" t="s">
        <v>1209</v>
      </c>
      <c r="C215" s="2" t="s">
        <v>1633</v>
      </c>
      <c r="D215" s="2" t="s">
        <v>1636</v>
      </c>
      <c r="E215" s="2">
        <v>2023</v>
      </c>
      <c r="F215" s="2" t="s">
        <v>1642</v>
      </c>
      <c r="G215" s="2">
        <v>1066</v>
      </c>
      <c r="H215" s="2">
        <v>4483</v>
      </c>
      <c r="I215" s="2">
        <v>2996</v>
      </c>
      <c r="J215" s="2">
        <v>332682</v>
      </c>
      <c r="K215" s="2">
        <v>6.51</v>
      </c>
      <c r="L215" s="2">
        <v>6</v>
      </c>
      <c r="M215" s="2">
        <v>8.77</v>
      </c>
      <c r="N215" s="2">
        <v>23.32</v>
      </c>
      <c r="O215" s="2">
        <v>84.16</v>
      </c>
      <c r="P215" s="2">
        <v>2.7</v>
      </c>
      <c r="Q215" s="2">
        <v>10743</v>
      </c>
      <c r="R215" s="2">
        <v>5048</v>
      </c>
      <c r="S215" s="2">
        <v>10</v>
      </c>
      <c r="T215">
        <f t="shared" si="9"/>
        <v>4778878</v>
      </c>
      <c r="U215">
        <f t="shared" si="10"/>
        <v>3193736</v>
      </c>
      <c r="V215">
        <f t="shared" si="11"/>
        <v>1252460</v>
      </c>
    </row>
    <row r="216" spans="1:22" x14ac:dyDescent="0.3">
      <c r="A216" s="2" t="s">
        <v>233</v>
      </c>
      <c r="B216" s="2" t="s">
        <v>1063</v>
      </c>
      <c r="C216" s="2" t="s">
        <v>1632</v>
      </c>
      <c r="D216" s="2" t="s">
        <v>1638</v>
      </c>
      <c r="E216" s="2">
        <v>2024</v>
      </c>
      <c r="F216" s="2" t="s">
        <v>1639</v>
      </c>
      <c r="G216" s="2">
        <v>3693</v>
      </c>
      <c r="H216" s="2">
        <v>14151</v>
      </c>
      <c r="I216" s="2">
        <v>12460</v>
      </c>
      <c r="J216" s="2">
        <v>376062</v>
      </c>
      <c r="K216" s="2">
        <v>3.88</v>
      </c>
      <c r="L216" s="2">
        <v>1</v>
      </c>
      <c r="M216" s="2">
        <v>7.29</v>
      </c>
      <c r="N216" s="2">
        <v>3.13</v>
      </c>
      <c r="O216" s="2">
        <v>61.88</v>
      </c>
      <c r="P216" s="2">
        <v>3.7</v>
      </c>
      <c r="Q216" s="2">
        <v>11096</v>
      </c>
      <c r="R216" s="2">
        <v>4502</v>
      </c>
      <c r="S216" s="2">
        <v>4</v>
      </c>
      <c r="T216">
        <f t="shared" si="9"/>
        <v>52259643</v>
      </c>
      <c r="U216">
        <f t="shared" si="10"/>
        <v>46014780</v>
      </c>
      <c r="V216">
        <f t="shared" si="11"/>
        <v>5868801</v>
      </c>
    </row>
    <row r="217" spans="1:22" x14ac:dyDescent="0.3">
      <c r="A217" s="2" t="s">
        <v>234</v>
      </c>
      <c r="B217" s="2" t="s">
        <v>1210</v>
      </c>
      <c r="C217" s="2" t="s">
        <v>1633</v>
      </c>
      <c r="D217" s="2" t="s">
        <v>1637</v>
      </c>
      <c r="E217" s="2">
        <v>2024</v>
      </c>
      <c r="F217" s="2" t="s">
        <v>1641</v>
      </c>
      <c r="G217" s="2">
        <v>2099</v>
      </c>
      <c r="H217" s="2">
        <v>9730</v>
      </c>
      <c r="I217" s="2">
        <v>7965</v>
      </c>
      <c r="J217" s="2">
        <v>458189</v>
      </c>
      <c r="K217" s="2">
        <v>6.52</v>
      </c>
      <c r="L217" s="2">
        <v>9</v>
      </c>
      <c r="M217" s="2">
        <v>3.01</v>
      </c>
      <c r="N217" s="2">
        <v>9.5500000000000007</v>
      </c>
      <c r="O217" s="2">
        <v>40.369999999999997</v>
      </c>
      <c r="P217" s="2">
        <v>3.4</v>
      </c>
      <c r="Q217" s="2">
        <v>8498</v>
      </c>
      <c r="R217" s="2">
        <v>3527</v>
      </c>
      <c r="S217" s="2">
        <v>2</v>
      </c>
      <c r="T217">
        <f t="shared" si="9"/>
        <v>20423270</v>
      </c>
      <c r="U217">
        <f t="shared" si="10"/>
        <v>16718535</v>
      </c>
      <c r="V217">
        <f t="shared" si="11"/>
        <v>3246546</v>
      </c>
    </row>
    <row r="218" spans="1:22" x14ac:dyDescent="0.3">
      <c r="A218" s="2" t="s">
        <v>235</v>
      </c>
      <c r="B218" s="2" t="s">
        <v>1211</v>
      </c>
      <c r="C218" s="2" t="s">
        <v>1632</v>
      </c>
      <c r="D218" s="2" t="s">
        <v>1636</v>
      </c>
      <c r="E218" s="2">
        <v>2024</v>
      </c>
      <c r="F218" s="2" t="s">
        <v>1639</v>
      </c>
      <c r="G218" s="2">
        <v>3773</v>
      </c>
      <c r="H218" s="2">
        <v>8140</v>
      </c>
      <c r="I218" s="2">
        <v>11700</v>
      </c>
      <c r="J218" s="2">
        <v>383299</v>
      </c>
      <c r="K218" s="2">
        <v>10.85</v>
      </c>
      <c r="L218" s="2">
        <v>3</v>
      </c>
      <c r="M218" s="2">
        <v>5.99</v>
      </c>
      <c r="N218" s="2">
        <v>0.71</v>
      </c>
      <c r="O218" s="2">
        <v>70.400000000000006</v>
      </c>
      <c r="P218" s="2">
        <v>4.0999999999999996</v>
      </c>
      <c r="Q218" s="2">
        <v>11629</v>
      </c>
      <c r="R218" s="2">
        <v>6012</v>
      </c>
      <c r="S218" s="2">
        <v>4</v>
      </c>
      <c r="T218">
        <f t="shared" si="9"/>
        <v>30712220</v>
      </c>
      <c r="U218">
        <f t="shared" si="10"/>
        <v>44144100</v>
      </c>
      <c r="V218">
        <f t="shared" si="11"/>
        <v>-13815179</v>
      </c>
    </row>
    <row r="219" spans="1:22" x14ac:dyDescent="0.3">
      <c r="A219" s="2" t="s">
        <v>236</v>
      </c>
      <c r="B219" s="2" t="s">
        <v>1212</v>
      </c>
      <c r="C219" s="2" t="s">
        <v>1632</v>
      </c>
      <c r="D219" s="2" t="s">
        <v>1638</v>
      </c>
      <c r="E219" s="2">
        <v>2024</v>
      </c>
      <c r="F219" s="2" t="s">
        <v>1642</v>
      </c>
      <c r="G219" s="2">
        <v>4598</v>
      </c>
      <c r="H219" s="2">
        <v>13279</v>
      </c>
      <c r="I219" s="2">
        <v>1101</v>
      </c>
      <c r="J219" s="2">
        <v>281312</v>
      </c>
      <c r="K219" s="2">
        <v>0.14000000000000001</v>
      </c>
      <c r="L219" s="2">
        <v>11</v>
      </c>
      <c r="M219" s="2">
        <v>2.0099999999999998</v>
      </c>
      <c r="N219" s="2">
        <v>21.38</v>
      </c>
      <c r="O219" s="2">
        <v>63.79</v>
      </c>
      <c r="P219" s="2">
        <v>2.8</v>
      </c>
      <c r="Q219" s="2">
        <v>2010</v>
      </c>
      <c r="R219" s="2">
        <v>494</v>
      </c>
      <c r="S219" s="2">
        <v>8</v>
      </c>
      <c r="T219">
        <f t="shared" si="9"/>
        <v>61056842</v>
      </c>
      <c r="U219">
        <f t="shared" si="10"/>
        <v>5062398</v>
      </c>
      <c r="V219">
        <f t="shared" si="11"/>
        <v>55713132</v>
      </c>
    </row>
    <row r="220" spans="1:22" x14ac:dyDescent="0.3">
      <c r="A220" s="2" t="s">
        <v>237</v>
      </c>
      <c r="B220" s="2" t="s">
        <v>1082</v>
      </c>
      <c r="C220" s="2" t="s">
        <v>1633</v>
      </c>
      <c r="D220" s="2" t="s">
        <v>1636</v>
      </c>
      <c r="E220" s="2">
        <v>2024</v>
      </c>
      <c r="F220" s="2" t="s">
        <v>1640</v>
      </c>
      <c r="G220" s="2">
        <v>3158</v>
      </c>
      <c r="H220" s="2">
        <v>16817</v>
      </c>
      <c r="I220" s="2">
        <v>8327</v>
      </c>
      <c r="J220" s="2">
        <v>109500</v>
      </c>
      <c r="K220" s="2">
        <v>8.84</v>
      </c>
      <c r="L220" s="2">
        <v>18</v>
      </c>
      <c r="M220" s="2">
        <v>8.9</v>
      </c>
      <c r="N220" s="2">
        <v>8.9700000000000006</v>
      </c>
      <c r="O220" s="2">
        <v>52.5</v>
      </c>
      <c r="P220" s="2">
        <v>2.9</v>
      </c>
      <c r="Q220" s="2">
        <v>13096</v>
      </c>
      <c r="R220" s="2">
        <v>3697</v>
      </c>
      <c r="S220" s="2">
        <v>14</v>
      </c>
      <c r="T220">
        <f t="shared" si="9"/>
        <v>53108086</v>
      </c>
      <c r="U220">
        <f t="shared" si="10"/>
        <v>26296666</v>
      </c>
      <c r="V220">
        <f t="shared" si="11"/>
        <v>26701920</v>
      </c>
    </row>
    <row r="221" spans="1:22" x14ac:dyDescent="0.3">
      <c r="A221" s="2" t="s">
        <v>238</v>
      </c>
      <c r="B221" s="2" t="s">
        <v>1213</v>
      </c>
      <c r="C221" s="2" t="s">
        <v>1634</v>
      </c>
      <c r="D221" s="2" t="s">
        <v>1635</v>
      </c>
      <c r="E221" s="2">
        <v>2024</v>
      </c>
      <c r="F221" s="2" t="s">
        <v>1642</v>
      </c>
      <c r="G221" s="2">
        <v>4140</v>
      </c>
      <c r="H221" s="2">
        <v>18804</v>
      </c>
      <c r="I221" s="2">
        <v>7181</v>
      </c>
      <c r="J221" s="2">
        <v>217647</v>
      </c>
      <c r="K221" s="2">
        <v>9.1999999999999993</v>
      </c>
      <c r="L221" s="2">
        <v>10</v>
      </c>
      <c r="M221" s="2">
        <v>1.1499999999999999</v>
      </c>
      <c r="N221" s="2">
        <v>15.78</v>
      </c>
      <c r="O221" s="2">
        <v>17.91</v>
      </c>
      <c r="P221" s="2">
        <v>3.6</v>
      </c>
      <c r="Q221" s="2">
        <v>14474</v>
      </c>
      <c r="R221" s="2">
        <v>429</v>
      </c>
      <c r="S221" s="2">
        <v>8</v>
      </c>
      <c r="T221">
        <f t="shared" si="9"/>
        <v>77848560</v>
      </c>
      <c r="U221">
        <f t="shared" si="10"/>
        <v>29729340</v>
      </c>
      <c r="V221">
        <f t="shared" si="11"/>
        <v>47901573</v>
      </c>
    </row>
    <row r="222" spans="1:22" x14ac:dyDescent="0.3">
      <c r="A222" s="2" t="s">
        <v>239</v>
      </c>
      <c r="B222" s="2" t="s">
        <v>1125</v>
      </c>
      <c r="C222" s="2" t="s">
        <v>1632</v>
      </c>
      <c r="D222" s="2" t="s">
        <v>1637</v>
      </c>
      <c r="E222" s="2">
        <v>2023</v>
      </c>
      <c r="F222" s="2" t="s">
        <v>1641</v>
      </c>
      <c r="G222" s="2">
        <v>2106</v>
      </c>
      <c r="H222" s="2">
        <v>9064</v>
      </c>
      <c r="I222" s="2">
        <v>1446</v>
      </c>
      <c r="J222" s="2">
        <v>286527</v>
      </c>
      <c r="K222" s="2">
        <v>9.57</v>
      </c>
      <c r="L222" s="2">
        <v>7</v>
      </c>
      <c r="M222" s="2">
        <v>0.04</v>
      </c>
      <c r="N222" s="2">
        <v>17.87</v>
      </c>
      <c r="O222" s="2">
        <v>74.97</v>
      </c>
      <c r="P222" s="2">
        <v>1.4</v>
      </c>
      <c r="Q222" s="2">
        <v>2637</v>
      </c>
      <c r="R222" s="2">
        <v>872</v>
      </c>
      <c r="S222" s="2">
        <v>12</v>
      </c>
      <c r="T222">
        <f t="shared" si="9"/>
        <v>19088784</v>
      </c>
      <c r="U222">
        <f t="shared" si="10"/>
        <v>3045276</v>
      </c>
      <c r="V222">
        <f t="shared" si="11"/>
        <v>15756981</v>
      </c>
    </row>
    <row r="223" spans="1:22" x14ac:dyDescent="0.3">
      <c r="A223" s="2" t="s">
        <v>240</v>
      </c>
      <c r="B223" s="2" t="s">
        <v>1214</v>
      </c>
      <c r="C223" s="2" t="s">
        <v>1632</v>
      </c>
      <c r="D223" s="2" t="s">
        <v>1637</v>
      </c>
      <c r="E223" s="2">
        <v>2023</v>
      </c>
      <c r="F223" s="2" t="s">
        <v>1639</v>
      </c>
      <c r="G223" s="2">
        <v>3220</v>
      </c>
      <c r="H223" s="2">
        <v>17020</v>
      </c>
      <c r="I223" s="2">
        <v>13750</v>
      </c>
      <c r="J223" s="2">
        <v>485477</v>
      </c>
      <c r="K223" s="2">
        <v>3.63</v>
      </c>
      <c r="L223" s="2">
        <v>17</v>
      </c>
      <c r="M223" s="2">
        <v>5.0199999999999996</v>
      </c>
      <c r="N223" s="2">
        <v>10.75</v>
      </c>
      <c r="O223" s="2">
        <v>79.28</v>
      </c>
      <c r="P223" s="2">
        <v>2.7</v>
      </c>
      <c r="Q223" s="2">
        <v>15200</v>
      </c>
      <c r="R223" s="2">
        <v>8235</v>
      </c>
      <c r="S223" s="2">
        <v>6</v>
      </c>
      <c r="T223">
        <f t="shared" si="9"/>
        <v>54804400</v>
      </c>
      <c r="U223">
        <f t="shared" si="10"/>
        <v>44275000</v>
      </c>
      <c r="V223">
        <f t="shared" si="11"/>
        <v>10043923</v>
      </c>
    </row>
    <row r="224" spans="1:22" x14ac:dyDescent="0.3">
      <c r="A224" s="2" t="s">
        <v>241</v>
      </c>
      <c r="B224" s="2" t="s">
        <v>1215</v>
      </c>
      <c r="C224" s="2" t="s">
        <v>1632</v>
      </c>
      <c r="D224" s="2" t="s">
        <v>1638</v>
      </c>
      <c r="E224" s="2">
        <v>2023</v>
      </c>
      <c r="F224" s="2" t="s">
        <v>1639</v>
      </c>
      <c r="G224" s="2">
        <v>1732</v>
      </c>
      <c r="H224" s="2">
        <v>15237</v>
      </c>
      <c r="I224" s="2">
        <v>10751</v>
      </c>
      <c r="J224" s="2">
        <v>160659</v>
      </c>
      <c r="K224" s="2">
        <v>10.71</v>
      </c>
      <c r="L224" s="2">
        <v>10</v>
      </c>
      <c r="M224" s="2">
        <v>5.83</v>
      </c>
      <c r="N224" s="2">
        <v>7.66</v>
      </c>
      <c r="O224" s="2">
        <v>23.77</v>
      </c>
      <c r="P224" s="2">
        <v>4.9000000000000004</v>
      </c>
      <c r="Q224" s="2">
        <v>6166</v>
      </c>
      <c r="R224" s="2">
        <v>1745</v>
      </c>
      <c r="S224" s="2">
        <v>2</v>
      </c>
      <c r="T224">
        <f t="shared" si="9"/>
        <v>26390484</v>
      </c>
      <c r="U224">
        <f t="shared" si="10"/>
        <v>18620732</v>
      </c>
      <c r="V224">
        <f t="shared" si="11"/>
        <v>7609093</v>
      </c>
    </row>
    <row r="225" spans="1:22" x14ac:dyDescent="0.3">
      <c r="A225" s="2" t="s">
        <v>242</v>
      </c>
      <c r="B225" s="2" t="s">
        <v>1216</v>
      </c>
      <c r="C225" s="2" t="s">
        <v>1634</v>
      </c>
      <c r="D225" s="2" t="s">
        <v>1636</v>
      </c>
      <c r="E225" s="2">
        <v>2023</v>
      </c>
      <c r="F225" s="2" t="s">
        <v>1642</v>
      </c>
      <c r="G225" s="2">
        <v>2305</v>
      </c>
      <c r="H225" s="2">
        <v>10823</v>
      </c>
      <c r="I225" s="2">
        <v>13343</v>
      </c>
      <c r="J225" s="2">
        <v>77716</v>
      </c>
      <c r="K225" s="2">
        <v>1.37</v>
      </c>
      <c r="L225" s="2">
        <v>10</v>
      </c>
      <c r="M225" s="2">
        <v>5.79</v>
      </c>
      <c r="N225" s="2">
        <v>24.06</v>
      </c>
      <c r="O225" s="2">
        <v>78.040000000000006</v>
      </c>
      <c r="P225" s="2">
        <v>1.2</v>
      </c>
      <c r="Q225" s="2">
        <v>10406</v>
      </c>
      <c r="R225" s="2">
        <v>1887</v>
      </c>
      <c r="S225" s="2">
        <v>12</v>
      </c>
      <c r="T225">
        <f t="shared" si="9"/>
        <v>24947015</v>
      </c>
      <c r="U225">
        <f t="shared" si="10"/>
        <v>30755615</v>
      </c>
      <c r="V225">
        <f t="shared" si="11"/>
        <v>-5886316</v>
      </c>
    </row>
    <row r="226" spans="1:22" x14ac:dyDescent="0.3">
      <c r="A226" s="2" t="s">
        <v>243</v>
      </c>
      <c r="B226" s="2" t="s">
        <v>1217</v>
      </c>
      <c r="C226" s="2" t="s">
        <v>1632</v>
      </c>
      <c r="D226" s="2" t="s">
        <v>1637</v>
      </c>
      <c r="E226" s="2">
        <v>2023</v>
      </c>
      <c r="F226" s="2" t="s">
        <v>1641</v>
      </c>
      <c r="G226" s="2">
        <v>1204</v>
      </c>
      <c r="H226" s="2">
        <v>16729</v>
      </c>
      <c r="I226" s="2">
        <v>9589</v>
      </c>
      <c r="J226" s="2">
        <v>446452</v>
      </c>
      <c r="K226" s="2">
        <v>2.99</v>
      </c>
      <c r="L226" s="2">
        <v>12</v>
      </c>
      <c r="M226" s="2">
        <v>0.55000000000000004</v>
      </c>
      <c r="N226" s="2">
        <v>24.11</v>
      </c>
      <c r="O226" s="2">
        <v>80.23</v>
      </c>
      <c r="P226" s="2">
        <v>2.2999999999999998</v>
      </c>
      <c r="Q226" s="2">
        <v>11978</v>
      </c>
      <c r="R226" s="2">
        <v>9915</v>
      </c>
      <c r="S226" s="2">
        <v>9</v>
      </c>
      <c r="T226">
        <f t="shared" si="9"/>
        <v>20141716</v>
      </c>
      <c r="U226">
        <f t="shared" si="10"/>
        <v>11545156</v>
      </c>
      <c r="V226">
        <f t="shared" si="11"/>
        <v>8150108</v>
      </c>
    </row>
    <row r="227" spans="1:22" x14ac:dyDescent="0.3">
      <c r="A227" s="2" t="s">
        <v>244</v>
      </c>
      <c r="B227" s="2" t="s">
        <v>1218</v>
      </c>
      <c r="C227" s="2" t="s">
        <v>1634</v>
      </c>
      <c r="D227" s="2" t="s">
        <v>1636</v>
      </c>
      <c r="E227" s="2">
        <v>2023</v>
      </c>
      <c r="F227" s="2" t="s">
        <v>1639</v>
      </c>
      <c r="G227" s="2">
        <v>4549</v>
      </c>
      <c r="H227" s="2">
        <v>13213</v>
      </c>
      <c r="I227" s="2">
        <v>9653</v>
      </c>
      <c r="J227" s="2">
        <v>459064</v>
      </c>
      <c r="K227" s="2">
        <v>13.16</v>
      </c>
      <c r="L227" s="2">
        <v>2</v>
      </c>
      <c r="M227" s="2">
        <v>3.14</v>
      </c>
      <c r="N227" s="2">
        <v>7.24</v>
      </c>
      <c r="O227" s="2">
        <v>53.95</v>
      </c>
      <c r="P227" s="2">
        <v>2.2999999999999998</v>
      </c>
      <c r="Q227" s="2">
        <v>4154</v>
      </c>
      <c r="R227" s="2">
        <v>1099</v>
      </c>
      <c r="S227" s="2">
        <v>11</v>
      </c>
      <c r="T227">
        <f t="shared" si="9"/>
        <v>60105937</v>
      </c>
      <c r="U227">
        <f t="shared" si="10"/>
        <v>43911497</v>
      </c>
      <c r="V227">
        <f t="shared" si="11"/>
        <v>15735376</v>
      </c>
    </row>
    <row r="228" spans="1:22" x14ac:dyDescent="0.3">
      <c r="A228" s="2" t="s">
        <v>245</v>
      </c>
      <c r="B228" s="2" t="s">
        <v>1219</v>
      </c>
      <c r="C228" s="2" t="s">
        <v>1634</v>
      </c>
      <c r="D228" s="2" t="s">
        <v>1636</v>
      </c>
      <c r="E228" s="2">
        <v>2024</v>
      </c>
      <c r="F228" s="2" t="s">
        <v>1641</v>
      </c>
      <c r="G228" s="2">
        <v>3241</v>
      </c>
      <c r="H228" s="2">
        <v>10002</v>
      </c>
      <c r="I228" s="2">
        <v>5130</v>
      </c>
      <c r="J228" s="2">
        <v>52352</v>
      </c>
      <c r="K228" s="2">
        <v>11.08</v>
      </c>
      <c r="L228" s="2">
        <v>11</v>
      </c>
      <c r="M228" s="2">
        <v>4.99</v>
      </c>
      <c r="N228" s="2">
        <v>11.99</v>
      </c>
      <c r="O228" s="2">
        <v>62.49</v>
      </c>
      <c r="P228" s="2">
        <v>3.5</v>
      </c>
      <c r="Q228" s="2">
        <v>2490</v>
      </c>
      <c r="R228" s="2">
        <v>1948</v>
      </c>
      <c r="S228" s="2">
        <v>9</v>
      </c>
      <c r="T228">
        <f t="shared" si="9"/>
        <v>32416482</v>
      </c>
      <c r="U228">
        <f t="shared" si="10"/>
        <v>16626330</v>
      </c>
      <c r="V228">
        <f t="shared" si="11"/>
        <v>15737800</v>
      </c>
    </row>
    <row r="229" spans="1:22" x14ac:dyDescent="0.3">
      <c r="A229" s="2" t="s">
        <v>246</v>
      </c>
      <c r="B229" s="2" t="s">
        <v>1220</v>
      </c>
      <c r="C229" s="2" t="s">
        <v>1632</v>
      </c>
      <c r="D229" s="2" t="s">
        <v>1637</v>
      </c>
      <c r="E229" s="2">
        <v>2023</v>
      </c>
      <c r="F229" s="2" t="s">
        <v>1642</v>
      </c>
      <c r="G229" s="2">
        <v>1746</v>
      </c>
      <c r="H229" s="2">
        <v>2045</v>
      </c>
      <c r="I229" s="2">
        <v>10360</v>
      </c>
      <c r="J229" s="2">
        <v>183004</v>
      </c>
      <c r="K229" s="2">
        <v>0.21</v>
      </c>
      <c r="L229" s="2">
        <v>2</v>
      </c>
      <c r="M229" s="2">
        <v>2.17</v>
      </c>
      <c r="N229" s="2">
        <v>24.32</v>
      </c>
      <c r="O229" s="2">
        <v>40.58</v>
      </c>
      <c r="P229" s="2">
        <v>1.4</v>
      </c>
      <c r="Q229" s="2">
        <v>3660</v>
      </c>
      <c r="R229" s="2">
        <v>1661</v>
      </c>
      <c r="S229" s="2">
        <v>11</v>
      </c>
      <c r="T229">
        <f t="shared" si="9"/>
        <v>3570570</v>
      </c>
      <c r="U229">
        <f t="shared" si="10"/>
        <v>18088560</v>
      </c>
      <c r="V229">
        <f t="shared" si="11"/>
        <v>-14700994</v>
      </c>
    </row>
    <row r="230" spans="1:22" x14ac:dyDescent="0.3">
      <c r="A230" s="2" t="s">
        <v>247</v>
      </c>
      <c r="B230" s="2" t="s">
        <v>1221</v>
      </c>
      <c r="C230" s="2" t="s">
        <v>1632</v>
      </c>
      <c r="D230" s="2" t="s">
        <v>1635</v>
      </c>
      <c r="E230" s="2">
        <v>2024</v>
      </c>
      <c r="F230" s="2" t="s">
        <v>1641</v>
      </c>
      <c r="G230" s="2">
        <v>4041</v>
      </c>
      <c r="H230" s="2">
        <v>5846</v>
      </c>
      <c r="I230" s="2">
        <v>11573</v>
      </c>
      <c r="J230" s="2">
        <v>388593</v>
      </c>
      <c r="K230" s="2">
        <v>3.73</v>
      </c>
      <c r="L230" s="2">
        <v>9</v>
      </c>
      <c r="M230" s="2">
        <v>8.73</v>
      </c>
      <c r="N230" s="2">
        <v>0.12</v>
      </c>
      <c r="O230" s="2">
        <v>32.54</v>
      </c>
      <c r="P230" s="2">
        <v>3.5</v>
      </c>
      <c r="Q230" s="2">
        <v>16636</v>
      </c>
      <c r="R230" s="2">
        <v>873</v>
      </c>
      <c r="S230" s="2">
        <v>13</v>
      </c>
      <c r="T230">
        <f t="shared" si="9"/>
        <v>23623686</v>
      </c>
      <c r="U230">
        <f t="shared" si="10"/>
        <v>46766493</v>
      </c>
      <c r="V230">
        <f t="shared" si="11"/>
        <v>-23531400</v>
      </c>
    </row>
    <row r="231" spans="1:22" x14ac:dyDescent="0.3">
      <c r="A231" s="2" t="s">
        <v>248</v>
      </c>
      <c r="B231" s="2" t="s">
        <v>1222</v>
      </c>
      <c r="C231" s="2" t="s">
        <v>1633</v>
      </c>
      <c r="D231" s="2" t="s">
        <v>1636</v>
      </c>
      <c r="E231" s="2">
        <v>2023</v>
      </c>
      <c r="F231" s="2" t="s">
        <v>1639</v>
      </c>
      <c r="G231" s="2">
        <v>4773</v>
      </c>
      <c r="H231" s="2">
        <v>11496</v>
      </c>
      <c r="I231" s="2">
        <v>7803</v>
      </c>
      <c r="J231" s="2">
        <v>58556</v>
      </c>
      <c r="K231" s="2">
        <v>3.22</v>
      </c>
      <c r="L231" s="2">
        <v>16</v>
      </c>
      <c r="M231" s="2">
        <v>0.87</v>
      </c>
      <c r="N231" s="2">
        <v>10.32</v>
      </c>
      <c r="O231" s="2">
        <v>67.760000000000005</v>
      </c>
      <c r="P231" s="2">
        <v>1.4</v>
      </c>
      <c r="Q231" s="2">
        <v>11836</v>
      </c>
      <c r="R231" s="2">
        <v>7411</v>
      </c>
      <c r="S231" s="2">
        <v>11</v>
      </c>
      <c r="T231">
        <f t="shared" si="9"/>
        <v>54870408</v>
      </c>
      <c r="U231">
        <f t="shared" si="10"/>
        <v>37243719</v>
      </c>
      <c r="V231">
        <f t="shared" si="11"/>
        <v>17568133</v>
      </c>
    </row>
    <row r="232" spans="1:22" x14ac:dyDescent="0.3">
      <c r="A232" s="2" t="s">
        <v>249</v>
      </c>
      <c r="B232" s="2" t="s">
        <v>1223</v>
      </c>
      <c r="C232" s="2" t="s">
        <v>1634</v>
      </c>
      <c r="D232" s="2" t="s">
        <v>1637</v>
      </c>
      <c r="E232" s="2">
        <v>2023</v>
      </c>
      <c r="F232" s="2" t="s">
        <v>1642</v>
      </c>
      <c r="G232" s="2">
        <v>4732</v>
      </c>
      <c r="H232" s="2">
        <v>17275</v>
      </c>
      <c r="I232" s="2">
        <v>12860</v>
      </c>
      <c r="J232" s="2">
        <v>311973</v>
      </c>
      <c r="K232" s="2">
        <v>4.0599999999999996</v>
      </c>
      <c r="L232" s="2">
        <v>1</v>
      </c>
      <c r="M232" s="2">
        <v>4.87</v>
      </c>
      <c r="N232" s="2">
        <v>2.5099999999999998</v>
      </c>
      <c r="O232" s="2">
        <v>78.95</v>
      </c>
      <c r="P232" s="2">
        <v>1.4</v>
      </c>
      <c r="Q232" s="2">
        <v>15769</v>
      </c>
      <c r="R232" s="2">
        <v>5279</v>
      </c>
      <c r="S232" s="2">
        <v>14</v>
      </c>
      <c r="T232">
        <f t="shared" si="9"/>
        <v>81745300</v>
      </c>
      <c r="U232">
        <f t="shared" si="10"/>
        <v>60853520</v>
      </c>
      <c r="V232">
        <f t="shared" si="11"/>
        <v>20579807</v>
      </c>
    </row>
    <row r="233" spans="1:22" x14ac:dyDescent="0.3">
      <c r="A233" s="2" t="s">
        <v>250</v>
      </c>
      <c r="B233" s="2" t="s">
        <v>1224</v>
      </c>
      <c r="C233" s="2" t="s">
        <v>1632</v>
      </c>
      <c r="D233" s="2" t="s">
        <v>1638</v>
      </c>
      <c r="E233" s="2">
        <v>2023</v>
      </c>
      <c r="F233" s="2" t="s">
        <v>1641</v>
      </c>
      <c r="G233" s="2">
        <v>1698</v>
      </c>
      <c r="H233" s="2">
        <v>15419</v>
      </c>
      <c r="I233" s="2">
        <v>4337</v>
      </c>
      <c r="J233" s="2">
        <v>398980</v>
      </c>
      <c r="K233" s="2">
        <v>3.71</v>
      </c>
      <c r="L233" s="2">
        <v>16</v>
      </c>
      <c r="M233" s="2">
        <v>6.91</v>
      </c>
      <c r="N233" s="2">
        <v>12.73</v>
      </c>
      <c r="O233" s="2">
        <v>62.33</v>
      </c>
      <c r="P233" s="2">
        <v>3.9</v>
      </c>
      <c r="Q233" s="2">
        <v>17706</v>
      </c>
      <c r="R233" s="2">
        <v>1903</v>
      </c>
      <c r="S233" s="2">
        <v>11</v>
      </c>
      <c r="T233">
        <f t="shared" si="9"/>
        <v>26181462</v>
      </c>
      <c r="U233">
        <f t="shared" si="10"/>
        <v>7364226</v>
      </c>
      <c r="V233">
        <f t="shared" si="11"/>
        <v>18418256</v>
      </c>
    </row>
    <row r="234" spans="1:22" x14ac:dyDescent="0.3">
      <c r="A234" s="2" t="s">
        <v>251</v>
      </c>
      <c r="B234" s="2" t="s">
        <v>1071</v>
      </c>
      <c r="C234" s="2" t="s">
        <v>1634</v>
      </c>
      <c r="D234" s="2" t="s">
        <v>1636</v>
      </c>
      <c r="E234" s="2">
        <v>2024</v>
      </c>
      <c r="F234" s="2" t="s">
        <v>1642</v>
      </c>
      <c r="G234" s="2">
        <v>1495</v>
      </c>
      <c r="H234" s="2">
        <v>5310</v>
      </c>
      <c r="I234" s="2">
        <v>13857</v>
      </c>
      <c r="J234" s="2">
        <v>186570</v>
      </c>
      <c r="K234" s="2">
        <v>0.94</v>
      </c>
      <c r="L234" s="2">
        <v>15</v>
      </c>
      <c r="M234" s="2">
        <v>2.62</v>
      </c>
      <c r="N234" s="2">
        <v>0.62</v>
      </c>
      <c r="O234" s="2">
        <v>50.93</v>
      </c>
      <c r="P234" s="2">
        <v>2.2999999999999998</v>
      </c>
      <c r="Q234" s="2">
        <v>3563</v>
      </c>
      <c r="R234" s="2">
        <v>9390</v>
      </c>
      <c r="S234" s="2">
        <v>3</v>
      </c>
      <c r="T234">
        <f t="shared" si="9"/>
        <v>7938450</v>
      </c>
      <c r="U234">
        <f t="shared" si="10"/>
        <v>20716215</v>
      </c>
      <c r="V234">
        <f t="shared" si="11"/>
        <v>-12964335</v>
      </c>
    </row>
    <row r="235" spans="1:22" x14ac:dyDescent="0.3">
      <c r="A235" s="2" t="s">
        <v>252</v>
      </c>
      <c r="B235" s="2" t="s">
        <v>1225</v>
      </c>
      <c r="C235" s="2" t="s">
        <v>1634</v>
      </c>
      <c r="D235" s="2" t="s">
        <v>1637</v>
      </c>
      <c r="E235" s="2">
        <v>2023</v>
      </c>
      <c r="F235" s="2" t="s">
        <v>1639</v>
      </c>
      <c r="G235" s="2">
        <v>4249</v>
      </c>
      <c r="H235" s="2">
        <v>8706</v>
      </c>
      <c r="I235" s="2">
        <v>13300</v>
      </c>
      <c r="J235" s="2">
        <v>257190</v>
      </c>
      <c r="K235" s="2">
        <v>6.88</v>
      </c>
      <c r="L235" s="2">
        <v>1</v>
      </c>
      <c r="M235" s="2">
        <v>6.24</v>
      </c>
      <c r="N235" s="2">
        <v>10.17</v>
      </c>
      <c r="O235" s="2">
        <v>22.71</v>
      </c>
      <c r="P235" s="2">
        <v>4.9000000000000004</v>
      </c>
      <c r="Q235" s="2">
        <v>12295</v>
      </c>
      <c r="R235" s="2">
        <v>2150</v>
      </c>
      <c r="S235" s="2">
        <v>11</v>
      </c>
      <c r="T235">
        <f t="shared" si="9"/>
        <v>36991794</v>
      </c>
      <c r="U235">
        <f t="shared" si="10"/>
        <v>56511700</v>
      </c>
      <c r="V235">
        <f t="shared" si="11"/>
        <v>-19777096</v>
      </c>
    </row>
    <row r="236" spans="1:22" x14ac:dyDescent="0.3">
      <c r="A236" s="2" t="s">
        <v>253</v>
      </c>
      <c r="B236" s="2" t="s">
        <v>1226</v>
      </c>
      <c r="C236" s="2" t="s">
        <v>1634</v>
      </c>
      <c r="D236" s="2" t="s">
        <v>1638</v>
      </c>
      <c r="E236" s="2">
        <v>2024</v>
      </c>
      <c r="F236" s="2" t="s">
        <v>1642</v>
      </c>
      <c r="G236" s="2">
        <v>3973</v>
      </c>
      <c r="H236" s="2">
        <v>10505</v>
      </c>
      <c r="I236" s="2">
        <v>5358</v>
      </c>
      <c r="J236" s="2">
        <v>100098</v>
      </c>
      <c r="K236" s="2">
        <v>10.99</v>
      </c>
      <c r="L236" s="2">
        <v>19</v>
      </c>
      <c r="M236" s="2">
        <v>8.2899999999999991</v>
      </c>
      <c r="N236" s="2">
        <v>5.52</v>
      </c>
      <c r="O236" s="2">
        <v>14.28</v>
      </c>
      <c r="P236" s="2">
        <v>1.1000000000000001</v>
      </c>
      <c r="Q236" s="2">
        <v>19861</v>
      </c>
      <c r="R236" s="2">
        <v>9890</v>
      </c>
      <c r="S236" s="2">
        <v>4</v>
      </c>
      <c r="T236">
        <f t="shared" si="9"/>
        <v>41736365</v>
      </c>
      <c r="U236">
        <f t="shared" si="10"/>
        <v>21287334</v>
      </c>
      <c r="V236">
        <f t="shared" si="11"/>
        <v>20348933</v>
      </c>
    </row>
    <row r="237" spans="1:22" x14ac:dyDescent="0.3">
      <c r="A237" s="2" t="s">
        <v>254</v>
      </c>
      <c r="B237" s="2" t="s">
        <v>1227</v>
      </c>
      <c r="C237" s="2" t="s">
        <v>1633</v>
      </c>
      <c r="D237" s="2" t="s">
        <v>1638</v>
      </c>
      <c r="E237" s="2">
        <v>2023</v>
      </c>
      <c r="F237" s="2" t="s">
        <v>1639</v>
      </c>
      <c r="G237" s="2">
        <v>303</v>
      </c>
      <c r="H237" s="2">
        <v>17871</v>
      </c>
      <c r="I237" s="2">
        <v>7379</v>
      </c>
      <c r="J237" s="2">
        <v>424313</v>
      </c>
      <c r="K237" s="2">
        <v>9.1</v>
      </c>
      <c r="L237" s="2">
        <v>5</v>
      </c>
      <c r="M237" s="2">
        <v>1.9</v>
      </c>
      <c r="N237" s="2">
        <v>13.33</v>
      </c>
      <c r="O237" s="2">
        <v>45.66</v>
      </c>
      <c r="P237" s="2">
        <v>2.8</v>
      </c>
      <c r="Q237" s="2">
        <v>10067</v>
      </c>
      <c r="R237" s="2">
        <v>847</v>
      </c>
      <c r="S237" s="2">
        <v>5</v>
      </c>
      <c r="T237">
        <f t="shared" si="9"/>
        <v>5414913</v>
      </c>
      <c r="U237">
        <f t="shared" si="10"/>
        <v>2235837</v>
      </c>
      <c r="V237">
        <f t="shared" si="11"/>
        <v>2754763</v>
      </c>
    </row>
    <row r="238" spans="1:22" x14ac:dyDescent="0.3">
      <c r="A238" s="2" t="s">
        <v>255</v>
      </c>
      <c r="B238" s="2" t="s">
        <v>1228</v>
      </c>
      <c r="C238" s="2" t="s">
        <v>1633</v>
      </c>
      <c r="D238" s="2" t="s">
        <v>1635</v>
      </c>
      <c r="E238" s="2">
        <v>2023</v>
      </c>
      <c r="F238" s="2" t="s">
        <v>1642</v>
      </c>
      <c r="G238" s="2">
        <v>3233</v>
      </c>
      <c r="H238" s="2">
        <v>13816</v>
      </c>
      <c r="I238" s="2">
        <v>9274</v>
      </c>
      <c r="J238" s="2">
        <v>190641</v>
      </c>
      <c r="K238" s="2">
        <v>10.09</v>
      </c>
      <c r="L238" s="2">
        <v>9</v>
      </c>
      <c r="M238" s="2">
        <v>9.17</v>
      </c>
      <c r="N238" s="2">
        <v>24.9</v>
      </c>
      <c r="O238" s="2">
        <v>13.95</v>
      </c>
      <c r="P238" s="2">
        <v>1.5</v>
      </c>
      <c r="Q238" s="2">
        <v>10433</v>
      </c>
      <c r="R238" s="2">
        <v>8225</v>
      </c>
      <c r="S238" s="2">
        <v>2</v>
      </c>
      <c r="T238">
        <f t="shared" si="9"/>
        <v>44667128</v>
      </c>
      <c r="U238">
        <f t="shared" si="10"/>
        <v>29982842</v>
      </c>
      <c r="V238">
        <f t="shared" si="11"/>
        <v>14493645</v>
      </c>
    </row>
    <row r="239" spans="1:22" x14ac:dyDescent="0.3">
      <c r="A239" s="2" t="s">
        <v>256</v>
      </c>
      <c r="B239" s="2" t="s">
        <v>1229</v>
      </c>
      <c r="C239" s="2" t="s">
        <v>1632</v>
      </c>
      <c r="D239" s="2" t="s">
        <v>1636</v>
      </c>
      <c r="E239" s="2">
        <v>2023</v>
      </c>
      <c r="F239" s="2" t="s">
        <v>1639</v>
      </c>
      <c r="G239" s="2">
        <v>2607</v>
      </c>
      <c r="H239" s="2">
        <v>19916</v>
      </c>
      <c r="I239" s="2">
        <v>12670</v>
      </c>
      <c r="J239" s="2">
        <v>297199</v>
      </c>
      <c r="K239" s="2">
        <v>1.22</v>
      </c>
      <c r="L239" s="2">
        <v>9</v>
      </c>
      <c r="M239" s="2">
        <v>5.54</v>
      </c>
      <c r="N239" s="2">
        <v>20.010000000000002</v>
      </c>
      <c r="O239" s="2">
        <v>55.55</v>
      </c>
      <c r="P239" s="2">
        <v>2.4</v>
      </c>
      <c r="Q239" s="2">
        <v>20551</v>
      </c>
      <c r="R239" s="2">
        <v>5960</v>
      </c>
      <c r="S239" s="2">
        <v>5</v>
      </c>
      <c r="T239">
        <f t="shared" si="9"/>
        <v>51921012</v>
      </c>
      <c r="U239">
        <f t="shared" si="10"/>
        <v>33030690</v>
      </c>
      <c r="V239">
        <f t="shared" si="11"/>
        <v>18593123</v>
      </c>
    </row>
    <row r="240" spans="1:22" x14ac:dyDescent="0.3">
      <c r="A240" s="2" t="s">
        <v>257</v>
      </c>
      <c r="B240" s="2" t="s">
        <v>1152</v>
      </c>
      <c r="C240" s="2" t="s">
        <v>1633</v>
      </c>
      <c r="D240" s="2" t="s">
        <v>1638</v>
      </c>
      <c r="E240" s="2">
        <v>2023</v>
      </c>
      <c r="F240" s="2" t="s">
        <v>1642</v>
      </c>
      <c r="G240" s="2">
        <v>148</v>
      </c>
      <c r="H240" s="2">
        <v>9936</v>
      </c>
      <c r="I240" s="2">
        <v>10478</v>
      </c>
      <c r="J240" s="2">
        <v>176060</v>
      </c>
      <c r="K240" s="2">
        <v>14.27</v>
      </c>
      <c r="L240" s="2">
        <v>7</v>
      </c>
      <c r="M240" s="2">
        <v>2.99</v>
      </c>
      <c r="N240" s="2">
        <v>21.14</v>
      </c>
      <c r="O240" s="2">
        <v>40.619999999999997</v>
      </c>
      <c r="P240" s="2">
        <v>5</v>
      </c>
      <c r="Q240" s="2">
        <v>17119</v>
      </c>
      <c r="R240" s="2">
        <v>4073</v>
      </c>
      <c r="S240" s="2">
        <v>6</v>
      </c>
      <c r="T240">
        <f t="shared" si="9"/>
        <v>1470528</v>
      </c>
      <c r="U240">
        <f t="shared" si="10"/>
        <v>1550744</v>
      </c>
      <c r="V240">
        <f t="shared" si="11"/>
        <v>-256276</v>
      </c>
    </row>
    <row r="241" spans="1:22" x14ac:dyDescent="0.3">
      <c r="A241" s="2" t="s">
        <v>258</v>
      </c>
      <c r="B241" s="2" t="s">
        <v>1230</v>
      </c>
      <c r="C241" s="2" t="s">
        <v>1634</v>
      </c>
      <c r="D241" s="2" t="s">
        <v>1637</v>
      </c>
      <c r="E241" s="2">
        <v>2024</v>
      </c>
      <c r="F241" s="2" t="s">
        <v>1642</v>
      </c>
      <c r="G241" s="2">
        <v>2250</v>
      </c>
      <c r="H241" s="2">
        <v>14484</v>
      </c>
      <c r="I241" s="2">
        <v>4882</v>
      </c>
      <c r="J241" s="2">
        <v>237954</v>
      </c>
      <c r="K241" s="2">
        <v>12.58</v>
      </c>
      <c r="L241" s="2">
        <v>0</v>
      </c>
      <c r="M241" s="2">
        <v>4.3099999999999996</v>
      </c>
      <c r="N241" s="2">
        <v>15.88</v>
      </c>
      <c r="O241" s="2">
        <v>70.58</v>
      </c>
      <c r="P241" s="2">
        <v>4.5999999999999996</v>
      </c>
      <c r="Q241" s="2">
        <v>6419</v>
      </c>
      <c r="R241" s="2">
        <v>9845</v>
      </c>
      <c r="S241" s="2">
        <v>4</v>
      </c>
      <c r="T241">
        <f t="shared" si="9"/>
        <v>32589000</v>
      </c>
      <c r="U241">
        <f t="shared" si="10"/>
        <v>10984500</v>
      </c>
      <c r="V241">
        <f t="shared" si="11"/>
        <v>21366546</v>
      </c>
    </row>
    <row r="242" spans="1:22" x14ac:dyDescent="0.3">
      <c r="A242" s="2" t="s">
        <v>259</v>
      </c>
      <c r="B242" s="2" t="s">
        <v>1231</v>
      </c>
      <c r="C242" s="2" t="s">
        <v>1633</v>
      </c>
      <c r="D242" s="2" t="s">
        <v>1636</v>
      </c>
      <c r="E242" s="2">
        <v>2024</v>
      </c>
      <c r="F242" s="2" t="s">
        <v>1641</v>
      </c>
      <c r="G242" s="2">
        <v>3011</v>
      </c>
      <c r="H242" s="2">
        <v>1771</v>
      </c>
      <c r="I242" s="2">
        <v>14518</v>
      </c>
      <c r="J242" s="2">
        <v>251465</v>
      </c>
      <c r="K242" s="2">
        <v>12.08</v>
      </c>
      <c r="L242" s="2">
        <v>12</v>
      </c>
      <c r="M242" s="2">
        <v>3.12</v>
      </c>
      <c r="N242" s="2">
        <v>1.04</v>
      </c>
      <c r="O242" s="2">
        <v>34.450000000000003</v>
      </c>
      <c r="P242" s="2">
        <v>1.2</v>
      </c>
      <c r="Q242" s="2">
        <v>13241</v>
      </c>
      <c r="R242" s="2">
        <v>1715</v>
      </c>
      <c r="S242" s="2">
        <v>12</v>
      </c>
      <c r="T242">
        <f t="shared" si="9"/>
        <v>5332481</v>
      </c>
      <c r="U242">
        <f t="shared" si="10"/>
        <v>43713698</v>
      </c>
      <c r="V242">
        <f t="shared" si="11"/>
        <v>-38632682</v>
      </c>
    </row>
    <row r="243" spans="1:22" x14ac:dyDescent="0.3">
      <c r="A243" s="2" t="s">
        <v>260</v>
      </c>
      <c r="B243" s="2" t="s">
        <v>1232</v>
      </c>
      <c r="C243" s="2" t="s">
        <v>1632</v>
      </c>
      <c r="D243" s="2" t="s">
        <v>1637</v>
      </c>
      <c r="E243" s="2">
        <v>2023</v>
      </c>
      <c r="F243" s="2" t="s">
        <v>1642</v>
      </c>
      <c r="G243" s="2">
        <v>4483</v>
      </c>
      <c r="H243" s="2">
        <v>19655</v>
      </c>
      <c r="I243" s="2">
        <v>4983</v>
      </c>
      <c r="J243" s="2">
        <v>180544</v>
      </c>
      <c r="K243" s="2">
        <v>12.34</v>
      </c>
      <c r="L243" s="2">
        <v>8</v>
      </c>
      <c r="M243" s="2">
        <v>7.25</v>
      </c>
      <c r="N243" s="2">
        <v>5.17</v>
      </c>
      <c r="O243" s="2">
        <v>57.44</v>
      </c>
      <c r="P243" s="2">
        <v>3.3</v>
      </c>
      <c r="Q243" s="2">
        <v>10298</v>
      </c>
      <c r="R243" s="2">
        <v>3854</v>
      </c>
      <c r="S243" s="2">
        <v>11</v>
      </c>
      <c r="T243">
        <f t="shared" si="9"/>
        <v>88113365</v>
      </c>
      <c r="U243">
        <f t="shared" si="10"/>
        <v>22338789</v>
      </c>
      <c r="V243">
        <f t="shared" si="11"/>
        <v>65594032</v>
      </c>
    </row>
    <row r="244" spans="1:22" x14ac:dyDescent="0.3">
      <c r="A244" s="2" t="s">
        <v>261</v>
      </c>
      <c r="B244" s="2" t="s">
        <v>1233</v>
      </c>
      <c r="C244" s="2" t="s">
        <v>1634</v>
      </c>
      <c r="D244" s="2" t="s">
        <v>1637</v>
      </c>
      <c r="E244" s="2">
        <v>2024</v>
      </c>
      <c r="F244" s="2" t="s">
        <v>1641</v>
      </c>
      <c r="G244" s="2">
        <v>3827</v>
      </c>
      <c r="H244" s="2">
        <v>12116</v>
      </c>
      <c r="I244" s="2">
        <v>14155</v>
      </c>
      <c r="J244" s="2">
        <v>50340</v>
      </c>
      <c r="K244" s="2">
        <v>13.99</v>
      </c>
      <c r="L244" s="2">
        <v>9</v>
      </c>
      <c r="M244" s="2">
        <v>7.96</v>
      </c>
      <c r="N244" s="2">
        <v>23.13</v>
      </c>
      <c r="O244" s="2">
        <v>53.01</v>
      </c>
      <c r="P244" s="2">
        <v>3.6</v>
      </c>
      <c r="Q244" s="2">
        <v>18427</v>
      </c>
      <c r="R244" s="2">
        <v>5606</v>
      </c>
      <c r="S244" s="2">
        <v>3</v>
      </c>
      <c r="T244">
        <f t="shared" si="9"/>
        <v>46367932</v>
      </c>
      <c r="U244">
        <f t="shared" si="10"/>
        <v>54171185</v>
      </c>
      <c r="V244">
        <f t="shared" si="11"/>
        <v>-7853593</v>
      </c>
    </row>
    <row r="245" spans="1:22" x14ac:dyDescent="0.3">
      <c r="A245" s="2" t="s">
        <v>262</v>
      </c>
      <c r="B245" s="2" t="s">
        <v>1234</v>
      </c>
      <c r="C245" s="2" t="s">
        <v>1632</v>
      </c>
      <c r="D245" s="2" t="s">
        <v>1638</v>
      </c>
      <c r="E245" s="2">
        <v>2024</v>
      </c>
      <c r="F245" s="2" t="s">
        <v>1642</v>
      </c>
      <c r="G245" s="2">
        <v>2919</v>
      </c>
      <c r="H245" s="2">
        <v>5861</v>
      </c>
      <c r="I245" s="2">
        <v>9452</v>
      </c>
      <c r="J245" s="2">
        <v>225021</v>
      </c>
      <c r="K245" s="2">
        <v>8.16</v>
      </c>
      <c r="L245" s="2">
        <v>14</v>
      </c>
      <c r="M245" s="2">
        <v>8.33</v>
      </c>
      <c r="N245" s="2">
        <v>9.15</v>
      </c>
      <c r="O245" s="2">
        <v>10.38</v>
      </c>
      <c r="P245" s="2">
        <v>1.8</v>
      </c>
      <c r="Q245" s="2">
        <v>16066</v>
      </c>
      <c r="R245" s="2">
        <v>4321</v>
      </c>
      <c r="S245" s="2">
        <v>14</v>
      </c>
      <c r="T245">
        <f t="shared" si="9"/>
        <v>17108259</v>
      </c>
      <c r="U245">
        <f t="shared" si="10"/>
        <v>27590388</v>
      </c>
      <c r="V245">
        <f t="shared" si="11"/>
        <v>-10707150</v>
      </c>
    </row>
    <row r="246" spans="1:22" x14ac:dyDescent="0.3">
      <c r="A246" s="2" t="s">
        <v>263</v>
      </c>
      <c r="B246" s="2" t="s">
        <v>1235</v>
      </c>
      <c r="C246" s="2" t="s">
        <v>1634</v>
      </c>
      <c r="D246" s="2" t="s">
        <v>1637</v>
      </c>
      <c r="E246" s="2">
        <v>2024</v>
      </c>
      <c r="F246" s="2" t="s">
        <v>1640</v>
      </c>
      <c r="G246" s="2">
        <v>3284</v>
      </c>
      <c r="H246" s="2">
        <v>8569</v>
      </c>
      <c r="I246" s="2">
        <v>11317</v>
      </c>
      <c r="J246" s="2">
        <v>132302</v>
      </c>
      <c r="K246" s="2">
        <v>3</v>
      </c>
      <c r="L246" s="2">
        <v>4</v>
      </c>
      <c r="M246" s="2">
        <v>9.86</v>
      </c>
      <c r="N246" s="2">
        <v>2.59</v>
      </c>
      <c r="O246" s="2">
        <v>15.79</v>
      </c>
      <c r="P246" s="2">
        <v>1.6</v>
      </c>
      <c r="Q246" s="2">
        <v>2383</v>
      </c>
      <c r="R246" s="2">
        <v>5391</v>
      </c>
      <c r="S246" s="2">
        <v>7</v>
      </c>
      <c r="T246">
        <f t="shared" si="9"/>
        <v>28140596</v>
      </c>
      <c r="U246">
        <f t="shared" si="10"/>
        <v>37165028</v>
      </c>
      <c r="V246">
        <f t="shared" si="11"/>
        <v>-9156734</v>
      </c>
    </row>
    <row r="247" spans="1:22" x14ac:dyDescent="0.3">
      <c r="A247" s="2" t="s">
        <v>264</v>
      </c>
      <c r="B247" s="2" t="s">
        <v>1236</v>
      </c>
      <c r="C247" s="2" t="s">
        <v>1633</v>
      </c>
      <c r="D247" s="2" t="s">
        <v>1635</v>
      </c>
      <c r="E247" s="2">
        <v>2023</v>
      </c>
      <c r="F247" s="2" t="s">
        <v>1642</v>
      </c>
      <c r="G247" s="2">
        <v>3841</v>
      </c>
      <c r="H247" s="2">
        <v>18804</v>
      </c>
      <c r="I247" s="2">
        <v>4554</v>
      </c>
      <c r="J247" s="2">
        <v>272740</v>
      </c>
      <c r="K247" s="2">
        <v>9.25</v>
      </c>
      <c r="L247" s="2">
        <v>15</v>
      </c>
      <c r="M247" s="2">
        <v>7.91</v>
      </c>
      <c r="N247" s="2">
        <v>17.559999999999999</v>
      </c>
      <c r="O247" s="2">
        <v>33.229999999999997</v>
      </c>
      <c r="P247" s="2">
        <v>4.5999999999999996</v>
      </c>
      <c r="Q247" s="2">
        <v>10915</v>
      </c>
      <c r="R247" s="2">
        <v>5954</v>
      </c>
      <c r="S247" s="2">
        <v>9</v>
      </c>
      <c r="T247">
        <f t="shared" si="9"/>
        <v>72226164</v>
      </c>
      <c r="U247">
        <f t="shared" si="10"/>
        <v>17491914</v>
      </c>
      <c r="V247">
        <f t="shared" si="11"/>
        <v>54461510</v>
      </c>
    </row>
    <row r="248" spans="1:22" x14ac:dyDescent="0.3">
      <c r="A248" s="2" t="s">
        <v>265</v>
      </c>
      <c r="B248" s="2" t="s">
        <v>1237</v>
      </c>
      <c r="C248" s="2" t="s">
        <v>1633</v>
      </c>
      <c r="D248" s="2" t="s">
        <v>1635</v>
      </c>
      <c r="E248" s="2">
        <v>2023</v>
      </c>
      <c r="F248" s="2" t="s">
        <v>1640</v>
      </c>
      <c r="G248" s="2">
        <v>1006</v>
      </c>
      <c r="H248" s="2">
        <v>4930</v>
      </c>
      <c r="I248" s="2">
        <v>11460</v>
      </c>
      <c r="J248" s="2">
        <v>50138</v>
      </c>
      <c r="K248" s="2">
        <v>11.14</v>
      </c>
      <c r="L248" s="2">
        <v>12</v>
      </c>
      <c r="M248" s="2">
        <v>6.01</v>
      </c>
      <c r="N248" s="2">
        <v>7.49</v>
      </c>
      <c r="O248" s="2">
        <v>80.58</v>
      </c>
      <c r="P248" s="2">
        <v>4.9000000000000004</v>
      </c>
      <c r="Q248" s="2">
        <v>12585</v>
      </c>
      <c r="R248" s="2">
        <v>316</v>
      </c>
      <c r="S248" s="2">
        <v>8</v>
      </c>
      <c r="T248">
        <f t="shared" si="9"/>
        <v>4959580</v>
      </c>
      <c r="U248">
        <f t="shared" si="10"/>
        <v>11528760</v>
      </c>
      <c r="V248">
        <f t="shared" si="11"/>
        <v>-6619318</v>
      </c>
    </row>
    <row r="249" spans="1:22" x14ac:dyDescent="0.3">
      <c r="A249" s="2" t="s">
        <v>266</v>
      </c>
      <c r="B249" s="2" t="s">
        <v>1238</v>
      </c>
      <c r="C249" s="2" t="s">
        <v>1633</v>
      </c>
      <c r="D249" s="2" t="s">
        <v>1635</v>
      </c>
      <c r="E249" s="2">
        <v>2024</v>
      </c>
      <c r="F249" s="2" t="s">
        <v>1640</v>
      </c>
      <c r="G249" s="2">
        <v>4117</v>
      </c>
      <c r="H249" s="2">
        <v>14176</v>
      </c>
      <c r="I249" s="2">
        <v>2524</v>
      </c>
      <c r="J249" s="2">
        <v>443574</v>
      </c>
      <c r="K249" s="2">
        <v>11.07</v>
      </c>
      <c r="L249" s="2">
        <v>19</v>
      </c>
      <c r="M249" s="2">
        <v>3.39</v>
      </c>
      <c r="N249" s="2">
        <v>6.72</v>
      </c>
      <c r="O249" s="2">
        <v>21.76</v>
      </c>
      <c r="P249" s="2">
        <v>5</v>
      </c>
      <c r="Q249" s="2">
        <v>16508</v>
      </c>
      <c r="R249" s="2">
        <v>1459</v>
      </c>
      <c r="S249" s="2">
        <v>12</v>
      </c>
      <c r="T249">
        <f t="shared" si="9"/>
        <v>58362592</v>
      </c>
      <c r="U249">
        <f t="shared" si="10"/>
        <v>10391308</v>
      </c>
      <c r="V249">
        <f t="shared" si="11"/>
        <v>47527710</v>
      </c>
    </row>
    <row r="250" spans="1:22" x14ac:dyDescent="0.3">
      <c r="A250" s="2" t="s">
        <v>267</v>
      </c>
      <c r="B250" s="2" t="s">
        <v>1029</v>
      </c>
      <c r="C250" s="2" t="s">
        <v>1634</v>
      </c>
      <c r="D250" s="2" t="s">
        <v>1638</v>
      </c>
      <c r="E250" s="2">
        <v>2023</v>
      </c>
      <c r="F250" s="2" t="s">
        <v>1639</v>
      </c>
      <c r="G250" s="2">
        <v>210</v>
      </c>
      <c r="H250" s="2">
        <v>12316</v>
      </c>
      <c r="I250" s="2">
        <v>2176</v>
      </c>
      <c r="J250" s="2">
        <v>169619</v>
      </c>
      <c r="K250" s="2">
        <v>7.82</v>
      </c>
      <c r="L250" s="2">
        <v>17</v>
      </c>
      <c r="M250" s="2">
        <v>5.45</v>
      </c>
      <c r="N250" s="2">
        <v>24.95</v>
      </c>
      <c r="O250" s="2">
        <v>66.87</v>
      </c>
      <c r="P250" s="2">
        <v>4.2</v>
      </c>
      <c r="Q250" s="2">
        <v>19952</v>
      </c>
      <c r="R250" s="2">
        <v>3874</v>
      </c>
      <c r="S250" s="2">
        <v>2</v>
      </c>
      <c r="T250">
        <f t="shared" si="9"/>
        <v>2586360</v>
      </c>
      <c r="U250">
        <f t="shared" si="10"/>
        <v>456960</v>
      </c>
      <c r="V250">
        <f t="shared" si="11"/>
        <v>1959781</v>
      </c>
    </row>
    <row r="251" spans="1:22" x14ac:dyDescent="0.3">
      <c r="A251" s="2" t="s">
        <v>268</v>
      </c>
      <c r="B251" s="2" t="s">
        <v>1239</v>
      </c>
      <c r="C251" s="2" t="s">
        <v>1632</v>
      </c>
      <c r="D251" s="2" t="s">
        <v>1638</v>
      </c>
      <c r="E251" s="2">
        <v>2023</v>
      </c>
      <c r="F251" s="2" t="s">
        <v>1641</v>
      </c>
      <c r="G251" s="2">
        <v>4543</v>
      </c>
      <c r="H251" s="2">
        <v>3550</v>
      </c>
      <c r="I251" s="2">
        <v>11735</v>
      </c>
      <c r="J251" s="2">
        <v>397520</v>
      </c>
      <c r="K251" s="2">
        <v>1.03</v>
      </c>
      <c r="L251" s="2">
        <v>10</v>
      </c>
      <c r="M251" s="2">
        <v>0.41</v>
      </c>
      <c r="N251" s="2">
        <v>21.45</v>
      </c>
      <c r="O251" s="2">
        <v>87.87</v>
      </c>
      <c r="P251" s="2">
        <v>3.7</v>
      </c>
      <c r="Q251" s="2">
        <v>9620</v>
      </c>
      <c r="R251" s="2">
        <v>5517</v>
      </c>
      <c r="S251" s="2">
        <v>5</v>
      </c>
      <c r="T251">
        <f t="shared" si="9"/>
        <v>16127650</v>
      </c>
      <c r="U251">
        <f t="shared" si="10"/>
        <v>53312105</v>
      </c>
      <c r="V251">
        <f t="shared" si="11"/>
        <v>-37581975</v>
      </c>
    </row>
    <row r="252" spans="1:22" x14ac:dyDescent="0.3">
      <c r="A252" s="2" t="s">
        <v>269</v>
      </c>
      <c r="B252" s="2" t="s">
        <v>1240</v>
      </c>
      <c r="C252" s="2" t="s">
        <v>1633</v>
      </c>
      <c r="D252" s="2" t="s">
        <v>1635</v>
      </c>
      <c r="E252" s="2">
        <v>2024</v>
      </c>
      <c r="F252" s="2" t="s">
        <v>1642</v>
      </c>
      <c r="G252" s="2">
        <v>1350</v>
      </c>
      <c r="H252" s="2">
        <v>13192</v>
      </c>
      <c r="I252" s="2">
        <v>9506</v>
      </c>
      <c r="J252" s="2">
        <v>149931</v>
      </c>
      <c r="K252" s="2">
        <v>5.57</v>
      </c>
      <c r="L252" s="2">
        <v>8</v>
      </c>
      <c r="M252" s="2">
        <v>7.45</v>
      </c>
      <c r="N252" s="2">
        <v>10.199999999999999</v>
      </c>
      <c r="O252" s="2">
        <v>73.25</v>
      </c>
      <c r="P252" s="2">
        <v>2.4</v>
      </c>
      <c r="Q252" s="2">
        <v>9320</v>
      </c>
      <c r="R252" s="2">
        <v>5027</v>
      </c>
      <c r="S252" s="2">
        <v>4</v>
      </c>
      <c r="T252">
        <f t="shared" si="9"/>
        <v>17809200</v>
      </c>
      <c r="U252">
        <f t="shared" si="10"/>
        <v>12833100</v>
      </c>
      <c r="V252">
        <f t="shared" si="11"/>
        <v>4826169</v>
      </c>
    </row>
    <row r="253" spans="1:22" x14ac:dyDescent="0.3">
      <c r="A253" s="2" t="s">
        <v>270</v>
      </c>
      <c r="B253" s="2" t="s">
        <v>1241</v>
      </c>
      <c r="C253" s="2" t="s">
        <v>1632</v>
      </c>
      <c r="D253" s="2" t="s">
        <v>1638</v>
      </c>
      <c r="E253" s="2">
        <v>2024</v>
      </c>
      <c r="F253" s="2" t="s">
        <v>1641</v>
      </c>
      <c r="G253" s="2">
        <v>4961</v>
      </c>
      <c r="H253" s="2">
        <v>2665</v>
      </c>
      <c r="I253" s="2">
        <v>9694</v>
      </c>
      <c r="J253" s="2">
        <v>473870</v>
      </c>
      <c r="K253" s="2">
        <v>13.81</v>
      </c>
      <c r="L253" s="2">
        <v>15</v>
      </c>
      <c r="M253" s="2">
        <v>4.46</v>
      </c>
      <c r="N253" s="2">
        <v>24.51</v>
      </c>
      <c r="O253" s="2">
        <v>29.44</v>
      </c>
      <c r="P253" s="2">
        <v>1.7</v>
      </c>
      <c r="Q253" s="2">
        <v>13401</v>
      </c>
      <c r="R253" s="2">
        <v>4529</v>
      </c>
      <c r="S253" s="2">
        <v>7</v>
      </c>
      <c r="T253">
        <f t="shared" si="9"/>
        <v>13221065</v>
      </c>
      <c r="U253">
        <f t="shared" si="10"/>
        <v>48091934</v>
      </c>
      <c r="V253">
        <f t="shared" si="11"/>
        <v>-35344739</v>
      </c>
    </row>
    <row r="254" spans="1:22" x14ac:dyDescent="0.3">
      <c r="A254" s="2" t="s">
        <v>271</v>
      </c>
      <c r="B254" s="2" t="s">
        <v>1242</v>
      </c>
      <c r="C254" s="2" t="s">
        <v>1633</v>
      </c>
      <c r="D254" s="2" t="s">
        <v>1636</v>
      </c>
      <c r="E254" s="2">
        <v>2024</v>
      </c>
      <c r="F254" s="2" t="s">
        <v>1642</v>
      </c>
      <c r="G254" s="2">
        <v>4037</v>
      </c>
      <c r="H254" s="2">
        <v>3533</v>
      </c>
      <c r="I254" s="2">
        <v>2453</v>
      </c>
      <c r="J254" s="2">
        <v>206951</v>
      </c>
      <c r="K254" s="2">
        <v>8.77</v>
      </c>
      <c r="L254" s="2">
        <v>1</v>
      </c>
      <c r="M254" s="2">
        <v>0.2</v>
      </c>
      <c r="N254" s="2">
        <v>16.25</v>
      </c>
      <c r="O254" s="2">
        <v>82.67</v>
      </c>
      <c r="P254" s="2">
        <v>1.3</v>
      </c>
      <c r="Q254" s="2">
        <v>19670</v>
      </c>
      <c r="R254" s="2">
        <v>4706</v>
      </c>
      <c r="S254" s="2">
        <v>10</v>
      </c>
      <c r="T254">
        <f t="shared" si="9"/>
        <v>14262721</v>
      </c>
      <c r="U254">
        <f t="shared" si="10"/>
        <v>9902761</v>
      </c>
      <c r="V254">
        <f t="shared" si="11"/>
        <v>4153009</v>
      </c>
    </row>
    <row r="255" spans="1:22" x14ac:dyDescent="0.3">
      <c r="A255" s="2" t="s">
        <v>272</v>
      </c>
      <c r="B255" s="2" t="s">
        <v>1243</v>
      </c>
      <c r="C255" s="2" t="s">
        <v>1634</v>
      </c>
      <c r="D255" s="2" t="s">
        <v>1635</v>
      </c>
      <c r="E255" s="2">
        <v>2024</v>
      </c>
      <c r="F255" s="2" t="s">
        <v>1640</v>
      </c>
      <c r="G255" s="2">
        <v>1577</v>
      </c>
      <c r="H255" s="2">
        <v>1645</v>
      </c>
      <c r="I255" s="2">
        <v>2866</v>
      </c>
      <c r="J255" s="2">
        <v>393676</v>
      </c>
      <c r="K255" s="2">
        <v>8.07</v>
      </c>
      <c r="L255" s="2">
        <v>1</v>
      </c>
      <c r="M255" s="2">
        <v>0.63</v>
      </c>
      <c r="N255" s="2">
        <v>18.55</v>
      </c>
      <c r="O255" s="2">
        <v>17.45</v>
      </c>
      <c r="P255" s="2">
        <v>3.8</v>
      </c>
      <c r="Q255" s="2">
        <v>17759</v>
      </c>
      <c r="R255" s="2">
        <v>4578</v>
      </c>
      <c r="S255" s="2">
        <v>10</v>
      </c>
      <c r="T255">
        <f t="shared" si="9"/>
        <v>2594165</v>
      </c>
      <c r="U255">
        <f t="shared" si="10"/>
        <v>4519682</v>
      </c>
      <c r="V255">
        <f t="shared" si="11"/>
        <v>-2319193</v>
      </c>
    </row>
    <row r="256" spans="1:22" x14ac:dyDescent="0.3">
      <c r="A256" s="2" t="s">
        <v>273</v>
      </c>
      <c r="B256" s="2" t="s">
        <v>1244</v>
      </c>
      <c r="C256" s="2" t="s">
        <v>1634</v>
      </c>
      <c r="D256" s="2" t="s">
        <v>1638</v>
      </c>
      <c r="E256" s="2">
        <v>2023</v>
      </c>
      <c r="F256" s="2" t="s">
        <v>1640</v>
      </c>
      <c r="G256" s="2">
        <v>1268</v>
      </c>
      <c r="H256" s="2">
        <v>15769</v>
      </c>
      <c r="I256" s="2">
        <v>822</v>
      </c>
      <c r="J256" s="2">
        <v>367922</v>
      </c>
      <c r="K256" s="2">
        <v>4.03</v>
      </c>
      <c r="L256" s="2">
        <v>11</v>
      </c>
      <c r="M256" s="2">
        <v>3.87</v>
      </c>
      <c r="N256" s="2">
        <v>0.79</v>
      </c>
      <c r="O256" s="2">
        <v>47.45</v>
      </c>
      <c r="P256" s="2">
        <v>4.0999999999999996</v>
      </c>
      <c r="Q256" s="2">
        <v>11149</v>
      </c>
      <c r="R256" s="2">
        <v>1996</v>
      </c>
      <c r="S256" s="2">
        <v>8</v>
      </c>
      <c r="T256">
        <f t="shared" si="9"/>
        <v>19995092</v>
      </c>
      <c r="U256">
        <f t="shared" si="10"/>
        <v>1042296</v>
      </c>
      <c r="V256">
        <f t="shared" si="11"/>
        <v>18584874</v>
      </c>
    </row>
    <row r="257" spans="1:22" x14ac:dyDescent="0.3">
      <c r="A257" s="2" t="s">
        <v>274</v>
      </c>
      <c r="B257" s="2" t="s">
        <v>1245</v>
      </c>
      <c r="C257" s="2" t="s">
        <v>1634</v>
      </c>
      <c r="D257" s="2" t="s">
        <v>1635</v>
      </c>
      <c r="E257" s="2">
        <v>2024</v>
      </c>
      <c r="F257" s="2" t="s">
        <v>1639</v>
      </c>
      <c r="G257" s="2">
        <v>4546</v>
      </c>
      <c r="H257" s="2">
        <v>9332</v>
      </c>
      <c r="I257" s="2">
        <v>3260</v>
      </c>
      <c r="J257" s="2">
        <v>87772</v>
      </c>
      <c r="K257" s="2">
        <v>5.53</v>
      </c>
      <c r="L257" s="2">
        <v>7</v>
      </c>
      <c r="M257" s="2">
        <v>5.83</v>
      </c>
      <c r="N257" s="2">
        <v>3.04</v>
      </c>
      <c r="O257" s="2">
        <v>81</v>
      </c>
      <c r="P257" s="2">
        <v>4.3</v>
      </c>
      <c r="Q257" s="2">
        <v>9769</v>
      </c>
      <c r="R257" s="2">
        <v>7466</v>
      </c>
      <c r="S257" s="2">
        <v>13</v>
      </c>
      <c r="T257">
        <f t="shared" si="9"/>
        <v>42423272</v>
      </c>
      <c r="U257">
        <f t="shared" si="10"/>
        <v>14819960</v>
      </c>
      <c r="V257">
        <f t="shared" si="11"/>
        <v>27515540</v>
      </c>
    </row>
    <row r="258" spans="1:22" x14ac:dyDescent="0.3">
      <c r="A258" s="2" t="s">
        <v>275</v>
      </c>
      <c r="B258" s="2" t="s">
        <v>1246</v>
      </c>
      <c r="C258" s="2" t="s">
        <v>1632</v>
      </c>
      <c r="D258" s="2" t="s">
        <v>1636</v>
      </c>
      <c r="E258" s="2">
        <v>2024</v>
      </c>
      <c r="F258" s="2" t="s">
        <v>1641</v>
      </c>
      <c r="G258" s="2">
        <v>4785</v>
      </c>
      <c r="H258" s="2">
        <v>15786</v>
      </c>
      <c r="I258" s="2">
        <v>14141</v>
      </c>
      <c r="J258" s="2">
        <v>108478</v>
      </c>
      <c r="K258" s="2">
        <v>13.43</v>
      </c>
      <c r="L258" s="2">
        <v>8</v>
      </c>
      <c r="M258" s="2">
        <v>4.6399999999999997</v>
      </c>
      <c r="N258" s="2">
        <v>15.83</v>
      </c>
      <c r="O258" s="2">
        <v>61.3</v>
      </c>
      <c r="P258" s="2">
        <v>4.7</v>
      </c>
      <c r="Q258" s="2">
        <v>13305</v>
      </c>
      <c r="R258" s="2">
        <v>4527</v>
      </c>
      <c r="S258" s="2">
        <v>10</v>
      </c>
      <c r="T258">
        <f t="shared" si="9"/>
        <v>75536010</v>
      </c>
      <c r="U258">
        <f t="shared" si="10"/>
        <v>67664685</v>
      </c>
      <c r="V258">
        <f t="shared" si="11"/>
        <v>7762847</v>
      </c>
    </row>
    <row r="259" spans="1:22" x14ac:dyDescent="0.3">
      <c r="A259" s="2" t="s">
        <v>276</v>
      </c>
      <c r="B259" s="2" t="s">
        <v>1118</v>
      </c>
      <c r="C259" s="2" t="s">
        <v>1632</v>
      </c>
      <c r="D259" s="2" t="s">
        <v>1635</v>
      </c>
      <c r="E259" s="2">
        <v>2023</v>
      </c>
      <c r="F259" s="2" t="s">
        <v>1640</v>
      </c>
      <c r="G259" s="2">
        <v>3154</v>
      </c>
      <c r="H259" s="2">
        <v>4132</v>
      </c>
      <c r="I259" s="2">
        <v>6726</v>
      </c>
      <c r="J259" s="2">
        <v>76762</v>
      </c>
      <c r="K259" s="2">
        <v>10</v>
      </c>
      <c r="L259" s="2">
        <v>11</v>
      </c>
      <c r="M259" s="2">
        <v>6.19</v>
      </c>
      <c r="N259" s="2">
        <v>22.48</v>
      </c>
      <c r="O259" s="2">
        <v>43.09</v>
      </c>
      <c r="P259" s="2">
        <v>4.5</v>
      </c>
      <c r="Q259" s="2">
        <v>19192</v>
      </c>
      <c r="R259" s="2">
        <v>5461</v>
      </c>
      <c r="S259" s="2">
        <v>9</v>
      </c>
      <c r="T259">
        <f t="shared" ref="T259:T322" si="12">G259*H259</f>
        <v>13032328</v>
      </c>
      <c r="U259">
        <f t="shared" ref="U259:U322" si="13">G259*I259</f>
        <v>21213804</v>
      </c>
      <c r="V259">
        <f t="shared" ref="V259:V322" si="14">T259-U259-J259</f>
        <v>-8258238</v>
      </c>
    </row>
    <row r="260" spans="1:22" x14ac:dyDescent="0.3">
      <c r="A260" s="2" t="s">
        <v>277</v>
      </c>
      <c r="B260" s="2" t="s">
        <v>1247</v>
      </c>
      <c r="C260" s="2" t="s">
        <v>1633</v>
      </c>
      <c r="D260" s="2" t="s">
        <v>1635</v>
      </c>
      <c r="E260" s="2">
        <v>2023</v>
      </c>
      <c r="F260" s="2" t="s">
        <v>1641</v>
      </c>
      <c r="G260" s="2">
        <v>2785</v>
      </c>
      <c r="H260" s="2">
        <v>5994</v>
      </c>
      <c r="I260" s="2">
        <v>7051</v>
      </c>
      <c r="J260" s="2">
        <v>194355</v>
      </c>
      <c r="K260" s="2">
        <v>11.81</v>
      </c>
      <c r="L260" s="2">
        <v>8</v>
      </c>
      <c r="M260" s="2">
        <v>4.8</v>
      </c>
      <c r="N260" s="2">
        <v>15.59</v>
      </c>
      <c r="O260" s="2">
        <v>33.43</v>
      </c>
      <c r="P260" s="2">
        <v>5</v>
      </c>
      <c r="Q260" s="2">
        <v>11879</v>
      </c>
      <c r="R260" s="2">
        <v>9191</v>
      </c>
      <c r="S260" s="2">
        <v>6</v>
      </c>
      <c r="T260">
        <f t="shared" si="12"/>
        <v>16693290</v>
      </c>
      <c r="U260">
        <f t="shared" si="13"/>
        <v>19637035</v>
      </c>
      <c r="V260">
        <f t="shared" si="14"/>
        <v>-3138100</v>
      </c>
    </row>
    <row r="261" spans="1:22" x14ac:dyDescent="0.3">
      <c r="A261" s="2" t="s">
        <v>278</v>
      </c>
      <c r="B261" s="2" t="s">
        <v>1248</v>
      </c>
      <c r="C261" s="2" t="s">
        <v>1634</v>
      </c>
      <c r="D261" s="2" t="s">
        <v>1637</v>
      </c>
      <c r="E261" s="2">
        <v>2023</v>
      </c>
      <c r="F261" s="2" t="s">
        <v>1641</v>
      </c>
      <c r="G261" s="2">
        <v>4605</v>
      </c>
      <c r="H261" s="2">
        <v>16652</v>
      </c>
      <c r="I261" s="2">
        <v>10296</v>
      </c>
      <c r="J261" s="2">
        <v>244994</v>
      </c>
      <c r="K261" s="2">
        <v>6.82</v>
      </c>
      <c r="L261" s="2">
        <v>9</v>
      </c>
      <c r="M261" s="2">
        <v>6.62</v>
      </c>
      <c r="N261" s="2">
        <v>3.35</v>
      </c>
      <c r="O261" s="2">
        <v>40.01</v>
      </c>
      <c r="P261" s="2">
        <v>2</v>
      </c>
      <c r="Q261" s="2">
        <v>10244</v>
      </c>
      <c r="R261" s="2">
        <v>741</v>
      </c>
      <c r="S261" s="2">
        <v>10</v>
      </c>
      <c r="T261">
        <f t="shared" si="12"/>
        <v>76682460</v>
      </c>
      <c r="U261">
        <f t="shared" si="13"/>
        <v>47413080</v>
      </c>
      <c r="V261">
        <f t="shared" si="14"/>
        <v>29024386</v>
      </c>
    </row>
    <row r="262" spans="1:22" x14ac:dyDescent="0.3">
      <c r="A262" s="2" t="s">
        <v>279</v>
      </c>
      <c r="B262" s="2" t="s">
        <v>1249</v>
      </c>
      <c r="C262" s="2" t="s">
        <v>1632</v>
      </c>
      <c r="D262" s="2" t="s">
        <v>1637</v>
      </c>
      <c r="E262" s="2">
        <v>2024</v>
      </c>
      <c r="F262" s="2" t="s">
        <v>1642</v>
      </c>
      <c r="G262" s="2">
        <v>1004</v>
      </c>
      <c r="H262" s="2">
        <v>10655</v>
      </c>
      <c r="I262" s="2">
        <v>8095</v>
      </c>
      <c r="J262" s="2">
        <v>220492</v>
      </c>
      <c r="K262" s="2">
        <v>9.4499999999999993</v>
      </c>
      <c r="L262" s="2">
        <v>1</v>
      </c>
      <c r="M262" s="2">
        <v>2.19</v>
      </c>
      <c r="N262" s="2">
        <v>2.89</v>
      </c>
      <c r="O262" s="2">
        <v>50.72</v>
      </c>
      <c r="P262" s="2">
        <v>4.0999999999999996</v>
      </c>
      <c r="Q262" s="2">
        <v>14785</v>
      </c>
      <c r="R262" s="2">
        <v>5446</v>
      </c>
      <c r="S262" s="2">
        <v>8</v>
      </c>
      <c r="T262">
        <f t="shared" si="12"/>
        <v>10697620</v>
      </c>
      <c r="U262">
        <f t="shared" si="13"/>
        <v>8127380</v>
      </c>
      <c r="V262">
        <f t="shared" si="14"/>
        <v>2349748</v>
      </c>
    </row>
    <row r="263" spans="1:22" x14ac:dyDescent="0.3">
      <c r="A263" s="2" t="s">
        <v>280</v>
      </c>
      <c r="B263" s="2" t="s">
        <v>1250</v>
      </c>
      <c r="C263" s="2" t="s">
        <v>1634</v>
      </c>
      <c r="D263" s="2" t="s">
        <v>1636</v>
      </c>
      <c r="E263" s="2">
        <v>2024</v>
      </c>
      <c r="F263" s="2" t="s">
        <v>1642</v>
      </c>
      <c r="G263" s="2">
        <v>4615</v>
      </c>
      <c r="H263" s="2">
        <v>11926</v>
      </c>
      <c r="I263" s="2">
        <v>4100</v>
      </c>
      <c r="J263" s="2">
        <v>367712</v>
      </c>
      <c r="K263" s="2">
        <v>3.73</v>
      </c>
      <c r="L263" s="2">
        <v>15</v>
      </c>
      <c r="M263" s="2">
        <v>1.1299999999999999</v>
      </c>
      <c r="N263" s="2">
        <v>21.1</v>
      </c>
      <c r="O263" s="2">
        <v>35.520000000000003</v>
      </c>
      <c r="P263" s="2">
        <v>3.3</v>
      </c>
      <c r="Q263" s="2">
        <v>9973</v>
      </c>
      <c r="R263" s="2">
        <v>4829</v>
      </c>
      <c r="S263" s="2">
        <v>6</v>
      </c>
      <c r="T263">
        <f t="shared" si="12"/>
        <v>55038490</v>
      </c>
      <c r="U263">
        <f t="shared" si="13"/>
        <v>18921500</v>
      </c>
      <c r="V263">
        <f t="shared" si="14"/>
        <v>35749278</v>
      </c>
    </row>
    <row r="264" spans="1:22" x14ac:dyDescent="0.3">
      <c r="A264" s="2" t="s">
        <v>281</v>
      </c>
      <c r="B264" s="2" t="s">
        <v>1251</v>
      </c>
      <c r="C264" s="2" t="s">
        <v>1634</v>
      </c>
      <c r="D264" s="2" t="s">
        <v>1638</v>
      </c>
      <c r="E264" s="2">
        <v>2024</v>
      </c>
      <c r="F264" s="2" t="s">
        <v>1640</v>
      </c>
      <c r="G264" s="2">
        <v>3496</v>
      </c>
      <c r="H264" s="2">
        <v>11733</v>
      </c>
      <c r="I264" s="2">
        <v>14222</v>
      </c>
      <c r="J264" s="2">
        <v>397234</v>
      </c>
      <c r="K264" s="2">
        <v>10.58</v>
      </c>
      <c r="L264" s="2">
        <v>19</v>
      </c>
      <c r="M264" s="2">
        <v>5.96</v>
      </c>
      <c r="N264" s="2">
        <v>3.48</v>
      </c>
      <c r="O264" s="2">
        <v>87.52</v>
      </c>
      <c r="P264" s="2">
        <v>2</v>
      </c>
      <c r="Q264" s="2">
        <v>12179</v>
      </c>
      <c r="R264" s="2">
        <v>3727</v>
      </c>
      <c r="S264" s="2">
        <v>9</v>
      </c>
      <c r="T264">
        <f t="shared" si="12"/>
        <v>41018568</v>
      </c>
      <c r="U264">
        <f t="shared" si="13"/>
        <v>49720112</v>
      </c>
      <c r="V264">
        <f t="shared" si="14"/>
        <v>-9098778</v>
      </c>
    </row>
    <row r="265" spans="1:22" x14ac:dyDescent="0.3">
      <c r="A265" s="2" t="s">
        <v>282</v>
      </c>
      <c r="B265" s="2" t="s">
        <v>1252</v>
      </c>
      <c r="C265" s="2" t="s">
        <v>1632</v>
      </c>
      <c r="D265" s="2" t="s">
        <v>1637</v>
      </c>
      <c r="E265" s="2">
        <v>2023</v>
      </c>
      <c r="F265" s="2" t="s">
        <v>1639</v>
      </c>
      <c r="G265" s="2">
        <v>1095</v>
      </c>
      <c r="H265" s="2">
        <v>3328</v>
      </c>
      <c r="I265" s="2">
        <v>7079</v>
      </c>
      <c r="J265" s="2">
        <v>332363</v>
      </c>
      <c r="K265" s="2">
        <v>6.41</v>
      </c>
      <c r="L265" s="2">
        <v>6</v>
      </c>
      <c r="M265" s="2">
        <v>4.8499999999999996</v>
      </c>
      <c r="N265" s="2">
        <v>13.01</v>
      </c>
      <c r="O265" s="2">
        <v>84.65</v>
      </c>
      <c r="P265" s="2">
        <v>4.9000000000000004</v>
      </c>
      <c r="Q265" s="2">
        <v>16105</v>
      </c>
      <c r="R265" s="2">
        <v>6694</v>
      </c>
      <c r="S265" s="2">
        <v>8</v>
      </c>
      <c r="T265">
        <f t="shared" si="12"/>
        <v>3644160</v>
      </c>
      <c r="U265">
        <f t="shared" si="13"/>
        <v>7751505</v>
      </c>
      <c r="V265">
        <f t="shared" si="14"/>
        <v>-4439708</v>
      </c>
    </row>
    <row r="266" spans="1:22" x14ac:dyDescent="0.3">
      <c r="A266" s="2" t="s">
        <v>283</v>
      </c>
      <c r="B266" s="2" t="s">
        <v>1253</v>
      </c>
      <c r="C266" s="2" t="s">
        <v>1633</v>
      </c>
      <c r="D266" s="2" t="s">
        <v>1635</v>
      </c>
      <c r="E266" s="2">
        <v>2024</v>
      </c>
      <c r="F266" s="2" t="s">
        <v>1642</v>
      </c>
      <c r="G266" s="2">
        <v>1743</v>
      </c>
      <c r="H266" s="2">
        <v>13760</v>
      </c>
      <c r="I266" s="2">
        <v>9353</v>
      </c>
      <c r="J266" s="2">
        <v>369313</v>
      </c>
      <c r="K266" s="2">
        <v>6.64</v>
      </c>
      <c r="L266" s="2">
        <v>1</v>
      </c>
      <c r="M266" s="2">
        <v>0.27</v>
      </c>
      <c r="N266" s="2">
        <v>0.93</v>
      </c>
      <c r="O266" s="2">
        <v>79.650000000000006</v>
      </c>
      <c r="P266" s="2">
        <v>4.5999999999999996</v>
      </c>
      <c r="Q266" s="2">
        <v>12485</v>
      </c>
      <c r="R266" s="2">
        <v>8487</v>
      </c>
      <c r="S266" s="2">
        <v>10</v>
      </c>
      <c r="T266">
        <f t="shared" si="12"/>
        <v>23983680</v>
      </c>
      <c r="U266">
        <f t="shared" si="13"/>
        <v>16302279</v>
      </c>
      <c r="V266">
        <f t="shared" si="14"/>
        <v>7312088</v>
      </c>
    </row>
    <row r="267" spans="1:22" x14ac:dyDescent="0.3">
      <c r="A267" s="2" t="s">
        <v>284</v>
      </c>
      <c r="B267" s="2" t="s">
        <v>1254</v>
      </c>
      <c r="C267" s="2" t="s">
        <v>1634</v>
      </c>
      <c r="D267" s="2" t="s">
        <v>1637</v>
      </c>
      <c r="E267" s="2">
        <v>2024</v>
      </c>
      <c r="F267" s="2" t="s">
        <v>1639</v>
      </c>
      <c r="G267" s="2">
        <v>3486</v>
      </c>
      <c r="H267" s="2">
        <v>10630</v>
      </c>
      <c r="I267" s="2">
        <v>8153</v>
      </c>
      <c r="J267" s="2">
        <v>124965</v>
      </c>
      <c r="K267" s="2">
        <v>9.74</v>
      </c>
      <c r="L267" s="2">
        <v>0</v>
      </c>
      <c r="M267" s="2">
        <v>3.8</v>
      </c>
      <c r="N267" s="2">
        <v>2.02</v>
      </c>
      <c r="O267" s="2">
        <v>43.75</v>
      </c>
      <c r="P267" s="2">
        <v>1.5</v>
      </c>
      <c r="Q267" s="2">
        <v>13891</v>
      </c>
      <c r="R267" s="2">
        <v>3375</v>
      </c>
      <c r="S267" s="2">
        <v>11</v>
      </c>
      <c r="T267">
        <f t="shared" si="12"/>
        <v>37056180</v>
      </c>
      <c r="U267">
        <f t="shared" si="13"/>
        <v>28421358</v>
      </c>
      <c r="V267">
        <f t="shared" si="14"/>
        <v>8509857</v>
      </c>
    </row>
    <row r="268" spans="1:22" x14ac:dyDescent="0.3">
      <c r="A268" s="2" t="s">
        <v>285</v>
      </c>
      <c r="B268" s="2" t="s">
        <v>1255</v>
      </c>
      <c r="C268" s="2" t="s">
        <v>1633</v>
      </c>
      <c r="D268" s="2" t="s">
        <v>1636</v>
      </c>
      <c r="E268" s="2">
        <v>2024</v>
      </c>
      <c r="F268" s="2" t="s">
        <v>1639</v>
      </c>
      <c r="G268" s="2">
        <v>612</v>
      </c>
      <c r="H268" s="2">
        <v>6305</v>
      </c>
      <c r="I268" s="2">
        <v>4527</v>
      </c>
      <c r="J268" s="2">
        <v>227912</v>
      </c>
      <c r="K268" s="2">
        <v>14.04</v>
      </c>
      <c r="L268" s="2">
        <v>18</v>
      </c>
      <c r="M268" s="2">
        <v>1.06</v>
      </c>
      <c r="N268" s="2">
        <v>16.809999999999999</v>
      </c>
      <c r="O268" s="2">
        <v>65.3</v>
      </c>
      <c r="P268" s="2">
        <v>1.1000000000000001</v>
      </c>
      <c r="Q268" s="2">
        <v>6361</v>
      </c>
      <c r="R268" s="2">
        <v>4150</v>
      </c>
      <c r="S268" s="2">
        <v>2</v>
      </c>
      <c r="T268">
        <f t="shared" si="12"/>
        <v>3858660</v>
      </c>
      <c r="U268">
        <f t="shared" si="13"/>
        <v>2770524</v>
      </c>
      <c r="V268">
        <f t="shared" si="14"/>
        <v>860224</v>
      </c>
    </row>
    <row r="269" spans="1:22" x14ac:dyDescent="0.3">
      <c r="A269" s="2" t="s">
        <v>286</v>
      </c>
      <c r="B269" s="2" t="s">
        <v>1256</v>
      </c>
      <c r="C269" s="2" t="s">
        <v>1632</v>
      </c>
      <c r="D269" s="2" t="s">
        <v>1638</v>
      </c>
      <c r="E269" s="2">
        <v>2023</v>
      </c>
      <c r="F269" s="2" t="s">
        <v>1639</v>
      </c>
      <c r="G269" s="2">
        <v>2535</v>
      </c>
      <c r="H269" s="2">
        <v>2306</v>
      </c>
      <c r="I269" s="2">
        <v>7072</v>
      </c>
      <c r="J269" s="2">
        <v>225767</v>
      </c>
      <c r="K269" s="2">
        <v>0.96</v>
      </c>
      <c r="L269" s="2">
        <v>3</v>
      </c>
      <c r="M269" s="2">
        <v>5.31</v>
      </c>
      <c r="N269" s="2">
        <v>17.23</v>
      </c>
      <c r="O269" s="2">
        <v>82.23</v>
      </c>
      <c r="P269" s="2">
        <v>3.8</v>
      </c>
      <c r="Q269" s="2">
        <v>20660</v>
      </c>
      <c r="R269" s="2">
        <v>4653</v>
      </c>
      <c r="S269" s="2">
        <v>14</v>
      </c>
      <c r="T269">
        <f t="shared" si="12"/>
        <v>5845710</v>
      </c>
      <c r="U269">
        <f t="shared" si="13"/>
        <v>17927520</v>
      </c>
      <c r="V269">
        <f t="shared" si="14"/>
        <v>-12307577</v>
      </c>
    </row>
    <row r="270" spans="1:22" x14ac:dyDescent="0.3">
      <c r="A270" s="2" t="s">
        <v>287</v>
      </c>
      <c r="B270" s="2" t="s">
        <v>1046</v>
      </c>
      <c r="C270" s="2" t="s">
        <v>1633</v>
      </c>
      <c r="D270" s="2" t="s">
        <v>1636</v>
      </c>
      <c r="E270" s="2">
        <v>2023</v>
      </c>
      <c r="F270" s="2" t="s">
        <v>1641</v>
      </c>
      <c r="G270" s="2">
        <v>3404</v>
      </c>
      <c r="H270" s="2">
        <v>9702</v>
      </c>
      <c r="I270" s="2">
        <v>6795</v>
      </c>
      <c r="J270" s="2">
        <v>286281</v>
      </c>
      <c r="K270" s="2">
        <v>12.37</v>
      </c>
      <c r="L270" s="2">
        <v>1</v>
      </c>
      <c r="M270" s="2">
        <v>3.96</v>
      </c>
      <c r="N270" s="2">
        <v>8.5399999999999991</v>
      </c>
      <c r="O270" s="2">
        <v>78.03</v>
      </c>
      <c r="P270" s="2">
        <v>3.4</v>
      </c>
      <c r="Q270" s="2">
        <v>3096</v>
      </c>
      <c r="R270" s="2">
        <v>5025</v>
      </c>
      <c r="S270" s="2">
        <v>10</v>
      </c>
      <c r="T270">
        <f t="shared" si="12"/>
        <v>33025608</v>
      </c>
      <c r="U270">
        <f t="shared" si="13"/>
        <v>23130180</v>
      </c>
      <c r="V270">
        <f t="shared" si="14"/>
        <v>9609147</v>
      </c>
    </row>
    <row r="271" spans="1:22" x14ac:dyDescent="0.3">
      <c r="A271" s="2" t="s">
        <v>288</v>
      </c>
      <c r="B271" s="2" t="s">
        <v>1257</v>
      </c>
      <c r="C271" s="2" t="s">
        <v>1633</v>
      </c>
      <c r="D271" s="2" t="s">
        <v>1636</v>
      </c>
      <c r="E271" s="2">
        <v>2024</v>
      </c>
      <c r="F271" s="2" t="s">
        <v>1642</v>
      </c>
      <c r="G271" s="2">
        <v>275</v>
      </c>
      <c r="H271" s="2">
        <v>3368</v>
      </c>
      <c r="I271" s="2">
        <v>10276</v>
      </c>
      <c r="J271" s="2">
        <v>134754</v>
      </c>
      <c r="K271" s="2">
        <v>4.3899999999999997</v>
      </c>
      <c r="L271" s="2">
        <v>13</v>
      </c>
      <c r="M271" s="2">
        <v>6.13</v>
      </c>
      <c r="N271" s="2">
        <v>5.39</v>
      </c>
      <c r="O271" s="2">
        <v>43.15</v>
      </c>
      <c r="P271" s="2">
        <v>4.7</v>
      </c>
      <c r="Q271" s="2">
        <v>18363</v>
      </c>
      <c r="R271" s="2">
        <v>2404</v>
      </c>
      <c r="S271" s="2">
        <v>8</v>
      </c>
      <c r="T271">
        <f t="shared" si="12"/>
        <v>926200</v>
      </c>
      <c r="U271">
        <f t="shared" si="13"/>
        <v>2825900</v>
      </c>
      <c r="V271">
        <f t="shared" si="14"/>
        <v>-2034454</v>
      </c>
    </row>
    <row r="272" spans="1:22" x14ac:dyDescent="0.3">
      <c r="A272" s="2" t="s">
        <v>289</v>
      </c>
      <c r="B272" s="2" t="s">
        <v>1258</v>
      </c>
      <c r="C272" s="2" t="s">
        <v>1633</v>
      </c>
      <c r="D272" s="2" t="s">
        <v>1636</v>
      </c>
      <c r="E272" s="2">
        <v>2024</v>
      </c>
      <c r="F272" s="2" t="s">
        <v>1639</v>
      </c>
      <c r="G272" s="2">
        <v>4943</v>
      </c>
      <c r="H272" s="2">
        <v>16061</v>
      </c>
      <c r="I272" s="2">
        <v>1314</v>
      </c>
      <c r="J272" s="2">
        <v>127988</v>
      </c>
      <c r="K272" s="2">
        <v>6.66</v>
      </c>
      <c r="L272" s="2">
        <v>1</v>
      </c>
      <c r="M272" s="2">
        <v>8.06</v>
      </c>
      <c r="N272" s="2">
        <v>20.34</v>
      </c>
      <c r="O272" s="2">
        <v>18.989999999999998</v>
      </c>
      <c r="P272" s="2">
        <v>1.9</v>
      </c>
      <c r="Q272" s="2">
        <v>11655</v>
      </c>
      <c r="R272" s="2">
        <v>3443</v>
      </c>
      <c r="S272" s="2">
        <v>2</v>
      </c>
      <c r="T272">
        <f t="shared" si="12"/>
        <v>79389523</v>
      </c>
      <c r="U272">
        <f t="shared" si="13"/>
        <v>6495102</v>
      </c>
      <c r="V272">
        <f t="shared" si="14"/>
        <v>72766433</v>
      </c>
    </row>
    <row r="273" spans="1:22" x14ac:dyDescent="0.3">
      <c r="A273" s="2" t="s">
        <v>290</v>
      </c>
      <c r="B273" s="2" t="s">
        <v>1259</v>
      </c>
      <c r="C273" s="2" t="s">
        <v>1633</v>
      </c>
      <c r="D273" s="2" t="s">
        <v>1635</v>
      </c>
      <c r="E273" s="2">
        <v>2024</v>
      </c>
      <c r="F273" s="2" t="s">
        <v>1641</v>
      </c>
      <c r="G273" s="2">
        <v>1009</v>
      </c>
      <c r="H273" s="2">
        <v>17012</v>
      </c>
      <c r="I273" s="2">
        <v>1248</v>
      </c>
      <c r="J273" s="2">
        <v>200023</v>
      </c>
      <c r="K273" s="2">
        <v>0.33</v>
      </c>
      <c r="L273" s="2">
        <v>14</v>
      </c>
      <c r="M273" s="2">
        <v>3</v>
      </c>
      <c r="N273" s="2">
        <v>5.43</v>
      </c>
      <c r="O273" s="2">
        <v>16.05</v>
      </c>
      <c r="P273" s="2">
        <v>1.3</v>
      </c>
      <c r="Q273" s="2">
        <v>9419</v>
      </c>
      <c r="R273" s="2">
        <v>2156</v>
      </c>
      <c r="S273" s="2">
        <v>2</v>
      </c>
      <c r="T273">
        <f t="shared" si="12"/>
        <v>17165108</v>
      </c>
      <c r="U273">
        <f t="shared" si="13"/>
        <v>1259232</v>
      </c>
      <c r="V273">
        <f t="shared" si="14"/>
        <v>15705853</v>
      </c>
    </row>
    <row r="274" spans="1:22" x14ac:dyDescent="0.3">
      <c r="A274" s="2" t="s">
        <v>291</v>
      </c>
      <c r="B274" s="2" t="s">
        <v>1260</v>
      </c>
      <c r="C274" s="2" t="s">
        <v>1632</v>
      </c>
      <c r="D274" s="2" t="s">
        <v>1635</v>
      </c>
      <c r="E274" s="2">
        <v>2023</v>
      </c>
      <c r="F274" s="2" t="s">
        <v>1639</v>
      </c>
      <c r="G274" s="2">
        <v>4598</v>
      </c>
      <c r="H274" s="2">
        <v>16399</v>
      </c>
      <c r="I274" s="2">
        <v>6819</v>
      </c>
      <c r="J274" s="2">
        <v>182379</v>
      </c>
      <c r="K274" s="2">
        <v>4.5199999999999996</v>
      </c>
      <c r="L274" s="2">
        <v>11</v>
      </c>
      <c r="M274" s="2">
        <v>9.6199999999999992</v>
      </c>
      <c r="N274" s="2">
        <v>13.55</v>
      </c>
      <c r="O274" s="2">
        <v>56.17</v>
      </c>
      <c r="P274" s="2">
        <v>2</v>
      </c>
      <c r="Q274" s="2">
        <v>11834</v>
      </c>
      <c r="R274" s="2">
        <v>2908</v>
      </c>
      <c r="S274" s="2">
        <v>6</v>
      </c>
      <c r="T274">
        <f t="shared" si="12"/>
        <v>75402602</v>
      </c>
      <c r="U274">
        <f t="shared" si="13"/>
        <v>31353762</v>
      </c>
      <c r="V274">
        <f t="shared" si="14"/>
        <v>43866461</v>
      </c>
    </row>
    <row r="275" spans="1:22" x14ac:dyDescent="0.3">
      <c r="A275" s="2" t="s">
        <v>292</v>
      </c>
      <c r="B275" s="2" t="s">
        <v>1237</v>
      </c>
      <c r="C275" s="2" t="s">
        <v>1633</v>
      </c>
      <c r="D275" s="2" t="s">
        <v>1637</v>
      </c>
      <c r="E275" s="2">
        <v>2023</v>
      </c>
      <c r="F275" s="2" t="s">
        <v>1640</v>
      </c>
      <c r="G275" s="2">
        <v>3117</v>
      </c>
      <c r="H275" s="2">
        <v>17720</v>
      </c>
      <c r="I275" s="2">
        <v>14594</v>
      </c>
      <c r="J275" s="2">
        <v>130388</v>
      </c>
      <c r="K275" s="2">
        <v>7.54</v>
      </c>
      <c r="L275" s="2">
        <v>4</v>
      </c>
      <c r="M275" s="2">
        <v>5.36</v>
      </c>
      <c r="N275" s="2">
        <v>24.21</v>
      </c>
      <c r="O275" s="2">
        <v>61.41</v>
      </c>
      <c r="P275" s="2">
        <v>1.1000000000000001</v>
      </c>
      <c r="Q275" s="2">
        <v>16128</v>
      </c>
      <c r="R275" s="2">
        <v>7192</v>
      </c>
      <c r="S275" s="2">
        <v>9</v>
      </c>
      <c r="T275">
        <f t="shared" si="12"/>
        <v>55233240</v>
      </c>
      <c r="U275">
        <f t="shared" si="13"/>
        <v>45489498</v>
      </c>
      <c r="V275">
        <f t="shared" si="14"/>
        <v>9613354</v>
      </c>
    </row>
    <row r="276" spans="1:22" x14ac:dyDescent="0.3">
      <c r="A276" s="2" t="s">
        <v>293</v>
      </c>
      <c r="B276" s="2" t="s">
        <v>1222</v>
      </c>
      <c r="C276" s="2" t="s">
        <v>1634</v>
      </c>
      <c r="D276" s="2" t="s">
        <v>1635</v>
      </c>
      <c r="E276" s="2">
        <v>2023</v>
      </c>
      <c r="F276" s="2" t="s">
        <v>1639</v>
      </c>
      <c r="G276" s="2">
        <v>865</v>
      </c>
      <c r="H276" s="2">
        <v>17434</v>
      </c>
      <c r="I276" s="2">
        <v>6143</v>
      </c>
      <c r="J276" s="2">
        <v>402912</v>
      </c>
      <c r="K276" s="2">
        <v>0.84</v>
      </c>
      <c r="L276" s="2">
        <v>19</v>
      </c>
      <c r="M276" s="2">
        <v>6.18</v>
      </c>
      <c r="N276" s="2">
        <v>3.7</v>
      </c>
      <c r="O276" s="2">
        <v>77.989999999999995</v>
      </c>
      <c r="P276" s="2">
        <v>1.1000000000000001</v>
      </c>
      <c r="Q276" s="2">
        <v>3572</v>
      </c>
      <c r="R276" s="2">
        <v>9516</v>
      </c>
      <c r="S276" s="2">
        <v>10</v>
      </c>
      <c r="T276">
        <f t="shared" si="12"/>
        <v>15080410</v>
      </c>
      <c r="U276">
        <f t="shared" si="13"/>
        <v>5313695</v>
      </c>
      <c r="V276">
        <f t="shared" si="14"/>
        <v>9363803</v>
      </c>
    </row>
    <row r="277" spans="1:22" x14ac:dyDescent="0.3">
      <c r="A277" s="2" t="s">
        <v>294</v>
      </c>
      <c r="B277" s="2" t="s">
        <v>1261</v>
      </c>
      <c r="C277" s="2" t="s">
        <v>1633</v>
      </c>
      <c r="D277" s="2" t="s">
        <v>1636</v>
      </c>
      <c r="E277" s="2">
        <v>2024</v>
      </c>
      <c r="F277" s="2" t="s">
        <v>1642</v>
      </c>
      <c r="G277" s="2">
        <v>4804</v>
      </c>
      <c r="H277" s="2">
        <v>6929</v>
      </c>
      <c r="I277" s="2">
        <v>10847</v>
      </c>
      <c r="J277" s="2">
        <v>347572</v>
      </c>
      <c r="K277" s="2">
        <v>7.37</v>
      </c>
      <c r="L277" s="2">
        <v>6</v>
      </c>
      <c r="M277" s="2">
        <v>6.81</v>
      </c>
      <c r="N277" s="2">
        <v>23.52</v>
      </c>
      <c r="O277" s="2">
        <v>33.4</v>
      </c>
      <c r="P277" s="2">
        <v>4.7</v>
      </c>
      <c r="Q277" s="2">
        <v>10987</v>
      </c>
      <c r="R277" s="2">
        <v>7326</v>
      </c>
      <c r="S277" s="2">
        <v>13</v>
      </c>
      <c r="T277">
        <f t="shared" si="12"/>
        <v>33286916</v>
      </c>
      <c r="U277">
        <f t="shared" si="13"/>
        <v>52108988</v>
      </c>
      <c r="V277">
        <f t="shared" si="14"/>
        <v>-19169644</v>
      </c>
    </row>
    <row r="278" spans="1:22" x14ac:dyDescent="0.3">
      <c r="A278" s="2" t="s">
        <v>295</v>
      </c>
      <c r="B278" s="2" t="s">
        <v>1262</v>
      </c>
      <c r="C278" s="2" t="s">
        <v>1634</v>
      </c>
      <c r="D278" s="2" t="s">
        <v>1638</v>
      </c>
      <c r="E278" s="2">
        <v>2023</v>
      </c>
      <c r="F278" s="2" t="s">
        <v>1642</v>
      </c>
      <c r="G278" s="2">
        <v>4692</v>
      </c>
      <c r="H278" s="2">
        <v>10576</v>
      </c>
      <c r="I278" s="2">
        <v>13961</v>
      </c>
      <c r="J278" s="2">
        <v>289779</v>
      </c>
      <c r="K278" s="2">
        <v>13.91</v>
      </c>
      <c r="L278" s="2">
        <v>9</v>
      </c>
      <c r="M278" s="2">
        <v>6.67</v>
      </c>
      <c r="N278" s="2">
        <v>4.57</v>
      </c>
      <c r="O278" s="2">
        <v>23.4</v>
      </c>
      <c r="P278" s="2">
        <v>2.4</v>
      </c>
      <c r="Q278" s="2">
        <v>7124</v>
      </c>
      <c r="R278" s="2">
        <v>986</v>
      </c>
      <c r="S278" s="2">
        <v>7</v>
      </c>
      <c r="T278">
        <f t="shared" si="12"/>
        <v>49622592</v>
      </c>
      <c r="U278">
        <f t="shared" si="13"/>
        <v>65505012</v>
      </c>
      <c r="V278">
        <f t="shared" si="14"/>
        <v>-16172199</v>
      </c>
    </row>
    <row r="279" spans="1:22" x14ac:dyDescent="0.3">
      <c r="A279" s="2" t="s">
        <v>296</v>
      </c>
      <c r="B279" s="2" t="s">
        <v>1263</v>
      </c>
      <c r="C279" s="2" t="s">
        <v>1634</v>
      </c>
      <c r="D279" s="2" t="s">
        <v>1635</v>
      </c>
      <c r="E279" s="2">
        <v>2023</v>
      </c>
      <c r="F279" s="2" t="s">
        <v>1641</v>
      </c>
      <c r="G279" s="2">
        <v>3170</v>
      </c>
      <c r="H279" s="2">
        <v>5064</v>
      </c>
      <c r="I279" s="2">
        <v>8833</v>
      </c>
      <c r="J279" s="2">
        <v>404165</v>
      </c>
      <c r="K279" s="2">
        <v>1.58</v>
      </c>
      <c r="L279" s="2">
        <v>13</v>
      </c>
      <c r="M279" s="2">
        <v>5.1100000000000003</v>
      </c>
      <c r="N279" s="2">
        <v>14.19</v>
      </c>
      <c r="O279" s="2">
        <v>40.32</v>
      </c>
      <c r="P279" s="2">
        <v>2.6</v>
      </c>
      <c r="Q279" s="2">
        <v>2438</v>
      </c>
      <c r="R279" s="2">
        <v>8684</v>
      </c>
      <c r="S279" s="2">
        <v>13</v>
      </c>
      <c r="T279">
        <f t="shared" si="12"/>
        <v>16052880</v>
      </c>
      <c r="U279">
        <f t="shared" si="13"/>
        <v>28000610</v>
      </c>
      <c r="V279">
        <f t="shared" si="14"/>
        <v>-12351895</v>
      </c>
    </row>
    <row r="280" spans="1:22" x14ac:dyDescent="0.3">
      <c r="A280" s="2" t="s">
        <v>297</v>
      </c>
      <c r="B280" s="2" t="s">
        <v>1264</v>
      </c>
      <c r="C280" s="2" t="s">
        <v>1632</v>
      </c>
      <c r="D280" s="2" t="s">
        <v>1636</v>
      </c>
      <c r="E280" s="2">
        <v>2024</v>
      </c>
      <c r="F280" s="2" t="s">
        <v>1641</v>
      </c>
      <c r="G280" s="2">
        <v>66</v>
      </c>
      <c r="H280" s="2">
        <v>2889</v>
      </c>
      <c r="I280" s="2">
        <v>12554</v>
      </c>
      <c r="J280" s="2">
        <v>430562</v>
      </c>
      <c r="K280" s="2">
        <v>11.47</v>
      </c>
      <c r="L280" s="2">
        <v>13</v>
      </c>
      <c r="M280" s="2">
        <v>4.29</v>
      </c>
      <c r="N280" s="2">
        <v>9.43</v>
      </c>
      <c r="O280" s="2">
        <v>38.29</v>
      </c>
      <c r="P280" s="2">
        <v>1.1000000000000001</v>
      </c>
      <c r="Q280" s="2">
        <v>9676</v>
      </c>
      <c r="R280" s="2">
        <v>9967</v>
      </c>
      <c r="S280" s="2">
        <v>14</v>
      </c>
      <c r="T280">
        <f t="shared" si="12"/>
        <v>190674</v>
      </c>
      <c r="U280">
        <f t="shared" si="13"/>
        <v>828564</v>
      </c>
      <c r="V280">
        <f t="shared" si="14"/>
        <v>-1068452</v>
      </c>
    </row>
    <row r="281" spans="1:22" x14ac:dyDescent="0.3">
      <c r="A281" s="2" t="s">
        <v>298</v>
      </c>
      <c r="B281" s="2" t="s">
        <v>1265</v>
      </c>
      <c r="C281" s="2" t="s">
        <v>1633</v>
      </c>
      <c r="D281" s="2" t="s">
        <v>1636</v>
      </c>
      <c r="E281" s="2">
        <v>2023</v>
      </c>
      <c r="F281" s="2" t="s">
        <v>1640</v>
      </c>
      <c r="G281" s="2">
        <v>1293</v>
      </c>
      <c r="H281" s="2">
        <v>13093</v>
      </c>
      <c r="I281" s="2">
        <v>3320</v>
      </c>
      <c r="J281" s="2">
        <v>256846</v>
      </c>
      <c r="K281" s="2">
        <v>6.15</v>
      </c>
      <c r="L281" s="2">
        <v>4</v>
      </c>
      <c r="M281" s="2">
        <v>0.54</v>
      </c>
      <c r="N281" s="2">
        <v>24.12</v>
      </c>
      <c r="O281" s="2">
        <v>20.6</v>
      </c>
      <c r="P281" s="2">
        <v>2.1</v>
      </c>
      <c r="Q281" s="2">
        <v>2261</v>
      </c>
      <c r="R281" s="2">
        <v>7820</v>
      </c>
      <c r="S281" s="2">
        <v>11</v>
      </c>
      <c r="T281">
        <f t="shared" si="12"/>
        <v>16929249</v>
      </c>
      <c r="U281">
        <f t="shared" si="13"/>
        <v>4292760</v>
      </c>
      <c r="V281">
        <f t="shared" si="14"/>
        <v>12379643</v>
      </c>
    </row>
    <row r="282" spans="1:22" x14ac:dyDescent="0.3">
      <c r="A282" s="2" t="s">
        <v>299</v>
      </c>
      <c r="B282" s="2" t="s">
        <v>1152</v>
      </c>
      <c r="C282" s="2" t="s">
        <v>1632</v>
      </c>
      <c r="D282" s="2" t="s">
        <v>1635</v>
      </c>
      <c r="E282" s="2">
        <v>2024</v>
      </c>
      <c r="F282" s="2" t="s">
        <v>1642</v>
      </c>
      <c r="G282" s="2">
        <v>2255</v>
      </c>
      <c r="H282" s="2">
        <v>8774</v>
      </c>
      <c r="I282" s="2">
        <v>3881</v>
      </c>
      <c r="J282" s="2">
        <v>220047</v>
      </c>
      <c r="K282" s="2">
        <v>9.83</v>
      </c>
      <c r="L282" s="2">
        <v>17</v>
      </c>
      <c r="M282" s="2">
        <v>0.22</v>
      </c>
      <c r="N282" s="2">
        <v>6.84</v>
      </c>
      <c r="O282" s="2">
        <v>63.78</v>
      </c>
      <c r="P282" s="2">
        <v>4.2</v>
      </c>
      <c r="Q282" s="2">
        <v>14441</v>
      </c>
      <c r="R282" s="2">
        <v>2546</v>
      </c>
      <c r="S282" s="2">
        <v>13</v>
      </c>
      <c r="T282">
        <f t="shared" si="12"/>
        <v>19785370</v>
      </c>
      <c r="U282">
        <f t="shared" si="13"/>
        <v>8751655</v>
      </c>
      <c r="V282">
        <f t="shared" si="14"/>
        <v>10813668</v>
      </c>
    </row>
    <row r="283" spans="1:22" x14ac:dyDescent="0.3">
      <c r="A283" s="2" t="s">
        <v>300</v>
      </c>
      <c r="B283" s="2" t="s">
        <v>1047</v>
      </c>
      <c r="C283" s="2" t="s">
        <v>1634</v>
      </c>
      <c r="D283" s="2" t="s">
        <v>1637</v>
      </c>
      <c r="E283" s="2">
        <v>2023</v>
      </c>
      <c r="F283" s="2" t="s">
        <v>1639</v>
      </c>
      <c r="G283" s="2">
        <v>2574</v>
      </c>
      <c r="H283" s="2">
        <v>18708</v>
      </c>
      <c r="I283" s="2">
        <v>2228</v>
      </c>
      <c r="J283" s="2">
        <v>182212</v>
      </c>
      <c r="K283" s="2">
        <v>3.9</v>
      </c>
      <c r="L283" s="2">
        <v>13</v>
      </c>
      <c r="M283" s="2">
        <v>3.58</v>
      </c>
      <c r="N283" s="2">
        <v>9.99</v>
      </c>
      <c r="O283" s="2">
        <v>50.7</v>
      </c>
      <c r="P283" s="2">
        <v>3.5</v>
      </c>
      <c r="Q283" s="2">
        <v>3169</v>
      </c>
      <c r="R283" s="2">
        <v>4005</v>
      </c>
      <c r="S283" s="2">
        <v>9</v>
      </c>
      <c r="T283">
        <f t="shared" si="12"/>
        <v>48154392</v>
      </c>
      <c r="U283">
        <f t="shared" si="13"/>
        <v>5734872</v>
      </c>
      <c r="V283">
        <f t="shared" si="14"/>
        <v>42237308</v>
      </c>
    </row>
    <row r="284" spans="1:22" x14ac:dyDescent="0.3">
      <c r="A284" s="2" t="s">
        <v>301</v>
      </c>
      <c r="B284" s="2" t="s">
        <v>1266</v>
      </c>
      <c r="C284" s="2" t="s">
        <v>1634</v>
      </c>
      <c r="D284" s="2" t="s">
        <v>1635</v>
      </c>
      <c r="E284" s="2">
        <v>2024</v>
      </c>
      <c r="F284" s="2" t="s">
        <v>1640</v>
      </c>
      <c r="G284" s="2">
        <v>1119</v>
      </c>
      <c r="H284" s="2">
        <v>18820</v>
      </c>
      <c r="I284" s="2">
        <v>4767</v>
      </c>
      <c r="J284" s="2">
        <v>468058</v>
      </c>
      <c r="K284" s="2">
        <v>2.39</v>
      </c>
      <c r="L284" s="2">
        <v>1</v>
      </c>
      <c r="M284" s="2">
        <v>3.34</v>
      </c>
      <c r="N284" s="2">
        <v>24.57</v>
      </c>
      <c r="O284" s="2">
        <v>67.69</v>
      </c>
      <c r="P284" s="2">
        <v>4</v>
      </c>
      <c r="Q284" s="2">
        <v>8628</v>
      </c>
      <c r="R284" s="2">
        <v>6574</v>
      </c>
      <c r="S284" s="2">
        <v>7</v>
      </c>
      <c r="T284">
        <f t="shared" si="12"/>
        <v>21059580</v>
      </c>
      <c r="U284">
        <f t="shared" si="13"/>
        <v>5334273</v>
      </c>
      <c r="V284">
        <f t="shared" si="14"/>
        <v>15257249</v>
      </c>
    </row>
    <row r="285" spans="1:22" x14ac:dyDescent="0.3">
      <c r="A285" s="2" t="s">
        <v>302</v>
      </c>
      <c r="B285" s="2" t="s">
        <v>1267</v>
      </c>
      <c r="C285" s="2" t="s">
        <v>1633</v>
      </c>
      <c r="D285" s="2" t="s">
        <v>1638</v>
      </c>
      <c r="E285" s="2">
        <v>2023</v>
      </c>
      <c r="F285" s="2" t="s">
        <v>1640</v>
      </c>
      <c r="G285" s="2">
        <v>3494</v>
      </c>
      <c r="H285" s="2">
        <v>12245</v>
      </c>
      <c r="I285" s="2">
        <v>7245</v>
      </c>
      <c r="J285" s="2">
        <v>338565</v>
      </c>
      <c r="K285" s="2">
        <v>2.41</v>
      </c>
      <c r="L285" s="2">
        <v>11</v>
      </c>
      <c r="M285" s="2">
        <v>3.88</v>
      </c>
      <c r="N285" s="2">
        <v>13.41</v>
      </c>
      <c r="O285" s="2">
        <v>38.22</v>
      </c>
      <c r="P285" s="2">
        <v>2.8</v>
      </c>
      <c r="Q285" s="2">
        <v>20569</v>
      </c>
      <c r="R285" s="2">
        <v>3691</v>
      </c>
      <c r="S285" s="2">
        <v>12</v>
      </c>
      <c r="T285">
        <f t="shared" si="12"/>
        <v>42784030</v>
      </c>
      <c r="U285">
        <f t="shared" si="13"/>
        <v>25314030</v>
      </c>
      <c r="V285">
        <f t="shared" si="14"/>
        <v>17131435</v>
      </c>
    </row>
    <row r="286" spans="1:22" x14ac:dyDescent="0.3">
      <c r="A286" s="2" t="s">
        <v>303</v>
      </c>
      <c r="B286" s="2" t="s">
        <v>1268</v>
      </c>
      <c r="C286" s="2" t="s">
        <v>1634</v>
      </c>
      <c r="D286" s="2" t="s">
        <v>1636</v>
      </c>
      <c r="E286" s="2">
        <v>2023</v>
      </c>
      <c r="F286" s="2" t="s">
        <v>1639</v>
      </c>
      <c r="G286" s="2">
        <v>2615</v>
      </c>
      <c r="H286" s="2">
        <v>15699</v>
      </c>
      <c r="I286" s="2">
        <v>14842</v>
      </c>
      <c r="J286" s="2">
        <v>313852</v>
      </c>
      <c r="K286" s="2">
        <v>1.06</v>
      </c>
      <c r="L286" s="2">
        <v>5</v>
      </c>
      <c r="M286" s="2">
        <v>1.38</v>
      </c>
      <c r="N286" s="2">
        <v>12.57</v>
      </c>
      <c r="O286" s="2">
        <v>36.06</v>
      </c>
      <c r="P286" s="2">
        <v>2.2000000000000002</v>
      </c>
      <c r="Q286" s="2">
        <v>13591</v>
      </c>
      <c r="R286" s="2">
        <v>2281</v>
      </c>
      <c r="S286" s="2">
        <v>7</v>
      </c>
      <c r="T286">
        <f t="shared" si="12"/>
        <v>41052885</v>
      </c>
      <c r="U286">
        <f t="shared" si="13"/>
        <v>38811830</v>
      </c>
      <c r="V286">
        <f t="shared" si="14"/>
        <v>1927203</v>
      </c>
    </row>
    <row r="287" spans="1:22" x14ac:dyDescent="0.3">
      <c r="A287" s="2" t="s">
        <v>304</v>
      </c>
      <c r="B287" s="2" t="s">
        <v>1269</v>
      </c>
      <c r="C287" s="2" t="s">
        <v>1634</v>
      </c>
      <c r="D287" s="2" t="s">
        <v>1636</v>
      </c>
      <c r="E287" s="2">
        <v>2024</v>
      </c>
      <c r="F287" s="2" t="s">
        <v>1641</v>
      </c>
      <c r="G287" s="2">
        <v>1110</v>
      </c>
      <c r="H287" s="2">
        <v>17376</v>
      </c>
      <c r="I287" s="2">
        <v>9914</v>
      </c>
      <c r="J287" s="2">
        <v>446846</v>
      </c>
      <c r="K287" s="2">
        <v>2.78</v>
      </c>
      <c r="L287" s="2">
        <v>3</v>
      </c>
      <c r="M287" s="2">
        <v>7.38</v>
      </c>
      <c r="N287" s="2">
        <v>6.44</v>
      </c>
      <c r="O287" s="2">
        <v>47.81</v>
      </c>
      <c r="P287" s="2">
        <v>2.9</v>
      </c>
      <c r="Q287" s="2">
        <v>19815</v>
      </c>
      <c r="R287" s="2">
        <v>5111</v>
      </c>
      <c r="S287" s="2">
        <v>5</v>
      </c>
      <c r="T287">
        <f t="shared" si="12"/>
        <v>19287360</v>
      </c>
      <c r="U287">
        <f t="shared" si="13"/>
        <v>11004540</v>
      </c>
      <c r="V287">
        <f t="shared" si="14"/>
        <v>7835974</v>
      </c>
    </row>
    <row r="288" spans="1:22" x14ac:dyDescent="0.3">
      <c r="A288" s="2" t="s">
        <v>305</v>
      </c>
      <c r="B288" s="2" t="s">
        <v>1270</v>
      </c>
      <c r="C288" s="2" t="s">
        <v>1633</v>
      </c>
      <c r="D288" s="2" t="s">
        <v>1635</v>
      </c>
      <c r="E288" s="2">
        <v>2023</v>
      </c>
      <c r="F288" s="2" t="s">
        <v>1642</v>
      </c>
      <c r="G288" s="2">
        <v>2377</v>
      </c>
      <c r="H288" s="2">
        <v>19680</v>
      </c>
      <c r="I288" s="2">
        <v>12129</v>
      </c>
      <c r="J288" s="2">
        <v>462811</v>
      </c>
      <c r="K288" s="2">
        <v>9.9600000000000009</v>
      </c>
      <c r="L288" s="2">
        <v>12</v>
      </c>
      <c r="M288" s="2">
        <v>8.57</v>
      </c>
      <c r="N288" s="2">
        <v>17.53</v>
      </c>
      <c r="O288" s="2">
        <v>80.19</v>
      </c>
      <c r="P288" s="2">
        <v>2.2999999999999998</v>
      </c>
      <c r="Q288" s="2">
        <v>8808</v>
      </c>
      <c r="R288" s="2">
        <v>5130</v>
      </c>
      <c r="S288" s="2">
        <v>12</v>
      </c>
      <c r="T288">
        <f t="shared" si="12"/>
        <v>46779360</v>
      </c>
      <c r="U288">
        <f t="shared" si="13"/>
        <v>28830633</v>
      </c>
      <c r="V288">
        <f t="shared" si="14"/>
        <v>17485916</v>
      </c>
    </row>
    <row r="289" spans="1:22" x14ac:dyDescent="0.3">
      <c r="A289" s="2" t="s">
        <v>306</v>
      </c>
      <c r="B289" s="2" t="s">
        <v>1271</v>
      </c>
      <c r="C289" s="2" t="s">
        <v>1633</v>
      </c>
      <c r="D289" s="2" t="s">
        <v>1636</v>
      </c>
      <c r="E289" s="2">
        <v>2023</v>
      </c>
      <c r="F289" s="2" t="s">
        <v>1640</v>
      </c>
      <c r="G289" s="2">
        <v>3470</v>
      </c>
      <c r="H289" s="2">
        <v>9745</v>
      </c>
      <c r="I289" s="2">
        <v>2959</v>
      </c>
      <c r="J289" s="2">
        <v>126021</v>
      </c>
      <c r="K289" s="2">
        <v>13.23</v>
      </c>
      <c r="L289" s="2">
        <v>3</v>
      </c>
      <c r="M289" s="2">
        <v>9.39</v>
      </c>
      <c r="N289" s="2">
        <v>0.36</v>
      </c>
      <c r="O289" s="2">
        <v>13.22</v>
      </c>
      <c r="P289" s="2">
        <v>4.4000000000000004</v>
      </c>
      <c r="Q289" s="2">
        <v>2626</v>
      </c>
      <c r="R289" s="2">
        <v>454</v>
      </c>
      <c r="S289" s="2">
        <v>6</v>
      </c>
      <c r="T289">
        <f t="shared" si="12"/>
        <v>33815150</v>
      </c>
      <c r="U289">
        <f t="shared" si="13"/>
        <v>10267730</v>
      </c>
      <c r="V289">
        <f t="shared" si="14"/>
        <v>23421399</v>
      </c>
    </row>
    <row r="290" spans="1:22" x14ac:dyDescent="0.3">
      <c r="A290" s="2" t="s">
        <v>307</v>
      </c>
      <c r="B290" s="2" t="s">
        <v>1272</v>
      </c>
      <c r="C290" s="2" t="s">
        <v>1633</v>
      </c>
      <c r="D290" s="2" t="s">
        <v>1635</v>
      </c>
      <c r="E290" s="2">
        <v>2024</v>
      </c>
      <c r="F290" s="2" t="s">
        <v>1639</v>
      </c>
      <c r="G290" s="2">
        <v>351</v>
      </c>
      <c r="H290" s="2">
        <v>8714</v>
      </c>
      <c r="I290" s="2">
        <v>5932</v>
      </c>
      <c r="J290" s="2">
        <v>209380</v>
      </c>
      <c r="K290" s="2">
        <v>12.21</v>
      </c>
      <c r="L290" s="2">
        <v>13</v>
      </c>
      <c r="M290" s="2">
        <v>4.92</v>
      </c>
      <c r="N290" s="2">
        <v>1.24</v>
      </c>
      <c r="O290" s="2">
        <v>74.39</v>
      </c>
      <c r="P290" s="2">
        <v>2.2000000000000002</v>
      </c>
      <c r="Q290" s="2">
        <v>7521</v>
      </c>
      <c r="R290" s="2">
        <v>2731</v>
      </c>
      <c r="S290" s="2">
        <v>3</v>
      </c>
      <c r="T290">
        <f t="shared" si="12"/>
        <v>3058614</v>
      </c>
      <c r="U290">
        <f t="shared" si="13"/>
        <v>2082132</v>
      </c>
      <c r="V290">
        <f t="shared" si="14"/>
        <v>767102</v>
      </c>
    </row>
    <row r="291" spans="1:22" x14ac:dyDescent="0.3">
      <c r="A291" s="2" t="s">
        <v>308</v>
      </c>
      <c r="B291" s="2" t="s">
        <v>1273</v>
      </c>
      <c r="C291" s="2" t="s">
        <v>1634</v>
      </c>
      <c r="D291" s="2" t="s">
        <v>1636</v>
      </c>
      <c r="E291" s="2">
        <v>2024</v>
      </c>
      <c r="F291" s="2" t="s">
        <v>1639</v>
      </c>
      <c r="G291" s="2">
        <v>4326</v>
      </c>
      <c r="H291" s="2">
        <v>2226</v>
      </c>
      <c r="I291" s="2">
        <v>14504</v>
      </c>
      <c r="J291" s="2">
        <v>94789</v>
      </c>
      <c r="K291" s="2">
        <v>10.28</v>
      </c>
      <c r="L291" s="2">
        <v>15</v>
      </c>
      <c r="M291" s="2">
        <v>7.01</v>
      </c>
      <c r="N291" s="2">
        <v>14.98</v>
      </c>
      <c r="O291" s="2">
        <v>39.520000000000003</v>
      </c>
      <c r="P291" s="2">
        <v>3.6</v>
      </c>
      <c r="Q291" s="2">
        <v>7937</v>
      </c>
      <c r="R291" s="2">
        <v>1621</v>
      </c>
      <c r="S291" s="2">
        <v>4</v>
      </c>
      <c r="T291">
        <f t="shared" si="12"/>
        <v>9629676</v>
      </c>
      <c r="U291">
        <f t="shared" si="13"/>
        <v>62744304</v>
      </c>
      <c r="V291">
        <f t="shared" si="14"/>
        <v>-53209417</v>
      </c>
    </row>
    <row r="292" spans="1:22" x14ac:dyDescent="0.3">
      <c r="A292" s="2" t="s">
        <v>309</v>
      </c>
      <c r="B292" s="2" t="s">
        <v>1204</v>
      </c>
      <c r="C292" s="2" t="s">
        <v>1633</v>
      </c>
      <c r="D292" s="2" t="s">
        <v>1635</v>
      </c>
      <c r="E292" s="2">
        <v>2024</v>
      </c>
      <c r="F292" s="2" t="s">
        <v>1642</v>
      </c>
      <c r="G292" s="2">
        <v>656</v>
      </c>
      <c r="H292" s="2">
        <v>15332</v>
      </c>
      <c r="I292" s="2">
        <v>3347</v>
      </c>
      <c r="J292" s="2">
        <v>498906</v>
      </c>
      <c r="K292" s="2">
        <v>1.66</v>
      </c>
      <c r="L292" s="2">
        <v>3</v>
      </c>
      <c r="M292" s="2">
        <v>8.56</v>
      </c>
      <c r="N292" s="2">
        <v>8.5399999999999991</v>
      </c>
      <c r="O292" s="2">
        <v>78.37</v>
      </c>
      <c r="P292" s="2">
        <v>1.5</v>
      </c>
      <c r="Q292" s="2">
        <v>8539</v>
      </c>
      <c r="R292" s="2">
        <v>2772</v>
      </c>
      <c r="S292" s="2">
        <v>4</v>
      </c>
      <c r="T292">
        <f t="shared" si="12"/>
        <v>10057792</v>
      </c>
      <c r="U292">
        <f t="shared" si="13"/>
        <v>2195632</v>
      </c>
      <c r="V292">
        <f t="shared" si="14"/>
        <v>7363254</v>
      </c>
    </row>
    <row r="293" spans="1:22" x14ac:dyDescent="0.3">
      <c r="A293" s="2" t="s">
        <v>310</v>
      </c>
      <c r="B293" s="2" t="s">
        <v>1147</v>
      </c>
      <c r="C293" s="2" t="s">
        <v>1633</v>
      </c>
      <c r="D293" s="2" t="s">
        <v>1635</v>
      </c>
      <c r="E293" s="2">
        <v>2023</v>
      </c>
      <c r="F293" s="2" t="s">
        <v>1641</v>
      </c>
      <c r="G293" s="2">
        <v>3220</v>
      </c>
      <c r="H293" s="2">
        <v>12862</v>
      </c>
      <c r="I293" s="2">
        <v>3779</v>
      </c>
      <c r="J293" s="2">
        <v>76086</v>
      </c>
      <c r="K293" s="2">
        <v>4.34</v>
      </c>
      <c r="L293" s="2">
        <v>0</v>
      </c>
      <c r="M293" s="2">
        <v>4.18</v>
      </c>
      <c r="N293" s="2">
        <v>23.83</v>
      </c>
      <c r="O293" s="2">
        <v>74.180000000000007</v>
      </c>
      <c r="P293" s="2">
        <v>3.7</v>
      </c>
      <c r="Q293" s="2">
        <v>19087</v>
      </c>
      <c r="R293" s="2">
        <v>2437</v>
      </c>
      <c r="S293" s="2">
        <v>13</v>
      </c>
      <c r="T293">
        <f t="shared" si="12"/>
        <v>41415640</v>
      </c>
      <c r="U293">
        <f t="shared" si="13"/>
        <v>12168380</v>
      </c>
      <c r="V293">
        <f t="shared" si="14"/>
        <v>29171174</v>
      </c>
    </row>
    <row r="294" spans="1:22" x14ac:dyDescent="0.3">
      <c r="A294" s="2" t="s">
        <v>311</v>
      </c>
      <c r="B294" s="2" t="s">
        <v>1082</v>
      </c>
      <c r="C294" s="2" t="s">
        <v>1632</v>
      </c>
      <c r="D294" s="2" t="s">
        <v>1635</v>
      </c>
      <c r="E294" s="2">
        <v>2023</v>
      </c>
      <c r="F294" s="2" t="s">
        <v>1639</v>
      </c>
      <c r="G294" s="2">
        <v>749</v>
      </c>
      <c r="H294" s="2">
        <v>19797</v>
      </c>
      <c r="I294" s="2">
        <v>11273</v>
      </c>
      <c r="J294" s="2">
        <v>329003</v>
      </c>
      <c r="K294" s="2">
        <v>4.6500000000000004</v>
      </c>
      <c r="L294" s="2">
        <v>12</v>
      </c>
      <c r="M294" s="2">
        <v>3.09</v>
      </c>
      <c r="N294" s="2">
        <v>22.58</v>
      </c>
      <c r="O294" s="2">
        <v>37.9</v>
      </c>
      <c r="P294" s="2">
        <v>4.7</v>
      </c>
      <c r="Q294" s="2">
        <v>5635</v>
      </c>
      <c r="R294" s="2">
        <v>7068</v>
      </c>
      <c r="S294" s="2">
        <v>12</v>
      </c>
      <c r="T294">
        <f t="shared" si="12"/>
        <v>14827953</v>
      </c>
      <c r="U294">
        <f t="shared" si="13"/>
        <v>8443477</v>
      </c>
      <c r="V294">
        <f t="shared" si="14"/>
        <v>6055473</v>
      </c>
    </row>
    <row r="295" spans="1:22" x14ac:dyDescent="0.3">
      <c r="A295" s="2" t="s">
        <v>312</v>
      </c>
      <c r="B295" s="2" t="s">
        <v>1274</v>
      </c>
      <c r="C295" s="2" t="s">
        <v>1632</v>
      </c>
      <c r="D295" s="2" t="s">
        <v>1635</v>
      </c>
      <c r="E295" s="2">
        <v>2023</v>
      </c>
      <c r="F295" s="2" t="s">
        <v>1639</v>
      </c>
      <c r="G295" s="2">
        <v>1189</v>
      </c>
      <c r="H295" s="2">
        <v>11606</v>
      </c>
      <c r="I295" s="2">
        <v>3449</v>
      </c>
      <c r="J295" s="2">
        <v>57684</v>
      </c>
      <c r="K295" s="2">
        <v>3.75</v>
      </c>
      <c r="L295" s="2">
        <v>3</v>
      </c>
      <c r="M295" s="2">
        <v>9.3699999999999992</v>
      </c>
      <c r="N295" s="2">
        <v>17.84</v>
      </c>
      <c r="O295" s="2">
        <v>65.510000000000005</v>
      </c>
      <c r="P295" s="2">
        <v>3.4</v>
      </c>
      <c r="Q295" s="2">
        <v>16611</v>
      </c>
      <c r="R295" s="2">
        <v>728</v>
      </c>
      <c r="S295" s="2">
        <v>6</v>
      </c>
      <c r="T295">
        <f t="shared" si="12"/>
        <v>13799534</v>
      </c>
      <c r="U295">
        <f t="shared" si="13"/>
        <v>4100861</v>
      </c>
      <c r="V295">
        <f t="shared" si="14"/>
        <v>9640989</v>
      </c>
    </row>
    <row r="296" spans="1:22" x14ac:dyDescent="0.3">
      <c r="A296" s="2" t="s">
        <v>313</v>
      </c>
      <c r="B296" s="2" t="s">
        <v>1275</v>
      </c>
      <c r="C296" s="2" t="s">
        <v>1634</v>
      </c>
      <c r="D296" s="2" t="s">
        <v>1635</v>
      </c>
      <c r="E296" s="2">
        <v>2024</v>
      </c>
      <c r="F296" s="2" t="s">
        <v>1641</v>
      </c>
      <c r="G296" s="2">
        <v>240</v>
      </c>
      <c r="H296" s="2">
        <v>9157</v>
      </c>
      <c r="I296" s="2">
        <v>9305</v>
      </c>
      <c r="J296" s="2">
        <v>141088</v>
      </c>
      <c r="K296" s="2">
        <v>7.73</v>
      </c>
      <c r="L296" s="2">
        <v>19</v>
      </c>
      <c r="M296" s="2">
        <v>5.16</v>
      </c>
      <c r="N296" s="2">
        <v>20.45</v>
      </c>
      <c r="O296" s="2">
        <v>22.77</v>
      </c>
      <c r="P296" s="2">
        <v>3.2</v>
      </c>
      <c r="Q296" s="2">
        <v>13464</v>
      </c>
      <c r="R296" s="2">
        <v>7262</v>
      </c>
      <c r="S296" s="2">
        <v>6</v>
      </c>
      <c r="T296">
        <f t="shared" si="12"/>
        <v>2197680</v>
      </c>
      <c r="U296">
        <f t="shared" si="13"/>
        <v>2233200</v>
      </c>
      <c r="V296">
        <f t="shared" si="14"/>
        <v>-176608</v>
      </c>
    </row>
    <row r="297" spans="1:22" x14ac:dyDescent="0.3">
      <c r="A297" s="2" t="s">
        <v>314</v>
      </c>
      <c r="B297" s="2" t="s">
        <v>1276</v>
      </c>
      <c r="C297" s="2" t="s">
        <v>1634</v>
      </c>
      <c r="D297" s="2" t="s">
        <v>1637</v>
      </c>
      <c r="E297" s="2">
        <v>2023</v>
      </c>
      <c r="F297" s="2" t="s">
        <v>1641</v>
      </c>
      <c r="G297" s="2">
        <v>2350</v>
      </c>
      <c r="H297" s="2">
        <v>16051</v>
      </c>
      <c r="I297" s="2">
        <v>11605</v>
      </c>
      <c r="J297" s="2">
        <v>444423</v>
      </c>
      <c r="K297" s="2">
        <v>8.0299999999999994</v>
      </c>
      <c r="L297" s="2">
        <v>17</v>
      </c>
      <c r="M297" s="2">
        <v>4.97</v>
      </c>
      <c r="N297" s="2">
        <v>16.68</v>
      </c>
      <c r="O297" s="2">
        <v>81.7</v>
      </c>
      <c r="P297" s="2">
        <v>4.8</v>
      </c>
      <c r="Q297" s="2">
        <v>10211</v>
      </c>
      <c r="R297" s="2">
        <v>2779</v>
      </c>
      <c r="S297" s="2">
        <v>7</v>
      </c>
      <c r="T297">
        <f t="shared" si="12"/>
        <v>37719850</v>
      </c>
      <c r="U297">
        <f t="shared" si="13"/>
        <v>27271750</v>
      </c>
      <c r="V297">
        <f t="shared" si="14"/>
        <v>10003677</v>
      </c>
    </row>
    <row r="298" spans="1:22" x14ac:dyDescent="0.3">
      <c r="A298" s="2" t="s">
        <v>315</v>
      </c>
      <c r="B298" s="2" t="s">
        <v>1247</v>
      </c>
      <c r="C298" s="2" t="s">
        <v>1634</v>
      </c>
      <c r="D298" s="2" t="s">
        <v>1636</v>
      </c>
      <c r="E298" s="2">
        <v>2024</v>
      </c>
      <c r="F298" s="2" t="s">
        <v>1639</v>
      </c>
      <c r="G298" s="2">
        <v>1030</v>
      </c>
      <c r="H298" s="2">
        <v>9406</v>
      </c>
      <c r="I298" s="2">
        <v>3883</v>
      </c>
      <c r="J298" s="2">
        <v>96099</v>
      </c>
      <c r="K298" s="2">
        <v>5.35</v>
      </c>
      <c r="L298" s="2">
        <v>5</v>
      </c>
      <c r="M298" s="2">
        <v>1.78</v>
      </c>
      <c r="N298" s="2">
        <v>3.14</v>
      </c>
      <c r="O298" s="2">
        <v>42.36</v>
      </c>
      <c r="P298" s="2">
        <v>3.5</v>
      </c>
      <c r="Q298" s="2">
        <v>9404</v>
      </c>
      <c r="R298" s="2">
        <v>5366</v>
      </c>
      <c r="S298" s="2">
        <v>6</v>
      </c>
      <c r="T298">
        <f t="shared" si="12"/>
        <v>9688180</v>
      </c>
      <c r="U298">
        <f t="shared" si="13"/>
        <v>3999490</v>
      </c>
      <c r="V298">
        <f t="shared" si="14"/>
        <v>5592591</v>
      </c>
    </row>
    <row r="299" spans="1:22" x14ac:dyDescent="0.3">
      <c r="A299" s="2" t="s">
        <v>316</v>
      </c>
      <c r="B299" s="2" t="s">
        <v>1277</v>
      </c>
      <c r="C299" s="2" t="s">
        <v>1634</v>
      </c>
      <c r="D299" s="2" t="s">
        <v>1638</v>
      </c>
      <c r="E299" s="2">
        <v>2023</v>
      </c>
      <c r="F299" s="2" t="s">
        <v>1640</v>
      </c>
      <c r="G299" s="2">
        <v>3025</v>
      </c>
      <c r="H299" s="2">
        <v>8787</v>
      </c>
      <c r="I299" s="2">
        <v>11248</v>
      </c>
      <c r="J299" s="2">
        <v>116093</v>
      </c>
      <c r="K299" s="2">
        <v>5.31</v>
      </c>
      <c r="L299" s="2">
        <v>2</v>
      </c>
      <c r="M299" s="2">
        <v>1.08</v>
      </c>
      <c r="N299" s="2">
        <v>19.14</v>
      </c>
      <c r="O299" s="2">
        <v>46.45</v>
      </c>
      <c r="P299" s="2">
        <v>2</v>
      </c>
      <c r="Q299" s="2">
        <v>3783</v>
      </c>
      <c r="R299" s="2">
        <v>4522</v>
      </c>
      <c r="S299" s="2">
        <v>13</v>
      </c>
      <c r="T299">
        <f t="shared" si="12"/>
        <v>26580675</v>
      </c>
      <c r="U299">
        <f t="shared" si="13"/>
        <v>34025200</v>
      </c>
      <c r="V299">
        <f t="shared" si="14"/>
        <v>-7560618</v>
      </c>
    </row>
    <row r="300" spans="1:22" x14ac:dyDescent="0.3">
      <c r="A300" s="2" t="s">
        <v>317</v>
      </c>
      <c r="B300" s="2" t="s">
        <v>1278</v>
      </c>
      <c r="C300" s="2" t="s">
        <v>1633</v>
      </c>
      <c r="D300" s="2" t="s">
        <v>1638</v>
      </c>
      <c r="E300" s="2">
        <v>2023</v>
      </c>
      <c r="F300" s="2" t="s">
        <v>1639</v>
      </c>
      <c r="G300" s="2">
        <v>1234</v>
      </c>
      <c r="H300" s="2">
        <v>2392</v>
      </c>
      <c r="I300" s="2">
        <v>1837</v>
      </c>
      <c r="J300" s="2">
        <v>210761</v>
      </c>
      <c r="K300" s="2">
        <v>12.43</v>
      </c>
      <c r="L300" s="2">
        <v>12</v>
      </c>
      <c r="M300" s="2">
        <v>8.42</v>
      </c>
      <c r="N300" s="2">
        <v>5.25</v>
      </c>
      <c r="O300" s="2">
        <v>66.459999999999994</v>
      </c>
      <c r="P300" s="2">
        <v>2.2000000000000002</v>
      </c>
      <c r="Q300" s="2">
        <v>3977</v>
      </c>
      <c r="R300" s="2">
        <v>9730</v>
      </c>
      <c r="S300" s="2">
        <v>7</v>
      </c>
      <c r="T300">
        <f t="shared" si="12"/>
        <v>2951728</v>
      </c>
      <c r="U300">
        <f t="shared" si="13"/>
        <v>2266858</v>
      </c>
      <c r="V300">
        <f t="shared" si="14"/>
        <v>474109</v>
      </c>
    </row>
    <row r="301" spans="1:22" x14ac:dyDescent="0.3">
      <c r="A301" s="2" t="s">
        <v>318</v>
      </c>
      <c r="B301" s="2" t="s">
        <v>1279</v>
      </c>
      <c r="C301" s="2" t="s">
        <v>1634</v>
      </c>
      <c r="D301" s="2" t="s">
        <v>1636</v>
      </c>
      <c r="E301" s="2">
        <v>2024</v>
      </c>
      <c r="F301" s="2" t="s">
        <v>1640</v>
      </c>
      <c r="G301" s="2">
        <v>3377</v>
      </c>
      <c r="H301" s="2">
        <v>11722</v>
      </c>
      <c r="I301" s="2">
        <v>14744</v>
      </c>
      <c r="J301" s="2">
        <v>360795</v>
      </c>
      <c r="K301" s="2">
        <v>11.84</v>
      </c>
      <c r="L301" s="2">
        <v>15</v>
      </c>
      <c r="M301" s="2">
        <v>6.14</v>
      </c>
      <c r="N301" s="2">
        <v>8.09</v>
      </c>
      <c r="O301" s="2">
        <v>75.67</v>
      </c>
      <c r="P301" s="2">
        <v>3.8</v>
      </c>
      <c r="Q301" s="2">
        <v>4593</v>
      </c>
      <c r="R301" s="2">
        <v>7563</v>
      </c>
      <c r="S301" s="2">
        <v>9</v>
      </c>
      <c r="T301">
        <f t="shared" si="12"/>
        <v>39585194</v>
      </c>
      <c r="U301">
        <f t="shared" si="13"/>
        <v>49790488</v>
      </c>
      <c r="V301">
        <f t="shared" si="14"/>
        <v>-10566089</v>
      </c>
    </row>
    <row r="302" spans="1:22" x14ac:dyDescent="0.3">
      <c r="A302" s="2" t="s">
        <v>319</v>
      </c>
      <c r="B302" s="2" t="s">
        <v>1280</v>
      </c>
      <c r="C302" s="2" t="s">
        <v>1634</v>
      </c>
      <c r="D302" s="2" t="s">
        <v>1635</v>
      </c>
      <c r="E302" s="2">
        <v>2024</v>
      </c>
      <c r="F302" s="2" t="s">
        <v>1642</v>
      </c>
      <c r="G302" s="2">
        <v>3444</v>
      </c>
      <c r="H302" s="2">
        <v>6175</v>
      </c>
      <c r="I302" s="2">
        <v>4289</v>
      </c>
      <c r="J302" s="2">
        <v>63893</v>
      </c>
      <c r="K302" s="2">
        <v>4.62</v>
      </c>
      <c r="L302" s="2">
        <v>4</v>
      </c>
      <c r="M302" s="2">
        <v>3.26</v>
      </c>
      <c r="N302" s="2">
        <v>20.48</v>
      </c>
      <c r="O302" s="2">
        <v>28.91</v>
      </c>
      <c r="P302" s="2">
        <v>3.9</v>
      </c>
      <c r="Q302" s="2">
        <v>8707</v>
      </c>
      <c r="R302" s="2">
        <v>9713</v>
      </c>
      <c r="S302" s="2">
        <v>3</v>
      </c>
      <c r="T302">
        <f t="shared" si="12"/>
        <v>21266700</v>
      </c>
      <c r="U302">
        <f t="shared" si="13"/>
        <v>14771316</v>
      </c>
      <c r="V302">
        <f t="shared" si="14"/>
        <v>6431491</v>
      </c>
    </row>
    <row r="303" spans="1:22" x14ac:dyDescent="0.3">
      <c r="A303" s="2" t="s">
        <v>320</v>
      </c>
      <c r="B303" s="2" t="s">
        <v>1281</v>
      </c>
      <c r="C303" s="2" t="s">
        <v>1633</v>
      </c>
      <c r="D303" s="2" t="s">
        <v>1638</v>
      </c>
      <c r="E303" s="2">
        <v>2024</v>
      </c>
      <c r="F303" s="2" t="s">
        <v>1640</v>
      </c>
      <c r="G303" s="2">
        <v>177</v>
      </c>
      <c r="H303" s="2">
        <v>3433</v>
      </c>
      <c r="I303" s="2">
        <v>8404</v>
      </c>
      <c r="J303" s="2">
        <v>116418</v>
      </c>
      <c r="K303" s="2">
        <v>13.71</v>
      </c>
      <c r="L303" s="2">
        <v>3</v>
      </c>
      <c r="M303" s="2">
        <v>1.92</v>
      </c>
      <c r="N303" s="2">
        <v>13.41</v>
      </c>
      <c r="O303" s="2">
        <v>62.91</v>
      </c>
      <c r="P303" s="2">
        <v>2.2000000000000002</v>
      </c>
      <c r="Q303" s="2">
        <v>10894</v>
      </c>
      <c r="R303" s="2">
        <v>1226</v>
      </c>
      <c r="S303" s="2">
        <v>5</v>
      </c>
      <c r="T303">
        <f t="shared" si="12"/>
        <v>607641</v>
      </c>
      <c r="U303">
        <f t="shared" si="13"/>
        <v>1487508</v>
      </c>
      <c r="V303">
        <f t="shared" si="14"/>
        <v>-996285</v>
      </c>
    </row>
    <row r="304" spans="1:22" x14ac:dyDescent="0.3">
      <c r="A304" s="2" t="s">
        <v>321</v>
      </c>
      <c r="B304" s="2" t="s">
        <v>1086</v>
      </c>
      <c r="C304" s="2" t="s">
        <v>1634</v>
      </c>
      <c r="D304" s="2" t="s">
        <v>1637</v>
      </c>
      <c r="E304" s="2">
        <v>2024</v>
      </c>
      <c r="F304" s="2" t="s">
        <v>1639</v>
      </c>
      <c r="G304" s="2">
        <v>2115</v>
      </c>
      <c r="H304" s="2">
        <v>19264</v>
      </c>
      <c r="I304" s="2">
        <v>8344</v>
      </c>
      <c r="J304" s="2">
        <v>175074</v>
      </c>
      <c r="K304" s="2">
        <v>14.29</v>
      </c>
      <c r="L304" s="2">
        <v>7</v>
      </c>
      <c r="M304" s="2">
        <v>5.55</v>
      </c>
      <c r="N304" s="2">
        <v>21.5</v>
      </c>
      <c r="O304" s="2">
        <v>41.36</v>
      </c>
      <c r="P304" s="2">
        <v>2.4</v>
      </c>
      <c r="Q304" s="2">
        <v>16341</v>
      </c>
      <c r="R304" s="2">
        <v>1880</v>
      </c>
      <c r="S304" s="2">
        <v>14</v>
      </c>
      <c r="T304">
        <f t="shared" si="12"/>
        <v>40743360</v>
      </c>
      <c r="U304">
        <f t="shared" si="13"/>
        <v>17647560</v>
      </c>
      <c r="V304">
        <f t="shared" si="14"/>
        <v>22920726</v>
      </c>
    </row>
    <row r="305" spans="1:22" x14ac:dyDescent="0.3">
      <c r="A305" s="2" t="s">
        <v>322</v>
      </c>
      <c r="B305" s="2" t="s">
        <v>1148</v>
      </c>
      <c r="C305" s="2" t="s">
        <v>1633</v>
      </c>
      <c r="D305" s="2" t="s">
        <v>1636</v>
      </c>
      <c r="E305" s="2">
        <v>2023</v>
      </c>
      <c r="F305" s="2" t="s">
        <v>1642</v>
      </c>
      <c r="G305" s="2">
        <v>1866</v>
      </c>
      <c r="H305" s="2">
        <v>13373</v>
      </c>
      <c r="I305" s="2">
        <v>3434</v>
      </c>
      <c r="J305" s="2">
        <v>415209</v>
      </c>
      <c r="K305" s="2">
        <v>4.9000000000000004</v>
      </c>
      <c r="L305" s="2">
        <v>18</v>
      </c>
      <c r="M305" s="2">
        <v>5.84</v>
      </c>
      <c r="N305" s="2">
        <v>5.33</v>
      </c>
      <c r="O305" s="2">
        <v>39.5</v>
      </c>
      <c r="P305" s="2">
        <v>5</v>
      </c>
      <c r="Q305" s="2">
        <v>7727</v>
      </c>
      <c r="R305" s="2">
        <v>9823</v>
      </c>
      <c r="S305" s="2">
        <v>7</v>
      </c>
      <c r="T305">
        <f t="shared" si="12"/>
        <v>24954018</v>
      </c>
      <c r="U305">
        <f t="shared" si="13"/>
        <v>6407844</v>
      </c>
      <c r="V305">
        <f t="shared" si="14"/>
        <v>18130965</v>
      </c>
    </row>
    <row r="306" spans="1:22" x14ac:dyDescent="0.3">
      <c r="A306" s="2" t="s">
        <v>323</v>
      </c>
      <c r="B306" s="2" t="s">
        <v>1282</v>
      </c>
      <c r="C306" s="2" t="s">
        <v>1633</v>
      </c>
      <c r="D306" s="2" t="s">
        <v>1635</v>
      </c>
      <c r="E306" s="2">
        <v>2023</v>
      </c>
      <c r="F306" s="2" t="s">
        <v>1641</v>
      </c>
      <c r="G306" s="2">
        <v>619</v>
      </c>
      <c r="H306" s="2">
        <v>19174</v>
      </c>
      <c r="I306" s="2">
        <v>4783</v>
      </c>
      <c r="J306" s="2">
        <v>180351</v>
      </c>
      <c r="K306" s="2">
        <v>5.32</v>
      </c>
      <c r="L306" s="2">
        <v>13</v>
      </c>
      <c r="M306" s="2">
        <v>2.0699999999999998</v>
      </c>
      <c r="N306" s="2">
        <v>15.19</v>
      </c>
      <c r="O306" s="2">
        <v>65.2</v>
      </c>
      <c r="P306" s="2">
        <v>1.4</v>
      </c>
      <c r="Q306" s="2">
        <v>14780</v>
      </c>
      <c r="R306" s="2">
        <v>9524</v>
      </c>
      <c r="S306" s="2">
        <v>13</v>
      </c>
      <c r="T306">
        <f t="shared" si="12"/>
        <v>11868706</v>
      </c>
      <c r="U306">
        <f t="shared" si="13"/>
        <v>2960677</v>
      </c>
      <c r="V306">
        <f t="shared" si="14"/>
        <v>8727678</v>
      </c>
    </row>
    <row r="307" spans="1:22" x14ac:dyDescent="0.3">
      <c r="A307" s="2" t="s">
        <v>324</v>
      </c>
      <c r="B307" s="2" t="s">
        <v>1283</v>
      </c>
      <c r="C307" s="2" t="s">
        <v>1633</v>
      </c>
      <c r="D307" s="2" t="s">
        <v>1636</v>
      </c>
      <c r="E307" s="2">
        <v>2024</v>
      </c>
      <c r="F307" s="2" t="s">
        <v>1642</v>
      </c>
      <c r="G307" s="2">
        <v>1945</v>
      </c>
      <c r="H307" s="2">
        <v>19524</v>
      </c>
      <c r="I307" s="2">
        <v>2578</v>
      </c>
      <c r="J307" s="2">
        <v>241083</v>
      </c>
      <c r="K307" s="2">
        <v>7.58</v>
      </c>
      <c r="L307" s="2">
        <v>6</v>
      </c>
      <c r="M307" s="2">
        <v>8.51</v>
      </c>
      <c r="N307" s="2">
        <v>2.09</v>
      </c>
      <c r="O307" s="2">
        <v>40.97</v>
      </c>
      <c r="P307" s="2">
        <v>2.6</v>
      </c>
      <c r="Q307" s="2">
        <v>5035</v>
      </c>
      <c r="R307" s="2">
        <v>6671</v>
      </c>
      <c r="S307" s="2">
        <v>6</v>
      </c>
      <c r="T307">
        <f t="shared" si="12"/>
        <v>37974180</v>
      </c>
      <c r="U307">
        <f t="shared" si="13"/>
        <v>5014210</v>
      </c>
      <c r="V307">
        <f t="shared" si="14"/>
        <v>32718887</v>
      </c>
    </row>
    <row r="308" spans="1:22" x14ac:dyDescent="0.3">
      <c r="A308" s="2" t="s">
        <v>325</v>
      </c>
      <c r="B308" s="2" t="s">
        <v>1284</v>
      </c>
      <c r="C308" s="2" t="s">
        <v>1632</v>
      </c>
      <c r="D308" s="2" t="s">
        <v>1637</v>
      </c>
      <c r="E308" s="2">
        <v>2023</v>
      </c>
      <c r="F308" s="2" t="s">
        <v>1641</v>
      </c>
      <c r="G308" s="2">
        <v>2783</v>
      </c>
      <c r="H308" s="2">
        <v>14739</v>
      </c>
      <c r="I308" s="2">
        <v>8702</v>
      </c>
      <c r="J308" s="2">
        <v>88635</v>
      </c>
      <c r="K308" s="2">
        <v>14.12</v>
      </c>
      <c r="L308" s="2">
        <v>13</v>
      </c>
      <c r="M308" s="2">
        <v>0.84</v>
      </c>
      <c r="N308" s="2">
        <v>16.079999999999998</v>
      </c>
      <c r="O308" s="2">
        <v>37.69</v>
      </c>
      <c r="P308" s="2">
        <v>1.2</v>
      </c>
      <c r="Q308" s="2">
        <v>12082</v>
      </c>
      <c r="R308" s="2">
        <v>8684</v>
      </c>
      <c r="S308" s="2">
        <v>2</v>
      </c>
      <c r="T308">
        <f t="shared" si="12"/>
        <v>41018637</v>
      </c>
      <c r="U308">
        <f t="shared" si="13"/>
        <v>24217666</v>
      </c>
      <c r="V308">
        <f t="shared" si="14"/>
        <v>16712336</v>
      </c>
    </row>
    <row r="309" spans="1:22" x14ac:dyDescent="0.3">
      <c r="A309" s="2" t="s">
        <v>326</v>
      </c>
      <c r="B309" s="2" t="s">
        <v>1285</v>
      </c>
      <c r="C309" s="2" t="s">
        <v>1632</v>
      </c>
      <c r="D309" s="2" t="s">
        <v>1638</v>
      </c>
      <c r="E309" s="2">
        <v>2023</v>
      </c>
      <c r="F309" s="2" t="s">
        <v>1642</v>
      </c>
      <c r="G309" s="2">
        <v>3913</v>
      </c>
      <c r="H309" s="2">
        <v>12374</v>
      </c>
      <c r="I309" s="2">
        <v>5910</v>
      </c>
      <c r="J309" s="2">
        <v>499331</v>
      </c>
      <c r="K309" s="2">
        <v>13.14</v>
      </c>
      <c r="L309" s="2">
        <v>5</v>
      </c>
      <c r="M309" s="2">
        <v>3.56</v>
      </c>
      <c r="N309" s="2">
        <v>19.059999999999999</v>
      </c>
      <c r="O309" s="2">
        <v>76.87</v>
      </c>
      <c r="P309" s="2">
        <v>4.3</v>
      </c>
      <c r="Q309" s="2">
        <v>4413</v>
      </c>
      <c r="R309" s="2">
        <v>925</v>
      </c>
      <c r="S309" s="2">
        <v>10</v>
      </c>
      <c r="T309">
        <f t="shared" si="12"/>
        <v>48419462</v>
      </c>
      <c r="U309">
        <f t="shared" si="13"/>
        <v>23125830</v>
      </c>
      <c r="V309">
        <f t="shared" si="14"/>
        <v>24794301</v>
      </c>
    </row>
    <row r="310" spans="1:22" x14ac:dyDescent="0.3">
      <c r="A310" s="2" t="s">
        <v>327</v>
      </c>
      <c r="B310" s="2" t="s">
        <v>1286</v>
      </c>
      <c r="C310" s="2" t="s">
        <v>1633</v>
      </c>
      <c r="D310" s="2" t="s">
        <v>1638</v>
      </c>
      <c r="E310" s="2">
        <v>2024</v>
      </c>
      <c r="F310" s="2" t="s">
        <v>1641</v>
      </c>
      <c r="G310" s="2">
        <v>4771</v>
      </c>
      <c r="H310" s="2">
        <v>19102</v>
      </c>
      <c r="I310" s="2">
        <v>5989</v>
      </c>
      <c r="J310" s="2">
        <v>145071</v>
      </c>
      <c r="K310" s="2">
        <v>1.54</v>
      </c>
      <c r="L310" s="2">
        <v>11</v>
      </c>
      <c r="M310" s="2">
        <v>6.8</v>
      </c>
      <c r="N310" s="2">
        <v>14.62</v>
      </c>
      <c r="O310" s="2">
        <v>18.100000000000001</v>
      </c>
      <c r="P310" s="2">
        <v>1.4</v>
      </c>
      <c r="Q310" s="2">
        <v>3840</v>
      </c>
      <c r="R310" s="2">
        <v>7376</v>
      </c>
      <c r="S310" s="2">
        <v>4</v>
      </c>
      <c r="T310">
        <f t="shared" si="12"/>
        <v>91135642</v>
      </c>
      <c r="U310">
        <f t="shared" si="13"/>
        <v>28573519</v>
      </c>
      <c r="V310">
        <f t="shared" si="14"/>
        <v>62417052</v>
      </c>
    </row>
    <row r="311" spans="1:22" x14ac:dyDescent="0.3">
      <c r="A311" s="2" t="s">
        <v>328</v>
      </c>
      <c r="B311" s="2" t="s">
        <v>1287</v>
      </c>
      <c r="C311" s="2" t="s">
        <v>1634</v>
      </c>
      <c r="D311" s="2" t="s">
        <v>1638</v>
      </c>
      <c r="E311" s="2">
        <v>2024</v>
      </c>
      <c r="F311" s="2" t="s">
        <v>1639</v>
      </c>
      <c r="G311" s="2">
        <v>4064</v>
      </c>
      <c r="H311" s="2">
        <v>6516</v>
      </c>
      <c r="I311" s="2">
        <v>12887</v>
      </c>
      <c r="J311" s="2">
        <v>390662</v>
      </c>
      <c r="K311" s="2">
        <v>5.89</v>
      </c>
      <c r="L311" s="2">
        <v>15</v>
      </c>
      <c r="M311" s="2">
        <v>2.74</v>
      </c>
      <c r="N311" s="2">
        <v>6.66</v>
      </c>
      <c r="O311" s="2">
        <v>64.069999999999993</v>
      </c>
      <c r="P311" s="2">
        <v>3.7</v>
      </c>
      <c r="Q311" s="2">
        <v>6789</v>
      </c>
      <c r="R311" s="2">
        <v>2495</v>
      </c>
      <c r="S311" s="2">
        <v>3</v>
      </c>
      <c r="T311">
        <f t="shared" si="12"/>
        <v>26481024</v>
      </c>
      <c r="U311">
        <f t="shared" si="13"/>
        <v>52372768</v>
      </c>
      <c r="V311">
        <f t="shared" si="14"/>
        <v>-26282406</v>
      </c>
    </row>
    <row r="312" spans="1:22" x14ac:dyDescent="0.3">
      <c r="A312" s="2" t="s">
        <v>329</v>
      </c>
      <c r="B312" s="2" t="s">
        <v>1288</v>
      </c>
      <c r="C312" s="2" t="s">
        <v>1632</v>
      </c>
      <c r="D312" s="2" t="s">
        <v>1636</v>
      </c>
      <c r="E312" s="2">
        <v>2024</v>
      </c>
      <c r="F312" s="2" t="s">
        <v>1639</v>
      </c>
      <c r="G312" s="2">
        <v>2951</v>
      </c>
      <c r="H312" s="2">
        <v>15274</v>
      </c>
      <c r="I312" s="2">
        <v>8178</v>
      </c>
      <c r="J312" s="2">
        <v>418377</v>
      </c>
      <c r="K312" s="2">
        <v>8.3000000000000007</v>
      </c>
      <c r="L312" s="2">
        <v>16</v>
      </c>
      <c r="M312" s="2">
        <v>8.2799999999999994</v>
      </c>
      <c r="N312" s="2">
        <v>0.78</v>
      </c>
      <c r="O312" s="2">
        <v>29.9</v>
      </c>
      <c r="P312" s="2">
        <v>1.2</v>
      </c>
      <c r="Q312" s="2">
        <v>2097</v>
      </c>
      <c r="R312" s="2">
        <v>4245</v>
      </c>
      <c r="S312" s="2">
        <v>10</v>
      </c>
      <c r="T312">
        <f t="shared" si="12"/>
        <v>45073574</v>
      </c>
      <c r="U312">
        <f t="shared" si="13"/>
        <v>24133278</v>
      </c>
      <c r="V312">
        <f t="shared" si="14"/>
        <v>20521919</v>
      </c>
    </row>
    <row r="313" spans="1:22" x14ac:dyDescent="0.3">
      <c r="A313" s="2" t="s">
        <v>330</v>
      </c>
      <c r="B313" s="2" t="s">
        <v>1060</v>
      </c>
      <c r="C313" s="2" t="s">
        <v>1633</v>
      </c>
      <c r="D313" s="2" t="s">
        <v>1635</v>
      </c>
      <c r="E313" s="2">
        <v>2024</v>
      </c>
      <c r="F313" s="2" t="s">
        <v>1641</v>
      </c>
      <c r="G313" s="2">
        <v>1736</v>
      </c>
      <c r="H313" s="2">
        <v>11252</v>
      </c>
      <c r="I313" s="2">
        <v>1924</v>
      </c>
      <c r="J313" s="2">
        <v>415795</v>
      </c>
      <c r="K313" s="2">
        <v>7.55</v>
      </c>
      <c r="L313" s="2">
        <v>12</v>
      </c>
      <c r="M313" s="2">
        <v>7.4</v>
      </c>
      <c r="N313" s="2">
        <v>2.99</v>
      </c>
      <c r="O313" s="2">
        <v>11.24</v>
      </c>
      <c r="P313" s="2">
        <v>3.7</v>
      </c>
      <c r="Q313" s="2">
        <v>16525</v>
      </c>
      <c r="R313" s="2">
        <v>7159</v>
      </c>
      <c r="S313" s="2">
        <v>8</v>
      </c>
      <c r="T313">
        <f t="shared" si="12"/>
        <v>19533472</v>
      </c>
      <c r="U313">
        <f t="shared" si="13"/>
        <v>3340064</v>
      </c>
      <c r="V313">
        <f t="shared" si="14"/>
        <v>15777613</v>
      </c>
    </row>
    <row r="314" spans="1:22" x14ac:dyDescent="0.3">
      <c r="A314" s="2" t="s">
        <v>331</v>
      </c>
      <c r="B314" s="2" t="s">
        <v>1289</v>
      </c>
      <c r="C314" s="2" t="s">
        <v>1633</v>
      </c>
      <c r="D314" s="2" t="s">
        <v>1638</v>
      </c>
      <c r="E314" s="2">
        <v>2023</v>
      </c>
      <c r="F314" s="2" t="s">
        <v>1639</v>
      </c>
      <c r="G314" s="2">
        <v>3059</v>
      </c>
      <c r="H314" s="2">
        <v>18838</v>
      </c>
      <c r="I314" s="2">
        <v>1497</v>
      </c>
      <c r="J314" s="2">
        <v>122805</v>
      </c>
      <c r="K314" s="2">
        <v>2.91</v>
      </c>
      <c r="L314" s="2">
        <v>13</v>
      </c>
      <c r="M314" s="2">
        <v>7.89</v>
      </c>
      <c r="N314" s="2">
        <v>15.56</v>
      </c>
      <c r="O314" s="2">
        <v>23.34</v>
      </c>
      <c r="P314" s="2">
        <v>4.4000000000000004</v>
      </c>
      <c r="Q314" s="2">
        <v>8645</v>
      </c>
      <c r="R314" s="2">
        <v>5592</v>
      </c>
      <c r="S314" s="2">
        <v>6</v>
      </c>
      <c r="T314">
        <f t="shared" si="12"/>
        <v>57625442</v>
      </c>
      <c r="U314">
        <f t="shared" si="13"/>
        <v>4579323</v>
      </c>
      <c r="V314">
        <f t="shared" si="14"/>
        <v>52923314</v>
      </c>
    </row>
    <row r="315" spans="1:22" x14ac:dyDescent="0.3">
      <c r="A315" s="2" t="s">
        <v>332</v>
      </c>
      <c r="B315" s="2" t="s">
        <v>1289</v>
      </c>
      <c r="C315" s="2" t="s">
        <v>1633</v>
      </c>
      <c r="D315" s="2" t="s">
        <v>1638</v>
      </c>
      <c r="E315" s="2">
        <v>2023</v>
      </c>
      <c r="F315" s="2" t="s">
        <v>1639</v>
      </c>
      <c r="G315" s="2">
        <v>204</v>
      </c>
      <c r="H315" s="2">
        <v>17085</v>
      </c>
      <c r="I315" s="2">
        <v>2979</v>
      </c>
      <c r="J315" s="2">
        <v>471280</v>
      </c>
      <c r="K315" s="2">
        <v>12.88</v>
      </c>
      <c r="L315" s="2">
        <v>6</v>
      </c>
      <c r="M315" s="2">
        <v>1.19</v>
      </c>
      <c r="N315" s="2">
        <v>23.36</v>
      </c>
      <c r="O315" s="2">
        <v>58.53</v>
      </c>
      <c r="P315" s="2">
        <v>2.6</v>
      </c>
      <c r="Q315" s="2">
        <v>4402</v>
      </c>
      <c r="R315" s="2">
        <v>7211</v>
      </c>
      <c r="S315" s="2">
        <v>13</v>
      </c>
      <c r="T315">
        <f t="shared" si="12"/>
        <v>3485340</v>
      </c>
      <c r="U315">
        <f t="shared" si="13"/>
        <v>607716</v>
      </c>
      <c r="V315">
        <f t="shared" si="14"/>
        <v>2406344</v>
      </c>
    </row>
    <row r="316" spans="1:22" x14ac:dyDescent="0.3">
      <c r="A316" s="2" t="s">
        <v>333</v>
      </c>
      <c r="B316" s="2" t="s">
        <v>1290</v>
      </c>
      <c r="C316" s="2" t="s">
        <v>1633</v>
      </c>
      <c r="D316" s="2" t="s">
        <v>1636</v>
      </c>
      <c r="E316" s="2">
        <v>2024</v>
      </c>
      <c r="F316" s="2" t="s">
        <v>1642</v>
      </c>
      <c r="G316" s="2">
        <v>2587</v>
      </c>
      <c r="H316" s="2">
        <v>8791</v>
      </c>
      <c r="I316" s="2">
        <v>10396</v>
      </c>
      <c r="J316" s="2">
        <v>434957</v>
      </c>
      <c r="K316" s="2">
        <v>10.15</v>
      </c>
      <c r="L316" s="2">
        <v>13</v>
      </c>
      <c r="M316" s="2">
        <v>1.41</v>
      </c>
      <c r="N316" s="2">
        <v>5.16</v>
      </c>
      <c r="O316" s="2">
        <v>66.73</v>
      </c>
      <c r="P316" s="2">
        <v>3.1</v>
      </c>
      <c r="Q316" s="2">
        <v>10455</v>
      </c>
      <c r="R316" s="2">
        <v>6892</v>
      </c>
      <c r="S316" s="2">
        <v>7</v>
      </c>
      <c r="T316">
        <f t="shared" si="12"/>
        <v>22742317</v>
      </c>
      <c r="U316">
        <f t="shared" si="13"/>
        <v>26894452</v>
      </c>
      <c r="V316">
        <f t="shared" si="14"/>
        <v>-4587092</v>
      </c>
    </row>
    <row r="317" spans="1:22" x14ac:dyDescent="0.3">
      <c r="A317" s="2" t="s">
        <v>334</v>
      </c>
      <c r="B317" s="2" t="s">
        <v>1291</v>
      </c>
      <c r="C317" s="2" t="s">
        <v>1632</v>
      </c>
      <c r="D317" s="2" t="s">
        <v>1636</v>
      </c>
      <c r="E317" s="2">
        <v>2023</v>
      </c>
      <c r="F317" s="2" t="s">
        <v>1641</v>
      </c>
      <c r="G317" s="2">
        <v>1459</v>
      </c>
      <c r="H317" s="2">
        <v>2474</v>
      </c>
      <c r="I317" s="2">
        <v>6051</v>
      </c>
      <c r="J317" s="2">
        <v>391207</v>
      </c>
      <c r="K317" s="2">
        <v>12.57</v>
      </c>
      <c r="L317" s="2">
        <v>14</v>
      </c>
      <c r="M317" s="2">
        <v>2.86</v>
      </c>
      <c r="N317" s="2">
        <v>18.38</v>
      </c>
      <c r="O317" s="2">
        <v>11.68</v>
      </c>
      <c r="P317" s="2">
        <v>2.6</v>
      </c>
      <c r="Q317" s="2">
        <v>9194</v>
      </c>
      <c r="R317" s="2">
        <v>9655</v>
      </c>
      <c r="S317" s="2">
        <v>13</v>
      </c>
      <c r="T317">
        <f t="shared" si="12"/>
        <v>3609566</v>
      </c>
      <c r="U317">
        <f t="shared" si="13"/>
        <v>8828409</v>
      </c>
      <c r="V317">
        <f t="shared" si="14"/>
        <v>-5610050</v>
      </c>
    </row>
    <row r="318" spans="1:22" x14ac:dyDescent="0.3">
      <c r="A318" s="2" t="s">
        <v>335</v>
      </c>
      <c r="B318" s="2" t="s">
        <v>1292</v>
      </c>
      <c r="C318" s="2" t="s">
        <v>1632</v>
      </c>
      <c r="D318" s="2" t="s">
        <v>1635</v>
      </c>
      <c r="E318" s="2">
        <v>2023</v>
      </c>
      <c r="F318" s="2" t="s">
        <v>1641</v>
      </c>
      <c r="G318" s="2">
        <v>4107</v>
      </c>
      <c r="H318" s="2">
        <v>5633</v>
      </c>
      <c r="I318" s="2">
        <v>10035</v>
      </c>
      <c r="J318" s="2">
        <v>314598</v>
      </c>
      <c r="K318" s="2">
        <v>12.88</v>
      </c>
      <c r="L318" s="2">
        <v>11</v>
      </c>
      <c r="M318" s="2">
        <v>5.18</v>
      </c>
      <c r="N318" s="2">
        <v>21.66</v>
      </c>
      <c r="O318" s="2">
        <v>12.91</v>
      </c>
      <c r="P318" s="2">
        <v>2.2000000000000002</v>
      </c>
      <c r="Q318" s="2">
        <v>6330</v>
      </c>
      <c r="R318" s="2">
        <v>3651</v>
      </c>
      <c r="S318" s="2">
        <v>12</v>
      </c>
      <c r="T318">
        <f t="shared" si="12"/>
        <v>23134731</v>
      </c>
      <c r="U318">
        <f t="shared" si="13"/>
        <v>41213745</v>
      </c>
      <c r="V318">
        <f t="shared" si="14"/>
        <v>-18393612</v>
      </c>
    </row>
    <row r="319" spans="1:22" x14ac:dyDescent="0.3">
      <c r="A319" s="2" t="s">
        <v>336</v>
      </c>
      <c r="B319" s="2" t="s">
        <v>1252</v>
      </c>
      <c r="C319" s="2" t="s">
        <v>1634</v>
      </c>
      <c r="D319" s="2" t="s">
        <v>1638</v>
      </c>
      <c r="E319" s="2">
        <v>2024</v>
      </c>
      <c r="F319" s="2" t="s">
        <v>1641</v>
      </c>
      <c r="G319" s="2">
        <v>834</v>
      </c>
      <c r="H319" s="2">
        <v>16163</v>
      </c>
      <c r="I319" s="2">
        <v>2729</v>
      </c>
      <c r="J319" s="2">
        <v>333022</v>
      </c>
      <c r="K319" s="2">
        <v>11.23</v>
      </c>
      <c r="L319" s="2">
        <v>16</v>
      </c>
      <c r="M319" s="2">
        <v>7.48</v>
      </c>
      <c r="N319" s="2">
        <v>13.02</v>
      </c>
      <c r="O319" s="2">
        <v>82.2</v>
      </c>
      <c r="P319" s="2">
        <v>4.2</v>
      </c>
      <c r="Q319" s="2">
        <v>11334</v>
      </c>
      <c r="R319" s="2">
        <v>7811</v>
      </c>
      <c r="S319" s="2">
        <v>5</v>
      </c>
      <c r="T319">
        <f t="shared" si="12"/>
        <v>13479942</v>
      </c>
      <c r="U319">
        <f t="shared" si="13"/>
        <v>2275986</v>
      </c>
      <c r="V319">
        <f t="shared" si="14"/>
        <v>10870934</v>
      </c>
    </row>
    <row r="320" spans="1:22" x14ac:dyDescent="0.3">
      <c r="A320" s="2" t="s">
        <v>337</v>
      </c>
      <c r="B320" s="2" t="s">
        <v>1293</v>
      </c>
      <c r="C320" s="2" t="s">
        <v>1634</v>
      </c>
      <c r="D320" s="2" t="s">
        <v>1635</v>
      </c>
      <c r="E320" s="2">
        <v>2024</v>
      </c>
      <c r="F320" s="2" t="s">
        <v>1642</v>
      </c>
      <c r="G320" s="2">
        <v>3225</v>
      </c>
      <c r="H320" s="2">
        <v>5472</v>
      </c>
      <c r="I320" s="2">
        <v>1813</v>
      </c>
      <c r="J320" s="2">
        <v>232170</v>
      </c>
      <c r="K320" s="2">
        <v>6.59</v>
      </c>
      <c r="L320" s="2">
        <v>8</v>
      </c>
      <c r="M320" s="2">
        <v>8.3699999999999992</v>
      </c>
      <c r="N320" s="2">
        <v>16.73</v>
      </c>
      <c r="O320" s="2">
        <v>15.86</v>
      </c>
      <c r="P320" s="2">
        <v>2.1</v>
      </c>
      <c r="Q320" s="2">
        <v>11989</v>
      </c>
      <c r="R320" s="2">
        <v>3728</v>
      </c>
      <c r="S320" s="2">
        <v>2</v>
      </c>
      <c r="T320">
        <f t="shared" si="12"/>
        <v>17647200</v>
      </c>
      <c r="U320">
        <f t="shared" si="13"/>
        <v>5846925</v>
      </c>
      <c r="V320">
        <f t="shared" si="14"/>
        <v>11568105</v>
      </c>
    </row>
    <row r="321" spans="1:22" x14ac:dyDescent="0.3">
      <c r="A321" s="2" t="s">
        <v>338</v>
      </c>
      <c r="B321" s="2" t="s">
        <v>1236</v>
      </c>
      <c r="C321" s="2" t="s">
        <v>1633</v>
      </c>
      <c r="D321" s="2" t="s">
        <v>1635</v>
      </c>
      <c r="E321" s="2">
        <v>2024</v>
      </c>
      <c r="F321" s="2" t="s">
        <v>1641</v>
      </c>
      <c r="G321" s="2">
        <v>4391</v>
      </c>
      <c r="H321" s="2">
        <v>6795</v>
      </c>
      <c r="I321" s="2">
        <v>1026</v>
      </c>
      <c r="J321" s="2">
        <v>243226</v>
      </c>
      <c r="K321" s="2">
        <v>9.16</v>
      </c>
      <c r="L321" s="2">
        <v>14</v>
      </c>
      <c r="M321" s="2">
        <v>7.04</v>
      </c>
      <c r="N321" s="2">
        <v>20.38</v>
      </c>
      <c r="O321" s="2">
        <v>81.53</v>
      </c>
      <c r="P321" s="2">
        <v>3.9</v>
      </c>
      <c r="Q321" s="2">
        <v>17268</v>
      </c>
      <c r="R321" s="2">
        <v>1665</v>
      </c>
      <c r="S321" s="2">
        <v>5</v>
      </c>
      <c r="T321">
        <f t="shared" si="12"/>
        <v>29836845</v>
      </c>
      <c r="U321">
        <f t="shared" si="13"/>
        <v>4505166</v>
      </c>
      <c r="V321">
        <f t="shared" si="14"/>
        <v>25088453</v>
      </c>
    </row>
    <row r="322" spans="1:22" x14ac:dyDescent="0.3">
      <c r="A322" s="2" t="s">
        <v>339</v>
      </c>
      <c r="B322" s="2" t="s">
        <v>1294</v>
      </c>
      <c r="C322" s="2" t="s">
        <v>1632</v>
      </c>
      <c r="D322" s="2" t="s">
        <v>1636</v>
      </c>
      <c r="E322" s="2">
        <v>2024</v>
      </c>
      <c r="F322" s="2" t="s">
        <v>1642</v>
      </c>
      <c r="G322" s="2">
        <v>2856</v>
      </c>
      <c r="H322" s="2">
        <v>15413</v>
      </c>
      <c r="I322" s="2">
        <v>8121</v>
      </c>
      <c r="J322" s="2">
        <v>194063</v>
      </c>
      <c r="K322" s="2">
        <v>2.41</v>
      </c>
      <c r="L322" s="2">
        <v>11</v>
      </c>
      <c r="M322" s="2">
        <v>9.2899999999999991</v>
      </c>
      <c r="N322" s="2">
        <v>6.52</v>
      </c>
      <c r="O322" s="2">
        <v>28.25</v>
      </c>
      <c r="P322" s="2">
        <v>1.8</v>
      </c>
      <c r="Q322" s="2">
        <v>11864</v>
      </c>
      <c r="R322" s="2">
        <v>3767</v>
      </c>
      <c r="S322" s="2">
        <v>10</v>
      </c>
      <c r="T322">
        <f t="shared" si="12"/>
        <v>44019528</v>
      </c>
      <c r="U322">
        <f t="shared" si="13"/>
        <v>23193576</v>
      </c>
      <c r="V322">
        <f t="shared" si="14"/>
        <v>20631889</v>
      </c>
    </row>
    <row r="323" spans="1:22" x14ac:dyDescent="0.3">
      <c r="A323" s="2" t="s">
        <v>340</v>
      </c>
      <c r="B323" s="2" t="s">
        <v>1295</v>
      </c>
      <c r="C323" s="2" t="s">
        <v>1634</v>
      </c>
      <c r="D323" s="2" t="s">
        <v>1635</v>
      </c>
      <c r="E323" s="2">
        <v>2023</v>
      </c>
      <c r="F323" s="2" t="s">
        <v>1642</v>
      </c>
      <c r="G323" s="2">
        <v>587</v>
      </c>
      <c r="H323" s="2">
        <v>10605</v>
      </c>
      <c r="I323" s="2">
        <v>2628</v>
      </c>
      <c r="J323" s="2">
        <v>118344</v>
      </c>
      <c r="K323" s="2">
        <v>10.1</v>
      </c>
      <c r="L323" s="2">
        <v>1</v>
      </c>
      <c r="M323" s="2">
        <v>7.39</v>
      </c>
      <c r="N323" s="2">
        <v>7.42</v>
      </c>
      <c r="O323" s="2">
        <v>69.2</v>
      </c>
      <c r="P323" s="2">
        <v>2</v>
      </c>
      <c r="Q323" s="2">
        <v>3660</v>
      </c>
      <c r="R323" s="2">
        <v>6559</v>
      </c>
      <c r="S323" s="2">
        <v>2</v>
      </c>
      <c r="T323">
        <f t="shared" ref="T323:T386" si="15">G323*H323</f>
        <v>6225135</v>
      </c>
      <c r="U323">
        <f t="shared" ref="U323:U386" si="16">G323*I323</f>
        <v>1542636</v>
      </c>
      <c r="V323">
        <f t="shared" ref="V323:V386" si="17">T323-U323-J323</f>
        <v>4564155</v>
      </c>
    </row>
    <row r="324" spans="1:22" x14ac:dyDescent="0.3">
      <c r="A324" s="2" t="s">
        <v>341</v>
      </c>
      <c r="B324" s="2" t="s">
        <v>1296</v>
      </c>
      <c r="C324" s="2" t="s">
        <v>1633</v>
      </c>
      <c r="D324" s="2" t="s">
        <v>1635</v>
      </c>
      <c r="E324" s="2">
        <v>2024</v>
      </c>
      <c r="F324" s="2" t="s">
        <v>1639</v>
      </c>
      <c r="G324" s="2">
        <v>1891</v>
      </c>
      <c r="H324" s="2">
        <v>9728</v>
      </c>
      <c r="I324" s="2">
        <v>8709</v>
      </c>
      <c r="J324" s="2">
        <v>417090</v>
      </c>
      <c r="K324" s="2">
        <v>2.69</v>
      </c>
      <c r="L324" s="2">
        <v>4</v>
      </c>
      <c r="M324" s="2">
        <v>3.06</v>
      </c>
      <c r="N324" s="2">
        <v>0.02</v>
      </c>
      <c r="O324" s="2">
        <v>34.78</v>
      </c>
      <c r="P324" s="2">
        <v>2.2999999999999998</v>
      </c>
      <c r="Q324" s="2">
        <v>14768</v>
      </c>
      <c r="R324" s="2">
        <v>4196</v>
      </c>
      <c r="S324" s="2">
        <v>11</v>
      </c>
      <c r="T324">
        <f t="shared" si="15"/>
        <v>18395648</v>
      </c>
      <c r="U324">
        <f t="shared" si="16"/>
        <v>16468719</v>
      </c>
      <c r="V324">
        <f t="shared" si="17"/>
        <v>1509839</v>
      </c>
    </row>
    <row r="325" spans="1:22" x14ac:dyDescent="0.3">
      <c r="A325" s="2" t="s">
        <v>342</v>
      </c>
      <c r="B325" s="2" t="s">
        <v>1028</v>
      </c>
      <c r="C325" s="2" t="s">
        <v>1632</v>
      </c>
      <c r="D325" s="2" t="s">
        <v>1636</v>
      </c>
      <c r="E325" s="2">
        <v>2024</v>
      </c>
      <c r="F325" s="2" t="s">
        <v>1639</v>
      </c>
      <c r="G325" s="2">
        <v>2505</v>
      </c>
      <c r="H325" s="2">
        <v>11403</v>
      </c>
      <c r="I325" s="2">
        <v>6388</v>
      </c>
      <c r="J325" s="2">
        <v>86593</v>
      </c>
      <c r="K325" s="2">
        <v>10.41</v>
      </c>
      <c r="L325" s="2">
        <v>12</v>
      </c>
      <c r="M325" s="2">
        <v>2.65</v>
      </c>
      <c r="N325" s="2">
        <v>24.08</v>
      </c>
      <c r="O325" s="2">
        <v>78.7</v>
      </c>
      <c r="P325" s="2">
        <v>3.4</v>
      </c>
      <c r="Q325" s="2">
        <v>15985</v>
      </c>
      <c r="R325" s="2">
        <v>1119</v>
      </c>
      <c r="S325" s="2">
        <v>4</v>
      </c>
      <c r="T325">
        <f t="shared" si="15"/>
        <v>28564515</v>
      </c>
      <c r="U325">
        <f t="shared" si="16"/>
        <v>16001940</v>
      </c>
      <c r="V325">
        <f t="shared" si="17"/>
        <v>12475982</v>
      </c>
    </row>
    <row r="326" spans="1:22" x14ac:dyDescent="0.3">
      <c r="A326" s="2" t="s">
        <v>343</v>
      </c>
      <c r="B326" s="2" t="s">
        <v>1297</v>
      </c>
      <c r="C326" s="2" t="s">
        <v>1633</v>
      </c>
      <c r="D326" s="2" t="s">
        <v>1635</v>
      </c>
      <c r="E326" s="2">
        <v>2023</v>
      </c>
      <c r="F326" s="2" t="s">
        <v>1639</v>
      </c>
      <c r="G326" s="2">
        <v>574</v>
      </c>
      <c r="H326" s="2">
        <v>4520</v>
      </c>
      <c r="I326" s="2">
        <v>13909</v>
      </c>
      <c r="J326" s="2">
        <v>86304</v>
      </c>
      <c r="K326" s="2">
        <v>3.44</v>
      </c>
      <c r="L326" s="2">
        <v>19</v>
      </c>
      <c r="M326" s="2">
        <v>6.96</v>
      </c>
      <c r="N326" s="2">
        <v>22.94</v>
      </c>
      <c r="O326" s="2">
        <v>66.040000000000006</v>
      </c>
      <c r="P326" s="2">
        <v>2.8</v>
      </c>
      <c r="Q326" s="2">
        <v>4422</v>
      </c>
      <c r="R326" s="2">
        <v>8028</v>
      </c>
      <c r="S326" s="2">
        <v>6</v>
      </c>
      <c r="T326">
        <f t="shared" si="15"/>
        <v>2594480</v>
      </c>
      <c r="U326">
        <f t="shared" si="16"/>
        <v>7983766</v>
      </c>
      <c r="V326">
        <f t="shared" si="17"/>
        <v>-5475590</v>
      </c>
    </row>
    <row r="327" spans="1:22" x14ac:dyDescent="0.3">
      <c r="A327" s="2" t="s">
        <v>344</v>
      </c>
      <c r="B327" s="2" t="s">
        <v>1298</v>
      </c>
      <c r="C327" s="2" t="s">
        <v>1632</v>
      </c>
      <c r="D327" s="2" t="s">
        <v>1637</v>
      </c>
      <c r="E327" s="2">
        <v>2023</v>
      </c>
      <c r="F327" s="2" t="s">
        <v>1639</v>
      </c>
      <c r="G327" s="2">
        <v>3000</v>
      </c>
      <c r="H327" s="2">
        <v>10487</v>
      </c>
      <c r="I327" s="2">
        <v>2823</v>
      </c>
      <c r="J327" s="2">
        <v>473602</v>
      </c>
      <c r="K327" s="2">
        <v>1.76</v>
      </c>
      <c r="L327" s="2">
        <v>7</v>
      </c>
      <c r="M327" s="2">
        <v>1.93</v>
      </c>
      <c r="N327" s="2">
        <v>19.11</v>
      </c>
      <c r="O327" s="2">
        <v>42.15</v>
      </c>
      <c r="P327" s="2">
        <v>4</v>
      </c>
      <c r="Q327" s="2">
        <v>5304</v>
      </c>
      <c r="R327" s="2">
        <v>9576</v>
      </c>
      <c r="S327" s="2">
        <v>8</v>
      </c>
      <c r="T327">
        <f t="shared" si="15"/>
        <v>31461000</v>
      </c>
      <c r="U327">
        <f t="shared" si="16"/>
        <v>8469000</v>
      </c>
      <c r="V327">
        <f t="shared" si="17"/>
        <v>22518398</v>
      </c>
    </row>
    <row r="328" spans="1:22" x14ac:dyDescent="0.3">
      <c r="A328" s="2" t="s">
        <v>345</v>
      </c>
      <c r="B328" s="2" t="s">
        <v>1299</v>
      </c>
      <c r="C328" s="2" t="s">
        <v>1632</v>
      </c>
      <c r="D328" s="2" t="s">
        <v>1636</v>
      </c>
      <c r="E328" s="2">
        <v>2023</v>
      </c>
      <c r="F328" s="2" t="s">
        <v>1640</v>
      </c>
      <c r="G328" s="2">
        <v>4181</v>
      </c>
      <c r="H328" s="2">
        <v>14380</v>
      </c>
      <c r="I328" s="2">
        <v>5766</v>
      </c>
      <c r="J328" s="2">
        <v>236292</v>
      </c>
      <c r="K328" s="2">
        <v>2.48</v>
      </c>
      <c r="L328" s="2">
        <v>13</v>
      </c>
      <c r="M328" s="2">
        <v>0.93</v>
      </c>
      <c r="N328" s="2">
        <v>1.98</v>
      </c>
      <c r="O328" s="2">
        <v>16.100000000000001</v>
      </c>
      <c r="P328" s="2">
        <v>1.9</v>
      </c>
      <c r="Q328" s="2">
        <v>3868</v>
      </c>
      <c r="R328" s="2">
        <v>8354</v>
      </c>
      <c r="S328" s="2">
        <v>10</v>
      </c>
      <c r="T328">
        <f t="shared" si="15"/>
        <v>60122780</v>
      </c>
      <c r="U328">
        <f t="shared" si="16"/>
        <v>24107646</v>
      </c>
      <c r="V328">
        <f t="shared" si="17"/>
        <v>35778842</v>
      </c>
    </row>
    <row r="329" spans="1:22" x14ac:dyDescent="0.3">
      <c r="A329" s="2" t="s">
        <v>346</v>
      </c>
      <c r="B329" s="2" t="s">
        <v>1300</v>
      </c>
      <c r="C329" s="2" t="s">
        <v>1634</v>
      </c>
      <c r="D329" s="2" t="s">
        <v>1635</v>
      </c>
      <c r="E329" s="2">
        <v>2023</v>
      </c>
      <c r="F329" s="2" t="s">
        <v>1640</v>
      </c>
      <c r="G329" s="2">
        <v>4830</v>
      </c>
      <c r="H329" s="2">
        <v>6733</v>
      </c>
      <c r="I329" s="2">
        <v>11444</v>
      </c>
      <c r="J329" s="2">
        <v>163613</v>
      </c>
      <c r="K329" s="2">
        <v>0.03</v>
      </c>
      <c r="L329" s="2">
        <v>14</v>
      </c>
      <c r="M329" s="2">
        <v>5.32</v>
      </c>
      <c r="N329" s="2">
        <v>11.19</v>
      </c>
      <c r="O329" s="2">
        <v>68.62</v>
      </c>
      <c r="P329" s="2">
        <v>1</v>
      </c>
      <c r="Q329" s="2">
        <v>16657</v>
      </c>
      <c r="R329" s="2">
        <v>6065</v>
      </c>
      <c r="S329" s="2">
        <v>7</v>
      </c>
      <c r="T329">
        <f t="shared" si="15"/>
        <v>32520390</v>
      </c>
      <c r="U329">
        <f t="shared" si="16"/>
        <v>55274520</v>
      </c>
      <c r="V329">
        <f t="shared" si="17"/>
        <v>-22917743</v>
      </c>
    </row>
    <row r="330" spans="1:22" x14ac:dyDescent="0.3">
      <c r="A330" s="2" t="s">
        <v>347</v>
      </c>
      <c r="B330" s="2" t="s">
        <v>1301</v>
      </c>
      <c r="C330" s="2" t="s">
        <v>1632</v>
      </c>
      <c r="D330" s="2" t="s">
        <v>1636</v>
      </c>
      <c r="E330" s="2">
        <v>2024</v>
      </c>
      <c r="F330" s="2" t="s">
        <v>1640</v>
      </c>
      <c r="G330" s="2">
        <v>4165</v>
      </c>
      <c r="H330" s="2">
        <v>11016</v>
      </c>
      <c r="I330" s="2">
        <v>11077</v>
      </c>
      <c r="J330" s="2">
        <v>250410</v>
      </c>
      <c r="K330" s="2">
        <v>10.78</v>
      </c>
      <c r="L330" s="2">
        <v>10</v>
      </c>
      <c r="M330" s="2">
        <v>8.2200000000000006</v>
      </c>
      <c r="N330" s="2">
        <v>2.5499999999999998</v>
      </c>
      <c r="O330" s="2">
        <v>59.35</v>
      </c>
      <c r="P330" s="2">
        <v>4.0999999999999996</v>
      </c>
      <c r="Q330" s="2">
        <v>9593</v>
      </c>
      <c r="R330" s="2">
        <v>2369</v>
      </c>
      <c r="S330" s="2">
        <v>4</v>
      </c>
      <c r="T330">
        <f t="shared" si="15"/>
        <v>45881640</v>
      </c>
      <c r="U330">
        <f t="shared" si="16"/>
        <v>46135705</v>
      </c>
      <c r="V330">
        <f t="shared" si="17"/>
        <v>-504475</v>
      </c>
    </row>
    <row r="331" spans="1:22" x14ac:dyDescent="0.3">
      <c r="A331" s="2" t="s">
        <v>348</v>
      </c>
      <c r="B331" s="2" t="s">
        <v>1302</v>
      </c>
      <c r="C331" s="2" t="s">
        <v>1633</v>
      </c>
      <c r="D331" s="2" t="s">
        <v>1635</v>
      </c>
      <c r="E331" s="2">
        <v>2023</v>
      </c>
      <c r="F331" s="2" t="s">
        <v>1641</v>
      </c>
      <c r="G331" s="2">
        <v>2418</v>
      </c>
      <c r="H331" s="2">
        <v>16059</v>
      </c>
      <c r="I331" s="2">
        <v>6691</v>
      </c>
      <c r="J331" s="2">
        <v>464299</v>
      </c>
      <c r="K331" s="2">
        <v>10.99</v>
      </c>
      <c r="L331" s="2">
        <v>0</v>
      </c>
      <c r="M331" s="2">
        <v>1.01</v>
      </c>
      <c r="N331" s="2">
        <v>0.4</v>
      </c>
      <c r="O331" s="2">
        <v>10.23</v>
      </c>
      <c r="P331" s="2">
        <v>4.3</v>
      </c>
      <c r="Q331" s="2">
        <v>5432</v>
      </c>
      <c r="R331" s="2">
        <v>8935</v>
      </c>
      <c r="S331" s="2">
        <v>14</v>
      </c>
      <c r="T331">
        <f t="shared" si="15"/>
        <v>38830662</v>
      </c>
      <c r="U331">
        <f t="shared" si="16"/>
        <v>16178838</v>
      </c>
      <c r="V331">
        <f t="shared" si="17"/>
        <v>22187525</v>
      </c>
    </row>
    <row r="332" spans="1:22" x14ac:dyDescent="0.3">
      <c r="A332" s="2" t="s">
        <v>349</v>
      </c>
      <c r="B332" s="2" t="s">
        <v>1144</v>
      </c>
      <c r="C332" s="2" t="s">
        <v>1633</v>
      </c>
      <c r="D332" s="2" t="s">
        <v>1636</v>
      </c>
      <c r="E332" s="2">
        <v>2023</v>
      </c>
      <c r="F332" s="2" t="s">
        <v>1641</v>
      </c>
      <c r="G332" s="2">
        <v>3897</v>
      </c>
      <c r="H332" s="2">
        <v>18201</v>
      </c>
      <c r="I332" s="2">
        <v>13275</v>
      </c>
      <c r="J332" s="2">
        <v>68354</v>
      </c>
      <c r="K332" s="2">
        <v>7.72</v>
      </c>
      <c r="L332" s="2">
        <v>2</v>
      </c>
      <c r="M332" s="2">
        <v>7.92</v>
      </c>
      <c r="N332" s="2">
        <v>15.4</v>
      </c>
      <c r="O332" s="2">
        <v>10.75</v>
      </c>
      <c r="P332" s="2">
        <v>1.2</v>
      </c>
      <c r="Q332" s="2">
        <v>13052</v>
      </c>
      <c r="R332" s="2">
        <v>4821</v>
      </c>
      <c r="S332" s="2">
        <v>8</v>
      </c>
      <c r="T332">
        <f t="shared" si="15"/>
        <v>70929297</v>
      </c>
      <c r="U332">
        <f t="shared" si="16"/>
        <v>51732675</v>
      </c>
      <c r="V332">
        <f t="shared" si="17"/>
        <v>19128268</v>
      </c>
    </row>
    <row r="333" spans="1:22" x14ac:dyDescent="0.3">
      <c r="A333" s="2" t="s">
        <v>350</v>
      </c>
      <c r="B333" s="2" t="s">
        <v>1272</v>
      </c>
      <c r="C333" s="2" t="s">
        <v>1632</v>
      </c>
      <c r="D333" s="2" t="s">
        <v>1635</v>
      </c>
      <c r="E333" s="2">
        <v>2024</v>
      </c>
      <c r="F333" s="2" t="s">
        <v>1640</v>
      </c>
      <c r="G333" s="2">
        <v>4545</v>
      </c>
      <c r="H333" s="2">
        <v>3896</v>
      </c>
      <c r="I333" s="2">
        <v>1880</v>
      </c>
      <c r="J333" s="2">
        <v>334334</v>
      </c>
      <c r="K333" s="2">
        <v>2.42</v>
      </c>
      <c r="L333" s="2">
        <v>16</v>
      </c>
      <c r="M333" s="2">
        <v>8.1199999999999992</v>
      </c>
      <c r="N333" s="2">
        <v>24.02</v>
      </c>
      <c r="O333" s="2">
        <v>74.7</v>
      </c>
      <c r="P333" s="2">
        <v>3.4</v>
      </c>
      <c r="Q333" s="2">
        <v>7108</v>
      </c>
      <c r="R333" s="2">
        <v>8508</v>
      </c>
      <c r="S333" s="2">
        <v>5</v>
      </c>
      <c r="T333">
        <f t="shared" si="15"/>
        <v>17707320</v>
      </c>
      <c r="U333">
        <f t="shared" si="16"/>
        <v>8544600</v>
      </c>
      <c r="V333">
        <f t="shared" si="17"/>
        <v>8828386</v>
      </c>
    </row>
    <row r="334" spans="1:22" x14ac:dyDescent="0.3">
      <c r="A334" s="2" t="s">
        <v>351</v>
      </c>
      <c r="B334" s="2" t="s">
        <v>1303</v>
      </c>
      <c r="C334" s="2" t="s">
        <v>1632</v>
      </c>
      <c r="D334" s="2" t="s">
        <v>1637</v>
      </c>
      <c r="E334" s="2">
        <v>2024</v>
      </c>
      <c r="F334" s="2" t="s">
        <v>1641</v>
      </c>
      <c r="G334" s="2">
        <v>2751</v>
      </c>
      <c r="H334" s="2">
        <v>3091</v>
      </c>
      <c r="I334" s="2">
        <v>5836</v>
      </c>
      <c r="J334" s="2">
        <v>56142</v>
      </c>
      <c r="K334" s="2">
        <v>1.25</v>
      </c>
      <c r="L334" s="2">
        <v>18</v>
      </c>
      <c r="M334" s="2">
        <v>4.82</v>
      </c>
      <c r="N334" s="2">
        <v>22.57</v>
      </c>
      <c r="O334" s="2">
        <v>30.75</v>
      </c>
      <c r="P334" s="2">
        <v>2.5</v>
      </c>
      <c r="Q334" s="2">
        <v>14399</v>
      </c>
      <c r="R334" s="2">
        <v>295</v>
      </c>
      <c r="S334" s="2">
        <v>4</v>
      </c>
      <c r="T334">
        <f t="shared" si="15"/>
        <v>8503341</v>
      </c>
      <c r="U334">
        <f t="shared" si="16"/>
        <v>16054836</v>
      </c>
      <c r="V334">
        <f t="shared" si="17"/>
        <v>-7607637</v>
      </c>
    </row>
    <row r="335" spans="1:22" x14ac:dyDescent="0.3">
      <c r="A335" s="2" t="s">
        <v>352</v>
      </c>
      <c r="B335" s="2" t="s">
        <v>1304</v>
      </c>
      <c r="C335" s="2" t="s">
        <v>1632</v>
      </c>
      <c r="D335" s="2" t="s">
        <v>1638</v>
      </c>
      <c r="E335" s="2">
        <v>2023</v>
      </c>
      <c r="F335" s="2" t="s">
        <v>1642</v>
      </c>
      <c r="G335" s="2">
        <v>1021</v>
      </c>
      <c r="H335" s="2">
        <v>12803</v>
      </c>
      <c r="I335" s="2">
        <v>11312</v>
      </c>
      <c r="J335" s="2">
        <v>471614</v>
      </c>
      <c r="K335" s="2">
        <v>0.28999999999999998</v>
      </c>
      <c r="L335" s="2">
        <v>13</v>
      </c>
      <c r="M335" s="2">
        <v>0.56999999999999995</v>
      </c>
      <c r="N335" s="2">
        <v>17.420000000000002</v>
      </c>
      <c r="O335" s="2">
        <v>60.89</v>
      </c>
      <c r="P335" s="2">
        <v>4.2</v>
      </c>
      <c r="Q335" s="2">
        <v>10792</v>
      </c>
      <c r="R335" s="2">
        <v>3373</v>
      </c>
      <c r="S335" s="2">
        <v>8</v>
      </c>
      <c r="T335">
        <f t="shared" si="15"/>
        <v>13071863</v>
      </c>
      <c r="U335">
        <f t="shared" si="16"/>
        <v>11549552</v>
      </c>
      <c r="V335">
        <f t="shared" si="17"/>
        <v>1050697</v>
      </c>
    </row>
    <row r="336" spans="1:22" x14ac:dyDescent="0.3">
      <c r="A336" s="2" t="s">
        <v>353</v>
      </c>
      <c r="B336" s="2" t="s">
        <v>1117</v>
      </c>
      <c r="C336" s="2" t="s">
        <v>1632</v>
      </c>
      <c r="D336" s="2" t="s">
        <v>1638</v>
      </c>
      <c r="E336" s="2">
        <v>2024</v>
      </c>
      <c r="F336" s="2" t="s">
        <v>1641</v>
      </c>
      <c r="G336" s="2">
        <v>1216</v>
      </c>
      <c r="H336" s="2">
        <v>7683</v>
      </c>
      <c r="I336" s="2">
        <v>12182</v>
      </c>
      <c r="J336" s="2">
        <v>233043</v>
      </c>
      <c r="K336" s="2">
        <v>2.4900000000000002</v>
      </c>
      <c r="L336" s="2">
        <v>7</v>
      </c>
      <c r="M336" s="2">
        <v>1.75</v>
      </c>
      <c r="N336" s="2">
        <v>2.42</v>
      </c>
      <c r="O336" s="2">
        <v>46.34</v>
      </c>
      <c r="P336" s="2">
        <v>4.5</v>
      </c>
      <c r="Q336" s="2">
        <v>11362</v>
      </c>
      <c r="R336" s="2">
        <v>5210</v>
      </c>
      <c r="S336" s="2">
        <v>12</v>
      </c>
      <c r="T336">
        <f t="shared" si="15"/>
        <v>9342528</v>
      </c>
      <c r="U336">
        <f t="shared" si="16"/>
        <v>14813312</v>
      </c>
      <c r="V336">
        <f t="shared" si="17"/>
        <v>-5703827</v>
      </c>
    </row>
    <row r="337" spans="1:22" x14ac:dyDescent="0.3">
      <c r="A337" s="2" t="s">
        <v>354</v>
      </c>
      <c r="B337" s="2" t="s">
        <v>1216</v>
      </c>
      <c r="C337" s="2" t="s">
        <v>1634</v>
      </c>
      <c r="D337" s="2" t="s">
        <v>1637</v>
      </c>
      <c r="E337" s="2">
        <v>2024</v>
      </c>
      <c r="F337" s="2" t="s">
        <v>1641</v>
      </c>
      <c r="G337" s="2">
        <v>4979</v>
      </c>
      <c r="H337" s="2">
        <v>2812</v>
      </c>
      <c r="I337" s="2">
        <v>11622</v>
      </c>
      <c r="J337" s="2">
        <v>354006</v>
      </c>
      <c r="K337" s="2">
        <v>13.36</v>
      </c>
      <c r="L337" s="2">
        <v>12</v>
      </c>
      <c r="M337" s="2">
        <v>7.07</v>
      </c>
      <c r="N337" s="2">
        <v>6.85</v>
      </c>
      <c r="O337" s="2">
        <v>79.069999999999993</v>
      </c>
      <c r="P337" s="2">
        <v>4.4000000000000004</v>
      </c>
      <c r="Q337" s="2">
        <v>7031</v>
      </c>
      <c r="R337" s="2">
        <v>7501</v>
      </c>
      <c r="S337" s="2">
        <v>12</v>
      </c>
      <c r="T337">
        <f t="shared" si="15"/>
        <v>14000948</v>
      </c>
      <c r="U337">
        <f t="shared" si="16"/>
        <v>57865938</v>
      </c>
      <c r="V337">
        <f t="shared" si="17"/>
        <v>-44218996</v>
      </c>
    </row>
    <row r="338" spans="1:22" x14ac:dyDescent="0.3">
      <c r="A338" s="2" t="s">
        <v>355</v>
      </c>
      <c r="B338" s="2" t="s">
        <v>1171</v>
      </c>
      <c r="C338" s="2" t="s">
        <v>1633</v>
      </c>
      <c r="D338" s="2" t="s">
        <v>1637</v>
      </c>
      <c r="E338" s="2">
        <v>2024</v>
      </c>
      <c r="F338" s="2" t="s">
        <v>1639</v>
      </c>
      <c r="G338" s="2">
        <v>2824</v>
      </c>
      <c r="H338" s="2">
        <v>8814</v>
      </c>
      <c r="I338" s="2">
        <v>3363</v>
      </c>
      <c r="J338" s="2">
        <v>234482</v>
      </c>
      <c r="K338" s="2">
        <v>3.62</v>
      </c>
      <c r="L338" s="2">
        <v>19</v>
      </c>
      <c r="M338" s="2">
        <v>7.12</v>
      </c>
      <c r="N338" s="2">
        <v>8</v>
      </c>
      <c r="O338" s="2">
        <v>83.36</v>
      </c>
      <c r="P338" s="2">
        <v>4.0999999999999996</v>
      </c>
      <c r="Q338" s="2">
        <v>11912</v>
      </c>
      <c r="R338" s="2">
        <v>3312</v>
      </c>
      <c r="S338" s="2">
        <v>8</v>
      </c>
      <c r="T338">
        <f t="shared" si="15"/>
        <v>24890736</v>
      </c>
      <c r="U338">
        <f t="shared" si="16"/>
        <v>9497112</v>
      </c>
      <c r="V338">
        <f t="shared" si="17"/>
        <v>15159142</v>
      </c>
    </row>
    <row r="339" spans="1:22" x14ac:dyDescent="0.3">
      <c r="A339" s="2" t="s">
        <v>356</v>
      </c>
      <c r="B339" s="2" t="s">
        <v>1305</v>
      </c>
      <c r="C339" s="2" t="s">
        <v>1633</v>
      </c>
      <c r="D339" s="2" t="s">
        <v>1636</v>
      </c>
      <c r="E339" s="2">
        <v>2023</v>
      </c>
      <c r="F339" s="2" t="s">
        <v>1642</v>
      </c>
      <c r="G339" s="2">
        <v>2032</v>
      </c>
      <c r="H339" s="2">
        <v>3639</v>
      </c>
      <c r="I339" s="2">
        <v>4092</v>
      </c>
      <c r="J339" s="2">
        <v>200575</v>
      </c>
      <c r="K339" s="2">
        <v>5.31</v>
      </c>
      <c r="L339" s="2">
        <v>2</v>
      </c>
      <c r="M339" s="2">
        <v>8.98</v>
      </c>
      <c r="N339" s="2">
        <v>19.079999999999998</v>
      </c>
      <c r="O339" s="2">
        <v>89.74</v>
      </c>
      <c r="P339" s="2">
        <v>2.1</v>
      </c>
      <c r="Q339" s="2">
        <v>7844</v>
      </c>
      <c r="R339" s="2">
        <v>2855</v>
      </c>
      <c r="S339" s="2">
        <v>5</v>
      </c>
      <c r="T339">
        <f t="shared" si="15"/>
        <v>7394448</v>
      </c>
      <c r="U339">
        <f t="shared" si="16"/>
        <v>8314944</v>
      </c>
      <c r="V339">
        <f t="shared" si="17"/>
        <v>-1121071</v>
      </c>
    </row>
    <row r="340" spans="1:22" x14ac:dyDescent="0.3">
      <c r="A340" s="2" t="s">
        <v>357</v>
      </c>
      <c r="B340" s="2" t="s">
        <v>1103</v>
      </c>
      <c r="C340" s="2" t="s">
        <v>1632</v>
      </c>
      <c r="D340" s="2" t="s">
        <v>1637</v>
      </c>
      <c r="E340" s="2">
        <v>2024</v>
      </c>
      <c r="F340" s="2" t="s">
        <v>1640</v>
      </c>
      <c r="G340" s="2">
        <v>903</v>
      </c>
      <c r="H340" s="2">
        <v>16188</v>
      </c>
      <c r="I340" s="2">
        <v>13613</v>
      </c>
      <c r="J340" s="2">
        <v>175438</v>
      </c>
      <c r="K340" s="2">
        <v>1.58</v>
      </c>
      <c r="L340" s="2">
        <v>4</v>
      </c>
      <c r="M340" s="2">
        <v>5.83</v>
      </c>
      <c r="N340" s="2">
        <v>20.059999999999999</v>
      </c>
      <c r="O340" s="2">
        <v>22.29</v>
      </c>
      <c r="P340" s="2">
        <v>4.2</v>
      </c>
      <c r="Q340" s="2">
        <v>18259</v>
      </c>
      <c r="R340" s="2">
        <v>1621</v>
      </c>
      <c r="S340" s="2">
        <v>13</v>
      </c>
      <c r="T340">
        <f t="shared" si="15"/>
        <v>14617764</v>
      </c>
      <c r="U340">
        <f t="shared" si="16"/>
        <v>12292539</v>
      </c>
      <c r="V340">
        <f t="shared" si="17"/>
        <v>2149787</v>
      </c>
    </row>
    <row r="341" spans="1:22" x14ac:dyDescent="0.3">
      <c r="A341" s="2" t="s">
        <v>358</v>
      </c>
      <c r="B341" s="2" t="s">
        <v>1306</v>
      </c>
      <c r="C341" s="2" t="s">
        <v>1632</v>
      </c>
      <c r="D341" s="2" t="s">
        <v>1638</v>
      </c>
      <c r="E341" s="2">
        <v>2024</v>
      </c>
      <c r="F341" s="2" t="s">
        <v>1642</v>
      </c>
      <c r="G341" s="2">
        <v>4196</v>
      </c>
      <c r="H341" s="2">
        <v>19588</v>
      </c>
      <c r="I341" s="2">
        <v>4386</v>
      </c>
      <c r="J341" s="2">
        <v>98456</v>
      </c>
      <c r="K341" s="2">
        <v>3.34</v>
      </c>
      <c r="L341" s="2">
        <v>8</v>
      </c>
      <c r="M341" s="2">
        <v>1.24</v>
      </c>
      <c r="N341" s="2">
        <v>9.6300000000000008</v>
      </c>
      <c r="O341" s="2">
        <v>79.040000000000006</v>
      </c>
      <c r="P341" s="2">
        <v>3.1</v>
      </c>
      <c r="Q341" s="2">
        <v>9387</v>
      </c>
      <c r="R341" s="2">
        <v>5774</v>
      </c>
      <c r="S341" s="2">
        <v>8</v>
      </c>
      <c r="T341">
        <f t="shared" si="15"/>
        <v>82191248</v>
      </c>
      <c r="U341">
        <f t="shared" si="16"/>
        <v>18403656</v>
      </c>
      <c r="V341">
        <f t="shared" si="17"/>
        <v>63689136</v>
      </c>
    </row>
    <row r="342" spans="1:22" x14ac:dyDescent="0.3">
      <c r="A342" s="2" t="s">
        <v>359</v>
      </c>
      <c r="B342" s="2" t="s">
        <v>1307</v>
      </c>
      <c r="C342" s="2" t="s">
        <v>1634</v>
      </c>
      <c r="D342" s="2" t="s">
        <v>1637</v>
      </c>
      <c r="E342" s="2">
        <v>2024</v>
      </c>
      <c r="F342" s="2" t="s">
        <v>1642</v>
      </c>
      <c r="G342" s="2">
        <v>3786</v>
      </c>
      <c r="H342" s="2">
        <v>8424</v>
      </c>
      <c r="I342" s="2">
        <v>5231</v>
      </c>
      <c r="J342" s="2">
        <v>150167</v>
      </c>
      <c r="K342" s="2">
        <v>7.79</v>
      </c>
      <c r="L342" s="2">
        <v>5</v>
      </c>
      <c r="M342" s="2">
        <v>1.21</v>
      </c>
      <c r="N342" s="2">
        <v>10.45</v>
      </c>
      <c r="O342" s="2">
        <v>31.28</v>
      </c>
      <c r="P342" s="2">
        <v>1.2</v>
      </c>
      <c r="Q342" s="2">
        <v>19493</v>
      </c>
      <c r="R342" s="2">
        <v>1180</v>
      </c>
      <c r="S342" s="2">
        <v>12</v>
      </c>
      <c r="T342">
        <f t="shared" si="15"/>
        <v>31893264</v>
      </c>
      <c r="U342">
        <f t="shared" si="16"/>
        <v>19804566</v>
      </c>
      <c r="V342">
        <f t="shared" si="17"/>
        <v>11938531</v>
      </c>
    </row>
    <row r="343" spans="1:22" x14ac:dyDescent="0.3">
      <c r="A343" s="2" t="s">
        <v>360</v>
      </c>
      <c r="B343" s="2" t="s">
        <v>1308</v>
      </c>
      <c r="C343" s="2" t="s">
        <v>1632</v>
      </c>
      <c r="D343" s="2" t="s">
        <v>1637</v>
      </c>
      <c r="E343" s="2">
        <v>2024</v>
      </c>
      <c r="F343" s="2" t="s">
        <v>1642</v>
      </c>
      <c r="G343" s="2">
        <v>3819</v>
      </c>
      <c r="H343" s="2">
        <v>1862</v>
      </c>
      <c r="I343" s="2">
        <v>7641</v>
      </c>
      <c r="J343" s="2">
        <v>394179</v>
      </c>
      <c r="K343" s="2">
        <v>9.1199999999999992</v>
      </c>
      <c r="L343" s="2">
        <v>1</v>
      </c>
      <c r="M343" s="2">
        <v>7.21</v>
      </c>
      <c r="N343" s="2">
        <v>1.1100000000000001</v>
      </c>
      <c r="O343" s="2">
        <v>57.27</v>
      </c>
      <c r="P343" s="2">
        <v>2.8</v>
      </c>
      <c r="Q343" s="2">
        <v>17658</v>
      </c>
      <c r="R343" s="2">
        <v>5723</v>
      </c>
      <c r="S343" s="2">
        <v>3</v>
      </c>
      <c r="T343">
        <f t="shared" si="15"/>
        <v>7110978</v>
      </c>
      <c r="U343">
        <f t="shared" si="16"/>
        <v>29180979</v>
      </c>
      <c r="V343">
        <f t="shared" si="17"/>
        <v>-22464180</v>
      </c>
    </row>
    <row r="344" spans="1:22" x14ac:dyDescent="0.3">
      <c r="A344" s="2" t="s">
        <v>361</v>
      </c>
      <c r="B344" s="2" t="s">
        <v>1309</v>
      </c>
      <c r="C344" s="2" t="s">
        <v>1632</v>
      </c>
      <c r="D344" s="2" t="s">
        <v>1637</v>
      </c>
      <c r="E344" s="2">
        <v>2024</v>
      </c>
      <c r="F344" s="2" t="s">
        <v>1641</v>
      </c>
      <c r="G344" s="2">
        <v>624</v>
      </c>
      <c r="H344" s="2">
        <v>14981</v>
      </c>
      <c r="I344" s="2">
        <v>14166</v>
      </c>
      <c r="J344" s="2">
        <v>320160</v>
      </c>
      <c r="K344" s="2">
        <v>3.68</v>
      </c>
      <c r="L344" s="2">
        <v>12</v>
      </c>
      <c r="M344" s="2">
        <v>1.84</v>
      </c>
      <c r="N344" s="2">
        <v>7.23</v>
      </c>
      <c r="O344" s="2">
        <v>50.46</v>
      </c>
      <c r="P344" s="2">
        <v>4.8</v>
      </c>
      <c r="Q344" s="2">
        <v>20823</v>
      </c>
      <c r="R344" s="2">
        <v>821</v>
      </c>
      <c r="S344" s="2">
        <v>2</v>
      </c>
      <c r="T344">
        <f t="shared" si="15"/>
        <v>9348144</v>
      </c>
      <c r="U344">
        <f t="shared" si="16"/>
        <v>8839584</v>
      </c>
      <c r="V344">
        <f t="shared" si="17"/>
        <v>188400</v>
      </c>
    </row>
    <row r="345" spans="1:22" x14ac:dyDescent="0.3">
      <c r="A345" s="2" t="s">
        <v>362</v>
      </c>
      <c r="B345" s="2" t="s">
        <v>1310</v>
      </c>
      <c r="C345" s="2" t="s">
        <v>1634</v>
      </c>
      <c r="D345" s="2" t="s">
        <v>1638</v>
      </c>
      <c r="E345" s="2">
        <v>2023</v>
      </c>
      <c r="F345" s="2" t="s">
        <v>1640</v>
      </c>
      <c r="G345" s="2">
        <v>3311</v>
      </c>
      <c r="H345" s="2">
        <v>5238</v>
      </c>
      <c r="I345" s="2">
        <v>7443</v>
      </c>
      <c r="J345" s="2">
        <v>314528</v>
      </c>
      <c r="K345" s="2">
        <v>0.87</v>
      </c>
      <c r="L345" s="2">
        <v>4</v>
      </c>
      <c r="M345" s="2">
        <v>3.28</v>
      </c>
      <c r="N345" s="2">
        <v>11.28</v>
      </c>
      <c r="O345" s="2">
        <v>11.44</v>
      </c>
      <c r="P345" s="2">
        <v>4.5999999999999996</v>
      </c>
      <c r="Q345" s="2">
        <v>19497</v>
      </c>
      <c r="R345" s="2">
        <v>1662</v>
      </c>
      <c r="S345" s="2">
        <v>13</v>
      </c>
      <c r="T345">
        <f t="shared" si="15"/>
        <v>17343018</v>
      </c>
      <c r="U345">
        <f t="shared" si="16"/>
        <v>24643773</v>
      </c>
      <c r="V345">
        <f t="shared" si="17"/>
        <v>-7615283</v>
      </c>
    </row>
    <row r="346" spans="1:22" x14ac:dyDescent="0.3">
      <c r="A346" s="2" t="s">
        <v>363</v>
      </c>
      <c r="B346" s="2" t="s">
        <v>1302</v>
      </c>
      <c r="C346" s="2" t="s">
        <v>1634</v>
      </c>
      <c r="D346" s="2" t="s">
        <v>1637</v>
      </c>
      <c r="E346" s="2">
        <v>2023</v>
      </c>
      <c r="F346" s="2" t="s">
        <v>1639</v>
      </c>
      <c r="G346" s="2">
        <v>1198</v>
      </c>
      <c r="H346" s="2">
        <v>3969</v>
      </c>
      <c r="I346" s="2">
        <v>11939</v>
      </c>
      <c r="J346" s="2">
        <v>243392</v>
      </c>
      <c r="K346" s="2">
        <v>5.87</v>
      </c>
      <c r="L346" s="2">
        <v>7</v>
      </c>
      <c r="M346" s="2">
        <v>4.87</v>
      </c>
      <c r="N346" s="2">
        <v>2.92</v>
      </c>
      <c r="O346" s="2">
        <v>84.62</v>
      </c>
      <c r="P346" s="2">
        <v>1.4</v>
      </c>
      <c r="Q346" s="2">
        <v>5179</v>
      </c>
      <c r="R346" s="2">
        <v>739</v>
      </c>
      <c r="S346" s="2">
        <v>3</v>
      </c>
      <c r="T346">
        <f t="shared" si="15"/>
        <v>4754862</v>
      </c>
      <c r="U346">
        <f t="shared" si="16"/>
        <v>14302922</v>
      </c>
      <c r="V346">
        <f t="shared" si="17"/>
        <v>-9791452</v>
      </c>
    </row>
    <row r="347" spans="1:22" x14ac:dyDescent="0.3">
      <c r="A347" s="2" t="s">
        <v>364</v>
      </c>
      <c r="B347" s="2" t="s">
        <v>1271</v>
      </c>
      <c r="C347" s="2" t="s">
        <v>1633</v>
      </c>
      <c r="D347" s="2" t="s">
        <v>1636</v>
      </c>
      <c r="E347" s="2">
        <v>2023</v>
      </c>
      <c r="F347" s="2" t="s">
        <v>1640</v>
      </c>
      <c r="G347" s="2">
        <v>1765</v>
      </c>
      <c r="H347" s="2">
        <v>17606</v>
      </c>
      <c r="I347" s="2">
        <v>4759</v>
      </c>
      <c r="J347" s="2">
        <v>458288</v>
      </c>
      <c r="K347" s="2">
        <v>3.51</v>
      </c>
      <c r="L347" s="2">
        <v>0</v>
      </c>
      <c r="M347" s="2">
        <v>0.25</v>
      </c>
      <c r="N347" s="2">
        <v>11.33</v>
      </c>
      <c r="O347" s="2">
        <v>16.27</v>
      </c>
      <c r="P347" s="2">
        <v>4</v>
      </c>
      <c r="Q347" s="2">
        <v>9040</v>
      </c>
      <c r="R347" s="2">
        <v>4360</v>
      </c>
      <c r="S347" s="2">
        <v>5</v>
      </c>
      <c r="T347">
        <f t="shared" si="15"/>
        <v>31074590</v>
      </c>
      <c r="U347">
        <f t="shared" si="16"/>
        <v>8399635</v>
      </c>
      <c r="V347">
        <f t="shared" si="17"/>
        <v>22216667</v>
      </c>
    </row>
    <row r="348" spans="1:22" x14ac:dyDescent="0.3">
      <c r="A348" s="2" t="s">
        <v>365</v>
      </c>
      <c r="B348" s="2" t="s">
        <v>1311</v>
      </c>
      <c r="C348" s="2" t="s">
        <v>1633</v>
      </c>
      <c r="D348" s="2" t="s">
        <v>1638</v>
      </c>
      <c r="E348" s="2">
        <v>2024</v>
      </c>
      <c r="F348" s="2" t="s">
        <v>1640</v>
      </c>
      <c r="G348" s="2">
        <v>4827</v>
      </c>
      <c r="H348" s="2">
        <v>18440</v>
      </c>
      <c r="I348" s="2">
        <v>11805</v>
      </c>
      <c r="J348" s="2">
        <v>152239</v>
      </c>
      <c r="K348" s="2">
        <v>3.29</v>
      </c>
      <c r="L348" s="2">
        <v>19</v>
      </c>
      <c r="M348" s="2">
        <v>2.4900000000000002</v>
      </c>
      <c r="N348" s="2">
        <v>21.33</v>
      </c>
      <c r="O348" s="2">
        <v>65.06</v>
      </c>
      <c r="P348" s="2">
        <v>4.2</v>
      </c>
      <c r="Q348" s="2">
        <v>10988</v>
      </c>
      <c r="R348" s="2">
        <v>5290</v>
      </c>
      <c r="S348" s="2">
        <v>9</v>
      </c>
      <c r="T348">
        <f t="shared" si="15"/>
        <v>89009880</v>
      </c>
      <c r="U348">
        <f t="shared" si="16"/>
        <v>56982735</v>
      </c>
      <c r="V348">
        <f t="shared" si="17"/>
        <v>31874906</v>
      </c>
    </row>
    <row r="349" spans="1:22" x14ac:dyDescent="0.3">
      <c r="A349" s="2" t="s">
        <v>366</v>
      </c>
      <c r="B349" s="2" t="s">
        <v>1312</v>
      </c>
      <c r="C349" s="2" t="s">
        <v>1632</v>
      </c>
      <c r="D349" s="2" t="s">
        <v>1635</v>
      </c>
      <c r="E349" s="2">
        <v>2023</v>
      </c>
      <c r="F349" s="2" t="s">
        <v>1640</v>
      </c>
      <c r="G349" s="2">
        <v>4983</v>
      </c>
      <c r="H349" s="2">
        <v>10517</v>
      </c>
      <c r="I349" s="2">
        <v>11575</v>
      </c>
      <c r="J349" s="2">
        <v>161431</v>
      </c>
      <c r="K349" s="2">
        <v>14.4</v>
      </c>
      <c r="L349" s="2">
        <v>11</v>
      </c>
      <c r="M349" s="2">
        <v>4.08</v>
      </c>
      <c r="N349" s="2">
        <v>14.53</v>
      </c>
      <c r="O349" s="2">
        <v>72.8</v>
      </c>
      <c r="P349" s="2">
        <v>2.1</v>
      </c>
      <c r="Q349" s="2">
        <v>8574</v>
      </c>
      <c r="R349" s="2">
        <v>3836</v>
      </c>
      <c r="S349" s="2">
        <v>4</v>
      </c>
      <c r="T349">
        <f t="shared" si="15"/>
        <v>52406211</v>
      </c>
      <c r="U349">
        <f t="shared" si="16"/>
        <v>57678225</v>
      </c>
      <c r="V349">
        <f t="shared" si="17"/>
        <v>-5433445</v>
      </c>
    </row>
    <row r="350" spans="1:22" x14ac:dyDescent="0.3">
      <c r="A350" s="2" t="s">
        <v>367</v>
      </c>
      <c r="B350" s="2" t="s">
        <v>1313</v>
      </c>
      <c r="C350" s="2" t="s">
        <v>1633</v>
      </c>
      <c r="D350" s="2" t="s">
        <v>1638</v>
      </c>
      <c r="E350" s="2">
        <v>2023</v>
      </c>
      <c r="F350" s="2" t="s">
        <v>1642</v>
      </c>
      <c r="G350" s="2">
        <v>3904</v>
      </c>
      <c r="H350" s="2">
        <v>4308</v>
      </c>
      <c r="I350" s="2">
        <v>961</v>
      </c>
      <c r="J350" s="2">
        <v>392162</v>
      </c>
      <c r="K350" s="2">
        <v>9.24</v>
      </c>
      <c r="L350" s="2">
        <v>10</v>
      </c>
      <c r="M350" s="2">
        <v>2.8</v>
      </c>
      <c r="N350" s="2">
        <v>1.97</v>
      </c>
      <c r="O350" s="2">
        <v>73.62</v>
      </c>
      <c r="P350" s="2">
        <v>2.9</v>
      </c>
      <c r="Q350" s="2">
        <v>5496</v>
      </c>
      <c r="R350" s="2">
        <v>7846</v>
      </c>
      <c r="S350" s="2">
        <v>11</v>
      </c>
      <c r="T350">
        <f t="shared" si="15"/>
        <v>16818432</v>
      </c>
      <c r="U350">
        <f t="shared" si="16"/>
        <v>3751744</v>
      </c>
      <c r="V350">
        <f t="shared" si="17"/>
        <v>12674526</v>
      </c>
    </row>
    <row r="351" spans="1:22" x14ac:dyDescent="0.3">
      <c r="A351" s="2" t="s">
        <v>368</v>
      </c>
      <c r="B351" s="2" t="s">
        <v>1314</v>
      </c>
      <c r="C351" s="2" t="s">
        <v>1634</v>
      </c>
      <c r="D351" s="2" t="s">
        <v>1636</v>
      </c>
      <c r="E351" s="2">
        <v>2023</v>
      </c>
      <c r="F351" s="2" t="s">
        <v>1639</v>
      </c>
      <c r="G351" s="2">
        <v>2541</v>
      </c>
      <c r="H351" s="2">
        <v>17870</v>
      </c>
      <c r="I351" s="2">
        <v>1393</v>
      </c>
      <c r="J351" s="2">
        <v>90510</v>
      </c>
      <c r="K351" s="2">
        <v>8.35</v>
      </c>
      <c r="L351" s="2">
        <v>6</v>
      </c>
      <c r="M351" s="2">
        <v>1.36</v>
      </c>
      <c r="N351" s="2">
        <v>4.79</v>
      </c>
      <c r="O351" s="2">
        <v>20.84</v>
      </c>
      <c r="P351" s="2">
        <v>3.8</v>
      </c>
      <c r="Q351" s="2">
        <v>7195</v>
      </c>
      <c r="R351" s="2">
        <v>189</v>
      </c>
      <c r="S351" s="2">
        <v>7</v>
      </c>
      <c r="T351">
        <f t="shared" si="15"/>
        <v>45407670</v>
      </c>
      <c r="U351">
        <f t="shared" si="16"/>
        <v>3539613</v>
      </c>
      <c r="V351">
        <f t="shared" si="17"/>
        <v>41777547</v>
      </c>
    </row>
    <row r="352" spans="1:22" x14ac:dyDescent="0.3">
      <c r="A352" s="2" t="s">
        <v>369</v>
      </c>
      <c r="B352" s="2" t="s">
        <v>1315</v>
      </c>
      <c r="C352" s="2" t="s">
        <v>1634</v>
      </c>
      <c r="D352" s="2" t="s">
        <v>1638</v>
      </c>
      <c r="E352" s="2">
        <v>2023</v>
      </c>
      <c r="F352" s="2" t="s">
        <v>1640</v>
      </c>
      <c r="G352" s="2">
        <v>2710</v>
      </c>
      <c r="H352" s="2">
        <v>16370</v>
      </c>
      <c r="I352" s="2">
        <v>12251</v>
      </c>
      <c r="J352" s="2">
        <v>230005</v>
      </c>
      <c r="K352" s="2">
        <v>6.24</v>
      </c>
      <c r="L352" s="2">
        <v>14</v>
      </c>
      <c r="M352" s="2">
        <v>7.28</v>
      </c>
      <c r="N352" s="2">
        <v>11.86</v>
      </c>
      <c r="O352" s="2">
        <v>45.81</v>
      </c>
      <c r="P352" s="2">
        <v>2.8</v>
      </c>
      <c r="Q352" s="2">
        <v>15735</v>
      </c>
      <c r="R352" s="2">
        <v>1351</v>
      </c>
      <c r="S352" s="2">
        <v>7</v>
      </c>
      <c r="T352">
        <f t="shared" si="15"/>
        <v>44362700</v>
      </c>
      <c r="U352">
        <f t="shared" si="16"/>
        <v>33200210</v>
      </c>
      <c r="V352">
        <f t="shared" si="17"/>
        <v>10932485</v>
      </c>
    </row>
    <row r="353" spans="1:22" x14ac:dyDescent="0.3">
      <c r="A353" s="2" t="s">
        <v>370</v>
      </c>
      <c r="B353" s="2" t="s">
        <v>1214</v>
      </c>
      <c r="C353" s="2" t="s">
        <v>1634</v>
      </c>
      <c r="D353" s="2" t="s">
        <v>1638</v>
      </c>
      <c r="E353" s="2">
        <v>2023</v>
      </c>
      <c r="F353" s="2" t="s">
        <v>1640</v>
      </c>
      <c r="G353" s="2">
        <v>3174</v>
      </c>
      <c r="H353" s="2">
        <v>14213</v>
      </c>
      <c r="I353" s="2">
        <v>13147</v>
      </c>
      <c r="J353" s="2">
        <v>333970</v>
      </c>
      <c r="K353" s="2">
        <v>6.43</v>
      </c>
      <c r="L353" s="2">
        <v>10</v>
      </c>
      <c r="M353" s="2">
        <v>8.1300000000000008</v>
      </c>
      <c r="N353" s="2">
        <v>9.0399999999999991</v>
      </c>
      <c r="O353" s="2">
        <v>76.349999999999994</v>
      </c>
      <c r="P353" s="2">
        <v>1.5</v>
      </c>
      <c r="Q353" s="2">
        <v>3866</v>
      </c>
      <c r="R353" s="2">
        <v>9394</v>
      </c>
      <c r="S353" s="2">
        <v>14</v>
      </c>
      <c r="T353">
        <f t="shared" si="15"/>
        <v>45112062</v>
      </c>
      <c r="U353">
        <f t="shared" si="16"/>
        <v>41728578</v>
      </c>
      <c r="V353">
        <f t="shared" si="17"/>
        <v>3049514</v>
      </c>
    </row>
    <row r="354" spans="1:22" x14ac:dyDescent="0.3">
      <c r="A354" s="2" t="s">
        <v>371</v>
      </c>
      <c r="B354" s="2" t="s">
        <v>1316</v>
      </c>
      <c r="C354" s="2" t="s">
        <v>1632</v>
      </c>
      <c r="D354" s="2" t="s">
        <v>1635</v>
      </c>
      <c r="E354" s="2">
        <v>2024</v>
      </c>
      <c r="F354" s="2" t="s">
        <v>1640</v>
      </c>
      <c r="G354" s="2">
        <v>3101</v>
      </c>
      <c r="H354" s="2">
        <v>9061</v>
      </c>
      <c r="I354" s="2">
        <v>11954</v>
      </c>
      <c r="J354" s="2">
        <v>380170</v>
      </c>
      <c r="K354" s="2">
        <v>8.11</v>
      </c>
      <c r="L354" s="2">
        <v>15</v>
      </c>
      <c r="M354" s="2">
        <v>2.57</v>
      </c>
      <c r="N354" s="2">
        <v>8.9700000000000006</v>
      </c>
      <c r="O354" s="2">
        <v>34.21</v>
      </c>
      <c r="P354" s="2">
        <v>3.8</v>
      </c>
      <c r="Q354" s="2">
        <v>15664</v>
      </c>
      <c r="R354" s="2">
        <v>4803</v>
      </c>
      <c r="S354" s="2">
        <v>10</v>
      </c>
      <c r="T354">
        <f t="shared" si="15"/>
        <v>28098161</v>
      </c>
      <c r="U354">
        <f t="shared" si="16"/>
        <v>37069354</v>
      </c>
      <c r="V354">
        <f t="shared" si="17"/>
        <v>-9351363</v>
      </c>
    </row>
    <row r="355" spans="1:22" x14ac:dyDescent="0.3">
      <c r="A355" s="2" t="s">
        <v>372</v>
      </c>
      <c r="B355" s="2" t="s">
        <v>1317</v>
      </c>
      <c r="C355" s="2" t="s">
        <v>1633</v>
      </c>
      <c r="D355" s="2" t="s">
        <v>1638</v>
      </c>
      <c r="E355" s="2">
        <v>2024</v>
      </c>
      <c r="F355" s="2" t="s">
        <v>1641</v>
      </c>
      <c r="G355" s="2">
        <v>54</v>
      </c>
      <c r="H355" s="2">
        <v>4219</v>
      </c>
      <c r="I355" s="2">
        <v>12880</v>
      </c>
      <c r="J355" s="2">
        <v>171668</v>
      </c>
      <c r="K355" s="2">
        <v>10.45</v>
      </c>
      <c r="L355" s="2">
        <v>2</v>
      </c>
      <c r="M355" s="2">
        <v>7.74</v>
      </c>
      <c r="N355" s="2">
        <v>13.23</v>
      </c>
      <c r="O355" s="2">
        <v>47.42</v>
      </c>
      <c r="P355" s="2">
        <v>4.5999999999999996</v>
      </c>
      <c r="Q355" s="2">
        <v>8264</v>
      </c>
      <c r="R355" s="2">
        <v>448</v>
      </c>
      <c r="S355" s="2">
        <v>10</v>
      </c>
      <c r="T355">
        <f t="shared" si="15"/>
        <v>227826</v>
      </c>
      <c r="U355">
        <f t="shared" si="16"/>
        <v>695520</v>
      </c>
      <c r="V355">
        <f t="shared" si="17"/>
        <v>-639362</v>
      </c>
    </row>
    <row r="356" spans="1:22" x14ac:dyDescent="0.3">
      <c r="A356" s="2" t="s">
        <v>373</v>
      </c>
      <c r="B356" s="2" t="s">
        <v>1318</v>
      </c>
      <c r="C356" s="2" t="s">
        <v>1633</v>
      </c>
      <c r="D356" s="2" t="s">
        <v>1635</v>
      </c>
      <c r="E356" s="2">
        <v>2024</v>
      </c>
      <c r="F356" s="2" t="s">
        <v>1642</v>
      </c>
      <c r="G356" s="2">
        <v>4919</v>
      </c>
      <c r="H356" s="2">
        <v>13200</v>
      </c>
      <c r="I356" s="2">
        <v>4190</v>
      </c>
      <c r="J356" s="2">
        <v>292700</v>
      </c>
      <c r="K356" s="2">
        <v>10.53</v>
      </c>
      <c r="L356" s="2">
        <v>19</v>
      </c>
      <c r="M356" s="2">
        <v>3.86</v>
      </c>
      <c r="N356" s="2">
        <v>14.61</v>
      </c>
      <c r="O356" s="2">
        <v>31.82</v>
      </c>
      <c r="P356" s="2">
        <v>3.6</v>
      </c>
      <c r="Q356" s="2">
        <v>17027</v>
      </c>
      <c r="R356" s="2">
        <v>4152</v>
      </c>
      <c r="S356" s="2">
        <v>5</v>
      </c>
      <c r="T356">
        <f t="shared" si="15"/>
        <v>64930800</v>
      </c>
      <c r="U356">
        <f t="shared" si="16"/>
        <v>20610610</v>
      </c>
      <c r="V356">
        <f t="shared" si="17"/>
        <v>44027490</v>
      </c>
    </row>
    <row r="357" spans="1:22" x14ac:dyDescent="0.3">
      <c r="A357" s="2" t="s">
        <v>374</v>
      </c>
      <c r="B357" s="2" t="s">
        <v>1162</v>
      </c>
      <c r="C357" s="2" t="s">
        <v>1632</v>
      </c>
      <c r="D357" s="2" t="s">
        <v>1637</v>
      </c>
      <c r="E357" s="2">
        <v>2023</v>
      </c>
      <c r="F357" s="2" t="s">
        <v>1642</v>
      </c>
      <c r="G357" s="2">
        <v>926</v>
      </c>
      <c r="H357" s="2">
        <v>5241</v>
      </c>
      <c r="I357" s="2">
        <v>6797</v>
      </c>
      <c r="J357" s="2">
        <v>468734</v>
      </c>
      <c r="K357" s="2">
        <v>2.58</v>
      </c>
      <c r="L357" s="2">
        <v>13</v>
      </c>
      <c r="M357" s="2">
        <v>5.07</v>
      </c>
      <c r="N357" s="2">
        <v>19.920000000000002</v>
      </c>
      <c r="O357" s="2">
        <v>47.08</v>
      </c>
      <c r="P357" s="2">
        <v>4.0999999999999996</v>
      </c>
      <c r="Q357" s="2">
        <v>17792</v>
      </c>
      <c r="R357" s="2">
        <v>3041</v>
      </c>
      <c r="S357" s="2">
        <v>10</v>
      </c>
      <c r="T357">
        <f t="shared" si="15"/>
        <v>4853166</v>
      </c>
      <c r="U357">
        <f t="shared" si="16"/>
        <v>6294022</v>
      </c>
      <c r="V357">
        <f t="shared" si="17"/>
        <v>-1909590</v>
      </c>
    </row>
    <row r="358" spans="1:22" x14ac:dyDescent="0.3">
      <c r="A358" s="2" t="s">
        <v>375</v>
      </c>
      <c r="B358" s="2" t="s">
        <v>1131</v>
      </c>
      <c r="C358" s="2" t="s">
        <v>1632</v>
      </c>
      <c r="D358" s="2" t="s">
        <v>1636</v>
      </c>
      <c r="E358" s="2">
        <v>2023</v>
      </c>
      <c r="F358" s="2" t="s">
        <v>1640</v>
      </c>
      <c r="G358" s="2">
        <v>1041</v>
      </c>
      <c r="H358" s="2">
        <v>11266</v>
      </c>
      <c r="I358" s="2">
        <v>7154</v>
      </c>
      <c r="J358" s="2">
        <v>74045</v>
      </c>
      <c r="K358" s="2">
        <v>7.5</v>
      </c>
      <c r="L358" s="2">
        <v>2</v>
      </c>
      <c r="M358" s="2">
        <v>8.56</v>
      </c>
      <c r="N358" s="2">
        <v>8.52</v>
      </c>
      <c r="O358" s="2">
        <v>81.03</v>
      </c>
      <c r="P358" s="2">
        <v>2.4</v>
      </c>
      <c r="Q358" s="2">
        <v>3114</v>
      </c>
      <c r="R358" s="2">
        <v>8537</v>
      </c>
      <c r="S358" s="2">
        <v>14</v>
      </c>
      <c r="T358">
        <f t="shared" si="15"/>
        <v>11727906</v>
      </c>
      <c r="U358">
        <f t="shared" si="16"/>
        <v>7447314</v>
      </c>
      <c r="V358">
        <f t="shared" si="17"/>
        <v>4206547</v>
      </c>
    </row>
    <row r="359" spans="1:22" x14ac:dyDescent="0.3">
      <c r="A359" s="2" t="s">
        <v>376</v>
      </c>
      <c r="B359" s="2" t="s">
        <v>1077</v>
      </c>
      <c r="C359" s="2" t="s">
        <v>1632</v>
      </c>
      <c r="D359" s="2" t="s">
        <v>1638</v>
      </c>
      <c r="E359" s="2">
        <v>2023</v>
      </c>
      <c r="F359" s="2" t="s">
        <v>1639</v>
      </c>
      <c r="G359" s="2">
        <v>4192</v>
      </c>
      <c r="H359" s="2">
        <v>5498</v>
      </c>
      <c r="I359" s="2">
        <v>13493</v>
      </c>
      <c r="J359" s="2">
        <v>231948</v>
      </c>
      <c r="K359" s="2">
        <v>6.18</v>
      </c>
      <c r="L359" s="2">
        <v>0</v>
      </c>
      <c r="M359" s="2">
        <v>7.5</v>
      </c>
      <c r="N359" s="2">
        <v>20.14</v>
      </c>
      <c r="O359" s="2">
        <v>46.41</v>
      </c>
      <c r="P359" s="2">
        <v>1.7</v>
      </c>
      <c r="Q359" s="2">
        <v>15896</v>
      </c>
      <c r="R359" s="2">
        <v>371</v>
      </c>
      <c r="S359" s="2">
        <v>7</v>
      </c>
      <c r="T359">
        <f t="shared" si="15"/>
        <v>23047616</v>
      </c>
      <c r="U359">
        <f t="shared" si="16"/>
        <v>56562656</v>
      </c>
      <c r="V359">
        <f t="shared" si="17"/>
        <v>-33746988</v>
      </c>
    </row>
    <row r="360" spans="1:22" x14ac:dyDescent="0.3">
      <c r="A360" s="2" t="s">
        <v>377</v>
      </c>
      <c r="B360" s="2" t="s">
        <v>1319</v>
      </c>
      <c r="C360" s="2" t="s">
        <v>1632</v>
      </c>
      <c r="D360" s="2" t="s">
        <v>1638</v>
      </c>
      <c r="E360" s="2">
        <v>2023</v>
      </c>
      <c r="F360" s="2" t="s">
        <v>1640</v>
      </c>
      <c r="G360" s="2">
        <v>4414</v>
      </c>
      <c r="H360" s="2">
        <v>17577</v>
      </c>
      <c r="I360" s="2">
        <v>1463</v>
      </c>
      <c r="J360" s="2">
        <v>140102</v>
      </c>
      <c r="K360" s="2">
        <v>13.06</v>
      </c>
      <c r="L360" s="2">
        <v>14</v>
      </c>
      <c r="M360" s="2">
        <v>8.0500000000000007</v>
      </c>
      <c r="N360" s="2">
        <v>8.4700000000000006</v>
      </c>
      <c r="O360" s="2">
        <v>54.47</v>
      </c>
      <c r="P360" s="2">
        <v>3.6</v>
      </c>
      <c r="Q360" s="2">
        <v>20300</v>
      </c>
      <c r="R360" s="2">
        <v>2130</v>
      </c>
      <c r="S360" s="2">
        <v>3</v>
      </c>
      <c r="T360">
        <f t="shared" si="15"/>
        <v>77584878</v>
      </c>
      <c r="U360">
        <f t="shared" si="16"/>
        <v>6457682</v>
      </c>
      <c r="V360">
        <f t="shared" si="17"/>
        <v>70987094</v>
      </c>
    </row>
    <row r="361" spans="1:22" x14ac:dyDescent="0.3">
      <c r="A361" s="2" t="s">
        <v>378</v>
      </c>
      <c r="B361" s="2" t="s">
        <v>1111</v>
      </c>
      <c r="C361" s="2" t="s">
        <v>1632</v>
      </c>
      <c r="D361" s="2" t="s">
        <v>1635</v>
      </c>
      <c r="E361" s="2">
        <v>2023</v>
      </c>
      <c r="F361" s="2" t="s">
        <v>1639</v>
      </c>
      <c r="G361" s="2">
        <v>4515</v>
      </c>
      <c r="H361" s="2">
        <v>1794</v>
      </c>
      <c r="I361" s="2">
        <v>10124</v>
      </c>
      <c r="J361" s="2">
        <v>364063</v>
      </c>
      <c r="K361" s="2">
        <v>9.4700000000000006</v>
      </c>
      <c r="L361" s="2">
        <v>0</v>
      </c>
      <c r="M361" s="2">
        <v>1.37</v>
      </c>
      <c r="N361" s="2">
        <v>1.39</v>
      </c>
      <c r="O361" s="2">
        <v>42.32</v>
      </c>
      <c r="P361" s="2">
        <v>2.2999999999999998</v>
      </c>
      <c r="Q361" s="2">
        <v>18380</v>
      </c>
      <c r="R361" s="2">
        <v>7936</v>
      </c>
      <c r="S361" s="2">
        <v>11</v>
      </c>
      <c r="T361">
        <f t="shared" si="15"/>
        <v>8099910</v>
      </c>
      <c r="U361">
        <f t="shared" si="16"/>
        <v>45709860</v>
      </c>
      <c r="V361">
        <f t="shared" si="17"/>
        <v>-37974013</v>
      </c>
    </row>
    <row r="362" spans="1:22" x14ac:dyDescent="0.3">
      <c r="A362" s="2" t="s">
        <v>379</v>
      </c>
      <c r="B362" s="2" t="s">
        <v>1320</v>
      </c>
      <c r="C362" s="2" t="s">
        <v>1634</v>
      </c>
      <c r="D362" s="2" t="s">
        <v>1638</v>
      </c>
      <c r="E362" s="2">
        <v>2024</v>
      </c>
      <c r="F362" s="2" t="s">
        <v>1640</v>
      </c>
      <c r="G362" s="2">
        <v>685</v>
      </c>
      <c r="H362" s="2">
        <v>11677</v>
      </c>
      <c r="I362" s="2">
        <v>14187</v>
      </c>
      <c r="J362" s="2">
        <v>149441</v>
      </c>
      <c r="K362" s="2">
        <v>7.99</v>
      </c>
      <c r="L362" s="2">
        <v>16</v>
      </c>
      <c r="M362" s="2">
        <v>0.7</v>
      </c>
      <c r="N362" s="2">
        <v>13.85</v>
      </c>
      <c r="O362" s="2">
        <v>46.81</v>
      </c>
      <c r="P362" s="2">
        <v>4.4000000000000004</v>
      </c>
      <c r="Q362" s="2">
        <v>18388</v>
      </c>
      <c r="R362" s="2">
        <v>9757</v>
      </c>
      <c r="S362" s="2">
        <v>12</v>
      </c>
      <c r="T362">
        <f t="shared" si="15"/>
        <v>7998745</v>
      </c>
      <c r="U362">
        <f t="shared" si="16"/>
        <v>9718095</v>
      </c>
      <c r="V362">
        <f t="shared" si="17"/>
        <v>-1868791</v>
      </c>
    </row>
    <row r="363" spans="1:22" x14ac:dyDescent="0.3">
      <c r="A363" s="2" t="s">
        <v>380</v>
      </c>
      <c r="B363" s="2" t="s">
        <v>1321</v>
      </c>
      <c r="C363" s="2" t="s">
        <v>1633</v>
      </c>
      <c r="D363" s="2" t="s">
        <v>1636</v>
      </c>
      <c r="E363" s="2">
        <v>2024</v>
      </c>
      <c r="F363" s="2" t="s">
        <v>1641</v>
      </c>
      <c r="G363" s="2">
        <v>1743</v>
      </c>
      <c r="H363" s="2">
        <v>11382</v>
      </c>
      <c r="I363" s="2">
        <v>1341</v>
      </c>
      <c r="J363" s="2">
        <v>208175</v>
      </c>
      <c r="K363" s="2">
        <v>1.73</v>
      </c>
      <c r="L363" s="2">
        <v>1</v>
      </c>
      <c r="M363" s="2">
        <v>8.93</v>
      </c>
      <c r="N363" s="2">
        <v>14.7</v>
      </c>
      <c r="O363" s="2">
        <v>11.21</v>
      </c>
      <c r="P363" s="2">
        <v>1.5</v>
      </c>
      <c r="Q363" s="2">
        <v>7233</v>
      </c>
      <c r="R363" s="2">
        <v>9487</v>
      </c>
      <c r="S363" s="2">
        <v>7</v>
      </c>
      <c r="T363">
        <f t="shared" si="15"/>
        <v>19838826</v>
      </c>
      <c r="U363">
        <f t="shared" si="16"/>
        <v>2337363</v>
      </c>
      <c r="V363">
        <f t="shared" si="17"/>
        <v>17293288</v>
      </c>
    </row>
    <row r="364" spans="1:22" x14ac:dyDescent="0.3">
      <c r="A364" s="2" t="s">
        <v>381</v>
      </c>
      <c r="B364" s="2" t="s">
        <v>1322</v>
      </c>
      <c r="C364" s="2" t="s">
        <v>1632</v>
      </c>
      <c r="D364" s="2" t="s">
        <v>1635</v>
      </c>
      <c r="E364" s="2">
        <v>2024</v>
      </c>
      <c r="F364" s="2" t="s">
        <v>1641</v>
      </c>
      <c r="G364" s="2">
        <v>1732</v>
      </c>
      <c r="H364" s="2">
        <v>2636</v>
      </c>
      <c r="I364" s="2">
        <v>6233</v>
      </c>
      <c r="J364" s="2">
        <v>299877</v>
      </c>
      <c r="K364" s="2">
        <v>9.08</v>
      </c>
      <c r="L364" s="2">
        <v>19</v>
      </c>
      <c r="M364" s="2">
        <v>3.88</v>
      </c>
      <c r="N364" s="2">
        <v>23.36</v>
      </c>
      <c r="O364" s="2">
        <v>32.700000000000003</v>
      </c>
      <c r="P364" s="2">
        <v>2.7</v>
      </c>
      <c r="Q364" s="2">
        <v>4716</v>
      </c>
      <c r="R364" s="2">
        <v>7141</v>
      </c>
      <c r="S364" s="2">
        <v>3</v>
      </c>
      <c r="T364">
        <f t="shared" si="15"/>
        <v>4565552</v>
      </c>
      <c r="U364">
        <f t="shared" si="16"/>
        <v>10795556</v>
      </c>
      <c r="V364">
        <f t="shared" si="17"/>
        <v>-6529881</v>
      </c>
    </row>
    <row r="365" spans="1:22" x14ac:dyDescent="0.3">
      <c r="A365" s="2" t="s">
        <v>382</v>
      </c>
      <c r="B365" s="2" t="s">
        <v>1260</v>
      </c>
      <c r="C365" s="2" t="s">
        <v>1633</v>
      </c>
      <c r="D365" s="2" t="s">
        <v>1636</v>
      </c>
      <c r="E365" s="2">
        <v>2023</v>
      </c>
      <c r="F365" s="2" t="s">
        <v>1639</v>
      </c>
      <c r="G365" s="2">
        <v>4802</v>
      </c>
      <c r="H365" s="2">
        <v>3564</v>
      </c>
      <c r="I365" s="2">
        <v>5893</v>
      </c>
      <c r="J365" s="2">
        <v>479404</v>
      </c>
      <c r="K365" s="2">
        <v>1.76</v>
      </c>
      <c r="L365" s="2">
        <v>5</v>
      </c>
      <c r="M365" s="2">
        <v>2.88</v>
      </c>
      <c r="N365" s="2">
        <v>18.149999999999999</v>
      </c>
      <c r="O365" s="2">
        <v>44.93</v>
      </c>
      <c r="P365" s="2">
        <v>2.6</v>
      </c>
      <c r="Q365" s="2">
        <v>5864</v>
      </c>
      <c r="R365" s="2">
        <v>5275</v>
      </c>
      <c r="S365" s="2">
        <v>9</v>
      </c>
      <c r="T365">
        <f t="shared" si="15"/>
        <v>17114328</v>
      </c>
      <c r="U365">
        <f t="shared" si="16"/>
        <v>28298186</v>
      </c>
      <c r="V365">
        <f t="shared" si="17"/>
        <v>-11663262</v>
      </c>
    </row>
    <row r="366" spans="1:22" x14ac:dyDescent="0.3">
      <c r="A366" s="2" t="s">
        <v>383</v>
      </c>
      <c r="B366" s="2" t="s">
        <v>1323</v>
      </c>
      <c r="C366" s="2" t="s">
        <v>1634</v>
      </c>
      <c r="D366" s="2" t="s">
        <v>1636</v>
      </c>
      <c r="E366" s="2">
        <v>2023</v>
      </c>
      <c r="F366" s="2" t="s">
        <v>1640</v>
      </c>
      <c r="G366" s="2">
        <v>169</v>
      </c>
      <c r="H366" s="2">
        <v>8509</v>
      </c>
      <c r="I366" s="2">
        <v>14228</v>
      </c>
      <c r="J366" s="2">
        <v>186917</v>
      </c>
      <c r="K366" s="2">
        <v>5.0599999999999996</v>
      </c>
      <c r="L366" s="2">
        <v>7</v>
      </c>
      <c r="M366" s="2">
        <v>7.25</v>
      </c>
      <c r="N366" s="2">
        <v>22.94</v>
      </c>
      <c r="O366" s="2">
        <v>60.7</v>
      </c>
      <c r="P366" s="2">
        <v>4.8</v>
      </c>
      <c r="Q366" s="2">
        <v>13769</v>
      </c>
      <c r="R366" s="2">
        <v>9906</v>
      </c>
      <c r="S366" s="2">
        <v>5</v>
      </c>
      <c r="T366">
        <f t="shared" si="15"/>
        <v>1438021</v>
      </c>
      <c r="U366">
        <f t="shared" si="16"/>
        <v>2404532</v>
      </c>
      <c r="V366">
        <f t="shared" si="17"/>
        <v>-1153428</v>
      </c>
    </row>
    <row r="367" spans="1:22" x14ac:dyDescent="0.3">
      <c r="A367" s="2" t="s">
        <v>384</v>
      </c>
      <c r="B367" s="2" t="s">
        <v>1324</v>
      </c>
      <c r="C367" s="2" t="s">
        <v>1634</v>
      </c>
      <c r="D367" s="2" t="s">
        <v>1635</v>
      </c>
      <c r="E367" s="2">
        <v>2023</v>
      </c>
      <c r="F367" s="2" t="s">
        <v>1639</v>
      </c>
      <c r="G367" s="2">
        <v>880</v>
      </c>
      <c r="H367" s="2">
        <v>14487</v>
      </c>
      <c r="I367" s="2">
        <v>11966</v>
      </c>
      <c r="J367" s="2">
        <v>267770</v>
      </c>
      <c r="K367" s="2">
        <v>2.14</v>
      </c>
      <c r="L367" s="2">
        <v>15</v>
      </c>
      <c r="M367" s="2">
        <v>8.36</v>
      </c>
      <c r="N367" s="2">
        <v>22.71</v>
      </c>
      <c r="O367" s="2">
        <v>46</v>
      </c>
      <c r="P367" s="2">
        <v>1.6</v>
      </c>
      <c r="Q367" s="2">
        <v>19361</v>
      </c>
      <c r="R367" s="2">
        <v>1226</v>
      </c>
      <c r="S367" s="2">
        <v>6</v>
      </c>
      <c r="T367">
        <f t="shared" si="15"/>
        <v>12748560</v>
      </c>
      <c r="U367">
        <f t="shared" si="16"/>
        <v>10530080</v>
      </c>
      <c r="V367">
        <f t="shared" si="17"/>
        <v>1950710</v>
      </c>
    </row>
    <row r="368" spans="1:22" x14ac:dyDescent="0.3">
      <c r="A368" s="2" t="s">
        <v>385</v>
      </c>
      <c r="B368" s="2" t="s">
        <v>1325</v>
      </c>
      <c r="C368" s="2" t="s">
        <v>1632</v>
      </c>
      <c r="D368" s="2" t="s">
        <v>1635</v>
      </c>
      <c r="E368" s="2">
        <v>2023</v>
      </c>
      <c r="F368" s="2" t="s">
        <v>1641</v>
      </c>
      <c r="G368" s="2">
        <v>3725</v>
      </c>
      <c r="H368" s="2">
        <v>6043</v>
      </c>
      <c r="I368" s="2">
        <v>1667</v>
      </c>
      <c r="J368" s="2">
        <v>479890</v>
      </c>
      <c r="K368" s="2">
        <v>10.38</v>
      </c>
      <c r="L368" s="2">
        <v>18</v>
      </c>
      <c r="M368" s="2">
        <v>8.6199999999999992</v>
      </c>
      <c r="N368" s="2">
        <v>15.11</v>
      </c>
      <c r="O368" s="2">
        <v>37.03</v>
      </c>
      <c r="P368" s="2">
        <v>1</v>
      </c>
      <c r="Q368" s="2">
        <v>15329</v>
      </c>
      <c r="R368" s="2">
        <v>4479</v>
      </c>
      <c r="S368" s="2">
        <v>9</v>
      </c>
      <c r="T368">
        <f t="shared" si="15"/>
        <v>22510175</v>
      </c>
      <c r="U368">
        <f t="shared" si="16"/>
        <v>6209575</v>
      </c>
      <c r="V368">
        <f t="shared" si="17"/>
        <v>15820710</v>
      </c>
    </row>
    <row r="369" spans="1:22" x14ac:dyDescent="0.3">
      <c r="A369" s="2" t="s">
        <v>386</v>
      </c>
      <c r="B369" s="2" t="s">
        <v>1326</v>
      </c>
      <c r="C369" s="2" t="s">
        <v>1632</v>
      </c>
      <c r="D369" s="2" t="s">
        <v>1635</v>
      </c>
      <c r="E369" s="2">
        <v>2024</v>
      </c>
      <c r="F369" s="2" t="s">
        <v>1642</v>
      </c>
      <c r="G369" s="2">
        <v>1419</v>
      </c>
      <c r="H369" s="2">
        <v>2507</v>
      </c>
      <c r="I369" s="2">
        <v>11058</v>
      </c>
      <c r="J369" s="2">
        <v>168325</v>
      </c>
      <c r="K369" s="2">
        <v>3.09</v>
      </c>
      <c r="L369" s="2">
        <v>0</v>
      </c>
      <c r="M369" s="2">
        <v>3.16</v>
      </c>
      <c r="N369" s="2">
        <v>13.19</v>
      </c>
      <c r="O369" s="2">
        <v>41.05</v>
      </c>
      <c r="P369" s="2">
        <v>2</v>
      </c>
      <c r="Q369" s="2">
        <v>6460</v>
      </c>
      <c r="R369" s="2">
        <v>8808</v>
      </c>
      <c r="S369" s="2">
        <v>12</v>
      </c>
      <c r="T369">
        <f t="shared" si="15"/>
        <v>3557433</v>
      </c>
      <c r="U369">
        <f t="shared" si="16"/>
        <v>15691302</v>
      </c>
      <c r="V369">
        <f t="shared" si="17"/>
        <v>-12302194</v>
      </c>
    </row>
    <row r="370" spans="1:22" x14ac:dyDescent="0.3">
      <c r="A370" s="2" t="s">
        <v>387</v>
      </c>
      <c r="B370" s="2" t="s">
        <v>1251</v>
      </c>
      <c r="C370" s="2" t="s">
        <v>1632</v>
      </c>
      <c r="D370" s="2" t="s">
        <v>1638</v>
      </c>
      <c r="E370" s="2">
        <v>2024</v>
      </c>
      <c r="F370" s="2" t="s">
        <v>1642</v>
      </c>
      <c r="G370" s="2">
        <v>790</v>
      </c>
      <c r="H370" s="2">
        <v>6945</v>
      </c>
      <c r="I370" s="2">
        <v>9423</v>
      </c>
      <c r="J370" s="2">
        <v>69337</v>
      </c>
      <c r="K370" s="2">
        <v>5.88</v>
      </c>
      <c r="L370" s="2">
        <v>2</v>
      </c>
      <c r="M370" s="2">
        <v>8.52</v>
      </c>
      <c r="N370" s="2">
        <v>13.94</v>
      </c>
      <c r="O370" s="2">
        <v>29.38</v>
      </c>
      <c r="P370" s="2">
        <v>4.3</v>
      </c>
      <c r="Q370" s="2">
        <v>20281</v>
      </c>
      <c r="R370" s="2">
        <v>9593</v>
      </c>
      <c r="S370" s="2">
        <v>9</v>
      </c>
      <c r="T370">
        <f t="shared" si="15"/>
        <v>5486550</v>
      </c>
      <c r="U370">
        <f t="shared" si="16"/>
        <v>7444170</v>
      </c>
      <c r="V370">
        <f t="shared" si="17"/>
        <v>-2026957</v>
      </c>
    </row>
    <row r="371" spans="1:22" x14ac:dyDescent="0.3">
      <c r="A371" s="2" t="s">
        <v>388</v>
      </c>
      <c r="B371" s="2" t="s">
        <v>1327</v>
      </c>
      <c r="C371" s="2" t="s">
        <v>1633</v>
      </c>
      <c r="D371" s="2" t="s">
        <v>1637</v>
      </c>
      <c r="E371" s="2">
        <v>2023</v>
      </c>
      <c r="F371" s="2" t="s">
        <v>1641</v>
      </c>
      <c r="G371" s="2">
        <v>166</v>
      </c>
      <c r="H371" s="2">
        <v>12206</v>
      </c>
      <c r="I371" s="2">
        <v>13827</v>
      </c>
      <c r="J371" s="2">
        <v>203385</v>
      </c>
      <c r="K371" s="2">
        <v>13.44</v>
      </c>
      <c r="L371" s="2">
        <v>2</v>
      </c>
      <c r="M371" s="2">
        <v>0.41</v>
      </c>
      <c r="N371" s="2">
        <v>24.46</v>
      </c>
      <c r="O371" s="2">
        <v>83.96</v>
      </c>
      <c r="P371" s="2">
        <v>1.8</v>
      </c>
      <c r="Q371" s="2">
        <v>9801</v>
      </c>
      <c r="R371" s="2">
        <v>8152</v>
      </c>
      <c r="S371" s="2">
        <v>13</v>
      </c>
      <c r="T371">
        <f t="shared" si="15"/>
        <v>2026196</v>
      </c>
      <c r="U371">
        <f t="shared" si="16"/>
        <v>2295282</v>
      </c>
      <c r="V371">
        <f t="shared" si="17"/>
        <v>-472471</v>
      </c>
    </row>
    <row r="372" spans="1:22" x14ac:dyDescent="0.3">
      <c r="A372" s="2" t="s">
        <v>389</v>
      </c>
      <c r="B372" s="2" t="s">
        <v>1276</v>
      </c>
      <c r="C372" s="2" t="s">
        <v>1633</v>
      </c>
      <c r="D372" s="2" t="s">
        <v>1635</v>
      </c>
      <c r="E372" s="2">
        <v>2024</v>
      </c>
      <c r="F372" s="2" t="s">
        <v>1642</v>
      </c>
      <c r="G372" s="2">
        <v>2888</v>
      </c>
      <c r="H372" s="2">
        <v>16249</v>
      </c>
      <c r="I372" s="2">
        <v>6269</v>
      </c>
      <c r="J372" s="2">
        <v>470159</v>
      </c>
      <c r="K372" s="2">
        <v>3.06</v>
      </c>
      <c r="L372" s="2">
        <v>4</v>
      </c>
      <c r="M372" s="2">
        <v>0.5</v>
      </c>
      <c r="N372" s="2">
        <v>19.329999999999998</v>
      </c>
      <c r="O372" s="2">
        <v>51.74</v>
      </c>
      <c r="P372" s="2">
        <v>2</v>
      </c>
      <c r="Q372" s="2">
        <v>10341</v>
      </c>
      <c r="R372" s="2">
        <v>711</v>
      </c>
      <c r="S372" s="2">
        <v>13</v>
      </c>
      <c r="T372">
        <f t="shared" si="15"/>
        <v>46927112</v>
      </c>
      <c r="U372">
        <f t="shared" si="16"/>
        <v>18104872</v>
      </c>
      <c r="V372">
        <f t="shared" si="17"/>
        <v>28352081</v>
      </c>
    </row>
    <row r="373" spans="1:22" x14ac:dyDescent="0.3">
      <c r="A373" s="2" t="s">
        <v>390</v>
      </c>
      <c r="B373" s="2" t="s">
        <v>1328</v>
      </c>
      <c r="C373" s="2" t="s">
        <v>1634</v>
      </c>
      <c r="D373" s="2" t="s">
        <v>1638</v>
      </c>
      <c r="E373" s="2">
        <v>2024</v>
      </c>
      <c r="F373" s="2" t="s">
        <v>1640</v>
      </c>
      <c r="G373" s="2">
        <v>1200</v>
      </c>
      <c r="H373" s="2">
        <v>13218</v>
      </c>
      <c r="I373" s="2">
        <v>13270</v>
      </c>
      <c r="J373" s="2">
        <v>390093</v>
      </c>
      <c r="K373" s="2">
        <v>7.62</v>
      </c>
      <c r="L373" s="2">
        <v>11</v>
      </c>
      <c r="M373" s="2">
        <v>6.24</v>
      </c>
      <c r="N373" s="2">
        <v>2.66</v>
      </c>
      <c r="O373" s="2">
        <v>11.07</v>
      </c>
      <c r="P373" s="2">
        <v>1.5</v>
      </c>
      <c r="Q373" s="2">
        <v>9230</v>
      </c>
      <c r="R373" s="2">
        <v>849</v>
      </c>
      <c r="S373" s="2">
        <v>7</v>
      </c>
      <c r="T373">
        <f t="shared" si="15"/>
        <v>15861600</v>
      </c>
      <c r="U373">
        <f t="shared" si="16"/>
        <v>15924000</v>
      </c>
      <c r="V373">
        <f t="shared" si="17"/>
        <v>-452493</v>
      </c>
    </row>
    <row r="374" spans="1:22" x14ac:dyDescent="0.3">
      <c r="A374" s="2" t="s">
        <v>391</v>
      </c>
      <c r="B374" s="2" t="s">
        <v>1103</v>
      </c>
      <c r="C374" s="2" t="s">
        <v>1633</v>
      </c>
      <c r="D374" s="2" t="s">
        <v>1636</v>
      </c>
      <c r="E374" s="2">
        <v>2023</v>
      </c>
      <c r="F374" s="2" t="s">
        <v>1639</v>
      </c>
      <c r="G374" s="2">
        <v>1981</v>
      </c>
      <c r="H374" s="2">
        <v>10939</v>
      </c>
      <c r="I374" s="2">
        <v>7056</v>
      </c>
      <c r="J374" s="2">
        <v>312420</v>
      </c>
      <c r="K374" s="2">
        <v>6.29</v>
      </c>
      <c r="L374" s="2">
        <v>11</v>
      </c>
      <c r="M374" s="2">
        <v>0.63</v>
      </c>
      <c r="N374" s="2">
        <v>19.46</v>
      </c>
      <c r="O374" s="2">
        <v>11.56</v>
      </c>
      <c r="P374" s="2">
        <v>3.9</v>
      </c>
      <c r="Q374" s="2">
        <v>19383</v>
      </c>
      <c r="R374" s="2">
        <v>1956</v>
      </c>
      <c r="S374" s="2">
        <v>5</v>
      </c>
      <c r="T374">
        <f t="shared" si="15"/>
        <v>21670159</v>
      </c>
      <c r="U374">
        <f t="shared" si="16"/>
        <v>13977936</v>
      </c>
      <c r="V374">
        <f t="shared" si="17"/>
        <v>7379803</v>
      </c>
    </row>
    <row r="375" spans="1:22" x14ac:dyDescent="0.3">
      <c r="A375" s="2" t="s">
        <v>392</v>
      </c>
      <c r="B375" s="2" t="s">
        <v>1329</v>
      </c>
      <c r="C375" s="2" t="s">
        <v>1634</v>
      </c>
      <c r="D375" s="2" t="s">
        <v>1638</v>
      </c>
      <c r="E375" s="2">
        <v>2024</v>
      </c>
      <c r="F375" s="2" t="s">
        <v>1640</v>
      </c>
      <c r="G375" s="2">
        <v>1062</v>
      </c>
      <c r="H375" s="2">
        <v>14781</v>
      </c>
      <c r="I375" s="2">
        <v>10198</v>
      </c>
      <c r="J375" s="2">
        <v>363295</v>
      </c>
      <c r="K375" s="2">
        <v>0.27</v>
      </c>
      <c r="L375" s="2">
        <v>19</v>
      </c>
      <c r="M375" s="2">
        <v>3.25</v>
      </c>
      <c r="N375" s="2">
        <v>4.26</v>
      </c>
      <c r="O375" s="2">
        <v>87.84</v>
      </c>
      <c r="P375" s="2">
        <v>1.3</v>
      </c>
      <c r="Q375" s="2">
        <v>18479</v>
      </c>
      <c r="R375" s="2">
        <v>8691</v>
      </c>
      <c r="S375" s="2">
        <v>2</v>
      </c>
      <c r="T375">
        <f t="shared" si="15"/>
        <v>15697422</v>
      </c>
      <c r="U375">
        <f t="shared" si="16"/>
        <v>10830276</v>
      </c>
      <c r="V375">
        <f t="shared" si="17"/>
        <v>4503851</v>
      </c>
    </row>
    <row r="376" spans="1:22" x14ac:dyDescent="0.3">
      <c r="A376" s="2" t="s">
        <v>393</v>
      </c>
      <c r="B376" s="2" t="s">
        <v>1330</v>
      </c>
      <c r="C376" s="2" t="s">
        <v>1634</v>
      </c>
      <c r="D376" s="2" t="s">
        <v>1636</v>
      </c>
      <c r="E376" s="2">
        <v>2024</v>
      </c>
      <c r="F376" s="2" t="s">
        <v>1641</v>
      </c>
      <c r="G376" s="2">
        <v>1714</v>
      </c>
      <c r="H376" s="2">
        <v>2935</v>
      </c>
      <c r="I376" s="2">
        <v>11520</v>
      </c>
      <c r="J376" s="2">
        <v>460827</v>
      </c>
      <c r="K376" s="2">
        <v>11.89</v>
      </c>
      <c r="L376" s="2">
        <v>12</v>
      </c>
      <c r="M376" s="2">
        <v>6.73</v>
      </c>
      <c r="N376" s="2">
        <v>11.18</v>
      </c>
      <c r="O376" s="2">
        <v>27.72</v>
      </c>
      <c r="P376" s="2">
        <v>2.2999999999999998</v>
      </c>
      <c r="Q376" s="2">
        <v>2478</v>
      </c>
      <c r="R376" s="2">
        <v>1626</v>
      </c>
      <c r="S376" s="2">
        <v>13</v>
      </c>
      <c r="T376">
        <f t="shared" si="15"/>
        <v>5030590</v>
      </c>
      <c r="U376">
        <f t="shared" si="16"/>
        <v>19745280</v>
      </c>
      <c r="V376">
        <f t="shared" si="17"/>
        <v>-15175517</v>
      </c>
    </row>
    <row r="377" spans="1:22" x14ac:dyDescent="0.3">
      <c r="A377" s="2" t="s">
        <v>394</v>
      </c>
      <c r="B377" s="2" t="s">
        <v>1230</v>
      </c>
      <c r="C377" s="2" t="s">
        <v>1633</v>
      </c>
      <c r="D377" s="2" t="s">
        <v>1636</v>
      </c>
      <c r="E377" s="2">
        <v>2023</v>
      </c>
      <c r="F377" s="2" t="s">
        <v>1642</v>
      </c>
      <c r="G377" s="2">
        <v>1131</v>
      </c>
      <c r="H377" s="2">
        <v>2071</v>
      </c>
      <c r="I377" s="2">
        <v>1969</v>
      </c>
      <c r="J377" s="2">
        <v>193016</v>
      </c>
      <c r="K377" s="2">
        <v>1.04</v>
      </c>
      <c r="L377" s="2">
        <v>19</v>
      </c>
      <c r="M377" s="2">
        <v>3.37</v>
      </c>
      <c r="N377" s="2">
        <v>5.26</v>
      </c>
      <c r="O377" s="2">
        <v>74.45</v>
      </c>
      <c r="P377" s="2">
        <v>2.1</v>
      </c>
      <c r="Q377" s="2">
        <v>2230</v>
      </c>
      <c r="R377" s="2">
        <v>6329</v>
      </c>
      <c r="S377" s="2">
        <v>8</v>
      </c>
      <c r="T377">
        <f t="shared" si="15"/>
        <v>2342301</v>
      </c>
      <c r="U377">
        <f t="shared" si="16"/>
        <v>2226939</v>
      </c>
      <c r="V377">
        <f t="shared" si="17"/>
        <v>-77654</v>
      </c>
    </row>
    <row r="378" spans="1:22" x14ac:dyDescent="0.3">
      <c r="A378" s="2" t="s">
        <v>395</v>
      </c>
      <c r="B378" s="2" t="s">
        <v>1331</v>
      </c>
      <c r="C378" s="2" t="s">
        <v>1634</v>
      </c>
      <c r="D378" s="2" t="s">
        <v>1638</v>
      </c>
      <c r="E378" s="2">
        <v>2023</v>
      </c>
      <c r="F378" s="2" t="s">
        <v>1641</v>
      </c>
      <c r="G378" s="2">
        <v>4779</v>
      </c>
      <c r="H378" s="2">
        <v>3882</v>
      </c>
      <c r="I378" s="2">
        <v>1630</v>
      </c>
      <c r="J378" s="2">
        <v>365031</v>
      </c>
      <c r="K378" s="2">
        <v>7.11</v>
      </c>
      <c r="L378" s="2">
        <v>8</v>
      </c>
      <c r="M378" s="2">
        <v>1.8</v>
      </c>
      <c r="N378" s="2">
        <v>17.239999999999998</v>
      </c>
      <c r="O378" s="2">
        <v>14.66</v>
      </c>
      <c r="P378" s="2">
        <v>3.2</v>
      </c>
      <c r="Q378" s="2">
        <v>1556</v>
      </c>
      <c r="R378" s="2">
        <v>8611</v>
      </c>
      <c r="S378" s="2">
        <v>9</v>
      </c>
      <c r="T378">
        <f t="shared" si="15"/>
        <v>18552078</v>
      </c>
      <c r="U378">
        <f t="shared" si="16"/>
        <v>7789770</v>
      </c>
      <c r="V378">
        <f t="shared" si="17"/>
        <v>10397277</v>
      </c>
    </row>
    <row r="379" spans="1:22" x14ac:dyDescent="0.3">
      <c r="A379" s="2" t="s">
        <v>396</v>
      </c>
      <c r="B379" s="2" t="s">
        <v>1218</v>
      </c>
      <c r="C379" s="2" t="s">
        <v>1633</v>
      </c>
      <c r="D379" s="2" t="s">
        <v>1635</v>
      </c>
      <c r="E379" s="2">
        <v>2024</v>
      </c>
      <c r="F379" s="2" t="s">
        <v>1640</v>
      </c>
      <c r="G379" s="2">
        <v>562</v>
      </c>
      <c r="H379" s="2">
        <v>6584</v>
      </c>
      <c r="I379" s="2">
        <v>2451</v>
      </c>
      <c r="J379" s="2">
        <v>131442</v>
      </c>
      <c r="K379" s="2">
        <v>8.41</v>
      </c>
      <c r="L379" s="2">
        <v>6</v>
      </c>
      <c r="M379" s="2">
        <v>2.81</v>
      </c>
      <c r="N379" s="2">
        <v>21.93</v>
      </c>
      <c r="O379" s="2">
        <v>83.69</v>
      </c>
      <c r="P379" s="2">
        <v>3.9</v>
      </c>
      <c r="Q379" s="2">
        <v>3743</v>
      </c>
      <c r="R379" s="2">
        <v>8627</v>
      </c>
      <c r="S379" s="2">
        <v>10</v>
      </c>
      <c r="T379">
        <f t="shared" si="15"/>
        <v>3700208</v>
      </c>
      <c r="U379">
        <f t="shared" si="16"/>
        <v>1377462</v>
      </c>
      <c r="V379">
        <f t="shared" si="17"/>
        <v>2191304</v>
      </c>
    </row>
    <row r="380" spans="1:22" x14ac:dyDescent="0.3">
      <c r="A380" s="2" t="s">
        <v>397</v>
      </c>
      <c r="B380" s="2" t="s">
        <v>1157</v>
      </c>
      <c r="C380" s="2" t="s">
        <v>1633</v>
      </c>
      <c r="D380" s="2" t="s">
        <v>1636</v>
      </c>
      <c r="E380" s="2">
        <v>2023</v>
      </c>
      <c r="F380" s="2" t="s">
        <v>1641</v>
      </c>
      <c r="G380" s="2">
        <v>2899</v>
      </c>
      <c r="H380" s="2">
        <v>18161</v>
      </c>
      <c r="I380" s="2">
        <v>1936</v>
      </c>
      <c r="J380" s="2">
        <v>99847</v>
      </c>
      <c r="K380" s="2">
        <v>9.43</v>
      </c>
      <c r="L380" s="2">
        <v>3</v>
      </c>
      <c r="M380" s="2">
        <v>4.58</v>
      </c>
      <c r="N380" s="2">
        <v>7.26</v>
      </c>
      <c r="O380" s="2">
        <v>79.95</v>
      </c>
      <c r="P380" s="2">
        <v>3.1</v>
      </c>
      <c r="Q380" s="2">
        <v>3201</v>
      </c>
      <c r="R380" s="2">
        <v>2198</v>
      </c>
      <c r="S380" s="2">
        <v>3</v>
      </c>
      <c r="T380">
        <f t="shared" si="15"/>
        <v>52648739</v>
      </c>
      <c r="U380">
        <f t="shared" si="16"/>
        <v>5612464</v>
      </c>
      <c r="V380">
        <f t="shared" si="17"/>
        <v>46936428</v>
      </c>
    </row>
    <row r="381" spans="1:22" x14ac:dyDescent="0.3">
      <c r="A381" s="2" t="s">
        <v>398</v>
      </c>
      <c r="B381" s="2" t="s">
        <v>1332</v>
      </c>
      <c r="C381" s="2" t="s">
        <v>1632</v>
      </c>
      <c r="D381" s="2" t="s">
        <v>1638</v>
      </c>
      <c r="E381" s="2">
        <v>2024</v>
      </c>
      <c r="F381" s="2" t="s">
        <v>1641</v>
      </c>
      <c r="G381" s="2">
        <v>609</v>
      </c>
      <c r="H381" s="2">
        <v>15007</v>
      </c>
      <c r="I381" s="2">
        <v>3610</v>
      </c>
      <c r="J381" s="2">
        <v>108653</v>
      </c>
      <c r="K381" s="2">
        <v>10.33</v>
      </c>
      <c r="L381" s="2">
        <v>18</v>
      </c>
      <c r="M381" s="2">
        <v>4.75</v>
      </c>
      <c r="N381" s="2">
        <v>2.0499999999999998</v>
      </c>
      <c r="O381" s="2">
        <v>55.69</v>
      </c>
      <c r="P381" s="2">
        <v>4.7</v>
      </c>
      <c r="Q381" s="2">
        <v>19170</v>
      </c>
      <c r="R381" s="2">
        <v>7965</v>
      </c>
      <c r="S381" s="2">
        <v>2</v>
      </c>
      <c r="T381">
        <f t="shared" si="15"/>
        <v>9139263</v>
      </c>
      <c r="U381">
        <f t="shared" si="16"/>
        <v>2198490</v>
      </c>
      <c r="V381">
        <f t="shared" si="17"/>
        <v>6832120</v>
      </c>
    </row>
    <row r="382" spans="1:22" x14ac:dyDescent="0.3">
      <c r="A382" s="2" t="s">
        <v>399</v>
      </c>
      <c r="B382" s="2" t="s">
        <v>1333</v>
      </c>
      <c r="C382" s="2" t="s">
        <v>1632</v>
      </c>
      <c r="D382" s="2" t="s">
        <v>1638</v>
      </c>
      <c r="E382" s="2">
        <v>2024</v>
      </c>
      <c r="F382" s="2" t="s">
        <v>1640</v>
      </c>
      <c r="G382" s="2">
        <v>3722</v>
      </c>
      <c r="H382" s="2">
        <v>8559</v>
      </c>
      <c r="I382" s="2">
        <v>9467</v>
      </c>
      <c r="J382" s="2">
        <v>267144</v>
      </c>
      <c r="K382" s="2">
        <v>3.8</v>
      </c>
      <c r="L382" s="2">
        <v>18</v>
      </c>
      <c r="M382" s="2">
        <v>7.83</v>
      </c>
      <c r="N382" s="2">
        <v>7.46</v>
      </c>
      <c r="O382" s="2">
        <v>10.72</v>
      </c>
      <c r="P382" s="2">
        <v>4.8</v>
      </c>
      <c r="Q382" s="2">
        <v>9803</v>
      </c>
      <c r="R382" s="2">
        <v>273</v>
      </c>
      <c r="S382" s="2">
        <v>5</v>
      </c>
      <c r="T382">
        <f t="shared" si="15"/>
        <v>31856598</v>
      </c>
      <c r="U382">
        <f t="shared" si="16"/>
        <v>35236174</v>
      </c>
      <c r="V382">
        <f t="shared" si="17"/>
        <v>-3646720</v>
      </c>
    </row>
    <row r="383" spans="1:22" x14ac:dyDescent="0.3">
      <c r="A383" s="2" t="s">
        <v>400</v>
      </c>
      <c r="B383" s="2" t="s">
        <v>1334</v>
      </c>
      <c r="C383" s="2" t="s">
        <v>1632</v>
      </c>
      <c r="D383" s="2" t="s">
        <v>1636</v>
      </c>
      <c r="E383" s="2">
        <v>2023</v>
      </c>
      <c r="F383" s="2" t="s">
        <v>1640</v>
      </c>
      <c r="G383" s="2">
        <v>4633</v>
      </c>
      <c r="H383" s="2">
        <v>19771</v>
      </c>
      <c r="I383" s="2">
        <v>11802</v>
      </c>
      <c r="J383" s="2">
        <v>303661</v>
      </c>
      <c r="K383" s="2">
        <v>0.15</v>
      </c>
      <c r="L383" s="2">
        <v>5</v>
      </c>
      <c r="M383" s="2">
        <v>7.5</v>
      </c>
      <c r="N383" s="2">
        <v>16.809999999999999</v>
      </c>
      <c r="O383" s="2">
        <v>30.62</v>
      </c>
      <c r="P383" s="2">
        <v>2.4</v>
      </c>
      <c r="Q383" s="2">
        <v>16600</v>
      </c>
      <c r="R383" s="2">
        <v>9933</v>
      </c>
      <c r="S383" s="2">
        <v>14</v>
      </c>
      <c r="T383">
        <f t="shared" si="15"/>
        <v>91599043</v>
      </c>
      <c r="U383">
        <f t="shared" si="16"/>
        <v>54678666</v>
      </c>
      <c r="V383">
        <f t="shared" si="17"/>
        <v>36616716</v>
      </c>
    </row>
    <row r="384" spans="1:22" x14ac:dyDescent="0.3">
      <c r="A384" s="2" t="s">
        <v>401</v>
      </c>
      <c r="B384" s="2" t="s">
        <v>1335</v>
      </c>
      <c r="C384" s="2" t="s">
        <v>1633</v>
      </c>
      <c r="D384" s="2" t="s">
        <v>1635</v>
      </c>
      <c r="E384" s="2">
        <v>2024</v>
      </c>
      <c r="F384" s="2" t="s">
        <v>1640</v>
      </c>
      <c r="G384" s="2">
        <v>3393</v>
      </c>
      <c r="H384" s="2">
        <v>14271</v>
      </c>
      <c r="I384" s="2">
        <v>10318</v>
      </c>
      <c r="J384" s="2">
        <v>368766</v>
      </c>
      <c r="K384" s="2">
        <v>10.85</v>
      </c>
      <c r="L384" s="2">
        <v>12</v>
      </c>
      <c r="M384" s="2">
        <v>4.57</v>
      </c>
      <c r="N384" s="2">
        <v>8.2200000000000006</v>
      </c>
      <c r="O384" s="2">
        <v>42.55</v>
      </c>
      <c r="P384" s="2">
        <v>4.0999999999999996</v>
      </c>
      <c r="Q384" s="2">
        <v>14498</v>
      </c>
      <c r="R384" s="2">
        <v>600</v>
      </c>
      <c r="S384" s="2">
        <v>6</v>
      </c>
      <c r="T384">
        <f t="shared" si="15"/>
        <v>48421503</v>
      </c>
      <c r="U384">
        <f t="shared" si="16"/>
        <v>35008974</v>
      </c>
      <c r="V384">
        <f t="shared" si="17"/>
        <v>13043763</v>
      </c>
    </row>
    <row r="385" spans="1:22" x14ac:dyDescent="0.3">
      <c r="A385" s="2" t="s">
        <v>402</v>
      </c>
      <c r="B385" s="2" t="s">
        <v>1152</v>
      </c>
      <c r="C385" s="2" t="s">
        <v>1634</v>
      </c>
      <c r="D385" s="2" t="s">
        <v>1635</v>
      </c>
      <c r="E385" s="2">
        <v>2023</v>
      </c>
      <c r="F385" s="2" t="s">
        <v>1641</v>
      </c>
      <c r="G385" s="2">
        <v>4120</v>
      </c>
      <c r="H385" s="2">
        <v>19149</v>
      </c>
      <c r="I385" s="2">
        <v>14058</v>
      </c>
      <c r="J385" s="2">
        <v>339954</v>
      </c>
      <c r="K385" s="2">
        <v>8.0299999999999994</v>
      </c>
      <c r="L385" s="2">
        <v>10</v>
      </c>
      <c r="M385" s="2">
        <v>8.4600000000000009</v>
      </c>
      <c r="N385" s="2">
        <v>6.95</v>
      </c>
      <c r="O385" s="2">
        <v>46.81</v>
      </c>
      <c r="P385" s="2">
        <v>4</v>
      </c>
      <c r="Q385" s="2">
        <v>10893</v>
      </c>
      <c r="R385" s="2">
        <v>3746</v>
      </c>
      <c r="S385" s="2">
        <v>11</v>
      </c>
      <c r="T385">
        <f t="shared" si="15"/>
        <v>78893880</v>
      </c>
      <c r="U385">
        <f t="shared" si="16"/>
        <v>57918960</v>
      </c>
      <c r="V385">
        <f t="shared" si="17"/>
        <v>20634966</v>
      </c>
    </row>
    <row r="386" spans="1:22" x14ac:dyDescent="0.3">
      <c r="A386" s="2" t="s">
        <v>403</v>
      </c>
      <c r="B386" s="2" t="s">
        <v>1336</v>
      </c>
      <c r="C386" s="2" t="s">
        <v>1632</v>
      </c>
      <c r="D386" s="2" t="s">
        <v>1638</v>
      </c>
      <c r="E386" s="2">
        <v>2023</v>
      </c>
      <c r="F386" s="2" t="s">
        <v>1640</v>
      </c>
      <c r="G386" s="2">
        <v>4849</v>
      </c>
      <c r="H386" s="2">
        <v>8991</v>
      </c>
      <c r="I386" s="2">
        <v>1819</v>
      </c>
      <c r="J386" s="2">
        <v>127842</v>
      </c>
      <c r="K386" s="2">
        <v>12.54</v>
      </c>
      <c r="L386" s="2">
        <v>12</v>
      </c>
      <c r="M386" s="2">
        <v>1.1399999999999999</v>
      </c>
      <c r="N386" s="2">
        <v>4.6100000000000003</v>
      </c>
      <c r="O386" s="2">
        <v>33.81</v>
      </c>
      <c r="P386" s="2">
        <v>4.5999999999999996</v>
      </c>
      <c r="Q386" s="2">
        <v>2447</v>
      </c>
      <c r="R386" s="2">
        <v>6319</v>
      </c>
      <c r="S386" s="2">
        <v>13</v>
      </c>
      <c r="T386">
        <f t="shared" si="15"/>
        <v>43597359</v>
      </c>
      <c r="U386">
        <f t="shared" si="16"/>
        <v>8820331</v>
      </c>
      <c r="V386">
        <f t="shared" si="17"/>
        <v>34649186</v>
      </c>
    </row>
    <row r="387" spans="1:22" x14ac:dyDescent="0.3">
      <c r="A387" s="2" t="s">
        <v>404</v>
      </c>
      <c r="B387" s="2" t="s">
        <v>1260</v>
      </c>
      <c r="C387" s="2" t="s">
        <v>1632</v>
      </c>
      <c r="D387" s="2" t="s">
        <v>1636</v>
      </c>
      <c r="E387" s="2">
        <v>2024</v>
      </c>
      <c r="F387" s="2" t="s">
        <v>1642</v>
      </c>
      <c r="G387" s="2">
        <v>1520</v>
      </c>
      <c r="H387" s="2">
        <v>16027</v>
      </c>
      <c r="I387" s="2">
        <v>6037</v>
      </c>
      <c r="J387" s="2">
        <v>434369</v>
      </c>
      <c r="K387" s="2">
        <v>12.32</v>
      </c>
      <c r="L387" s="2">
        <v>12</v>
      </c>
      <c r="M387" s="2">
        <v>2.5499999999999998</v>
      </c>
      <c r="N387" s="2">
        <v>12.44</v>
      </c>
      <c r="O387" s="2">
        <v>12.64</v>
      </c>
      <c r="P387" s="2">
        <v>2.8</v>
      </c>
      <c r="Q387" s="2">
        <v>8053</v>
      </c>
      <c r="R387" s="2">
        <v>2463</v>
      </c>
      <c r="S387" s="2">
        <v>2</v>
      </c>
      <c r="T387">
        <f t="shared" ref="T387:T450" si="18">G387*H387</f>
        <v>24361040</v>
      </c>
      <c r="U387">
        <f t="shared" ref="U387:U450" si="19">G387*I387</f>
        <v>9176240</v>
      </c>
      <c r="V387">
        <f t="shared" ref="V387:V450" si="20">T387-U387-J387</f>
        <v>14750431</v>
      </c>
    </row>
    <row r="388" spans="1:22" x14ac:dyDescent="0.3">
      <c r="A388" s="2" t="s">
        <v>405</v>
      </c>
      <c r="B388" s="2" t="s">
        <v>1337</v>
      </c>
      <c r="C388" s="2" t="s">
        <v>1632</v>
      </c>
      <c r="D388" s="2" t="s">
        <v>1636</v>
      </c>
      <c r="E388" s="2">
        <v>2023</v>
      </c>
      <c r="F388" s="2" t="s">
        <v>1640</v>
      </c>
      <c r="G388" s="2">
        <v>630</v>
      </c>
      <c r="H388" s="2">
        <v>18924</v>
      </c>
      <c r="I388" s="2">
        <v>10828</v>
      </c>
      <c r="J388" s="2">
        <v>322647</v>
      </c>
      <c r="K388" s="2">
        <v>12.65</v>
      </c>
      <c r="L388" s="2">
        <v>19</v>
      </c>
      <c r="M388" s="2">
        <v>8.2799999999999994</v>
      </c>
      <c r="N388" s="2">
        <v>6.9</v>
      </c>
      <c r="O388" s="2">
        <v>57.21</v>
      </c>
      <c r="P388" s="2">
        <v>3.1</v>
      </c>
      <c r="Q388" s="2">
        <v>2257</v>
      </c>
      <c r="R388" s="2">
        <v>7640</v>
      </c>
      <c r="S388" s="2">
        <v>6</v>
      </c>
      <c r="T388">
        <f t="shared" si="18"/>
        <v>11922120</v>
      </c>
      <c r="U388">
        <f t="shared" si="19"/>
        <v>6821640</v>
      </c>
      <c r="V388">
        <f t="shared" si="20"/>
        <v>4777833</v>
      </c>
    </row>
    <row r="389" spans="1:22" x14ac:dyDescent="0.3">
      <c r="A389" s="2" t="s">
        <v>406</v>
      </c>
      <c r="B389" s="2" t="s">
        <v>1338</v>
      </c>
      <c r="C389" s="2" t="s">
        <v>1632</v>
      </c>
      <c r="D389" s="2" t="s">
        <v>1635</v>
      </c>
      <c r="E389" s="2">
        <v>2023</v>
      </c>
      <c r="F389" s="2" t="s">
        <v>1640</v>
      </c>
      <c r="G389" s="2">
        <v>2344</v>
      </c>
      <c r="H389" s="2">
        <v>16359</v>
      </c>
      <c r="I389" s="2">
        <v>13248</v>
      </c>
      <c r="J389" s="2">
        <v>134761</v>
      </c>
      <c r="K389" s="2">
        <v>7.28</v>
      </c>
      <c r="L389" s="2">
        <v>14</v>
      </c>
      <c r="M389" s="2">
        <v>3.78</v>
      </c>
      <c r="N389" s="2">
        <v>18.28</v>
      </c>
      <c r="O389" s="2">
        <v>51.93</v>
      </c>
      <c r="P389" s="2">
        <v>2.7</v>
      </c>
      <c r="Q389" s="2">
        <v>16366</v>
      </c>
      <c r="R389" s="2">
        <v>1996</v>
      </c>
      <c r="S389" s="2">
        <v>7</v>
      </c>
      <c r="T389">
        <f t="shared" si="18"/>
        <v>38345496</v>
      </c>
      <c r="U389">
        <f t="shared" si="19"/>
        <v>31053312</v>
      </c>
      <c r="V389">
        <f t="shared" si="20"/>
        <v>7157423</v>
      </c>
    </row>
    <row r="390" spans="1:22" x14ac:dyDescent="0.3">
      <c r="A390" s="2" t="s">
        <v>407</v>
      </c>
      <c r="B390" s="2" t="s">
        <v>1339</v>
      </c>
      <c r="C390" s="2" t="s">
        <v>1634</v>
      </c>
      <c r="D390" s="2" t="s">
        <v>1638</v>
      </c>
      <c r="E390" s="2">
        <v>2023</v>
      </c>
      <c r="F390" s="2" t="s">
        <v>1642</v>
      </c>
      <c r="G390" s="2">
        <v>3197</v>
      </c>
      <c r="H390" s="2">
        <v>9573</v>
      </c>
      <c r="I390" s="2">
        <v>11440</v>
      </c>
      <c r="J390" s="2">
        <v>480192</v>
      </c>
      <c r="K390" s="2">
        <v>5</v>
      </c>
      <c r="L390" s="2">
        <v>12</v>
      </c>
      <c r="M390" s="2">
        <v>9.81</v>
      </c>
      <c r="N390" s="2">
        <v>1.92</v>
      </c>
      <c r="O390" s="2">
        <v>32.64</v>
      </c>
      <c r="P390" s="2">
        <v>4.4000000000000004</v>
      </c>
      <c r="Q390" s="2">
        <v>13080</v>
      </c>
      <c r="R390" s="2">
        <v>5859</v>
      </c>
      <c r="S390" s="2">
        <v>4</v>
      </c>
      <c r="T390">
        <f t="shared" si="18"/>
        <v>30604881</v>
      </c>
      <c r="U390">
        <f t="shared" si="19"/>
        <v>36573680</v>
      </c>
      <c r="V390">
        <f t="shared" si="20"/>
        <v>-6448991</v>
      </c>
    </row>
    <row r="391" spans="1:22" x14ac:dyDescent="0.3">
      <c r="A391" s="2" t="s">
        <v>408</v>
      </c>
      <c r="B391" s="2" t="s">
        <v>1340</v>
      </c>
      <c r="C391" s="2" t="s">
        <v>1632</v>
      </c>
      <c r="D391" s="2" t="s">
        <v>1638</v>
      </c>
      <c r="E391" s="2">
        <v>2023</v>
      </c>
      <c r="F391" s="2" t="s">
        <v>1641</v>
      </c>
      <c r="G391" s="2">
        <v>4299</v>
      </c>
      <c r="H391" s="2">
        <v>10577</v>
      </c>
      <c r="I391" s="2">
        <v>13285</v>
      </c>
      <c r="J391" s="2">
        <v>438583</v>
      </c>
      <c r="K391" s="2">
        <v>11.87</v>
      </c>
      <c r="L391" s="2">
        <v>10</v>
      </c>
      <c r="M391" s="2">
        <v>4.66</v>
      </c>
      <c r="N391" s="2">
        <v>16.600000000000001</v>
      </c>
      <c r="O391" s="2">
        <v>13.04</v>
      </c>
      <c r="P391" s="2">
        <v>1.9</v>
      </c>
      <c r="Q391" s="2">
        <v>7151</v>
      </c>
      <c r="R391" s="2">
        <v>1878</v>
      </c>
      <c r="S391" s="2">
        <v>13</v>
      </c>
      <c r="T391">
        <f t="shared" si="18"/>
        <v>45470523</v>
      </c>
      <c r="U391">
        <f t="shared" si="19"/>
        <v>57112215</v>
      </c>
      <c r="V391">
        <f t="shared" si="20"/>
        <v>-12080275</v>
      </c>
    </row>
    <row r="392" spans="1:22" x14ac:dyDescent="0.3">
      <c r="A392" s="2" t="s">
        <v>409</v>
      </c>
      <c r="B392" s="2" t="s">
        <v>1311</v>
      </c>
      <c r="C392" s="2" t="s">
        <v>1634</v>
      </c>
      <c r="D392" s="2" t="s">
        <v>1635</v>
      </c>
      <c r="E392" s="2">
        <v>2023</v>
      </c>
      <c r="F392" s="2" t="s">
        <v>1639</v>
      </c>
      <c r="G392" s="2">
        <v>1729</v>
      </c>
      <c r="H392" s="2">
        <v>12883</v>
      </c>
      <c r="I392" s="2">
        <v>2083</v>
      </c>
      <c r="J392" s="2">
        <v>323734</v>
      </c>
      <c r="K392" s="2">
        <v>6.77</v>
      </c>
      <c r="L392" s="2">
        <v>18</v>
      </c>
      <c r="M392" s="2">
        <v>7.92</v>
      </c>
      <c r="N392" s="2">
        <v>5.94</v>
      </c>
      <c r="O392" s="2">
        <v>89.57</v>
      </c>
      <c r="P392" s="2">
        <v>2</v>
      </c>
      <c r="Q392" s="2">
        <v>8773</v>
      </c>
      <c r="R392" s="2">
        <v>3157</v>
      </c>
      <c r="S392" s="2">
        <v>8</v>
      </c>
      <c r="T392">
        <f t="shared" si="18"/>
        <v>22274707</v>
      </c>
      <c r="U392">
        <f t="shared" si="19"/>
        <v>3601507</v>
      </c>
      <c r="V392">
        <f t="shared" si="20"/>
        <v>18349466</v>
      </c>
    </row>
    <row r="393" spans="1:22" x14ac:dyDescent="0.3">
      <c r="A393" s="2" t="s">
        <v>410</v>
      </c>
      <c r="B393" s="2" t="s">
        <v>1341</v>
      </c>
      <c r="C393" s="2" t="s">
        <v>1634</v>
      </c>
      <c r="D393" s="2" t="s">
        <v>1637</v>
      </c>
      <c r="E393" s="2">
        <v>2023</v>
      </c>
      <c r="F393" s="2" t="s">
        <v>1640</v>
      </c>
      <c r="G393" s="2">
        <v>3556</v>
      </c>
      <c r="H393" s="2">
        <v>17878</v>
      </c>
      <c r="I393" s="2">
        <v>1459</v>
      </c>
      <c r="J393" s="2">
        <v>191958</v>
      </c>
      <c r="K393" s="2">
        <v>2.75</v>
      </c>
      <c r="L393" s="2">
        <v>7</v>
      </c>
      <c r="M393" s="2">
        <v>4.0199999999999996</v>
      </c>
      <c r="N393" s="2">
        <v>12.23</v>
      </c>
      <c r="O393" s="2">
        <v>48.56</v>
      </c>
      <c r="P393" s="2">
        <v>2.5</v>
      </c>
      <c r="Q393" s="2">
        <v>11533</v>
      </c>
      <c r="R393" s="2">
        <v>5290</v>
      </c>
      <c r="S393" s="2">
        <v>7</v>
      </c>
      <c r="T393">
        <f t="shared" si="18"/>
        <v>63574168</v>
      </c>
      <c r="U393">
        <f t="shared" si="19"/>
        <v>5188204</v>
      </c>
      <c r="V393">
        <f t="shared" si="20"/>
        <v>58194006</v>
      </c>
    </row>
    <row r="394" spans="1:22" x14ac:dyDescent="0.3">
      <c r="A394" s="2" t="s">
        <v>411</v>
      </c>
      <c r="B394" s="2" t="s">
        <v>1331</v>
      </c>
      <c r="C394" s="2" t="s">
        <v>1632</v>
      </c>
      <c r="D394" s="2" t="s">
        <v>1638</v>
      </c>
      <c r="E394" s="2">
        <v>2023</v>
      </c>
      <c r="F394" s="2" t="s">
        <v>1640</v>
      </c>
      <c r="G394" s="2">
        <v>2794</v>
      </c>
      <c r="H394" s="2">
        <v>3853</v>
      </c>
      <c r="I394" s="2">
        <v>14863</v>
      </c>
      <c r="J394" s="2">
        <v>456082</v>
      </c>
      <c r="K394" s="2">
        <v>12.82</v>
      </c>
      <c r="L394" s="2">
        <v>19</v>
      </c>
      <c r="M394" s="2">
        <v>4.25</v>
      </c>
      <c r="N394" s="2">
        <v>7.15</v>
      </c>
      <c r="O394" s="2">
        <v>70.48</v>
      </c>
      <c r="P394" s="2">
        <v>1.9</v>
      </c>
      <c r="Q394" s="2">
        <v>5035</v>
      </c>
      <c r="R394" s="2">
        <v>7097</v>
      </c>
      <c r="S394" s="2">
        <v>5</v>
      </c>
      <c r="T394">
        <f t="shared" si="18"/>
        <v>10765282</v>
      </c>
      <c r="U394">
        <f t="shared" si="19"/>
        <v>41527222</v>
      </c>
      <c r="V394">
        <f t="shared" si="20"/>
        <v>-31218022</v>
      </c>
    </row>
    <row r="395" spans="1:22" x14ac:dyDescent="0.3">
      <c r="A395" s="2" t="s">
        <v>412</v>
      </c>
      <c r="B395" s="2" t="s">
        <v>1342</v>
      </c>
      <c r="C395" s="2" t="s">
        <v>1632</v>
      </c>
      <c r="D395" s="2" t="s">
        <v>1638</v>
      </c>
      <c r="E395" s="2">
        <v>2024</v>
      </c>
      <c r="F395" s="2" t="s">
        <v>1639</v>
      </c>
      <c r="G395" s="2">
        <v>3406</v>
      </c>
      <c r="H395" s="2">
        <v>6299</v>
      </c>
      <c r="I395" s="2">
        <v>14158</v>
      </c>
      <c r="J395" s="2">
        <v>378768</v>
      </c>
      <c r="K395" s="2">
        <v>13.24</v>
      </c>
      <c r="L395" s="2">
        <v>7</v>
      </c>
      <c r="M395" s="2">
        <v>3.83</v>
      </c>
      <c r="N395" s="2">
        <v>18.07</v>
      </c>
      <c r="O395" s="2">
        <v>46.19</v>
      </c>
      <c r="P395" s="2">
        <v>3.2</v>
      </c>
      <c r="Q395" s="2">
        <v>20177</v>
      </c>
      <c r="R395" s="2">
        <v>4847</v>
      </c>
      <c r="S395" s="2">
        <v>4</v>
      </c>
      <c r="T395">
        <f t="shared" si="18"/>
        <v>21454394</v>
      </c>
      <c r="U395">
        <f t="shared" si="19"/>
        <v>48222148</v>
      </c>
      <c r="V395">
        <f t="shared" si="20"/>
        <v>-27146522</v>
      </c>
    </row>
    <row r="396" spans="1:22" x14ac:dyDescent="0.3">
      <c r="A396" s="2" t="s">
        <v>413</v>
      </c>
      <c r="B396" s="2" t="s">
        <v>1343</v>
      </c>
      <c r="C396" s="2" t="s">
        <v>1632</v>
      </c>
      <c r="D396" s="2" t="s">
        <v>1637</v>
      </c>
      <c r="E396" s="2">
        <v>2023</v>
      </c>
      <c r="F396" s="2" t="s">
        <v>1642</v>
      </c>
      <c r="G396" s="2">
        <v>4095</v>
      </c>
      <c r="H396" s="2">
        <v>18570</v>
      </c>
      <c r="I396" s="2">
        <v>2810</v>
      </c>
      <c r="J396" s="2">
        <v>213864</v>
      </c>
      <c r="K396" s="2">
        <v>6.99</v>
      </c>
      <c r="L396" s="2">
        <v>9</v>
      </c>
      <c r="M396" s="2">
        <v>7.19</v>
      </c>
      <c r="N396" s="2">
        <v>23.63</v>
      </c>
      <c r="O396" s="2">
        <v>13.45</v>
      </c>
      <c r="P396" s="2">
        <v>1.5</v>
      </c>
      <c r="Q396" s="2">
        <v>18988</v>
      </c>
      <c r="R396" s="2">
        <v>9386</v>
      </c>
      <c r="S396" s="2">
        <v>6</v>
      </c>
      <c r="T396">
        <f t="shared" si="18"/>
        <v>76044150</v>
      </c>
      <c r="U396">
        <f t="shared" si="19"/>
        <v>11506950</v>
      </c>
      <c r="V396">
        <f t="shared" si="20"/>
        <v>64323336</v>
      </c>
    </row>
    <row r="397" spans="1:22" x14ac:dyDescent="0.3">
      <c r="A397" s="2" t="s">
        <v>414</v>
      </c>
      <c r="B397" s="2" t="s">
        <v>1344</v>
      </c>
      <c r="C397" s="2" t="s">
        <v>1634</v>
      </c>
      <c r="D397" s="2" t="s">
        <v>1635</v>
      </c>
      <c r="E397" s="2">
        <v>2023</v>
      </c>
      <c r="F397" s="2" t="s">
        <v>1642</v>
      </c>
      <c r="G397" s="2">
        <v>1293</v>
      </c>
      <c r="H397" s="2">
        <v>13439</v>
      </c>
      <c r="I397" s="2">
        <v>9390</v>
      </c>
      <c r="J397" s="2">
        <v>452980</v>
      </c>
      <c r="K397" s="2">
        <v>1.1399999999999999</v>
      </c>
      <c r="L397" s="2">
        <v>15</v>
      </c>
      <c r="M397" s="2">
        <v>5.48</v>
      </c>
      <c r="N397" s="2">
        <v>22.93</v>
      </c>
      <c r="O397" s="2">
        <v>34.770000000000003</v>
      </c>
      <c r="P397" s="2">
        <v>2.2999999999999998</v>
      </c>
      <c r="Q397" s="2">
        <v>10353</v>
      </c>
      <c r="R397" s="2">
        <v>145</v>
      </c>
      <c r="S397" s="2">
        <v>4</v>
      </c>
      <c r="T397">
        <f t="shared" si="18"/>
        <v>17376627</v>
      </c>
      <c r="U397">
        <f t="shared" si="19"/>
        <v>12141270</v>
      </c>
      <c r="V397">
        <f t="shared" si="20"/>
        <v>4782377</v>
      </c>
    </row>
    <row r="398" spans="1:22" x14ac:dyDescent="0.3">
      <c r="A398" s="2" t="s">
        <v>415</v>
      </c>
      <c r="B398" s="2" t="s">
        <v>1345</v>
      </c>
      <c r="C398" s="2" t="s">
        <v>1634</v>
      </c>
      <c r="D398" s="2" t="s">
        <v>1635</v>
      </c>
      <c r="E398" s="2">
        <v>2023</v>
      </c>
      <c r="F398" s="2" t="s">
        <v>1642</v>
      </c>
      <c r="G398" s="2">
        <v>3168</v>
      </c>
      <c r="H398" s="2">
        <v>3928</v>
      </c>
      <c r="I398" s="2">
        <v>2533</v>
      </c>
      <c r="J398" s="2">
        <v>306910</v>
      </c>
      <c r="K398" s="2">
        <v>5.82</v>
      </c>
      <c r="L398" s="2">
        <v>18</v>
      </c>
      <c r="M398" s="2">
        <v>9.44</v>
      </c>
      <c r="N398" s="2">
        <v>14.59</v>
      </c>
      <c r="O398" s="2">
        <v>35.61</v>
      </c>
      <c r="P398" s="2">
        <v>4.7</v>
      </c>
      <c r="Q398" s="2">
        <v>2408</v>
      </c>
      <c r="R398" s="2">
        <v>7858</v>
      </c>
      <c r="S398" s="2">
        <v>11</v>
      </c>
      <c r="T398">
        <f t="shared" si="18"/>
        <v>12443904</v>
      </c>
      <c r="U398">
        <f t="shared" si="19"/>
        <v>8024544</v>
      </c>
      <c r="V398">
        <f t="shared" si="20"/>
        <v>4112450</v>
      </c>
    </row>
    <row r="399" spans="1:22" x14ac:dyDescent="0.3">
      <c r="A399" s="2" t="s">
        <v>416</v>
      </c>
      <c r="B399" s="2" t="s">
        <v>1346</v>
      </c>
      <c r="C399" s="2" t="s">
        <v>1633</v>
      </c>
      <c r="D399" s="2" t="s">
        <v>1636</v>
      </c>
      <c r="E399" s="2">
        <v>2024</v>
      </c>
      <c r="F399" s="2" t="s">
        <v>1639</v>
      </c>
      <c r="G399" s="2">
        <v>2191</v>
      </c>
      <c r="H399" s="2">
        <v>12796</v>
      </c>
      <c r="I399" s="2">
        <v>14670</v>
      </c>
      <c r="J399" s="2">
        <v>170356</v>
      </c>
      <c r="K399" s="2">
        <v>12.05</v>
      </c>
      <c r="L399" s="2">
        <v>10</v>
      </c>
      <c r="M399" s="2">
        <v>2.5099999999999998</v>
      </c>
      <c r="N399" s="2">
        <v>11.57</v>
      </c>
      <c r="O399" s="2">
        <v>77.069999999999993</v>
      </c>
      <c r="P399" s="2">
        <v>2.6</v>
      </c>
      <c r="Q399" s="2">
        <v>6117</v>
      </c>
      <c r="R399" s="2">
        <v>9737</v>
      </c>
      <c r="S399" s="2">
        <v>10</v>
      </c>
      <c r="T399">
        <f t="shared" si="18"/>
        <v>28036036</v>
      </c>
      <c r="U399">
        <f t="shared" si="19"/>
        <v>32141970</v>
      </c>
      <c r="V399">
        <f t="shared" si="20"/>
        <v>-4276290</v>
      </c>
    </row>
    <row r="400" spans="1:22" x14ac:dyDescent="0.3">
      <c r="A400" s="2" t="s">
        <v>417</v>
      </c>
      <c r="B400" s="2" t="s">
        <v>1250</v>
      </c>
      <c r="C400" s="2" t="s">
        <v>1634</v>
      </c>
      <c r="D400" s="2" t="s">
        <v>1635</v>
      </c>
      <c r="E400" s="2">
        <v>2024</v>
      </c>
      <c r="F400" s="2" t="s">
        <v>1639</v>
      </c>
      <c r="G400" s="2">
        <v>3109</v>
      </c>
      <c r="H400" s="2">
        <v>9313</v>
      </c>
      <c r="I400" s="2">
        <v>2925</v>
      </c>
      <c r="J400" s="2">
        <v>267228</v>
      </c>
      <c r="K400" s="2">
        <v>13.53</v>
      </c>
      <c r="L400" s="2">
        <v>12</v>
      </c>
      <c r="M400" s="2">
        <v>1.01</v>
      </c>
      <c r="N400" s="2">
        <v>20.46</v>
      </c>
      <c r="O400" s="2">
        <v>62.34</v>
      </c>
      <c r="P400" s="2">
        <v>4</v>
      </c>
      <c r="Q400" s="2">
        <v>11548</v>
      </c>
      <c r="R400" s="2">
        <v>7153</v>
      </c>
      <c r="S400" s="2">
        <v>10</v>
      </c>
      <c r="T400">
        <f t="shared" si="18"/>
        <v>28954117</v>
      </c>
      <c r="U400">
        <f t="shared" si="19"/>
        <v>9093825</v>
      </c>
      <c r="V400">
        <f t="shared" si="20"/>
        <v>19593064</v>
      </c>
    </row>
    <row r="401" spans="1:22" x14ac:dyDescent="0.3">
      <c r="A401" s="2" t="s">
        <v>418</v>
      </c>
      <c r="B401" s="2" t="s">
        <v>1100</v>
      </c>
      <c r="C401" s="2" t="s">
        <v>1633</v>
      </c>
      <c r="D401" s="2" t="s">
        <v>1638</v>
      </c>
      <c r="E401" s="2">
        <v>2023</v>
      </c>
      <c r="F401" s="2" t="s">
        <v>1641</v>
      </c>
      <c r="G401" s="2">
        <v>4598</v>
      </c>
      <c r="H401" s="2">
        <v>15914</v>
      </c>
      <c r="I401" s="2">
        <v>2971</v>
      </c>
      <c r="J401" s="2">
        <v>92727</v>
      </c>
      <c r="K401" s="2">
        <v>3.05</v>
      </c>
      <c r="L401" s="2">
        <v>8</v>
      </c>
      <c r="M401" s="2">
        <v>3.93</v>
      </c>
      <c r="N401" s="2">
        <v>17.079999999999998</v>
      </c>
      <c r="O401" s="2">
        <v>32.03</v>
      </c>
      <c r="P401" s="2">
        <v>1.5</v>
      </c>
      <c r="Q401" s="2">
        <v>3811</v>
      </c>
      <c r="R401" s="2">
        <v>3301</v>
      </c>
      <c r="S401" s="2">
        <v>7</v>
      </c>
      <c r="T401">
        <f t="shared" si="18"/>
        <v>73172572</v>
      </c>
      <c r="U401">
        <f t="shared" si="19"/>
        <v>13660658</v>
      </c>
      <c r="V401">
        <f t="shared" si="20"/>
        <v>59419187</v>
      </c>
    </row>
    <row r="402" spans="1:22" x14ac:dyDescent="0.3">
      <c r="A402" s="2" t="s">
        <v>419</v>
      </c>
      <c r="B402" s="2" t="s">
        <v>1347</v>
      </c>
      <c r="C402" s="2" t="s">
        <v>1633</v>
      </c>
      <c r="D402" s="2" t="s">
        <v>1638</v>
      </c>
      <c r="E402" s="2">
        <v>2024</v>
      </c>
      <c r="F402" s="2" t="s">
        <v>1640</v>
      </c>
      <c r="G402" s="2">
        <v>3009</v>
      </c>
      <c r="H402" s="2">
        <v>13301</v>
      </c>
      <c r="I402" s="2">
        <v>9066</v>
      </c>
      <c r="J402" s="2">
        <v>390615</v>
      </c>
      <c r="K402" s="2">
        <v>1</v>
      </c>
      <c r="L402" s="2">
        <v>19</v>
      </c>
      <c r="M402" s="2">
        <v>6.17</v>
      </c>
      <c r="N402" s="2">
        <v>4.59</v>
      </c>
      <c r="O402" s="2">
        <v>87.42</v>
      </c>
      <c r="P402" s="2">
        <v>2</v>
      </c>
      <c r="Q402" s="2">
        <v>17520</v>
      </c>
      <c r="R402" s="2">
        <v>555</v>
      </c>
      <c r="S402" s="2">
        <v>14</v>
      </c>
      <c r="T402">
        <f t="shared" si="18"/>
        <v>40022709</v>
      </c>
      <c r="U402">
        <f t="shared" si="19"/>
        <v>27279594</v>
      </c>
      <c r="V402">
        <f t="shared" si="20"/>
        <v>12352500</v>
      </c>
    </row>
    <row r="403" spans="1:22" x14ac:dyDescent="0.3">
      <c r="A403" s="2" t="s">
        <v>420</v>
      </c>
      <c r="B403" s="2" t="s">
        <v>1348</v>
      </c>
      <c r="C403" s="2" t="s">
        <v>1633</v>
      </c>
      <c r="D403" s="2" t="s">
        <v>1638</v>
      </c>
      <c r="E403" s="2">
        <v>2024</v>
      </c>
      <c r="F403" s="2" t="s">
        <v>1642</v>
      </c>
      <c r="G403" s="2">
        <v>2315</v>
      </c>
      <c r="H403" s="2">
        <v>13245</v>
      </c>
      <c r="I403" s="2">
        <v>13689</v>
      </c>
      <c r="J403" s="2">
        <v>58068</v>
      </c>
      <c r="K403" s="2">
        <v>13.16</v>
      </c>
      <c r="L403" s="2">
        <v>18</v>
      </c>
      <c r="M403" s="2">
        <v>8.61</v>
      </c>
      <c r="N403" s="2">
        <v>20.52</v>
      </c>
      <c r="O403" s="2">
        <v>35.72</v>
      </c>
      <c r="P403" s="2">
        <v>4.2</v>
      </c>
      <c r="Q403" s="2">
        <v>18673</v>
      </c>
      <c r="R403" s="2">
        <v>9954</v>
      </c>
      <c r="S403" s="2">
        <v>12</v>
      </c>
      <c r="T403">
        <f t="shared" si="18"/>
        <v>30662175</v>
      </c>
      <c r="U403">
        <f t="shared" si="19"/>
        <v>31690035</v>
      </c>
      <c r="V403">
        <f t="shared" si="20"/>
        <v>-1085928</v>
      </c>
    </row>
    <row r="404" spans="1:22" x14ac:dyDescent="0.3">
      <c r="A404" s="2" t="s">
        <v>421</v>
      </c>
      <c r="B404" s="2" t="s">
        <v>1349</v>
      </c>
      <c r="C404" s="2" t="s">
        <v>1632</v>
      </c>
      <c r="D404" s="2" t="s">
        <v>1636</v>
      </c>
      <c r="E404" s="2">
        <v>2023</v>
      </c>
      <c r="F404" s="2" t="s">
        <v>1641</v>
      </c>
      <c r="G404" s="2">
        <v>2529</v>
      </c>
      <c r="H404" s="2">
        <v>14525</v>
      </c>
      <c r="I404" s="2">
        <v>4271</v>
      </c>
      <c r="J404" s="2">
        <v>166923</v>
      </c>
      <c r="K404" s="2">
        <v>5.84</v>
      </c>
      <c r="L404" s="2">
        <v>15</v>
      </c>
      <c r="M404" s="2">
        <v>3.46</v>
      </c>
      <c r="N404" s="2">
        <v>10.72</v>
      </c>
      <c r="O404" s="2">
        <v>89.86</v>
      </c>
      <c r="P404" s="2">
        <v>4.0999999999999996</v>
      </c>
      <c r="Q404" s="2">
        <v>15085</v>
      </c>
      <c r="R404" s="2">
        <v>3024</v>
      </c>
      <c r="S404" s="2">
        <v>7</v>
      </c>
      <c r="T404">
        <f t="shared" si="18"/>
        <v>36733725</v>
      </c>
      <c r="U404">
        <f t="shared" si="19"/>
        <v>10801359</v>
      </c>
      <c r="V404">
        <f t="shared" si="20"/>
        <v>25765443</v>
      </c>
    </row>
    <row r="405" spans="1:22" x14ac:dyDescent="0.3">
      <c r="A405" s="2" t="s">
        <v>422</v>
      </c>
      <c r="B405" s="2" t="s">
        <v>1350</v>
      </c>
      <c r="C405" s="2" t="s">
        <v>1634</v>
      </c>
      <c r="D405" s="2" t="s">
        <v>1637</v>
      </c>
      <c r="E405" s="2">
        <v>2024</v>
      </c>
      <c r="F405" s="2" t="s">
        <v>1639</v>
      </c>
      <c r="G405" s="2">
        <v>4696</v>
      </c>
      <c r="H405" s="2">
        <v>4856</v>
      </c>
      <c r="I405" s="2">
        <v>9828</v>
      </c>
      <c r="J405" s="2">
        <v>450511</v>
      </c>
      <c r="K405" s="2">
        <v>8.1300000000000008</v>
      </c>
      <c r="L405" s="2">
        <v>6</v>
      </c>
      <c r="M405" s="2">
        <v>6.54</v>
      </c>
      <c r="N405" s="2">
        <v>4.72</v>
      </c>
      <c r="O405" s="2">
        <v>89.69</v>
      </c>
      <c r="P405" s="2">
        <v>2.5</v>
      </c>
      <c r="Q405" s="2">
        <v>15517</v>
      </c>
      <c r="R405" s="2">
        <v>7898</v>
      </c>
      <c r="S405" s="2">
        <v>13</v>
      </c>
      <c r="T405">
        <f t="shared" si="18"/>
        <v>22803776</v>
      </c>
      <c r="U405">
        <f t="shared" si="19"/>
        <v>46152288</v>
      </c>
      <c r="V405">
        <f t="shared" si="20"/>
        <v>-23799023</v>
      </c>
    </row>
    <row r="406" spans="1:22" x14ac:dyDescent="0.3">
      <c r="A406" s="2" t="s">
        <v>423</v>
      </c>
      <c r="B406" s="2" t="s">
        <v>1351</v>
      </c>
      <c r="C406" s="2" t="s">
        <v>1633</v>
      </c>
      <c r="D406" s="2" t="s">
        <v>1636</v>
      </c>
      <c r="E406" s="2">
        <v>2024</v>
      </c>
      <c r="F406" s="2" t="s">
        <v>1642</v>
      </c>
      <c r="G406" s="2">
        <v>1685</v>
      </c>
      <c r="H406" s="2">
        <v>15788</v>
      </c>
      <c r="I406" s="2">
        <v>6424</v>
      </c>
      <c r="J406" s="2">
        <v>484376</v>
      </c>
      <c r="K406" s="2">
        <v>14.52</v>
      </c>
      <c r="L406" s="2">
        <v>18</v>
      </c>
      <c r="M406" s="2">
        <v>3.5</v>
      </c>
      <c r="N406" s="2">
        <v>7.04</v>
      </c>
      <c r="O406" s="2">
        <v>25.3</v>
      </c>
      <c r="P406" s="2">
        <v>4.8</v>
      </c>
      <c r="Q406" s="2">
        <v>18055</v>
      </c>
      <c r="R406" s="2">
        <v>1065</v>
      </c>
      <c r="S406" s="2">
        <v>5</v>
      </c>
      <c r="T406">
        <f t="shared" si="18"/>
        <v>26602780</v>
      </c>
      <c r="U406">
        <f t="shared" si="19"/>
        <v>10824440</v>
      </c>
      <c r="V406">
        <f t="shared" si="20"/>
        <v>15293964</v>
      </c>
    </row>
    <row r="407" spans="1:22" x14ac:dyDescent="0.3">
      <c r="A407" s="2" t="s">
        <v>424</v>
      </c>
      <c r="B407" s="2" t="s">
        <v>1352</v>
      </c>
      <c r="C407" s="2" t="s">
        <v>1632</v>
      </c>
      <c r="D407" s="2" t="s">
        <v>1638</v>
      </c>
      <c r="E407" s="2">
        <v>2024</v>
      </c>
      <c r="F407" s="2" t="s">
        <v>1642</v>
      </c>
      <c r="G407" s="2">
        <v>1807</v>
      </c>
      <c r="H407" s="2">
        <v>8040</v>
      </c>
      <c r="I407" s="2">
        <v>9491</v>
      </c>
      <c r="J407" s="2">
        <v>61390</v>
      </c>
      <c r="K407" s="2">
        <v>1</v>
      </c>
      <c r="L407" s="2">
        <v>11</v>
      </c>
      <c r="M407" s="2">
        <v>6.17</v>
      </c>
      <c r="N407" s="2">
        <v>6.69</v>
      </c>
      <c r="O407" s="2">
        <v>35.020000000000003</v>
      </c>
      <c r="P407" s="2">
        <v>4.5999999999999996</v>
      </c>
      <c r="Q407" s="2">
        <v>14052</v>
      </c>
      <c r="R407" s="2">
        <v>5064</v>
      </c>
      <c r="S407" s="2">
        <v>5</v>
      </c>
      <c r="T407">
        <f t="shared" si="18"/>
        <v>14528280</v>
      </c>
      <c r="U407">
        <f t="shared" si="19"/>
        <v>17150237</v>
      </c>
      <c r="V407">
        <f t="shared" si="20"/>
        <v>-2683347</v>
      </c>
    </row>
    <row r="408" spans="1:22" x14ac:dyDescent="0.3">
      <c r="A408" s="2" t="s">
        <v>425</v>
      </c>
      <c r="B408" s="2" t="s">
        <v>1075</v>
      </c>
      <c r="C408" s="2" t="s">
        <v>1632</v>
      </c>
      <c r="D408" s="2" t="s">
        <v>1638</v>
      </c>
      <c r="E408" s="2">
        <v>2024</v>
      </c>
      <c r="F408" s="2" t="s">
        <v>1641</v>
      </c>
      <c r="G408" s="2">
        <v>4502</v>
      </c>
      <c r="H408" s="2">
        <v>17922</v>
      </c>
      <c r="I408" s="2">
        <v>14684</v>
      </c>
      <c r="J408" s="2">
        <v>156752</v>
      </c>
      <c r="K408" s="2">
        <v>9.7200000000000006</v>
      </c>
      <c r="L408" s="2">
        <v>14</v>
      </c>
      <c r="M408" s="2">
        <v>8.85</v>
      </c>
      <c r="N408" s="2">
        <v>12.98</v>
      </c>
      <c r="O408" s="2">
        <v>48.88</v>
      </c>
      <c r="P408" s="2">
        <v>4.8</v>
      </c>
      <c r="Q408" s="2">
        <v>14837</v>
      </c>
      <c r="R408" s="2">
        <v>1628</v>
      </c>
      <c r="S408" s="2">
        <v>3</v>
      </c>
      <c r="T408">
        <f t="shared" si="18"/>
        <v>80684844</v>
      </c>
      <c r="U408">
        <f t="shared" si="19"/>
        <v>66107368</v>
      </c>
      <c r="V408">
        <f t="shared" si="20"/>
        <v>14420724</v>
      </c>
    </row>
    <row r="409" spans="1:22" x14ac:dyDescent="0.3">
      <c r="A409" s="2" t="s">
        <v>426</v>
      </c>
      <c r="B409" s="2" t="s">
        <v>1234</v>
      </c>
      <c r="C409" s="2" t="s">
        <v>1632</v>
      </c>
      <c r="D409" s="2" t="s">
        <v>1635</v>
      </c>
      <c r="E409" s="2">
        <v>2024</v>
      </c>
      <c r="F409" s="2" t="s">
        <v>1640</v>
      </c>
      <c r="G409" s="2">
        <v>2120</v>
      </c>
      <c r="H409" s="2">
        <v>4842</v>
      </c>
      <c r="I409" s="2">
        <v>9129</v>
      </c>
      <c r="J409" s="2">
        <v>463347</v>
      </c>
      <c r="K409" s="2">
        <v>1.1100000000000001</v>
      </c>
      <c r="L409" s="2">
        <v>13</v>
      </c>
      <c r="M409" s="2">
        <v>2.31</v>
      </c>
      <c r="N409" s="2">
        <v>5.86</v>
      </c>
      <c r="O409" s="2">
        <v>63.13</v>
      </c>
      <c r="P409" s="2">
        <v>2.7</v>
      </c>
      <c r="Q409" s="2">
        <v>3385</v>
      </c>
      <c r="R409" s="2">
        <v>3076</v>
      </c>
      <c r="S409" s="2">
        <v>11</v>
      </c>
      <c r="T409">
        <f t="shared" si="18"/>
        <v>10265040</v>
      </c>
      <c r="U409">
        <f t="shared" si="19"/>
        <v>19353480</v>
      </c>
      <c r="V409">
        <f t="shared" si="20"/>
        <v>-9551787</v>
      </c>
    </row>
    <row r="410" spans="1:22" x14ac:dyDescent="0.3">
      <c r="A410" s="2" t="s">
        <v>427</v>
      </c>
      <c r="B410" s="2" t="s">
        <v>1353</v>
      </c>
      <c r="C410" s="2" t="s">
        <v>1634</v>
      </c>
      <c r="D410" s="2" t="s">
        <v>1637</v>
      </c>
      <c r="E410" s="2">
        <v>2024</v>
      </c>
      <c r="F410" s="2" t="s">
        <v>1641</v>
      </c>
      <c r="G410" s="2">
        <v>2899</v>
      </c>
      <c r="H410" s="2">
        <v>10578</v>
      </c>
      <c r="I410" s="2">
        <v>2897</v>
      </c>
      <c r="J410" s="2">
        <v>406898</v>
      </c>
      <c r="K410" s="2">
        <v>5.63</v>
      </c>
      <c r="L410" s="2">
        <v>10</v>
      </c>
      <c r="M410" s="2">
        <v>4.04</v>
      </c>
      <c r="N410" s="2">
        <v>3.09</v>
      </c>
      <c r="O410" s="2">
        <v>52.24</v>
      </c>
      <c r="P410" s="2">
        <v>1.8</v>
      </c>
      <c r="Q410" s="2">
        <v>2549</v>
      </c>
      <c r="R410" s="2">
        <v>3171</v>
      </c>
      <c r="S410" s="2">
        <v>5</v>
      </c>
      <c r="T410">
        <f t="shared" si="18"/>
        <v>30665622</v>
      </c>
      <c r="U410">
        <f t="shared" si="19"/>
        <v>8398403</v>
      </c>
      <c r="V410">
        <f t="shared" si="20"/>
        <v>21860321</v>
      </c>
    </row>
    <row r="411" spans="1:22" x14ac:dyDescent="0.3">
      <c r="A411" s="2" t="s">
        <v>428</v>
      </c>
      <c r="B411" s="2" t="s">
        <v>1354</v>
      </c>
      <c r="C411" s="2" t="s">
        <v>1634</v>
      </c>
      <c r="D411" s="2" t="s">
        <v>1636</v>
      </c>
      <c r="E411" s="2">
        <v>2023</v>
      </c>
      <c r="F411" s="2" t="s">
        <v>1639</v>
      </c>
      <c r="G411" s="2">
        <v>3301</v>
      </c>
      <c r="H411" s="2">
        <v>4344</v>
      </c>
      <c r="I411" s="2">
        <v>14882</v>
      </c>
      <c r="J411" s="2">
        <v>388113</v>
      </c>
      <c r="K411" s="2">
        <v>12.06</v>
      </c>
      <c r="L411" s="2">
        <v>9</v>
      </c>
      <c r="M411" s="2">
        <v>9.93</v>
      </c>
      <c r="N411" s="2">
        <v>3.09</v>
      </c>
      <c r="O411" s="2">
        <v>87.56</v>
      </c>
      <c r="P411" s="2">
        <v>3.5</v>
      </c>
      <c r="Q411" s="2">
        <v>12003</v>
      </c>
      <c r="R411" s="2">
        <v>4969</v>
      </c>
      <c r="S411" s="2">
        <v>9</v>
      </c>
      <c r="T411">
        <f t="shared" si="18"/>
        <v>14339544</v>
      </c>
      <c r="U411">
        <f t="shared" si="19"/>
        <v>49125482</v>
      </c>
      <c r="V411">
        <f t="shared" si="20"/>
        <v>-35174051</v>
      </c>
    </row>
    <row r="412" spans="1:22" x14ac:dyDescent="0.3">
      <c r="A412" s="2" t="s">
        <v>429</v>
      </c>
      <c r="B412" s="2" t="s">
        <v>1355</v>
      </c>
      <c r="C412" s="2" t="s">
        <v>1634</v>
      </c>
      <c r="D412" s="2" t="s">
        <v>1638</v>
      </c>
      <c r="E412" s="2">
        <v>2023</v>
      </c>
      <c r="F412" s="2" t="s">
        <v>1639</v>
      </c>
      <c r="G412" s="2">
        <v>3780</v>
      </c>
      <c r="H412" s="2">
        <v>11896</v>
      </c>
      <c r="I412" s="2">
        <v>5868</v>
      </c>
      <c r="J412" s="2">
        <v>196110</v>
      </c>
      <c r="K412" s="2">
        <v>6.5</v>
      </c>
      <c r="L412" s="2">
        <v>10</v>
      </c>
      <c r="M412" s="2">
        <v>8.69</v>
      </c>
      <c r="N412" s="2">
        <v>14.58</v>
      </c>
      <c r="O412" s="2">
        <v>67.92</v>
      </c>
      <c r="P412" s="2">
        <v>3.7</v>
      </c>
      <c r="Q412" s="2">
        <v>2661</v>
      </c>
      <c r="R412" s="2">
        <v>6487</v>
      </c>
      <c r="S412" s="2">
        <v>14</v>
      </c>
      <c r="T412">
        <f t="shared" si="18"/>
        <v>44966880</v>
      </c>
      <c r="U412">
        <f t="shared" si="19"/>
        <v>22181040</v>
      </c>
      <c r="V412">
        <f t="shared" si="20"/>
        <v>22589730</v>
      </c>
    </row>
    <row r="413" spans="1:22" x14ac:dyDescent="0.3">
      <c r="A413" s="2" t="s">
        <v>430</v>
      </c>
      <c r="B413" s="2" t="s">
        <v>1356</v>
      </c>
      <c r="C413" s="2" t="s">
        <v>1632</v>
      </c>
      <c r="D413" s="2" t="s">
        <v>1637</v>
      </c>
      <c r="E413" s="2">
        <v>2023</v>
      </c>
      <c r="F413" s="2" t="s">
        <v>1639</v>
      </c>
      <c r="G413" s="2">
        <v>2539</v>
      </c>
      <c r="H413" s="2">
        <v>18982</v>
      </c>
      <c r="I413" s="2">
        <v>14730</v>
      </c>
      <c r="J413" s="2">
        <v>495543</v>
      </c>
      <c r="K413" s="2">
        <v>14.96</v>
      </c>
      <c r="L413" s="2">
        <v>5</v>
      </c>
      <c r="M413" s="2">
        <v>5.65</v>
      </c>
      <c r="N413" s="2">
        <v>18.37</v>
      </c>
      <c r="O413" s="2">
        <v>26.96</v>
      </c>
      <c r="P413" s="2">
        <v>1.5</v>
      </c>
      <c r="Q413" s="2">
        <v>2315</v>
      </c>
      <c r="R413" s="2">
        <v>2621</v>
      </c>
      <c r="S413" s="2">
        <v>11</v>
      </c>
      <c r="T413">
        <f t="shared" si="18"/>
        <v>48195298</v>
      </c>
      <c r="U413">
        <f t="shared" si="19"/>
        <v>37399470</v>
      </c>
      <c r="V413">
        <f t="shared" si="20"/>
        <v>10300285</v>
      </c>
    </row>
    <row r="414" spans="1:22" x14ac:dyDescent="0.3">
      <c r="A414" s="2" t="s">
        <v>431</v>
      </c>
      <c r="B414" s="2" t="s">
        <v>1311</v>
      </c>
      <c r="C414" s="2" t="s">
        <v>1633</v>
      </c>
      <c r="D414" s="2" t="s">
        <v>1636</v>
      </c>
      <c r="E414" s="2">
        <v>2023</v>
      </c>
      <c r="F414" s="2" t="s">
        <v>1640</v>
      </c>
      <c r="G414" s="2">
        <v>1681</v>
      </c>
      <c r="H414" s="2">
        <v>19707</v>
      </c>
      <c r="I414" s="2">
        <v>12688</v>
      </c>
      <c r="J414" s="2">
        <v>274790</v>
      </c>
      <c r="K414" s="2">
        <v>8.39</v>
      </c>
      <c r="L414" s="2">
        <v>1</v>
      </c>
      <c r="M414" s="2">
        <v>5.17</v>
      </c>
      <c r="N414" s="2">
        <v>8.0399999999999991</v>
      </c>
      <c r="O414" s="2">
        <v>18.41</v>
      </c>
      <c r="P414" s="2">
        <v>4.0999999999999996</v>
      </c>
      <c r="Q414" s="2">
        <v>5266</v>
      </c>
      <c r="R414" s="2">
        <v>6625</v>
      </c>
      <c r="S414" s="2">
        <v>3</v>
      </c>
      <c r="T414">
        <f t="shared" si="18"/>
        <v>33127467</v>
      </c>
      <c r="U414">
        <f t="shared" si="19"/>
        <v>21328528</v>
      </c>
      <c r="V414">
        <f t="shared" si="20"/>
        <v>11524149</v>
      </c>
    </row>
    <row r="415" spans="1:22" x14ac:dyDescent="0.3">
      <c r="A415" s="2" t="s">
        <v>432</v>
      </c>
      <c r="B415" s="2" t="s">
        <v>1357</v>
      </c>
      <c r="C415" s="2" t="s">
        <v>1634</v>
      </c>
      <c r="D415" s="2" t="s">
        <v>1636</v>
      </c>
      <c r="E415" s="2">
        <v>2023</v>
      </c>
      <c r="F415" s="2" t="s">
        <v>1640</v>
      </c>
      <c r="G415" s="2">
        <v>2866</v>
      </c>
      <c r="H415" s="2">
        <v>15498</v>
      </c>
      <c r="I415" s="2">
        <v>10877</v>
      </c>
      <c r="J415" s="2">
        <v>389208</v>
      </c>
      <c r="K415" s="2">
        <v>4.82</v>
      </c>
      <c r="L415" s="2">
        <v>10</v>
      </c>
      <c r="M415" s="2">
        <v>2.85</v>
      </c>
      <c r="N415" s="2">
        <v>0.87</v>
      </c>
      <c r="O415" s="2">
        <v>65.069999999999993</v>
      </c>
      <c r="P415" s="2">
        <v>1.1000000000000001</v>
      </c>
      <c r="Q415" s="2">
        <v>4739</v>
      </c>
      <c r="R415" s="2">
        <v>1226</v>
      </c>
      <c r="S415" s="2">
        <v>10</v>
      </c>
      <c r="T415">
        <f t="shared" si="18"/>
        <v>44417268</v>
      </c>
      <c r="U415">
        <f t="shared" si="19"/>
        <v>31173482</v>
      </c>
      <c r="V415">
        <f t="shared" si="20"/>
        <v>12854578</v>
      </c>
    </row>
    <row r="416" spans="1:22" x14ac:dyDescent="0.3">
      <c r="A416" s="2" t="s">
        <v>433</v>
      </c>
      <c r="B416" s="2" t="s">
        <v>1098</v>
      </c>
      <c r="C416" s="2" t="s">
        <v>1633</v>
      </c>
      <c r="D416" s="2" t="s">
        <v>1635</v>
      </c>
      <c r="E416" s="2">
        <v>2023</v>
      </c>
      <c r="F416" s="2" t="s">
        <v>1641</v>
      </c>
      <c r="G416" s="2">
        <v>1065</v>
      </c>
      <c r="H416" s="2">
        <v>14761</v>
      </c>
      <c r="I416" s="2">
        <v>7197</v>
      </c>
      <c r="J416" s="2">
        <v>71281</v>
      </c>
      <c r="K416" s="2">
        <v>3.3</v>
      </c>
      <c r="L416" s="2">
        <v>18</v>
      </c>
      <c r="M416" s="2">
        <v>5.17</v>
      </c>
      <c r="N416" s="2">
        <v>3.18</v>
      </c>
      <c r="O416" s="2">
        <v>22.68</v>
      </c>
      <c r="P416" s="2">
        <v>2.9</v>
      </c>
      <c r="Q416" s="2">
        <v>15442</v>
      </c>
      <c r="R416" s="2">
        <v>6732</v>
      </c>
      <c r="S416" s="2">
        <v>2</v>
      </c>
      <c r="T416">
        <f t="shared" si="18"/>
        <v>15720465</v>
      </c>
      <c r="U416">
        <f t="shared" si="19"/>
        <v>7664805</v>
      </c>
      <c r="V416">
        <f t="shared" si="20"/>
        <v>7984379</v>
      </c>
    </row>
    <row r="417" spans="1:22" x14ac:dyDescent="0.3">
      <c r="A417" s="2" t="s">
        <v>434</v>
      </c>
      <c r="B417" s="2" t="s">
        <v>1194</v>
      </c>
      <c r="C417" s="2" t="s">
        <v>1633</v>
      </c>
      <c r="D417" s="2" t="s">
        <v>1636</v>
      </c>
      <c r="E417" s="2">
        <v>2023</v>
      </c>
      <c r="F417" s="2" t="s">
        <v>1642</v>
      </c>
      <c r="G417" s="2">
        <v>1398</v>
      </c>
      <c r="H417" s="2">
        <v>4593</v>
      </c>
      <c r="I417" s="2">
        <v>3557</v>
      </c>
      <c r="J417" s="2">
        <v>104189</v>
      </c>
      <c r="K417" s="2">
        <v>5.26</v>
      </c>
      <c r="L417" s="2">
        <v>5</v>
      </c>
      <c r="M417" s="2">
        <v>8.48</v>
      </c>
      <c r="N417" s="2">
        <v>22.87</v>
      </c>
      <c r="O417" s="2">
        <v>73.010000000000005</v>
      </c>
      <c r="P417" s="2">
        <v>2.2999999999999998</v>
      </c>
      <c r="Q417" s="2">
        <v>9772</v>
      </c>
      <c r="R417" s="2">
        <v>5873</v>
      </c>
      <c r="S417" s="2">
        <v>14</v>
      </c>
      <c r="T417">
        <f t="shared" si="18"/>
        <v>6421014</v>
      </c>
      <c r="U417">
        <f t="shared" si="19"/>
        <v>4972686</v>
      </c>
      <c r="V417">
        <f t="shared" si="20"/>
        <v>1344139</v>
      </c>
    </row>
    <row r="418" spans="1:22" x14ac:dyDescent="0.3">
      <c r="A418" s="2" t="s">
        <v>435</v>
      </c>
      <c r="B418" s="2" t="s">
        <v>1290</v>
      </c>
      <c r="C418" s="2" t="s">
        <v>1634</v>
      </c>
      <c r="D418" s="2" t="s">
        <v>1638</v>
      </c>
      <c r="E418" s="2">
        <v>2024</v>
      </c>
      <c r="F418" s="2" t="s">
        <v>1639</v>
      </c>
      <c r="G418" s="2">
        <v>4661</v>
      </c>
      <c r="H418" s="2">
        <v>13222</v>
      </c>
      <c r="I418" s="2">
        <v>4720</v>
      </c>
      <c r="J418" s="2">
        <v>312093</v>
      </c>
      <c r="K418" s="2">
        <v>5.59</v>
      </c>
      <c r="L418" s="2">
        <v>13</v>
      </c>
      <c r="M418" s="2">
        <v>6.85</v>
      </c>
      <c r="N418" s="2">
        <v>12.34</v>
      </c>
      <c r="O418" s="2">
        <v>34.880000000000003</v>
      </c>
      <c r="P418" s="2">
        <v>4</v>
      </c>
      <c r="Q418" s="2">
        <v>20688</v>
      </c>
      <c r="R418" s="2">
        <v>7816</v>
      </c>
      <c r="S418" s="2">
        <v>3</v>
      </c>
      <c r="T418">
        <f t="shared" si="18"/>
        <v>61627742</v>
      </c>
      <c r="U418">
        <f t="shared" si="19"/>
        <v>21999920</v>
      </c>
      <c r="V418">
        <f t="shared" si="20"/>
        <v>39315729</v>
      </c>
    </row>
    <row r="419" spans="1:22" x14ac:dyDescent="0.3">
      <c r="A419" s="2" t="s">
        <v>436</v>
      </c>
      <c r="B419" s="2" t="s">
        <v>1093</v>
      </c>
      <c r="C419" s="2" t="s">
        <v>1633</v>
      </c>
      <c r="D419" s="2" t="s">
        <v>1636</v>
      </c>
      <c r="E419" s="2">
        <v>2023</v>
      </c>
      <c r="F419" s="2" t="s">
        <v>1641</v>
      </c>
      <c r="G419" s="2">
        <v>3137</v>
      </c>
      <c r="H419" s="2">
        <v>13145</v>
      </c>
      <c r="I419" s="2">
        <v>8986</v>
      </c>
      <c r="J419" s="2">
        <v>360655</v>
      </c>
      <c r="K419" s="2">
        <v>1.03</v>
      </c>
      <c r="L419" s="2">
        <v>19</v>
      </c>
      <c r="M419" s="2">
        <v>2.9</v>
      </c>
      <c r="N419" s="2">
        <v>11.34</v>
      </c>
      <c r="O419" s="2">
        <v>36.15</v>
      </c>
      <c r="P419" s="2">
        <v>2.2999999999999998</v>
      </c>
      <c r="Q419" s="2">
        <v>2369</v>
      </c>
      <c r="R419" s="2">
        <v>3504</v>
      </c>
      <c r="S419" s="2">
        <v>3</v>
      </c>
      <c r="T419">
        <f t="shared" si="18"/>
        <v>41235865</v>
      </c>
      <c r="U419">
        <f t="shared" si="19"/>
        <v>28189082</v>
      </c>
      <c r="V419">
        <f t="shared" si="20"/>
        <v>12686128</v>
      </c>
    </row>
    <row r="420" spans="1:22" x14ac:dyDescent="0.3">
      <c r="A420" s="2" t="s">
        <v>437</v>
      </c>
      <c r="B420" s="2" t="s">
        <v>1358</v>
      </c>
      <c r="C420" s="2" t="s">
        <v>1633</v>
      </c>
      <c r="D420" s="2" t="s">
        <v>1638</v>
      </c>
      <c r="E420" s="2">
        <v>2024</v>
      </c>
      <c r="F420" s="2" t="s">
        <v>1639</v>
      </c>
      <c r="G420" s="2">
        <v>2889</v>
      </c>
      <c r="H420" s="2">
        <v>16583</v>
      </c>
      <c r="I420" s="2">
        <v>2700</v>
      </c>
      <c r="J420" s="2">
        <v>172115</v>
      </c>
      <c r="K420" s="2">
        <v>5.54</v>
      </c>
      <c r="L420" s="2">
        <v>5</v>
      </c>
      <c r="M420" s="2">
        <v>2.0099999999999998</v>
      </c>
      <c r="N420" s="2">
        <v>0.95</v>
      </c>
      <c r="O420" s="2">
        <v>10.86</v>
      </c>
      <c r="P420" s="2">
        <v>4.3</v>
      </c>
      <c r="Q420" s="2">
        <v>7026</v>
      </c>
      <c r="R420" s="2">
        <v>4592</v>
      </c>
      <c r="S420" s="2">
        <v>12</v>
      </c>
      <c r="T420">
        <f t="shared" si="18"/>
        <v>47908287</v>
      </c>
      <c r="U420">
        <f t="shared" si="19"/>
        <v>7800300</v>
      </c>
      <c r="V420">
        <f t="shared" si="20"/>
        <v>39935872</v>
      </c>
    </row>
    <row r="421" spans="1:22" x14ac:dyDescent="0.3">
      <c r="A421" s="2" t="s">
        <v>438</v>
      </c>
      <c r="B421" s="2" t="s">
        <v>1359</v>
      </c>
      <c r="C421" s="2" t="s">
        <v>1633</v>
      </c>
      <c r="D421" s="2" t="s">
        <v>1637</v>
      </c>
      <c r="E421" s="2">
        <v>2023</v>
      </c>
      <c r="F421" s="2" t="s">
        <v>1640</v>
      </c>
      <c r="G421" s="2">
        <v>385</v>
      </c>
      <c r="H421" s="2">
        <v>2488</v>
      </c>
      <c r="I421" s="2">
        <v>3410</v>
      </c>
      <c r="J421" s="2">
        <v>58605</v>
      </c>
      <c r="K421" s="2">
        <v>6.96</v>
      </c>
      <c r="L421" s="2">
        <v>16</v>
      </c>
      <c r="M421" s="2">
        <v>2.65</v>
      </c>
      <c r="N421" s="2">
        <v>18.22</v>
      </c>
      <c r="O421" s="2">
        <v>66.08</v>
      </c>
      <c r="P421" s="2">
        <v>3.4</v>
      </c>
      <c r="Q421" s="2">
        <v>9241</v>
      </c>
      <c r="R421" s="2">
        <v>2443</v>
      </c>
      <c r="S421" s="2">
        <v>14</v>
      </c>
      <c r="T421">
        <f t="shared" si="18"/>
        <v>957880</v>
      </c>
      <c r="U421">
        <f t="shared" si="19"/>
        <v>1312850</v>
      </c>
      <c r="V421">
        <f t="shared" si="20"/>
        <v>-413575</v>
      </c>
    </row>
    <row r="422" spans="1:22" x14ac:dyDescent="0.3">
      <c r="A422" s="2" t="s">
        <v>439</v>
      </c>
      <c r="B422" s="2" t="s">
        <v>1148</v>
      </c>
      <c r="C422" s="2" t="s">
        <v>1634</v>
      </c>
      <c r="D422" s="2" t="s">
        <v>1635</v>
      </c>
      <c r="E422" s="2">
        <v>2023</v>
      </c>
      <c r="F422" s="2" t="s">
        <v>1640</v>
      </c>
      <c r="G422" s="2">
        <v>4642</v>
      </c>
      <c r="H422" s="2">
        <v>7946</v>
      </c>
      <c r="I422" s="2">
        <v>7700</v>
      </c>
      <c r="J422" s="2">
        <v>412462</v>
      </c>
      <c r="K422" s="2">
        <v>10.84</v>
      </c>
      <c r="L422" s="2">
        <v>9</v>
      </c>
      <c r="M422" s="2">
        <v>1.7</v>
      </c>
      <c r="N422" s="2">
        <v>13.2</v>
      </c>
      <c r="O422" s="2">
        <v>19.059999999999999</v>
      </c>
      <c r="P422" s="2">
        <v>4.2</v>
      </c>
      <c r="Q422" s="2">
        <v>6194</v>
      </c>
      <c r="R422" s="2">
        <v>206</v>
      </c>
      <c r="S422" s="2">
        <v>7</v>
      </c>
      <c r="T422">
        <f t="shared" si="18"/>
        <v>36885332</v>
      </c>
      <c r="U422">
        <f t="shared" si="19"/>
        <v>35743400</v>
      </c>
      <c r="V422">
        <f t="shared" si="20"/>
        <v>729470</v>
      </c>
    </row>
    <row r="423" spans="1:22" x14ac:dyDescent="0.3">
      <c r="A423" s="2" t="s">
        <v>440</v>
      </c>
      <c r="B423" s="2" t="s">
        <v>1360</v>
      </c>
      <c r="C423" s="2" t="s">
        <v>1632</v>
      </c>
      <c r="D423" s="2" t="s">
        <v>1635</v>
      </c>
      <c r="E423" s="2">
        <v>2024</v>
      </c>
      <c r="F423" s="2" t="s">
        <v>1640</v>
      </c>
      <c r="G423" s="2">
        <v>945</v>
      </c>
      <c r="H423" s="2">
        <v>17835</v>
      </c>
      <c r="I423" s="2">
        <v>12978</v>
      </c>
      <c r="J423" s="2">
        <v>444597</v>
      </c>
      <c r="K423" s="2">
        <v>9.85</v>
      </c>
      <c r="L423" s="2">
        <v>0</v>
      </c>
      <c r="M423" s="2">
        <v>0.96</v>
      </c>
      <c r="N423" s="2">
        <v>5.05</v>
      </c>
      <c r="O423" s="2">
        <v>71.83</v>
      </c>
      <c r="P423" s="2">
        <v>5</v>
      </c>
      <c r="Q423" s="2">
        <v>3434</v>
      </c>
      <c r="R423" s="2">
        <v>3254</v>
      </c>
      <c r="S423" s="2">
        <v>8</v>
      </c>
      <c r="T423">
        <f t="shared" si="18"/>
        <v>16854075</v>
      </c>
      <c r="U423">
        <f t="shared" si="19"/>
        <v>12264210</v>
      </c>
      <c r="V423">
        <f t="shared" si="20"/>
        <v>4145268</v>
      </c>
    </row>
    <row r="424" spans="1:22" x14ac:dyDescent="0.3">
      <c r="A424" s="2" t="s">
        <v>441</v>
      </c>
      <c r="B424" s="2" t="s">
        <v>1361</v>
      </c>
      <c r="C424" s="2" t="s">
        <v>1634</v>
      </c>
      <c r="D424" s="2" t="s">
        <v>1635</v>
      </c>
      <c r="E424" s="2">
        <v>2024</v>
      </c>
      <c r="F424" s="2" t="s">
        <v>1639</v>
      </c>
      <c r="G424" s="2">
        <v>3596</v>
      </c>
      <c r="H424" s="2">
        <v>17633</v>
      </c>
      <c r="I424" s="2">
        <v>2249</v>
      </c>
      <c r="J424" s="2">
        <v>331954</v>
      </c>
      <c r="K424" s="2">
        <v>10.63</v>
      </c>
      <c r="L424" s="2">
        <v>2</v>
      </c>
      <c r="M424" s="2">
        <v>4.1900000000000004</v>
      </c>
      <c r="N424" s="2">
        <v>2.75</v>
      </c>
      <c r="O424" s="2">
        <v>49.35</v>
      </c>
      <c r="P424" s="2">
        <v>3.7</v>
      </c>
      <c r="Q424" s="2">
        <v>18587</v>
      </c>
      <c r="R424" s="2">
        <v>4153</v>
      </c>
      <c r="S424" s="2">
        <v>14</v>
      </c>
      <c r="T424">
        <f t="shared" si="18"/>
        <v>63408268</v>
      </c>
      <c r="U424">
        <f t="shared" si="19"/>
        <v>8087404</v>
      </c>
      <c r="V424">
        <f t="shared" si="20"/>
        <v>54988910</v>
      </c>
    </row>
    <row r="425" spans="1:22" x14ac:dyDescent="0.3">
      <c r="A425" s="2" t="s">
        <v>442</v>
      </c>
      <c r="B425" s="2" t="s">
        <v>1362</v>
      </c>
      <c r="C425" s="2" t="s">
        <v>1634</v>
      </c>
      <c r="D425" s="2" t="s">
        <v>1635</v>
      </c>
      <c r="E425" s="2">
        <v>2024</v>
      </c>
      <c r="F425" s="2" t="s">
        <v>1639</v>
      </c>
      <c r="G425" s="2">
        <v>901</v>
      </c>
      <c r="H425" s="2">
        <v>3182</v>
      </c>
      <c r="I425" s="2">
        <v>9538</v>
      </c>
      <c r="J425" s="2">
        <v>299415</v>
      </c>
      <c r="K425" s="2">
        <v>0.13</v>
      </c>
      <c r="L425" s="2">
        <v>7</v>
      </c>
      <c r="M425" s="2">
        <v>1.1299999999999999</v>
      </c>
      <c r="N425" s="2">
        <v>9.58</v>
      </c>
      <c r="O425" s="2">
        <v>72.739999999999995</v>
      </c>
      <c r="P425" s="2">
        <v>4.9000000000000004</v>
      </c>
      <c r="Q425" s="2">
        <v>17818</v>
      </c>
      <c r="R425" s="2">
        <v>4901</v>
      </c>
      <c r="S425" s="2">
        <v>4</v>
      </c>
      <c r="T425">
        <f t="shared" si="18"/>
        <v>2866982</v>
      </c>
      <c r="U425">
        <f t="shared" si="19"/>
        <v>8593738</v>
      </c>
      <c r="V425">
        <f t="shared" si="20"/>
        <v>-6026171</v>
      </c>
    </row>
    <row r="426" spans="1:22" x14ac:dyDescent="0.3">
      <c r="A426" s="2" t="s">
        <v>443</v>
      </c>
      <c r="B426" s="2" t="s">
        <v>1118</v>
      </c>
      <c r="C426" s="2" t="s">
        <v>1633</v>
      </c>
      <c r="D426" s="2" t="s">
        <v>1636</v>
      </c>
      <c r="E426" s="2">
        <v>2023</v>
      </c>
      <c r="F426" s="2" t="s">
        <v>1640</v>
      </c>
      <c r="G426" s="2">
        <v>1737</v>
      </c>
      <c r="H426" s="2">
        <v>7126</v>
      </c>
      <c r="I426" s="2">
        <v>5817</v>
      </c>
      <c r="J426" s="2">
        <v>205394</v>
      </c>
      <c r="K426" s="2">
        <v>3.27</v>
      </c>
      <c r="L426" s="2">
        <v>7</v>
      </c>
      <c r="M426" s="2">
        <v>1.72</v>
      </c>
      <c r="N426" s="2">
        <v>20.93</v>
      </c>
      <c r="O426" s="2">
        <v>56.71</v>
      </c>
      <c r="P426" s="2">
        <v>1.1000000000000001</v>
      </c>
      <c r="Q426" s="2">
        <v>20407</v>
      </c>
      <c r="R426" s="2">
        <v>6239</v>
      </c>
      <c r="S426" s="2">
        <v>12</v>
      </c>
      <c r="T426">
        <f t="shared" si="18"/>
        <v>12377862</v>
      </c>
      <c r="U426">
        <f t="shared" si="19"/>
        <v>10104129</v>
      </c>
      <c r="V426">
        <f t="shared" si="20"/>
        <v>2068339</v>
      </c>
    </row>
    <row r="427" spans="1:22" x14ac:dyDescent="0.3">
      <c r="A427" s="2" t="s">
        <v>444</v>
      </c>
      <c r="B427" s="2" t="s">
        <v>1363</v>
      </c>
      <c r="C427" s="2" t="s">
        <v>1634</v>
      </c>
      <c r="D427" s="2" t="s">
        <v>1637</v>
      </c>
      <c r="E427" s="2">
        <v>2024</v>
      </c>
      <c r="F427" s="2" t="s">
        <v>1642</v>
      </c>
      <c r="G427" s="2">
        <v>1981</v>
      </c>
      <c r="H427" s="2">
        <v>8924</v>
      </c>
      <c r="I427" s="2">
        <v>13668</v>
      </c>
      <c r="J427" s="2">
        <v>91869</v>
      </c>
      <c r="K427" s="2">
        <v>9.93</v>
      </c>
      <c r="L427" s="2">
        <v>19</v>
      </c>
      <c r="M427" s="2">
        <v>5.47</v>
      </c>
      <c r="N427" s="2">
        <v>21.63</v>
      </c>
      <c r="O427" s="2">
        <v>16.59</v>
      </c>
      <c r="P427" s="2">
        <v>2.4</v>
      </c>
      <c r="Q427" s="2">
        <v>20523</v>
      </c>
      <c r="R427" s="2">
        <v>5680</v>
      </c>
      <c r="S427" s="2">
        <v>10</v>
      </c>
      <c r="T427">
        <f t="shared" si="18"/>
        <v>17678444</v>
      </c>
      <c r="U427">
        <f t="shared" si="19"/>
        <v>27076308</v>
      </c>
      <c r="V427">
        <f t="shared" si="20"/>
        <v>-9489733</v>
      </c>
    </row>
    <row r="428" spans="1:22" x14ac:dyDescent="0.3">
      <c r="A428" s="2" t="s">
        <v>445</v>
      </c>
      <c r="B428" s="2" t="s">
        <v>1090</v>
      </c>
      <c r="C428" s="2" t="s">
        <v>1633</v>
      </c>
      <c r="D428" s="2" t="s">
        <v>1638</v>
      </c>
      <c r="E428" s="2">
        <v>2023</v>
      </c>
      <c r="F428" s="2" t="s">
        <v>1640</v>
      </c>
      <c r="G428" s="2">
        <v>3796</v>
      </c>
      <c r="H428" s="2">
        <v>14357</v>
      </c>
      <c r="I428" s="2">
        <v>14460</v>
      </c>
      <c r="J428" s="2">
        <v>82955</v>
      </c>
      <c r="K428" s="2">
        <v>7.26</v>
      </c>
      <c r="L428" s="2">
        <v>14</v>
      </c>
      <c r="M428" s="2">
        <v>1.65</v>
      </c>
      <c r="N428" s="2">
        <v>15.07</v>
      </c>
      <c r="O428" s="2">
        <v>71.25</v>
      </c>
      <c r="P428" s="2">
        <v>1.4</v>
      </c>
      <c r="Q428" s="2">
        <v>7659</v>
      </c>
      <c r="R428" s="2">
        <v>314</v>
      </c>
      <c r="S428" s="2">
        <v>6</v>
      </c>
      <c r="T428">
        <f t="shared" si="18"/>
        <v>54499172</v>
      </c>
      <c r="U428">
        <f t="shared" si="19"/>
        <v>54890160</v>
      </c>
      <c r="V428">
        <f t="shared" si="20"/>
        <v>-473943</v>
      </c>
    </row>
    <row r="429" spans="1:22" x14ac:dyDescent="0.3">
      <c r="A429" s="2" t="s">
        <v>446</v>
      </c>
      <c r="B429" s="2" t="s">
        <v>1213</v>
      </c>
      <c r="C429" s="2" t="s">
        <v>1633</v>
      </c>
      <c r="D429" s="2" t="s">
        <v>1638</v>
      </c>
      <c r="E429" s="2">
        <v>2024</v>
      </c>
      <c r="F429" s="2" t="s">
        <v>1639</v>
      </c>
      <c r="G429" s="2">
        <v>2477</v>
      </c>
      <c r="H429" s="2">
        <v>13655</v>
      </c>
      <c r="I429" s="2">
        <v>8799</v>
      </c>
      <c r="J429" s="2">
        <v>111388</v>
      </c>
      <c r="K429" s="2">
        <v>0.08</v>
      </c>
      <c r="L429" s="2">
        <v>6</v>
      </c>
      <c r="M429" s="2">
        <v>0.64</v>
      </c>
      <c r="N429" s="2">
        <v>18.190000000000001</v>
      </c>
      <c r="O429" s="2">
        <v>15.58</v>
      </c>
      <c r="P429" s="2">
        <v>2</v>
      </c>
      <c r="Q429" s="2">
        <v>17219</v>
      </c>
      <c r="R429" s="2">
        <v>5500</v>
      </c>
      <c r="S429" s="2">
        <v>6</v>
      </c>
      <c r="T429">
        <f t="shared" si="18"/>
        <v>33823435</v>
      </c>
      <c r="U429">
        <f t="shared" si="19"/>
        <v>21795123</v>
      </c>
      <c r="V429">
        <f t="shared" si="20"/>
        <v>11916924</v>
      </c>
    </row>
    <row r="430" spans="1:22" x14ac:dyDescent="0.3">
      <c r="A430" s="2" t="s">
        <v>447</v>
      </c>
      <c r="B430" s="2" t="s">
        <v>1150</v>
      </c>
      <c r="C430" s="2" t="s">
        <v>1632</v>
      </c>
      <c r="D430" s="2" t="s">
        <v>1637</v>
      </c>
      <c r="E430" s="2">
        <v>2024</v>
      </c>
      <c r="F430" s="2" t="s">
        <v>1641</v>
      </c>
      <c r="G430" s="2">
        <v>1618</v>
      </c>
      <c r="H430" s="2">
        <v>18817</v>
      </c>
      <c r="I430" s="2">
        <v>6852</v>
      </c>
      <c r="J430" s="2">
        <v>291324</v>
      </c>
      <c r="K430" s="2">
        <v>12.07</v>
      </c>
      <c r="L430" s="2">
        <v>10</v>
      </c>
      <c r="M430" s="2">
        <v>3.17</v>
      </c>
      <c r="N430" s="2">
        <v>2.88</v>
      </c>
      <c r="O430" s="2">
        <v>48.3</v>
      </c>
      <c r="P430" s="2">
        <v>4.4000000000000004</v>
      </c>
      <c r="Q430" s="2">
        <v>14493</v>
      </c>
      <c r="R430" s="2">
        <v>6975</v>
      </c>
      <c r="S430" s="2">
        <v>12</v>
      </c>
      <c r="T430">
        <f t="shared" si="18"/>
        <v>30445906</v>
      </c>
      <c r="U430">
        <f t="shared" si="19"/>
        <v>11086536</v>
      </c>
      <c r="V430">
        <f t="shared" si="20"/>
        <v>19068046</v>
      </c>
    </row>
    <row r="431" spans="1:22" x14ac:dyDescent="0.3">
      <c r="A431" s="2" t="s">
        <v>448</v>
      </c>
      <c r="B431" s="2" t="s">
        <v>1347</v>
      </c>
      <c r="C431" s="2" t="s">
        <v>1633</v>
      </c>
      <c r="D431" s="2" t="s">
        <v>1638</v>
      </c>
      <c r="E431" s="2">
        <v>2023</v>
      </c>
      <c r="F431" s="2" t="s">
        <v>1641</v>
      </c>
      <c r="G431" s="2">
        <v>4050</v>
      </c>
      <c r="H431" s="2">
        <v>12925</v>
      </c>
      <c r="I431" s="2">
        <v>10995</v>
      </c>
      <c r="J431" s="2">
        <v>60207</v>
      </c>
      <c r="K431" s="2">
        <v>11.59</v>
      </c>
      <c r="L431" s="2">
        <v>6</v>
      </c>
      <c r="M431" s="2">
        <v>2.2000000000000002</v>
      </c>
      <c r="N431" s="2">
        <v>14.7</v>
      </c>
      <c r="O431" s="2">
        <v>23.79</v>
      </c>
      <c r="P431" s="2">
        <v>1.1000000000000001</v>
      </c>
      <c r="Q431" s="2">
        <v>15313</v>
      </c>
      <c r="R431" s="2">
        <v>4389</v>
      </c>
      <c r="S431" s="2">
        <v>13</v>
      </c>
      <c r="T431">
        <f t="shared" si="18"/>
        <v>52346250</v>
      </c>
      <c r="U431">
        <f t="shared" si="19"/>
        <v>44529750</v>
      </c>
      <c r="V431">
        <f t="shared" si="20"/>
        <v>7756293</v>
      </c>
    </row>
    <row r="432" spans="1:22" x14ac:dyDescent="0.3">
      <c r="A432" s="2" t="s">
        <v>449</v>
      </c>
      <c r="B432" s="2" t="s">
        <v>1147</v>
      </c>
      <c r="C432" s="2" t="s">
        <v>1634</v>
      </c>
      <c r="D432" s="2" t="s">
        <v>1638</v>
      </c>
      <c r="E432" s="2">
        <v>2024</v>
      </c>
      <c r="F432" s="2" t="s">
        <v>1642</v>
      </c>
      <c r="G432" s="2">
        <v>2788</v>
      </c>
      <c r="H432" s="2">
        <v>3480</v>
      </c>
      <c r="I432" s="2">
        <v>2896</v>
      </c>
      <c r="J432" s="2">
        <v>268401</v>
      </c>
      <c r="K432" s="2">
        <v>8.23</v>
      </c>
      <c r="L432" s="2">
        <v>3</v>
      </c>
      <c r="M432" s="2">
        <v>5.15</v>
      </c>
      <c r="N432" s="2">
        <v>16.670000000000002</v>
      </c>
      <c r="O432" s="2">
        <v>70.19</v>
      </c>
      <c r="P432" s="2">
        <v>3.1</v>
      </c>
      <c r="Q432" s="2">
        <v>2664</v>
      </c>
      <c r="R432" s="2">
        <v>4353</v>
      </c>
      <c r="S432" s="2">
        <v>5</v>
      </c>
      <c r="T432">
        <f t="shared" si="18"/>
        <v>9702240</v>
      </c>
      <c r="U432">
        <f t="shared" si="19"/>
        <v>8074048</v>
      </c>
      <c r="V432">
        <f t="shared" si="20"/>
        <v>1359791</v>
      </c>
    </row>
    <row r="433" spans="1:22" x14ac:dyDescent="0.3">
      <c r="A433" s="2" t="s">
        <v>450</v>
      </c>
      <c r="B433" s="2" t="s">
        <v>1364</v>
      </c>
      <c r="C433" s="2" t="s">
        <v>1633</v>
      </c>
      <c r="D433" s="2" t="s">
        <v>1635</v>
      </c>
      <c r="E433" s="2">
        <v>2023</v>
      </c>
      <c r="F433" s="2" t="s">
        <v>1642</v>
      </c>
      <c r="G433" s="2">
        <v>3548</v>
      </c>
      <c r="H433" s="2">
        <v>17022</v>
      </c>
      <c r="I433" s="2">
        <v>9695</v>
      </c>
      <c r="J433" s="2">
        <v>209292</v>
      </c>
      <c r="K433" s="2">
        <v>1</v>
      </c>
      <c r="L433" s="2">
        <v>11</v>
      </c>
      <c r="M433" s="2">
        <v>1.02</v>
      </c>
      <c r="N433" s="2">
        <v>5.0199999999999996</v>
      </c>
      <c r="O433" s="2">
        <v>82.93</v>
      </c>
      <c r="P433" s="2">
        <v>3.3</v>
      </c>
      <c r="Q433" s="2">
        <v>2119</v>
      </c>
      <c r="R433" s="2">
        <v>8756</v>
      </c>
      <c r="S433" s="2">
        <v>10</v>
      </c>
      <c r="T433">
        <f t="shared" si="18"/>
        <v>60394056</v>
      </c>
      <c r="U433">
        <f t="shared" si="19"/>
        <v>34397860</v>
      </c>
      <c r="V433">
        <f t="shared" si="20"/>
        <v>25786904</v>
      </c>
    </row>
    <row r="434" spans="1:22" x14ac:dyDescent="0.3">
      <c r="A434" s="2" t="s">
        <v>451</v>
      </c>
      <c r="B434" s="2" t="s">
        <v>1365</v>
      </c>
      <c r="C434" s="2" t="s">
        <v>1633</v>
      </c>
      <c r="D434" s="2" t="s">
        <v>1636</v>
      </c>
      <c r="E434" s="2">
        <v>2024</v>
      </c>
      <c r="F434" s="2" t="s">
        <v>1639</v>
      </c>
      <c r="G434" s="2">
        <v>3963</v>
      </c>
      <c r="H434" s="2">
        <v>10484</v>
      </c>
      <c r="I434" s="2">
        <v>7204</v>
      </c>
      <c r="J434" s="2">
        <v>255157</v>
      </c>
      <c r="K434" s="2">
        <v>11.5</v>
      </c>
      <c r="L434" s="2">
        <v>5</v>
      </c>
      <c r="M434" s="2">
        <v>7.52</v>
      </c>
      <c r="N434" s="2">
        <v>22</v>
      </c>
      <c r="O434" s="2">
        <v>54.33</v>
      </c>
      <c r="P434" s="2">
        <v>3.2</v>
      </c>
      <c r="Q434" s="2">
        <v>9482</v>
      </c>
      <c r="R434" s="2">
        <v>6347</v>
      </c>
      <c r="S434" s="2">
        <v>9</v>
      </c>
      <c r="T434">
        <f t="shared" si="18"/>
        <v>41548092</v>
      </c>
      <c r="U434">
        <f t="shared" si="19"/>
        <v>28549452</v>
      </c>
      <c r="V434">
        <f t="shared" si="20"/>
        <v>12743483</v>
      </c>
    </row>
    <row r="435" spans="1:22" x14ac:dyDescent="0.3">
      <c r="A435" s="2" t="s">
        <v>452</v>
      </c>
      <c r="B435" s="2" t="s">
        <v>1366</v>
      </c>
      <c r="C435" s="2" t="s">
        <v>1632</v>
      </c>
      <c r="D435" s="2" t="s">
        <v>1635</v>
      </c>
      <c r="E435" s="2">
        <v>2023</v>
      </c>
      <c r="F435" s="2" t="s">
        <v>1641</v>
      </c>
      <c r="G435" s="2">
        <v>1116</v>
      </c>
      <c r="H435" s="2">
        <v>18675</v>
      </c>
      <c r="I435" s="2">
        <v>11395</v>
      </c>
      <c r="J435" s="2">
        <v>72031</v>
      </c>
      <c r="K435" s="2">
        <v>8.76</v>
      </c>
      <c r="L435" s="2">
        <v>13</v>
      </c>
      <c r="M435" s="2">
        <v>9.06</v>
      </c>
      <c r="N435" s="2">
        <v>4.87</v>
      </c>
      <c r="O435" s="2">
        <v>52.17</v>
      </c>
      <c r="P435" s="2">
        <v>2.9</v>
      </c>
      <c r="Q435" s="2">
        <v>4566</v>
      </c>
      <c r="R435" s="2">
        <v>6277</v>
      </c>
      <c r="S435" s="2">
        <v>13</v>
      </c>
      <c r="T435">
        <f t="shared" si="18"/>
        <v>20841300</v>
      </c>
      <c r="U435">
        <f t="shared" si="19"/>
        <v>12716820</v>
      </c>
      <c r="V435">
        <f t="shared" si="20"/>
        <v>8052449</v>
      </c>
    </row>
    <row r="436" spans="1:22" x14ac:dyDescent="0.3">
      <c r="A436" s="2" t="s">
        <v>453</v>
      </c>
      <c r="B436" s="2" t="s">
        <v>1367</v>
      </c>
      <c r="C436" s="2" t="s">
        <v>1632</v>
      </c>
      <c r="D436" s="2" t="s">
        <v>1638</v>
      </c>
      <c r="E436" s="2">
        <v>2024</v>
      </c>
      <c r="F436" s="2" t="s">
        <v>1642</v>
      </c>
      <c r="G436" s="2">
        <v>4430</v>
      </c>
      <c r="H436" s="2">
        <v>17383</v>
      </c>
      <c r="I436" s="2">
        <v>10617</v>
      </c>
      <c r="J436" s="2">
        <v>392951</v>
      </c>
      <c r="K436" s="2">
        <v>11.73</v>
      </c>
      <c r="L436" s="2">
        <v>11</v>
      </c>
      <c r="M436" s="2">
        <v>7.43</v>
      </c>
      <c r="N436" s="2">
        <v>7.84</v>
      </c>
      <c r="O436" s="2">
        <v>71.12</v>
      </c>
      <c r="P436" s="2">
        <v>4.2</v>
      </c>
      <c r="Q436" s="2">
        <v>10138</v>
      </c>
      <c r="R436" s="2">
        <v>7369</v>
      </c>
      <c r="S436" s="2">
        <v>5</v>
      </c>
      <c r="T436">
        <f t="shared" si="18"/>
        <v>77006690</v>
      </c>
      <c r="U436">
        <f t="shared" si="19"/>
        <v>47033310</v>
      </c>
      <c r="V436">
        <f t="shared" si="20"/>
        <v>29580429</v>
      </c>
    </row>
    <row r="437" spans="1:22" x14ac:dyDescent="0.3">
      <c r="A437" s="2" t="s">
        <v>454</v>
      </c>
      <c r="B437" s="2" t="s">
        <v>1368</v>
      </c>
      <c r="C437" s="2" t="s">
        <v>1634</v>
      </c>
      <c r="D437" s="2" t="s">
        <v>1636</v>
      </c>
      <c r="E437" s="2">
        <v>2024</v>
      </c>
      <c r="F437" s="2" t="s">
        <v>1642</v>
      </c>
      <c r="G437" s="2">
        <v>2494</v>
      </c>
      <c r="H437" s="2">
        <v>6890</v>
      </c>
      <c r="I437" s="2">
        <v>4131</v>
      </c>
      <c r="J437" s="2">
        <v>121312</v>
      </c>
      <c r="K437" s="2">
        <v>11.28</v>
      </c>
      <c r="L437" s="2">
        <v>10</v>
      </c>
      <c r="M437" s="2">
        <v>5.33</v>
      </c>
      <c r="N437" s="2">
        <v>15.51</v>
      </c>
      <c r="O437" s="2">
        <v>10.41</v>
      </c>
      <c r="P437" s="2">
        <v>1.5</v>
      </c>
      <c r="Q437" s="2">
        <v>3837</v>
      </c>
      <c r="R437" s="2">
        <v>2472</v>
      </c>
      <c r="S437" s="2">
        <v>5</v>
      </c>
      <c r="T437">
        <f t="shared" si="18"/>
        <v>17183660</v>
      </c>
      <c r="U437">
        <f t="shared" si="19"/>
        <v>10302714</v>
      </c>
      <c r="V437">
        <f t="shared" si="20"/>
        <v>6759634</v>
      </c>
    </row>
    <row r="438" spans="1:22" x14ac:dyDescent="0.3">
      <c r="A438" s="2" t="s">
        <v>455</v>
      </c>
      <c r="B438" s="2" t="s">
        <v>1052</v>
      </c>
      <c r="C438" s="2" t="s">
        <v>1632</v>
      </c>
      <c r="D438" s="2" t="s">
        <v>1636</v>
      </c>
      <c r="E438" s="2">
        <v>2023</v>
      </c>
      <c r="F438" s="2" t="s">
        <v>1641</v>
      </c>
      <c r="G438" s="2">
        <v>4157</v>
      </c>
      <c r="H438" s="2">
        <v>3107</v>
      </c>
      <c r="I438" s="2">
        <v>13725</v>
      </c>
      <c r="J438" s="2">
        <v>109766</v>
      </c>
      <c r="K438" s="2">
        <v>12.05</v>
      </c>
      <c r="L438" s="2">
        <v>18</v>
      </c>
      <c r="M438" s="2">
        <v>8.61</v>
      </c>
      <c r="N438" s="2">
        <v>15.96</v>
      </c>
      <c r="O438" s="2">
        <v>83.42</v>
      </c>
      <c r="P438" s="2">
        <v>2.2000000000000002</v>
      </c>
      <c r="Q438" s="2">
        <v>7094</v>
      </c>
      <c r="R438" s="2">
        <v>6934</v>
      </c>
      <c r="S438" s="2">
        <v>3</v>
      </c>
      <c r="T438">
        <f t="shared" si="18"/>
        <v>12915799</v>
      </c>
      <c r="U438">
        <f t="shared" si="19"/>
        <v>57054825</v>
      </c>
      <c r="V438">
        <f t="shared" si="20"/>
        <v>-44248792</v>
      </c>
    </row>
    <row r="439" spans="1:22" x14ac:dyDescent="0.3">
      <c r="A439" s="2" t="s">
        <v>456</v>
      </c>
      <c r="B439" s="2" t="s">
        <v>1369</v>
      </c>
      <c r="C439" s="2" t="s">
        <v>1633</v>
      </c>
      <c r="D439" s="2" t="s">
        <v>1635</v>
      </c>
      <c r="E439" s="2">
        <v>2024</v>
      </c>
      <c r="F439" s="2" t="s">
        <v>1642</v>
      </c>
      <c r="G439" s="2">
        <v>3423</v>
      </c>
      <c r="H439" s="2">
        <v>8073</v>
      </c>
      <c r="I439" s="2">
        <v>8262</v>
      </c>
      <c r="J439" s="2">
        <v>193521</v>
      </c>
      <c r="K439" s="2">
        <v>7.77</v>
      </c>
      <c r="L439" s="2">
        <v>4</v>
      </c>
      <c r="M439" s="2">
        <v>6.95</v>
      </c>
      <c r="N439" s="2">
        <v>17.48</v>
      </c>
      <c r="O439" s="2">
        <v>25.8</v>
      </c>
      <c r="P439" s="2">
        <v>3.5</v>
      </c>
      <c r="Q439" s="2">
        <v>3960</v>
      </c>
      <c r="R439" s="2">
        <v>8883</v>
      </c>
      <c r="S439" s="2">
        <v>10</v>
      </c>
      <c r="T439">
        <f t="shared" si="18"/>
        <v>27633879</v>
      </c>
      <c r="U439">
        <f t="shared" si="19"/>
        <v>28280826</v>
      </c>
      <c r="V439">
        <f t="shared" si="20"/>
        <v>-840468</v>
      </c>
    </row>
    <row r="440" spans="1:22" x14ac:dyDescent="0.3">
      <c r="A440" s="2" t="s">
        <v>457</v>
      </c>
      <c r="B440" s="2" t="s">
        <v>1309</v>
      </c>
      <c r="C440" s="2" t="s">
        <v>1632</v>
      </c>
      <c r="D440" s="2" t="s">
        <v>1638</v>
      </c>
      <c r="E440" s="2">
        <v>2023</v>
      </c>
      <c r="F440" s="2" t="s">
        <v>1641</v>
      </c>
      <c r="G440" s="2">
        <v>4019</v>
      </c>
      <c r="H440" s="2">
        <v>18868</v>
      </c>
      <c r="I440" s="2">
        <v>5905</v>
      </c>
      <c r="J440" s="2">
        <v>401977</v>
      </c>
      <c r="K440" s="2">
        <v>2.1</v>
      </c>
      <c r="L440" s="2">
        <v>13</v>
      </c>
      <c r="M440" s="2">
        <v>0.11</v>
      </c>
      <c r="N440" s="2">
        <v>2.8</v>
      </c>
      <c r="O440" s="2">
        <v>88.73</v>
      </c>
      <c r="P440" s="2">
        <v>3.8</v>
      </c>
      <c r="Q440" s="2">
        <v>8320</v>
      </c>
      <c r="R440" s="2">
        <v>6717</v>
      </c>
      <c r="S440" s="2">
        <v>4</v>
      </c>
      <c r="T440">
        <f t="shared" si="18"/>
        <v>75830492</v>
      </c>
      <c r="U440">
        <f t="shared" si="19"/>
        <v>23732195</v>
      </c>
      <c r="V440">
        <f t="shared" si="20"/>
        <v>51696320</v>
      </c>
    </row>
    <row r="441" spans="1:22" x14ac:dyDescent="0.3">
      <c r="A441" s="2" t="s">
        <v>458</v>
      </c>
      <c r="B441" s="2" t="s">
        <v>1293</v>
      </c>
      <c r="C441" s="2" t="s">
        <v>1633</v>
      </c>
      <c r="D441" s="2" t="s">
        <v>1635</v>
      </c>
      <c r="E441" s="2">
        <v>2024</v>
      </c>
      <c r="F441" s="2" t="s">
        <v>1639</v>
      </c>
      <c r="G441" s="2">
        <v>2596</v>
      </c>
      <c r="H441" s="2">
        <v>7276</v>
      </c>
      <c r="I441" s="2">
        <v>3778</v>
      </c>
      <c r="J441" s="2">
        <v>237771</v>
      </c>
      <c r="K441" s="2">
        <v>10.07</v>
      </c>
      <c r="L441" s="2">
        <v>15</v>
      </c>
      <c r="M441" s="2">
        <v>3.94</v>
      </c>
      <c r="N441" s="2">
        <v>21.24</v>
      </c>
      <c r="O441" s="2">
        <v>68.900000000000006</v>
      </c>
      <c r="P441" s="2">
        <v>2.6</v>
      </c>
      <c r="Q441" s="2">
        <v>4942</v>
      </c>
      <c r="R441" s="2">
        <v>5250</v>
      </c>
      <c r="S441" s="2">
        <v>5</v>
      </c>
      <c r="T441">
        <f t="shared" si="18"/>
        <v>18888496</v>
      </c>
      <c r="U441">
        <f t="shared" si="19"/>
        <v>9807688</v>
      </c>
      <c r="V441">
        <f t="shared" si="20"/>
        <v>8843037</v>
      </c>
    </row>
    <row r="442" spans="1:22" x14ac:dyDescent="0.3">
      <c r="A442" s="2" t="s">
        <v>459</v>
      </c>
      <c r="B442" s="2" t="s">
        <v>1305</v>
      </c>
      <c r="C442" s="2" t="s">
        <v>1632</v>
      </c>
      <c r="D442" s="2" t="s">
        <v>1635</v>
      </c>
      <c r="E442" s="2">
        <v>2023</v>
      </c>
      <c r="F442" s="2" t="s">
        <v>1640</v>
      </c>
      <c r="G442" s="2">
        <v>803</v>
      </c>
      <c r="H442" s="2">
        <v>5176</v>
      </c>
      <c r="I442" s="2">
        <v>13728</v>
      </c>
      <c r="J442" s="2">
        <v>287199</v>
      </c>
      <c r="K442" s="2">
        <v>9.31</v>
      </c>
      <c r="L442" s="2">
        <v>12</v>
      </c>
      <c r="M442" s="2">
        <v>8.51</v>
      </c>
      <c r="N442" s="2">
        <v>13.32</v>
      </c>
      <c r="O442" s="2">
        <v>71.94</v>
      </c>
      <c r="P442" s="2">
        <v>4.5</v>
      </c>
      <c r="Q442" s="2">
        <v>17691</v>
      </c>
      <c r="R442" s="2">
        <v>9175</v>
      </c>
      <c r="S442" s="2">
        <v>8</v>
      </c>
      <c r="T442">
        <f t="shared" si="18"/>
        <v>4156328</v>
      </c>
      <c r="U442">
        <f t="shared" si="19"/>
        <v>11023584</v>
      </c>
      <c r="V442">
        <f t="shared" si="20"/>
        <v>-7154455</v>
      </c>
    </row>
    <row r="443" spans="1:22" x14ac:dyDescent="0.3">
      <c r="A443" s="2" t="s">
        <v>460</v>
      </c>
      <c r="B443" s="2" t="s">
        <v>1370</v>
      </c>
      <c r="C443" s="2" t="s">
        <v>1632</v>
      </c>
      <c r="D443" s="2" t="s">
        <v>1637</v>
      </c>
      <c r="E443" s="2">
        <v>2023</v>
      </c>
      <c r="F443" s="2" t="s">
        <v>1639</v>
      </c>
      <c r="G443" s="2">
        <v>2132</v>
      </c>
      <c r="H443" s="2">
        <v>4880</v>
      </c>
      <c r="I443" s="2">
        <v>3639</v>
      </c>
      <c r="J443" s="2">
        <v>286731</v>
      </c>
      <c r="K443" s="2">
        <v>11.13</v>
      </c>
      <c r="L443" s="2">
        <v>19</v>
      </c>
      <c r="M443" s="2">
        <v>3.46</v>
      </c>
      <c r="N443" s="2">
        <v>11.78</v>
      </c>
      <c r="O443" s="2">
        <v>62.5</v>
      </c>
      <c r="P443" s="2">
        <v>2.7</v>
      </c>
      <c r="Q443" s="2">
        <v>20595</v>
      </c>
      <c r="R443" s="2">
        <v>8202</v>
      </c>
      <c r="S443" s="2">
        <v>11</v>
      </c>
      <c r="T443">
        <f t="shared" si="18"/>
        <v>10404160</v>
      </c>
      <c r="U443">
        <f t="shared" si="19"/>
        <v>7758348</v>
      </c>
      <c r="V443">
        <f t="shared" si="20"/>
        <v>2359081</v>
      </c>
    </row>
    <row r="444" spans="1:22" x14ac:dyDescent="0.3">
      <c r="A444" s="2" t="s">
        <v>461</v>
      </c>
      <c r="B444" s="2" t="s">
        <v>1371</v>
      </c>
      <c r="C444" s="2" t="s">
        <v>1634</v>
      </c>
      <c r="D444" s="2" t="s">
        <v>1637</v>
      </c>
      <c r="E444" s="2">
        <v>2024</v>
      </c>
      <c r="F444" s="2" t="s">
        <v>1641</v>
      </c>
      <c r="G444" s="2">
        <v>2824</v>
      </c>
      <c r="H444" s="2">
        <v>10211</v>
      </c>
      <c r="I444" s="2">
        <v>4184</v>
      </c>
      <c r="J444" s="2">
        <v>285841</v>
      </c>
      <c r="K444" s="2">
        <v>2.5499999999999998</v>
      </c>
      <c r="L444" s="2">
        <v>3</v>
      </c>
      <c r="M444" s="2">
        <v>0.35</v>
      </c>
      <c r="N444" s="2">
        <v>24.53</v>
      </c>
      <c r="O444" s="2">
        <v>47.73</v>
      </c>
      <c r="P444" s="2">
        <v>2.6</v>
      </c>
      <c r="Q444" s="2">
        <v>17826</v>
      </c>
      <c r="R444" s="2">
        <v>4258</v>
      </c>
      <c r="S444" s="2">
        <v>9</v>
      </c>
      <c r="T444">
        <f t="shared" si="18"/>
        <v>28835864</v>
      </c>
      <c r="U444">
        <f t="shared" si="19"/>
        <v>11815616</v>
      </c>
      <c r="V444">
        <f t="shared" si="20"/>
        <v>16734407</v>
      </c>
    </row>
    <row r="445" spans="1:22" x14ac:dyDescent="0.3">
      <c r="A445" s="2" t="s">
        <v>462</v>
      </c>
      <c r="B445" s="2" t="s">
        <v>1308</v>
      </c>
      <c r="C445" s="2" t="s">
        <v>1634</v>
      </c>
      <c r="D445" s="2" t="s">
        <v>1637</v>
      </c>
      <c r="E445" s="2">
        <v>2023</v>
      </c>
      <c r="F445" s="2" t="s">
        <v>1641</v>
      </c>
      <c r="G445" s="2">
        <v>2946</v>
      </c>
      <c r="H445" s="2">
        <v>10282</v>
      </c>
      <c r="I445" s="2">
        <v>11651</v>
      </c>
      <c r="J445" s="2">
        <v>161041</v>
      </c>
      <c r="K445" s="2">
        <v>2.92</v>
      </c>
      <c r="L445" s="2">
        <v>10</v>
      </c>
      <c r="M445" s="2">
        <v>7.46</v>
      </c>
      <c r="N445" s="2">
        <v>18.510000000000002</v>
      </c>
      <c r="O445" s="2">
        <v>55.73</v>
      </c>
      <c r="P445" s="2">
        <v>1.1000000000000001</v>
      </c>
      <c r="Q445" s="2">
        <v>12029</v>
      </c>
      <c r="R445" s="2">
        <v>7827</v>
      </c>
      <c r="S445" s="2">
        <v>9</v>
      </c>
      <c r="T445">
        <f t="shared" si="18"/>
        <v>30290772</v>
      </c>
      <c r="U445">
        <f t="shared" si="19"/>
        <v>34323846</v>
      </c>
      <c r="V445">
        <f t="shared" si="20"/>
        <v>-4194115</v>
      </c>
    </row>
    <row r="446" spans="1:22" x14ac:dyDescent="0.3">
      <c r="A446" s="2" t="s">
        <v>463</v>
      </c>
      <c r="B446" s="2" t="s">
        <v>1372</v>
      </c>
      <c r="C446" s="2" t="s">
        <v>1633</v>
      </c>
      <c r="D446" s="2" t="s">
        <v>1636</v>
      </c>
      <c r="E446" s="2">
        <v>2024</v>
      </c>
      <c r="F446" s="2" t="s">
        <v>1639</v>
      </c>
      <c r="G446" s="2">
        <v>4235</v>
      </c>
      <c r="H446" s="2">
        <v>18934</v>
      </c>
      <c r="I446" s="2">
        <v>10853</v>
      </c>
      <c r="J446" s="2">
        <v>166185</v>
      </c>
      <c r="K446" s="2">
        <v>13.36</v>
      </c>
      <c r="L446" s="2">
        <v>16</v>
      </c>
      <c r="M446" s="2">
        <v>8.02</v>
      </c>
      <c r="N446" s="2">
        <v>2.95</v>
      </c>
      <c r="O446" s="2">
        <v>13.71</v>
      </c>
      <c r="P446" s="2">
        <v>3.2</v>
      </c>
      <c r="Q446" s="2">
        <v>19175</v>
      </c>
      <c r="R446" s="2">
        <v>5306</v>
      </c>
      <c r="S446" s="2">
        <v>5</v>
      </c>
      <c r="T446">
        <f t="shared" si="18"/>
        <v>80185490</v>
      </c>
      <c r="U446">
        <f t="shared" si="19"/>
        <v>45962455</v>
      </c>
      <c r="V446">
        <f t="shared" si="20"/>
        <v>34056850</v>
      </c>
    </row>
    <row r="447" spans="1:22" x14ac:dyDescent="0.3">
      <c r="A447" s="2" t="s">
        <v>464</v>
      </c>
      <c r="B447" s="2" t="s">
        <v>1373</v>
      </c>
      <c r="C447" s="2" t="s">
        <v>1634</v>
      </c>
      <c r="D447" s="2" t="s">
        <v>1638</v>
      </c>
      <c r="E447" s="2">
        <v>2023</v>
      </c>
      <c r="F447" s="2" t="s">
        <v>1642</v>
      </c>
      <c r="G447" s="2">
        <v>825</v>
      </c>
      <c r="H447" s="2">
        <v>15497</v>
      </c>
      <c r="I447" s="2">
        <v>11848</v>
      </c>
      <c r="J447" s="2">
        <v>227164</v>
      </c>
      <c r="K447" s="2">
        <v>11.25</v>
      </c>
      <c r="L447" s="2">
        <v>6</v>
      </c>
      <c r="M447" s="2">
        <v>1.61</v>
      </c>
      <c r="N447" s="2">
        <v>18.91</v>
      </c>
      <c r="O447" s="2">
        <v>59.92</v>
      </c>
      <c r="P447" s="2">
        <v>3.8</v>
      </c>
      <c r="Q447" s="2">
        <v>11890</v>
      </c>
      <c r="R447" s="2">
        <v>403</v>
      </c>
      <c r="S447" s="2">
        <v>8</v>
      </c>
      <c r="T447">
        <f t="shared" si="18"/>
        <v>12785025</v>
      </c>
      <c r="U447">
        <f t="shared" si="19"/>
        <v>9774600</v>
      </c>
      <c r="V447">
        <f t="shared" si="20"/>
        <v>2783261</v>
      </c>
    </row>
    <row r="448" spans="1:22" x14ac:dyDescent="0.3">
      <c r="A448" s="2" t="s">
        <v>465</v>
      </c>
      <c r="B448" s="2" t="s">
        <v>1312</v>
      </c>
      <c r="C448" s="2" t="s">
        <v>1632</v>
      </c>
      <c r="D448" s="2" t="s">
        <v>1638</v>
      </c>
      <c r="E448" s="2">
        <v>2024</v>
      </c>
      <c r="F448" s="2" t="s">
        <v>1642</v>
      </c>
      <c r="G448" s="2">
        <v>1675</v>
      </c>
      <c r="H448" s="2">
        <v>7842</v>
      </c>
      <c r="I448" s="2">
        <v>14293</v>
      </c>
      <c r="J448" s="2">
        <v>60350</v>
      </c>
      <c r="K448" s="2">
        <v>13.62</v>
      </c>
      <c r="L448" s="2">
        <v>13</v>
      </c>
      <c r="M448" s="2">
        <v>5.37</v>
      </c>
      <c r="N448" s="2">
        <v>2.38</v>
      </c>
      <c r="O448" s="2">
        <v>60.09</v>
      </c>
      <c r="P448" s="2">
        <v>1.5</v>
      </c>
      <c r="Q448" s="2">
        <v>15530</v>
      </c>
      <c r="R448" s="2">
        <v>433</v>
      </c>
      <c r="S448" s="2">
        <v>11</v>
      </c>
      <c r="T448">
        <f t="shared" si="18"/>
        <v>13135350</v>
      </c>
      <c r="U448">
        <f t="shared" si="19"/>
        <v>23940775</v>
      </c>
      <c r="V448">
        <f t="shared" si="20"/>
        <v>-10865775</v>
      </c>
    </row>
    <row r="449" spans="1:22" x14ac:dyDescent="0.3">
      <c r="A449" s="2" t="s">
        <v>466</v>
      </c>
      <c r="B449" s="2" t="s">
        <v>1053</v>
      </c>
      <c r="C449" s="2" t="s">
        <v>1633</v>
      </c>
      <c r="D449" s="2" t="s">
        <v>1637</v>
      </c>
      <c r="E449" s="2">
        <v>2024</v>
      </c>
      <c r="F449" s="2" t="s">
        <v>1642</v>
      </c>
      <c r="G449" s="2">
        <v>3119</v>
      </c>
      <c r="H449" s="2">
        <v>18843</v>
      </c>
      <c r="I449" s="2">
        <v>1485</v>
      </c>
      <c r="J449" s="2">
        <v>277230</v>
      </c>
      <c r="K449" s="2">
        <v>11.38</v>
      </c>
      <c r="L449" s="2">
        <v>10</v>
      </c>
      <c r="M449" s="2">
        <v>1.92</v>
      </c>
      <c r="N449" s="2">
        <v>0.69</v>
      </c>
      <c r="O449" s="2">
        <v>81.3</v>
      </c>
      <c r="P449" s="2">
        <v>2.2000000000000002</v>
      </c>
      <c r="Q449" s="2">
        <v>6874</v>
      </c>
      <c r="R449" s="2">
        <v>4606</v>
      </c>
      <c r="S449" s="2">
        <v>2</v>
      </c>
      <c r="T449">
        <f t="shared" si="18"/>
        <v>58771317</v>
      </c>
      <c r="U449">
        <f t="shared" si="19"/>
        <v>4631715</v>
      </c>
      <c r="V449">
        <f t="shared" si="20"/>
        <v>53862372</v>
      </c>
    </row>
    <row r="450" spans="1:22" x14ac:dyDescent="0.3">
      <c r="A450" s="2" t="s">
        <v>467</v>
      </c>
      <c r="B450" s="2" t="s">
        <v>1374</v>
      </c>
      <c r="C450" s="2" t="s">
        <v>1633</v>
      </c>
      <c r="D450" s="2" t="s">
        <v>1638</v>
      </c>
      <c r="E450" s="2">
        <v>2023</v>
      </c>
      <c r="F450" s="2" t="s">
        <v>1642</v>
      </c>
      <c r="G450" s="2">
        <v>467</v>
      </c>
      <c r="H450" s="2">
        <v>7559</v>
      </c>
      <c r="I450" s="2">
        <v>14939</v>
      </c>
      <c r="J450" s="2">
        <v>413003</v>
      </c>
      <c r="K450" s="2">
        <v>8.9600000000000009</v>
      </c>
      <c r="L450" s="2">
        <v>8</v>
      </c>
      <c r="M450" s="2">
        <v>7.19</v>
      </c>
      <c r="N450" s="2">
        <v>10.09</v>
      </c>
      <c r="O450" s="2">
        <v>50.45</v>
      </c>
      <c r="P450" s="2">
        <v>4.0999999999999996</v>
      </c>
      <c r="Q450" s="2">
        <v>14642</v>
      </c>
      <c r="R450" s="2">
        <v>2431</v>
      </c>
      <c r="S450" s="2">
        <v>7</v>
      </c>
      <c r="T450">
        <f t="shared" si="18"/>
        <v>3530053</v>
      </c>
      <c r="U450">
        <f t="shared" si="19"/>
        <v>6976513</v>
      </c>
      <c r="V450">
        <f t="shared" si="20"/>
        <v>-3859463</v>
      </c>
    </row>
    <row r="451" spans="1:22" x14ac:dyDescent="0.3">
      <c r="A451" s="2" t="s">
        <v>468</v>
      </c>
      <c r="B451" s="2" t="s">
        <v>1375</v>
      </c>
      <c r="C451" s="2" t="s">
        <v>1632</v>
      </c>
      <c r="D451" s="2" t="s">
        <v>1635</v>
      </c>
      <c r="E451" s="2">
        <v>2024</v>
      </c>
      <c r="F451" s="2" t="s">
        <v>1641</v>
      </c>
      <c r="G451" s="2">
        <v>164</v>
      </c>
      <c r="H451" s="2">
        <v>10384</v>
      </c>
      <c r="I451" s="2">
        <v>8331</v>
      </c>
      <c r="J451" s="2">
        <v>311570</v>
      </c>
      <c r="K451" s="2">
        <v>9.81</v>
      </c>
      <c r="L451" s="2">
        <v>12</v>
      </c>
      <c r="M451" s="2">
        <v>2.72</v>
      </c>
      <c r="N451" s="2">
        <v>24.84</v>
      </c>
      <c r="O451" s="2">
        <v>16.170000000000002</v>
      </c>
      <c r="P451" s="2">
        <v>2.5</v>
      </c>
      <c r="Q451" s="2">
        <v>20539</v>
      </c>
      <c r="R451" s="2">
        <v>4661</v>
      </c>
      <c r="S451" s="2">
        <v>7</v>
      </c>
      <c r="T451">
        <f t="shared" ref="T451:T514" si="21">G451*H451</f>
        <v>1702976</v>
      </c>
      <c r="U451">
        <f t="shared" ref="U451:U514" si="22">G451*I451</f>
        <v>1366284</v>
      </c>
      <c r="V451">
        <f t="shared" ref="V451:V514" si="23">T451-U451-J451</f>
        <v>25122</v>
      </c>
    </row>
    <row r="452" spans="1:22" x14ac:dyDescent="0.3">
      <c r="A452" s="2" t="s">
        <v>469</v>
      </c>
      <c r="B452" s="2" t="s">
        <v>1376</v>
      </c>
      <c r="C452" s="2" t="s">
        <v>1632</v>
      </c>
      <c r="D452" s="2" t="s">
        <v>1635</v>
      </c>
      <c r="E452" s="2">
        <v>2024</v>
      </c>
      <c r="F452" s="2" t="s">
        <v>1641</v>
      </c>
      <c r="G452" s="2">
        <v>666</v>
      </c>
      <c r="H452" s="2">
        <v>7155</v>
      </c>
      <c r="I452" s="2">
        <v>5083</v>
      </c>
      <c r="J452" s="2">
        <v>118487</v>
      </c>
      <c r="K452" s="2">
        <v>13.34</v>
      </c>
      <c r="L452" s="2">
        <v>17</v>
      </c>
      <c r="M452" s="2">
        <v>3.16</v>
      </c>
      <c r="N452" s="2">
        <v>4.37</v>
      </c>
      <c r="O452" s="2">
        <v>34.5</v>
      </c>
      <c r="P452" s="2">
        <v>2</v>
      </c>
      <c r="Q452" s="2">
        <v>13704</v>
      </c>
      <c r="R452" s="2">
        <v>179</v>
      </c>
      <c r="S452" s="2">
        <v>7</v>
      </c>
      <c r="T452">
        <f t="shared" si="21"/>
        <v>4765230</v>
      </c>
      <c r="U452">
        <f t="shared" si="22"/>
        <v>3385278</v>
      </c>
      <c r="V452">
        <f t="shared" si="23"/>
        <v>1261465</v>
      </c>
    </row>
    <row r="453" spans="1:22" x14ac:dyDescent="0.3">
      <c r="A453" s="2" t="s">
        <v>470</v>
      </c>
      <c r="B453" s="2" t="s">
        <v>1145</v>
      </c>
      <c r="C453" s="2" t="s">
        <v>1633</v>
      </c>
      <c r="D453" s="2" t="s">
        <v>1638</v>
      </c>
      <c r="E453" s="2">
        <v>2024</v>
      </c>
      <c r="F453" s="2" t="s">
        <v>1639</v>
      </c>
      <c r="G453" s="2">
        <v>4024</v>
      </c>
      <c r="H453" s="2">
        <v>13591</v>
      </c>
      <c r="I453" s="2">
        <v>8536</v>
      </c>
      <c r="J453" s="2">
        <v>198694</v>
      </c>
      <c r="K453" s="2">
        <v>8.68</v>
      </c>
      <c r="L453" s="2">
        <v>10</v>
      </c>
      <c r="M453" s="2">
        <v>8.4499999999999993</v>
      </c>
      <c r="N453" s="2">
        <v>16.82</v>
      </c>
      <c r="O453" s="2">
        <v>62.45</v>
      </c>
      <c r="P453" s="2">
        <v>3.7</v>
      </c>
      <c r="Q453" s="2">
        <v>8894</v>
      </c>
      <c r="R453" s="2">
        <v>3863</v>
      </c>
      <c r="S453" s="2">
        <v>13</v>
      </c>
      <c r="T453">
        <f t="shared" si="21"/>
        <v>54690184</v>
      </c>
      <c r="U453">
        <f t="shared" si="22"/>
        <v>34348864</v>
      </c>
      <c r="V453">
        <f t="shared" si="23"/>
        <v>20142626</v>
      </c>
    </row>
    <row r="454" spans="1:22" x14ac:dyDescent="0.3">
      <c r="A454" s="2" t="s">
        <v>471</v>
      </c>
      <c r="B454" s="2" t="s">
        <v>1377</v>
      </c>
      <c r="C454" s="2" t="s">
        <v>1633</v>
      </c>
      <c r="D454" s="2" t="s">
        <v>1637</v>
      </c>
      <c r="E454" s="2">
        <v>2023</v>
      </c>
      <c r="F454" s="2" t="s">
        <v>1641</v>
      </c>
      <c r="G454" s="2">
        <v>3317</v>
      </c>
      <c r="H454" s="2">
        <v>16751</v>
      </c>
      <c r="I454" s="2">
        <v>8510</v>
      </c>
      <c r="J454" s="2">
        <v>173853</v>
      </c>
      <c r="K454" s="2">
        <v>9.49</v>
      </c>
      <c r="L454" s="2">
        <v>14</v>
      </c>
      <c r="M454" s="2">
        <v>4.76</v>
      </c>
      <c r="N454" s="2">
        <v>4.33</v>
      </c>
      <c r="O454" s="2">
        <v>29.14</v>
      </c>
      <c r="P454" s="2">
        <v>1.8</v>
      </c>
      <c r="Q454" s="2">
        <v>18588</v>
      </c>
      <c r="R454" s="2">
        <v>5296</v>
      </c>
      <c r="S454" s="2">
        <v>3</v>
      </c>
      <c r="T454">
        <f t="shared" si="21"/>
        <v>55563067</v>
      </c>
      <c r="U454">
        <f t="shared" si="22"/>
        <v>28227670</v>
      </c>
      <c r="V454">
        <f t="shared" si="23"/>
        <v>27161544</v>
      </c>
    </row>
    <row r="455" spans="1:22" x14ac:dyDescent="0.3">
      <c r="A455" s="2" t="s">
        <v>472</v>
      </c>
      <c r="B455" s="2" t="s">
        <v>1378</v>
      </c>
      <c r="C455" s="2" t="s">
        <v>1634</v>
      </c>
      <c r="D455" s="2" t="s">
        <v>1635</v>
      </c>
      <c r="E455" s="2">
        <v>2023</v>
      </c>
      <c r="F455" s="2" t="s">
        <v>1639</v>
      </c>
      <c r="G455" s="2">
        <v>875</v>
      </c>
      <c r="H455" s="2">
        <v>2026</v>
      </c>
      <c r="I455" s="2">
        <v>2419</v>
      </c>
      <c r="J455" s="2">
        <v>365261</v>
      </c>
      <c r="K455" s="2">
        <v>2.35</v>
      </c>
      <c r="L455" s="2">
        <v>18</v>
      </c>
      <c r="M455" s="2">
        <v>6.7</v>
      </c>
      <c r="N455" s="2">
        <v>18.12</v>
      </c>
      <c r="O455" s="2">
        <v>32.44</v>
      </c>
      <c r="P455" s="2">
        <v>4.5999999999999996</v>
      </c>
      <c r="Q455" s="2">
        <v>2325</v>
      </c>
      <c r="R455" s="2">
        <v>832</v>
      </c>
      <c r="S455" s="2">
        <v>9</v>
      </c>
      <c r="T455">
        <f t="shared" si="21"/>
        <v>1772750</v>
      </c>
      <c r="U455">
        <f t="shared" si="22"/>
        <v>2116625</v>
      </c>
      <c r="V455">
        <f t="shared" si="23"/>
        <v>-709136</v>
      </c>
    </row>
    <row r="456" spans="1:22" x14ac:dyDescent="0.3">
      <c r="A456" s="2" t="s">
        <v>473</v>
      </c>
      <c r="B456" s="2" t="s">
        <v>1379</v>
      </c>
      <c r="C456" s="2" t="s">
        <v>1634</v>
      </c>
      <c r="D456" s="2" t="s">
        <v>1638</v>
      </c>
      <c r="E456" s="2">
        <v>2024</v>
      </c>
      <c r="F456" s="2" t="s">
        <v>1640</v>
      </c>
      <c r="G456" s="2">
        <v>1566</v>
      </c>
      <c r="H456" s="2">
        <v>4724</v>
      </c>
      <c r="I456" s="2">
        <v>14775</v>
      </c>
      <c r="J456" s="2">
        <v>285062</v>
      </c>
      <c r="K456" s="2">
        <v>7.11</v>
      </c>
      <c r="L456" s="2">
        <v>0</v>
      </c>
      <c r="M456" s="2">
        <v>4.0199999999999996</v>
      </c>
      <c r="N456" s="2">
        <v>12.63</v>
      </c>
      <c r="O456" s="2">
        <v>75.64</v>
      </c>
      <c r="P456" s="2">
        <v>1.4</v>
      </c>
      <c r="Q456" s="2">
        <v>10696</v>
      </c>
      <c r="R456" s="2">
        <v>4076</v>
      </c>
      <c r="S456" s="2">
        <v>6</v>
      </c>
      <c r="T456">
        <f t="shared" si="21"/>
        <v>7397784</v>
      </c>
      <c r="U456">
        <f t="shared" si="22"/>
        <v>23137650</v>
      </c>
      <c r="V456">
        <f t="shared" si="23"/>
        <v>-16024928</v>
      </c>
    </row>
    <row r="457" spans="1:22" x14ac:dyDescent="0.3">
      <c r="A457" s="2" t="s">
        <v>474</v>
      </c>
      <c r="B457" s="2" t="s">
        <v>1256</v>
      </c>
      <c r="C457" s="2" t="s">
        <v>1633</v>
      </c>
      <c r="D457" s="2" t="s">
        <v>1635</v>
      </c>
      <c r="E457" s="2">
        <v>2024</v>
      </c>
      <c r="F457" s="2" t="s">
        <v>1639</v>
      </c>
      <c r="G457" s="2">
        <v>3196</v>
      </c>
      <c r="H457" s="2">
        <v>16569</v>
      </c>
      <c r="I457" s="2">
        <v>14072</v>
      </c>
      <c r="J457" s="2">
        <v>283077</v>
      </c>
      <c r="K457" s="2">
        <v>10.75</v>
      </c>
      <c r="L457" s="2">
        <v>3</v>
      </c>
      <c r="M457" s="2">
        <v>2.98</v>
      </c>
      <c r="N457" s="2">
        <v>17</v>
      </c>
      <c r="O457" s="2">
        <v>56.75</v>
      </c>
      <c r="P457" s="2">
        <v>3.8</v>
      </c>
      <c r="Q457" s="2">
        <v>13152</v>
      </c>
      <c r="R457" s="2">
        <v>5759</v>
      </c>
      <c r="S457" s="2">
        <v>6</v>
      </c>
      <c r="T457">
        <f t="shared" si="21"/>
        <v>52954524</v>
      </c>
      <c r="U457">
        <f t="shared" si="22"/>
        <v>44974112</v>
      </c>
      <c r="V457">
        <f t="shared" si="23"/>
        <v>7697335</v>
      </c>
    </row>
    <row r="458" spans="1:22" x14ac:dyDescent="0.3">
      <c r="A458" s="2" t="s">
        <v>475</v>
      </c>
      <c r="B458" s="2" t="s">
        <v>1190</v>
      </c>
      <c r="C458" s="2" t="s">
        <v>1632</v>
      </c>
      <c r="D458" s="2" t="s">
        <v>1638</v>
      </c>
      <c r="E458" s="2">
        <v>2023</v>
      </c>
      <c r="F458" s="2" t="s">
        <v>1641</v>
      </c>
      <c r="G458" s="2">
        <v>462</v>
      </c>
      <c r="H458" s="2">
        <v>13036</v>
      </c>
      <c r="I458" s="2">
        <v>13635</v>
      </c>
      <c r="J458" s="2">
        <v>413228</v>
      </c>
      <c r="K458" s="2">
        <v>4.0599999999999996</v>
      </c>
      <c r="L458" s="2">
        <v>13</v>
      </c>
      <c r="M458" s="2">
        <v>6.25</v>
      </c>
      <c r="N458" s="2">
        <v>5.07</v>
      </c>
      <c r="O458" s="2">
        <v>50.68</v>
      </c>
      <c r="P458" s="2">
        <v>3</v>
      </c>
      <c r="Q458" s="2">
        <v>18260</v>
      </c>
      <c r="R458" s="2">
        <v>1484</v>
      </c>
      <c r="S458" s="2">
        <v>3</v>
      </c>
      <c r="T458">
        <f t="shared" si="21"/>
        <v>6022632</v>
      </c>
      <c r="U458">
        <f t="shared" si="22"/>
        <v>6299370</v>
      </c>
      <c r="V458">
        <f t="shared" si="23"/>
        <v>-689966</v>
      </c>
    </row>
    <row r="459" spans="1:22" x14ac:dyDescent="0.3">
      <c r="A459" s="2" t="s">
        <v>476</v>
      </c>
      <c r="B459" s="2" t="s">
        <v>1380</v>
      </c>
      <c r="C459" s="2" t="s">
        <v>1633</v>
      </c>
      <c r="D459" s="2" t="s">
        <v>1635</v>
      </c>
      <c r="E459" s="2">
        <v>2024</v>
      </c>
      <c r="F459" s="2" t="s">
        <v>1639</v>
      </c>
      <c r="G459" s="2">
        <v>778</v>
      </c>
      <c r="H459" s="2">
        <v>15047</v>
      </c>
      <c r="I459" s="2">
        <v>7668</v>
      </c>
      <c r="J459" s="2">
        <v>73782</v>
      </c>
      <c r="K459" s="2">
        <v>3.03</v>
      </c>
      <c r="L459" s="2">
        <v>13</v>
      </c>
      <c r="M459" s="2">
        <v>1.55</v>
      </c>
      <c r="N459" s="2">
        <v>18.64</v>
      </c>
      <c r="O459" s="2">
        <v>35.479999999999997</v>
      </c>
      <c r="P459" s="2">
        <v>4.5</v>
      </c>
      <c r="Q459" s="2">
        <v>2472</v>
      </c>
      <c r="R459" s="2">
        <v>2224</v>
      </c>
      <c r="S459" s="2">
        <v>5</v>
      </c>
      <c r="T459">
        <f t="shared" si="21"/>
        <v>11706566</v>
      </c>
      <c r="U459">
        <f t="shared" si="22"/>
        <v>5965704</v>
      </c>
      <c r="V459">
        <f t="shared" si="23"/>
        <v>5667080</v>
      </c>
    </row>
    <row r="460" spans="1:22" x14ac:dyDescent="0.3">
      <c r="A460" s="2" t="s">
        <v>477</v>
      </c>
      <c r="B460" s="2" t="s">
        <v>1186</v>
      </c>
      <c r="C460" s="2" t="s">
        <v>1632</v>
      </c>
      <c r="D460" s="2" t="s">
        <v>1637</v>
      </c>
      <c r="E460" s="2">
        <v>2023</v>
      </c>
      <c r="F460" s="2" t="s">
        <v>1641</v>
      </c>
      <c r="G460" s="2">
        <v>3398</v>
      </c>
      <c r="H460" s="2">
        <v>19759</v>
      </c>
      <c r="I460" s="2">
        <v>2231</v>
      </c>
      <c r="J460" s="2">
        <v>340598</v>
      </c>
      <c r="K460" s="2">
        <v>4.71</v>
      </c>
      <c r="L460" s="2">
        <v>2</v>
      </c>
      <c r="M460" s="2">
        <v>3.73</v>
      </c>
      <c r="N460" s="2">
        <v>24.89</v>
      </c>
      <c r="O460" s="2">
        <v>68.47</v>
      </c>
      <c r="P460" s="2">
        <v>1.5</v>
      </c>
      <c r="Q460" s="2">
        <v>12768</v>
      </c>
      <c r="R460" s="2">
        <v>6752</v>
      </c>
      <c r="S460" s="2">
        <v>13</v>
      </c>
      <c r="T460">
        <f t="shared" si="21"/>
        <v>67141082</v>
      </c>
      <c r="U460">
        <f t="shared" si="22"/>
        <v>7580938</v>
      </c>
      <c r="V460">
        <f t="shared" si="23"/>
        <v>59219546</v>
      </c>
    </row>
    <row r="461" spans="1:22" x14ac:dyDescent="0.3">
      <c r="A461" s="2" t="s">
        <v>478</v>
      </c>
      <c r="B461" s="2" t="s">
        <v>1381</v>
      </c>
      <c r="C461" s="2" t="s">
        <v>1634</v>
      </c>
      <c r="D461" s="2" t="s">
        <v>1638</v>
      </c>
      <c r="E461" s="2">
        <v>2023</v>
      </c>
      <c r="F461" s="2" t="s">
        <v>1640</v>
      </c>
      <c r="G461" s="2">
        <v>2858</v>
      </c>
      <c r="H461" s="2">
        <v>3263</v>
      </c>
      <c r="I461" s="2">
        <v>9867</v>
      </c>
      <c r="J461" s="2">
        <v>380048</v>
      </c>
      <c r="K461" s="2">
        <v>3.62</v>
      </c>
      <c r="L461" s="2">
        <v>16</v>
      </c>
      <c r="M461" s="2">
        <v>2.09</v>
      </c>
      <c r="N461" s="2">
        <v>16.64</v>
      </c>
      <c r="O461" s="2">
        <v>33.020000000000003</v>
      </c>
      <c r="P461" s="2">
        <v>3.7</v>
      </c>
      <c r="Q461" s="2">
        <v>1943</v>
      </c>
      <c r="R461" s="2">
        <v>5383</v>
      </c>
      <c r="S461" s="2">
        <v>10</v>
      </c>
      <c r="T461">
        <f t="shared" si="21"/>
        <v>9325654</v>
      </c>
      <c r="U461">
        <f t="shared" si="22"/>
        <v>28199886</v>
      </c>
      <c r="V461">
        <f t="shared" si="23"/>
        <v>-19254280</v>
      </c>
    </row>
    <row r="462" spans="1:22" x14ac:dyDescent="0.3">
      <c r="A462" s="2" t="s">
        <v>479</v>
      </c>
      <c r="B462" s="2" t="s">
        <v>1382</v>
      </c>
      <c r="C462" s="2" t="s">
        <v>1634</v>
      </c>
      <c r="D462" s="2" t="s">
        <v>1636</v>
      </c>
      <c r="E462" s="2">
        <v>2023</v>
      </c>
      <c r="F462" s="2" t="s">
        <v>1641</v>
      </c>
      <c r="G462" s="2">
        <v>725</v>
      </c>
      <c r="H462" s="2">
        <v>10212</v>
      </c>
      <c r="I462" s="2">
        <v>5513</v>
      </c>
      <c r="J462" s="2">
        <v>179936</v>
      </c>
      <c r="K462" s="2">
        <v>3.22</v>
      </c>
      <c r="L462" s="2">
        <v>2</v>
      </c>
      <c r="M462" s="2">
        <v>6.96</v>
      </c>
      <c r="N462" s="2">
        <v>12.34</v>
      </c>
      <c r="O462" s="2">
        <v>68.97</v>
      </c>
      <c r="P462" s="2">
        <v>3.3</v>
      </c>
      <c r="Q462" s="2">
        <v>2254</v>
      </c>
      <c r="R462" s="2">
        <v>7276</v>
      </c>
      <c r="S462" s="2">
        <v>10</v>
      </c>
      <c r="T462">
        <f t="shared" si="21"/>
        <v>7403700</v>
      </c>
      <c r="U462">
        <f t="shared" si="22"/>
        <v>3996925</v>
      </c>
      <c r="V462">
        <f t="shared" si="23"/>
        <v>3226839</v>
      </c>
    </row>
    <row r="463" spans="1:22" x14ac:dyDescent="0.3">
      <c r="A463" s="2" t="s">
        <v>480</v>
      </c>
      <c r="B463" s="2" t="s">
        <v>1383</v>
      </c>
      <c r="C463" s="2" t="s">
        <v>1632</v>
      </c>
      <c r="D463" s="2" t="s">
        <v>1635</v>
      </c>
      <c r="E463" s="2">
        <v>2023</v>
      </c>
      <c r="F463" s="2" t="s">
        <v>1642</v>
      </c>
      <c r="G463" s="2">
        <v>3515</v>
      </c>
      <c r="H463" s="2">
        <v>7297</v>
      </c>
      <c r="I463" s="2">
        <v>11453</v>
      </c>
      <c r="J463" s="2">
        <v>458808</v>
      </c>
      <c r="K463" s="2">
        <v>6.37</v>
      </c>
      <c r="L463" s="2">
        <v>15</v>
      </c>
      <c r="M463" s="2">
        <v>9.44</v>
      </c>
      <c r="N463" s="2">
        <v>23.08</v>
      </c>
      <c r="O463" s="2">
        <v>15.61</v>
      </c>
      <c r="P463" s="2">
        <v>2.9</v>
      </c>
      <c r="Q463" s="2">
        <v>17523</v>
      </c>
      <c r="R463" s="2">
        <v>9490</v>
      </c>
      <c r="S463" s="2">
        <v>7</v>
      </c>
      <c r="T463">
        <f t="shared" si="21"/>
        <v>25648955</v>
      </c>
      <c r="U463">
        <f t="shared" si="22"/>
        <v>40257295</v>
      </c>
      <c r="V463">
        <f t="shared" si="23"/>
        <v>-15067148</v>
      </c>
    </row>
    <row r="464" spans="1:22" x14ac:dyDescent="0.3">
      <c r="A464" s="2" t="s">
        <v>481</v>
      </c>
      <c r="B464" s="2" t="s">
        <v>1384</v>
      </c>
      <c r="C464" s="2" t="s">
        <v>1632</v>
      </c>
      <c r="D464" s="2" t="s">
        <v>1637</v>
      </c>
      <c r="E464" s="2">
        <v>2024</v>
      </c>
      <c r="F464" s="2" t="s">
        <v>1641</v>
      </c>
      <c r="G464" s="2">
        <v>2554</v>
      </c>
      <c r="H464" s="2">
        <v>10708</v>
      </c>
      <c r="I464" s="2">
        <v>10357</v>
      </c>
      <c r="J464" s="2">
        <v>203245</v>
      </c>
      <c r="K464" s="2">
        <v>13.62</v>
      </c>
      <c r="L464" s="2">
        <v>13</v>
      </c>
      <c r="M464" s="2">
        <v>9.9600000000000009</v>
      </c>
      <c r="N464" s="2">
        <v>0.4</v>
      </c>
      <c r="O464" s="2">
        <v>79.16</v>
      </c>
      <c r="P464" s="2">
        <v>3</v>
      </c>
      <c r="Q464" s="2">
        <v>11863</v>
      </c>
      <c r="R464" s="2">
        <v>6705</v>
      </c>
      <c r="S464" s="2">
        <v>12</v>
      </c>
      <c r="T464">
        <f t="shared" si="21"/>
        <v>27348232</v>
      </c>
      <c r="U464">
        <f t="shared" si="22"/>
        <v>26451778</v>
      </c>
      <c r="V464">
        <f t="shared" si="23"/>
        <v>693209</v>
      </c>
    </row>
    <row r="465" spans="1:22" x14ac:dyDescent="0.3">
      <c r="A465" s="2" t="s">
        <v>482</v>
      </c>
      <c r="B465" s="2" t="s">
        <v>1385</v>
      </c>
      <c r="C465" s="2" t="s">
        <v>1633</v>
      </c>
      <c r="D465" s="2" t="s">
        <v>1636</v>
      </c>
      <c r="E465" s="2">
        <v>2024</v>
      </c>
      <c r="F465" s="2" t="s">
        <v>1640</v>
      </c>
      <c r="G465" s="2">
        <v>3017</v>
      </c>
      <c r="H465" s="2">
        <v>6609</v>
      </c>
      <c r="I465" s="2">
        <v>10235</v>
      </c>
      <c r="J465" s="2">
        <v>476420</v>
      </c>
      <c r="K465" s="2">
        <v>7.61</v>
      </c>
      <c r="L465" s="2">
        <v>19</v>
      </c>
      <c r="M465" s="2">
        <v>4.5</v>
      </c>
      <c r="N465" s="2">
        <v>18.25</v>
      </c>
      <c r="O465" s="2">
        <v>49.97</v>
      </c>
      <c r="P465" s="2">
        <v>3.9</v>
      </c>
      <c r="Q465" s="2">
        <v>12397</v>
      </c>
      <c r="R465" s="2">
        <v>5807</v>
      </c>
      <c r="S465" s="2">
        <v>10</v>
      </c>
      <c r="T465">
        <f t="shared" si="21"/>
        <v>19939353</v>
      </c>
      <c r="U465">
        <f t="shared" si="22"/>
        <v>30878995</v>
      </c>
      <c r="V465">
        <f t="shared" si="23"/>
        <v>-11416062</v>
      </c>
    </row>
    <row r="466" spans="1:22" x14ac:dyDescent="0.3">
      <c r="A466" s="2" t="s">
        <v>483</v>
      </c>
      <c r="B466" s="2" t="s">
        <v>1386</v>
      </c>
      <c r="C466" s="2" t="s">
        <v>1634</v>
      </c>
      <c r="D466" s="2" t="s">
        <v>1638</v>
      </c>
      <c r="E466" s="2">
        <v>2024</v>
      </c>
      <c r="F466" s="2" t="s">
        <v>1641</v>
      </c>
      <c r="G466" s="2">
        <v>2836</v>
      </c>
      <c r="H466" s="2">
        <v>18000</v>
      </c>
      <c r="I466" s="2">
        <v>5798</v>
      </c>
      <c r="J466" s="2">
        <v>478812</v>
      </c>
      <c r="K466" s="2">
        <v>2.82</v>
      </c>
      <c r="L466" s="2">
        <v>12</v>
      </c>
      <c r="M466" s="2">
        <v>2.5299999999999998</v>
      </c>
      <c r="N466" s="2">
        <v>22.22</v>
      </c>
      <c r="O466" s="2">
        <v>45.08</v>
      </c>
      <c r="P466" s="2">
        <v>4.8</v>
      </c>
      <c r="Q466" s="2">
        <v>6896</v>
      </c>
      <c r="R466" s="2">
        <v>2392</v>
      </c>
      <c r="S466" s="2">
        <v>5</v>
      </c>
      <c r="T466">
        <f t="shared" si="21"/>
        <v>51048000</v>
      </c>
      <c r="U466">
        <f t="shared" si="22"/>
        <v>16443128</v>
      </c>
      <c r="V466">
        <f t="shared" si="23"/>
        <v>34126060</v>
      </c>
    </row>
    <row r="467" spans="1:22" x14ac:dyDescent="0.3">
      <c r="A467" s="2" t="s">
        <v>484</v>
      </c>
      <c r="B467" s="2" t="s">
        <v>1269</v>
      </c>
      <c r="C467" s="2" t="s">
        <v>1634</v>
      </c>
      <c r="D467" s="2" t="s">
        <v>1636</v>
      </c>
      <c r="E467" s="2">
        <v>2023</v>
      </c>
      <c r="F467" s="2" t="s">
        <v>1639</v>
      </c>
      <c r="G467" s="2">
        <v>1172</v>
      </c>
      <c r="H467" s="2">
        <v>3933</v>
      </c>
      <c r="I467" s="2">
        <v>962</v>
      </c>
      <c r="J467" s="2">
        <v>477540</v>
      </c>
      <c r="K467" s="2">
        <v>1.1499999999999999</v>
      </c>
      <c r="L467" s="2">
        <v>14</v>
      </c>
      <c r="M467" s="2">
        <v>4.43</v>
      </c>
      <c r="N467" s="2">
        <v>1.54</v>
      </c>
      <c r="O467" s="2">
        <v>58.88</v>
      </c>
      <c r="P467" s="2">
        <v>1.4</v>
      </c>
      <c r="Q467" s="2">
        <v>4965</v>
      </c>
      <c r="R467" s="2">
        <v>8476</v>
      </c>
      <c r="S467" s="2">
        <v>12</v>
      </c>
      <c r="T467">
        <f t="shared" si="21"/>
        <v>4609476</v>
      </c>
      <c r="U467">
        <f t="shared" si="22"/>
        <v>1127464</v>
      </c>
      <c r="V467">
        <f t="shared" si="23"/>
        <v>3004472</v>
      </c>
    </row>
    <row r="468" spans="1:22" x14ac:dyDescent="0.3">
      <c r="A468" s="2" t="s">
        <v>485</v>
      </c>
      <c r="B468" s="2" t="s">
        <v>1153</v>
      </c>
      <c r="C468" s="2" t="s">
        <v>1633</v>
      </c>
      <c r="D468" s="2" t="s">
        <v>1637</v>
      </c>
      <c r="E468" s="2">
        <v>2024</v>
      </c>
      <c r="F468" s="2" t="s">
        <v>1642</v>
      </c>
      <c r="G468" s="2">
        <v>4129</v>
      </c>
      <c r="H468" s="2">
        <v>18467</v>
      </c>
      <c r="I468" s="2">
        <v>2774</v>
      </c>
      <c r="J468" s="2">
        <v>172258</v>
      </c>
      <c r="K468" s="2">
        <v>10.44</v>
      </c>
      <c r="L468" s="2">
        <v>13</v>
      </c>
      <c r="M468" s="2">
        <v>8.4700000000000006</v>
      </c>
      <c r="N468" s="2">
        <v>11.25</v>
      </c>
      <c r="O468" s="2">
        <v>59.94</v>
      </c>
      <c r="P468" s="2">
        <v>1.1000000000000001</v>
      </c>
      <c r="Q468" s="2">
        <v>4211</v>
      </c>
      <c r="R468" s="2">
        <v>1097</v>
      </c>
      <c r="S468" s="2">
        <v>2</v>
      </c>
      <c r="T468">
        <f t="shared" si="21"/>
        <v>76250243</v>
      </c>
      <c r="U468">
        <f t="shared" si="22"/>
        <v>11453846</v>
      </c>
      <c r="V468">
        <f t="shared" si="23"/>
        <v>64624139</v>
      </c>
    </row>
    <row r="469" spans="1:22" x14ac:dyDescent="0.3">
      <c r="A469" s="2" t="s">
        <v>486</v>
      </c>
      <c r="B469" s="2" t="s">
        <v>1322</v>
      </c>
      <c r="C469" s="2" t="s">
        <v>1633</v>
      </c>
      <c r="D469" s="2" t="s">
        <v>1635</v>
      </c>
      <c r="E469" s="2">
        <v>2024</v>
      </c>
      <c r="F469" s="2" t="s">
        <v>1640</v>
      </c>
      <c r="G469" s="2">
        <v>1621</v>
      </c>
      <c r="H469" s="2">
        <v>5667</v>
      </c>
      <c r="I469" s="2">
        <v>4091</v>
      </c>
      <c r="J469" s="2">
        <v>161668</v>
      </c>
      <c r="K469" s="2">
        <v>5.74</v>
      </c>
      <c r="L469" s="2">
        <v>18</v>
      </c>
      <c r="M469" s="2">
        <v>2.06</v>
      </c>
      <c r="N469" s="2">
        <v>5.12</v>
      </c>
      <c r="O469" s="2">
        <v>20.56</v>
      </c>
      <c r="P469" s="2">
        <v>4.2</v>
      </c>
      <c r="Q469" s="2">
        <v>20291</v>
      </c>
      <c r="R469" s="2">
        <v>4764</v>
      </c>
      <c r="S469" s="2">
        <v>3</v>
      </c>
      <c r="T469">
        <f t="shared" si="21"/>
        <v>9186207</v>
      </c>
      <c r="U469">
        <f t="shared" si="22"/>
        <v>6631511</v>
      </c>
      <c r="V469">
        <f t="shared" si="23"/>
        <v>2393028</v>
      </c>
    </row>
    <row r="470" spans="1:22" x14ac:dyDescent="0.3">
      <c r="A470" s="2" t="s">
        <v>487</v>
      </c>
      <c r="B470" s="2" t="s">
        <v>1105</v>
      </c>
      <c r="C470" s="2" t="s">
        <v>1634</v>
      </c>
      <c r="D470" s="2" t="s">
        <v>1636</v>
      </c>
      <c r="E470" s="2">
        <v>2024</v>
      </c>
      <c r="F470" s="2" t="s">
        <v>1639</v>
      </c>
      <c r="G470" s="2">
        <v>2193</v>
      </c>
      <c r="H470" s="2">
        <v>19273</v>
      </c>
      <c r="I470" s="2">
        <v>9261</v>
      </c>
      <c r="J470" s="2">
        <v>436328</v>
      </c>
      <c r="K470" s="2">
        <v>12.33</v>
      </c>
      <c r="L470" s="2">
        <v>5</v>
      </c>
      <c r="M470" s="2">
        <v>9.52</v>
      </c>
      <c r="N470" s="2">
        <v>14.16</v>
      </c>
      <c r="O470" s="2">
        <v>70.5</v>
      </c>
      <c r="P470" s="2">
        <v>1.4</v>
      </c>
      <c r="Q470" s="2">
        <v>7247</v>
      </c>
      <c r="R470" s="2">
        <v>2457</v>
      </c>
      <c r="S470" s="2">
        <v>14</v>
      </c>
      <c r="T470">
        <f t="shared" si="21"/>
        <v>42265689</v>
      </c>
      <c r="U470">
        <f t="shared" si="22"/>
        <v>20309373</v>
      </c>
      <c r="V470">
        <f t="shared" si="23"/>
        <v>21519988</v>
      </c>
    </row>
    <row r="471" spans="1:22" x14ac:dyDescent="0.3">
      <c r="A471" s="2" t="s">
        <v>488</v>
      </c>
      <c r="B471" s="2" t="s">
        <v>1387</v>
      </c>
      <c r="C471" s="2" t="s">
        <v>1634</v>
      </c>
      <c r="D471" s="2" t="s">
        <v>1636</v>
      </c>
      <c r="E471" s="2">
        <v>2024</v>
      </c>
      <c r="F471" s="2" t="s">
        <v>1641</v>
      </c>
      <c r="G471" s="2">
        <v>1737</v>
      </c>
      <c r="H471" s="2">
        <v>9857</v>
      </c>
      <c r="I471" s="2">
        <v>1431</v>
      </c>
      <c r="J471" s="2">
        <v>473966</v>
      </c>
      <c r="K471" s="2">
        <v>9.89</v>
      </c>
      <c r="L471" s="2">
        <v>9</v>
      </c>
      <c r="M471" s="2">
        <v>3.42</v>
      </c>
      <c r="N471" s="2">
        <v>16.239999999999998</v>
      </c>
      <c r="O471" s="2">
        <v>32.07</v>
      </c>
      <c r="P471" s="2">
        <v>4.9000000000000004</v>
      </c>
      <c r="Q471" s="2">
        <v>19607</v>
      </c>
      <c r="R471" s="2">
        <v>5591</v>
      </c>
      <c r="S471" s="2">
        <v>2</v>
      </c>
      <c r="T471">
        <f t="shared" si="21"/>
        <v>17121609</v>
      </c>
      <c r="U471">
        <f t="shared" si="22"/>
        <v>2485647</v>
      </c>
      <c r="V471">
        <f t="shared" si="23"/>
        <v>14161996</v>
      </c>
    </row>
    <row r="472" spans="1:22" x14ac:dyDescent="0.3">
      <c r="A472" s="2" t="s">
        <v>489</v>
      </c>
      <c r="B472" s="2" t="s">
        <v>1388</v>
      </c>
      <c r="C472" s="2" t="s">
        <v>1634</v>
      </c>
      <c r="D472" s="2" t="s">
        <v>1637</v>
      </c>
      <c r="E472" s="2">
        <v>2024</v>
      </c>
      <c r="F472" s="2" t="s">
        <v>1639</v>
      </c>
      <c r="G472" s="2">
        <v>4182</v>
      </c>
      <c r="H472" s="2">
        <v>7654</v>
      </c>
      <c r="I472" s="2">
        <v>1705</v>
      </c>
      <c r="J472" s="2">
        <v>328710</v>
      </c>
      <c r="K472" s="2">
        <v>11.94</v>
      </c>
      <c r="L472" s="2">
        <v>14</v>
      </c>
      <c r="M472" s="2">
        <v>9.86</v>
      </c>
      <c r="N472" s="2">
        <v>7.57</v>
      </c>
      <c r="O472" s="2">
        <v>82.4</v>
      </c>
      <c r="P472" s="2">
        <v>3.5</v>
      </c>
      <c r="Q472" s="2">
        <v>3419</v>
      </c>
      <c r="R472" s="2">
        <v>1779</v>
      </c>
      <c r="S472" s="2">
        <v>9</v>
      </c>
      <c r="T472">
        <f t="shared" si="21"/>
        <v>32009028</v>
      </c>
      <c r="U472">
        <f t="shared" si="22"/>
        <v>7130310</v>
      </c>
      <c r="V472">
        <f t="shared" si="23"/>
        <v>24550008</v>
      </c>
    </row>
    <row r="473" spans="1:22" x14ac:dyDescent="0.3">
      <c r="A473" s="2" t="s">
        <v>490</v>
      </c>
      <c r="B473" s="2" t="s">
        <v>1165</v>
      </c>
      <c r="C473" s="2" t="s">
        <v>1634</v>
      </c>
      <c r="D473" s="2" t="s">
        <v>1637</v>
      </c>
      <c r="E473" s="2">
        <v>2024</v>
      </c>
      <c r="F473" s="2" t="s">
        <v>1639</v>
      </c>
      <c r="G473" s="2">
        <v>3901</v>
      </c>
      <c r="H473" s="2">
        <v>10420</v>
      </c>
      <c r="I473" s="2">
        <v>12463</v>
      </c>
      <c r="J473" s="2">
        <v>188262</v>
      </c>
      <c r="K473" s="2">
        <v>4.08</v>
      </c>
      <c r="L473" s="2">
        <v>19</v>
      </c>
      <c r="M473" s="2">
        <v>8.39</v>
      </c>
      <c r="N473" s="2">
        <v>11.5</v>
      </c>
      <c r="O473" s="2">
        <v>75.430000000000007</v>
      </c>
      <c r="P473" s="2">
        <v>3.6</v>
      </c>
      <c r="Q473" s="2">
        <v>18802</v>
      </c>
      <c r="R473" s="2">
        <v>5815</v>
      </c>
      <c r="S473" s="2">
        <v>10</v>
      </c>
      <c r="T473">
        <f t="shared" si="21"/>
        <v>40648420</v>
      </c>
      <c r="U473">
        <f t="shared" si="22"/>
        <v>48618163</v>
      </c>
      <c r="V473">
        <f t="shared" si="23"/>
        <v>-8158005</v>
      </c>
    </row>
    <row r="474" spans="1:22" x14ac:dyDescent="0.3">
      <c r="A474" s="2" t="s">
        <v>491</v>
      </c>
      <c r="B474" s="2" t="s">
        <v>1350</v>
      </c>
      <c r="C474" s="2" t="s">
        <v>1633</v>
      </c>
      <c r="D474" s="2" t="s">
        <v>1636</v>
      </c>
      <c r="E474" s="2">
        <v>2024</v>
      </c>
      <c r="F474" s="2" t="s">
        <v>1640</v>
      </c>
      <c r="G474" s="2">
        <v>3490</v>
      </c>
      <c r="H474" s="2">
        <v>19927</v>
      </c>
      <c r="I474" s="2">
        <v>12245</v>
      </c>
      <c r="J474" s="2">
        <v>88333</v>
      </c>
      <c r="K474" s="2">
        <v>10.39</v>
      </c>
      <c r="L474" s="2">
        <v>5</v>
      </c>
      <c r="M474" s="2">
        <v>8.09</v>
      </c>
      <c r="N474" s="2">
        <v>6.98</v>
      </c>
      <c r="O474" s="2">
        <v>37.700000000000003</v>
      </c>
      <c r="P474" s="2">
        <v>1.8</v>
      </c>
      <c r="Q474" s="2">
        <v>14973</v>
      </c>
      <c r="R474" s="2">
        <v>4986</v>
      </c>
      <c r="S474" s="2">
        <v>11</v>
      </c>
      <c r="T474">
        <f t="shared" si="21"/>
        <v>69545230</v>
      </c>
      <c r="U474">
        <f t="shared" si="22"/>
        <v>42735050</v>
      </c>
      <c r="V474">
        <f t="shared" si="23"/>
        <v>26721847</v>
      </c>
    </row>
    <row r="475" spans="1:22" x14ac:dyDescent="0.3">
      <c r="A475" s="2" t="s">
        <v>492</v>
      </c>
      <c r="B475" s="2" t="s">
        <v>1389</v>
      </c>
      <c r="C475" s="2" t="s">
        <v>1632</v>
      </c>
      <c r="D475" s="2" t="s">
        <v>1638</v>
      </c>
      <c r="E475" s="2">
        <v>2024</v>
      </c>
      <c r="F475" s="2" t="s">
        <v>1641</v>
      </c>
      <c r="G475" s="2">
        <v>3816</v>
      </c>
      <c r="H475" s="2">
        <v>18662</v>
      </c>
      <c r="I475" s="2">
        <v>2814</v>
      </c>
      <c r="J475" s="2">
        <v>434073</v>
      </c>
      <c r="K475" s="2">
        <v>3.96</v>
      </c>
      <c r="L475" s="2">
        <v>9</v>
      </c>
      <c r="M475" s="2">
        <v>3.18</v>
      </c>
      <c r="N475" s="2">
        <v>9.23</v>
      </c>
      <c r="O475" s="2">
        <v>74.62</v>
      </c>
      <c r="P475" s="2">
        <v>2</v>
      </c>
      <c r="Q475" s="2">
        <v>18465</v>
      </c>
      <c r="R475" s="2">
        <v>7540</v>
      </c>
      <c r="S475" s="2">
        <v>13</v>
      </c>
      <c r="T475">
        <f t="shared" si="21"/>
        <v>71214192</v>
      </c>
      <c r="U475">
        <f t="shared" si="22"/>
        <v>10738224</v>
      </c>
      <c r="V475">
        <f t="shared" si="23"/>
        <v>60041895</v>
      </c>
    </row>
    <row r="476" spans="1:22" x14ac:dyDescent="0.3">
      <c r="A476" s="2" t="s">
        <v>493</v>
      </c>
      <c r="B476" s="2" t="s">
        <v>1390</v>
      </c>
      <c r="C476" s="2" t="s">
        <v>1632</v>
      </c>
      <c r="D476" s="2" t="s">
        <v>1638</v>
      </c>
      <c r="E476" s="2">
        <v>2023</v>
      </c>
      <c r="F476" s="2" t="s">
        <v>1641</v>
      </c>
      <c r="G476" s="2">
        <v>2376</v>
      </c>
      <c r="H476" s="2">
        <v>1713</v>
      </c>
      <c r="I476" s="2">
        <v>10633</v>
      </c>
      <c r="J476" s="2">
        <v>261977</v>
      </c>
      <c r="K476" s="2">
        <v>14.09</v>
      </c>
      <c r="L476" s="2">
        <v>6</v>
      </c>
      <c r="M476" s="2">
        <v>0.09</v>
      </c>
      <c r="N476" s="2">
        <v>3.99</v>
      </c>
      <c r="O476" s="2">
        <v>38.51</v>
      </c>
      <c r="P476" s="2">
        <v>3.6</v>
      </c>
      <c r="Q476" s="2">
        <v>15735</v>
      </c>
      <c r="R476" s="2">
        <v>6921</v>
      </c>
      <c r="S476" s="2">
        <v>7</v>
      </c>
      <c r="T476">
        <f t="shared" si="21"/>
        <v>4070088</v>
      </c>
      <c r="U476">
        <f t="shared" si="22"/>
        <v>25264008</v>
      </c>
      <c r="V476">
        <f t="shared" si="23"/>
        <v>-21455897</v>
      </c>
    </row>
    <row r="477" spans="1:22" x14ac:dyDescent="0.3">
      <c r="A477" s="2" t="s">
        <v>494</v>
      </c>
      <c r="B477" s="2" t="s">
        <v>1095</v>
      </c>
      <c r="C477" s="2" t="s">
        <v>1632</v>
      </c>
      <c r="D477" s="2" t="s">
        <v>1636</v>
      </c>
      <c r="E477" s="2">
        <v>2023</v>
      </c>
      <c r="F477" s="2" t="s">
        <v>1642</v>
      </c>
      <c r="G477" s="2">
        <v>2964</v>
      </c>
      <c r="H477" s="2">
        <v>5262</v>
      </c>
      <c r="I477" s="2">
        <v>8696</v>
      </c>
      <c r="J477" s="2">
        <v>139571</v>
      </c>
      <c r="K477" s="2">
        <v>9.5500000000000007</v>
      </c>
      <c r="L477" s="2">
        <v>16</v>
      </c>
      <c r="M477" s="2">
        <v>3.82</v>
      </c>
      <c r="N477" s="2">
        <v>22.14</v>
      </c>
      <c r="O477" s="2">
        <v>18.079999999999998</v>
      </c>
      <c r="P477" s="2">
        <v>4.5999999999999996</v>
      </c>
      <c r="Q477" s="2">
        <v>17210</v>
      </c>
      <c r="R477" s="2">
        <v>3627</v>
      </c>
      <c r="S477" s="2">
        <v>3</v>
      </c>
      <c r="T477">
        <f t="shared" si="21"/>
        <v>15596568</v>
      </c>
      <c r="U477">
        <f t="shared" si="22"/>
        <v>25774944</v>
      </c>
      <c r="V477">
        <f t="shared" si="23"/>
        <v>-10317947</v>
      </c>
    </row>
    <row r="478" spans="1:22" x14ac:dyDescent="0.3">
      <c r="A478" s="2" t="s">
        <v>495</v>
      </c>
      <c r="B478" s="2" t="s">
        <v>1272</v>
      </c>
      <c r="C478" s="2" t="s">
        <v>1634</v>
      </c>
      <c r="D478" s="2" t="s">
        <v>1638</v>
      </c>
      <c r="E478" s="2">
        <v>2024</v>
      </c>
      <c r="F478" s="2" t="s">
        <v>1642</v>
      </c>
      <c r="G478" s="2">
        <v>4002</v>
      </c>
      <c r="H478" s="2">
        <v>14899</v>
      </c>
      <c r="I478" s="2">
        <v>1004</v>
      </c>
      <c r="J478" s="2">
        <v>170263</v>
      </c>
      <c r="K478" s="2">
        <v>4.87</v>
      </c>
      <c r="L478" s="2">
        <v>17</v>
      </c>
      <c r="M478" s="2">
        <v>3.02</v>
      </c>
      <c r="N478" s="2">
        <v>0.25</v>
      </c>
      <c r="O478" s="2">
        <v>86.95</v>
      </c>
      <c r="P478" s="2">
        <v>4.9000000000000004</v>
      </c>
      <c r="Q478" s="2">
        <v>15934</v>
      </c>
      <c r="R478" s="2">
        <v>6913</v>
      </c>
      <c r="S478" s="2">
        <v>7</v>
      </c>
      <c r="T478">
        <f t="shared" si="21"/>
        <v>59625798</v>
      </c>
      <c r="U478">
        <f t="shared" si="22"/>
        <v>4018008</v>
      </c>
      <c r="V478">
        <f t="shared" si="23"/>
        <v>55437527</v>
      </c>
    </row>
    <row r="479" spans="1:22" x14ac:dyDescent="0.3">
      <c r="A479" s="2" t="s">
        <v>496</v>
      </c>
      <c r="B479" s="2" t="s">
        <v>1391</v>
      </c>
      <c r="C479" s="2" t="s">
        <v>1632</v>
      </c>
      <c r="D479" s="2" t="s">
        <v>1635</v>
      </c>
      <c r="E479" s="2">
        <v>2024</v>
      </c>
      <c r="F479" s="2" t="s">
        <v>1639</v>
      </c>
      <c r="G479" s="2">
        <v>645</v>
      </c>
      <c r="H479" s="2">
        <v>11268</v>
      </c>
      <c r="I479" s="2">
        <v>1381</v>
      </c>
      <c r="J479" s="2">
        <v>444805</v>
      </c>
      <c r="K479" s="2">
        <v>4.04</v>
      </c>
      <c r="L479" s="2">
        <v>16</v>
      </c>
      <c r="M479" s="2">
        <v>0.37</v>
      </c>
      <c r="N479" s="2">
        <v>22.06</v>
      </c>
      <c r="O479" s="2">
        <v>62.21</v>
      </c>
      <c r="P479" s="2">
        <v>1.8</v>
      </c>
      <c r="Q479" s="2">
        <v>14978</v>
      </c>
      <c r="R479" s="2">
        <v>2845</v>
      </c>
      <c r="S479" s="2">
        <v>10</v>
      </c>
      <c r="T479">
        <f t="shared" si="21"/>
        <v>7267860</v>
      </c>
      <c r="U479">
        <f t="shared" si="22"/>
        <v>890745</v>
      </c>
      <c r="V479">
        <f t="shared" si="23"/>
        <v>5932310</v>
      </c>
    </row>
    <row r="480" spans="1:22" x14ac:dyDescent="0.3">
      <c r="A480" s="2" t="s">
        <v>497</v>
      </c>
      <c r="B480" s="2" t="s">
        <v>1236</v>
      </c>
      <c r="C480" s="2" t="s">
        <v>1634</v>
      </c>
      <c r="D480" s="2" t="s">
        <v>1635</v>
      </c>
      <c r="E480" s="2">
        <v>2024</v>
      </c>
      <c r="F480" s="2" t="s">
        <v>1641</v>
      </c>
      <c r="G480" s="2">
        <v>778</v>
      </c>
      <c r="H480" s="2">
        <v>12140</v>
      </c>
      <c r="I480" s="2">
        <v>6475</v>
      </c>
      <c r="J480" s="2">
        <v>75235</v>
      </c>
      <c r="K480" s="2">
        <v>2.86</v>
      </c>
      <c r="L480" s="2">
        <v>8</v>
      </c>
      <c r="M480" s="2">
        <v>5.05</v>
      </c>
      <c r="N480" s="2">
        <v>14.29</v>
      </c>
      <c r="O480" s="2">
        <v>46.49</v>
      </c>
      <c r="P480" s="2">
        <v>1.5</v>
      </c>
      <c r="Q480" s="2">
        <v>5381</v>
      </c>
      <c r="R480" s="2">
        <v>4190</v>
      </c>
      <c r="S480" s="2">
        <v>13</v>
      </c>
      <c r="T480">
        <f t="shared" si="21"/>
        <v>9444920</v>
      </c>
      <c r="U480">
        <f t="shared" si="22"/>
        <v>5037550</v>
      </c>
      <c r="V480">
        <f t="shared" si="23"/>
        <v>4332135</v>
      </c>
    </row>
    <row r="481" spans="1:22" x14ac:dyDescent="0.3">
      <c r="A481" s="2" t="s">
        <v>498</v>
      </c>
      <c r="B481" s="2" t="s">
        <v>1392</v>
      </c>
      <c r="C481" s="2" t="s">
        <v>1634</v>
      </c>
      <c r="D481" s="2" t="s">
        <v>1638</v>
      </c>
      <c r="E481" s="2">
        <v>2023</v>
      </c>
      <c r="F481" s="2" t="s">
        <v>1640</v>
      </c>
      <c r="G481" s="2">
        <v>1415</v>
      </c>
      <c r="H481" s="2">
        <v>8231</v>
      </c>
      <c r="I481" s="2">
        <v>9832</v>
      </c>
      <c r="J481" s="2">
        <v>50159</v>
      </c>
      <c r="K481" s="2">
        <v>10.42</v>
      </c>
      <c r="L481" s="2">
        <v>9</v>
      </c>
      <c r="M481" s="2">
        <v>4.03</v>
      </c>
      <c r="N481" s="2">
        <v>8.2899999999999991</v>
      </c>
      <c r="O481" s="2">
        <v>41.82</v>
      </c>
      <c r="P481" s="2">
        <v>1.2</v>
      </c>
      <c r="Q481" s="2">
        <v>3499</v>
      </c>
      <c r="R481" s="2">
        <v>6258</v>
      </c>
      <c r="S481" s="2">
        <v>4</v>
      </c>
      <c r="T481">
        <f t="shared" si="21"/>
        <v>11646865</v>
      </c>
      <c r="U481">
        <f t="shared" si="22"/>
        <v>13912280</v>
      </c>
      <c r="V481">
        <f t="shared" si="23"/>
        <v>-2315574</v>
      </c>
    </row>
    <row r="482" spans="1:22" x14ac:dyDescent="0.3">
      <c r="A482" s="2" t="s">
        <v>499</v>
      </c>
      <c r="B482" s="2" t="s">
        <v>1388</v>
      </c>
      <c r="C482" s="2" t="s">
        <v>1633</v>
      </c>
      <c r="D482" s="2" t="s">
        <v>1635</v>
      </c>
      <c r="E482" s="2">
        <v>2023</v>
      </c>
      <c r="F482" s="2" t="s">
        <v>1640</v>
      </c>
      <c r="G482" s="2">
        <v>4542</v>
      </c>
      <c r="H482" s="2">
        <v>7291</v>
      </c>
      <c r="I482" s="2">
        <v>14924</v>
      </c>
      <c r="J482" s="2">
        <v>193217</v>
      </c>
      <c r="K482" s="2">
        <v>3.28</v>
      </c>
      <c r="L482" s="2">
        <v>9</v>
      </c>
      <c r="M482" s="2">
        <v>6.35</v>
      </c>
      <c r="N482" s="2">
        <v>18.079999999999998</v>
      </c>
      <c r="O482" s="2">
        <v>35.979999999999997</v>
      </c>
      <c r="P482" s="2">
        <v>4.5</v>
      </c>
      <c r="Q482" s="2">
        <v>16349</v>
      </c>
      <c r="R482" s="2">
        <v>8661</v>
      </c>
      <c r="S482" s="2">
        <v>10</v>
      </c>
      <c r="T482">
        <f t="shared" si="21"/>
        <v>33115722</v>
      </c>
      <c r="U482">
        <f t="shared" si="22"/>
        <v>67784808</v>
      </c>
      <c r="V482">
        <f t="shared" si="23"/>
        <v>-34862303</v>
      </c>
    </row>
    <row r="483" spans="1:22" x14ac:dyDescent="0.3">
      <c r="A483" s="2" t="s">
        <v>500</v>
      </c>
      <c r="B483" s="2" t="s">
        <v>1393</v>
      </c>
      <c r="C483" s="2" t="s">
        <v>1632</v>
      </c>
      <c r="D483" s="2" t="s">
        <v>1636</v>
      </c>
      <c r="E483" s="2">
        <v>2023</v>
      </c>
      <c r="F483" s="2" t="s">
        <v>1641</v>
      </c>
      <c r="G483" s="2">
        <v>748</v>
      </c>
      <c r="H483" s="2">
        <v>17322</v>
      </c>
      <c r="I483" s="2">
        <v>6147</v>
      </c>
      <c r="J483" s="2">
        <v>212993</v>
      </c>
      <c r="K483" s="2">
        <v>8.93</v>
      </c>
      <c r="L483" s="2">
        <v>6</v>
      </c>
      <c r="M483" s="2">
        <v>6.21</v>
      </c>
      <c r="N483" s="2">
        <v>12.69</v>
      </c>
      <c r="O483" s="2">
        <v>88.52</v>
      </c>
      <c r="P483" s="2">
        <v>2.2000000000000002</v>
      </c>
      <c r="Q483" s="2">
        <v>12403</v>
      </c>
      <c r="R483" s="2">
        <v>7571</v>
      </c>
      <c r="S483" s="2">
        <v>3</v>
      </c>
      <c r="T483">
        <f t="shared" si="21"/>
        <v>12956856</v>
      </c>
      <c r="U483">
        <f t="shared" si="22"/>
        <v>4597956</v>
      </c>
      <c r="V483">
        <f t="shared" si="23"/>
        <v>8145907</v>
      </c>
    </row>
    <row r="484" spans="1:22" x14ac:dyDescent="0.3">
      <c r="A484" s="2" t="s">
        <v>501</v>
      </c>
      <c r="B484" s="2" t="s">
        <v>1021</v>
      </c>
      <c r="C484" s="2" t="s">
        <v>1633</v>
      </c>
      <c r="D484" s="2" t="s">
        <v>1638</v>
      </c>
      <c r="E484" s="2">
        <v>2023</v>
      </c>
      <c r="F484" s="2" t="s">
        <v>1639</v>
      </c>
      <c r="G484" s="2">
        <v>445</v>
      </c>
      <c r="H484" s="2">
        <v>10283</v>
      </c>
      <c r="I484" s="2">
        <v>10711</v>
      </c>
      <c r="J484" s="2">
        <v>417003</v>
      </c>
      <c r="K484" s="2">
        <v>3.97</v>
      </c>
      <c r="L484" s="2">
        <v>15</v>
      </c>
      <c r="M484" s="2">
        <v>1.21</v>
      </c>
      <c r="N484" s="2">
        <v>12.48</v>
      </c>
      <c r="O484" s="2">
        <v>20.78</v>
      </c>
      <c r="P484" s="2">
        <v>1</v>
      </c>
      <c r="Q484" s="2">
        <v>18284</v>
      </c>
      <c r="R484" s="2">
        <v>3843</v>
      </c>
      <c r="S484" s="2">
        <v>12</v>
      </c>
      <c r="T484">
        <f t="shared" si="21"/>
        <v>4575935</v>
      </c>
      <c r="U484">
        <f t="shared" si="22"/>
        <v>4766395</v>
      </c>
      <c r="V484">
        <f t="shared" si="23"/>
        <v>-607463</v>
      </c>
    </row>
    <row r="485" spans="1:22" x14ac:dyDescent="0.3">
      <c r="A485" s="2" t="s">
        <v>502</v>
      </c>
      <c r="B485" s="2" t="s">
        <v>1394</v>
      </c>
      <c r="C485" s="2" t="s">
        <v>1633</v>
      </c>
      <c r="D485" s="2" t="s">
        <v>1636</v>
      </c>
      <c r="E485" s="2">
        <v>2023</v>
      </c>
      <c r="F485" s="2" t="s">
        <v>1642</v>
      </c>
      <c r="G485" s="2">
        <v>4221</v>
      </c>
      <c r="H485" s="2">
        <v>15121</v>
      </c>
      <c r="I485" s="2">
        <v>14730</v>
      </c>
      <c r="J485" s="2">
        <v>197309</v>
      </c>
      <c r="K485" s="2">
        <v>9.93</v>
      </c>
      <c r="L485" s="2">
        <v>17</v>
      </c>
      <c r="M485" s="2">
        <v>9.77</v>
      </c>
      <c r="N485" s="2">
        <v>2.75</v>
      </c>
      <c r="O485" s="2">
        <v>35.18</v>
      </c>
      <c r="P485" s="2">
        <v>1.9</v>
      </c>
      <c r="Q485" s="2">
        <v>16200</v>
      </c>
      <c r="R485" s="2">
        <v>9995</v>
      </c>
      <c r="S485" s="2">
        <v>6</v>
      </c>
      <c r="T485">
        <f t="shared" si="21"/>
        <v>63825741</v>
      </c>
      <c r="U485">
        <f t="shared" si="22"/>
        <v>62175330</v>
      </c>
      <c r="V485">
        <f t="shared" si="23"/>
        <v>1453102</v>
      </c>
    </row>
    <row r="486" spans="1:22" x14ac:dyDescent="0.3">
      <c r="A486" s="2" t="s">
        <v>503</v>
      </c>
      <c r="B486" s="2" t="s">
        <v>1069</v>
      </c>
      <c r="C486" s="2" t="s">
        <v>1633</v>
      </c>
      <c r="D486" s="2" t="s">
        <v>1635</v>
      </c>
      <c r="E486" s="2">
        <v>2024</v>
      </c>
      <c r="F486" s="2" t="s">
        <v>1642</v>
      </c>
      <c r="G486" s="2">
        <v>4410</v>
      </c>
      <c r="H486" s="2">
        <v>17519</v>
      </c>
      <c r="I486" s="2">
        <v>3443</v>
      </c>
      <c r="J486" s="2">
        <v>157507</v>
      </c>
      <c r="K486" s="2">
        <v>12.22</v>
      </c>
      <c r="L486" s="2">
        <v>5</v>
      </c>
      <c r="M486" s="2">
        <v>1.87</v>
      </c>
      <c r="N486" s="2">
        <v>9.74</v>
      </c>
      <c r="O486" s="2">
        <v>48.84</v>
      </c>
      <c r="P486" s="2">
        <v>2.4</v>
      </c>
      <c r="Q486" s="2">
        <v>6945</v>
      </c>
      <c r="R486" s="2">
        <v>7108</v>
      </c>
      <c r="S486" s="2">
        <v>12</v>
      </c>
      <c r="T486">
        <f t="shared" si="21"/>
        <v>77258790</v>
      </c>
      <c r="U486">
        <f t="shared" si="22"/>
        <v>15183630</v>
      </c>
      <c r="V486">
        <f t="shared" si="23"/>
        <v>61917653</v>
      </c>
    </row>
    <row r="487" spans="1:22" x14ac:dyDescent="0.3">
      <c r="A487" s="2" t="s">
        <v>504</v>
      </c>
      <c r="B487" s="2" t="s">
        <v>1206</v>
      </c>
      <c r="C487" s="2" t="s">
        <v>1634</v>
      </c>
      <c r="D487" s="2" t="s">
        <v>1638</v>
      </c>
      <c r="E487" s="2">
        <v>2023</v>
      </c>
      <c r="F487" s="2" t="s">
        <v>1640</v>
      </c>
      <c r="G487" s="2">
        <v>2552</v>
      </c>
      <c r="H487" s="2">
        <v>4220</v>
      </c>
      <c r="I487" s="2">
        <v>8817</v>
      </c>
      <c r="J487" s="2">
        <v>451460</v>
      </c>
      <c r="K487" s="2">
        <v>11.67</v>
      </c>
      <c r="L487" s="2">
        <v>19</v>
      </c>
      <c r="M487" s="2">
        <v>4.45</v>
      </c>
      <c r="N487" s="2">
        <v>6.03</v>
      </c>
      <c r="O487" s="2">
        <v>48.24</v>
      </c>
      <c r="P487" s="2">
        <v>5</v>
      </c>
      <c r="Q487" s="2">
        <v>4128</v>
      </c>
      <c r="R487" s="2">
        <v>3424</v>
      </c>
      <c r="S487" s="2">
        <v>3</v>
      </c>
      <c r="T487">
        <f t="shared" si="21"/>
        <v>10769440</v>
      </c>
      <c r="U487">
        <f t="shared" si="22"/>
        <v>22500984</v>
      </c>
      <c r="V487">
        <f t="shared" si="23"/>
        <v>-12183004</v>
      </c>
    </row>
    <row r="488" spans="1:22" x14ac:dyDescent="0.3">
      <c r="A488" s="2" t="s">
        <v>505</v>
      </c>
      <c r="B488" s="2" t="s">
        <v>1395</v>
      </c>
      <c r="C488" s="2" t="s">
        <v>1632</v>
      </c>
      <c r="D488" s="2" t="s">
        <v>1636</v>
      </c>
      <c r="E488" s="2">
        <v>2023</v>
      </c>
      <c r="F488" s="2" t="s">
        <v>1642</v>
      </c>
      <c r="G488" s="2">
        <v>1869</v>
      </c>
      <c r="H488" s="2">
        <v>10405</v>
      </c>
      <c r="I488" s="2">
        <v>3097</v>
      </c>
      <c r="J488" s="2">
        <v>64743</v>
      </c>
      <c r="K488" s="2">
        <v>11.41</v>
      </c>
      <c r="L488" s="2">
        <v>0</v>
      </c>
      <c r="M488" s="2">
        <v>4.88</v>
      </c>
      <c r="N488" s="2">
        <v>0.39</v>
      </c>
      <c r="O488" s="2">
        <v>47.71</v>
      </c>
      <c r="P488" s="2">
        <v>3.1</v>
      </c>
      <c r="Q488" s="2">
        <v>19540</v>
      </c>
      <c r="R488" s="2">
        <v>8732</v>
      </c>
      <c r="S488" s="2">
        <v>8</v>
      </c>
      <c r="T488">
        <f t="shared" si="21"/>
        <v>19446945</v>
      </c>
      <c r="U488">
        <f t="shared" si="22"/>
        <v>5788293</v>
      </c>
      <c r="V488">
        <f t="shared" si="23"/>
        <v>13593909</v>
      </c>
    </row>
    <row r="489" spans="1:22" x14ac:dyDescent="0.3">
      <c r="A489" s="2" t="s">
        <v>506</v>
      </c>
      <c r="B489" s="2" t="s">
        <v>1034</v>
      </c>
      <c r="C489" s="2" t="s">
        <v>1633</v>
      </c>
      <c r="D489" s="2" t="s">
        <v>1635</v>
      </c>
      <c r="E489" s="2">
        <v>2024</v>
      </c>
      <c r="F489" s="2" t="s">
        <v>1641</v>
      </c>
      <c r="G489" s="2">
        <v>767</v>
      </c>
      <c r="H489" s="2">
        <v>10627</v>
      </c>
      <c r="I489" s="2">
        <v>1674</v>
      </c>
      <c r="J489" s="2">
        <v>278174</v>
      </c>
      <c r="K489" s="2">
        <v>2.82</v>
      </c>
      <c r="L489" s="2">
        <v>0</v>
      </c>
      <c r="M489" s="2">
        <v>8.1300000000000008</v>
      </c>
      <c r="N489" s="2">
        <v>9</v>
      </c>
      <c r="O489" s="2">
        <v>24.06</v>
      </c>
      <c r="P489" s="2">
        <v>1.8</v>
      </c>
      <c r="Q489" s="2">
        <v>18504</v>
      </c>
      <c r="R489" s="2">
        <v>3357</v>
      </c>
      <c r="S489" s="2">
        <v>12</v>
      </c>
      <c r="T489">
        <f t="shared" si="21"/>
        <v>8150909</v>
      </c>
      <c r="U489">
        <f t="shared" si="22"/>
        <v>1283958</v>
      </c>
      <c r="V489">
        <f t="shared" si="23"/>
        <v>6588777</v>
      </c>
    </row>
    <row r="490" spans="1:22" x14ac:dyDescent="0.3">
      <c r="A490" s="2" t="s">
        <v>507</v>
      </c>
      <c r="B490" s="2" t="s">
        <v>1396</v>
      </c>
      <c r="C490" s="2" t="s">
        <v>1634</v>
      </c>
      <c r="D490" s="2" t="s">
        <v>1638</v>
      </c>
      <c r="E490" s="2">
        <v>2024</v>
      </c>
      <c r="F490" s="2" t="s">
        <v>1641</v>
      </c>
      <c r="G490" s="2">
        <v>2832</v>
      </c>
      <c r="H490" s="2">
        <v>17885</v>
      </c>
      <c r="I490" s="2">
        <v>6360</v>
      </c>
      <c r="J490" s="2">
        <v>96101</v>
      </c>
      <c r="K490" s="2">
        <v>1.33</v>
      </c>
      <c r="L490" s="2">
        <v>11</v>
      </c>
      <c r="M490" s="2">
        <v>0.99</v>
      </c>
      <c r="N490" s="2">
        <v>2.25</v>
      </c>
      <c r="O490" s="2">
        <v>21.59</v>
      </c>
      <c r="P490" s="2">
        <v>2.2999999999999998</v>
      </c>
      <c r="Q490" s="2">
        <v>1746</v>
      </c>
      <c r="R490" s="2">
        <v>326</v>
      </c>
      <c r="S490" s="2">
        <v>11</v>
      </c>
      <c r="T490">
        <f t="shared" si="21"/>
        <v>50650320</v>
      </c>
      <c r="U490">
        <f t="shared" si="22"/>
        <v>18011520</v>
      </c>
      <c r="V490">
        <f t="shared" si="23"/>
        <v>32542699</v>
      </c>
    </row>
    <row r="491" spans="1:22" x14ac:dyDescent="0.3">
      <c r="A491" s="2" t="s">
        <v>508</v>
      </c>
      <c r="B491" s="2" t="s">
        <v>1299</v>
      </c>
      <c r="C491" s="2" t="s">
        <v>1634</v>
      </c>
      <c r="D491" s="2" t="s">
        <v>1637</v>
      </c>
      <c r="E491" s="2">
        <v>2024</v>
      </c>
      <c r="F491" s="2" t="s">
        <v>1640</v>
      </c>
      <c r="G491" s="2">
        <v>4996</v>
      </c>
      <c r="H491" s="2">
        <v>7868</v>
      </c>
      <c r="I491" s="2">
        <v>1489</v>
      </c>
      <c r="J491" s="2">
        <v>292717</v>
      </c>
      <c r="K491" s="2">
        <v>10.48</v>
      </c>
      <c r="L491" s="2">
        <v>1</v>
      </c>
      <c r="M491" s="2">
        <v>4.29</v>
      </c>
      <c r="N491" s="2">
        <v>6.42</v>
      </c>
      <c r="O491" s="2">
        <v>30.38</v>
      </c>
      <c r="P491" s="2">
        <v>2.2999999999999998</v>
      </c>
      <c r="Q491" s="2">
        <v>6712</v>
      </c>
      <c r="R491" s="2">
        <v>2501</v>
      </c>
      <c r="S491" s="2">
        <v>10</v>
      </c>
      <c r="T491">
        <f t="shared" si="21"/>
        <v>39308528</v>
      </c>
      <c r="U491">
        <f t="shared" si="22"/>
        <v>7439044</v>
      </c>
      <c r="V491">
        <f t="shared" si="23"/>
        <v>31576767</v>
      </c>
    </row>
    <row r="492" spans="1:22" x14ac:dyDescent="0.3">
      <c r="A492" s="2" t="s">
        <v>509</v>
      </c>
      <c r="B492" s="2" t="s">
        <v>1397</v>
      </c>
      <c r="C492" s="2" t="s">
        <v>1632</v>
      </c>
      <c r="D492" s="2" t="s">
        <v>1636</v>
      </c>
      <c r="E492" s="2">
        <v>2024</v>
      </c>
      <c r="F492" s="2" t="s">
        <v>1641</v>
      </c>
      <c r="G492" s="2">
        <v>3627</v>
      </c>
      <c r="H492" s="2">
        <v>15556</v>
      </c>
      <c r="I492" s="2">
        <v>4800</v>
      </c>
      <c r="J492" s="2">
        <v>171534</v>
      </c>
      <c r="K492" s="2">
        <v>5.53</v>
      </c>
      <c r="L492" s="2">
        <v>3</v>
      </c>
      <c r="M492" s="2">
        <v>6.29</v>
      </c>
      <c r="N492" s="2">
        <v>2.31</v>
      </c>
      <c r="O492" s="2">
        <v>83.16</v>
      </c>
      <c r="P492" s="2">
        <v>1.1000000000000001</v>
      </c>
      <c r="Q492" s="2">
        <v>4839</v>
      </c>
      <c r="R492" s="2">
        <v>4818</v>
      </c>
      <c r="S492" s="2">
        <v>8</v>
      </c>
      <c r="T492">
        <f t="shared" si="21"/>
        <v>56421612</v>
      </c>
      <c r="U492">
        <f t="shared" si="22"/>
        <v>17409600</v>
      </c>
      <c r="V492">
        <f t="shared" si="23"/>
        <v>38840478</v>
      </c>
    </row>
    <row r="493" spans="1:22" x14ac:dyDescent="0.3">
      <c r="A493" s="2" t="s">
        <v>510</v>
      </c>
      <c r="B493" s="2" t="s">
        <v>1398</v>
      </c>
      <c r="C493" s="2" t="s">
        <v>1634</v>
      </c>
      <c r="D493" s="2" t="s">
        <v>1636</v>
      </c>
      <c r="E493" s="2">
        <v>2024</v>
      </c>
      <c r="F493" s="2" t="s">
        <v>1641</v>
      </c>
      <c r="G493" s="2">
        <v>193</v>
      </c>
      <c r="H493" s="2">
        <v>13736</v>
      </c>
      <c r="I493" s="2">
        <v>12133</v>
      </c>
      <c r="J493" s="2">
        <v>396371</v>
      </c>
      <c r="K493" s="2">
        <v>6.49</v>
      </c>
      <c r="L493" s="2">
        <v>16</v>
      </c>
      <c r="M493" s="2">
        <v>2.15</v>
      </c>
      <c r="N493" s="2">
        <v>2.52</v>
      </c>
      <c r="O493" s="2">
        <v>19.04</v>
      </c>
      <c r="P493" s="2">
        <v>1.5</v>
      </c>
      <c r="Q493" s="2">
        <v>20894</v>
      </c>
      <c r="R493" s="2">
        <v>1124</v>
      </c>
      <c r="S493" s="2">
        <v>13</v>
      </c>
      <c r="T493">
        <f t="shared" si="21"/>
        <v>2651048</v>
      </c>
      <c r="U493">
        <f t="shared" si="22"/>
        <v>2341669</v>
      </c>
      <c r="V493">
        <f t="shared" si="23"/>
        <v>-86992</v>
      </c>
    </row>
    <row r="494" spans="1:22" x14ac:dyDescent="0.3">
      <c r="A494" s="2" t="s">
        <v>511</v>
      </c>
      <c r="B494" s="2" t="s">
        <v>1083</v>
      </c>
      <c r="C494" s="2" t="s">
        <v>1634</v>
      </c>
      <c r="D494" s="2" t="s">
        <v>1636</v>
      </c>
      <c r="E494" s="2">
        <v>2024</v>
      </c>
      <c r="F494" s="2" t="s">
        <v>1639</v>
      </c>
      <c r="G494" s="2">
        <v>3190</v>
      </c>
      <c r="H494" s="2">
        <v>19833</v>
      </c>
      <c r="I494" s="2">
        <v>10414</v>
      </c>
      <c r="J494" s="2">
        <v>280604</v>
      </c>
      <c r="K494" s="2">
        <v>0.47</v>
      </c>
      <c r="L494" s="2">
        <v>3</v>
      </c>
      <c r="M494" s="2">
        <v>6.27</v>
      </c>
      <c r="N494" s="2">
        <v>4.9800000000000004</v>
      </c>
      <c r="O494" s="2">
        <v>70.59</v>
      </c>
      <c r="P494" s="2">
        <v>3.8</v>
      </c>
      <c r="Q494" s="2">
        <v>3868</v>
      </c>
      <c r="R494" s="2">
        <v>5772</v>
      </c>
      <c r="S494" s="2">
        <v>6</v>
      </c>
      <c r="T494">
        <f t="shared" si="21"/>
        <v>63267270</v>
      </c>
      <c r="U494">
        <f t="shared" si="22"/>
        <v>33220660</v>
      </c>
      <c r="V494">
        <f t="shared" si="23"/>
        <v>29766006</v>
      </c>
    </row>
    <row r="495" spans="1:22" x14ac:dyDescent="0.3">
      <c r="A495" s="2" t="s">
        <v>512</v>
      </c>
      <c r="B495" s="2" t="s">
        <v>1399</v>
      </c>
      <c r="C495" s="2" t="s">
        <v>1632</v>
      </c>
      <c r="D495" s="2" t="s">
        <v>1638</v>
      </c>
      <c r="E495" s="2">
        <v>2023</v>
      </c>
      <c r="F495" s="2" t="s">
        <v>1640</v>
      </c>
      <c r="G495" s="2">
        <v>4541</v>
      </c>
      <c r="H495" s="2">
        <v>15951</v>
      </c>
      <c r="I495" s="2">
        <v>1471</v>
      </c>
      <c r="J495" s="2">
        <v>237450</v>
      </c>
      <c r="K495" s="2">
        <v>3.89</v>
      </c>
      <c r="L495" s="2">
        <v>10</v>
      </c>
      <c r="M495" s="2">
        <v>9.24</v>
      </c>
      <c r="N495" s="2">
        <v>25</v>
      </c>
      <c r="O495" s="2">
        <v>70.599999999999994</v>
      </c>
      <c r="P495" s="2">
        <v>1.5</v>
      </c>
      <c r="Q495" s="2">
        <v>13686</v>
      </c>
      <c r="R495" s="2">
        <v>7827</v>
      </c>
      <c r="S495" s="2">
        <v>5</v>
      </c>
      <c r="T495">
        <f t="shared" si="21"/>
        <v>72433491</v>
      </c>
      <c r="U495">
        <f t="shared" si="22"/>
        <v>6679811</v>
      </c>
      <c r="V495">
        <f t="shared" si="23"/>
        <v>65516230</v>
      </c>
    </row>
    <row r="496" spans="1:22" x14ac:dyDescent="0.3">
      <c r="A496" s="2" t="s">
        <v>513</v>
      </c>
      <c r="B496" s="2" t="s">
        <v>1158</v>
      </c>
      <c r="C496" s="2" t="s">
        <v>1634</v>
      </c>
      <c r="D496" s="2" t="s">
        <v>1635</v>
      </c>
      <c r="E496" s="2">
        <v>2024</v>
      </c>
      <c r="F496" s="2" t="s">
        <v>1641</v>
      </c>
      <c r="G496" s="2">
        <v>2988</v>
      </c>
      <c r="H496" s="2">
        <v>18801</v>
      </c>
      <c r="I496" s="2">
        <v>8727</v>
      </c>
      <c r="J496" s="2">
        <v>383270</v>
      </c>
      <c r="K496" s="2">
        <v>0.51</v>
      </c>
      <c r="L496" s="2">
        <v>3</v>
      </c>
      <c r="M496" s="2">
        <v>9.98</v>
      </c>
      <c r="N496" s="2">
        <v>0.05</v>
      </c>
      <c r="O496" s="2">
        <v>74.78</v>
      </c>
      <c r="P496" s="2">
        <v>1.9</v>
      </c>
      <c r="Q496" s="2">
        <v>3339</v>
      </c>
      <c r="R496" s="2">
        <v>5380</v>
      </c>
      <c r="S496" s="2">
        <v>13</v>
      </c>
      <c r="T496">
        <f t="shared" si="21"/>
        <v>56177388</v>
      </c>
      <c r="U496">
        <f t="shared" si="22"/>
        <v>26076276</v>
      </c>
      <c r="V496">
        <f t="shared" si="23"/>
        <v>29717842</v>
      </c>
    </row>
    <row r="497" spans="1:22" x14ac:dyDescent="0.3">
      <c r="A497" s="2" t="s">
        <v>514</v>
      </c>
      <c r="B497" s="2" t="s">
        <v>1283</v>
      </c>
      <c r="C497" s="2" t="s">
        <v>1633</v>
      </c>
      <c r="D497" s="2" t="s">
        <v>1636</v>
      </c>
      <c r="E497" s="2">
        <v>2024</v>
      </c>
      <c r="F497" s="2" t="s">
        <v>1641</v>
      </c>
      <c r="G497" s="2">
        <v>3686</v>
      </c>
      <c r="H497" s="2">
        <v>11933</v>
      </c>
      <c r="I497" s="2">
        <v>1971</v>
      </c>
      <c r="J497" s="2">
        <v>368215</v>
      </c>
      <c r="K497" s="2">
        <v>13.19</v>
      </c>
      <c r="L497" s="2">
        <v>0</v>
      </c>
      <c r="M497" s="2">
        <v>0.32</v>
      </c>
      <c r="N497" s="2">
        <v>15.97</v>
      </c>
      <c r="O497" s="2">
        <v>80.930000000000007</v>
      </c>
      <c r="P497" s="2">
        <v>2.4</v>
      </c>
      <c r="Q497" s="2">
        <v>20787</v>
      </c>
      <c r="R497" s="2">
        <v>970</v>
      </c>
      <c r="S497" s="2">
        <v>5</v>
      </c>
      <c r="T497">
        <f t="shared" si="21"/>
        <v>43985038</v>
      </c>
      <c r="U497">
        <f t="shared" si="22"/>
        <v>7265106</v>
      </c>
      <c r="V497">
        <f t="shared" si="23"/>
        <v>36351717</v>
      </c>
    </row>
    <row r="498" spans="1:22" x14ac:dyDescent="0.3">
      <c r="A498" s="2" t="s">
        <v>515</v>
      </c>
      <c r="B498" s="2" t="s">
        <v>1400</v>
      </c>
      <c r="C498" s="2" t="s">
        <v>1633</v>
      </c>
      <c r="D498" s="2" t="s">
        <v>1637</v>
      </c>
      <c r="E498" s="2">
        <v>2023</v>
      </c>
      <c r="F498" s="2" t="s">
        <v>1642</v>
      </c>
      <c r="G498" s="2">
        <v>3272</v>
      </c>
      <c r="H498" s="2">
        <v>17025</v>
      </c>
      <c r="I498" s="2">
        <v>6391</v>
      </c>
      <c r="J498" s="2">
        <v>252193</v>
      </c>
      <c r="K498" s="2">
        <v>3.65</v>
      </c>
      <c r="L498" s="2">
        <v>6</v>
      </c>
      <c r="M498" s="2">
        <v>2.36</v>
      </c>
      <c r="N498" s="2">
        <v>3.53</v>
      </c>
      <c r="O498" s="2">
        <v>31.04</v>
      </c>
      <c r="P498" s="2">
        <v>4</v>
      </c>
      <c r="Q498" s="2">
        <v>7705</v>
      </c>
      <c r="R498" s="2">
        <v>3299</v>
      </c>
      <c r="S498" s="2">
        <v>11</v>
      </c>
      <c r="T498">
        <f t="shared" si="21"/>
        <v>55705800</v>
      </c>
      <c r="U498">
        <f t="shared" si="22"/>
        <v>20911352</v>
      </c>
      <c r="V498">
        <f t="shared" si="23"/>
        <v>34542255</v>
      </c>
    </row>
    <row r="499" spans="1:22" x14ac:dyDescent="0.3">
      <c r="A499" s="2" t="s">
        <v>516</v>
      </c>
      <c r="B499" s="2" t="s">
        <v>1401</v>
      </c>
      <c r="C499" s="2" t="s">
        <v>1633</v>
      </c>
      <c r="D499" s="2" t="s">
        <v>1635</v>
      </c>
      <c r="E499" s="2">
        <v>2023</v>
      </c>
      <c r="F499" s="2" t="s">
        <v>1642</v>
      </c>
      <c r="G499" s="2">
        <v>1217</v>
      </c>
      <c r="H499" s="2">
        <v>1589</v>
      </c>
      <c r="I499" s="2">
        <v>12718</v>
      </c>
      <c r="J499" s="2">
        <v>386907</v>
      </c>
      <c r="K499" s="2">
        <v>8.36</v>
      </c>
      <c r="L499" s="2">
        <v>17</v>
      </c>
      <c r="M499" s="2">
        <v>3.1</v>
      </c>
      <c r="N499" s="2">
        <v>23.02</v>
      </c>
      <c r="O499" s="2">
        <v>27.96</v>
      </c>
      <c r="P499" s="2">
        <v>3.3</v>
      </c>
      <c r="Q499" s="2">
        <v>5895</v>
      </c>
      <c r="R499" s="2">
        <v>1845</v>
      </c>
      <c r="S499" s="2">
        <v>9</v>
      </c>
      <c r="T499">
        <f t="shared" si="21"/>
        <v>1933813</v>
      </c>
      <c r="U499">
        <f t="shared" si="22"/>
        <v>15477806</v>
      </c>
      <c r="V499">
        <f t="shared" si="23"/>
        <v>-13930900</v>
      </c>
    </row>
    <row r="500" spans="1:22" x14ac:dyDescent="0.3">
      <c r="A500" s="2" t="s">
        <v>517</v>
      </c>
      <c r="B500" s="2" t="s">
        <v>1246</v>
      </c>
      <c r="C500" s="2" t="s">
        <v>1633</v>
      </c>
      <c r="D500" s="2" t="s">
        <v>1635</v>
      </c>
      <c r="E500" s="2">
        <v>2023</v>
      </c>
      <c r="F500" s="2" t="s">
        <v>1639</v>
      </c>
      <c r="G500" s="2">
        <v>2666</v>
      </c>
      <c r="H500" s="2">
        <v>19593</v>
      </c>
      <c r="I500" s="2">
        <v>9935</v>
      </c>
      <c r="J500" s="2">
        <v>285422</v>
      </c>
      <c r="K500" s="2">
        <v>0.57999999999999996</v>
      </c>
      <c r="L500" s="2">
        <v>8</v>
      </c>
      <c r="M500" s="2">
        <v>3.99</v>
      </c>
      <c r="N500" s="2">
        <v>2.34</v>
      </c>
      <c r="O500" s="2">
        <v>47.24</v>
      </c>
      <c r="P500" s="2">
        <v>3.8</v>
      </c>
      <c r="Q500" s="2">
        <v>16790</v>
      </c>
      <c r="R500" s="2">
        <v>5370</v>
      </c>
      <c r="S500" s="2">
        <v>11</v>
      </c>
      <c r="T500">
        <f t="shared" si="21"/>
        <v>52234938</v>
      </c>
      <c r="U500">
        <f t="shared" si="22"/>
        <v>26486710</v>
      </c>
      <c r="V500">
        <f t="shared" si="23"/>
        <v>25462806</v>
      </c>
    </row>
    <row r="501" spans="1:22" x14ac:dyDescent="0.3">
      <c r="A501" s="2" t="s">
        <v>518</v>
      </c>
      <c r="B501" s="2" t="s">
        <v>1402</v>
      </c>
      <c r="C501" s="2" t="s">
        <v>1633</v>
      </c>
      <c r="D501" s="2" t="s">
        <v>1636</v>
      </c>
      <c r="E501" s="2">
        <v>2024</v>
      </c>
      <c r="F501" s="2" t="s">
        <v>1640</v>
      </c>
      <c r="G501" s="2">
        <v>1112</v>
      </c>
      <c r="H501" s="2">
        <v>11861</v>
      </c>
      <c r="I501" s="2">
        <v>7142</v>
      </c>
      <c r="J501" s="2">
        <v>455453</v>
      </c>
      <c r="K501" s="2">
        <v>10</v>
      </c>
      <c r="L501" s="2">
        <v>2</v>
      </c>
      <c r="M501" s="2">
        <v>2.42</v>
      </c>
      <c r="N501" s="2">
        <v>23.88</v>
      </c>
      <c r="O501" s="2">
        <v>31.21</v>
      </c>
      <c r="P501" s="2">
        <v>3.3</v>
      </c>
      <c r="Q501" s="2">
        <v>5191</v>
      </c>
      <c r="R501" s="2">
        <v>8735</v>
      </c>
      <c r="S501" s="2">
        <v>14</v>
      </c>
      <c r="T501">
        <f t="shared" si="21"/>
        <v>13189432</v>
      </c>
      <c r="U501">
        <f t="shared" si="22"/>
        <v>7941904</v>
      </c>
      <c r="V501">
        <f t="shared" si="23"/>
        <v>4792075</v>
      </c>
    </row>
    <row r="502" spans="1:22" x14ac:dyDescent="0.3">
      <c r="A502" s="2" t="s">
        <v>519</v>
      </c>
      <c r="B502" s="2" t="s">
        <v>1265</v>
      </c>
      <c r="C502" s="2" t="s">
        <v>1634</v>
      </c>
      <c r="D502" s="2" t="s">
        <v>1638</v>
      </c>
      <c r="E502" s="2">
        <v>2023</v>
      </c>
      <c r="F502" s="2" t="s">
        <v>1639</v>
      </c>
      <c r="G502" s="2">
        <v>2206</v>
      </c>
      <c r="H502" s="2">
        <v>17869</v>
      </c>
      <c r="I502" s="2">
        <v>2249</v>
      </c>
      <c r="J502" s="2">
        <v>196721</v>
      </c>
      <c r="K502" s="2">
        <v>4.8499999999999996</v>
      </c>
      <c r="L502" s="2">
        <v>7</v>
      </c>
      <c r="M502" s="2">
        <v>2.0299999999999998</v>
      </c>
      <c r="N502" s="2">
        <v>15.27</v>
      </c>
      <c r="O502" s="2">
        <v>68.739999999999995</v>
      </c>
      <c r="P502" s="2">
        <v>3.7</v>
      </c>
      <c r="Q502" s="2">
        <v>8970</v>
      </c>
      <c r="R502" s="2">
        <v>5986</v>
      </c>
      <c r="S502" s="2">
        <v>11</v>
      </c>
      <c r="T502">
        <f t="shared" si="21"/>
        <v>39419014</v>
      </c>
      <c r="U502">
        <f t="shared" si="22"/>
        <v>4961294</v>
      </c>
      <c r="V502">
        <f t="shared" si="23"/>
        <v>34260999</v>
      </c>
    </row>
    <row r="503" spans="1:22" x14ac:dyDescent="0.3">
      <c r="A503" s="2" t="s">
        <v>520</v>
      </c>
      <c r="B503" s="2" t="s">
        <v>1403</v>
      </c>
      <c r="C503" s="2" t="s">
        <v>1634</v>
      </c>
      <c r="D503" s="2" t="s">
        <v>1635</v>
      </c>
      <c r="E503" s="2">
        <v>2024</v>
      </c>
      <c r="F503" s="2" t="s">
        <v>1642</v>
      </c>
      <c r="G503" s="2">
        <v>3032</v>
      </c>
      <c r="H503" s="2">
        <v>4541</v>
      </c>
      <c r="I503" s="2">
        <v>12729</v>
      </c>
      <c r="J503" s="2">
        <v>218785</v>
      </c>
      <c r="K503" s="2">
        <v>13.47</v>
      </c>
      <c r="L503" s="2">
        <v>18</v>
      </c>
      <c r="M503" s="2">
        <v>9.5500000000000007</v>
      </c>
      <c r="N503" s="2">
        <v>0.03</v>
      </c>
      <c r="O503" s="2">
        <v>60.88</v>
      </c>
      <c r="P503" s="2">
        <v>1</v>
      </c>
      <c r="Q503" s="2">
        <v>5341</v>
      </c>
      <c r="R503" s="2">
        <v>5690</v>
      </c>
      <c r="S503" s="2">
        <v>11</v>
      </c>
      <c r="T503">
        <f t="shared" si="21"/>
        <v>13768312</v>
      </c>
      <c r="U503">
        <f t="shared" si="22"/>
        <v>38594328</v>
      </c>
      <c r="V503">
        <f t="shared" si="23"/>
        <v>-25044801</v>
      </c>
    </row>
    <row r="504" spans="1:22" x14ac:dyDescent="0.3">
      <c r="A504" s="2" t="s">
        <v>521</v>
      </c>
      <c r="B504" s="2" t="s">
        <v>1404</v>
      </c>
      <c r="C504" s="2" t="s">
        <v>1633</v>
      </c>
      <c r="D504" s="2" t="s">
        <v>1635</v>
      </c>
      <c r="E504" s="2">
        <v>2024</v>
      </c>
      <c r="F504" s="2" t="s">
        <v>1642</v>
      </c>
      <c r="G504" s="2">
        <v>3344</v>
      </c>
      <c r="H504" s="2">
        <v>1605</v>
      </c>
      <c r="I504" s="2">
        <v>3339</v>
      </c>
      <c r="J504" s="2">
        <v>254535</v>
      </c>
      <c r="K504" s="2">
        <v>13.32</v>
      </c>
      <c r="L504" s="2">
        <v>3</v>
      </c>
      <c r="M504" s="2">
        <v>9.19</v>
      </c>
      <c r="N504" s="2">
        <v>22.35</v>
      </c>
      <c r="O504" s="2">
        <v>80</v>
      </c>
      <c r="P504" s="2">
        <v>4.7</v>
      </c>
      <c r="Q504" s="2">
        <v>5848</v>
      </c>
      <c r="R504" s="2">
        <v>7997</v>
      </c>
      <c r="S504" s="2">
        <v>11</v>
      </c>
      <c r="T504">
        <f t="shared" si="21"/>
        <v>5367120</v>
      </c>
      <c r="U504">
        <f t="shared" si="22"/>
        <v>11165616</v>
      </c>
      <c r="V504">
        <f t="shared" si="23"/>
        <v>-6053031</v>
      </c>
    </row>
    <row r="505" spans="1:22" x14ac:dyDescent="0.3">
      <c r="A505" s="2" t="s">
        <v>522</v>
      </c>
      <c r="B505" s="2" t="s">
        <v>1405</v>
      </c>
      <c r="C505" s="2" t="s">
        <v>1632</v>
      </c>
      <c r="D505" s="2" t="s">
        <v>1635</v>
      </c>
      <c r="E505" s="2">
        <v>2024</v>
      </c>
      <c r="F505" s="2" t="s">
        <v>1639</v>
      </c>
      <c r="G505" s="2">
        <v>4779</v>
      </c>
      <c r="H505" s="2">
        <v>10578</v>
      </c>
      <c r="I505" s="2">
        <v>4759</v>
      </c>
      <c r="J505" s="2">
        <v>226481</v>
      </c>
      <c r="K505" s="2">
        <v>4.88</v>
      </c>
      <c r="L505" s="2">
        <v>17</v>
      </c>
      <c r="M505" s="2">
        <v>0.47</v>
      </c>
      <c r="N505" s="2">
        <v>13.04</v>
      </c>
      <c r="O505" s="2">
        <v>16.62</v>
      </c>
      <c r="P505" s="2">
        <v>1.4</v>
      </c>
      <c r="Q505" s="2">
        <v>19276</v>
      </c>
      <c r="R505" s="2">
        <v>8764</v>
      </c>
      <c r="S505" s="2">
        <v>11</v>
      </c>
      <c r="T505">
        <f t="shared" si="21"/>
        <v>50552262</v>
      </c>
      <c r="U505">
        <f t="shared" si="22"/>
        <v>22743261</v>
      </c>
      <c r="V505">
        <f t="shared" si="23"/>
        <v>27582520</v>
      </c>
    </row>
    <row r="506" spans="1:22" x14ac:dyDescent="0.3">
      <c r="A506" s="2" t="s">
        <v>523</v>
      </c>
      <c r="B506" s="2" t="s">
        <v>1105</v>
      </c>
      <c r="C506" s="2" t="s">
        <v>1633</v>
      </c>
      <c r="D506" s="2" t="s">
        <v>1638</v>
      </c>
      <c r="E506" s="2">
        <v>2024</v>
      </c>
      <c r="F506" s="2" t="s">
        <v>1640</v>
      </c>
      <c r="G506" s="2">
        <v>1206</v>
      </c>
      <c r="H506" s="2">
        <v>19779</v>
      </c>
      <c r="I506" s="2">
        <v>13983</v>
      </c>
      <c r="J506" s="2">
        <v>229838</v>
      </c>
      <c r="K506" s="2">
        <v>13.51</v>
      </c>
      <c r="L506" s="2">
        <v>19</v>
      </c>
      <c r="M506" s="2">
        <v>3.39</v>
      </c>
      <c r="N506" s="2">
        <v>6.57</v>
      </c>
      <c r="O506" s="2">
        <v>83.21</v>
      </c>
      <c r="P506" s="2">
        <v>2.6</v>
      </c>
      <c r="Q506" s="2">
        <v>7560</v>
      </c>
      <c r="R506" s="2">
        <v>8371</v>
      </c>
      <c r="S506" s="2">
        <v>2</v>
      </c>
      <c r="T506">
        <f t="shared" si="21"/>
        <v>23853474</v>
      </c>
      <c r="U506">
        <f t="shared" si="22"/>
        <v>16863498</v>
      </c>
      <c r="V506">
        <f t="shared" si="23"/>
        <v>6760138</v>
      </c>
    </row>
    <row r="507" spans="1:22" x14ac:dyDescent="0.3">
      <c r="A507" s="2" t="s">
        <v>524</v>
      </c>
      <c r="B507" s="2" t="s">
        <v>1406</v>
      </c>
      <c r="C507" s="2" t="s">
        <v>1634</v>
      </c>
      <c r="D507" s="2" t="s">
        <v>1637</v>
      </c>
      <c r="E507" s="2">
        <v>2024</v>
      </c>
      <c r="F507" s="2" t="s">
        <v>1642</v>
      </c>
      <c r="G507" s="2">
        <v>782</v>
      </c>
      <c r="H507" s="2">
        <v>7590</v>
      </c>
      <c r="I507" s="2">
        <v>7085</v>
      </c>
      <c r="J507" s="2">
        <v>96154</v>
      </c>
      <c r="K507" s="2">
        <v>14.94</v>
      </c>
      <c r="L507" s="2">
        <v>10</v>
      </c>
      <c r="M507" s="2">
        <v>4.05</v>
      </c>
      <c r="N507" s="2">
        <v>19.18</v>
      </c>
      <c r="O507" s="2">
        <v>33.47</v>
      </c>
      <c r="P507" s="2">
        <v>4.0999999999999996</v>
      </c>
      <c r="Q507" s="2">
        <v>17025</v>
      </c>
      <c r="R507" s="2">
        <v>5258</v>
      </c>
      <c r="S507" s="2">
        <v>6</v>
      </c>
      <c r="T507">
        <f t="shared" si="21"/>
        <v>5935380</v>
      </c>
      <c r="U507">
        <f t="shared" si="22"/>
        <v>5540470</v>
      </c>
      <c r="V507">
        <f t="shared" si="23"/>
        <v>298756</v>
      </c>
    </row>
    <row r="508" spans="1:22" x14ac:dyDescent="0.3">
      <c r="A508" s="2" t="s">
        <v>525</v>
      </c>
      <c r="B508" s="2" t="s">
        <v>1407</v>
      </c>
      <c r="C508" s="2" t="s">
        <v>1634</v>
      </c>
      <c r="D508" s="2" t="s">
        <v>1635</v>
      </c>
      <c r="E508" s="2">
        <v>2024</v>
      </c>
      <c r="F508" s="2" t="s">
        <v>1641</v>
      </c>
      <c r="G508" s="2">
        <v>4380</v>
      </c>
      <c r="H508" s="2">
        <v>7582</v>
      </c>
      <c r="I508" s="2">
        <v>6232</v>
      </c>
      <c r="J508" s="2">
        <v>319160</v>
      </c>
      <c r="K508" s="2">
        <v>12.38</v>
      </c>
      <c r="L508" s="2">
        <v>13</v>
      </c>
      <c r="M508" s="2">
        <v>2.39</v>
      </c>
      <c r="N508" s="2">
        <v>23.17</v>
      </c>
      <c r="O508" s="2">
        <v>49.26</v>
      </c>
      <c r="P508" s="2">
        <v>2.7</v>
      </c>
      <c r="Q508" s="2">
        <v>5800</v>
      </c>
      <c r="R508" s="2">
        <v>8531</v>
      </c>
      <c r="S508" s="2">
        <v>3</v>
      </c>
      <c r="T508">
        <f t="shared" si="21"/>
        <v>33209160</v>
      </c>
      <c r="U508">
        <f t="shared" si="22"/>
        <v>27296160</v>
      </c>
      <c r="V508">
        <f t="shared" si="23"/>
        <v>5593840</v>
      </c>
    </row>
    <row r="509" spans="1:22" x14ac:dyDescent="0.3">
      <c r="A509" s="2" t="s">
        <v>526</v>
      </c>
      <c r="B509" s="2" t="s">
        <v>1408</v>
      </c>
      <c r="C509" s="2" t="s">
        <v>1634</v>
      </c>
      <c r="D509" s="2" t="s">
        <v>1638</v>
      </c>
      <c r="E509" s="2">
        <v>2023</v>
      </c>
      <c r="F509" s="2" t="s">
        <v>1641</v>
      </c>
      <c r="G509" s="2">
        <v>4896</v>
      </c>
      <c r="H509" s="2">
        <v>18518</v>
      </c>
      <c r="I509" s="2">
        <v>5060</v>
      </c>
      <c r="J509" s="2">
        <v>491904</v>
      </c>
      <c r="K509" s="2">
        <v>12.67</v>
      </c>
      <c r="L509" s="2">
        <v>17</v>
      </c>
      <c r="M509" s="2">
        <v>6.29</v>
      </c>
      <c r="N509" s="2">
        <v>12.09</v>
      </c>
      <c r="O509" s="2">
        <v>45.09</v>
      </c>
      <c r="P509" s="2">
        <v>4.8</v>
      </c>
      <c r="Q509" s="2">
        <v>4838</v>
      </c>
      <c r="R509" s="2">
        <v>689</v>
      </c>
      <c r="S509" s="2">
        <v>14</v>
      </c>
      <c r="T509">
        <f t="shared" si="21"/>
        <v>90664128</v>
      </c>
      <c r="U509">
        <f t="shared" si="22"/>
        <v>24773760</v>
      </c>
      <c r="V509">
        <f t="shared" si="23"/>
        <v>65398464</v>
      </c>
    </row>
    <row r="510" spans="1:22" x14ac:dyDescent="0.3">
      <c r="A510" s="2" t="s">
        <v>527</v>
      </c>
      <c r="B510" s="2" t="s">
        <v>1362</v>
      </c>
      <c r="C510" s="2" t="s">
        <v>1632</v>
      </c>
      <c r="D510" s="2" t="s">
        <v>1636</v>
      </c>
      <c r="E510" s="2">
        <v>2023</v>
      </c>
      <c r="F510" s="2" t="s">
        <v>1640</v>
      </c>
      <c r="G510" s="2">
        <v>1003</v>
      </c>
      <c r="H510" s="2">
        <v>3425</v>
      </c>
      <c r="I510" s="2">
        <v>3161</v>
      </c>
      <c r="J510" s="2">
        <v>401822</v>
      </c>
      <c r="K510" s="2">
        <v>3.74</v>
      </c>
      <c r="L510" s="2">
        <v>15</v>
      </c>
      <c r="M510" s="2">
        <v>6.4</v>
      </c>
      <c r="N510" s="2">
        <v>7.89</v>
      </c>
      <c r="O510" s="2">
        <v>70.819999999999993</v>
      </c>
      <c r="P510" s="2">
        <v>2.9</v>
      </c>
      <c r="Q510" s="2">
        <v>6987</v>
      </c>
      <c r="R510" s="2">
        <v>9652</v>
      </c>
      <c r="S510" s="2">
        <v>12</v>
      </c>
      <c r="T510">
        <f t="shared" si="21"/>
        <v>3435275</v>
      </c>
      <c r="U510">
        <f t="shared" si="22"/>
        <v>3170483</v>
      </c>
      <c r="V510">
        <f t="shared" si="23"/>
        <v>-137030</v>
      </c>
    </row>
    <row r="511" spans="1:22" x14ac:dyDescent="0.3">
      <c r="A511" s="2" t="s">
        <v>528</v>
      </c>
      <c r="B511" s="2" t="s">
        <v>1409</v>
      </c>
      <c r="C511" s="2" t="s">
        <v>1634</v>
      </c>
      <c r="D511" s="2" t="s">
        <v>1637</v>
      </c>
      <c r="E511" s="2">
        <v>2024</v>
      </c>
      <c r="F511" s="2" t="s">
        <v>1642</v>
      </c>
      <c r="G511" s="2">
        <v>2589</v>
      </c>
      <c r="H511" s="2">
        <v>19940</v>
      </c>
      <c r="I511" s="2">
        <v>6964</v>
      </c>
      <c r="J511" s="2">
        <v>424200</v>
      </c>
      <c r="K511" s="2">
        <v>8.65</v>
      </c>
      <c r="L511" s="2">
        <v>2</v>
      </c>
      <c r="M511" s="2">
        <v>8.51</v>
      </c>
      <c r="N511" s="2">
        <v>19.72</v>
      </c>
      <c r="O511" s="2">
        <v>43.63</v>
      </c>
      <c r="P511" s="2">
        <v>4.5</v>
      </c>
      <c r="Q511" s="2">
        <v>5014</v>
      </c>
      <c r="R511" s="2">
        <v>1984</v>
      </c>
      <c r="S511" s="2">
        <v>10</v>
      </c>
      <c r="T511">
        <f t="shared" si="21"/>
        <v>51624660</v>
      </c>
      <c r="U511">
        <f t="shared" si="22"/>
        <v>18029796</v>
      </c>
      <c r="V511">
        <f t="shared" si="23"/>
        <v>33170664</v>
      </c>
    </row>
    <row r="512" spans="1:22" x14ac:dyDescent="0.3">
      <c r="A512" s="2" t="s">
        <v>529</v>
      </c>
      <c r="B512" s="2" t="s">
        <v>1153</v>
      </c>
      <c r="C512" s="2" t="s">
        <v>1632</v>
      </c>
      <c r="D512" s="2" t="s">
        <v>1637</v>
      </c>
      <c r="E512" s="2">
        <v>2023</v>
      </c>
      <c r="F512" s="2" t="s">
        <v>1642</v>
      </c>
      <c r="G512" s="2">
        <v>3374</v>
      </c>
      <c r="H512" s="2">
        <v>8417</v>
      </c>
      <c r="I512" s="2">
        <v>14193</v>
      </c>
      <c r="J512" s="2">
        <v>104238</v>
      </c>
      <c r="K512" s="2">
        <v>1.01</v>
      </c>
      <c r="L512" s="2">
        <v>14</v>
      </c>
      <c r="M512" s="2">
        <v>7.41</v>
      </c>
      <c r="N512" s="2">
        <v>17.04</v>
      </c>
      <c r="O512" s="2">
        <v>85.48</v>
      </c>
      <c r="P512" s="2">
        <v>4.2</v>
      </c>
      <c r="Q512" s="2">
        <v>18643</v>
      </c>
      <c r="R512" s="2">
        <v>5499</v>
      </c>
      <c r="S512" s="2">
        <v>8</v>
      </c>
      <c r="T512">
        <f t="shared" si="21"/>
        <v>28398958</v>
      </c>
      <c r="U512">
        <f t="shared" si="22"/>
        <v>47887182</v>
      </c>
      <c r="V512">
        <f t="shared" si="23"/>
        <v>-19592462</v>
      </c>
    </row>
    <row r="513" spans="1:22" x14ac:dyDescent="0.3">
      <c r="A513" s="2" t="s">
        <v>530</v>
      </c>
      <c r="B513" s="2" t="s">
        <v>1410</v>
      </c>
      <c r="C513" s="2" t="s">
        <v>1633</v>
      </c>
      <c r="D513" s="2" t="s">
        <v>1635</v>
      </c>
      <c r="E513" s="2">
        <v>2023</v>
      </c>
      <c r="F513" s="2" t="s">
        <v>1640</v>
      </c>
      <c r="G513" s="2">
        <v>3351</v>
      </c>
      <c r="H513" s="2">
        <v>2052</v>
      </c>
      <c r="I513" s="2">
        <v>12644</v>
      </c>
      <c r="J513" s="2">
        <v>370752</v>
      </c>
      <c r="K513" s="2">
        <v>1.42</v>
      </c>
      <c r="L513" s="2">
        <v>3</v>
      </c>
      <c r="M513" s="2">
        <v>5.43</v>
      </c>
      <c r="N513" s="2">
        <v>22.22</v>
      </c>
      <c r="O513" s="2">
        <v>82.2</v>
      </c>
      <c r="P513" s="2">
        <v>4.9000000000000004</v>
      </c>
      <c r="Q513" s="2">
        <v>12780</v>
      </c>
      <c r="R513" s="2">
        <v>8603</v>
      </c>
      <c r="S513" s="2">
        <v>11</v>
      </c>
      <c r="T513">
        <f t="shared" si="21"/>
        <v>6876252</v>
      </c>
      <c r="U513">
        <f t="shared" si="22"/>
        <v>42370044</v>
      </c>
      <c r="V513">
        <f t="shared" si="23"/>
        <v>-35864544</v>
      </c>
    </row>
    <row r="514" spans="1:22" x14ac:dyDescent="0.3">
      <c r="A514" s="2" t="s">
        <v>531</v>
      </c>
      <c r="B514" s="2" t="s">
        <v>1319</v>
      </c>
      <c r="C514" s="2" t="s">
        <v>1634</v>
      </c>
      <c r="D514" s="2" t="s">
        <v>1638</v>
      </c>
      <c r="E514" s="2">
        <v>2024</v>
      </c>
      <c r="F514" s="2" t="s">
        <v>1639</v>
      </c>
      <c r="G514" s="2">
        <v>1592</v>
      </c>
      <c r="H514" s="2">
        <v>5411</v>
      </c>
      <c r="I514" s="2">
        <v>4470</v>
      </c>
      <c r="J514" s="2">
        <v>139081</v>
      </c>
      <c r="K514" s="2">
        <v>14.98</v>
      </c>
      <c r="L514" s="2">
        <v>4</v>
      </c>
      <c r="M514" s="2">
        <v>6.54</v>
      </c>
      <c r="N514" s="2">
        <v>17.309999999999999</v>
      </c>
      <c r="O514" s="2">
        <v>79.77</v>
      </c>
      <c r="P514" s="2">
        <v>4.7</v>
      </c>
      <c r="Q514" s="2">
        <v>11807</v>
      </c>
      <c r="R514" s="2">
        <v>1176</v>
      </c>
      <c r="S514" s="2">
        <v>9</v>
      </c>
      <c r="T514">
        <f t="shared" si="21"/>
        <v>8614312</v>
      </c>
      <c r="U514">
        <f t="shared" si="22"/>
        <v>7116240</v>
      </c>
      <c r="V514">
        <f t="shared" si="23"/>
        <v>1358991</v>
      </c>
    </row>
    <row r="515" spans="1:22" x14ac:dyDescent="0.3">
      <c r="A515" s="2" t="s">
        <v>532</v>
      </c>
      <c r="B515" s="2" t="s">
        <v>1411</v>
      </c>
      <c r="C515" s="2" t="s">
        <v>1634</v>
      </c>
      <c r="D515" s="2" t="s">
        <v>1637</v>
      </c>
      <c r="E515" s="2">
        <v>2024</v>
      </c>
      <c r="F515" s="2" t="s">
        <v>1639</v>
      </c>
      <c r="G515" s="2">
        <v>1241</v>
      </c>
      <c r="H515" s="2">
        <v>4889</v>
      </c>
      <c r="I515" s="2">
        <v>2553</v>
      </c>
      <c r="J515" s="2">
        <v>297644</v>
      </c>
      <c r="K515" s="2">
        <v>4.9000000000000004</v>
      </c>
      <c r="L515" s="2">
        <v>16</v>
      </c>
      <c r="M515" s="2">
        <v>2.74</v>
      </c>
      <c r="N515" s="2">
        <v>6.09</v>
      </c>
      <c r="O515" s="2">
        <v>15.7</v>
      </c>
      <c r="P515" s="2">
        <v>4.5999999999999996</v>
      </c>
      <c r="Q515" s="2">
        <v>11415</v>
      </c>
      <c r="R515" s="2">
        <v>7335</v>
      </c>
      <c r="S515" s="2">
        <v>7</v>
      </c>
      <c r="T515">
        <f t="shared" ref="T515:T578" si="24">G515*H515</f>
        <v>6067249</v>
      </c>
      <c r="U515">
        <f t="shared" ref="U515:U578" si="25">G515*I515</f>
        <v>3168273</v>
      </c>
      <c r="V515">
        <f t="shared" ref="V515:V578" si="26">T515-U515-J515</f>
        <v>2601332</v>
      </c>
    </row>
    <row r="516" spans="1:22" x14ac:dyDescent="0.3">
      <c r="A516" s="2" t="s">
        <v>533</v>
      </c>
      <c r="B516" s="2" t="s">
        <v>1412</v>
      </c>
      <c r="C516" s="2" t="s">
        <v>1634</v>
      </c>
      <c r="D516" s="2" t="s">
        <v>1637</v>
      </c>
      <c r="E516" s="2">
        <v>2023</v>
      </c>
      <c r="F516" s="2" t="s">
        <v>1639</v>
      </c>
      <c r="G516" s="2">
        <v>3043</v>
      </c>
      <c r="H516" s="2">
        <v>15129</v>
      </c>
      <c r="I516" s="2">
        <v>8900</v>
      </c>
      <c r="J516" s="2">
        <v>475113</v>
      </c>
      <c r="K516" s="2">
        <v>11.22</v>
      </c>
      <c r="L516" s="2">
        <v>6</v>
      </c>
      <c r="M516" s="2">
        <v>5.93</v>
      </c>
      <c r="N516" s="2">
        <v>23.29</v>
      </c>
      <c r="O516" s="2">
        <v>78.34</v>
      </c>
      <c r="P516" s="2">
        <v>3.9</v>
      </c>
      <c r="Q516" s="2">
        <v>12658</v>
      </c>
      <c r="R516" s="2">
        <v>6937</v>
      </c>
      <c r="S516" s="2">
        <v>10</v>
      </c>
      <c r="T516">
        <f t="shared" si="24"/>
        <v>46037547</v>
      </c>
      <c r="U516">
        <f t="shared" si="25"/>
        <v>27082700</v>
      </c>
      <c r="V516">
        <f t="shared" si="26"/>
        <v>18479734</v>
      </c>
    </row>
    <row r="517" spans="1:22" x14ac:dyDescent="0.3">
      <c r="A517" s="2" t="s">
        <v>534</v>
      </c>
      <c r="B517" s="2" t="s">
        <v>1155</v>
      </c>
      <c r="C517" s="2" t="s">
        <v>1632</v>
      </c>
      <c r="D517" s="2" t="s">
        <v>1638</v>
      </c>
      <c r="E517" s="2">
        <v>2024</v>
      </c>
      <c r="F517" s="2" t="s">
        <v>1640</v>
      </c>
      <c r="G517" s="2">
        <v>2731</v>
      </c>
      <c r="H517" s="2">
        <v>3930</v>
      </c>
      <c r="I517" s="2">
        <v>11344</v>
      </c>
      <c r="J517" s="2">
        <v>363105</v>
      </c>
      <c r="K517" s="2">
        <v>12.1</v>
      </c>
      <c r="L517" s="2">
        <v>15</v>
      </c>
      <c r="M517" s="2">
        <v>4.8899999999999997</v>
      </c>
      <c r="N517" s="2">
        <v>2.62</v>
      </c>
      <c r="O517" s="2">
        <v>72.53</v>
      </c>
      <c r="P517" s="2">
        <v>2.5</v>
      </c>
      <c r="Q517" s="2">
        <v>10121</v>
      </c>
      <c r="R517" s="2">
        <v>133</v>
      </c>
      <c r="S517" s="2">
        <v>7</v>
      </c>
      <c r="T517">
        <f t="shared" si="24"/>
        <v>10732830</v>
      </c>
      <c r="U517">
        <f t="shared" si="25"/>
        <v>30980464</v>
      </c>
      <c r="V517">
        <f t="shared" si="26"/>
        <v>-20610739</v>
      </c>
    </row>
    <row r="518" spans="1:22" x14ac:dyDescent="0.3">
      <c r="A518" s="2" t="s">
        <v>535</v>
      </c>
      <c r="B518" s="2" t="s">
        <v>1413</v>
      </c>
      <c r="C518" s="2" t="s">
        <v>1633</v>
      </c>
      <c r="D518" s="2" t="s">
        <v>1635</v>
      </c>
      <c r="E518" s="2">
        <v>2024</v>
      </c>
      <c r="F518" s="2" t="s">
        <v>1642</v>
      </c>
      <c r="G518" s="2">
        <v>1267</v>
      </c>
      <c r="H518" s="2">
        <v>1958</v>
      </c>
      <c r="I518" s="2">
        <v>2738</v>
      </c>
      <c r="J518" s="2">
        <v>249775</v>
      </c>
      <c r="K518" s="2">
        <v>12.87</v>
      </c>
      <c r="L518" s="2">
        <v>13</v>
      </c>
      <c r="M518" s="2">
        <v>1.33</v>
      </c>
      <c r="N518" s="2">
        <v>6.7</v>
      </c>
      <c r="O518" s="2">
        <v>18.28</v>
      </c>
      <c r="P518" s="2">
        <v>1.4</v>
      </c>
      <c r="Q518" s="2">
        <v>12047</v>
      </c>
      <c r="R518" s="2">
        <v>1941</v>
      </c>
      <c r="S518" s="2">
        <v>8</v>
      </c>
      <c r="T518">
        <f t="shared" si="24"/>
        <v>2480786</v>
      </c>
      <c r="U518">
        <f t="shared" si="25"/>
        <v>3469046</v>
      </c>
      <c r="V518">
        <f t="shared" si="26"/>
        <v>-1238035</v>
      </c>
    </row>
    <row r="519" spans="1:22" x14ac:dyDescent="0.3">
      <c r="A519" s="2" t="s">
        <v>536</v>
      </c>
      <c r="B519" s="2" t="s">
        <v>1343</v>
      </c>
      <c r="C519" s="2" t="s">
        <v>1633</v>
      </c>
      <c r="D519" s="2" t="s">
        <v>1635</v>
      </c>
      <c r="E519" s="2">
        <v>2024</v>
      </c>
      <c r="F519" s="2" t="s">
        <v>1640</v>
      </c>
      <c r="G519" s="2">
        <v>1590</v>
      </c>
      <c r="H519" s="2">
        <v>14895</v>
      </c>
      <c r="I519" s="2">
        <v>9362</v>
      </c>
      <c r="J519" s="2">
        <v>487973</v>
      </c>
      <c r="K519" s="2">
        <v>14.96</v>
      </c>
      <c r="L519" s="2">
        <v>15</v>
      </c>
      <c r="M519" s="2">
        <v>2.4300000000000002</v>
      </c>
      <c r="N519" s="2">
        <v>13</v>
      </c>
      <c r="O519" s="2">
        <v>18.59</v>
      </c>
      <c r="P519" s="2">
        <v>3.8</v>
      </c>
      <c r="Q519" s="2">
        <v>14985</v>
      </c>
      <c r="R519" s="2">
        <v>4581</v>
      </c>
      <c r="S519" s="2">
        <v>8</v>
      </c>
      <c r="T519">
        <f t="shared" si="24"/>
        <v>23683050</v>
      </c>
      <c r="U519">
        <f t="shared" si="25"/>
        <v>14885580</v>
      </c>
      <c r="V519">
        <f t="shared" si="26"/>
        <v>8309497</v>
      </c>
    </row>
    <row r="520" spans="1:22" x14ac:dyDescent="0.3">
      <c r="A520" s="2" t="s">
        <v>537</v>
      </c>
      <c r="B520" s="2" t="s">
        <v>1103</v>
      </c>
      <c r="C520" s="2" t="s">
        <v>1632</v>
      </c>
      <c r="D520" s="2" t="s">
        <v>1635</v>
      </c>
      <c r="E520" s="2">
        <v>2024</v>
      </c>
      <c r="F520" s="2" t="s">
        <v>1642</v>
      </c>
      <c r="G520" s="2">
        <v>3286</v>
      </c>
      <c r="H520" s="2">
        <v>1707</v>
      </c>
      <c r="I520" s="2">
        <v>6776</v>
      </c>
      <c r="J520" s="2">
        <v>339061</v>
      </c>
      <c r="K520" s="2">
        <v>3.62</v>
      </c>
      <c r="L520" s="2">
        <v>6</v>
      </c>
      <c r="M520" s="2">
        <v>2.92</v>
      </c>
      <c r="N520" s="2">
        <v>14.14</v>
      </c>
      <c r="O520" s="2">
        <v>18.09</v>
      </c>
      <c r="P520" s="2">
        <v>4.9000000000000004</v>
      </c>
      <c r="Q520" s="2">
        <v>3959</v>
      </c>
      <c r="R520" s="2">
        <v>8540</v>
      </c>
      <c r="S520" s="2">
        <v>10</v>
      </c>
      <c r="T520">
        <f t="shared" si="24"/>
        <v>5609202</v>
      </c>
      <c r="U520">
        <f t="shared" si="25"/>
        <v>22265936</v>
      </c>
      <c r="V520">
        <f t="shared" si="26"/>
        <v>-16995795</v>
      </c>
    </row>
    <row r="521" spans="1:22" x14ac:dyDescent="0.3">
      <c r="A521" s="2" t="s">
        <v>538</v>
      </c>
      <c r="B521" s="2" t="s">
        <v>1414</v>
      </c>
      <c r="C521" s="2" t="s">
        <v>1632</v>
      </c>
      <c r="D521" s="2" t="s">
        <v>1637</v>
      </c>
      <c r="E521" s="2">
        <v>2024</v>
      </c>
      <c r="F521" s="2" t="s">
        <v>1642</v>
      </c>
      <c r="G521" s="2">
        <v>2436</v>
      </c>
      <c r="H521" s="2">
        <v>2399</v>
      </c>
      <c r="I521" s="2">
        <v>13940</v>
      </c>
      <c r="J521" s="2">
        <v>465952</v>
      </c>
      <c r="K521" s="2">
        <v>0.61</v>
      </c>
      <c r="L521" s="2">
        <v>8</v>
      </c>
      <c r="M521" s="2">
        <v>9.24</v>
      </c>
      <c r="N521" s="2">
        <v>0.38</v>
      </c>
      <c r="O521" s="2">
        <v>10.91</v>
      </c>
      <c r="P521" s="2">
        <v>3.9</v>
      </c>
      <c r="Q521" s="2">
        <v>6773</v>
      </c>
      <c r="R521" s="2">
        <v>1234</v>
      </c>
      <c r="S521" s="2">
        <v>12</v>
      </c>
      <c r="T521">
        <f t="shared" si="24"/>
        <v>5843964</v>
      </c>
      <c r="U521">
        <f t="shared" si="25"/>
        <v>33957840</v>
      </c>
      <c r="V521">
        <f t="shared" si="26"/>
        <v>-28579828</v>
      </c>
    </row>
    <row r="522" spans="1:22" x14ac:dyDescent="0.3">
      <c r="A522" s="2" t="s">
        <v>539</v>
      </c>
      <c r="B522" s="2" t="s">
        <v>1415</v>
      </c>
      <c r="C522" s="2" t="s">
        <v>1634</v>
      </c>
      <c r="D522" s="2" t="s">
        <v>1638</v>
      </c>
      <c r="E522" s="2">
        <v>2024</v>
      </c>
      <c r="F522" s="2" t="s">
        <v>1642</v>
      </c>
      <c r="G522" s="2">
        <v>3769</v>
      </c>
      <c r="H522" s="2">
        <v>13153</v>
      </c>
      <c r="I522" s="2">
        <v>13471</v>
      </c>
      <c r="J522" s="2">
        <v>340134</v>
      </c>
      <c r="K522" s="2">
        <v>6.17</v>
      </c>
      <c r="L522" s="2">
        <v>3</v>
      </c>
      <c r="M522" s="2">
        <v>2.2999999999999998</v>
      </c>
      <c r="N522" s="2">
        <v>19.510000000000002</v>
      </c>
      <c r="O522" s="2">
        <v>53.89</v>
      </c>
      <c r="P522" s="2">
        <v>4.7</v>
      </c>
      <c r="Q522" s="2">
        <v>19602</v>
      </c>
      <c r="R522" s="2">
        <v>7361</v>
      </c>
      <c r="S522" s="2">
        <v>9</v>
      </c>
      <c r="T522">
        <f t="shared" si="24"/>
        <v>49573657</v>
      </c>
      <c r="U522">
        <f t="shared" si="25"/>
        <v>50772199</v>
      </c>
      <c r="V522">
        <f t="shared" si="26"/>
        <v>-1538676</v>
      </c>
    </row>
    <row r="523" spans="1:22" x14ac:dyDescent="0.3">
      <c r="A523" s="2" t="s">
        <v>540</v>
      </c>
      <c r="B523" s="2" t="s">
        <v>1290</v>
      </c>
      <c r="C523" s="2" t="s">
        <v>1633</v>
      </c>
      <c r="D523" s="2" t="s">
        <v>1637</v>
      </c>
      <c r="E523" s="2">
        <v>2024</v>
      </c>
      <c r="F523" s="2" t="s">
        <v>1640</v>
      </c>
      <c r="G523" s="2">
        <v>1438</v>
      </c>
      <c r="H523" s="2">
        <v>17905</v>
      </c>
      <c r="I523" s="2">
        <v>10923</v>
      </c>
      <c r="J523" s="2">
        <v>112551</v>
      </c>
      <c r="K523" s="2">
        <v>1.95</v>
      </c>
      <c r="L523" s="2">
        <v>10</v>
      </c>
      <c r="M523" s="2">
        <v>2.89</v>
      </c>
      <c r="N523" s="2">
        <v>9.0399999999999991</v>
      </c>
      <c r="O523" s="2">
        <v>87.87</v>
      </c>
      <c r="P523" s="2">
        <v>4.2</v>
      </c>
      <c r="Q523" s="2">
        <v>10957</v>
      </c>
      <c r="R523" s="2">
        <v>5398</v>
      </c>
      <c r="S523" s="2">
        <v>14</v>
      </c>
      <c r="T523">
        <f t="shared" si="24"/>
        <v>25747390</v>
      </c>
      <c r="U523">
        <f t="shared" si="25"/>
        <v>15707274</v>
      </c>
      <c r="V523">
        <f t="shared" si="26"/>
        <v>9927565</v>
      </c>
    </row>
    <row r="524" spans="1:22" x14ac:dyDescent="0.3">
      <c r="A524" s="2" t="s">
        <v>541</v>
      </c>
      <c r="B524" s="2" t="s">
        <v>1145</v>
      </c>
      <c r="C524" s="2" t="s">
        <v>1633</v>
      </c>
      <c r="D524" s="2" t="s">
        <v>1636</v>
      </c>
      <c r="E524" s="2">
        <v>2024</v>
      </c>
      <c r="F524" s="2" t="s">
        <v>1642</v>
      </c>
      <c r="G524" s="2">
        <v>1906</v>
      </c>
      <c r="H524" s="2">
        <v>10101</v>
      </c>
      <c r="I524" s="2">
        <v>7388</v>
      </c>
      <c r="J524" s="2">
        <v>260695</v>
      </c>
      <c r="K524" s="2">
        <v>0.34</v>
      </c>
      <c r="L524" s="2">
        <v>1</v>
      </c>
      <c r="M524" s="2">
        <v>3.69</v>
      </c>
      <c r="N524" s="2">
        <v>10.16</v>
      </c>
      <c r="O524" s="2">
        <v>45.09</v>
      </c>
      <c r="P524" s="2">
        <v>1.7</v>
      </c>
      <c r="Q524" s="2">
        <v>6923</v>
      </c>
      <c r="R524" s="2">
        <v>7117</v>
      </c>
      <c r="S524" s="2">
        <v>2</v>
      </c>
      <c r="T524">
        <f t="shared" si="24"/>
        <v>19252506</v>
      </c>
      <c r="U524">
        <f t="shared" si="25"/>
        <v>14081528</v>
      </c>
      <c r="V524">
        <f t="shared" si="26"/>
        <v>4910283</v>
      </c>
    </row>
    <row r="525" spans="1:22" x14ac:dyDescent="0.3">
      <c r="A525" s="2" t="s">
        <v>542</v>
      </c>
      <c r="B525" s="2" t="s">
        <v>1414</v>
      </c>
      <c r="C525" s="2" t="s">
        <v>1633</v>
      </c>
      <c r="D525" s="2" t="s">
        <v>1636</v>
      </c>
      <c r="E525" s="2">
        <v>2024</v>
      </c>
      <c r="F525" s="2" t="s">
        <v>1642</v>
      </c>
      <c r="G525" s="2">
        <v>1415</v>
      </c>
      <c r="H525" s="2">
        <v>2394</v>
      </c>
      <c r="I525" s="2">
        <v>9416</v>
      </c>
      <c r="J525" s="2">
        <v>203512</v>
      </c>
      <c r="K525" s="2">
        <v>5.41</v>
      </c>
      <c r="L525" s="2">
        <v>11</v>
      </c>
      <c r="M525" s="2">
        <v>6.64</v>
      </c>
      <c r="N525" s="2">
        <v>20.23</v>
      </c>
      <c r="O525" s="2">
        <v>53.26</v>
      </c>
      <c r="P525" s="2">
        <v>2</v>
      </c>
      <c r="Q525" s="2">
        <v>19192</v>
      </c>
      <c r="R525" s="2">
        <v>7871</v>
      </c>
      <c r="S525" s="2">
        <v>5</v>
      </c>
      <c r="T525">
        <f t="shared" si="24"/>
        <v>3387510</v>
      </c>
      <c r="U525">
        <f t="shared" si="25"/>
        <v>13323640</v>
      </c>
      <c r="V525">
        <f t="shared" si="26"/>
        <v>-10139642</v>
      </c>
    </row>
    <row r="526" spans="1:22" x14ac:dyDescent="0.3">
      <c r="A526" s="2" t="s">
        <v>543</v>
      </c>
      <c r="B526" s="2" t="s">
        <v>1286</v>
      </c>
      <c r="C526" s="2" t="s">
        <v>1634</v>
      </c>
      <c r="D526" s="2" t="s">
        <v>1637</v>
      </c>
      <c r="E526" s="2">
        <v>2024</v>
      </c>
      <c r="F526" s="2" t="s">
        <v>1642</v>
      </c>
      <c r="G526" s="2">
        <v>549</v>
      </c>
      <c r="H526" s="2">
        <v>2014</v>
      </c>
      <c r="I526" s="2">
        <v>7104</v>
      </c>
      <c r="J526" s="2">
        <v>216277</v>
      </c>
      <c r="K526" s="2">
        <v>11.76</v>
      </c>
      <c r="L526" s="2">
        <v>11</v>
      </c>
      <c r="M526" s="2">
        <v>1.18</v>
      </c>
      <c r="N526" s="2">
        <v>9.48</v>
      </c>
      <c r="O526" s="2">
        <v>87.44</v>
      </c>
      <c r="P526" s="2">
        <v>2.4</v>
      </c>
      <c r="Q526" s="2">
        <v>18934</v>
      </c>
      <c r="R526" s="2">
        <v>8667</v>
      </c>
      <c r="S526" s="2">
        <v>8</v>
      </c>
      <c r="T526">
        <f t="shared" si="24"/>
        <v>1105686</v>
      </c>
      <c r="U526">
        <f t="shared" si="25"/>
        <v>3900096</v>
      </c>
      <c r="V526">
        <f t="shared" si="26"/>
        <v>-3010687</v>
      </c>
    </row>
    <row r="527" spans="1:22" x14ac:dyDescent="0.3">
      <c r="A527" s="2" t="s">
        <v>544</v>
      </c>
      <c r="B527" s="2" t="s">
        <v>1416</v>
      </c>
      <c r="C527" s="2" t="s">
        <v>1633</v>
      </c>
      <c r="D527" s="2" t="s">
        <v>1637</v>
      </c>
      <c r="E527" s="2">
        <v>2024</v>
      </c>
      <c r="F527" s="2" t="s">
        <v>1640</v>
      </c>
      <c r="G527" s="2">
        <v>1730</v>
      </c>
      <c r="H527" s="2">
        <v>5609</v>
      </c>
      <c r="I527" s="2">
        <v>8145</v>
      </c>
      <c r="J527" s="2">
        <v>130811</v>
      </c>
      <c r="K527" s="2">
        <v>8.49</v>
      </c>
      <c r="L527" s="2">
        <v>3</v>
      </c>
      <c r="M527" s="2">
        <v>9.5399999999999991</v>
      </c>
      <c r="N527" s="2">
        <v>1.18</v>
      </c>
      <c r="O527" s="2">
        <v>30.41</v>
      </c>
      <c r="P527" s="2">
        <v>1.7</v>
      </c>
      <c r="Q527" s="2">
        <v>6979</v>
      </c>
      <c r="R527" s="2">
        <v>9015</v>
      </c>
      <c r="S527" s="2">
        <v>12</v>
      </c>
      <c r="T527">
        <f t="shared" si="24"/>
        <v>9703570</v>
      </c>
      <c r="U527">
        <f t="shared" si="25"/>
        <v>14090850</v>
      </c>
      <c r="V527">
        <f t="shared" si="26"/>
        <v>-4518091</v>
      </c>
    </row>
    <row r="528" spans="1:22" x14ac:dyDescent="0.3">
      <c r="A528" s="2" t="s">
        <v>545</v>
      </c>
      <c r="B528" s="2" t="s">
        <v>1153</v>
      </c>
      <c r="C528" s="2" t="s">
        <v>1633</v>
      </c>
      <c r="D528" s="2" t="s">
        <v>1637</v>
      </c>
      <c r="E528" s="2">
        <v>2024</v>
      </c>
      <c r="F528" s="2" t="s">
        <v>1642</v>
      </c>
      <c r="G528" s="2">
        <v>560</v>
      </c>
      <c r="H528" s="2">
        <v>14758</v>
      </c>
      <c r="I528" s="2">
        <v>13716</v>
      </c>
      <c r="J528" s="2">
        <v>304840</v>
      </c>
      <c r="K528" s="2">
        <v>4.6900000000000004</v>
      </c>
      <c r="L528" s="2">
        <v>17</v>
      </c>
      <c r="M528" s="2">
        <v>8.66</v>
      </c>
      <c r="N528" s="2">
        <v>4.41</v>
      </c>
      <c r="O528" s="2">
        <v>78.680000000000007</v>
      </c>
      <c r="P528" s="2">
        <v>3.3</v>
      </c>
      <c r="Q528" s="2">
        <v>16919</v>
      </c>
      <c r="R528" s="2">
        <v>2013</v>
      </c>
      <c r="S528" s="2">
        <v>9</v>
      </c>
      <c r="T528">
        <f t="shared" si="24"/>
        <v>8264480</v>
      </c>
      <c r="U528">
        <f t="shared" si="25"/>
        <v>7680960</v>
      </c>
      <c r="V528">
        <f t="shared" si="26"/>
        <v>278680</v>
      </c>
    </row>
    <row r="529" spans="1:22" x14ac:dyDescent="0.3">
      <c r="A529" s="2" t="s">
        <v>546</v>
      </c>
      <c r="B529" s="2" t="s">
        <v>1417</v>
      </c>
      <c r="C529" s="2" t="s">
        <v>1632</v>
      </c>
      <c r="D529" s="2" t="s">
        <v>1635</v>
      </c>
      <c r="E529" s="2">
        <v>2023</v>
      </c>
      <c r="F529" s="2" t="s">
        <v>1640</v>
      </c>
      <c r="G529" s="2">
        <v>4362</v>
      </c>
      <c r="H529" s="2">
        <v>16813</v>
      </c>
      <c r="I529" s="2">
        <v>8675</v>
      </c>
      <c r="J529" s="2">
        <v>367247</v>
      </c>
      <c r="K529" s="2">
        <v>9.82</v>
      </c>
      <c r="L529" s="2">
        <v>6</v>
      </c>
      <c r="M529" s="2">
        <v>5.77</v>
      </c>
      <c r="N529" s="2">
        <v>23.9</v>
      </c>
      <c r="O529" s="2">
        <v>53.71</v>
      </c>
      <c r="P529" s="2">
        <v>4.9000000000000004</v>
      </c>
      <c r="Q529" s="2">
        <v>3749</v>
      </c>
      <c r="R529" s="2">
        <v>4397</v>
      </c>
      <c r="S529" s="2">
        <v>8</v>
      </c>
      <c r="T529">
        <f t="shared" si="24"/>
        <v>73338306</v>
      </c>
      <c r="U529">
        <f t="shared" si="25"/>
        <v>37840350</v>
      </c>
      <c r="V529">
        <f t="shared" si="26"/>
        <v>35130709</v>
      </c>
    </row>
    <row r="530" spans="1:22" x14ac:dyDescent="0.3">
      <c r="A530" s="2" t="s">
        <v>547</v>
      </c>
      <c r="B530" s="2" t="s">
        <v>1418</v>
      </c>
      <c r="C530" s="2" t="s">
        <v>1632</v>
      </c>
      <c r="D530" s="2" t="s">
        <v>1638</v>
      </c>
      <c r="E530" s="2">
        <v>2023</v>
      </c>
      <c r="F530" s="2" t="s">
        <v>1642</v>
      </c>
      <c r="G530" s="2">
        <v>1374</v>
      </c>
      <c r="H530" s="2">
        <v>16849</v>
      </c>
      <c r="I530" s="2">
        <v>9886</v>
      </c>
      <c r="J530" s="2">
        <v>484843</v>
      </c>
      <c r="K530" s="2">
        <v>3.48</v>
      </c>
      <c r="L530" s="2">
        <v>0</v>
      </c>
      <c r="M530" s="2">
        <v>6.74</v>
      </c>
      <c r="N530" s="2">
        <v>1.76</v>
      </c>
      <c r="O530" s="2">
        <v>55.56</v>
      </c>
      <c r="P530" s="2">
        <v>4</v>
      </c>
      <c r="Q530" s="2">
        <v>4309</v>
      </c>
      <c r="R530" s="2">
        <v>2042</v>
      </c>
      <c r="S530" s="2">
        <v>13</v>
      </c>
      <c r="T530">
        <f t="shared" si="24"/>
        <v>23150526</v>
      </c>
      <c r="U530">
        <f t="shared" si="25"/>
        <v>13583364</v>
      </c>
      <c r="V530">
        <f t="shared" si="26"/>
        <v>9082319</v>
      </c>
    </row>
    <row r="531" spans="1:22" x14ac:dyDescent="0.3">
      <c r="A531" s="2" t="s">
        <v>548</v>
      </c>
      <c r="B531" s="2" t="s">
        <v>1419</v>
      </c>
      <c r="C531" s="2" t="s">
        <v>1634</v>
      </c>
      <c r="D531" s="2" t="s">
        <v>1637</v>
      </c>
      <c r="E531" s="2">
        <v>2024</v>
      </c>
      <c r="F531" s="2" t="s">
        <v>1641</v>
      </c>
      <c r="G531" s="2">
        <v>1205</v>
      </c>
      <c r="H531" s="2">
        <v>8679</v>
      </c>
      <c r="I531" s="2">
        <v>7433</v>
      </c>
      <c r="J531" s="2">
        <v>418266</v>
      </c>
      <c r="K531" s="2">
        <v>0.22</v>
      </c>
      <c r="L531" s="2">
        <v>12</v>
      </c>
      <c r="M531" s="2">
        <v>0.17</v>
      </c>
      <c r="N531" s="2">
        <v>8.8699999999999992</v>
      </c>
      <c r="O531" s="2">
        <v>37.450000000000003</v>
      </c>
      <c r="P531" s="2">
        <v>2.7</v>
      </c>
      <c r="Q531" s="2">
        <v>4421</v>
      </c>
      <c r="R531" s="2">
        <v>4104</v>
      </c>
      <c r="S531" s="2">
        <v>4</v>
      </c>
      <c r="T531">
        <f t="shared" si="24"/>
        <v>10458195</v>
      </c>
      <c r="U531">
        <f t="shared" si="25"/>
        <v>8956765</v>
      </c>
      <c r="V531">
        <f t="shared" si="26"/>
        <v>1083164</v>
      </c>
    </row>
    <row r="532" spans="1:22" x14ac:dyDescent="0.3">
      <c r="A532" s="2" t="s">
        <v>549</v>
      </c>
      <c r="B532" s="2" t="s">
        <v>1238</v>
      </c>
      <c r="C532" s="2" t="s">
        <v>1632</v>
      </c>
      <c r="D532" s="2" t="s">
        <v>1638</v>
      </c>
      <c r="E532" s="2">
        <v>2023</v>
      </c>
      <c r="F532" s="2" t="s">
        <v>1641</v>
      </c>
      <c r="G532" s="2">
        <v>1877</v>
      </c>
      <c r="H532" s="2">
        <v>11826</v>
      </c>
      <c r="I532" s="2">
        <v>1397</v>
      </c>
      <c r="J532" s="2">
        <v>284104</v>
      </c>
      <c r="K532" s="2">
        <v>11.47</v>
      </c>
      <c r="L532" s="2">
        <v>5</v>
      </c>
      <c r="M532" s="2">
        <v>3.39</v>
      </c>
      <c r="N532" s="2">
        <v>12.58</v>
      </c>
      <c r="O532" s="2">
        <v>54.93</v>
      </c>
      <c r="P532" s="2">
        <v>1</v>
      </c>
      <c r="Q532" s="2">
        <v>6176</v>
      </c>
      <c r="R532" s="2">
        <v>1431</v>
      </c>
      <c r="S532" s="2">
        <v>5</v>
      </c>
      <c r="T532">
        <f t="shared" si="24"/>
        <v>22197402</v>
      </c>
      <c r="U532">
        <f t="shared" si="25"/>
        <v>2622169</v>
      </c>
      <c r="V532">
        <f t="shared" si="26"/>
        <v>19291129</v>
      </c>
    </row>
    <row r="533" spans="1:22" x14ac:dyDescent="0.3">
      <c r="A533" s="2" t="s">
        <v>550</v>
      </c>
      <c r="B533" s="2" t="s">
        <v>1413</v>
      </c>
      <c r="C533" s="2" t="s">
        <v>1632</v>
      </c>
      <c r="D533" s="2" t="s">
        <v>1637</v>
      </c>
      <c r="E533" s="2">
        <v>2023</v>
      </c>
      <c r="F533" s="2" t="s">
        <v>1640</v>
      </c>
      <c r="G533" s="2">
        <v>3191</v>
      </c>
      <c r="H533" s="2">
        <v>13287</v>
      </c>
      <c r="I533" s="2">
        <v>3862</v>
      </c>
      <c r="J533" s="2">
        <v>69008</v>
      </c>
      <c r="K533" s="2">
        <v>9.36</v>
      </c>
      <c r="L533" s="2">
        <v>5</v>
      </c>
      <c r="M533" s="2">
        <v>7.96</v>
      </c>
      <c r="N533" s="2">
        <v>12.33</v>
      </c>
      <c r="O533" s="2">
        <v>15.85</v>
      </c>
      <c r="P533" s="2">
        <v>2.2999999999999998</v>
      </c>
      <c r="Q533" s="2">
        <v>3917</v>
      </c>
      <c r="R533" s="2">
        <v>7990</v>
      </c>
      <c r="S533" s="2">
        <v>13</v>
      </c>
      <c r="T533">
        <f t="shared" si="24"/>
        <v>42398817</v>
      </c>
      <c r="U533">
        <f t="shared" si="25"/>
        <v>12323642</v>
      </c>
      <c r="V533">
        <f t="shared" si="26"/>
        <v>30006167</v>
      </c>
    </row>
    <row r="534" spans="1:22" x14ac:dyDescent="0.3">
      <c r="A534" s="2" t="s">
        <v>551</v>
      </c>
      <c r="B534" s="2" t="s">
        <v>1171</v>
      </c>
      <c r="C534" s="2" t="s">
        <v>1632</v>
      </c>
      <c r="D534" s="2" t="s">
        <v>1638</v>
      </c>
      <c r="E534" s="2">
        <v>2024</v>
      </c>
      <c r="F534" s="2" t="s">
        <v>1642</v>
      </c>
      <c r="G534" s="2">
        <v>3536</v>
      </c>
      <c r="H534" s="2">
        <v>3060</v>
      </c>
      <c r="I534" s="2">
        <v>3136</v>
      </c>
      <c r="J534" s="2">
        <v>252346</v>
      </c>
      <c r="K534" s="2">
        <v>11.43</v>
      </c>
      <c r="L534" s="2">
        <v>11</v>
      </c>
      <c r="M534" s="2">
        <v>0.77</v>
      </c>
      <c r="N534" s="2">
        <v>0.1</v>
      </c>
      <c r="O534" s="2">
        <v>71.17</v>
      </c>
      <c r="P534" s="2">
        <v>3.1</v>
      </c>
      <c r="Q534" s="2">
        <v>18416</v>
      </c>
      <c r="R534" s="2">
        <v>4688</v>
      </c>
      <c r="S534" s="2">
        <v>8</v>
      </c>
      <c r="T534">
        <f t="shared" si="24"/>
        <v>10820160</v>
      </c>
      <c r="U534">
        <f t="shared" si="25"/>
        <v>11088896</v>
      </c>
      <c r="V534">
        <f t="shared" si="26"/>
        <v>-521082</v>
      </c>
    </row>
    <row r="535" spans="1:22" x14ac:dyDescent="0.3">
      <c r="A535" s="2" t="s">
        <v>552</v>
      </c>
      <c r="B535" s="2" t="s">
        <v>1187</v>
      </c>
      <c r="C535" s="2" t="s">
        <v>1633</v>
      </c>
      <c r="D535" s="2" t="s">
        <v>1635</v>
      </c>
      <c r="E535" s="2">
        <v>2023</v>
      </c>
      <c r="F535" s="2" t="s">
        <v>1642</v>
      </c>
      <c r="G535" s="2">
        <v>1860</v>
      </c>
      <c r="H535" s="2">
        <v>15112</v>
      </c>
      <c r="I535" s="2">
        <v>13680</v>
      </c>
      <c r="J535" s="2">
        <v>82402</v>
      </c>
      <c r="K535" s="2">
        <v>0.57999999999999996</v>
      </c>
      <c r="L535" s="2">
        <v>7</v>
      </c>
      <c r="M535" s="2">
        <v>2.82</v>
      </c>
      <c r="N535" s="2">
        <v>12.53</v>
      </c>
      <c r="O535" s="2">
        <v>32.78</v>
      </c>
      <c r="P535" s="2">
        <v>2.2999999999999998</v>
      </c>
      <c r="Q535" s="2">
        <v>14963</v>
      </c>
      <c r="R535" s="2">
        <v>437</v>
      </c>
      <c r="S535" s="2">
        <v>9</v>
      </c>
      <c r="T535">
        <f t="shared" si="24"/>
        <v>28108320</v>
      </c>
      <c r="U535">
        <f t="shared" si="25"/>
        <v>25444800</v>
      </c>
      <c r="V535">
        <f t="shared" si="26"/>
        <v>2581118</v>
      </c>
    </row>
    <row r="536" spans="1:22" x14ac:dyDescent="0.3">
      <c r="A536" s="2" t="s">
        <v>553</v>
      </c>
      <c r="B536" s="2" t="s">
        <v>1420</v>
      </c>
      <c r="C536" s="2" t="s">
        <v>1632</v>
      </c>
      <c r="D536" s="2" t="s">
        <v>1638</v>
      </c>
      <c r="E536" s="2">
        <v>2024</v>
      </c>
      <c r="F536" s="2" t="s">
        <v>1642</v>
      </c>
      <c r="G536" s="2">
        <v>2973</v>
      </c>
      <c r="H536" s="2">
        <v>19150</v>
      </c>
      <c r="I536" s="2">
        <v>10679</v>
      </c>
      <c r="J536" s="2">
        <v>234456</v>
      </c>
      <c r="K536" s="2">
        <v>12.56</v>
      </c>
      <c r="L536" s="2">
        <v>18</v>
      </c>
      <c r="M536" s="2">
        <v>5.85</v>
      </c>
      <c r="N536" s="2">
        <v>9.59</v>
      </c>
      <c r="O536" s="2">
        <v>81.010000000000005</v>
      </c>
      <c r="P536" s="2">
        <v>1.4</v>
      </c>
      <c r="Q536" s="2">
        <v>9667</v>
      </c>
      <c r="R536" s="2">
        <v>7166</v>
      </c>
      <c r="S536" s="2">
        <v>8</v>
      </c>
      <c r="T536">
        <f t="shared" si="24"/>
        <v>56932950</v>
      </c>
      <c r="U536">
        <f t="shared" si="25"/>
        <v>31748667</v>
      </c>
      <c r="V536">
        <f t="shared" si="26"/>
        <v>24949827</v>
      </c>
    </row>
    <row r="537" spans="1:22" x14ac:dyDescent="0.3">
      <c r="A537" s="2" t="s">
        <v>554</v>
      </c>
      <c r="B537" s="2" t="s">
        <v>1321</v>
      </c>
      <c r="C537" s="2" t="s">
        <v>1632</v>
      </c>
      <c r="D537" s="2" t="s">
        <v>1635</v>
      </c>
      <c r="E537" s="2">
        <v>2023</v>
      </c>
      <c r="F537" s="2" t="s">
        <v>1642</v>
      </c>
      <c r="G537" s="2">
        <v>2264</v>
      </c>
      <c r="H537" s="2">
        <v>6280</v>
      </c>
      <c r="I537" s="2">
        <v>1372</v>
      </c>
      <c r="J537" s="2">
        <v>309994</v>
      </c>
      <c r="K537" s="2">
        <v>9.2899999999999991</v>
      </c>
      <c r="L537" s="2">
        <v>4</v>
      </c>
      <c r="M537" s="2">
        <v>2.56</v>
      </c>
      <c r="N537" s="2">
        <v>24.3</v>
      </c>
      <c r="O537" s="2">
        <v>39.43</v>
      </c>
      <c r="P537" s="2">
        <v>2.8</v>
      </c>
      <c r="Q537" s="2">
        <v>2969</v>
      </c>
      <c r="R537" s="2">
        <v>7913</v>
      </c>
      <c r="S537" s="2">
        <v>7</v>
      </c>
      <c r="T537">
        <f t="shared" si="24"/>
        <v>14217920</v>
      </c>
      <c r="U537">
        <f t="shared" si="25"/>
        <v>3106208</v>
      </c>
      <c r="V537">
        <f t="shared" si="26"/>
        <v>10801718</v>
      </c>
    </row>
    <row r="538" spans="1:22" x14ac:dyDescent="0.3">
      <c r="A538" s="2" t="s">
        <v>555</v>
      </c>
      <c r="B538" s="2" t="s">
        <v>1421</v>
      </c>
      <c r="C538" s="2" t="s">
        <v>1632</v>
      </c>
      <c r="D538" s="2" t="s">
        <v>1637</v>
      </c>
      <c r="E538" s="2">
        <v>2023</v>
      </c>
      <c r="F538" s="2" t="s">
        <v>1639</v>
      </c>
      <c r="G538" s="2">
        <v>4236</v>
      </c>
      <c r="H538" s="2">
        <v>19811</v>
      </c>
      <c r="I538" s="2">
        <v>8321</v>
      </c>
      <c r="J538" s="2">
        <v>449009</v>
      </c>
      <c r="K538" s="2">
        <v>8.4499999999999993</v>
      </c>
      <c r="L538" s="2">
        <v>17</v>
      </c>
      <c r="M538" s="2">
        <v>9.34</v>
      </c>
      <c r="N538" s="2">
        <v>3.98</v>
      </c>
      <c r="O538" s="2">
        <v>21.43</v>
      </c>
      <c r="P538" s="2">
        <v>2</v>
      </c>
      <c r="Q538" s="2">
        <v>8792</v>
      </c>
      <c r="R538" s="2">
        <v>9083</v>
      </c>
      <c r="S538" s="2">
        <v>10</v>
      </c>
      <c r="T538">
        <f t="shared" si="24"/>
        <v>83919396</v>
      </c>
      <c r="U538">
        <f t="shared" si="25"/>
        <v>35247756</v>
      </c>
      <c r="V538">
        <f t="shared" si="26"/>
        <v>48222631</v>
      </c>
    </row>
    <row r="539" spans="1:22" x14ac:dyDescent="0.3">
      <c r="A539" s="2" t="s">
        <v>556</v>
      </c>
      <c r="B539" s="2" t="s">
        <v>1422</v>
      </c>
      <c r="C539" s="2" t="s">
        <v>1634</v>
      </c>
      <c r="D539" s="2" t="s">
        <v>1638</v>
      </c>
      <c r="E539" s="2">
        <v>2023</v>
      </c>
      <c r="F539" s="2" t="s">
        <v>1640</v>
      </c>
      <c r="G539" s="2">
        <v>763</v>
      </c>
      <c r="H539" s="2">
        <v>13394</v>
      </c>
      <c r="I539" s="2">
        <v>6971</v>
      </c>
      <c r="J539" s="2">
        <v>186643</v>
      </c>
      <c r="K539" s="2">
        <v>9.3699999999999992</v>
      </c>
      <c r="L539" s="2">
        <v>4</v>
      </c>
      <c r="M539" s="2">
        <v>1.31</v>
      </c>
      <c r="N539" s="2">
        <v>8.85</v>
      </c>
      <c r="O539" s="2">
        <v>65.67</v>
      </c>
      <c r="P539" s="2">
        <v>4.5999999999999996</v>
      </c>
      <c r="Q539" s="2">
        <v>8431</v>
      </c>
      <c r="R539" s="2">
        <v>3711</v>
      </c>
      <c r="S539" s="2">
        <v>10</v>
      </c>
      <c r="T539">
        <f t="shared" si="24"/>
        <v>10219622</v>
      </c>
      <c r="U539">
        <f t="shared" si="25"/>
        <v>5318873</v>
      </c>
      <c r="V539">
        <f t="shared" si="26"/>
        <v>4714106</v>
      </c>
    </row>
    <row r="540" spans="1:22" x14ac:dyDescent="0.3">
      <c r="A540" s="2" t="s">
        <v>557</v>
      </c>
      <c r="B540" s="2" t="s">
        <v>1053</v>
      </c>
      <c r="C540" s="2" t="s">
        <v>1633</v>
      </c>
      <c r="D540" s="2" t="s">
        <v>1635</v>
      </c>
      <c r="E540" s="2">
        <v>2024</v>
      </c>
      <c r="F540" s="2" t="s">
        <v>1640</v>
      </c>
      <c r="G540" s="2">
        <v>3652</v>
      </c>
      <c r="H540" s="2">
        <v>3856</v>
      </c>
      <c r="I540" s="2">
        <v>7897</v>
      </c>
      <c r="J540" s="2">
        <v>459425</v>
      </c>
      <c r="K540" s="2">
        <v>12.97</v>
      </c>
      <c r="L540" s="2">
        <v>9</v>
      </c>
      <c r="M540" s="2">
        <v>7.97</v>
      </c>
      <c r="N540" s="2">
        <v>10.49</v>
      </c>
      <c r="O540" s="2">
        <v>23.17</v>
      </c>
      <c r="P540" s="2">
        <v>1.4</v>
      </c>
      <c r="Q540" s="2">
        <v>2591</v>
      </c>
      <c r="R540" s="2">
        <v>3800</v>
      </c>
      <c r="S540" s="2">
        <v>12</v>
      </c>
      <c r="T540">
        <f t="shared" si="24"/>
        <v>14082112</v>
      </c>
      <c r="U540">
        <f t="shared" si="25"/>
        <v>28839844</v>
      </c>
      <c r="V540">
        <f t="shared" si="26"/>
        <v>-15217157</v>
      </c>
    </row>
    <row r="541" spans="1:22" x14ac:dyDescent="0.3">
      <c r="A541" s="2" t="s">
        <v>558</v>
      </c>
      <c r="B541" s="2" t="s">
        <v>1061</v>
      </c>
      <c r="C541" s="2" t="s">
        <v>1634</v>
      </c>
      <c r="D541" s="2" t="s">
        <v>1637</v>
      </c>
      <c r="E541" s="2">
        <v>2023</v>
      </c>
      <c r="F541" s="2" t="s">
        <v>1639</v>
      </c>
      <c r="G541" s="2">
        <v>4184</v>
      </c>
      <c r="H541" s="2">
        <v>6290</v>
      </c>
      <c r="I541" s="2">
        <v>2890</v>
      </c>
      <c r="J541" s="2">
        <v>163550</v>
      </c>
      <c r="K541" s="2">
        <v>8.8000000000000007</v>
      </c>
      <c r="L541" s="2">
        <v>0</v>
      </c>
      <c r="M541" s="2">
        <v>5.08</v>
      </c>
      <c r="N541" s="2">
        <v>9.77</v>
      </c>
      <c r="O541" s="2">
        <v>70.290000000000006</v>
      </c>
      <c r="P541" s="2">
        <v>1.2</v>
      </c>
      <c r="Q541" s="2">
        <v>17863</v>
      </c>
      <c r="R541" s="2">
        <v>9808</v>
      </c>
      <c r="S541" s="2">
        <v>14</v>
      </c>
      <c r="T541">
        <f t="shared" si="24"/>
        <v>26317360</v>
      </c>
      <c r="U541">
        <f t="shared" si="25"/>
        <v>12091760</v>
      </c>
      <c r="V541">
        <f t="shared" si="26"/>
        <v>14062050</v>
      </c>
    </row>
    <row r="542" spans="1:22" x14ac:dyDescent="0.3">
      <c r="A542" s="2" t="s">
        <v>559</v>
      </c>
      <c r="B542" s="2" t="s">
        <v>1423</v>
      </c>
      <c r="C542" s="2" t="s">
        <v>1634</v>
      </c>
      <c r="D542" s="2" t="s">
        <v>1637</v>
      </c>
      <c r="E542" s="2">
        <v>2023</v>
      </c>
      <c r="F542" s="2" t="s">
        <v>1641</v>
      </c>
      <c r="G542" s="2">
        <v>3572</v>
      </c>
      <c r="H542" s="2">
        <v>18190</v>
      </c>
      <c r="I542" s="2">
        <v>14792</v>
      </c>
      <c r="J542" s="2">
        <v>486364</v>
      </c>
      <c r="K542" s="2">
        <v>8.7100000000000009</v>
      </c>
      <c r="L542" s="2">
        <v>9</v>
      </c>
      <c r="M542" s="2">
        <v>7.5</v>
      </c>
      <c r="N542" s="2">
        <v>16.649999999999999</v>
      </c>
      <c r="O542" s="2">
        <v>87.45</v>
      </c>
      <c r="P542" s="2">
        <v>1</v>
      </c>
      <c r="Q542" s="2">
        <v>1760</v>
      </c>
      <c r="R542" s="2">
        <v>6218</v>
      </c>
      <c r="S542" s="2">
        <v>8</v>
      </c>
      <c r="T542">
        <f t="shared" si="24"/>
        <v>64974680</v>
      </c>
      <c r="U542">
        <f t="shared" si="25"/>
        <v>52837024</v>
      </c>
      <c r="V542">
        <f t="shared" si="26"/>
        <v>11651292</v>
      </c>
    </row>
    <row r="543" spans="1:22" x14ac:dyDescent="0.3">
      <c r="A543" s="2" t="s">
        <v>560</v>
      </c>
      <c r="B543" s="2" t="s">
        <v>1424</v>
      </c>
      <c r="C543" s="2" t="s">
        <v>1634</v>
      </c>
      <c r="D543" s="2" t="s">
        <v>1638</v>
      </c>
      <c r="E543" s="2">
        <v>2023</v>
      </c>
      <c r="F543" s="2" t="s">
        <v>1641</v>
      </c>
      <c r="G543" s="2">
        <v>4318</v>
      </c>
      <c r="H543" s="2">
        <v>11681</v>
      </c>
      <c r="I543" s="2">
        <v>7366</v>
      </c>
      <c r="J543" s="2">
        <v>141218</v>
      </c>
      <c r="K543" s="2">
        <v>14.86</v>
      </c>
      <c r="L543" s="2">
        <v>4</v>
      </c>
      <c r="M543" s="2">
        <v>3.11</v>
      </c>
      <c r="N543" s="2">
        <v>5.39</v>
      </c>
      <c r="O543" s="2">
        <v>72.36</v>
      </c>
      <c r="P543" s="2">
        <v>2.2999999999999998</v>
      </c>
      <c r="Q543" s="2">
        <v>11956</v>
      </c>
      <c r="R543" s="2">
        <v>7205</v>
      </c>
      <c r="S543" s="2">
        <v>9</v>
      </c>
      <c r="T543">
        <f t="shared" si="24"/>
        <v>50438558</v>
      </c>
      <c r="U543">
        <f t="shared" si="25"/>
        <v>31806388</v>
      </c>
      <c r="V543">
        <f t="shared" si="26"/>
        <v>18490952</v>
      </c>
    </row>
    <row r="544" spans="1:22" x14ac:dyDescent="0.3">
      <c r="A544" s="2" t="s">
        <v>561</v>
      </c>
      <c r="B544" s="2" t="s">
        <v>1078</v>
      </c>
      <c r="C544" s="2" t="s">
        <v>1634</v>
      </c>
      <c r="D544" s="2" t="s">
        <v>1635</v>
      </c>
      <c r="E544" s="2">
        <v>2024</v>
      </c>
      <c r="F544" s="2" t="s">
        <v>1642</v>
      </c>
      <c r="G544" s="2">
        <v>4798</v>
      </c>
      <c r="H544" s="2">
        <v>8557</v>
      </c>
      <c r="I544" s="2">
        <v>12661</v>
      </c>
      <c r="J544" s="2">
        <v>183296</v>
      </c>
      <c r="K544" s="2">
        <v>11.35</v>
      </c>
      <c r="L544" s="2">
        <v>11</v>
      </c>
      <c r="M544" s="2">
        <v>5.14</v>
      </c>
      <c r="N544" s="2">
        <v>5.53</v>
      </c>
      <c r="O544" s="2">
        <v>11.8</v>
      </c>
      <c r="P544" s="2">
        <v>3.6</v>
      </c>
      <c r="Q544" s="2">
        <v>14935</v>
      </c>
      <c r="R544" s="2">
        <v>2773</v>
      </c>
      <c r="S544" s="2">
        <v>7</v>
      </c>
      <c r="T544">
        <f t="shared" si="24"/>
        <v>41056486</v>
      </c>
      <c r="U544">
        <f t="shared" si="25"/>
        <v>60747478</v>
      </c>
      <c r="V544">
        <f t="shared" si="26"/>
        <v>-19874288</v>
      </c>
    </row>
    <row r="545" spans="1:22" x14ac:dyDescent="0.3">
      <c r="A545" s="2" t="s">
        <v>562</v>
      </c>
      <c r="B545" s="2" t="s">
        <v>1141</v>
      </c>
      <c r="C545" s="2" t="s">
        <v>1632</v>
      </c>
      <c r="D545" s="2" t="s">
        <v>1635</v>
      </c>
      <c r="E545" s="2">
        <v>2023</v>
      </c>
      <c r="F545" s="2" t="s">
        <v>1641</v>
      </c>
      <c r="G545" s="2">
        <v>4899</v>
      </c>
      <c r="H545" s="2">
        <v>17582</v>
      </c>
      <c r="I545" s="2">
        <v>13264</v>
      </c>
      <c r="J545" s="2">
        <v>229767</v>
      </c>
      <c r="K545" s="2">
        <v>6.63</v>
      </c>
      <c r="L545" s="2">
        <v>6</v>
      </c>
      <c r="M545" s="2">
        <v>8.57</v>
      </c>
      <c r="N545" s="2">
        <v>18.23</v>
      </c>
      <c r="O545" s="2">
        <v>57.99</v>
      </c>
      <c r="P545" s="2">
        <v>3.9</v>
      </c>
      <c r="Q545" s="2">
        <v>10877</v>
      </c>
      <c r="R545" s="2">
        <v>2222</v>
      </c>
      <c r="S545" s="2">
        <v>2</v>
      </c>
      <c r="T545">
        <f t="shared" si="24"/>
        <v>86134218</v>
      </c>
      <c r="U545">
        <f t="shared" si="25"/>
        <v>64980336</v>
      </c>
      <c r="V545">
        <f t="shared" si="26"/>
        <v>20924115</v>
      </c>
    </row>
    <row r="546" spans="1:22" x14ac:dyDescent="0.3">
      <c r="A546" s="2" t="s">
        <v>563</v>
      </c>
      <c r="B546" s="2" t="s">
        <v>1406</v>
      </c>
      <c r="C546" s="2" t="s">
        <v>1634</v>
      </c>
      <c r="D546" s="2" t="s">
        <v>1638</v>
      </c>
      <c r="E546" s="2">
        <v>2023</v>
      </c>
      <c r="F546" s="2" t="s">
        <v>1640</v>
      </c>
      <c r="G546" s="2">
        <v>1293</v>
      </c>
      <c r="H546" s="2">
        <v>2161</v>
      </c>
      <c r="I546" s="2">
        <v>5424</v>
      </c>
      <c r="J546" s="2">
        <v>432923</v>
      </c>
      <c r="K546" s="2">
        <v>10.61</v>
      </c>
      <c r="L546" s="2">
        <v>8</v>
      </c>
      <c r="M546" s="2">
        <v>4.67</v>
      </c>
      <c r="N546" s="2">
        <v>12.51</v>
      </c>
      <c r="O546" s="2">
        <v>65.63</v>
      </c>
      <c r="P546" s="2">
        <v>2.8</v>
      </c>
      <c r="Q546" s="2">
        <v>17313</v>
      </c>
      <c r="R546" s="2">
        <v>7182</v>
      </c>
      <c r="S546" s="2">
        <v>2</v>
      </c>
      <c r="T546">
        <f t="shared" si="24"/>
        <v>2794173</v>
      </c>
      <c r="U546">
        <f t="shared" si="25"/>
        <v>7013232</v>
      </c>
      <c r="V546">
        <f t="shared" si="26"/>
        <v>-4651982</v>
      </c>
    </row>
    <row r="547" spans="1:22" x14ac:dyDescent="0.3">
      <c r="A547" s="2" t="s">
        <v>564</v>
      </c>
      <c r="B547" s="2" t="s">
        <v>1079</v>
      </c>
      <c r="C547" s="2" t="s">
        <v>1632</v>
      </c>
      <c r="D547" s="2" t="s">
        <v>1637</v>
      </c>
      <c r="E547" s="2">
        <v>2023</v>
      </c>
      <c r="F547" s="2" t="s">
        <v>1642</v>
      </c>
      <c r="G547" s="2">
        <v>3759</v>
      </c>
      <c r="H547" s="2">
        <v>6144</v>
      </c>
      <c r="I547" s="2">
        <v>2433</v>
      </c>
      <c r="J547" s="2">
        <v>441858</v>
      </c>
      <c r="K547" s="2">
        <v>5.84</v>
      </c>
      <c r="L547" s="2">
        <v>11</v>
      </c>
      <c r="M547" s="2">
        <v>3.6</v>
      </c>
      <c r="N547" s="2">
        <v>10.38</v>
      </c>
      <c r="O547" s="2">
        <v>76.040000000000006</v>
      </c>
      <c r="P547" s="2">
        <v>3.7</v>
      </c>
      <c r="Q547" s="2">
        <v>5801</v>
      </c>
      <c r="R547" s="2">
        <v>8350</v>
      </c>
      <c r="S547" s="2">
        <v>7</v>
      </c>
      <c r="T547">
        <f t="shared" si="24"/>
        <v>23095296</v>
      </c>
      <c r="U547">
        <f t="shared" si="25"/>
        <v>9145647</v>
      </c>
      <c r="V547">
        <f t="shared" si="26"/>
        <v>13507791</v>
      </c>
    </row>
    <row r="548" spans="1:22" x14ac:dyDescent="0.3">
      <c r="A548" s="2" t="s">
        <v>565</v>
      </c>
      <c r="B548" s="2" t="s">
        <v>1063</v>
      </c>
      <c r="C548" s="2" t="s">
        <v>1633</v>
      </c>
      <c r="D548" s="2" t="s">
        <v>1635</v>
      </c>
      <c r="E548" s="2">
        <v>2023</v>
      </c>
      <c r="F548" s="2" t="s">
        <v>1641</v>
      </c>
      <c r="G548" s="2">
        <v>1131</v>
      </c>
      <c r="H548" s="2">
        <v>17211</v>
      </c>
      <c r="I548" s="2">
        <v>14053</v>
      </c>
      <c r="J548" s="2">
        <v>291060</v>
      </c>
      <c r="K548" s="2">
        <v>3.43</v>
      </c>
      <c r="L548" s="2">
        <v>0</v>
      </c>
      <c r="M548" s="2">
        <v>5.36</v>
      </c>
      <c r="N548" s="2">
        <v>4.2300000000000004</v>
      </c>
      <c r="O548" s="2">
        <v>14.48</v>
      </c>
      <c r="P548" s="2">
        <v>2.4</v>
      </c>
      <c r="Q548" s="2">
        <v>8707</v>
      </c>
      <c r="R548" s="2">
        <v>2162</v>
      </c>
      <c r="S548" s="2">
        <v>3</v>
      </c>
      <c r="T548">
        <f t="shared" si="24"/>
        <v>19465641</v>
      </c>
      <c r="U548">
        <f t="shared" si="25"/>
        <v>15893943</v>
      </c>
      <c r="V548">
        <f t="shared" si="26"/>
        <v>3280638</v>
      </c>
    </row>
    <row r="549" spans="1:22" x14ac:dyDescent="0.3">
      <c r="A549" s="2" t="s">
        <v>566</v>
      </c>
      <c r="B549" s="2" t="s">
        <v>1302</v>
      </c>
      <c r="C549" s="2" t="s">
        <v>1634</v>
      </c>
      <c r="D549" s="2" t="s">
        <v>1636</v>
      </c>
      <c r="E549" s="2">
        <v>2023</v>
      </c>
      <c r="F549" s="2" t="s">
        <v>1641</v>
      </c>
      <c r="G549" s="2">
        <v>505</v>
      </c>
      <c r="H549" s="2">
        <v>4420</v>
      </c>
      <c r="I549" s="2">
        <v>2317</v>
      </c>
      <c r="J549" s="2">
        <v>290016</v>
      </c>
      <c r="K549" s="2">
        <v>8.9499999999999993</v>
      </c>
      <c r="L549" s="2">
        <v>10</v>
      </c>
      <c r="M549" s="2">
        <v>7.17</v>
      </c>
      <c r="N549" s="2">
        <v>4.6900000000000004</v>
      </c>
      <c r="O549" s="2">
        <v>48.41</v>
      </c>
      <c r="P549" s="2">
        <v>3.7</v>
      </c>
      <c r="Q549" s="2">
        <v>17976</v>
      </c>
      <c r="R549" s="2">
        <v>1354</v>
      </c>
      <c r="S549" s="2">
        <v>9</v>
      </c>
      <c r="T549">
        <f t="shared" si="24"/>
        <v>2232100</v>
      </c>
      <c r="U549">
        <f t="shared" si="25"/>
        <v>1170085</v>
      </c>
      <c r="V549">
        <f t="shared" si="26"/>
        <v>771999</v>
      </c>
    </row>
    <row r="550" spans="1:22" x14ac:dyDescent="0.3">
      <c r="A550" s="2" t="s">
        <v>567</v>
      </c>
      <c r="B550" s="2" t="s">
        <v>1119</v>
      </c>
      <c r="C550" s="2" t="s">
        <v>1634</v>
      </c>
      <c r="D550" s="2" t="s">
        <v>1635</v>
      </c>
      <c r="E550" s="2">
        <v>2023</v>
      </c>
      <c r="F550" s="2" t="s">
        <v>1641</v>
      </c>
      <c r="G550" s="2">
        <v>4974</v>
      </c>
      <c r="H550" s="2">
        <v>17502</v>
      </c>
      <c r="I550" s="2">
        <v>13285</v>
      </c>
      <c r="J550" s="2">
        <v>82441</v>
      </c>
      <c r="K550" s="2">
        <v>13.92</v>
      </c>
      <c r="L550" s="2">
        <v>14</v>
      </c>
      <c r="M550" s="2">
        <v>4.4400000000000004</v>
      </c>
      <c r="N550" s="2">
        <v>0.26</v>
      </c>
      <c r="O550" s="2">
        <v>52.83</v>
      </c>
      <c r="P550" s="2">
        <v>1.2</v>
      </c>
      <c r="Q550" s="2">
        <v>10056</v>
      </c>
      <c r="R550" s="2">
        <v>3788</v>
      </c>
      <c r="S550" s="2">
        <v>2</v>
      </c>
      <c r="T550">
        <f t="shared" si="24"/>
        <v>87054948</v>
      </c>
      <c r="U550">
        <f t="shared" si="25"/>
        <v>66079590</v>
      </c>
      <c r="V550">
        <f t="shared" si="26"/>
        <v>20892917</v>
      </c>
    </row>
    <row r="551" spans="1:22" x14ac:dyDescent="0.3">
      <c r="A551" s="2" t="s">
        <v>568</v>
      </c>
      <c r="B551" s="2" t="s">
        <v>1425</v>
      </c>
      <c r="C551" s="2" t="s">
        <v>1634</v>
      </c>
      <c r="D551" s="2" t="s">
        <v>1636</v>
      </c>
      <c r="E551" s="2">
        <v>2024</v>
      </c>
      <c r="F551" s="2" t="s">
        <v>1639</v>
      </c>
      <c r="G551" s="2">
        <v>944</v>
      </c>
      <c r="H551" s="2">
        <v>15525</v>
      </c>
      <c r="I551" s="2">
        <v>11649</v>
      </c>
      <c r="J551" s="2">
        <v>288038</v>
      </c>
      <c r="K551" s="2">
        <v>13.94</v>
      </c>
      <c r="L551" s="2">
        <v>1</v>
      </c>
      <c r="M551" s="2">
        <v>9.39</v>
      </c>
      <c r="N551" s="2">
        <v>2.29</v>
      </c>
      <c r="O551" s="2">
        <v>23.53</v>
      </c>
      <c r="P551" s="2">
        <v>2.6</v>
      </c>
      <c r="Q551" s="2">
        <v>15295</v>
      </c>
      <c r="R551" s="2">
        <v>3848</v>
      </c>
      <c r="S551" s="2">
        <v>14</v>
      </c>
      <c r="T551">
        <f t="shared" si="24"/>
        <v>14655600</v>
      </c>
      <c r="U551">
        <f t="shared" si="25"/>
        <v>10996656</v>
      </c>
      <c r="V551">
        <f t="shared" si="26"/>
        <v>3370906</v>
      </c>
    </row>
    <row r="552" spans="1:22" x14ac:dyDescent="0.3">
      <c r="A552" s="2" t="s">
        <v>569</v>
      </c>
      <c r="B552" s="2" t="s">
        <v>1411</v>
      </c>
      <c r="C552" s="2" t="s">
        <v>1634</v>
      </c>
      <c r="D552" s="2" t="s">
        <v>1635</v>
      </c>
      <c r="E552" s="2">
        <v>2023</v>
      </c>
      <c r="F552" s="2" t="s">
        <v>1641</v>
      </c>
      <c r="G552" s="2">
        <v>1434</v>
      </c>
      <c r="H552" s="2">
        <v>10446</v>
      </c>
      <c r="I552" s="2">
        <v>4448</v>
      </c>
      <c r="J552" s="2">
        <v>220201</v>
      </c>
      <c r="K552" s="2">
        <v>5.13</v>
      </c>
      <c r="L552" s="2">
        <v>19</v>
      </c>
      <c r="M552" s="2">
        <v>2.95</v>
      </c>
      <c r="N552" s="2">
        <v>13.92</v>
      </c>
      <c r="O552" s="2">
        <v>35.799999999999997</v>
      </c>
      <c r="P552" s="2">
        <v>4.2</v>
      </c>
      <c r="Q552" s="2">
        <v>7625</v>
      </c>
      <c r="R552" s="2">
        <v>6442</v>
      </c>
      <c r="S552" s="2">
        <v>3</v>
      </c>
      <c r="T552">
        <f t="shared" si="24"/>
        <v>14979564</v>
      </c>
      <c r="U552">
        <f t="shared" si="25"/>
        <v>6378432</v>
      </c>
      <c r="V552">
        <f t="shared" si="26"/>
        <v>8380931</v>
      </c>
    </row>
    <row r="553" spans="1:22" x14ac:dyDescent="0.3">
      <c r="A553" s="2" t="s">
        <v>570</v>
      </c>
      <c r="B553" s="2" t="s">
        <v>1426</v>
      </c>
      <c r="C553" s="2" t="s">
        <v>1632</v>
      </c>
      <c r="D553" s="2" t="s">
        <v>1636</v>
      </c>
      <c r="E553" s="2">
        <v>2023</v>
      </c>
      <c r="F553" s="2" t="s">
        <v>1642</v>
      </c>
      <c r="G553" s="2">
        <v>2008</v>
      </c>
      <c r="H553" s="2">
        <v>14232</v>
      </c>
      <c r="I553" s="2">
        <v>13940</v>
      </c>
      <c r="J553" s="2">
        <v>281324</v>
      </c>
      <c r="K553" s="2">
        <v>7.92</v>
      </c>
      <c r="L553" s="2">
        <v>6</v>
      </c>
      <c r="M553" s="2">
        <v>4.75</v>
      </c>
      <c r="N553" s="2">
        <v>22.3</v>
      </c>
      <c r="O553" s="2">
        <v>45.22</v>
      </c>
      <c r="P553" s="2">
        <v>4.2</v>
      </c>
      <c r="Q553" s="2">
        <v>3424</v>
      </c>
      <c r="R553" s="2">
        <v>4230</v>
      </c>
      <c r="S553" s="2">
        <v>9</v>
      </c>
      <c r="T553">
        <f t="shared" si="24"/>
        <v>28577856</v>
      </c>
      <c r="U553">
        <f t="shared" si="25"/>
        <v>27991520</v>
      </c>
      <c r="V553">
        <f t="shared" si="26"/>
        <v>305012</v>
      </c>
    </row>
    <row r="554" spans="1:22" x14ac:dyDescent="0.3">
      <c r="A554" s="2" t="s">
        <v>571</v>
      </c>
      <c r="B554" s="2" t="s">
        <v>1274</v>
      </c>
      <c r="C554" s="2" t="s">
        <v>1633</v>
      </c>
      <c r="D554" s="2" t="s">
        <v>1638</v>
      </c>
      <c r="E554" s="2">
        <v>2024</v>
      </c>
      <c r="F554" s="2" t="s">
        <v>1639</v>
      </c>
      <c r="G554" s="2">
        <v>3122</v>
      </c>
      <c r="H554" s="2">
        <v>7736</v>
      </c>
      <c r="I554" s="2">
        <v>12580</v>
      </c>
      <c r="J554" s="2">
        <v>374512</v>
      </c>
      <c r="K554" s="2">
        <v>3.17</v>
      </c>
      <c r="L554" s="2">
        <v>11</v>
      </c>
      <c r="M554" s="2">
        <v>7.57</v>
      </c>
      <c r="N554" s="2">
        <v>7.18</v>
      </c>
      <c r="O554" s="2">
        <v>76.66</v>
      </c>
      <c r="P554" s="2">
        <v>3.9</v>
      </c>
      <c r="Q554" s="2">
        <v>20979</v>
      </c>
      <c r="R554" s="2">
        <v>4357</v>
      </c>
      <c r="S554" s="2">
        <v>13</v>
      </c>
      <c r="T554">
        <f t="shared" si="24"/>
        <v>24151792</v>
      </c>
      <c r="U554">
        <f t="shared" si="25"/>
        <v>39274760</v>
      </c>
      <c r="V554">
        <f t="shared" si="26"/>
        <v>-15497480</v>
      </c>
    </row>
    <row r="555" spans="1:22" x14ac:dyDescent="0.3">
      <c r="A555" s="2" t="s">
        <v>572</v>
      </c>
      <c r="B555" s="2" t="s">
        <v>1427</v>
      </c>
      <c r="C555" s="2" t="s">
        <v>1632</v>
      </c>
      <c r="D555" s="2" t="s">
        <v>1636</v>
      </c>
      <c r="E555" s="2">
        <v>2023</v>
      </c>
      <c r="F555" s="2" t="s">
        <v>1642</v>
      </c>
      <c r="G555" s="2">
        <v>2046</v>
      </c>
      <c r="H555" s="2">
        <v>17809</v>
      </c>
      <c r="I555" s="2">
        <v>2337</v>
      </c>
      <c r="J555" s="2">
        <v>142122</v>
      </c>
      <c r="K555" s="2">
        <v>14.93</v>
      </c>
      <c r="L555" s="2">
        <v>17</v>
      </c>
      <c r="M555" s="2">
        <v>6.89</v>
      </c>
      <c r="N555" s="2">
        <v>8.19</v>
      </c>
      <c r="O555" s="2">
        <v>84.35</v>
      </c>
      <c r="P555" s="2">
        <v>1.8</v>
      </c>
      <c r="Q555" s="2">
        <v>8183</v>
      </c>
      <c r="R555" s="2">
        <v>3129</v>
      </c>
      <c r="S555" s="2">
        <v>7</v>
      </c>
      <c r="T555">
        <f t="shared" si="24"/>
        <v>36437214</v>
      </c>
      <c r="U555">
        <f t="shared" si="25"/>
        <v>4781502</v>
      </c>
      <c r="V555">
        <f t="shared" si="26"/>
        <v>31513590</v>
      </c>
    </row>
    <row r="556" spans="1:22" x14ac:dyDescent="0.3">
      <c r="A556" s="2" t="s">
        <v>573</v>
      </c>
      <c r="B556" s="2" t="s">
        <v>1428</v>
      </c>
      <c r="C556" s="2" t="s">
        <v>1632</v>
      </c>
      <c r="D556" s="2" t="s">
        <v>1638</v>
      </c>
      <c r="E556" s="2">
        <v>2024</v>
      </c>
      <c r="F556" s="2" t="s">
        <v>1641</v>
      </c>
      <c r="G556" s="2">
        <v>4335</v>
      </c>
      <c r="H556" s="2">
        <v>15018</v>
      </c>
      <c r="I556" s="2">
        <v>14168</v>
      </c>
      <c r="J556" s="2">
        <v>94760</v>
      </c>
      <c r="K556" s="2">
        <v>14.72</v>
      </c>
      <c r="L556" s="2">
        <v>2</v>
      </c>
      <c r="M556" s="2">
        <v>8.64</v>
      </c>
      <c r="N556" s="2">
        <v>2.89</v>
      </c>
      <c r="O556" s="2">
        <v>60.27</v>
      </c>
      <c r="P556" s="2">
        <v>2</v>
      </c>
      <c r="Q556" s="2">
        <v>20422</v>
      </c>
      <c r="R556" s="2">
        <v>2946</v>
      </c>
      <c r="S556" s="2">
        <v>13</v>
      </c>
      <c r="T556">
        <f t="shared" si="24"/>
        <v>65103030</v>
      </c>
      <c r="U556">
        <f t="shared" si="25"/>
        <v>61418280</v>
      </c>
      <c r="V556">
        <f t="shared" si="26"/>
        <v>3589990</v>
      </c>
    </row>
    <row r="557" spans="1:22" x14ac:dyDescent="0.3">
      <c r="A557" s="2" t="s">
        <v>574</v>
      </c>
      <c r="B557" s="2" t="s">
        <v>1429</v>
      </c>
      <c r="C557" s="2" t="s">
        <v>1634</v>
      </c>
      <c r="D557" s="2" t="s">
        <v>1636</v>
      </c>
      <c r="E557" s="2">
        <v>2024</v>
      </c>
      <c r="F557" s="2" t="s">
        <v>1640</v>
      </c>
      <c r="G557" s="2">
        <v>554</v>
      </c>
      <c r="H557" s="2">
        <v>1852</v>
      </c>
      <c r="I557" s="2">
        <v>3937</v>
      </c>
      <c r="J557" s="2">
        <v>335622</v>
      </c>
      <c r="K557" s="2">
        <v>9.74</v>
      </c>
      <c r="L557" s="2">
        <v>6</v>
      </c>
      <c r="M557" s="2">
        <v>9.9700000000000006</v>
      </c>
      <c r="N557" s="2">
        <v>9.7200000000000006</v>
      </c>
      <c r="O557" s="2">
        <v>41.6</v>
      </c>
      <c r="P557" s="2">
        <v>5</v>
      </c>
      <c r="Q557" s="2">
        <v>20160</v>
      </c>
      <c r="R557" s="2">
        <v>8762</v>
      </c>
      <c r="S557" s="2">
        <v>11</v>
      </c>
      <c r="T557">
        <f t="shared" si="24"/>
        <v>1026008</v>
      </c>
      <c r="U557">
        <f t="shared" si="25"/>
        <v>2181098</v>
      </c>
      <c r="V557">
        <f t="shared" si="26"/>
        <v>-1490712</v>
      </c>
    </row>
    <row r="558" spans="1:22" x14ac:dyDescent="0.3">
      <c r="A558" s="2" t="s">
        <v>575</v>
      </c>
      <c r="B558" s="2" t="s">
        <v>1038</v>
      </c>
      <c r="C558" s="2" t="s">
        <v>1632</v>
      </c>
      <c r="D558" s="2" t="s">
        <v>1635</v>
      </c>
      <c r="E558" s="2">
        <v>2023</v>
      </c>
      <c r="F558" s="2" t="s">
        <v>1641</v>
      </c>
      <c r="G558" s="2">
        <v>1264</v>
      </c>
      <c r="H558" s="2">
        <v>8505</v>
      </c>
      <c r="I558" s="2">
        <v>7785</v>
      </c>
      <c r="J558" s="2">
        <v>440025</v>
      </c>
      <c r="K558" s="2">
        <v>12.07</v>
      </c>
      <c r="L558" s="2">
        <v>10</v>
      </c>
      <c r="M558" s="2">
        <v>4.2699999999999996</v>
      </c>
      <c r="N558" s="2">
        <v>0.93</v>
      </c>
      <c r="O558" s="2">
        <v>30.32</v>
      </c>
      <c r="P558" s="2">
        <v>1.4</v>
      </c>
      <c r="Q558" s="2">
        <v>14831</v>
      </c>
      <c r="R558" s="2">
        <v>4135</v>
      </c>
      <c r="S558" s="2">
        <v>3</v>
      </c>
      <c r="T558">
        <f t="shared" si="24"/>
        <v>10750320</v>
      </c>
      <c r="U558">
        <f t="shared" si="25"/>
        <v>9840240</v>
      </c>
      <c r="V558">
        <f t="shared" si="26"/>
        <v>470055</v>
      </c>
    </row>
    <row r="559" spans="1:22" x14ac:dyDescent="0.3">
      <c r="A559" s="2" t="s">
        <v>576</v>
      </c>
      <c r="B559" s="2" t="s">
        <v>1087</v>
      </c>
      <c r="C559" s="2" t="s">
        <v>1633</v>
      </c>
      <c r="D559" s="2" t="s">
        <v>1637</v>
      </c>
      <c r="E559" s="2">
        <v>2023</v>
      </c>
      <c r="F559" s="2" t="s">
        <v>1640</v>
      </c>
      <c r="G559" s="2">
        <v>1581</v>
      </c>
      <c r="H559" s="2">
        <v>15536</v>
      </c>
      <c r="I559" s="2">
        <v>897</v>
      </c>
      <c r="J559" s="2">
        <v>383998</v>
      </c>
      <c r="K559" s="2">
        <v>10.73</v>
      </c>
      <c r="L559" s="2">
        <v>17</v>
      </c>
      <c r="M559" s="2">
        <v>1.1100000000000001</v>
      </c>
      <c r="N559" s="2">
        <v>22.94</v>
      </c>
      <c r="O559" s="2">
        <v>88.57</v>
      </c>
      <c r="P559" s="2">
        <v>1.7</v>
      </c>
      <c r="Q559" s="2">
        <v>11445</v>
      </c>
      <c r="R559" s="2">
        <v>2999</v>
      </c>
      <c r="S559" s="2">
        <v>3</v>
      </c>
      <c r="T559">
        <f t="shared" si="24"/>
        <v>24562416</v>
      </c>
      <c r="U559">
        <f t="shared" si="25"/>
        <v>1418157</v>
      </c>
      <c r="V559">
        <f t="shared" si="26"/>
        <v>22760261</v>
      </c>
    </row>
    <row r="560" spans="1:22" x14ac:dyDescent="0.3">
      <c r="A560" s="2" t="s">
        <v>577</v>
      </c>
      <c r="B560" s="2" t="s">
        <v>1430</v>
      </c>
      <c r="C560" s="2" t="s">
        <v>1633</v>
      </c>
      <c r="D560" s="2" t="s">
        <v>1635</v>
      </c>
      <c r="E560" s="2">
        <v>2023</v>
      </c>
      <c r="F560" s="2" t="s">
        <v>1641</v>
      </c>
      <c r="G560" s="2">
        <v>3490</v>
      </c>
      <c r="H560" s="2">
        <v>18042</v>
      </c>
      <c r="I560" s="2">
        <v>12207</v>
      </c>
      <c r="J560" s="2">
        <v>406374</v>
      </c>
      <c r="K560" s="2">
        <v>8.9</v>
      </c>
      <c r="L560" s="2">
        <v>11</v>
      </c>
      <c r="M560" s="2">
        <v>0.3</v>
      </c>
      <c r="N560" s="2">
        <v>16.829999999999998</v>
      </c>
      <c r="O560" s="2">
        <v>88.64</v>
      </c>
      <c r="P560" s="2">
        <v>1.5</v>
      </c>
      <c r="Q560" s="2">
        <v>18794</v>
      </c>
      <c r="R560" s="2">
        <v>9738</v>
      </c>
      <c r="S560" s="2">
        <v>12</v>
      </c>
      <c r="T560">
        <f t="shared" si="24"/>
        <v>62966580</v>
      </c>
      <c r="U560">
        <f t="shared" si="25"/>
        <v>42602430</v>
      </c>
      <c r="V560">
        <f t="shared" si="26"/>
        <v>19957776</v>
      </c>
    </row>
    <row r="561" spans="1:22" x14ac:dyDescent="0.3">
      <c r="A561" s="2" t="s">
        <v>578</v>
      </c>
      <c r="B561" s="2" t="s">
        <v>1431</v>
      </c>
      <c r="C561" s="2" t="s">
        <v>1633</v>
      </c>
      <c r="D561" s="2" t="s">
        <v>1636</v>
      </c>
      <c r="E561" s="2">
        <v>2023</v>
      </c>
      <c r="F561" s="2" t="s">
        <v>1639</v>
      </c>
      <c r="G561" s="2">
        <v>873</v>
      </c>
      <c r="H561" s="2">
        <v>2456</v>
      </c>
      <c r="I561" s="2">
        <v>14991</v>
      </c>
      <c r="J561" s="2">
        <v>397860</v>
      </c>
      <c r="K561" s="2">
        <v>0.8</v>
      </c>
      <c r="L561" s="2">
        <v>5</v>
      </c>
      <c r="M561" s="2">
        <v>7.27</v>
      </c>
      <c r="N561" s="2">
        <v>24.77</v>
      </c>
      <c r="O561" s="2">
        <v>84</v>
      </c>
      <c r="P561" s="2">
        <v>2.2999999999999998</v>
      </c>
      <c r="Q561" s="2">
        <v>1806</v>
      </c>
      <c r="R561" s="2">
        <v>4543</v>
      </c>
      <c r="S561" s="2">
        <v>8</v>
      </c>
      <c r="T561">
        <f t="shared" si="24"/>
        <v>2144088</v>
      </c>
      <c r="U561">
        <f t="shared" si="25"/>
        <v>13087143</v>
      </c>
      <c r="V561">
        <f t="shared" si="26"/>
        <v>-11340915</v>
      </c>
    </row>
    <row r="562" spans="1:22" x14ac:dyDescent="0.3">
      <c r="A562" s="2" t="s">
        <v>579</v>
      </c>
      <c r="B562" s="2" t="s">
        <v>1252</v>
      </c>
      <c r="C562" s="2" t="s">
        <v>1632</v>
      </c>
      <c r="D562" s="2" t="s">
        <v>1638</v>
      </c>
      <c r="E562" s="2">
        <v>2023</v>
      </c>
      <c r="F562" s="2" t="s">
        <v>1639</v>
      </c>
      <c r="G562" s="2">
        <v>978</v>
      </c>
      <c r="H562" s="2">
        <v>3571</v>
      </c>
      <c r="I562" s="2">
        <v>13522</v>
      </c>
      <c r="J562" s="2">
        <v>193252</v>
      </c>
      <c r="K562" s="2">
        <v>6.82</v>
      </c>
      <c r="L562" s="2">
        <v>4</v>
      </c>
      <c r="M562" s="2">
        <v>8.74</v>
      </c>
      <c r="N562" s="2">
        <v>22.07</v>
      </c>
      <c r="O562" s="2">
        <v>72.849999999999994</v>
      </c>
      <c r="P562" s="2">
        <v>1.8</v>
      </c>
      <c r="Q562" s="2">
        <v>5731</v>
      </c>
      <c r="R562" s="2">
        <v>4889</v>
      </c>
      <c r="S562" s="2">
        <v>6</v>
      </c>
      <c r="T562">
        <f t="shared" si="24"/>
        <v>3492438</v>
      </c>
      <c r="U562">
        <f t="shared" si="25"/>
        <v>13224516</v>
      </c>
      <c r="V562">
        <f t="shared" si="26"/>
        <v>-9925330</v>
      </c>
    </row>
    <row r="563" spans="1:22" x14ac:dyDescent="0.3">
      <c r="A563" s="2" t="s">
        <v>580</v>
      </c>
      <c r="B563" s="2" t="s">
        <v>1432</v>
      </c>
      <c r="C563" s="2" t="s">
        <v>1634</v>
      </c>
      <c r="D563" s="2" t="s">
        <v>1636</v>
      </c>
      <c r="E563" s="2">
        <v>2024</v>
      </c>
      <c r="F563" s="2" t="s">
        <v>1642</v>
      </c>
      <c r="G563" s="2">
        <v>183</v>
      </c>
      <c r="H563" s="2">
        <v>10095</v>
      </c>
      <c r="I563" s="2">
        <v>13724</v>
      </c>
      <c r="J563" s="2">
        <v>148538</v>
      </c>
      <c r="K563" s="2">
        <v>10.119999999999999</v>
      </c>
      <c r="L563" s="2">
        <v>0</v>
      </c>
      <c r="M563" s="2">
        <v>2.21</v>
      </c>
      <c r="N563" s="2">
        <v>11.82</v>
      </c>
      <c r="O563" s="2">
        <v>36.06</v>
      </c>
      <c r="P563" s="2">
        <v>3</v>
      </c>
      <c r="Q563" s="2">
        <v>7528</v>
      </c>
      <c r="R563" s="2">
        <v>1012</v>
      </c>
      <c r="S563" s="2">
        <v>6</v>
      </c>
      <c r="T563">
        <f t="shared" si="24"/>
        <v>1847385</v>
      </c>
      <c r="U563">
        <f t="shared" si="25"/>
        <v>2511492</v>
      </c>
      <c r="V563">
        <f t="shared" si="26"/>
        <v>-812645</v>
      </c>
    </row>
    <row r="564" spans="1:22" x14ac:dyDescent="0.3">
      <c r="A564" s="2" t="s">
        <v>581</v>
      </c>
      <c r="B564" s="2" t="s">
        <v>1433</v>
      </c>
      <c r="C564" s="2" t="s">
        <v>1634</v>
      </c>
      <c r="D564" s="2" t="s">
        <v>1636</v>
      </c>
      <c r="E564" s="2">
        <v>2024</v>
      </c>
      <c r="F564" s="2" t="s">
        <v>1642</v>
      </c>
      <c r="G564" s="2">
        <v>2155</v>
      </c>
      <c r="H564" s="2">
        <v>16640</v>
      </c>
      <c r="I564" s="2">
        <v>4550</v>
      </c>
      <c r="J564" s="2">
        <v>65372</v>
      </c>
      <c r="K564" s="2">
        <v>10.16</v>
      </c>
      <c r="L564" s="2">
        <v>11</v>
      </c>
      <c r="M564" s="2">
        <v>1.58</v>
      </c>
      <c r="N564" s="2">
        <v>12.99</v>
      </c>
      <c r="O564" s="2">
        <v>75.36</v>
      </c>
      <c r="P564" s="2">
        <v>2.9</v>
      </c>
      <c r="Q564" s="2">
        <v>13707</v>
      </c>
      <c r="R564" s="2">
        <v>4342</v>
      </c>
      <c r="S564" s="2">
        <v>9</v>
      </c>
      <c r="T564">
        <f t="shared" si="24"/>
        <v>35859200</v>
      </c>
      <c r="U564">
        <f t="shared" si="25"/>
        <v>9805250</v>
      </c>
      <c r="V564">
        <f t="shared" si="26"/>
        <v>25988578</v>
      </c>
    </row>
    <row r="565" spans="1:22" x14ac:dyDescent="0.3">
      <c r="A565" s="2" t="s">
        <v>582</v>
      </c>
      <c r="B565" s="2" t="s">
        <v>1434</v>
      </c>
      <c r="C565" s="2" t="s">
        <v>1634</v>
      </c>
      <c r="D565" s="2" t="s">
        <v>1635</v>
      </c>
      <c r="E565" s="2">
        <v>2024</v>
      </c>
      <c r="F565" s="2" t="s">
        <v>1640</v>
      </c>
      <c r="G565" s="2">
        <v>3677</v>
      </c>
      <c r="H565" s="2">
        <v>14303</v>
      </c>
      <c r="I565" s="2">
        <v>12149</v>
      </c>
      <c r="J565" s="2">
        <v>341940</v>
      </c>
      <c r="K565" s="2">
        <v>5.6</v>
      </c>
      <c r="L565" s="2">
        <v>10</v>
      </c>
      <c r="M565" s="2">
        <v>0.62</v>
      </c>
      <c r="N565" s="2">
        <v>4.76</v>
      </c>
      <c r="O565" s="2">
        <v>42.7</v>
      </c>
      <c r="P565" s="2">
        <v>4.5999999999999996</v>
      </c>
      <c r="Q565" s="2">
        <v>8158</v>
      </c>
      <c r="R565" s="2">
        <v>7641</v>
      </c>
      <c r="S565" s="2">
        <v>13</v>
      </c>
      <c r="T565">
        <f t="shared" si="24"/>
        <v>52592131</v>
      </c>
      <c r="U565">
        <f t="shared" si="25"/>
        <v>44671873</v>
      </c>
      <c r="V565">
        <f t="shared" si="26"/>
        <v>7578318</v>
      </c>
    </row>
    <row r="566" spans="1:22" x14ac:dyDescent="0.3">
      <c r="A566" s="2" t="s">
        <v>583</v>
      </c>
      <c r="B566" s="2" t="s">
        <v>1435</v>
      </c>
      <c r="C566" s="2" t="s">
        <v>1632</v>
      </c>
      <c r="D566" s="2" t="s">
        <v>1636</v>
      </c>
      <c r="E566" s="2">
        <v>2024</v>
      </c>
      <c r="F566" s="2" t="s">
        <v>1640</v>
      </c>
      <c r="G566" s="2">
        <v>4830</v>
      </c>
      <c r="H566" s="2">
        <v>4953</v>
      </c>
      <c r="I566" s="2">
        <v>13675</v>
      </c>
      <c r="J566" s="2">
        <v>271035</v>
      </c>
      <c r="K566" s="2">
        <v>14.13</v>
      </c>
      <c r="L566" s="2">
        <v>3</v>
      </c>
      <c r="M566" s="2">
        <v>8.23</v>
      </c>
      <c r="N566" s="2">
        <v>11.55</v>
      </c>
      <c r="O566" s="2">
        <v>36.14</v>
      </c>
      <c r="P566" s="2">
        <v>1.1000000000000001</v>
      </c>
      <c r="Q566" s="2">
        <v>7836</v>
      </c>
      <c r="R566" s="2">
        <v>1811</v>
      </c>
      <c r="S566" s="2">
        <v>13</v>
      </c>
      <c r="T566">
        <f t="shared" si="24"/>
        <v>23922990</v>
      </c>
      <c r="U566">
        <f t="shared" si="25"/>
        <v>66050250</v>
      </c>
      <c r="V566">
        <f t="shared" si="26"/>
        <v>-42398295</v>
      </c>
    </row>
    <row r="567" spans="1:22" x14ac:dyDescent="0.3">
      <c r="A567" s="2" t="s">
        <v>584</v>
      </c>
      <c r="B567" s="2" t="s">
        <v>1435</v>
      </c>
      <c r="C567" s="2" t="s">
        <v>1634</v>
      </c>
      <c r="D567" s="2" t="s">
        <v>1637</v>
      </c>
      <c r="E567" s="2">
        <v>2023</v>
      </c>
      <c r="F567" s="2" t="s">
        <v>1641</v>
      </c>
      <c r="G567" s="2">
        <v>1902</v>
      </c>
      <c r="H567" s="2">
        <v>8175</v>
      </c>
      <c r="I567" s="2">
        <v>9335</v>
      </c>
      <c r="J567" s="2">
        <v>410970</v>
      </c>
      <c r="K567" s="2">
        <v>2.5099999999999998</v>
      </c>
      <c r="L567" s="2">
        <v>17</v>
      </c>
      <c r="M567" s="2">
        <v>3.11</v>
      </c>
      <c r="N567" s="2">
        <v>22.58</v>
      </c>
      <c r="O567" s="2">
        <v>69.59</v>
      </c>
      <c r="P567" s="2">
        <v>2.2999999999999998</v>
      </c>
      <c r="Q567" s="2">
        <v>15396</v>
      </c>
      <c r="R567" s="2">
        <v>8966</v>
      </c>
      <c r="S567" s="2">
        <v>8</v>
      </c>
      <c r="T567">
        <f t="shared" si="24"/>
        <v>15548850</v>
      </c>
      <c r="U567">
        <f t="shared" si="25"/>
        <v>17755170</v>
      </c>
      <c r="V567">
        <f t="shared" si="26"/>
        <v>-2617290</v>
      </c>
    </row>
    <row r="568" spans="1:22" x14ac:dyDescent="0.3">
      <c r="A568" s="2" t="s">
        <v>585</v>
      </c>
      <c r="B568" s="2" t="s">
        <v>1291</v>
      </c>
      <c r="C568" s="2" t="s">
        <v>1632</v>
      </c>
      <c r="D568" s="2" t="s">
        <v>1637</v>
      </c>
      <c r="E568" s="2">
        <v>2023</v>
      </c>
      <c r="F568" s="2" t="s">
        <v>1640</v>
      </c>
      <c r="G568" s="2">
        <v>4960</v>
      </c>
      <c r="H568" s="2">
        <v>2455</v>
      </c>
      <c r="I568" s="2">
        <v>8974</v>
      </c>
      <c r="J568" s="2">
        <v>432736</v>
      </c>
      <c r="K568" s="2">
        <v>7.51</v>
      </c>
      <c r="L568" s="2">
        <v>3</v>
      </c>
      <c r="M568" s="2">
        <v>4.0199999999999996</v>
      </c>
      <c r="N568" s="2">
        <v>1.27</v>
      </c>
      <c r="O568" s="2">
        <v>16.37</v>
      </c>
      <c r="P568" s="2">
        <v>3.4</v>
      </c>
      <c r="Q568" s="2">
        <v>11130</v>
      </c>
      <c r="R568" s="2">
        <v>1539</v>
      </c>
      <c r="S568" s="2">
        <v>13</v>
      </c>
      <c r="T568">
        <f t="shared" si="24"/>
        <v>12176800</v>
      </c>
      <c r="U568">
        <f t="shared" si="25"/>
        <v>44511040</v>
      </c>
      <c r="V568">
        <f t="shared" si="26"/>
        <v>-32766976</v>
      </c>
    </row>
    <row r="569" spans="1:22" x14ac:dyDescent="0.3">
      <c r="A569" s="2" t="s">
        <v>586</v>
      </c>
      <c r="B569" s="2" t="s">
        <v>1436</v>
      </c>
      <c r="C569" s="2" t="s">
        <v>1633</v>
      </c>
      <c r="D569" s="2" t="s">
        <v>1638</v>
      </c>
      <c r="E569" s="2">
        <v>2023</v>
      </c>
      <c r="F569" s="2" t="s">
        <v>1641</v>
      </c>
      <c r="G569" s="2">
        <v>4225</v>
      </c>
      <c r="H569" s="2">
        <v>7795</v>
      </c>
      <c r="I569" s="2">
        <v>8903</v>
      </c>
      <c r="J569" s="2">
        <v>405779</v>
      </c>
      <c r="K569" s="2">
        <v>10.36</v>
      </c>
      <c r="L569" s="2">
        <v>16</v>
      </c>
      <c r="M569" s="2">
        <v>5.03</v>
      </c>
      <c r="N569" s="2">
        <v>21.59</v>
      </c>
      <c r="O569" s="2">
        <v>13.89</v>
      </c>
      <c r="P569" s="2">
        <v>3.4</v>
      </c>
      <c r="Q569" s="2">
        <v>18756</v>
      </c>
      <c r="R569" s="2">
        <v>5713</v>
      </c>
      <c r="S569" s="2">
        <v>10</v>
      </c>
      <c r="T569">
        <f t="shared" si="24"/>
        <v>32933875</v>
      </c>
      <c r="U569">
        <f t="shared" si="25"/>
        <v>37615175</v>
      </c>
      <c r="V569">
        <f t="shared" si="26"/>
        <v>-5087079</v>
      </c>
    </row>
    <row r="570" spans="1:22" x14ac:dyDescent="0.3">
      <c r="A570" s="2" t="s">
        <v>587</v>
      </c>
      <c r="B570" s="2" t="s">
        <v>1252</v>
      </c>
      <c r="C570" s="2" t="s">
        <v>1632</v>
      </c>
      <c r="D570" s="2" t="s">
        <v>1638</v>
      </c>
      <c r="E570" s="2">
        <v>2024</v>
      </c>
      <c r="F570" s="2" t="s">
        <v>1642</v>
      </c>
      <c r="G570" s="2">
        <v>2983</v>
      </c>
      <c r="H570" s="2">
        <v>17421</v>
      </c>
      <c r="I570" s="2">
        <v>6213</v>
      </c>
      <c r="J570" s="2">
        <v>161022</v>
      </c>
      <c r="K570" s="2">
        <v>10.46</v>
      </c>
      <c r="L570" s="2">
        <v>1</v>
      </c>
      <c r="M570" s="2">
        <v>8.39</v>
      </c>
      <c r="N570" s="2">
        <v>8.52</v>
      </c>
      <c r="O570" s="2">
        <v>45.84</v>
      </c>
      <c r="P570" s="2">
        <v>2.9</v>
      </c>
      <c r="Q570" s="2">
        <v>2641</v>
      </c>
      <c r="R570" s="2">
        <v>3730</v>
      </c>
      <c r="S570" s="2">
        <v>5</v>
      </c>
      <c r="T570">
        <f t="shared" si="24"/>
        <v>51966843</v>
      </c>
      <c r="U570">
        <f t="shared" si="25"/>
        <v>18533379</v>
      </c>
      <c r="V570">
        <f t="shared" si="26"/>
        <v>33272442</v>
      </c>
    </row>
    <row r="571" spans="1:22" x14ac:dyDescent="0.3">
      <c r="A571" s="2" t="s">
        <v>588</v>
      </c>
      <c r="B571" s="2" t="s">
        <v>1437</v>
      </c>
      <c r="C571" s="2" t="s">
        <v>1633</v>
      </c>
      <c r="D571" s="2" t="s">
        <v>1636</v>
      </c>
      <c r="E571" s="2">
        <v>2024</v>
      </c>
      <c r="F571" s="2" t="s">
        <v>1640</v>
      </c>
      <c r="G571" s="2">
        <v>3334</v>
      </c>
      <c r="H571" s="2">
        <v>19596</v>
      </c>
      <c r="I571" s="2">
        <v>5466</v>
      </c>
      <c r="J571" s="2">
        <v>104040</v>
      </c>
      <c r="K571" s="2">
        <v>9.73</v>
      </c>
      <c r="L571" s="2">
        <v>1</v>
      </c>
      <c r="M571" s="2">
        <v>6.51</v>
      </c>
      <c r="N571" s="2">
        <v>22.49</v>
      </c>
      <c r="O571" s="2">
        <v>45.65</v>
      </c>
      <c r="P571" s="2">
        <v>4.3</v>
      </c>
      <c r="Q571" s="2">
        <v>18549</v>
      </c>
      <c r="R571" s="2">
        <v>5475</v>
      </c>
      <c r="S571" s="2">
        <v>11</v>
      </c>
      <c r="T571">
        <f t="shared" si="24"/>
        <v>65333064</v>
      </c>
      <c r="U571">
        <f t="shared" si="25"/>
        <v>18223644</v>
      </c>
      <c r="V571">
        <f t="shared" si="26"/>
        <v>47005380</v>
      </c>
    </row>
    <row r="572" spans="1:22" x14ac:dyDescent="0.3">
      <c r="A572" s="2" t="s">
        <v>589</v>
      </c>
      <c r="B572" s="2" t="s">
        <v>1438</v>
      </c>
      <c r="C572" s="2" t="s">
        <v>1634</v>
      </c>
      <c r="D572" s="2" t="s">
        <v>1637</v>
      </c>
      <c r="E572" s="2">
        <v>2023</v>
      </c>
      <c r="F572" s="2" t="s">
        <v>1639</v>
      </c>
      <c r="G572" s="2">
        <v>4348</v>
      </c>
      <c r="H572" s="2">
        <v>16782</v>
      </c>
      <c r="I572" s="2">
        <v>1410</v>
      </c>
      <c r="J572" s="2">
        <v>387501</v>
      </c>
      <c r="K572" s="2">
        <v>4.13</v>
      </c>
      <c r="L572" s="2">
        <v>11</v>
      </c>
      <c r="M572" s="2">
        <v>6.15</v>
      </c>
      <c r="N572" s="2">
        <v>23.52</v>
      </c>
      <c r="O572" s="2">
        <v>81.650000000000006</v>
      </c>
      <c r="P572" s="2">
        <v>1.3</v>
      </c>
      <c r="Q572" s="2">
        <v>9900</v>
      </c>
      <c r="R572" s="2">
        <v>7203</v>
      </c>
      <c r="S572" s="2">
        <v>5</v>
      </c>
      <c r="T572">
        <f t="shared" si="24"/>
        <v>72968136</v>
      </c>
      <c r="U572">
        <f t="shared" si="25"/>
        <v>6130680</v>
      </c>
      <c r="V572">
        <f t="shared" si="26"/>
        <v>66449955</v>
      </c>
    </row>
    <row r="573" spans="1:22" x14ac:dyDescent="0.3">
      <c r="A573" s="2" t="s">
        <v>590</v>
      </c>
      <c r="B573" s="2" t="s">
        <v>1439</v>
      </c>
      <c r="C573" s="2" t="s">
        <v>1632</v>
      </c>
      <c r="D573" s="2" t="s">
        <v>1638</v>
      </c>
      <c r="E573" s="2">
        <v>2023</v>
      </c>
      <c r="F573" s="2" t="s">
        <v>1642</v>
      </c>
      <c r="G573" s="2">
        <v>2861</v>
      </c>
      <c r="H573" s="2">
        <v>6203</v>
      </c>
      <c r="I573" s="2">
        <v>2527</v>
      </c>
      <c r="J573" s="2">
        <v>252440</v>
      </c>
      <c r="K573" s="2">
        <v>2.34</v>
      </c>
      <c r="L573" s="2">
        <v>5</v>
      </c>
      <c r="M573" s="2">
        <v>1.76</v>
      </c>
      <c r="N573" s="2">
        <v>16.77</v>
      </c>
      <c r="O573" s="2">
        <v>20.09</v>
      </c>
      <c r="P573" s="2">
        <v>4.3</v>
      </c>
      <c r="Q573" s="2">
        <v>2451</v>
      </c>
      <c r="R573" s="2">
        <v>8977</v>
      </c>
      <c r="S573" s="2">
        <v>3</v>
      </c>
      <c r="T573">
        <f t="shared" si="24"/>
        <v>17746783</v>
      </c>
      <c r="U573">
        <f t="shared" si="25"/>
        <v>7229747</v>
      </c>
      <c r="V573">
        <f t="shared" si="26"/>
        <v>10264596</v>
      </c>
    </row>
    <row r="574" spans="1:22" x14ac:dyDescent="0.3">
      <c r="A574" s="2" t="s">
        <v>591</v>
      </c>
      <c r="B574" s="2" t="s">
        <v>1069</v>
      </c>
      <c r="C574" s="2" t="s">
        <v>1634</v>
      </c>
      <c r="D574" s="2" t="s">
        <v>1635</v>
      </c>
      <c r="E574" s="2">
        <v>2023</v>
      </c>
      <c r="F574" s="2" t="s">
        <v>1639</v>
      </c>
      <c r="G574" s="2">
        <v>1300</v>
      </c>
      <c r="H574" s="2">
        <v>8063</v>
      </c>
      <c r="I574" s="2">
        <v>11282</v>
      </c>
      <c r="J574" s="2">
        <v>128356</v>
      </c>
      <c r="K574" s="2">
        <v>9.5399999999999991</v>
      </c>
      <c r="L574" s="2">
        <v>9</v>
      </c>
      <c r="M574" s="2">
        <v>5.13</v>
      </c>
      <c r="N574" s="2">
        <v>16.61</v>
      </c>
      <c r="O574" s="2">
        <v>19.86</v>
      </c>
      <c r="P574" s="2">
        <v>3</v>
      </c>
      <c r="Q574" s="2">
        <v>10749</v>
      </c>
      <c r="R574" s="2">
        <v>9418</v>
      </c>
      <c r="S574" s="2">
        <v>4</v>
      </c>
      <c r="T574">
        <f t="shared" si="24"/>
        <v>10481900</v>
      </c>
      <c r="U574">
        <f t="shared" si="25"/>
        <v>14666600</v>
      </c>
      <c r="V574">
        <f t="shared" si="26"/>
        <v>-4313056</v>
      </c>
    </row>
    <row r="575" spans="1:22" x14ac:dyDescent="0.3">
      <c r="A575" s="2" t="s">
        <v>592</v>
      </c>
      <c r="B575" s="2" t="s">
        <v>1335</v>
      </c>
      <c r="C575" s="2" t="s">
        <v>1632</v>
      </c>
      <c r="D575" s="2" t="s">
        <v>1638</v>
      </c>
      <c r="E575" s="2">
        <v>2023</v>
      </c>
      <c r="F575" s="2" t="s">
        <v>1640</v>
      </c>
      <c r="G575" s="2">
        <v>3562</v>
      </c>
      <c r="H575" s="2">
        <v>13503</v>
      </c>
      <c r="I575" s="2">
        <v>2654</v>
      </c>
      <c r="J575" s="2">
        <v>328355</v>
      </c>
      <c r="K575" s="2">
        <v>8.99</v>
      </c>
      <c r="L575" s="2">
        <v>15</v>
      </c>
      <c r="M575" s="2">
        <v>7.15</v>
      </c>
      <c r="N575" s="2">
        <v>11.32</v>
      </c>
      <c r="O575" s="2">
        <v>21.8</v>
      </c>
      <c r="P575" s="2">
        <v>1.5</v>
      </c>
      <c r="Q575" s="2">
        <v>14436</v>
      </c>
      <c r="R575" s="2">
        <v>4316</v>
      </c>
      <c r="S575" s="2">
        <v>2</v>
      </c>
      <c r="T575">
        <f t="shared" si="24"/>
        <v>48097686</v>
      </c>
      <c r="U575">
        <f t="shared" si="25"/>
        <v>9453548</v>
      </c>
      <c r="V575">
        <f t="shared" si="26"/>
        <v>38315783</v>
      </c>
    </row>
    <row r="576" spans="1:22" x14ac:dyDescent="0.3">
      <c r="A576" s="2" t="s">
        <v>593</v>
      </c>
      <c r="B576" s="2" t="s">
        <v>1440</v>
      </c>
      <c r="C576" s="2" t="s">
        <v>1632</v>
      </c>
      <c r="D576" s="2" t="s">
        <v>1635</v>
      </c>
      <c r="E576" s="2">
        <v>2024</v>
      </c>
      <c r="F576" s="2" t="s">
        <v>1642</v>
      </c>
      <c r="G576" s="2">
        <v>1306</v>
      </c>
      <c r="H576" s="2">
        <v>12317</v>
      </c>
      <c r="I576" s="2">
        <v>11600</v>
      </c>
      <c r="J576" s="2">
        <v>417570</v>
      </c>
      <c r="K576" s="2">
        <v>2.69</v>
      </c>
      <c r="L576" s="2">
        <v>13</v>
      </c>
      <c r="M576" s="2">
        <v>9.73</v>
      </c>
      <c r="N576" s="2">
        <v>20.89</v>
      </c>
      <c r="O576" s="2">
        <v>12.38</v>
      </c>
      <c r="P576" s="2">
        <v>4.5</v>
      </c>
      <c r="Q576" s="2">
        <v>15955</v>
      </c>
      <c r="R576" s="2">
        <v>2566</v>
      </c>
      <c r="S576" s="2">
        <v>2</v>
      </c>
      <c r="T576">
        <f t="shared" si="24"/>
        <v>16086002</v>
      </c>
      <c r="U576">
        <f t="shared" si="25"/>
        <v>15149600</v>
      </c>
      <c r="V576">
        <f t="shared" si="26"/>
        <v>518832</v>
      </c>
    </row>
    <row r="577" spans="1:22" x14ac:dyDescent="0.3">
      <c r="A577" s="2" t="s">
        <v>594</v>
      </c>
      <c r="B577" s="2" t="s">
        <v>1441</v>
      </c>
      <c r="C577" s="2" t="s">
        <v>1634</v>
      </c>
      <c r="D577" s="2" t="s">
        <v>1638</v>
      </c>
      <c r="E577" s="2">
        <v>2024</v>
      </c>
      <c r="F577" s="2" t="s">
        <v>1640</v>
      </c>
      <c r="G577" s="2">
        <v>3426</v>
      </c>
      <c r="H577" s="2">
        <v>12671</v>
      </c>
      <c r="I577" s="2">
        <v>5855</v>
      </c>
      <c r="J577" s="2">
        <v>317986</v>
      </c>
      <c r="K577" s="2">
        <v>10.58</v>
      </c>
      <c r="L577" s="2">
        <v>6</v>
      </c>
      <c r="M577" s="2">
        <v>2.0099999999999998</v>
      </c>
      <c r="N577" s="2">
        <v>24.04</v>
      </c>
      <c r="O577" s="2">
        <v>15.74</v>
      </c>
      <c r="P577" s="2">
        <v>3.6</v>
      </c>
      <c r="Q577" s="2">
        <v>6222</v>
      </c>
      <c r="R577" s="2">
        <v>7924</v>
      </c>
      <c r="S577" s="2">
        <v>8</v>
      </c>
      <c r="T577">
        <f t="shared" si="24"/>
        <v>43410846</v>
      </c>
      <c r="U577">
        <f t="shared" si="25"/>
        <v>20059230</v>
      </c>
      <c r="V577">
        <f t="shared" si="26"/>
        <v>23033630</v>
      </c>
    </row>
    <row r="578" spans="1:22" x14ac:dyDescent="0.3">
      <c r="A578" s="2" t="s">
        <v>595</v>
      </c>
      <c r="B578" s="2" t="s">
        <v>1151</v>
      </c>
      <c r="C578" s="2" t="s">
        <v>1632</v>
      </c>
      <c r="D578" s="2" t="s">
        <v>1637</v>
      </c>
      <c r="E578" s="2">
        <v>2023</v>
      </c>
      <c r="F578" s="2" t="s">
        <v>1642</v>
      </c>
      <c r="G578" s="2">
        <v>3536</v>
      </c>
      <c r="H578" s="2">
        <v>14082</v>
      </c>
      <c r="I578" s="2">
        <v>11071</v>
      </c>
      <c r="J578" s="2">
        <v>378996</v>
      </c>
      <c r="K578" s="2">
        <v>6.83</v>
      </c>
      <c r="L578" s="2">
        <v>18</v>
      </c>
      <c r="M578" s="2">
        <v>0.1</v>
      </c>
      <c r="N578" s="2">
        <v>19.38</v>
      </c>
      <c r="O578" s="2">
        <v>62.79</v>
      </c>
      <c r="P578" s="2">
        <v>1.7</v>
      </c>
      <c r="Q578" s="2">
        <v>14312</v>
      </c>
      <c r="R578" s="2">
        <v>4224</v>
      </c>
      <c r="S578" s="2">
        <v>6</v>
      </c>
      <c r="T578">
        <f t="shared" si="24"/>
        <v>49793952</v>
      </c>
      <c r="U578">
        <f t="shared" si="25"/>
        <v>39147056</v>
      </c>
      <c r="V578">
        <f t="shared" si="26"/>
        <v>10267900</v>
      </c>
    </row>
    <row r="579" spans="1:22" x14ac:dyDescent="0.3">
      <c r="A579" s="2" t="s">
        <v>596</v>
      </c>
      <c r="B579" s="2" t="s">
        <v>1073</v>
      </c>
      <c r="C579" s="2" t="s">
        <v>1632</v>
      </c>
      <c r="D579" s="2" t="s">
        <v>1637</v>
      </c>
      <c r="E579" s="2">
        <v>2024</v>
      </c>
      <c r="F579" s="2" t="s">
        <v>1640</v>
      </c>
      <c r="G579" s="2">
        <v>3634</v>
      </c>
      <c r="H579" s="2">
        <v>13701</v>
      </c>
      <c r="I579" s="2">
        <v>3124</v>
      </c>
      <c r="J579" s="2">
        <v>437881</v>
      </c>
      <c r="K579" s="2">
        <v>10.02</v>
      </c>
      <c r="L579" s="2">
        <v>16</v>
      </c>
      <c r="M579" s="2">
        <v>0.75</v>
      </c>
      <c r="N579" s="2">
        <v>15.55</v>
      </c>
      <c r="O579" s="2">
        <v>44.53</v>
      </c>
      <c r="P579" s="2">
        <v>1.1000000000000001</v>
      </c>
      <c r="Q579" s="2">
        <v>5508</v>
      </c>
      <c r="R579" s="2">
        <v>1065</v>
      </c>
      <c r="S579" s="2">
        <v>4</v>
      </c>
      <c r="T579">
        <f t="shared" ref="T579:T642" si="27">G579*H579</f>
        <v>49789434</v>
      </c>
      <c r="U579">
        <f t="shared" ref="U579:U642" si="28">G579*I579</f>
        <v>11352616</v>
      </c>
      <c r="V579">
        <f t="shared" ref="V579:V642" si="29">T579-U579-J579</f>
        <v>37998937</v>
      </c>
    </row>
    <row r="580" spans="1:22" x14ac:dyDescent="0.3">
      <c r="A580" s="2" t="s">
        <v>597</v>
      </c>
      <c r="B580" s="2" t="s">
        <v>1433</v>
      </c>
      <c r="C580" s="2" t="s">
        <v>1633</v>
      </c>
      <c r="D580" s="2" t="s">
        <v>1635</v>
      </c>
      <c r="E580" s="2">
        <v>2023</v>
      </c>
      <c r="F580" s="2" t="s">
        <v>1639</v>
      </c>
      <c r="G580" s="2">
        <v>1446</v>
      </c>
      <c r="H580" s="2">
        <v>19278</v>
      </c>
      <c r="I580" s="2">
        <v>13619</v>
      </c>
      <c r="J580" s="2">
        <v>358112</v>
      </c>
      <c r="K580" s="2">
        <v>12.56</v>
      </c>
      <c r="L580" s="2">
        <v>8</v>
      </c>
      <c r="M580" s="2">
        <v>3.76</v>
      </c>
      <c r="N580" s="2">
        <v>15.17</v>
      </c>
      <c r="O580" s="2">
        <v>71.09</v>
      </c>
      <c r="P580" s="2">
        <v>1.6</v>
      </c>
      <c r="Q580" s="2">
        <v>11560</v>
      </c>
      <c r="R580" s="2">
        <v>7028</v>
      </c>
      <c r="S580" s="2">
        <v>8</v>
      </c>
      <c r="T580">
        <f t="shared" si="27"/>
        <v>27875988</v>
      </c>
      <c r="U580">
        <f t="shared" si="28"/>
        <v>19693074</v>
      </c>
      <c r="V580">
        <f t="shared" si="29"/>
        <v>7824802</v>
      </c>
    </row>
    <row r="581" spans="1:22" x14ac:dyDescent="0.3">
      <c r="A581" s="2" t="s">
        <v>598</v>
      </c>
      <c r="B581" s="2" t="s">
        <v>1442</v>
      </c>
      <c r="C581" s="2" t="s">
        <v>1633</v>
      </c>
      <c r="D581" s="2" t="s">
        <v>1636</v>
      </c>
      <c r="E581" s="2">
        <v>2023</v>
      </c>
      <c r="F581" s="2" t="s">
        <v>1640</v>
      </c>
      <c r="G581" s="2">
        <v>3687</v>
      </c>
      <c r="H581" s="2">
        <v>13973</v>
      </c>
      <c r="I581" s="2">
        <v>10169</v>
      </c>
      <c r="J581" s="2">
        <v>329652</v>
      </c>
      <c r="K581" s="2">
        <v>2.5499999999999998</v>
      </c>
      <c r="L581" s="2">
        <v>12</v>
      </c>
      <c r="M581" s="2">
        <v>8.2100000000000009</v>
      </c>
      <c r="N581" s="2">
        <v>21.24</v>
      </c>
      <c r="O581" s="2">
        <v>89.41</v>
      </c>
      <c r="P581" s="2">
        <v>3.4</v>
      </c>
      <c r="Q581" s="2">
        <v>14556</v>
      </c>
      <c r="R581" s="2">
        <v>6196</v>
      </c>
      <c r="S581" s="2">
        <v>3</v>
      </c>
      <c r="T581">
        <f t="shared" si="27"/>
        <v>51518451</v>
      </c>
      <c r="U581">
        <f t="shared" si="28"/>
        <v>37493103</v>
      </c>
      <c r="V581">
        <f t="shared" si="29"/>
        <v>13695696</v>
      </c>
    </row>
    <row r="582" spans="1:22" x14ac:dyDescent="0.3">
      <c r="A582" s="2" t="s">
        <v>599</v>
      </c>
      <c r="B582" s="2" t="s">
        <v>1143</v>
      </c>
      <c r="C582" s="2" t="s">
        <v>1632</v>
      </c>
      <c r="D582" s="2" t="s">
        <v>1638</v>
      </c>
      <c r="E582" s="2">
        <v>2024</v>
      </c>
      <c r="F582" s="2" t="s">
        <v>1639</v>
      </c>
      <c r="G582" s="2">
        <v>3380</v>
      </c>
      <c r="H582" s="2">
        <v>10961</v>
      </c>
      <c r="I582" s="2">
        <v>10083</v>
      </c>
      <c r="J582" s="2">
        <v>203077</v>
      </c>
      <c r="K582" s="2">
        <v>0.28999999999999998</v>
      </c>
      <c r="L582" s="2">
        <v>4</v>
      </c>
      <c r="M582" s="2">
        <v>7.0000000000000007E-2</v>
      </c>
      <c r="N582" s="2">
        <v>13.53</v>
      </c>
      <c r="O582" s="2">
        <v>62.72</v>
      </c>
      <c r="P582" s="2">
        <v>1.7</v>
      </c>
      <c r="Q582" s="2">
        <v>8155</v>
      </c>
      <c r="R582" s="2">
        <v>6257</v>
      </c>
      <c r="S582" s="2">
        <v>4</v>
      </c>
      <c r="T582">
        <f t="shared" si="27"/>
        <v>37048180</v>
      </c>
      <c r="U582">
        <f t="shared" si="28"/>
        <v>34080540</v>
      </c>
      <c r="V582">
        <f t="shared" si="29"/>
        <v>2764563</v>
      </c>
    </row>
    <row r="583" spans="1:22" x14ac:dyDescent="0.3">
      <c r="A583" s="2" t="s">
        <v>600</v>
      </c>
      <c r="B583" s="2" t="s">
        <v>1443</v>
      </c>
      <c r="C583" s="2" t="s">
        <v>1633</v>
      </c>
      <c r="D583" s="2" t="s">
        <v>1638</v>
      </c>
      <c r="E583" s="2">
        <v>2024</v>
      </c>
      <c r="F583" s="2" t="s">
        <v>1642</v>
      </c>
      <c r="G583" s="2">
        <v>2753</v>
      </c>
      <c r="H583" s="2">
        <v>17096</v>
      </c>
      <c r="I583" s="2">
        <v>14989</v>
      </c>
      <c r="J583" s="2">
        <v>104575</v>
      </c>
      <c r="K583" s="2">
        <v>11.69</v>
      </c>
      <c r="L583" s="2">
        <v>4</v>
      </c>
      <c r="M583" s="2">
        <v>4.57</v>
      </c>
      <c r="N583" s="2">
        <v>20.100000000000001</v>
      </c>
      <c r="O583" s="2">
        <v>14.04</v>
      </c>
      <c r="P583" s="2">
        <v>1.9</v>
      </c>
      <c r="Q583" s="2">
        <v>18655</v>
      </c>
      <c r="R583" s="2">
        <v>9211</v>
      </c>
      <c r="S583" s="2">
        <v>2</v>
      </c>
      <c r="T583">
        <f t="shared" si="27"/>
        <v>47065288</v>
      </c>
      <c r="U583">
        <f t="shared" si="28"/>
        <v>41264717</v>
      </c>
      <c r="V583">
        <f t="shared" si="29"/>
        <v>5695996</v>
      </c>
    </row>
    <row r="584" spans="1:22" x14ac:dyDescent="0.3">
      <c r="A584" s="2" t="s">
        <v>601</v>
      </c>
      <c r="B584" s="2" t="s">
        <v>1444</v>
      </c>
      <c r="C584" s="2" t="s">
        <v>1634</v>
      </c>
      <c r="D584" s="2" t="s">
        <v>1636</v>
      </c>
      <c r="E584" s="2">
        <v>2023</v>
      </c>
      <c r="F584" s="2" t="s">
        <v>1642</v>
      </c>
      <c r="G584" s="2">
        <v>520</v>
      </c>
      <c r="H584" s="2">
        <v>2029</v>
      </c>
      <c r="I584" s="2">
        <v>13971</v>
      </c>
      <c r="J584" s="2">
        <v>200043</v>
      </c>
      <c r="K584" s="2">
        <v>9.15</v>
      </c>
      <c r="L584" s="2">
        <v>9</v>
      </c>
      <c r="M584" s="2">
        <v>3.29</v>
      </c>
      <c r="N584" s="2">
        <v>12.72</v>
      </c>
      <c r="O584" s="2">
        <v>18.37</v>
      </c>
      <c r="P584" s="2">
        <v>1.1000000000000001</v>
      </c>
      <c r="Q584" s="2">
        <v>14527</v>
      </c>
      <c r="R584" s="2">
        <v>8220</v>
      </c>
      <c r="S584" s="2">
        <v>9</v>
      </c>
      <c r="T584">
        <f t="shared" si="27"/>
        <v>1055080</v>
      </c>
      <c r="U584">
        <f t="shared" si="28"/>
        <v>7264920</v>
      </c>
      <c r="V584">
        <f t="shared" si="29"/>
        <v>-6409883</v>
      </c>
    </row>
    <row r="585" spans="1:22" x14ac:dyDescent="0.3">
      <c r="A585" s="2" t="s">
        <v>602</v>
      </c>
      <c r="B585" s="2" t="s">
        <v>1238</v>
      </c>
      <c r="C585" s="2" t="s">
        <v>1633</v>
      </c>
      <c r="D585" s="2" t="s">
        <v>1635</v>
      </c>
      <c r="E585" s="2">
        <v>2023</v>
      </c>
      <c r="F585" s="2" t="s">
        <v>1639</v>
      </c>
      <c r="G585" s="2">
        <v>1403</v>
      </c>
      <c r="H585" s="2">
        <v>14265</v>
      </c>
      <c r="I585" s="2">
        <v>6574</v>
      </c>
      <c r="J585" s="2">
        <v>468815</v>
      </c>
      <c r="K585" s="2">
        <v>10.49</v>
      </c>
      <c r="L585" s="2">
        <v>9</v>
      </c>
      <c r="M585" s="2">
        <v>0.52</v>
      </c>
      <c r="N585" s="2">
        <v>1.56</v>
      </c>
      <c r="O585" s="2">
        <v>80.48</v>
      </c>
      <c r="P585" s="2">
        <v>3.9</v>
      </c>
      <c r="Q585" s="2">
        <v>5530</v>
      </c>
      <c r="R585" s="2">
        <v>1608</v>
      </c>
      <c r="S585" s="2">
        <v>3</v>
      </c>
      <c r="T585">
        <f t="shared" si="27"/>
        <v>20013795</v>
      </c>
      <c r="U585">
        <f t="shared" si="28"/>
        <v>9223322</v>
      </c>
      <c r="V585">
        <f t="shared" si="29"/>
        <v>10321658</v>
      </c>
    </row>
    <row r="586" spans="1:22" x14ac:dyDescent="0.3">
      <c r="A586" s="2" t="s">
        <v>603</v>
      </c>
      <c r="B586" s="2" t="s">
        <v>1239</v>
      </c>
      <c r="C586" s="2" t="s">
        <v>1632</v>
      </c>
      <c r="D586" s="2" t="s">
        <v>1637</v>
      </c>
      <c r="E586" s="2">
        <v>2024</v>
      </c>
      <c r="F586" s="2" t="s">
        <v>1639</v>
      </c>
      <c r="G586" s="2">
        <v>2833</v>
      </c>
      <c r="H586" s="2">
        <v>15410</v>
      </c>
      <c r="I586" s="2">
        <v>7319</v>
      </c>
      <c r="J586" s="2">
        <v>116914</v>
      </c>
      <c r="K586" s="2">
        <v>12.57</v>
      </c>
      <c r="L586" s="2">
        <v>6</v>
      </c>
      <c r="M586" s="2">
        <v>4.5</v>
      </c>
      <c r="N586" s="2">
        <v>9.6</v>
      </c>
      <c r="O586" s="2">
        <v>52.2</v>
      </c>
      <c r="P586" s="2">
        <v>4.2</v>
      </c>
      <c r="Q586" s="2">
        <v>2021</v>
      </c>
      <c r="R586" s="2">
        <v>9504</v>
      </c>
      <c r="S586" s="2">
        <v>8</v>
      </c>
      <c r="T586">
        <f t="shared" si="27"/>
        <v>43656530</v>
      </c>
      <c r="U586">
        <f t="shared" si="28"/>
        <v>20734727</v>
      </c>
      <c r="V586">
        <f t="shared" si="29"/>
        <v>22804889</v>
      </c>
    </row>
    <row r="587" spans="1:22" x14ac:dyDescent="0.3">
      <c r="A587" s="2" t="s">
        <v>604</v>
      </c>
      <c r="B587" s="2" t="s">
        <v>1223</v>
      </c>
      <c r="C587" s="2" t="s">
        <v>1634</v>
      </c>
      <c r="D587" s="2" t="s">
        <v>1638</v>
      </c>
      <c r="E587" s="2">
        <v>2023</v>
      </c>
      <c r="F587" s="2" t="s">
        <v>1640</v>
      </c>
      <c r="G587" s="2">
        <v>2881</v>
      </c>
      <c r="H587" s="2">
        <v>13061</v>
      </c>
      <c r="I587" s="2">
        <v>11783</v>
      </c>
      <c r="J587" s="2">
        <v>299134</v>
      </c>
      <c r="K587" s="2">
        <v>12.04</v>
      </c>
      <c r="L587" s="2">
        <v>14</v>
      </c>
      <c r="M587" s="2">
        <v>2.5499999999999998</v>
      </c>
      <c r="N587" s="2">
        <v>11.11</v>
      </c>
      <c r="O587" s="2">
        <v>75.989999999999995</v>
      </c>
      <c r="P587" s="2">
        <v>4.2</v>
      </c>
      <c r="Q587" s="2">
        <v>2900</v>
      </c>
      <c r="R587" s="2">
        <v>971</v>
      </c>
      <c r="S587" s="2">
        <v>12</v>
      </c>
      <c r="T587">
        <f t="shared" si="27"/>
        <v>37628741</v>
      </c>
      <c r="U587">
        <f t="shared" si="28"/>
        <v>33946823</v>
      </c>
      <c r="V587">
        <f t="shared" si="29"/>
        <v>3382784</v>
      </c>
    </row>
    <row r="588" spans="1:22" x14ac:dyDescent="0.3">
      <c r="A588" s="2" t="s">
        <v>605</v>
      </c>
      <c r="B588" s="2" t="s">
        <v>1445</v>
      </c>
      <c r="C588" s="2" t="s">
        <v>1633</v>
      </c>
      <c r="D588" s="2" t="s">
        <v>1635</v>
      </c>
      <c r="E588" s="2">
        <v>2024</v>
      </c>
      <c r="F588" s="2" t="s">
        <v>1639</v>
      </c>
      <c r="G588" s="2">
        <v>407</v>
      </c>
      <c r="H588" s="2">
        <v>10631</v>
      </c>
      <c r="I588" s="2">
        <v>2549</v>
      </c>
      <c r="J588" s="2">
        <v>117055</v>
      </c>
      <c r="K588" s="2">
        <v>14.41</v>
      </c>
      <c r="L588" s="2">
        <v>6</v>
      </c>
      <c r="M588" s="2">
        <v>3.52</v>
      </c>
      <c r="N588" s="2">
        <v>3.54</v>
      </c>
      <c r="O588" s="2">
        <v>78.53</v>
      </c>
      <c r="P588" s="2">
        <v>1.5</v>
      </c>
      <c r="Q588" s="2">
        <v>13430</v>
      </c>
      <c r="R588" s="2">
        <v>963</v>
      </c>
      <c r="S588" s="2">
        <v>10</v>
      </c>
      <c r="T588">
        <f t="shared" si="27"/>
        <v>4326817</v>
      </c>
      <c r="U588">
        <f t="shared" si="28"/>
        <v>1037443</v>
      </c>
      <c r="V588">
        <f t="shared" si="29"/>
        <v>3172319</v>
      </c>
    </row>
    <row r="589" spans="1:22" x14ac:dyDescent="0.3">
      <c r="A589" s="2" t="s">
        <v>606</v>
      </c>
      <c r="B589" s="2" t="s">
        <v>1446</v>
      </c>
      <c r="C589" s="2" t="s">
        <v>1632</v>
      </c>
      <c r="D589" s="2" t="s">
        <v>1635</v>
      </c>
      <c r="E589" s="2">
        <v>2024</v>
      </c>
      <c r="F589" s="2" t="s">
        <v>1642</v>
      </c>
      <c r="G589" s="2">
        <v>3069</v>
      </c>
      <c r="H589" s="2">
        <v>2025</v>
      </c>
      <c r="I589" s="2">
        <v>11667</v>
      </c>
      <c r="J589" s="2">
        <v>137697</v>
      </c>
      <c r="K589" s="2">
        <v>8.0399999999999991</v>
      </c>
      <c r="L589" s="2">
        <v>14</v>
      </c>
      <c r="M589" s="2">
        <v>7.06</v>
      </c>
      <c r="N589" s="2">
        <v>2.56</v>
      </c>
      <c r="O589" s="2">
        <v>84.21</v>
      </c>
      <c r="P589" s="2">
        <v>4.5999999999999996</v>
      </c>
      <c r="Q589" s="2">
        <v>5223</v>
      </c>
      <c r="R589" s="2">
        <v>3155</v>
      </c>
      <c r="S589" s="2">
        <v>7</v>
      </c>
      <c r="T589">
        <f t="shared" si="27"/>
        <v>6214725</v>
      </c>
      <c r="U589">
        <f t="shared" si="28"/>
        <v>35806023</v>
      </c>
      <c r="V589">
        <f t="shared" si="29"/>
        <v>-29728995</v>
      </c>
    </row>
    <row r="590" spans="1:22" x14ac:dyDescent="0.3">
      <c r="A590" s="2" t="s">
        <v>607</v>
      </c>
      <c r="B590" s="2" t="s">
        <v>1037</v>
      </c>
      <c r="C590" s="2" t="s">
        <v>1632</v>
      </c>
      <c r="D590" s="2" t="s">
        <v>1638</v>
      </c>
      <c r="E590" s="2">
        <v>2024</v>
      </c>
      <c r="F590" s="2" t="s">
        <v>1642</v>
      </c>
      <c r="G590" s="2">
        <v>717</v>
      </c>
      <c r="H590" s="2">
        <v>17885</v>
      </c>
      <c r="I590" s="2">
        <v>1581</v>
      </c>
      <c r="J590" s="2">
        <v>156239</v>
      </c>
      <c r="K590" s="2">
        <v>7.33</v>
      </c>
      <c r="L590" s="2">
        <v>2</v>
      </c>
      <c r="M590" s="2">
        <v>5.22</v>
      </c>
      <c r="N590" s="2">
        <v>13.39</v>
      </c>
      <c r="O590" s="2">
        <v>85.99</v>
      </c>
      <c r="P590" s="2">
        <v>3.7</v>
      </c>
      <c r="Q590" s="2">
        <v>8079</v>
      </c>
      <c r="R590" s="2">
        <v>5233</v>
      </c>
      <c r="S590" s="2">
        <v>3</v>
      </c>
      <c r="T590">
        <f t="shared" si="27"/>
        <v>12823545</v>
      </c>
      <c r="U590">
        <f t="shared" si="28"/>
        <v>1133577</v>
      </c>
      <c r="V590">
        <f t="shared" si="29"/>
        <v>11533729</v>
      </c>
    </row>
    <row r="591" spans="1:22" x14ac:dyDescent="0.3">
      <c r="A591" s="2" t="s">
        <v>608</v>
      </c>
      <c r="B591" s="2" t="s">
        <v>1447</v>
      </c>
      <c r="C591" s="2" t="s">
        <v>1634</v>
      </c>
      <c r="D591" s="2" t="s">
        <v>1638</v>
      </c>
      <c r="E591" s="2">
        <v>2023</v>
      </c>
      <c r="F591" s="2" t="s">
        <v>1639</v>
      </c>
      <c r="G591" s="2">
        <v>4518</v>
      </c>
      <c r="H591" s="2">
        <v>1874</v>
      </c>
      <c r="I591" s="2">
        <v>8348</v>
      </c>
      <c r="J591" s="2">
        <v>285469</v>
      </c>
      <c r="K591" s="2">
        <v>6.03</v>
      </c>
      <c r="L591" s="2">
        <v>18</v>
      </c>
      <c r="M591" s="2">
        <v>1.25</v>
      </c>
      <c r="N591" s="2">
        <v>2.13</v>
      </c>
      <c r="O591" s="2">
        <v>54.39</v>
      </c>
      <c r="P591" s="2">
        <v>4.5999999999999996</v>
      </c>
      <c r="Q591" s="2">
        <v>19742</v>
      </c>
      <c r="R591" s="2">
        <v>2782</v>
      </c>
      <c r="S591" s="2">
        <v>3</v>
      </c>
      <c r="T591">
        <f t="shared" si="27"/>
        <v>8466732</v>
      </c>
      <c r="U591">
        <f t="shared" si="28"/>
        <v>37716264</v>
      </c>
      <c r="V591">
        <f t="shared" si="29"/>
        <v>-29535001</v>
      </c>
    </row>
    <row r="592" spans="1:22" x14ac:dyDescent="0.3">
      <c r="A592" s="2" t="s">
        <v>609</v>
      </c>
      <c r="B592" s="2" t="s">
        <v>1431</v>
      </c>
      <c r="C592" s="2" t="s">
        <v>1633</v>
      </c>
      <c r="D592" s="2" t="s">
        <v>1635</v>
      </c>
      <c r="E592" s="2">
        <v>2023</v>
      </c>
      <c r="F592" s="2" t="s">
        <v>1640</v>
      </c>
      <c r="G592" s="2">
        <v>1195</v>
      </c>
      <c r="H592" s="2">
        <v>13697</v>
      </c>
      <c r="I592" s="2">
        <v>12040</v>
      </c>
      <c r="J592" s="2">
        <v>173106</v>
      </c>
      <c r="K592" s="2">
        <v>2.31</v>
      </c>
      <c r="L592" s="2">
        <v>9</v>
      </c>
      <c r="M592" s="2">
        <v>9.61</v>
      </c>
      <c r="N592" s="2">
        <v>7.57</v>
      </c>
      <c r="O592" s="2">
        <v>37.28</v>
      </c>
      <c r="P592" s="2">
        <v>2.8</v>
      </c>
      <c r="Q592" s="2">
        <v>6281</v>
      </c>
      <c r="R592" s="2">
        <v>5378</v>
      </c>
      <c r="S592" s="2">
        <v>10</v>
      </c>
      <c r="T592">
        <f t="shared" si="27"/>
        <v>16367915</v>
      </c>
      <c r="U592">
        <f t="shared" si="28"/>
        <v>14387800</v>
      </c>
      <c r="V592">
        <f t="shared" si="29"/>
        <v>1807009</v>
      </c>
    </row>
    <row r="593" spans="1:22" x14ac:dyDescent="0.3">
      <c r="A593" s="2" t="s">
        <v>610</v>
      </c>
      <c r="B593" s="2" t="s">
        <v>1111</v>
      </c>
      <c r="C593" s="2" t="s">
        <v>1632</v>
      </c>
      <c r="D593" s="2" t="s">
        <v>1638</v>
      </c>
      <c r="E593" s="2">
        <v>2024</v>
      </c>
      <c r="F593" s="2" t="s">
        <v>1642</v>
      </c>
      <c r="G593" s="2">
        <v>4235</v>
      </c>
      <c r="H593" s="2">
        <v>6148</v>
      </c>
      <c r="I593" s="2">
        <v>7623</v>
      </c>
      <c r="J593" s="2">
        <v>317499</v>
      </c>
      <c r="K593" s="2">
        <v>8.59</v>
      </c>
      <c r="L593" s="2">
        <v>14</v>
      </c>
      <c r="M593" s="2">
        <v>6.36</v>
      </c>
      <c r="N593" s="2">
        <v>18.61</v>
      </c>
      <c r="O593" s="2">
        <v>86.95</v>
      </c>
      <c r="P593" s="2">
        <v>2.7</v>
      </c>
      <c r="Q593" s="2">
        <v>14373</v>
      </c>
      <c r="R593" s="2">
        <v>5548</v>
      </c>
      <c r="S593" s="2">
        <v>11</v>
      </c>
      <c r="T593">
        <f t="shared" si="27"/>
        <v>26036780</v>
      </c>
      <c r="U593">
        <f t="shared" si="28"/>
        <v>32283405</v>
      </c>
      <c r="V593">
        <f t="shared" si="29"/>
        <v>-6564124</v>
      </c>
    </row>
    <row r="594" spans="1:22" x14ac:dyDescent="0.3">
      <c r="A594" s="2" t="s">
        <v>611</v>
      </c>
      <c r="B594" s="2" t="s">
        <v>1448</v>
      </c>
      <c r="C594" s="2" t="s">
        <v>1634</v>
      </c>
      <c r="D594" s="2" t="s">
        <v>1637</v>
      </c>
      <c r="E594" s="2">
        <v>2023</v>
      </c>
      <c r="F594" s="2" t="s">
        <v>1641</v>
      </c>
      <c r="G594" s="2">
        <v>3769</v>
      </c>
      <c r="H594" s="2">
        <v>3865</v>
      </c>
      <c r="I594" s="2">
        <v>2905</v>
      </c>
      <c r="J594" s="2">
        <v>366264</v>
      </c>
      <c r="K594" s="2">
        <v>4.16</v>
      </c>
      <c r="L594" s="2">
        <v>2</v>
      </c>
      <c r="M594" s="2">
        <v>7.66</v>
      </c>
      <c r="N594" s="2">
        <v>24.11</v>
      </c>
      <c r="O594" s="2">
        <v>53.79</v>
      </c>
      <c r="P594" s="2">
        <v>4.0999999999999996</v>
      </c>
      <c r="Q594" s="2">
        <v>20282</v>
      </c>
      <c r="R594" s="2">
        <v>713</v>
      </c>
      <c r="S594" s="2">
        <v>9</v>
      </c>
      <c r="T594">
        <f t="shared" si="27"/>
        <v>14567185</v>
      </c>
      <c r="U594">
        <f t="shared" si="28"/>
        <v>10948945</v>
      </c>
      <c r="V594">
        <f t="shared" si="29"/>
        <v>3251976</v>
      </c>
    </row>
    <row r="595" spans="1:22" x14ac:dyDescent="0.3">
      <c r="A595" s="2" t="s">
        <v>612</v>
      </c>
      <c r="B595" s="2" t="s">
        <v>1291</v>
      </c>
      <c r="C595" s="2" t="s">
        <v>1632</v>
      </c>
      <c r="D595" s="2" t="s">
        <v>1635</v>
      </c>
      <c r="E595" s="2">
        <v>2023</v>
      </c>
      <c r="F595" s="2" t="s">
        <v>1642</v>
      </c>
      <c r="G595" s="2">
        <v>2795</v>
      </c>
      <c r="H595" s="2">
        <v>19409</v>
      </c>
      <c r="I595" s="2">
        <v>4667</v>
      </c>
      <c r="J595" s="2">
        <v>350486</v>
      </c>
      <c r="K595" s="2">
        <v>13.82</v>
      </c>
      <c r="L595" s="2">
        <v>5</v>
      </c>
      <c r="M595" s="2">
        <v>0.79</v>
      </c>
      <c r="N595" s="2">
        <v>17.95</v>
      </c>
      <c r="O595" s="2">
        <v>15.14</v>
      </c>
      <c r="P595" s="2">
        <v>1.4</v>
      </c>
      <c r="Q595" s="2">
        <v>18026</v>
      </c>
      <c r="R595" s="2">
        <v>1972</v>
      </c>
      <c r="S595" s="2">
        <v>10</v>
      </c>
      <c r="T595">
        <f t="shared" si="27"/>
        <v>54248155</v>
      </c>
      <c r="U595">
        <f t="shared" si="28"/>
        <v>13044265</v>
      </c>
      <c r="V595">
        <f t="shared" si="29"/>
        <v>40853404</v>
      </c>
    </row>
    <row r="596" spans="1:22" x14ac:dyDescent="0.3">
      <c r="A596" s="2" t="s">
        <v>613</v>
      </c>
      <c r="B596" s="2" t="s">
        <v>1449</v>
      </c>
      <c r="C596" s="2" t="s">
        <v>1634</v>
      </c>
      <c r="D596" s="2" t="s">
        <v>1638</v>
      </c>
      <c r="E596" s="2">
        <v>2024</v>
      </c>
      <c r="F596" s="2" t="s">
        <v>1640</v>
      </c>
      <c r="G596" s="2">
        <v>589</v>
      </c>
      <c r="H596" s="2">
        <v>3146</v>
      </c>
      <c r="I596" s="2">
        <v>7993</v>
      </c>
      <c r="J596" s="2">
        <v>52257</v>
      </c>
      <c r="K596" s="2">
        <v>8.75</v>
      </c>
      <c r="L596" s="2">
        <v>11</v>
      </c>
      <c r="M596" s="2">
        <v>0.47</v>
      </c>
      <c r="N596" s="2">
        <v>24.82</v>
      </c>
      <c r="O596" s="2">
        <v>61.42</v>
      </c>
      <c r="P596" s="2">
        <v>3.1</v>
      </c>
      <c r="Q596" s="2">
        <v>12543</v>
      </c>
      <c r="R596" s="2">
        <v>7823</v>
      </c>
      <c r="S596" s="2">
        <v>5</v>
      </c>
      <c r="T596">
        <f t="shared" si="27"/>
        <v>1852994</v>
      </c>
      <c r="U596">
        <f t="shared" si="28"/>
        <v>4707877</v>
      </c>
      <c r="V596">
        <f t="shared" si="29"/>
        <v>-2907140</v>
      </c>
    </row>
    <row r="597" spans="1:22" x14ac:dyDescent="0.3">
      <c r="A597" s="2" t="s">
        <v>614</v>
      </c>
      <c r="B597" s="2" t="s">
        <v>1450</v>
      </c>
      <c r="C597" s="2" t="s">
        <v>1633</v>
      </c>
      <c r="D597" s="2" t="s">
        <v>1638</v>
      </c>
      <c r="E597" s="2">
        <v>2023</v>
      </c>
      <c r="F597" s="2" t="s">
        <v>1641</v>
      </c>
      <c r="G597" s="2">
        <v>2829</v>
      </c>
      <c r="H597" s="2">
        <v>1513</v>
      </c>
      <c r="I597" s="2">
        <v>5776</v>
      </c>
      <c r="J597" s="2">
        <v>339508</v>
      </c>
      <c r="K597" s="2">
        <v>8.89</v>
      </c>
      <c r="L597" s="2">
        <v>14</v>
      </c>
      <c r="M597" s="2">
        <v>0.19</v>
      </c>
      <c r="N597" s="2">
        <v>17.46</v>
      </c>
      <c r="O597" s="2">
        <v>57.01</v>
      </c>
      <c r="P597" s="2">
        <v>4.3</v>
      </c>
      <c r="Q597" s="2">
        <v>17875</v>
      </c>
      <c r="R597" s="2">
        <v>7289</v>
      </c>
      <c r="S597" s="2">
        <v>5</v>
      </c>
      <c r="T597">
        <f t="shared" si="27"/>
        <v>4280277</v>
      </c>
      <c r="U597">
        <f t="shared" si="28"/>
        <v>16340304</v>
      </c>
      <c r="V597">
        <f t="shared" si="29"/>
        <v>-12399535</v>
      </c>
    </row>
    <row r="598" spans="1:22" x14ac:dyDescent="0.3">
      <c r="A598" s="2" t="s">
        <v>615</v>
      </c>
      <c r="B598" s="2" t="s">
        <v>1404</v>
      </c>
      <c r="C598" s="2" t="s">
        <v>1634</v>
      </c>
      <c r="D598" s="2" t="s">
        <v>1637</v>
      </c>
      <c r="E598" s="2">
        <v>2023</v>
      </c>
      <c r="F598" s="2" t="s">
        <v>1642</v>
      </c>
      <c r="G598" s="2">
        <v>4186</v>
      </c>
      <c r="H598" s="2">
        <v>6099</v>
      </c>
      <c r="I598" s="2">
        <v>13534</v>
      </c>
      <c r="J598" s="2">
        <v>206044</v>
      </c>
      <c r="K598" s="2">
        <v>5.32</v>
      </c>
      <c r="L598" s="2">
        <v>5</v>
      </c>
      <c r="M598" s="2">
        <v>1.89</v>
      </c>
      <c r="N598" s="2">
        <v>7.34</v>
      </c>
      <c r="O598" s="2">
        <v>81.66</v>
      </c>
      <c r="P598" s="2">
        <v>4.3</v>
      </c>
      <c r="Q598" s="2">
        <v>18601</v>
      </c>
      <c r="R598" s="2">
        <v>5486</v>
      </c>
      <c r="S598" s="2">
        <v>3</v>
      </c>
      <c r="T598">
        <f t="shared" si="27"/>
        <v>25530414</v>
      </c>
      <c r="U598">
        <f t="shared" si="28"/>
        <v>56653324</v>
      </c>
      <c r="V598">
        <f t="shared" si="29"/>
        <v>-31328954</v>
      </c>
    </row>
    <row r="599" spans="1:22" x14ac:dyDescent="0.3">
      <c r="A599" s="2" t="s">
        <v>616</v>
      </c>
      <c r="B599" s="2" t="s">
        <v>1451</v>
      </c>
      <c r="C599" s="2" t="s">
        <v>1634</v>
      </c>
      <c r="D599" s="2" t="s">
        <v>1637</v>
      </c>
      <c r="E599" s="2">
        <v>2024</v>
      </c>
      <c r="F599" s="2" t="s">
        <v>1639</v>
      </c>
      <c r="G599" s="2">
        <v>4885</v>
      </c>
      <c r="H599" s="2">
        <v>3778</v>
      </c>
      <c r="I599" s="2">
        <v>2913</v>
      </c>
      <c r="J599" s="2">
        <v>161715</v>
      </c>
      <c r="K599" s="2">
        <v>0.78</v>
      </c>
      <c r="L599" s="2">
        <v>12</v>
      </c>
      <c r="M599" s="2">
        <v>4.1399999999999997</v>
      </c>
      <c r="N599" s="2">
        <v>16.8</v>
      </c>
      <c r="O599" s="2">
        <v>62.25</v>
      </c>
      <c r="P599" s="2">
        <v>4.8</v>
      </c>
      <c r="Q599" s="2">
        <v>2142</v>
      </c>
      <c r="R599" s="2">
        <v>7042</v>
      </c>
      <c r="S599" s="2">
        <v>11</v>
      </c>
      <c r="T599">
        <f t="shared" si="27"/>
        <v>18455530</v>
      </c>
      <c r="U599">
        <f t="shared" si="28"/>
        <v>14230005</v>
      </c>
      <c r="V599">
        <f t="shared" si="29"/>
        <v>4063810</v>
      </c>
    </row>
    <row r="600" spans="1:22" x14ac:dyDescent="0.3">
      <c r="A600" s="2" t="s">
        <v>617</v>
      </c>
      <c r="B600" s="2" t="s">
        <v>1411</v>
      </c>
      <c r="C600" s="2" t="s">
        <v>1633</v>
      </c>
      <c r="D600" s="2" t="s">
        <v>1637</v>
      </c>
      <c r="E600" s="2">
        <v>2024</v>
      </c>
      <c r="F600" s="2" t="s">
        <v>1642</v>
      </c>
      <c r="G600" s="2">
        <v>3825</v>
      </c>
      <c r="H600" s="2">
        <v>15796</v>
      </c>
      <c r="I600" s="2">
        <v>6679</v>
      </c>
      <c r="J600" s="2">
        <v>76654</v>
      </c>
      <c r="K600" s="2">
        <v>0.48</v>
      </c>
      <c r="L600" s="2">
        <v>18</v>
      </c>
      <c r="M600" s="2">
        <v>9.36</v>
      </c>
      <c r="N600" s="2">
        <v>17.55</v>
      </c>
      <c r="O600" s="2">
        <v>37.92</v>
      </c>
      <c r="P600" s="2">
        <v>3.8</v>
      </c>
      <c r="Q600" s="2">
        <v>20432</v>
      </c>
      <c r="R600" s="2">
        <v>8859</v>
      </c>
      <c r="S600" s="2">
        <v>2</v>
      </c>
      <c r="T600">
        <f t="shared" si="27"/>
        <v>60419700</v>
      </c>
      <c r="U600">
        <f t="shared" si="28"/>
        <v>25547175</v>
      </c>
      <c r="V600">
        <f t="shared" si="29"/>
        <v>34795871</v>
      </c>
    </row>
    <row r="601" spans="1:22" x14ac:dyDescent="0.3">
      <c r="A601" s="2" t="s">
        <v>618</v>
      </c>
      <c r="B601" s="2" t="s">
        <v>1452</v>
      </c>
      <c r="C601" s="2" t="s">
        <v>1632</v>
      </c>
      <c r="D601" s="2" t="s">
        <v>1636</v>
      </c>
      <c r="E601" s="2">
        <v>2023</v>
      </c>
      <c r="F601" s="2" t="s">
        <v>1641</v>
      </c>
      <c r="G601" s="2">
        <v>2558</v>
      </c>
      <c r="H601" s="2">
        <v>4655</v>
      </c>
      <c r="I601" s="2">
        <v>14365</v>
      </c>
      <c r="J601" s="2">
        <v>261841</v>
      </c>
      <c r="K601" s="2">
        <v>6.35</v>
      </c>
      <c r="L601" s="2">
        <v>2</v>
      </c>
      <c r="M601" s="2">
        <v>4.57</v>
      </c>
      <c r="N601" s="2">
        <v>9.2899999999999991</v>
      </c>
      <c r="O601" s="2">
        <v>87.3</v>
      </c>
      <c r="P601" s="2">
        <v>1.8</v>
      </c>
      <c r="Q601" s="2">
        <v>13385</v>
      </c>
      <c r="R601" s="2">
        <v>344</v>
      </c>
      <c r="S601" s="2">
        <v>11</v>
      </c>
      <c r="T601">
        <f t="shared" si="27"/>
        <v>11907490</v>
      </c>
      <c r="U601">
        <f t="shared" si="28"/>
        <v>36745670</v>
      </c>
      <c r="V601">
        <f t="shared" si="29"/>
        <v>-25100021</v>
      </c>
    </row>
    <row r="602" spans="1:22" x14ac:dyDescent="0.3">
      <c r="A602" s="2" t="s">
        <v>619</v>
      </c>
      <c r="B602" s="2" t="s">
        <v>1453</v>
      </c>
      <c r="C602" s="2" t="s">
        <v>1634</v>
      </c>
      <c r="D602" s="2" t="s">
        <v>1637</v>
      </c>
      <c r="E602" s="2">
        <v>2024</v>
      </c>
      <c r="F602" s="2" t="s">
        <v>1642</v>
      </c>
      <c r="G602" s="2">
        <v>2829</v>
      </c>
      <c r="H602" s="2">
        <v>9821</v>
      </c>
      <c r="I602" s="2">
        <v>4770</v>
      </c>
      <c r="J602" s="2">
        <v>393567</v>
      </c>
      <c r="K602" s="2">
        <v>1.27</v>
      </c>
      <c r="L602" s="2">
        <v>7</v>
      </c>
      <c r="M602" s="2">
        <v>2.9</v>
      </c>
      <c r="N602" s="2">
        <v>0.44</v>
      </c>
      <c r="O602" s="2">
        <v>74.13</v>
      </c>
      <c r="P602" s="2">
        <v>1.1000000000000001</v>
      </c>
      <c r="Q602" s="2">
        <v>9049</v>
      </c>
      <c r="R602" s="2">
        <v>120</v>
      </c>
      <c r="S602" s="2">
        <v>14</v>
      </c>
      <c r="T602">
        <f t="shared" si="27"/>
        <v>27783609</v>
      </c>
      <c r="U602">
        <f t="shared" si="28"/>
        <v>13494330</v>
      </c>
      <c r="V602">
        <f t="shared" si="29"/>
        <v>13895712</v>
      </c>
    </row>
    <row r="603" spans="1:22" x14ac:dyDescent="0.3">
      <c r="A603" s="2" t="s">
        <v>620</v>
      </c>
      <c r="B603" s="2" t="s">
        <v>1454</v>
      </c>
      <c r="C603" s="2" t="s">
        <v>1634</v>
      </c>
      <c r="D603" s="2" t="s">
        <v>1636</v>
      </c>
      <c r="E603" s="2">
        <v>2023</v>
      </c>
      <c r="F603" s="2" t="s">
        <v>1641</v>
      </c>
      <c r="G603" s="2">
        <v>974</v>
      </c>
      <c r="H603" s="2">
        <v>5314</v>
      </c>
      <c r="I603" s="2">
        <v>10983</v>
      </c>
      <c r="J603" s="2">
        <v>341464</v>
      </c>
      <c r="K603" s="2">
        <v>9.1</v>
      </c>
      <c r="L603" s="2">
        <v>7</v>
      </c>
      <c r="M603" s="2">
        <v>5.62</v>
      </c>
      <c r="N603" s="2">
        <v>17.579999999999998</v>
      </c>
      <c r="O603" s="2">
        <v>60.43</v>
      </c>
      <c r="P603" s="2">
        <v>2.9</v>
      </c>
      <c r="Q603" s="2">
        <v>14897</v>
      </c>
      <c r="R603" s="2">
        <v>8685</v>
      </c>
      <c r="S603" s="2">
        <v>5</v>
      </c>
      <c r="T603">
        <f t="shared" si="27"/>
        <v>5175836</v>
      </c>
      <c r="U603">
        <f t="shared" si="28"/>
        <v>10697442</v>
      </c>
      <c r="V603">
        <f t="shared" si="29"/>
        <v>-5863070</v>
      </c>
    </row>
    <row r="604" spans="1:22" x14ac:dyDescent="0.3">
      <c r="A604" s="2" t="s">
        <v>621</v>
      </c>
      <c r="B604" s="2" t="s">
        <v>1455</v>
      </c>
      <c r="C604" s="2" t="s">
        <v>1632</v>
      </c>
      <c r="D604" s="2" t="s">
        <v>1638</v>
      </c>
      <c r="E604" s="2">
        <v>2024</v>
      </c>
      <c r="F604" s="2" t="s">
        <v>1642</v>
      </c>
      <c r="G604" s="2">
        <v>3006</v>
      </c>
      <c r="H604" s="2">
        <v>14625</v>
      </c>
      <c r="I604" s="2">
        <v>10059</v>
      </c>
      <c r="J604" s="2">
        <v>70808</v>
      </c>
      <c r="K604" s="2">
        <v>13.21</v>
      </c>
      <c r="L604" s="2">
        <v>19</v>
      </c>
      <c r="M604" s="2">
        <v>1.1200000000000001</v>
      </c>
      <c r="N604" s="2">
        <v>0.54</v>
      </c>
      <c r="O604" s="2">
        <v>33.43</v>
      </c>
      <c r="P604" s="2">
        <v>3.1</v>
      </c>
      <c r="Q604" s="2">
        <v>16574</v>
      </c>
      <c r="R604" s="2">
        <v>5867</v>
      </c>
      <c r="S604" s="2">
        <v>11</v>
      </c>
      <c r="T604">
        <f t="shared" si="27"/>
        <v>43962750</v>
      </c>
      <c r="U604">
        <f t="shared" si="28"/>
        <v>30237354</v>
      </c>
      <c r="V604">
        <f t="shared" si="29"/>
        <v>13654588</v>
      </c>
    </row>
    <row r="605" spans="1:22" x14ac:dyDescent="0.3">
      <c r="A605" s="2" t="s">
        <v>622</v>
      </c>
      <c r="B605" s="2" t="s">
        <v>1251</v>
      </c>
      <c r="C605" s="2" t="s">
        <v>1634</v>
      </c>
      <c r="D605" s="2" t="s">
        <v>1635</v>
      </c>
      <c r="E605" s="2">
        <v>2023</v>
      </c>
      <c r="F605" s="2" t="s">
        <v>1641</v>
      </c>
      <c r="G605" s="2">
        <v>1631</v>
      </c>
      <c r="H605" s="2">
        <v>4716</v>
      </c>
      <c r="I605" s="2">
        <v>8064</v>
      </c>
      <c r="J605" s="2">
        <v>102389</v>
      </c>
      <c r="K605" s="2">
        <v>13.24</v>
      </c>
      <c r="L605" s="2">
        <v>14</v>
      </c>
      <c r="M605" s="2">
        <v>6.1</v>
      </c>
      <c r="N605" s="2">
        <v>15.78</v>
      </c>
      <c r="O605" s="2">
        <v>39.880000000000003</v>
      </c>
      <c r="P605" s="2">
        <v>2</v>
      </c>
      <c r="Q605" s="2">
        <v>15271</v>
      </c>
      <c r="R605" s="2">
        <v>3615</v>
      </c>
      <c r="S605" s="2">
        <v>11</v>
      </c>
      <c r="T605">
        <f t="shared" si="27"/>
        <v>7691796</v>
      </c>
      <c r="U605">
        <f t="shared" si="28"/>
        <v>13152384</v>
      </c>
      <c r="V605">
        <f t="shared" si="29"/>
        <v>-5562977</v>
      </c>
    </row>
    <row r="606" spans="1:22" x14ac:dyDescent="0.3">
      <c r="A606" s="2" t="s">
        <v>623</v>
      </c>
      <c r="B606" s="2" t="s">
        <v>1456</v>
      </c>
      <c r="C606" s="2" t="s">
        <v>1633</v>
      </c>
      <c r="D606" s="2" t="s">
        <v>1637</v>
      </c>
      <c r="E606" s="2">
        <v>2024</v>
      </c>
      <c r="F606" s="2" t="s">
        <v>1641</v>
      </c>
      <c r="G606" s="2">
        <v>3374</v>
      </c>
      <c r="H606" s="2">
        <v>3613</v>
      </c>
      <c r="I606" s="2">
        <v>2377</v>
      </c>
      <c r="J606" s="2">
        <v>168581</v>
      </c>
      <c r="K606" s="2">
        <v>9.89</v>
      </c>
      <c r="L606" s="2">
        <v>3</v>
      </c>
      <c r="M606" s="2">
        <v>5.68</v>
      </c>
      <c r="N606" s="2">
        <v>4.09</v>
      </c>
      <c r="O606" s="2">
        <v>63.6</v>
      </c>
      <c r="P606" s="2">
        <v>1.5</v>
      </c>
      <c r="Q606" s="2">
        <v>2449</v>
      </c>
      <c r="R606" s="2">
        <v>2010</v>
      </c>
      <c r="S606" s="2">
        <v>12</v>
      </c>
      <c r="T606">
        <f t="shared" si="27"/>
        <v>12190262</v>
      </c>
      <c r="U606">
        <f t="shared" si="28"/>
        <v>8019998</v>
      </c>
      <c r="V606">
        <f t="shared" si="29"/>
        <v>4001683</v>
      </c>
    </row>
    <row r="607" spans="1:22" x14ac:dyDescent="0.3">
      <c r="A607" s="2" t="s">
        <v>624</v>
      </c>
      <c r="B607" s="2" t="s">
        <v>1219</v>
      </c>
      <c r="C607" s="2" t="s">
        <v>1632</v>
      </c>
      <c r="D607" s="2" t="s">
        <v>1636</v>
      </c>
      <c r="E607" s="2">
        <v>2023</v>
      </c>
      <c r="F607" s="2" t="s">
        <v>1642</v>
      </c>
      <c r="G607" s="2">
        <v>4535</v>
      </c>
      <c r="H607" s="2">
        <v>11738</v>
      </c>
      <c r="I607" s="2">
        <v>10003</v>
      </c>
      <c r="J607" s="2">
        <v>177927</v>
      </c>
      <c r="K607" s="2">
        <v>3.17</v>
      </c>
      <c r="L607" s="2">
        <v>18</v>
      </c>
      <c r="M607" s="2">
        <v>7.92</v>
      </c>
      <c r="N607" s="2">
        <v>14.14</v>
      </c>
      <c r="O607" s="2">
        <v>15.76</v>
      </c>
      <c r="P607" s="2">
        <v>3.3</v>
      </c>
      <c r="Q607" s="2">
        <v>18405</v>
      </c>
      <c r="R607" s="2">
        <v>8581</v>
      </c>
      <c r="S607" s="2">
        <v>9</v>
      </c>
      <c r="T607">
        <f t="shared" si="27"/>
        <v>53231830</v>
      </c>
      <c r="U607">
        <f t="shared" si="28"/>
        <v>45363605</v>
      </c>
      <c r="V607">
        <f t="shared" si="29"/>
        <v>7690298</v>
      </c>
    </row>
    <row r="608" spans="1:22" x14ac:dyDescent="0.3">
      <c r="A608" s="2" t="s">
        <v>625</v>
      </c>
      <c r="B608" s="2" t="s">
        <v>1457</v>
      </c>
      <c r="C608" s="2" t="s">
        <v>1634</v>
      </c>
      <c r="D608" s="2" t="s">
        <v>1638</v>
      </c>
      <c r="E608" s="2">
        <v>2024</v>
      </c>
      <c r="F608" s="2" t="s">
        <v>1641</v>
      </c>
      <c r="G608" s="2">
        <v>305</v>
      </c>
      <c r="H608" s="2">
        <v>15260</v>
      </c>
      <c r="I608" s="2">
        <v>3074</v>
      </c>
      <c r="J608" s="2">
        <v>84773</v>
      </c>
      <c r="K608" s="2">
        <v>12.94</v>
      </c>
      <c r="L608" s="2">
        <v>2</v>
      </c>
      <c r="M608" s="2">
        <v>9.8699999999999992</v>
      </c>
      <c r="N608" s="2">
        <v>12.6</v>
      </c>
      <c r="O608" s="2">
        <v>30.53</v>
      </c>
      <c r="P608" s="2">
        <v>4.0999999999999996</v>
      </c>
      <c r="Q608" s="2">
        <v>16232</v>
      </c>
      <c r="R608" s="2">
        <v>5982</v>
      </c>
      <c r="S608" s="2">
        <v>3</v>
      </c>
      <c r="T608">
        <f t="shared" si="27"/>
        <v>4654300</v>
      </c>
      <c r="U608">
        <f t="shared" si="28"/>
        <v>937570</v>
      </c>
      <c r="V608">
        <f t="shared" si="29"/>
        <v>3631957</v>
      </c>
    </row>
    <row r="609" spans="1:22" x14ac:dyDescent="0.3">
      <c r="A609" s="2" t="s">
        <v>626</v>
      </c>
      <c r="B609" s="2" t="s">
        <v>1032</v>
      </c>
      <c r="C609" s="2" t="s">
        <v>1634</v>
      </c>
      <c r="D609" s="2" t="s">
        <v>1635</v>
      </c>
      <c r="E609" s="2">
        <v>2024</v>
      </c>
      <c r="F609" s="2" t="s">
        <v>1642</v>
      </c>
      <c r="G609" s="2">
        <v>4854</v>
      </c>
      <c r="H609" s="2">
        <v>14088</v>
      </c>
      <c r="I609" s="2">
        <v>5669</v>
      </c>
      <c r="J609" s="2">
        <v>232240</v>
      </c>
      <c r="K609" s="2">
        <v>13.29</v>
      </c>
      <c r="L609" s="2">
        <v>12</v>
      </c>
      <c r="M609" s="2">
        <v>2.5099999999999998</v>
      </c>
      <c r="N609" s="2">
        <v>0.34</v>
      </c>
      <c r="O609" s="2">
        <v>67.11</v>
      </c>
      <c r="P609" s="2">
        <v>5</v>
      </c>
      <c r="Q609" s="2">
        <v>18238</v>
      </c>
      <c r="R609" s="2">
        <v>8652</v>
      </c>
      <c r="S609" s="2">
        <v>14</v>
      </c>
      <c r="T609">
        <f t="shared" si="27"/>
        <v>68383152</v>
      </c>
      <c r="U609">
        <f t="shared" si="28"/>
        <v>27517326</v>
      </c>
      <c r="V609">
        <f t="shared" si="29"/>
        <v>40633586</v>
      </c>
    </row>
    <row r="610" spans="1:22" x14ac:dyDescent="0.3">
      <c r="A610" s="2" t="s">
        <v>627</v>
      </c>
      <c r="B610" s="2" t="s">
        <v>1458</v>
      </c>
      <c r="C610" s="2" t="s">
        <v>1634</v>
      </c>
      <c r="D610" s="2" t="s">
        <v>1635</v>
      </c>
      <c r="E610" s="2">
        <v>2023</v>
      </c>
      <c r="F610" s="2" t="s">
        <v>1640</v>
      </c>
      <c r="G610" s="2">
        <v>1888</v>
      </c>
      <c r="H610" s="2">
        <v>4874</v>
      </c>
      <c r="I610" s="2">
        <v>10806</v>
      </c>
      <c r="J610" s="2">
        <v>470963</v>
      </c>
      <c r="K610" s="2">
        <v>2.95</v>
      </c>
      <c r="L610" s="2">
        <v>7</v>
      </c>
      <c r="M610" s="2">
        <v>5.0999999999999996</v>
      </c>
      <c r="N610" s="2">
        <v>9.07</v>
      </c>
      <c r="O610" s="2">
        <v>48.4</v>
      </c>
      <c r="P610" s="2">
        <v>4</v>
      </c>
      <c r="Q610" s="2">
        <v>19366</v>
      </c>
      <c r="R610" s="2">
        <v>8176</v>
      </c>
      <c r="S610" s="2">
        <v>13</v>
      </c>
      <c r="T610">
        <f t="shared" si="27"/>
        <v>9202112</v>
      </c>
      <c r="U610">
        <f t="shared" si="28"/>
        <v>20401728</v>
      </c>
      <c r="V610">
        <f t="shared" si="29"/>
        <v>-11670579</v>
      </c>
    </row>
    <row r="611" spans="1:22" x14ac:dyDescent="0.3">
      <c r="A611" s="2" t="s">
        <v>628</v>
      </c>
      <c r="B611" s="2" t="s">
        <v>1172</v>
      </c>
      <c r="C611" s="2" t="s">
        <v>1632</v>
      </c>
      <c r="D611" s="2" t="s">
        <v>1637</v>
      </c>
      <c r="E611" s="2">
        <v>2024</v>
      </c>
      <c r="F611" s="2" t="s">
        <v>1640</v>
      </c>
      <c r="G611" s="2">
        <v>1994</v>
      </c>
      <c r="H611" s="2">
        <v>7930</v>
      </c>
      <c r="I611" s="2">
        <v>7544</v>
      </c>
      <c r="J611" s="2">
        <v>388540</v>
      </c>
      <c r="K611" s="2">
        <v>11.06</v>
      </c>
      <c r="L611" s="2">
        <v>15</v>
      </c>
      <c r="M611" s="2">
        <v>9.09</v>
      </c>
      <c r="N611" s="2">
        <v>15.03</v>
      </c>
      <c r="O611" s="2">
        <v>42.19</v>
      </c>
      <c r="P611" s="2">
        <v>4.2</v>
      </c>
      <c r="Q611" s="2">
        <v>11339</v>
      </c>
      <c r="R611" s="2">
        <v>1722</v>
      </c>
      <c r="S611" s="2">
        <v>12</v>
      </c>
      <c r="T611">
        <f t="shared" si="27"/>
        <v>15812420</v>
      </c>
      <c r="U611">
        <f t="shared" si="28"/>
        <v>15042736</v>
      </c>
      <c r="V611">
        <f t="shared" si="29"/>
        <v>381144</v>
      </c>
    </row>
    <row r="612" spans="1:22" x14ac:dyDescent="0.3">
      <c r="A612" s="2" t="s">
        <v>629</v>
      </c>
      <c r="B612" s="2" t="s">
        <v>1386</v>
      </c>
      <c r="C612" s="2" t="s">
        <v>1633</v>
      </c>
      <c r="D612" s="2" t="s">
        <v>1635</v>
      </c>
      <c r="E612" s="2">
        <v>2023</v>
      </c>
      <c r="F612" s="2" t="s">
        <v>1641</v>
      </c>
      <c r="G612" s="2">
        <v>59</v>
      </c>
      <c r="H612" s="2">
        <v>13470</v>
      </c>
      <c r="I612" s="2">
        <v>3226</v>
      </c>
      <c r="J612" s="2">
        <v>419836</v>
      </c>
      <c r="K612" s="2">
        <v>4.3</v>
      </c>
      <c r="L612" s="2">
        <v>12</v>
      </c>
      <c r="M612" s="2">
        <v>7.85</v>
      </c>
      <c r="N612" s="2">
        <v>21.22</v>
      </c>
      <c r="O612" s="2">
        <v>22.12</v>
      </c>
      <c r="P612" s="2">
        <v>3.5</v>
      </c>
      <c r="Q612" s="2">
        <v>14323</v>
      </c>
      <c r="R612" s="2">
        <v>4414</v>
      </c>
      <c r="S612" s="2">
        <v>9</v>
      </c>
      <c r="T612">
        <f t="shared" si="27"/>
        <v>794730</v>
      </c>
      <c r="U612">
        <f t="shared" si="28"/>
        <v>190334</v>
      </c>
      <c r="V612">
        <f t="shared" si="29"/>
        <v>184560</v>
      </c>
    </row>
    <row r="613" spans="1:22" x14ac:dyDescent="0.3">
      <c r="A613" s="2" t="s">
        <v>630</v>
      </c>
      <c r="B613" s="2" t="s">
        <v>1459</v>
      </c>
      <c r="C613" s="2" t="s">
        <v>1633</v>
      </c>
      <c r="D613" s="2" t="s">
        <v>1635</v>
      </c>
      <c r="E613" s="2">
        <v>2023</v>
      </c>
      <c r="F613" s="2" t="s">
        <v>1641</v>
      </c>
      <c r="G613" s="2">
        <v>2921</v>
      </c>
      <c r="H613" s="2">
        <v>2129</v>
      </c>
      <c r="I613" s="2">
        <v>14289</v>
      </c>
      <c r="J613" s="2">
        <v>264764</v>
      </c>
      <c r="K613" s="2">
        <v>12.04</v>
      </c>
      <c r="L613" s="2">
        <v>2</v>
      </c>
      <c r="M613" s="2">
        <v>4.87</v>
      </c>
      <c r="N613" s="2">
        <v>22.22</v>
      </c>
      <c r="O613" s="2">
        <v>45.35</v>
      </c>
      <c r="P613" s="2">
        <v>4.9000000000000004</v>
      </c>
      <c r="Q613" s="2">
        <v>20099</v>
      </c>
      <c r="R613" s="2">
        <v>2553</v>
      </c>
      <c r="S613" s="2">
        <v>2</v>
      </c>
      <c r="T613">
        <f t="shared" si="27"/>
        <v>6218809</v>
      </c>
      <c r="U613">
        <f t="shared" si="28"/>
        <v>41738169</v>
      </c>
      <c r="V613">
        <f t="shared" si="29"/>
        <v>-35784124</v>
      </c>
    </row>
    <row r="614" spans="1:22" x14ac:dyDescent="0.3">
      <c r="A614" s="2" t="s">
        <v>631</v>
      </c>
      <c r="B614" s="2" t="s">
        <v>1025</v>
      </c>
      <c r="C614" s="2" t="s">
        <v>1634</v>
      </c>
      <c r="D614" s="2" t="s">
        <v>1635</v>
      </c>
      <c r="E614" s="2">
        <v>2024</v>
      </c>
      <c r="F614" s="2" t="s">
        <v>1642</v>
      </c>
      <c r="G614" s="2">
        <v>847</v>
      </c>
      <c r="H614" s="2">
        <v>18153</v>
      </c>
      <c r="I614" s="2">
        <v>6346</v>
      </c>
      <c r="J614" s="2">
        <v>107505</v>
      </c>
      <c r="K614" s="2">
        <v>14.96</v>
      </c>
      <c r="L614" s="2">
        <v>15</v>
      </c>
      <c r="M614" s="2">
        <v>9.4499999999999993</v>
      </c>
      <c r="N614" s="2">
        <v>12.1</v>
      </c>
      <c r="O614" s="2">
        <v>71.66</v>
      </c>
      <c r="P614" s="2">
        <v>3.6</v>
      </c>
      <c r="Q614" s="2">
        <v>20421</v>
      </c>
      <c r="R614" s="2">
        <v>2115</v>
      </c>
      <c r="S614" s="2">
        <v>2</v>
      </c>
      <c r="T614">
        <f t="shared" si="27"/>
        <v>15375591</v>
      </c>
      <c r="U614">
        <f t="shared" si="28"/>
        <v>5375062</v>
      </c>
      <c r="V614">
        <f t="shared" si="29"/>
        <v>9893024</v>
      </c>
    </row>
    <row r="615" spans="1:22" x14ac:dyDescent="0.3">
      <c r="A615" s="2" t="s">
        <v>632</v>
      </c>
      <c r="B615" s="2" t="s">
        <v>1286</v>
      </c>
      <c r="C615" s="2" t="s">
        <v>1633</v>
      </c>
      <c r="D615" s="2" t="s">
        <v>1635</v>
      </c>
      <c r="E615" s="2">
        <v>2023</v>
      </c>
      <c r="F615" s="2" t="s">
        <v>1642</v>
      </c>
      <c r="G615" s="2">
        <v>1065</v>
      </c>
      <c r="H615" s="2">
        <v>12331</v>
      </c>
      <c r="I615" s="2">
        <v>7652</v>
      </c>
      <c r="J615" s="2">
        <v>398040</v>
      </c>
      <c r="K615" s="2">
        <v>0.45</v>
      </c>
      <c r="L615" s="2">
        <v>8</v>
      </c>
      <c r="M615" s="2">
        <v>0.56999999999999995</v>
      </c>
      <c r="N615" s="2">
        <v>18.21</v>
      </c>
      <c r="O615" s="2">
        <v>31.12</v>
      </c>
      <c r="P615" s="2">
        <v>4.4000000000000004</v>
      </c>
      <c r="Q615" s="2">
        <v>16190</v>
      </c>
      <c r="R615" s="2">
        <v>2900</v>
      </c>
      <c r="S615" s="2">
        <v>5</v>
      </c>
      <c r="T615">
        <f t="shared" si="27"/>
        <v>13132515</v>
      </c>
      <c r="U615">
        <f t="shared" si="28"/>
        <v>8149380</v>
      </c>
      <c r="V615">
        <f t="shared" si="29"/>
        <v>4585095</v>
      </c>
    </row>
    <row r="616" spans="1:22" x14ac:dyDescent="0.3">
      <c r="A616" s="2" t="s">
        <v>633</v>
      </c>
      <c r="B616" s="2" t="s">
        <v>1460</v>
      </c>
      <c r="C616" s="2" t="s">
        <v>1634</v>
      </c>
      <c r="D616" s="2" t="s">
        <v>1635</v>
      </c>
      <c r="E616" s="2">
        <v>2023</v>
      </c>
      <c r="F616" s="2" t="s">
        <v>1641</v>
      </c>
      <c r="G616" s="2">
        <v>1874</v>
      </c>
      <c r="H616" s="2">
        <v>7224</v>
      </c>
      <c r="I616" s="2">
        <v>13394</v>
      </c>
      <c r="J616" s="2">
        <v>68135</v>
      </c>
      <c r="K616" s="2">
        <v>13.46</v>
      </c>
      <c r="L616" s="2">
        <v>13</v>
      </c>
      <c r="M616" s="2">
        <v>9.31</v>
      </c>
      <c r="N616" s="2">
        <v>7.91</v>
      </c>
      <c r="O616" s="2">
        <v>10.43</v>
      </c>
      <c r="P616" s="2">
        <v>4.8</v>
      </c>
      <c r="Q616" s="2">
        <v>7839</v>
      </c>
      <c r="R616" s="2">
        <v>9123</v>
      </c>
      <c r="S616" s="2">
        <v>8</v>
      </c>
      <c r="T616">
        <f t="shared" si="27"/>
        <v>13537776</v>
      </c>
      <c r="U616">
        <f t="shared" si="28"/>
        <v>25100356</v>
      </c>
      <c r="V616">
        <f t="shared" si="29"/>
        <v>-11630715</v>
      </c>
    </row>
    <row r="617" spans="1:22" x14ac:dyDescent="0.3">
      <c r="A617" s="2" t="s">
        <v>634</v>
      </c>
      <c r="B617" s="2" t="s">
        <v>1402</v>
      </c>
      <c r="C617" s="2" t="s">
        <v>1633</v>
      </c>
      <c r="D617" s="2" t="s">
        <v>1637</v>
      </c>
      <c r="E617" s="2">
        <v>2024</v>
      </c>
      <c r="F617" s="2" t="s">
        <v>1640</v>
      </c>
      <c r="G617" s="2">
        <v>4519</v>
      </c>
      <c r="H617" s="2">
        <v>12583</v>
      </c>
      <c r="I617" s="2">
        <v>13866</v>
      </c>
      <c r="J617" s="2">
        <v>140887</v>
      </c>
      <c r="K617" s="2">
        <v>9.34</v>
      </c>
      <c r="L617" s="2">
        <v>12</v>
      </c>
      <c r="M617" s="2">
        <v>0.51</v>
      </c>
      <c r="N617" s="2">
        <v>8.5500000000000007</v>
      </c>
      <c r="O617" s="2">
        <v>63.48</v>
      </c>
      <c r="P617" s="2">
        <v>4.7</v>
      </c>
      <c r="Q617" s="2">
        <v>12456</v>
      </c>
      <c r="R617" s="2">
        <v>8872</v>
      </c>
      <c r="S617" s="2">
        <v>10</v>
      </c>
      <c r="T617">
        <f t="shared" si="27"/>
        <v>56862577</v>
      </c>
      <c r="U617">
        <f t="shared" si="28"/>
        <v>62660454</v>
      </c>
      <c r="V617">
        <f t="shared" si="29"/>
        <v>-5938764</v>
      </c>
    </row>
    <row r="618" spans="1:22" x14ac:dyDescent="0.3">
      <c r="A618" s="2" t="s">
        <v>635</v>
      </c>
      <c r="B618" s="2" t="s">
        <v>1136</v>
      </c>
      <c r="C618" s="2" t="s">
        <v>1634</v>
      </c>
      <c r="D618" s="2" t="s">
        <v>1637</v>
      </c>
      <c r="E618" s="2">
        <v>2024</v>
      </c>
      <c r="F618" s="2" t="s">
        <v>1642</v>
      </c>
      <c r="G618" s="2">
        <v>3186</v>
      </c>
      <c r="H618" s="2">
        <v>14649</v>
      </c>
      <c r="I618" s="2">
        <v>3351</v>
      </c>
      <c r="J618" s="2">
        <v>172118</v>
      </c>
      <c r="K618" s="2">
        <v>14.6</v>
      </c>
      <c r="L618" s="2">
        <v>6</v>
      </c>
      <c r="M618" s="2">
        <v>5.47</v>
      </c>
      <c r="N618" s="2">
        <v>4.8600000000000003</v>
      </c>
      <c r="O618" s="2">
        <v>87.81</v>
      </c>
      <c r="P618" s="2">
        <v>2.5</v>
      </c>
      <c r="Q618" s="2">
        <v>5265</v>
      </c>
      <c r="R618" s="2">
        <v>6852</v>
      </c>
      <c r="S618" s="2">
        <v>6</v>
      </c>
      <c r="T618">
        <f t="shared" si="27"/>
        <v>46671714</v>
      </c>
      <c r="U618">
        <f t="shared" si="28"/>
        <v>10676286</v>
      </c>
      <c r="V618">
        <f t="shared" si="29"/>
        <v>35823310</v>
      </c>
    </row>
    <row r="619" spans="1:22" x14ac:dyDescent="0.3">
      <c r="A619" s="2" t="s">
        <v>636</v>
      </c>
      <c r="B619" s="2" t="s">
        <v>1455</v>
      </c>
      <c r="C619" s="2" t="s">
        <v>1634</v>
      </c>
      <c r="D619" s="2" t="s">
        <v>1635</v>
      </c>
      <c r="E619" s="2">
        <v>2024</v>
      </c>
      <c r="F619" s="2" t="s">
        <v>1642</v>
      </c>
      <c r="G619" s="2">
        <v>2243</v>
      </c>
      <c r="H619" s="2">
        <v>10972</v>
      </c>
      <c r="I619" s="2">
        <v>7211</v>
      </c>
      <c r="J619" s="2">
        <v>359521</v>
      </c>
      <c r="K619" s="2">
        <v>6.98</v>
      </c>
      <c r="L619" s="2">
        <v>14</v>
      </c>
      <c r="M619" s="2">
        <v>8.9</v>
      </c>
      <c r="N619" s="2">
        <v>14.05</v>
      </c>
      <c r="O619" s="2">
        <v>58.55</v>
      </c>
      <c r="P619" s="2">
        <v>1.3</v>
      </c>
      <c r="Q619" s="2">
        <v>4327</v>
      </c>
      <c r="R619" s="2">
        <v>7553</v>
      </c>
      <c r="S619" s="2">
        <v>3</v>
      </c>
      <c r="T619">
        <f t="shared" si="27"/>
        <v>24610196</v>
      </c>
      <c r="U619">
        <f t="shared" si="28"/>
        <v>16174273</v>
      </c>
      <c r="V619">
        <f t="shared" si="29"/>
        <v>8076402</v>
      </c>
    </row>
    <row r="620" spans="1:22" x14ac:dyDescent="0.3">
      <c r="A620" s="2" t="s">
        <v>637</v>
      </c>
      <c r="B620" s="2" t="s">
        <v>1461</v>
      </c>
      <c r="C620" s="2" t="s">
        <v>1634</v>
      </c>
      <c r="D620" s="2" t="s">
        <v>1637</v>
      </c>
      <c r="E620" s="2">
        <v>2024</v>
      </c>
      <c r="F620" s="2" t="s">
        <v>1641</v>
      </c>
      <c r="G620" s="2">
        <v>273</v>
      </c>
      <c r="H620" s="2">
        <v>7776</v>
      </c>
      <c r="I620" s="2">
        <v>12649</v>
      </c>
      <c r="J620" s="2">
        <v>204626</v>
      </c>
      <c r="K620" s="2">
        <v>12.71</v>
      </c>
      <c r="L620" s="2">
        <v>6</v>
      </c>
      <c r="M620" s="2">
        <v>2.63</v>
      </c>
      <c r="N620" s="2">
        <v>7.86</v>
      </c>
      <c r="O620" s="2">
        <v>19.59</v>
      </c>
      <c r="P620" s="2">
        <v>1.7</v>
      </c>
      <c r="Q620" s="2">
        <v>3558</v>
      </c>
      <c r="R620" s="2">
        <v>2953</v>
      </c>
      <c r="S620" s="2">
        <v>13</v>
      </c>
      <c r="T620">
        <f t="shared" si="27"/>
        <v>2122848</v>
      </c>
      <c r="U620">
        <f t="shared" si="28"/>
        <v>3453177</v>
      </c>
      <c r="V620">
        <f t="shared" si="29"/>
        <v>-1534955</v>
      </c>
    </row>
    <row r="621" spans="1:22" x14ac:dyDescent="0.3">
      <c r="A621" s="2" t="s">
        <v>638</v>
      </c>
      <c r="B621" s="2" t="s">
        <v>1462</v>
      </c>
      <c r="C621" s="2" t="s">
        <v>1632</v>
      </c>
      <c r="D621" s="2" t="s">
        <v>1636</v>
      </c>
      <c r="E621" s="2">
        <v>2023</v>
      </c>
      <c r="F621" s="2" t="s">
        <v>1639</v>
      </c>
      <c r="G621" s="2">
        <v>4998</v>
      </c>
      <c r="H621" s="2">
        <v>17135</v>
      </c>
      <c r="I621" s="2">
        <v>807</v>
      </c>
      <c r="J621" s="2">
        <v>374635</v>
      </c>
      <c r="K621" s="2">
        <v>0.94</v>
      </c>
      <c r="L621" s="2">
        <v>5</v>
      </c>
      <c r="M621" s="2">
        <v>4.72</v>
      </c>
      <c r="N621" s="2">
        <v>2.11</v>
      </c>
      <c r="O621" s="2">
        <v>35.659999999999997</v>
      </c>
      <c r="P621" s="2">
        <v>1.2</v>
      </c>
      <c r="Q621" s="2">
        <v>13019</v>
      </c>
      <c r="R621" s="2">
        <v>2336</v>
      </c>
      <c r="S621" s="2">
        <v>8</v>
      </c>
      <c r="T621">
        <f t="shared" si="27"/>
        <v>85640730</v>
      </c>
      <c r="U621">
        <f t="shared" si="28"/>
        <v>4033386</v>
      </c>
      <c r="V621">
        <f t="shared" si="29"/>
        <v>81232709</v>
      </c>
    </row>
    <row r="622" spans="1:22" x14ac:dyDescent="0.3">
      <c r="A622" s="2" t="s">
        <v>639</v>
      </c>
      <c r="B622" s="2" t="s">
        <v>1463</v>
      </c>
      <c r="C622" s="2" t="s">
        <v>1632</v>
      </c>
      <c r="D622" s="2" t="s">
        <v>1638</v>
      </c>
      <c r="E622" s="2">
        <v>2023</v>
      </c>
      <c r="F622" s="2" t="s">
        <v>1642</v>
      </c>
      <c r="G622" s="2">
        <v>4208</v>
      </c>
      <c r="H622" s="2">
        <v>7395</v>
      </c>
      <c r="I622" s="2">
        <v>8887</v>
      </c>
      <c r="J622" s="2">
        <v>498837</v>
      </c>
      <c r="K622" s="2">
        <v>5.03</v>
      </c>
      <c r="L622" s="2">
        <v>1</v>
      </c>
      <c r="M622" s="2">
        <v>3.24</v>
      </c>
      <c r="N622" s="2">
        <v>17.13</v>
      </c>
      <c r="O622" s="2">
        <v>79.41</v>
      </c>
      <c r="P622" s="2">
        <v>1.4</v>
      </c>
      <c r="Q622" s="2">
        <v>2230</v>
      </c>
      <c r="R622" s="2">
        <v>4276</v>
      </c>
      <c r="S622" s="2">
        <v>12</v>
      </c>
      <c r="T622">
        <f t="shared" si="27"/>
        <v>31118160</v>
      </c>
      <c r="U622">
        <f t="shared" si="28"/>
        <v>37396496</v>
      </c>
      <c r="V622">
        <f t="shared" si="29"/>
        <v>-6777173</v>
      </c>
    </row>
    <row r="623" spans="1:22" x14ac:dyDescent="0.3">
      <c r="A623" s="2" t="s">
        <v>640</v>
      </c>
      <c r="B623" s="2" t="s">
        <v>1302</v>
      </c>
      <c r="C623" s="2" t="s">
        <v>1632</v>
      </c>
      <c r="D623" s="2" t="s">
        <v>1635</v>
      </c>
      <c r="E623" s="2">
        <v>2023</v>
      </c>
      <c r="F623" s="2" t="s">
        <v>1639</v>
      </c>
      <c r="G623" s="2">
        <v>3975</v>
      </c>
      <c r="H623" s="2">
        <v>15494</v>
      </c>
      <c r="I623" s="2">
        <v>3355</v>
      </c>
      <c r="J623" s="2">
        <v>295739</v>
      </c>
      <c r="K623" s="2">
        <v>1.01</v>
      </c>
      <c r="L623" s="2">
        <v>8</v>
      </c>
      <c r="M623" s="2">
        <v>9.52</v>
      </c>
      <c r="N623" s="2">
        <v>17.690000000000001</v>
      </c>
      <c r="O623" s="2">
        <v>28.61</v>
      </c>
      <c r="P623" s="2">
        <v>1.7</v>
      </c>
      <c r="Q623" s="2">
        <v>3332</v>
      </c>
      <c r="R623" s="2">
        <v>2255</v>
      </c>
      <c r="S623" s="2">
        <v>3</v>
      </c>
      <c r="T623">
        <f t="shared" si="27"/>
        <v>61588650</v>
      </c>
      <c r="U623">
        <f t="shared" si="28"/>
        <v>13336125</v>
      </c>
      <c r="V623">
        <f t="shared" si="29"/>
        <v>47956786</v>
      </c>
    </row>
    <row r="624" spans="1:22" x14ac:dyDescent="0.3">
      <c r="A624" s="2" t="s">
        <v>641</v>
      </c>
      <c r="B624" s="2" t="s">
        <v>1426</v>
      </c>
      <c r="C624" s="2" t="s">
        <v>1634</v>
      </c>
      <c r="D624" s="2" t="s">
        <v>1637</v>
      </c>
      <c r="E624" s="2">
        <v>2024</v>
      </c>
      <c r="F624" s="2" t="s">
        <v>1639</v>
      </c>
      <c r="G624" s="2">
        <v>4834</v>
      </c>
      <c r="H624" s="2">
        <v>12052</v>
      </c>
      <c r="I624" s="2">
        <v>1275</v>
      </c>
      <c r="J624" s="2">
        <v>370427</v>
      </c>
      <c r="K624" s="2">
        <v>14.63</v>
      </c>
      <c r="L624" s="2">
        <v>16</v>
      </c>
      <c r="M624" s="2">
        <v>8.24</v>
      </c>
      <c r="N624" s="2">
        <v>9</v>
      </c>
      <c r="O624" s="2">
        <v>58.62</v>
      </c>
      <c r="P624" s="2">
        <v>2.4</v>
      </c>
      <c r="Q624" s="2">
        <v>10100</v>
      </c>
      <c r="R624" s="2">
        <v>9636</v>
      </c>
      <c r="S624" s="2">
        <v>10</v>
      </c>
      <c r="T624">
        <f t="shared" si="27"/>
        <v>58259368</v>
      </c>
      <c r="U624">
        <f t="shared" si="28"/>
        <v>6163350</v>
      </c>
      <c r="V624">
        <f t="shared" si="29"/>
        <v>51725591</v>
      </c>
    </row>
    <row r="625" spans="1:22" x14ac:dyDescent="0.3">
      <c r="A625" s="2" t="s">
        <v>642</v>
      </c>
      <c r="B625" s="2" t="s">
        <v>1464</v>
      </c>
      <c r="C625" s="2" t="s">
        <v>1632</v>
      </c>
      <c r="D625" s="2" t="s">
        <v>1636</v>
      </c>
      <c r="E625" s="2">
        <v>2024</v>
      </c>
      <c r="F625" s="2" t="s">
        <v>1642</v>
      </c>
      <c r="G625" s="2">
        <v>4050</v>
      </c>
      <c r="H625" s="2">
        <v>18459</v>
      </c>
      <c r="I625" s="2">
        <v>6216</v>
      </c>
      <c r="J625" s="2">
        <v>329067</v>
      </c>
      <c r="K625" s="2">
        <v>12.25</v>
      </c>
      <c r="L625" s="2">
        <v>4</v>
      </c>
      <c r="M625" s="2">
        <v>7.09</v>
      </c>
      <c r="N625" s="2">
        <v>1.92</v>
      </c>
      <c r="O625" s="2">
        <v>42.21</v>
      </c>
      <c r="P625" s="2">
        <v>3.2</v>
      </c>
      <c r="Q625" s="2">
        <v>17118</v>
      </c>
      <c r="R625" s="2">
        <v>5798</v>
      </c>
      <c r="S625" s="2">
        <v>10</v>
      </c>
      <c r="T625">
        <f t="shared" si="27"/>
        <v>74758950</v>
      </c>
      <c r="U625">
        <f t="shared" si="28"/>
        <v>25174800</v>
      </c>
      <c r="V625">
        <f t="shared" si="29"/>
        <v>49255083</v>
      </c>
    </row>
    <row r="626" spans="1:22" x14ac:dyDescent="0.3">
      <c r="A626" s="2" t="s">
        <v>643</v>
      </c>
      <c r="B626" s="2" t="s">
        <v>1348</v>
      </c>
      <c r="C626" s="2" t="s">
        <v>1634</v>
      </c>
      <c r="D626" s="2" t="s">
        <v>1638</v>
      </c>
      <c r="E626" s="2">
        <v>2024</v>
      </c>
      <c r="F626" s="2" t="s">
        <v>1640</v>
      </c>
      <c r="G626" s="2">
        <v>1683</v>
      </c>
      <c r="H626" s="2">
        <v>7599</v>
      </c>
      <c r="I626" s="2">
        <v>11203</v>
      </c>
      <c r="J626" s="2">
        <v>359735</v>
      </c>
      <c r="K626" s="2">
        <v>12.79</v>
      </c>
      <c r="L626" s="2">
        <v>11</v>
      </c>
      <c r="M626" s="2">
        <v>5.88</v>
      </c>
      <c r="N626" s="2">
        <v>10.66</v>
      </c>
      <c r="O626" s="2">
        <v>26.63</v>
      </c>
      <c r="P626" s="2">
        <v>3.8</v>
      </c>
      <c r="Q626" s="2">
        <v>8670</v>
      </c>
      <c r="R626" s="2">
        <v>6929</v>
      </c>
      <c r="S626" s="2">
        <v>4</v>
      </c>
      <c r="T626">
        <f t="shared" si="27"/>
        <v>12789117</v>
      </c>
      <c r="U626">
        <f t="shared" si="28"/>
        <v>18854649</v>
      </c>
      <c r="V626">
        <f t="shared" si="29"/>
        <v>-6425267</v>
      </c>
    </row>
    <row r="627" spans="1:22" x14ac:dyDescent="0.3">
      <c r="A627" s="2" t="s">
        <v>644</v>
      </c>
      <c r="B627" s="2" t="s">
        <v>1465</v>
      </c>
      <c r="C627" s="2" t="s">
        <v>1633</v>
      </c>
      <c r="D627" s="2" t="s">
        <v>1636</v>
      </c>
      <c r="E627" s="2">
        <v>2023</v>
      </c>
      <c r="F627" s="2" t="s">
        <v>1640</v>
      </c>
      <c r="G627" s="2">
        <v>2202</v>
      </c>
      <c r="H627" s="2">
        <v>10999</v>
      </c>
      <c r="I627" s="2">
        <v>9476</v>
      </c>
      <c r="J627" s="2">
        <v>112261</v>
      </c>
      <c r="K627" s="2">
        <v>14.07</v>
      </c>
      <c r="L627" s="2">
        <v>0</v>
      </c>
      <c r="M627" s="2">
        <v>8.2100000000000009</v>
      </c>
      <c r="N627" s="2">
        <v>11.06</v>
      </c>
      <c r="O627" s="2">
        <v>75.069999999999993</v>
      </c>
      <c r="P627" s="2">
        <v>1.8</v>
      </c>
      <c r="Q627" s="2">
        <v>5679</v>
      </c>
      <c r="R627" s="2">
        <v>8637</v>
      </c>
      <c r="S627" s="2">
        <v>14</v>
      </c>
      <c r="T627">
        <f t="shared" si="27"/>
        <v>24219798</v>
      </c>
      <c r="U627">
        <f t="shared" si="28"/>
        <v>20866152</v>
      </c>
      <c r="V627">
        <f t="shared" si="29"/>
        <v>3241385</v>
      </c>
    </row>
    <row r="628" spans="1:22" x14ac:dyDescent="0.3">
      <c r="A628" s="2" t="s">
        <v>645</v>
      </c>
      <c r="B628" s="2" t="s">
        <v>1307</v>
      </c>
      <c r="C628" s="2" t="s">
        <v>1634</v>
      </c>
      <c r="D628" s="2" t="s">
        <v>1635</v>
      </c>
      <c r="E628" s="2">
        <v>2024</v>
      </c>
      <c r="F628" s="2" t="s">
        <v>1639</v>
      </c>
      <c r="G628" s="2">
        <v>560</v>
      </c>
      <c r="H628" s="2">
        <v>4678</v>
      </c>
      <c r="I628" s="2">
        <v>8039</v>
      </c>
      <c r="J628" s="2">
        <v>366480</v>
      </c>
      <c r="K628" s="2">
        <v>1.28</v>
      </c>
      <c r="L628" s="2">
        <v>9</v>
      </c>
      <c r="M628" s="2">
        <v>3.92</v>
      </c>
      <c r="N628" s="2">
        <v>16.72</v>
      </c>
      <c r="O628" s="2">
        <v>69.430000000000007</v>
      </c>
      <c r="P628" s="2">
        <v>3.7</v>
      </c>
      <c r="Q628" s="2">
        <v>7799</v>
      </c>
      <c r="R628" s="2">
        <v>1986</v>
      </c>
      <c r="S628" s="2">
        <v>9</v>
      </c>
      <c r="T628">
        <f t="shared" si="27"/>
        <v>2619680</v>
      </c>
      <c r="U628">
        <f t="shared" si="28"/>
        <v>4501840</v>
      </c>
      <c r="V628">
        <f t="shared" si="29"/>
        <v>-2248640</v>
      </c>
    </row>
    <row r="629" spans="1:22" x14ac:dyDescent="0.3">
      <c r="A629" s="2" t="s">
        <v>646</v>
      </c>
      <c r="B629" s="2" t="s">
        <v>1161</v>
      </c>
      <c r="C629" s="2" t="s">
        <v>1632</v>
      </c>
      <c r="D629" s="2" t="s">
        <v>1638</v>
      </c>
      <c r="E629" s="2">
        <v>2024</v>
      </c>
      <c r="F629" s="2" t="s">
        <v>1640</v>
      </c>
      <c r="G629" s="2">
        <v>434</v>
      </c>
      <c r="H629" s="2">
        <v>7616</v>
      </c>
      <c r="I629" s="2">
        <v>7510</v>
      </c>
      <c r="J629" s="2">
        <v>386227</v>
      </c>
      <c r="K629" s="2">
        <v>5.78</v>
      </c>
      <c r="L629" s="2">
        <v>10</v>
      </c>
      <c r="M629" s="2">
        <v>4.4800000000000004</v>
      </c>
      <c r="N629" s="2">
        <v>7.89</v>
      </c>
      <c r="O629" s="2">
        <v>62.93</v>
      </c>
      <c r="P629" s="2">
        <v>3.8</v>
      </c>
      <c r="Q629" s="2">
        <v>9330</v>
      </c>
      <c r="R629" s="2">
        <v>6571</v>
      </c>
      <c r="S629" s="2">
        <v>12</v>
      </c>
      <c r="T629">
        <f t="shared" si="27"/>
        <v>3305344</v>
      </c>
      <c r="U629">
        <f t="shared" si="28"/>
        <v>3259340</v>
      </c>
      <c r="V629">
        <f t="shared" si="29"/>
        <v>-340223</v>
      </c>
    </row>
    <row r="630" spans="1:22" x14ac:dyDescent="0.3">
      <c r="A630" s="2" t="s">
        <v>647</v>
      </c>
      <c r="B630" s="2" t="s">
        <v>1466</v>
      </c>
      <c r="C630" s="2" t="s">
        <v>1634</v>
      </c>
      <c r="D630" s="2" t="s">
        <v>1638</v>
      </c>
      <c r="E630" s="2">
        <v>2023</v>
      </c>
      <c r="F630" s="2" t="s">
        <v>1642</v>
      </c>
      <c r="G630" s="2">
        <v>454</v>
      </c>
      <c r="H630" s="2">
        <v>17063</v>
      </c>
      <c r="I630" s="2">
        <v>5800</v>
      </c>
      <c r="J630" s="2">
        <v>110948</v>
      </c>
      <c r="K630" s="2">
        <v>1.07</v>
      </c>
      <c r="L630" s="2">
        <v>15</v>
      </c>
      <c r="M630" s="2">
        <v>7.3</v>
      </c>
      <c r="N630" s="2">
        <v>17.059999999999999</v>
      </c>
      <c r="O630" s="2">
        <v>28.91</v>
      </c>
      <c r="P630" s="2">
        <v>3.2</v>
      </c>
      <c r="Q630" s="2">
        <v>12939</v>
      </c>
      <c r="R630" s="2">
        <v>8846</v>
      </c>
      <c r="S630" s="2">
        <v>5</v>
      </c>
      <c r="T630">
        <f t="shared" si="27"/>
        <v>7746602</v>
      </c>
      <c r="U630">
        <f t="shared" si="28"/>
        <v>2633200</v>
      </c>
      <c r="V630">
        <f t="shared" si="29"/>
        <v>5002454</v>
      </c>
    </row>
    <row r="631" spans="1:22" x14ac:dyDescent="0.3">
      <c r="A631" s="2" t="s">
        <v>648</v>
      </c>
      <c r="B631" s="2" t="s">
        <v>1110</v>
      </c>
      <c r="C631" s="2" t="s">
        <v>1633</v>
      </c>
      <c r="D631" s="2" t="s">
        <v>1638</v>
      </c>
      <c r="E631" s="2">
        <v>2024</v>
      </c>
      <c r="F631" s="2" t="s">
        <v>1641</v>
      </c>
      <c r="G631" s="2">
        <v>4663</v>
      </c>
      <c r="H631" s="2">
        <v>5068</v>
      </c>
      <c r="I631" s="2">
        <v>5454</v>
      </c>
      <c r="J631" s="2">
        <v>290891</v>
      </c>
      <c r="K631" s="2">
        <v>3.16</v>
      </c>
      <c r="L631" s="2">
        <v>13</v>
      </c>
      <c r="M631" s="2">
        <v>3.58</v>
      </c>
      <c r="N631" s="2">
        <v>21.79</v>
      </c>
      <c r="O631" s="2">
        <v>17.829999999999998</v>
      </c>
      <c r="P631" s="2">
        <v>4.5999999999999996</v>
      </c>
      <c r="Q631" s="2">
        <v>6302</v>
      </c>
      <c r="R631" s="2">
        <v>3870</v>
      </c>
      <c r="S631" s="2">
        <v>4</v>
      </c>
      <c r="T631">
        <f t="shared" si="27"/>
        <v>23632084</v>
      </c>
      <c r="U631">
        <f t="shared" si="28"/>
        <v>25432002</v>
      </c>
      <c r="V631">
        <f t="shared" si="29"/>
        <v>-2090809</v>
      </c>
    </row>
    <row r="632" spans="1:22" x14ac:dyDescent="0.3">
      <c r="A632" s="2" t="s">
        <v>649</v>
      </c>
      <c r="B632" s="2" t="s">
        <v>1467</v>
      </c>
      <c r="C632" s="2" t="s">
        <v>1633</v>
      </c>
      <c r="D632" s="2" t="s">
        <v>1638</v>
      </c>
      <c r="E632" s="2">
        <v>2024</v>
      </c>
      <c r="F632" s="2" t="s">
        <v>1641</v>
      </c>
      <c r="G632" s="2">
        <v>4621</v>
      </c>
      <c r="H632" s="2">
        <v>11347</v>
      </c>
      <c r="I632" s="2">
        <v>8878</v>
      </c>
      <c r="J632" s="2">
        <v>214074</v>
      </c>
      <c r="K632" s="2">
        <v>3.44</v>
      </c>
      <c r="L632" s="2">
        <v>7</v>
      </c>
      <c r="M632" s="2">
        <v>0.64</v>
      </c>
      <c r="N632" s="2">
        <v>5.94</v>
      </c>
      <c r="O632" s="2">
        <v>56.09</v>
      </c>
      <c r="P632" s="2">
        <v>1.4</v>
      </c>
      <c r="Q632" s="2">
        <v>8115</v>
      </c>
      <c r="R632" s="2">
        <v>8491</v>
      </c>
      <c r="S632" s="2">
        <v>2</v>
      </c>
      <c r="T632">
        <f t="shared" si="27"/>
        <v>52434487</v>
      </c>
      <c r="U632">
        <f t="shared" si="28"/>
        <v>41025238</v>
      </c>
      <c r="V632">
        <f t="shared" si="29"/>
        <v>11195175</v>
      </c>
    </row>
    <row r="633" spans="1:22" x14ac:dyDescent="0.3">
      <c r="A633" s="2" t="s">
        <v>650</v>
      </c>
      <c r="B633" s="2" t="s">
        <v>1468</v>
      </c>
      <c r="C633" s="2" t="s">
        <v>1632</v>
      </c>
      <c r="D633" s="2" t="s">
        <v>1636</v>
      </c>
      <c r="E633" s="2">
        <v>2024</v>
      </c>
      <c r="F633" s="2" t="s">
        <v>1639</v>
      </c>
      <c r="G633" s="2">
        <v>2050</v>
      </c>
      <c r="H633" s="2">
        <v>15635</v>
      </c>
      <c r="I633" s="2">
        <v>6863</v>
      </c>
      <c r="J633" s="2">
        <v>338816</v>
      </c>
      <c r="K633" s="2">
        <v>7.04</v>
      </c>
      <c r="L633" s="2">
        <v>16</v>
      </c>
      <c r="M633" s="2">
        <v>0.74</v>
      </c>
      <c r="N633" s="2">
        <v>24.47</v>
      </c>
      <c r="O633" s="2">
        <v>54.29</v>
      </c>
      <c r="P633" s="2">
        <v>1.7</v>
      </c>
      <c r="Q633" s="2">
        <v>8262</v>
      </c>
      <c r="R633" s="2">
        <v>3040</v>
      </c>
      <c r="S633" s="2">
        <v>6</v>
      </c>
      <c r="T633">
        <f t="shared" si="27"/>
        <v>32051750</v>
      </c>
      <c r="U633">
        <f t="shared" si="28"/>
        <v>14069150</v>
      </c>
      <c r="V633">
        <f t="shared" si="29"/>
        <v>17643784</v>
      </c>
    </row>
    <row r="634" spans="1:22" x14ac:dyDescent="0.3">
      <c r="A634" s="2" t="s">
        <v>651</v>
      </c>
      <c r="B634" s="2" t="s">
        <v>1469</v>
      </c>
      <c r="C634" s="2" t="s">
        <v>1633</v>
      </c>
      <c r="D634" s="2" t="s">
        <v>1638</v>
      </c>
      <c r="E634" s="2">
        <v>2023</v>
      </c>
      <c r="F634" s="2" t="s">
        <v>1641</v>
      </c>
      <c r="G634" s="2">
        <v>2806</v>
      </c>
      <c r="H634" s="2">
        <v>19274</v>
      </c>
      <c r="I634" s="2">
        <v>3085</v>
      </c>
      <c r="J634" s="2">
        <v>316357</v>
      </c>
      <c r="K634" s="2">
        <v>4.03</v>
      </c>
      <c r="L634" s="2">
        <v>17</v>
      </c>
      <c r="M634" s="2">
        <v>1.1499999999999999</v>
      </c>
      <c r="N634" s="2">
        <v>9.66</v>
      </c>
      <c r="O634" s="2">
        <v>25.07</v>
      </c>
      <c r="P634" s="2">
        <v>2.7</v>
      </c>
      <c r="Q634" s="2">
        <v>7043</v>
      </c>
      <c r="R634" s="2">
        <v>3590</v>
      </c>
      <c r="S634" s="2">
        <v>14</v>
      </c>
      <c r="T634">
        <f t="shared" si="27"/>
        <v>54082844</v>
      </c>
      <c r="U634">
        <f t="shared" si="28"/>
        <v>8656510</v>
      </c>
      <c r="V634">
        <f t="shared" si="29"/>
        <v>45109977</v>
      </c>
    </row>
    <row r="635" spans="1:22" x14ac:dyDescent="0.3">
      <c r="A635" s="2" t="s">
        <v>652</v>
      </c>
      <c r="B635" s="2" t="s">
        <v>1470</v>
      </c>
      <c r="C635" s="2" t="s">
        <v>1632</v>
      </c>
      <c r="D635" s="2" t="s">
        <v>1638</v>
      </c>
      <c r="E635" s="2">
        <v>2023</v>
      </c>
      <c r="F635" s="2" t="s">
        <v>1641</v>
      </c>
      <c r="G635" s="2">
        <v>1718</v>
      </c>
      <c r="H635" s="2">
        <v>3242</v>
      </c>
      <c r="I635" s="2">
        <v>6023</v>
      </c>
      <c r="J635" s="2">
        <v>191365</v>
      </c>
      <c r="K635" s="2">
        <v>1.51</v>
      </c>
      <c r="L635" s="2">
        <v>11</v>
      </c>
      <c r="M635" s="2">
        <v>8.6999999999999993</v>
      </c>
      <c r="N635" s="2">
        <v>6.68</v>
      </c>
      <c r="O635" s="2">
        <v>14.5</v>
      </c>
      <c r="P635" s="2">
        <v>1.5</v>
      </c>
      <c r="Q635" s="2">
        <v>6383</v>
      </c>
      <c r="R635" s="2">
        <v>7999</v>
      </c>
      <c r="S635" s="2">
        <v>12</v>
      </c>
      <c r="T635">
        <f t="shared" si="27"/>
        <v>5569756</v>
      </c>
      <c r="U635">
        <f t="shared" si="28"/>
        <v>10347514</v>
      </c>
      <c r="V635">
        <f t="shared" si="29"/>
        <v>-4969123</v>
      </c>
    </row>
    <row r="636" spans="1:22" x14ac:dyDescent="0.3">
      <c r="A636" s="2" t="s">
        <v>653</v>
      </c>
      <c r="B636" s="2" t="s">
        <v>1471</v>
      </c>
      <c r="C636" s="2" t="s">
        <v>1633</v>
      </c>
      <c r="D636" s="2" t="s">
        <v>1635</v>
      </c>
      <c r="E636" s="2">
        <v>2023</v>
      </c>
      <c r="F636" s="2" t="s">
        <v>1642</v>
      </c>
      <c r="G636" s="2">
        <v>1510</v>
      </c>
      <c r="H636" s="2">
        <v>19809</v>
      </c>
      <c r="I636" s="2">
        <v>14321</v>
      </c>
      <c r="J636" s="2">
        <v>499076</v>
      </c>
      <c r="K636" s="2">
        <v>2.5099999999999998</v>
      </c>
      <c r="L636" s="2">
        <v>16</v>
      </c>
      <c r="M636" s="2">
        <v>4.72</v>
      </c>
      <c r="N636" s="2">
        <v>10.54</v>
      </c>
      <c r="O636" s="2">
        <v>16.46</v>
      </c>
      <c r="P636" s="2">
        <v>3.3</v>
      </c>
      <c r="Q636" s="2">
        <v>17239</v>
      </c>
      <c r="R636" s="2">
        <v>406</v>
      </c>
      <c r="S636" s="2">
        <v>5</v>
      </c>
      <c r="T636">
        <f t="shared" si="27"/>
        <v>29911590</v>
      </c>
      <c r="U636">
        <f t="shared" si="28"/>
        <v>21624710</v>
      </c>
      <c r="V636">
        <f t="shared" si="29"/>
        <v>7787804</v>
      </c>
    </row>
    <row r="637" spans="1:22" x14ac:dyDescent="0.3">
      <c r="A637" s="2" t="s">
        <v>654</v>
      </c>
      <c r="B637" s="2" t="s">
        <v>1472</v>
      </c>
      <c r="C637" s="2" t="s">
        <v>1632</v>
      </c>
      <c r="D637" s="2" t="s">
        <v>1637</v>
      </c>
      <c r="E637" s="2">
        <v>2023</v>
      </c>
      <c r="F637" s="2" t="s">
        <v>1639</v>
      </c>
      <c r="G637" s="2">
        <v>3686</v>
      </c>
      <c r="H637" s="2">
        <v>2119</v>
      </c>
      <c r="I637" s="2">
        <v>7771</v>
      </c>
      <c r="J637" s="2">
        <v>112507</v>
      </c>
      <c r="K637" s="2">
        <v>2.21</v>
      </c>
      <c r="L637" s="2">
        <v>13</v>
      </c>
      <c r="M637" s="2">
        <v>7.13</v>
      </c>
      <c r="N637" s="2">
        <v>2.36</v>
      </c>
      <c r="O637" s="2">
        <v>89.42</v>
      </c>
      <c r="P637" s="2">
        <v>2.6</v>
      </c>
      <c r="Q637" s="2">
        <v>2166</v>
      </c>
      <c r="R637" s="2">
        <v>3175</v>
      </c>
      <c r="S637" s="2">
        <v>2</v>
      </c>
      <c r="T637">
        <f t="shared" si="27"/>
        <v>7810634</v>
      </c>
      <c r="U637">
        <f t="shared" si="28"/>
        <v>28643906</v>
      </c>
      <c r="V637">
        <f t="shared" si="29"/>
        <v>-20945779</v>
      </c>
    </row>
    <row r="638" spans="1:22" x14ac:dyDescent="0.3">
      <c r="A638" s="2" t="s">
        <v>655</v>
      </c>
      <c r="B638" s="2" t="s">
        <v>1322</v>
      </c>
      <c r="C638" s="2" t="s">
        <v>1634</v>
      </c>
      <c r="D638" s="2" t="s">
        <v>1637</v>
      </c>
      <c r="E638" s="2">
        <v>2024</v>
      </c>
      <c r="F638" s="2" t="s">
        <v>1639</v>
      </c>
      <c r="G638" s="2">
        <v>2774</v>
      </c>
      <c r="H638" s="2">
        <v>19158</v>
      </c>
      <c r="I638" s="2">
        <v>13555</v>
      </c>
      <c r="J638" s="2">
        <v>107134</v>
      </c>
      <c r="K638" s="2">
        <v>14.6</v>
      </c>
      <c r="L638" s="2">
        <v>15</v>
      </c>
      <c r="M638" s="2">
        <v>3.93</v>
      </c>
      <c r="N638" s="2">
        <v>3.14</v>
      </c>
      <c r="O638" s="2">
        <v>72.69</v>
      </c>
      <c r="P638" s="2">
        <v>2.1</v>
      </c>
      <c r="Q638" s="2">
        <v>1776</v>
      </c>
      <c r="R638" s="2">
        <v>1756</v>
      </c>
      <c r="S638" s="2">
        <v>11</v>
      </c>
      <c r="T638">
        <f t="shared" si="27"/>
        <v>53144292</v>
      </c>
      <c r="U638">
        <f t="shared" si="28"/>
        <v>37601570</v>
      </c>
      <c r="V638">
        <f t="shared" si="29"/>
        <v>15435588</v>
      </c>
    </row>
    <row r="639" spans="1:22" x14ac:dyDescent="0.3">
      <c r="A639" s="2" t="s">
        <v>656</v>
      </c>
      <c r="B639" s="2" t="s">
        <v>1473</v>
      </c>
      <c r="C639" s="2" t="s">
        <v>1634</v>
      </c>
      <c r="D639" s="2" t="s">
        <v>1636</v>
      </c>
      <c r="E639" s="2">
        <v>2023</v>
      </c>
      <c r="F639" s="2" t="s">
        <v>1639</v>
      </c>
      <c r="G639" s="2">
        <v>4859</v>
      </c>
      <c r="H639" s="2">
        <v>18840</v>
      </c>
      <c r="I639" s="2">
        <v>4325</v>
      </c>
      <c r="J639" s="2">
        <v>183172</v>
      </c>
      <c r="K639" s="2">
        <v>11.39</v>
      </c>
      <c r="L639" s="2">
        <v>13</v>
      </c>
      <c r="M639" s="2">
        <v>2.59</v>
      </c>
      <c r="N639" s="2">
        <v>10.36</v>
      </c>
      <c r="O639" s="2">
        <v>83.76</v>
      </c>
      <c r="P639" s="2">
        <v>1.7</v>
      </c>
      <c r="Q639" s="2">
        <v>15563</v>
      </c>
      <c r="R639" s="2">
        <v>7344</v>
      </c>
      <c r="S639" s="2">
        <v>9</v>
      </c>
      <c r="T639">
        <f t="shared" si="27"/>
        <v>91543560</v>
      </c>
      <c r="U639">
        <f t="shared" si="28"/>
        <v>21015175</v>
      </c>
      <c r="V639">
        <f t="shared" si="29"/>
        <v>70345213</v>
      </c>
    </row>
    <row r="640" spans="1:22" x14ac:dyDescent="0.3">
      <c r="A640" s="2" t="s">
        <v>657</v>
      </c>
      <c r="B640" s="2" t="s">
        <v>1474</v>
      </c>
      <c r="C640" s="2" t="s">
        <v>1633</v>
      </c>
      <c r="D640" s="2" t="s">
        <v>1637</v>
      </c>
      <c r="E640" s="2">
        <v>2023</v>
      </c>
      <c r="F640" s="2" t="s">
        <v>1640</v>
      </c>
      <c r="G640" s="2">
        <v>4228</v>
      </c>
      <c r="H640" s="2">
        <v>3439</v>
      </c>
      <c r="I640" s="2">
        <v>12331</v>
      </c>
      <c r="J640" s="2">
        <v>291225</v>
      </c>
      <c r="K640" s="2">
        <v>14.52</v>
      </c>
      <c r="L640" s="2">
        <v>8</v>
      </c>
      <c r="M640" s="2">
        <v>3.47</v>
      </c>
      <c r="N640" s="2">
        <v>19.059999999999999</v>
      </c>
      <c r="O640" s="2">
        <v>25.6</v>
      </c>
      <c r="P640" s="2">
        <v>2.2999999999999998</v>
      </c>
      <c r="Q640" s="2">
        <v>2381</v>
      </c>
      <c r="R640" s="2">
        <v>6711</v>
      </c>
      <c r="S640" s="2">
        <v>9</v>
      </c>
      <c r="T640">
        <f t="shared" si="27"/>
        <v>14540092</v>
      </c>
      <c r="U640">
        <f t="shared" si="28"/>
        <v>52135468</v>
      </c>
      <c r="V640">
        <f t="shared" si="29"/>
        <v>-37886601</v>
      </c>
    </row>
    <row r="641" spans="1:22" x14ac:dyDescent="0.3">
      <c r="A641" s="2" t="s">
        <v>658</v>
      </c>
      <c r="B641" s="2" t="s">
        <v>1475</v>
      </c>
      <c r="C641" s="2" t="s">
        <v>1633</v>
      </c>
      <c r="D641" s="2" t="s">
        <v>1638</v>
      </c>
      <c r="E641" s="2">
        <v>2023</v>
      </c>
      <c r="F641" s="2" t="s">
        <v>1641</v>
      </c>
      <c r="G641" s="2">
        <v>2098</v>
      </c>
      <c r="H641" s="2">
        <v>17501</v>
      </c>
      <c r="I641" s="2">
        <v>3622</v>
      </c>
      <c r="J641" s="2">
        <v>243069</v>
      </c>
      <c r="K641" s="2">
        <v>6.6</v>
      </c>
      <c r="L641" s="2">
        <v>3</v>
      </c>
      <c r="M641" s="2">
        <v>7.94</v>
      </c>
      <c r="N641" s="2">
        <v>22.51</v>
      </c>
      <c r="O641" s="2">
        <v>86.85</v>
      </c>
      <c r="P641" s="2">
        <v>3.4</v>
      </c>
      <c r="Q641" s="2">
        <v>3560</v>
      </c>
      <c r="R641" s="2">
        <v>6422</v>
      </c>
      <c r="S641" s="2">
        <v>14</v>
      </c>
      <c r="T641">
        <f t="shared" si="27"/>
        <v>36717098</v>
      </c>
      <c r="U641">
        <f t="shared" si="28"/>
        <v>7598956</v>
      </c>
      <c r="V641">
        <f t="shared" si="29"/>
        <v>28875073</v>
      </c>
    </row>
    <row r="642" spans="1:22" x14ac:dyDescent="0.3">
      <c r="A642" s="2" t="s">
        <v>659</v>
      </c>
      <c r="B642" s="2" t="s">
        <v>1074</v>
      </c>
      <c r="C642" s="2" t="s">
        <v>1632</v>
      </c>
      <c r="D642" s="2" t="s">
        <v>1637</v>
      </c>
      <c r="E642" s="2">
        <v>2024</v>
      </c>
      <c r="F642" s="2" t="s">
        <v>1641</v>
      </c>
      <c r="G642" s="2">
        <v>4196</v>
      </c>
      <c r="H642" s="2">
        <v>2468</v>
      </c>
      <c r="I642" s="2">
        <v>5743</v>
      </c>
      <c r="J642" s="2">
        <v>340316</v>
      </c>
      <c r="K642" s="2">
        <v>4.18</v>
      </c>
      <c r="L642" s="2">
        <v>10</v>
      </c>
      <c r="M642" s="2">
        <v>6.25</v>
      </c>
      <c r="N642" s="2">
        <v>16.62</v>
      </c>
      <c r="O642" s="2">
        <v>21.41</v>
      </c>
      <c r="P642" s="2">
        <v>3.3</v>
      </c>
      <c r="Q642" s="2">
        <v>16177</v>
      </c>
      <c r="R642" s="2">
        <v>2792</v>
      </c>
      <c r="S642" s="2">
        <v>9</v>
      </c>
      <c r="T642">
        <f t="shared" si="27"/>
        <v>10355728</v>
      </c>
      <c r="U642">
        <f t="shared" si="28"/>
        <v>24097628</v>
      </c>
      <c r="V642">
        <f t="shared" si="29"/>
        <v>-14082216</v>
      </c>
    </row>
    <row r="643" spans="1:22" x14ac:dyDescent="0.3">
      <c r="A643" s="2" t="s">
        <v>660</v>
      </c>
      <c r="B643" s="2" t="s">
        <v>1224</v>
      </c>
      <c r="C643" s="2" t="s">
        <v>1632</v>
      </c>
      <c r="D643" s="2" t="s">
        <v>1637</v>
      </c>
      <c r="E643" s="2">
        <v>2023</v>
      </c>
      <c r="F643" s="2" t="s">
        <v>1640</v>
      </c>
      <c r="G643" s="2">
        <v>4830</v>
      </c>
      <c r="H643" s="2">
        <v>16346</v>
      </c>
      <c r="I643" s="2">
        <v>7330</v>
      </c>
      <c r="J643" s="2">
        <v>332276</v>
      </c>
      <c r="K643" s="2">
        <v>11.97</v>
      </c>
      <c r="L643" s="2">
        <v>5</v>
      </c>
      <c r="M643" s="2">
        <v>9.3800000000000008</v>
      </c>
      <c r="N643" s="2">
        <v>2.63</v>
      </c>
      <c r="O643" s="2">
        <v>50.73</v>
      </c>
      <c r="P643" s="2">
        <v>1.7</v>
      </c>
      <c r="Q643" s="2">
        <v>19966</v>
      </c>
      <c r="R643" s="2">
        <v>1864</v>
      </c>
      <c r="S643" s="2">
        <v>4</v>
      </c>
      <c r="T643">
        <f t="shared" ref="T643:T706" si="30">G643*H643</f>
        <v>78951180</v>
      </c>
      <c r="U643">
        <f t="shared" ref="U643:U706" si="31">G643*I643</f>
        <v>35403900</v>
      </c>
      <c r="V643">
        <f t="shared" ref="V643:V706" si="32">T643-U643-J643</f>
        <v>43215004</v>
      </c>
    </row>
    <row r="644" spans="1:22" x14ac:dyDescent="0.3">
      <c r="A644" s="2" t="s">
        <v>661</v>
      </c>
      <c r="B644" s="2" t="s">
        <v>1191</v>
      </c>
      <c r="C644" s="2" t="s">
        <v>1634</v>
      </c>
      <c r="D644" s="2" t="s">
        <v>1637</v>
      </c>
      <c r="E644" s="2">
        <v>2023</v>
      </c>
      <c r="F644" s="2" t="s">
        <v>1640</v>
      </c>
      <c r="G644" s="2">
        <v>766</v>
      </c>
      <c r="H644" s="2">
        <v>1781</v>
      </c>
      <c r="I644" s="2">
        <v>11916</v>
      </c>
      <c r="J644" s="2">
        <v>298933</v>
      </c>
      <c r="K644" s="2">
        <v>4.8899999999999997</v>
      </c>
      <c r="L644" s="2">
        <v>14</v>
      </c>
      <c r="M644" s="2">
        <v>6.8</v>
      </c>
      <c r="N644" s="2">
        <v>16.8</v>
      </c>
      <c r="O644" s="2">
        <v>76.38</v>
      </c>
      <c r="P644" s="2">
        <v>1.5</v>
      </c>
      <c r="Q644" s="2">
        <v>8202</v>
      </c>
      <c r="R644" s="2">
        <v>375</v>
      </c>
      <c r="S644" s="2">
        <v>7</v>
      </c>
      <c r="T644">
        <f t="shared" si="30"/>
        <v>1364246</v>
      </c>
      <c r="U644">
        <f t="shared" si="31"/>
        <v>9127656</v>
      </c>
      <c r="V644">
        <f t="shared" si="32"/>
        <v>-8062343</v>
      </c>
    </row>
    <row r="645" spans="1:22" x14ac:dyDescent="0.3">
      <c r="A645" s="2" t="s">
        <v>662</v>
      </c>
      <c r="B645" s="2" t="s">
        <v>1476</v>
      </c>
      <c r="C645" s="2" t="s">
        <v>1633</v>
      </c>
      <c r="D645" s="2" t="s">
        <v>1636</v>
      </c>
      <c r="E645" s="2">
        <v>2024</v>
      </c>
      <c r="F645" s="2" t="s">
        <v>1642</v>
      </c>
      <c r="G645" s="2">
        <v>4594</v>
      </c>
      <c r="H645" s="2">
        <v>16860</v>
      </c>
      <c r="I645" s="2">
        <v>1058</v>
      </c>
      <c r="J645" s="2">
        <v>330343</v>
      </c>
      <c r="K645" s="2">
        <v>4.49</v>
      </c>
      <c r="L645" s="2">
        <v>4</v>
      </c>
      <c r="M645" s="2">
        <v>5.7</v>
      </c>
      <c r="N645" s="2">
        <v>15.89</v>
      </c>
      <c r="O645" s="2">
        <v>37.979999999999997</v>
      </c>
      <c r="P645" s="2">
        <v>1.1000000000000001</v>
      </c>
      <c r="Q645" s="2">
        <v>10929</v>
      </c>
      <c r="R645" s="2">
        <v>5371</v>
      </c>
      <c r="S645" s="2">
        <v>13</v>
      </c>
      <c r="T645">
        <f t="shared" si="30"/>
        <v>77454840</v>
      </c>
      <c r="U645">
        <f t="shared" si="31"/>
        <v>4860452</v>
      </c>
      <c r="V645">
        <f t="shared" si="32"/>
        <v>72264045</v>
      </c>
    </row>
    <row r="646" spans="1:22" x14ac:dyDescent="0.3">
      <c r="A646" s="2" t="s">
        <v>663</v>
      </c>
      <c r="B646" s="2" t="s">
        <v>1467</v>
      </c>
      <c r="C646" s="2" t="s">
        <v>1634</v>
      </c>
      <c r="D646" s="2" t="s">
        <v>1636</v>
      </c>
      <c r="E646" s="2">
        <v>2023</v>
      </c>
      <c r="F646" s="2" t="s">
        <v>1640</v>
      </c>
      <c r="G646" s="2">
        <v>4633</v>
      </c>
      <c r="H646" s="2">
        <v>7762</v>
      </c>
      <c r="I646" s="2">
        <v>1082</v>
      </c>
      <c r="J646" s="2">
        <v>86609</v>
      </c>
      <c r="K646" s="2">
        <v>3.49</v>
      </c>
      <c r="L646" s="2">
        <v>10</v>
      </c>
      <c r="M646" s="2">
        <v>6.1</v>
      </c>
      <c r="N646" s="2">
        <v>20.14</v>
      </c>
      <c r="O646" s="2">
        <v>43.99</v>
      </c>
      <c r="P646" s="2">
        <v>1</v>
      </c>
      <c r="Q646" s="2">
        <v>17353</v>
      </c>
      <c r="R646" s="2">
        <v>7431</v>
      </c>
      <c r="S646" s="2">
        <v>13</v>
      </c>
      <c r="T646">
        <f t="shared" si="30"/>
        <v>35961346</v>
      </c>
      <c r="U646">
        <f t="shared" si="31"/>
        <v>5012906</v>
      </c>
      <c r="V646">
        <f t="shared" si="32"/>
        <v>30861831</v>
      </c>
    </row>
    <row r="647" spans="1:22" x14ac:dyDescent="0.3">
      <c r="A647" s="2" t="s">
        <v>664</v>
      </c>
      <c r="B647" s="2" t="s">
        <v>1477</v>
      </c>
      <c r="C647" s="2" t="s">
        <v>1633</v>
      </c>
      <c r="D647" s="2" t="s">
        <v>1638</v>
      </c>
      <c r="E647" s="2">
        <v>2023</v>
      </c>
      <c r="F647" s="2" t="s">
        <v>1642</v>
      </c>
      <c r="G647" s="2">
        <v>1873</v>
      </c>
      <c r="H647" s="2">
        <v>2558</v>
      </c>
      <c r="I647" s="2">
        <v>14737</v>
      </c>
      <c r="J647" s="2">
        <v>224037</v>
      </c>
      <c r="K647" s="2">
        <v>1.95</v>
      </c>
      <c r="L647" s="2">
        <v>17</v>
      </c>
      <c r="M647" s="2">
        <v>9.42</v>
      </c>
      <c r="N647" s="2">
        <v>20.63</v>
      </c>
      <c r="O647" s="2">
        <v>20.25</v>
      </c>
      <c r="P647" s="2">
        <v>4.5</v>
      </c>
      <c r="Q647" s="2">
        <v>1658</v>
      </c>
      <c r="R647" s="2">
        <v>9693</v>
      </c>
      <c r="S647" s="2">
        <v>8</v>
      </c>
      <c r="T647">
        <f t="shared" si="30"/>
        <v>4791134</v>
      </c>
      <c r="U647">
        <f t="shared" si="31"/>
        <v>27602401</v>
      </c>
      <c r="V647">
        <f t="shared" si="32"/>
        <v>-23035304</v>
      </c>
    </row>
    <row r="648" spans="1:22" x14ac:dyDescent="0.3">
      <c r="A648" s="2" t="s">
        <v>665</v>
      </c>
      <c r="B648" s="2" t="s">
        <v>1478</v>
      </c>
      <c r="C648" s="2" t="s">
        <v>1634</v>
      </c>
      <c r="D648" s="2" t="s">
        <v>1638</v>
      </c>
      <c r="E648" s="2">
        <v>2023</v>
      </c>
      <c r="F648" s="2" t="s">
        <v>1641</v>
      </c>
      <c r="G648" s="2">
        <v>2131</v>
      </c>
      <c r="H648" s="2">
        <v>12224</v>
      </c>
      <c r="I648" s="2">
        <v>2698</v>
      </c>
      <c r="J648" s="2">
        <v>189088</v>
      </c>
      <c r="K648" s="2">
        <v>3.85</v>
      </c>
      <c r="L648" s="2">
        <v>12</v>
      </c>
      <c r="M648" s="2">
        <v>7.88</v>
      </c>
      <c r="N648" s="2">
        <v>21.71</v>
      </c>
      <c r="O648" s="2">
        <v>19.829999999999998</v>
      </c>
      <c r="P648" s="2">
        <v>1.2</v>
      </c>
      <c r="Q648" s="2">
        <v>17496</v>
      </c>
      <c r="R648" s="2">
        <v>5125</v>
      </c>
      <c r="S648" s="2">
        <v>10</v>
      </c>
      <c r="T648">
        <f t="shared" si="30"/>
        <v>26049344</v>
      </c>
      <c r="U648">
        <f t="shared" si="31"/>
        <v>5749438</v>
      </c>
      <c r="V648">
        <f t="shared" si="32"/>
        <v>20110818</v>
      </c>
    </row>
    <row r="649" spans="1:22" x14ac:dyDescent="0.3">
      <c r="A649" s="2" t="s">
        <v>666</v>
      </c>
      <c r="B649" s="2" t="s">
        <v>1407</v>
      </c>
      <c r="C649" s="2" t="s">
        <v>1634</v>
      </c>
      <c r="D649" s="2" t="s">
        <v>1635</v>
      </c>
      <c r="E649" s="2">
        <v>2023</v>
      </c>
      <c r="F649" s="2" t="s">
        <v>1640</v>
      </c>
      <c r="G649" s="2">
        <v>3469</v>
      </c>
      <c r="H649" s="2">
        <v>6678</v>
      </c>
      <c r="I649" s="2">
        <v>4935</v>
      </c>
      <c r="J649" s="2">
        <v>482995</v>
      </c>
      <c r="K649" s="2">
        <v>5.33</v>
      </c>
      <c r="L649" s="2">
        <v>10</v>
      </c>
      <c r="M649" s="2">
        <v>0.24</v>
      </c>
      <c r="N649" s="2">
        <v>10.35</v>
      </c>
      <c r="O649" s="2">
        <v>59.57</v>
      </c>
      <c r="P649" s="2">
        <v>3.9</v>
      </c>
      <c r="Q649" s="2">
        <v>6729</v>
      </c>
      <c r="R649" s="2">
        <v>4150</v>
      </c>
      <c r="S649" s="2">
        <v>6</v>
      </c>
      <c r="T649">
        <f t="shared" si="30"/>
        <v>23165982</v>
      </c>
      <c r="U649">
        <f t="shared" si="31"/>
        <v>17119515</v>
      </c>
      <c r="V649">
        <f t="shared" si="32"/>
        <v>5563472</v>
      </c>
    </row>
    <row r="650" spans="1:22" x14ac:dyDescent="0.3">
      <c r="A650" s="2" t="s">
        <v>667</v>
      </c>
      <c r="B650" s="2" t="s">
        <v>1479</v>
      </c>
      <c r="C650" s="2" t="s">
        <v>1632</v>
      </c>
      <c r="D650" s="2" t="s">
        <v>1636</v>
      </c>
      <c r="E650" s="2">
        <v>2023</v>
      </c>
      <c r="F650" s="2" t="s">
        <v>1641</v>
      </c>
      <c r="G650" s="2">
        <v>1624</v>
      </c>
      <c r="H650" s="2">
        <v>8480</v>
      </c>
      <c r="I650" s="2">
        <v>7429</v>
      </c>
      <c r="J650" s="2">
        <v>344025</v>
      </c>
      <c r="K650" s="2">
        <v>10.11</v>
      </c>
      <c r="L650" s="2">
        <v>13</v>
      </c>
      <c r="M650" s="2">
        <v>5.34</v>
      </c>
      <c r="N650" s="2">
        <v>17.45</v>
      </c>
      <c r="O650" s="2">
        <v>64.040000000000006</v>
      </c>
      <c r="P650" s="2">
        <v>4.5</v>
      </c>
      <c r="Q650" s="2">
        <v>9456</v>
      </c>
      <c r="R650" s="2">
        <v>8180</v>
      </c>
      <c r="S650" s="2">
        <v>10</v>
      </c>
      <c r="T650">
        <f t="shared" si="30"/>
        <v>13771520</v>
      </c>
      <c r="U650">
        <f t="shared" si="31"/>
        <v>12064696</v>
      </c>
      <c r="V650">
        <f t="shared" si="32"/>
        <v>1362799</v>
      </c>
    </row>
    <row r="651" spans="1:22" x14ac:dyDescent="0.3">
      <c r="A651" s="2" t="s">
        <v>668</v>
      </c>
      <c r="B651" s="2" t="s">
        <v>1480</v>
      </c>
      <c r="C651" s="2" t="s">
        <v>1632</v>
      </c>
      <c r="D651" s="2" t="s">
        <v>1637</v>
      </c>
      <c r="E651" s="2">
        <v>2024</v>
      </c>
      <c r="F651" s="2" t="s">
        <v>1641</v>
      </c>
      <c r="G651" s="2">
        <v>299</v>
      </c>
      <c r="H651" s="2">
        <v>10700</v>
      </c>
      <c r="I651" s="2">
        <v>11968</v>
      </c>
      <c r="J651" s="2">
        <v>263666</v>
      </c>
      <c r="K651" s="2">
        <v>0.94</v>
      </c>
      <c r="L651" s="2">
        <v>17</v>
      </c>
      <c r="M651" s="2">
        <v>6.88</v>
      </c>
      <c r="N651" s="2">
        <v>6.71</v>
      </c>
      <c r="O651" s="2">
        <v>72.19</v>
      </c>
      <c r="P651" s="2">
        <v>1.4</v>
      </c>
      <c r="Q651" s="2">
        <v>14066</v>
      </c>
      <c r="R651" s="2">
        <v>3560</v>
      </c>
      <c r="S651" s="2">
        <v>7</v>
      </c>
      <c r="T651">
        <f t="shared" si="30"/>
        <v>3199300</v>
      </c>
      <c r="U651">
        <f t="shared" si="31"/>
        <v>3578432</v>
      </c>
      <c r="V651">
        <f t="shared" si="32"/>
        <v>-642798</v>
      </c>
    </row>
    <row r="652" spans="1:22" x14ac:dyDescent="0.3">
      <c r="A652" s="2" t="s">
        <v>669</v>
      </c>
      <c r="B652" s="2" t="s">
        <v>1481</v>
      </c>
      <c r="C652" s="2" t="s">
        <v>1632</v>
      </c>
      <c r="D652" s="2" t="s">
        <v>1635</v>
      </c>
      <c r="E652" s="2">
        <v>2024</v>
      </c>
      <c r="F652" s="2" t="s">
        <v>1639</v>
      </c>
      <c r="G652" s="2">
        <v>723</v>
      </c>
      <c r="H652" s="2">
        <v>2729</v>
      </c>
      <c r="I652" s="2">
        <v>11259</v>
      </c>
      <c r="J652" s="2">
        <v>336616</v>
      </c>
      <c r="K652" s="2">
        <v>3.16</v>
      </c>
      <c r="L652" s="2">
        <v>18</v>
      </c>
      <c r="M652" s="2">
        <v>7.49</v>
      </c>
      <c r="N652" s="2">
        <v>24.98</v>
      </c>
      <c r="O652" s="2">
        <v>54.53</v>
      </c>
      <c r="P652" s="2">
        <v>2.7</v>
      </c>
      <c r="Q652" s="2">
        <v>4026</v>
      </c>
      <c r="R652" s="2">
        <v>3935</v>
      </c>
      <c r="S652" s="2">
        <v>11</v>
      </c>
      <c r="T652">
        <f t="shared" si="30"/>
        <v>1973067</v>
      </c>
      <c r="U652">
        <f t="shared" si="31"/>
        <v>8140257</v>
      </c>
      <c r="V652">
        <f t="shared" si="32"/>
        <v>-6503806</v>
      </c>
    </row>
    <row r="653" spans="1:22" x14ac:dyDescent="0.3">
      <c r="A653" s="2" t="s">
        <v>670</v>
      </c>
      <c r="B653" s="2" t="s">
        <v>1166</v>
      </c>
      <c r="C653" s="2" t="s">
        <v>1633</v>
      </c>
      <c r="D653" s="2" t="s">
        <v>1637</v>
      </c>
      <c r="E653" s="2">
        <v>2023</v>
      </c>
      <c r="F653" s="2" t="s">
        <v>1642</v>
      </c>
      <c r="G653" s="2">
        <v>4583</v>
      </c>
      <c r="H653" s="2">
        <v>9967</v>
      </c>
      <c r="I653" s="2">
        <v>4000</v>
      </c>
      <c r="J653" s="2">
        <v>232885</v>
      </c>
      <c r="K653" s="2">
        <v>12.14</v>
      </c>
      <c r="L653" s="2">
        <v>14</v>
      </c>
      <c r="M653" s="2">
        <v>2.13</v>
      </c>
      <c r="N653" s="2">
        <v>4.38</v>
      </c>
      <c r="O653" s="2">
        <v>61.66</v>
      </c>
      <c r="P653" s="2">
        <v>4.8</v>
      </c>
      <c r="Q653" s="2">
        <v>9303</v>
      </c>
      <c r="R653" s="2">
        <v>4378</v>
      </c>
      <c r="S653" s="2">
        <v>11</v>
      </c>
      <c r="T653">
        <f t="shared" si="30"/>
        <v>45678761</v>
      </c>
      <c r="U653">
        <f t="shared" si="31"/>
        <v>18332000</v>
      </c>
      <c r="V653">
        <f t="shared" si="32"/>
        <v>27113876</v>
      </c>
    </row>
    <row r="654" spans="1:22" x14ac:dyDescent="0.3">
      <c r="A654" s="2" t="s">
        <v>671</v>
      </c>
      <c r="B654" s="2" t="s">
        <v>1482</v>
      </c>
      <c r="C654" s="2" t="s">
        <v>1634</v>
      </c>
      <c r="D654" s="2" t="s">
        <v>1635</v>
      </c>
      <c r="E654" s="2">
        <v>2024</v>
      </c>
      <c r="F654" s="2" t="s">
        <v>1639</v>
      </c>
      <c r="G654" s="2">
        <v>2215</v>
      </c>
      <c r="H654" s="2">
        <v>3789</v>
      </c>
      <c r="I654" s="2">
        <v>5910</v>
      </c>
      <c r="J654" s="2">
        <v>281440</v>
      </c>
      <c r="K654" s="2">
        <v>2.2000000000000002</v>
      </c>
      <c r="L654" s="2">
        <v>8</v>
      </c>
      <c r="M654" s="2">
        <v>8.67</v>
      </c>
      <c r="N654" s="2">
        <v>0.25</v>
      </c>
      <c r="O654" s="2">
        <v>11.08</v>
      </c>
      <c r="P654" s="2">
        <v>4.3</v>
      </c>
      <c r="Q654" s="2">
        <v>8074</v>
      </c>
      <c r="R654" s="2">
        <v>1944</v>
      </c>
      <c r="S654" s="2">
        <v>11</v>
      </c>
      <c r="T654">
        <f t="shared" si="30"/>
        <v>8392635</v>
      </c>
      <c r="U654">
        <f t="shared" si="31"/>
        <v>13090650</v>
      </c>
      <c r="V654">
        <f t="shared" si="32"/>
        <v>-4979455</v>
      </c>
    </row>
    <row r="655" spans="1:22" x14ac:dyDescent="0.3">
      <c r="A655" s="2" t="s">
        <v>672</v>
      </c>
      <c r="B655" s="2" t="s">
        <v>1070</v>
      </c>
      <c r="C655" s="2" t="s">
        <v>1633</v>
      </c>
      <c r="D655" s="2" t="s">
        <v>1636</v>
      </c>
      <c r="E655" s="2">
        <v>2023</v>
      </c>
      <c r="F655" s="2" t="s">
        <v>1639</v>
      </c>
      <c r="G655" s="2">
        <v>820</v>
      </c>
      <c r="H655" s="2">
        <v>2739</v>
      </c>
      <c r="I655" s="2">
        <v>7967</v>
      </c>
      <c r="J655" s="2">
        <v>307803</v>
      </c>
      <c r="K655" s="2">
        <v>5.14</v>
      </c>
      <c r="L655" s="2">
        <v>7</v>
      </c>
      <c r="M655" s="2">
        <v>9.56</v>
      </c>
      <c r="N655" s="2">
        <v>3.72</v>
      </c>
      <c r="O655" s="2">
        <v>22.97</v>
      </c>
      <c r="P655" s="2">
        <v>3</v>
      </c>
      <c r="Q655" s="2">
        <v>10233</v>
      </c>
      <c r="R655" s="2">
        <v>171</v>
      </c>
      <c r="S655" s="2">
        <v>5</v>
      </c>
      <c r="T655">
        <f t="shared" si="30"/>
        <v>2245980</v>
      </c>
      <c r="U655">
        <f t="shared" si="31"/>
        <v>6532940</v>
      </c>
      <c r="V655">
        <f t="shared" si="32"/>
        <v>-4594763</v>
      </c>
    </row>
    <row r="656" spans="1:22" x14ac:dyDescent="0.3">
      <c r="A656" s="2" t="s">
        <v>673</v>
      </c>
      <c r="B656" s="2" t="s">
        <v>1309</v>
      </c>
      <c r="C656" s="2" t="s">
        <v>1634</v>
      </c>
      <c r="D656" s="2" t="s">
        <v>1635</v>
      </c>
      <c r="E656" s="2">
        <v>2023</v>
      </c>
      <c r="F656" s="2" t="s">
        <v>1640</v>
      </c>
      <c r="G656" s="2">
        <v>4012</v>
      </c>
      <c r="H656" s="2">
        <v>6870</v>
      </c>
      <c r="I656" s="2">
        <v>1412</v>
      </c>
      <c r="J656" s="2">
        <v>217093</v>
      </c>
      <c r="K656" s="2">
        <v>12.97</v>
      </c>
      <c r="L656" s="2">
        <v>19</v>
      </c>
      <c r="M656" s="2">
        <v>2.37</v>
      </c>
      <c r="N656" s="2">
        <v>19.399999999999999</v>
      </c>
      <c r="O656" s="2">
        <v>88.79</v>
      </c>
      <c r="P656" s="2">
        <v>4.0999999999999996</v>
      </c>
      <c r="Q656" s="2">
        <v>19022</v>
      </c>
      <c r="R656" s="2">
        <v>7486</v>
      </c>
      <c r="S656" s="2">
        <v>14</v>
      </c>
      <c r="T656">
        <f t="shared" si="30"/>
        <v>27562440</v>
      </c>
      <c r="U656">
        <f t="shared" si="31"/>
        <v>5664944</v>
      </c>
      <c r="V656">
        <f t="shared" si="32"/>
        <v>21680403</v>
      </c>
    </row>
    <row r="657" spans="1:22" x14ac:dyDescent="0.3">
      <c r="A657" s="2" t="s">
        <v>674</v>
      </c>
      <c r="B657" s="2" t="s">
        <v>1483</v>
      </c>
      <c r="C657" s="2" t="s">
        <v>1633</v>
      </c>
      <c r="D657" s="2" t="s">
        <v>1637</v>
      </c>
      <c r="E657" s="2">
        <v>2024</v>
      </c>
      <c r="F657" s="2" t="s">
        <v>1642</v>
      </c>
      <c r="G657" s="2">
        <v>4413</v>
      </c>
      <c r="H657" s="2">
        <v>17670</v>
      </c>
      <c r="I657" s="2">
        <v>1487</v>
      </c>
      <c r="J657" s="2">
        <v>366275</v>
      </c>
      <c r="K657" s="2">
        <v>2.3199999999999998</v>
      </c>
      <c r="L657" s="2">
        <v>0</v>
      </c>
      <c r="M657" s="2">
        <v>8.83</v>
      </c>
      <c r="N657" s="2">
        <v>11.17</v>
      </c>
      <c r="O657" s="2">
        <v>16.079999999999998</v>
      </c>
      <c r="P657" s="2">
        <v>4.3</v>
      </c>
      <c r="Q657" s="2">
        <v>8757</v>
      </c>
      <c r="R657" s="2">
        <v>6962</v>
      </c>
      <c r="S657" s="2">
        <v>2</v>
      </c>
      <c r="T657">
        <f t="shared" si="30"/>
        <v>77977710</v>
      </c>
      <c r="U657">
        <f t="shared" si="31"/>
        <v>6562131</v>
      </c>
      <c r="V657">
        <f t="shared" si="32"/>
        <v>71049304</v>
      </c>
    </row>
    <row r="658" spans="1:22" x14ac:dyDescent="0.3">
      <c r="A658" s="2" t="s">
        <v>675</v>
      </c>
      <c r="B658" s="2" t="s">
        <v>1052</v>
      </c>
      <c r="C658" s="2" t="s">
        <v>1633</v>
      </c>
      <c r="D658" s="2" t="s">
        <v>1638</v>
      </c>
      <c r="E658" s="2">
        <v>2024</v>
      </c>
      <c r="F658" s="2" t="s">
        <v>1639</v>
      </c>
      <c r="G658" s="2">
        <v>2034</v>
      </c>
      <c r="H658" s="2">
        <v>1625</v>
      </c>
      <c r="I658" s="2">
        <v>4490</v>
      </c>
      <c r="J658" s="2">
        <v>205159</v>
      </c>
      <c r="K658" s="2">
        <v>1.24</v>
      </c>
      <c r="L658" s="2">
        <v>3</v>
      </c>
      <c r="M658" s="2">
        <v>0.97</v>
      </c>
      <c r="N658" s="2">
        <v>11.19</v>
      </c>
      <c r="O658" s="2">
        <v>64.3</v>
      </c>
      <c r="P658" s="2">
        <v>2.4</v>
      </c>
      <c r="Q658" s="2">
        <v>4783</v>
      </c>
      <c r="R658" s="2">
        <v>7440</v>
      </c>
      <c r="S658" s="2">
        <v>2</v>
      </c>
      <c r="T658">
        <f t="shared" si="30"/>
        <v>3305250</v>
      </c>
      <c r="U658">
        <f t="shared" si="31"/>
        <v>9132660</v>
      </c>
      <c r="V658">
        <f t="shared" si="32"/>
        <v>-6032569</v>
      </c>
    </row>
    <row r="659" spans="1:22" x14ac:dyDescent="0.3">
      <c r="A659" s="2" t="s">
        <v>676</v>
      </c>
      <c r="B659" s="2" t="s">
        <v>1433</v>
      </c>
      <c r="C659" s="2" t="s">
        <v>1633</v>
      </c>
      <c r="D659" s="2" t="s">
        <v>1635</v>
      </c>
      <c r="E659" s="2">
        <v>2024</v>
      </c>
      <c r="F659" s="2" t="s">
        <v>1639</v>
      </c>
      <c r="G659" s="2">
        <v>1127</v>
      </c>
      <c r="H659" s="2">
        <v>14004</v>
      </c>
      <c r="I659" s="2">
        <v>9604</v>
      </c>
      <c r="J659" s="2">
        <v>62828</v>
      </c>
      <c r="K659" s="2">
        <v>7.27</v>
      </c>
      <c r="L659" s="2">
        <v>13</v>
      </c>
      <c r="M659" s="2">
        <v>0.56000000000000005</v>
      </c>
      <c r="N659" s="2">
        <v>23.88</v>
      </c>
      <c r="O659" s="2">
        <v>24.09</v>
      </c>
      <c r="P659" s="2">
        <v>4.5999999999999996</v>
      </c>
      <c r="Q659" s="2">
        <v>17409</v>
      </c>
      <c r="R659" s="2">
        <v>9968</v>
      </c>
      <c r="S659" s="2">
        <v>11</v>
      </c>
      <c r="T659">
        <f t="shared" si="30"/>
        <v>15782508</v>
      </c>
      <c r="U659">
        <f t="shared" si="31"/>
        <v>10823708</v>
      </c>
      <c r="V659">
        <f t="shared" si="32"/>
        <v>4895972</v>
      </c>
    </row>
    <row r="660" spans="1:22" x14ac:dyDescent="0.3">
      <c r="A660" s="2" t="s">
        <v>677</v>
      </c>
      <c r="B660" s="2" t="s">
        <v>1484</v>
      </c>
      <c r="C660" s="2" t="s">
        <v>1634</v>
      </c>
      <c r="D660" s="2" t="s">
        <v>1638</v>
      </c>
      <c r="E660" s="2">
        <v>2023</v>
      </c>
      <c r="F660" s="2" t="s">
        <v>1642</v>
      </c>
      <c r="G660" s="2">
        <v>285</v>
      </c>
      <c r="H660" s="2">
        <v>16898</v>
      </c>
      <c r="I660" s="2">
        <v>3107</v>
      </c>
      <c r="J660" s="2">
        <v>408808</v>
      </c>
      <c r="K660" s="2">
        <v>4.54</v>
      </c>
      <c r="L660" s="2">
        <v>1</v>
      </c>
      <c r="M660" s="2">
        <v>1.29</v>
      </c>
      <c r="N660" s="2">
        <v>22.99</v>
      </c>
      <c r="O660" s="2">
        <v>67.34</v>
      </c>
      <c r="P660" s="2">
        <v>2.9</v>
      </c>
      <c r="Q660" s="2">
        <v>13302</v>
      </c>
      <c r="R660" s="2">
        <v>9587</v>
      </c>
      <c r="S660" s="2">
        <v>6</v>
      </c>
      <c r="T660">
        <f t="shared" si="30"/>
        <v>4815930</v>
      </c>
      <c r="U660">
        <f t="shared" si="31"/>
        <v>885495</v>
      </c>
      <c r="V660">
        <f t="shared" si="32"/>
        <v>3521627</v>
      </c>
    </row>
    <row r="661" spans="1:22" x14ac:dyDescent="0.3">
      <c r="A661" s="2" t="s">
        <v>678</v>
      </c>
      <c r="B661" s="2" t="s">
        <v>1249</v>
      </c>
      <c r="C661" s="2" t="s">
        <v>1633</v>
      </c>
      <c r="D661" s="2" t="s">
        <v>1638</v>
      </c>
      <c r="E661" s="2">
        <v>2024</v>
      </c>
      <c r="F661" s="2" t="s">
        <v>1639</v>
      </c>
      <c r="G661" s="2">
        <v>438</v>
      </c>
      <c r="H661" s="2">
        <v>8138</v>
      </c>
      <c r="I661" s="2">
        <v>7933</v>
      </c>
      <c r="J661" s="2">
        <v>182473</v>
      </c>
      <c r="K661" s="2">
        <v>8.4499999999999993</v>
      </c>
      <c r="L661" s="2">
        <v>15</v>
      </c>
      <c r="M661" s="2">
        <v>0.57999999999999996</v>
      </c>
      <c r="N661" s="2">
        <v>7.78</v>
      </c>
      <c r="O661" s="2">
        <v>66.48</v>
      </c>
      <c r="P661" s="2">
        <v>3.1</v>
      </c>
      <c r="Q661" s="2">
        <v>9396</v>
      </c>
      <c r="R661" s="2">
        <v>7735</v>
      </c>
      <c r="S661" s="2">
        <v>14</v>
      </c>
      <c r="T661">
        <f t="shared" si="30"/>
        <v>3564444</v>
      </c>
      <c r="U661">
        <f t="shared" si="31"/>
        <v>3474654</v>
      </c>
      <c r="V661">
        <f t="shared" si="32"/>
        <v>-92683</v>
      </c>
    </row>
    <row r="662" spans="1:22" x14ac:dyDescent="0.3">
      <c r="A662" s="2" t="s">
        <v>679</v>
      </c>
      <c r="B662" s="2" t="s">
        <v>1485</v>
      </c>
      <c r="C662" s="2" t="s">
        <v>1633</v>
      </c>
      <c r="D662" s="2" t="s">
        <v>1638</v>
      </c>
      <c r="E662" s="2">
        <v>2024</v>
      </c>
      <c r="F662" s="2" t="s">
        <v>1641</v>
      </c>
      <c r="G662" s="2">
        <v>3087</v>
      </c>
      <c r="H662" s="2">
        <v>8070</v>
      </c>
      <c r="I662" s="2">
        <v>12005</v>
      </c>
      <c r="J662" s="2">
        <v>327337</v>
      </c>
      <c r="K662" s="2">
        <v>12.06</v>
      </c>
      <c r="L662" s="2">
        <v>2</v>
      </c>
      <c r="M662" s="2">
        <v>8.4499999999999993</v>
      </c>
      <c r="N662" s="2">
        <v>5.23</v>
      </c>
      <c r="O662" s="2">
        <v>28.74</v>
      </c>
      <c r="P662" s="2">
        <v>5</v>
      </c>
      <c r="Q662" s="2">
        <v>20303</v>
      </c>
      <c r="R662" s="2">
        <v>1143</v>
      </c>
      <c r="S662" s="2">
        <v>4</v>
      </c>
      <c r="T662">
        <f t="shared" si="30"/>
        <v>24912090</v>
      </c>
      <c r="U662">
        <f t="shared" si="31"/>
        <v>37059435</v>
      </c>
      <c r="V662">
        <f t="shared" si="32"/>
        <v>-12474682</v>
      </c>
    </row>
    <row r="663" spans="1:22" x14ac:dyDescent="0.3">
      <c r="A663" s="2" t="s">
        <v>680</v>
      </c>
      <c r="B663" s="2" t="s">
        <v>1486</v>
      </c>
      <c r="C663" s="2" t="s">
        <v>1634</v>
      </c>
      <c r="D663" s="2" t="s">
        <v>1638</v>
      </c>
      <c r="E663" s="2">
        <v>2024</v>
      </c>
      <c r="F663" s="2" t="s">
        <v>1640</v>
      </c>
      <c r="G663" s="2">
        <v>4908</v>
      </c>
      <c r="H663" s="2">
        <v>4749</v>
      </c>
      <c r="I663" s="2">
        <v>7309</v>
      </c>
      <c r="J663" s="2">
        <v>273461</v>
      </c>
      <c r="K663" s="2">
        <v>2.06</v>
      </c>
      <c r="L663" s="2">
        <v>7</v>
      </c>
      <c r="M663" s="2">
        <v>0.59</v>
      </c>
      <c r="N663" s="2">
        <v>21.21</v>
      </c>
      <c r="O663" s="2">
        <v>31.57</v>
      </c>
      <c r="P663" s="2">
        <v>4.4000000000000004</v>
      </c>
      <c r="Q663" s="2">
        <v>15026</v>
      </c>
      <c r="R663" s="2">
        <v>3142</v>
      </c>
      <c r="S663" s="2">
        <v>6</v>
      </c>
      <c r="T663">
        <f t="shared" si="30"/>
        <v>23308092</v>
      </c>
      <c r="U663">
        <f t="shared" si="31"/>
        <v>35872572</v>
      </c>
      <c r="V663">
        <f t="shared" si="32"/>
        <v>-12837941</v>
      </c>
    </row>
    <row r="664" spans="1:22" x14ac:dyDescent="0.3">
      <c r="A664" s="2" t="s">
        <v>681</v>
      </c>
      <c r="B664" s="2" t="s">
        <v>1487</v>
      </c>
      <c r="C664" s="2" t="s">
        <v>1634</v>
      </c>
      <c r="D664" s="2" t="s">
        <v>1638</v>
      </c>
      <c r="E664" s="2">
        <v>2024</v>
      </c>
      <c r="F664" s="2" t="s">
        <v>1641</v>
      </c>
      <c r="G664" s="2">
        <v>1898</v>
      </c>
      <c r="H664" s="2">
        <v>10610</v>
      </c>
      <c r="I664" s="2">
        <v>10773</v>
      </c>
      <c r="J664" s="2">
        <v>488080</v>
      </c>
      <c r="K664" s="2">
        <v>8.7100000000000009</v>
      </c>
      <c r="L664" s="2">
        <v>5</v>
      </c>
      <c r="M664" s="2">
        <v>2.72</v>
      </c>
      <c r="N664" s="2">
        <v>22.65</v>
      </c>
      <c r="O664" s="2">
        <v>62.38</v>
      </c>
      <c r="P664" s="2">
        <v>2.4</v>
      </c>
      <c r="Q664" s="2">
        <v>19640</v>
      </c>
      <c r="R664" s="2">
        <v>914</v>
      </c>
      <c r="S664" s="2">
        <v>6</v>
      </c>
      <c r="T664">
        <f t="shared" si="30"/>
        <v>20137780</v>
      </c>
      <c r="U664">
        <f t="shared" si="31"/>
        <v>20447154</v>
      </c>
      <c r="V664">
        <f t="shared" si="32"/>
        <v>-797454</v>
      </c>
    </row>
    <row r="665" spans="1:22" x14ac:dyDescent="0.3">
      <c r="A665" s="2" t="s">
        <v>682</v>
      </c>
      <c r="B665" s="2" t="s">
        <v>1488</v>
      </c>
      <c r="C665" s="2" t="s">
        <v>1633</v>
      </c>
      <c r="D665" s="2" t="s">
        <v>1635</v>
      </c>
      <c r="E665" s="2">
        <v>2023</v>
      </c>
      <c r="F665" s="2" t="s">
        <v>1642</v>
      </c>
      <c r="G665" s="2">
        <v>4769</v>
      </c>
      <c r="H665" s="2">
        <v>9095</v>
      </c>
      <c r="I665" s="2">
        <v>6706</v>
      </c>
      <c r="J665" s="2">
        <v>463523</v>
      </c>
      <c r="K665" s="2">
        <v>7.58</v>
      </c>
      <c r="L665" s="2">
        <v>15</v>
      </c>
      <c r="M665" s="2">
        <v>1.04</v>
      </c>
      <c r="N665" s="2">
        <v>13.54</v>
      </c>
      <c r="O665" s="2">
        <v>41.21</v>
      </c>
      <c r="P665" s="2">
        <v>1</v>
      </c>
      <c r="Q665" s="2">
        <v>12778</v>
      </c>
      <c r="R665" s="2">
        <v>5722</v>
      </c>
      <c r="S665" s="2">
        <v>2</v>
      </c>
      <c r="T665">
        <f t="shared" si="30"/>
        <v>43374055</v>
      </c>
      <c r="U665">
        <f t="shared" si="31"/>
        <v>31980914</v>
      </c>
      <c r="V665">
        <f t="shared" si="32"/>
        <v>10929618</v>
      </c>
    </row>
    <row r="666" spans="1:22" x14ac:dyDescent="0.3">
      <c r="A666" s="2" t="s">
        <v>683</v>
      </c>
      <c r="B666" s="2" t="s">
        <v>1118</v>
      </c>
      <c r="C666" s="2" t="s">
        <v>1633</v>
      </c>
      <c r="D666" s="2" t="s">
        <v>1635</v>
      </c>
      <c r="E666" s="2">
        <v>2024</v>
      </c>
      <c r="F666" s="2" t="s">
        <v>1639</v>
      </c>
      <c r="G666" s="2">
        <v>2864</v>
      </c>
      <c r="H666" s="2">
        <v>15105</v>
      </c>
      <c r="I666" s="2">
        <v>3391</v>
      </c>
      <c r="J666" s="2">
        <v>414662</v>
      </c>
      <c r="K666" s="2">
        <v>2.16</v>
      </c>
      <c r="L666" s="2">
        <v>15</v>
      </c>
      <c r="M666" s="2">
        <v>2.95</v>
      </c>
      <c r="N666" s="2">
        <v>15.74</v>
      </c>
      <c r="O666" s="2">
        <v>25.56</v>
      </c>
      <c r="P666" s="2">
        <v>3.5</v>
      </c>
      <c r="Q666" s="2">
        <v>14742</v>
      </c>
      <c r="R666" s="2">
        <v>7432</v>
      </c>
      <c r="S666" s="2">
        <v>9</v>
      </c>
      <c r="T666">
        <f t="shared" si="30"/>
        <v>43260720</v>
      </c>
      <c r="U666">
        <f t="shared" si="31"/>
        <v>9711824</v>
      </c>
      <c r="V666">
        <f t="shared" si="32"/>
        <v>33134234</v>
      </c>
    </row>
    <row r="667" spans="1:22" x14ac:dyDescent="0.3">
      <c r="A667" s="2" t="s">
        <v>684</v>
      </c>
      <c r="B667" s="2" t="s">
        <v>1489</v>
      </c>
      <c r="C667" s="2" t="s">
        <v>1634</v>
      </c>
      <c r="D667" s="2" t="s">
        <v>1638</v>
      </c>
      <c r="E667" s="2">
        <v>2024</v>
      </c>
      <c r="F667" s="2" t="s">
        <v>1641</v>
      </c>
      <c r="G667" s="2">
        <v>3424</v>
      </c>
      <c r="H667" s="2">
        <v>13615</v>
      </c>
      <c r="I667" s="2">
        <v>11688</v>
      </c>
      <c r="J667" s="2">
        <v>331755</v>
      </c>
      <c r="K667" s="2">
        <v>9.36</v>
      </c>
      <c r="L667" s="2">
        <v>6</v>
      </c>
      <c r="M667" s="2">
        <v>0.91</v>
      </c>
      <c r="N667" s="2">
        <v>6.42</v>
      </c>
      <c r="O667" s="2">
        <v>68.53</v>
      </c>
      <c r="P667" s="2">
        <v>3.8</v>
      </c>
      <c r="Q667" s="2">
        <v>20190</v>
      </c>
      <c r="R667" s="2">
        <v>409</v>
      </c>
      <c r="S667" s="2">
        <v>6</v>
      </c>
      <c r="T667">
        <f t="shared" si="30"/>
        <v>46617760</v>
      </c>
      <c r="U667">
        <f t="shared" si="31"/>
        <v>40019712</v>
      </c>
      <c r="V667">
        <f t="shared" si="32"/>
        <v>6266293</v>
      </c>
    </row>
    <row r="668" spans="1:22" x14ac:dyDescent="0.3">
      <c r="A668" s="2" t="s">
        <v>685</v>
      </c>
      <c r="B668" s="2" t="s">
        <v>1259</v>
      </c>
      <c r="C668" s="2" t="s">
        <v>1634</v>
      </c>
      <c r="D668" s="2" t="s">
        <v>1636</v>
      </c>
      <c r="E668" s="2">
        <v>2024</v>
      </c>
      <c r="F668" s="2" t="s">
        <v>1641</v>
      </c>
      <c r="G668" s="2">
        <v>3328</v>
      </c>
      <c r="H668" s="2">
        <v>7794</v>
      </c>
      <c r="I668" s="2">
        <v>14635</v>
      </c>
      <c r="J668" s="2">
        <v>224863</v>
      </c>
      <c r="K668" s="2">
        <v>4.0999999999999996</v>
      </c>
      <c r="L668" s="2">
        <v>12</v>
      </c>
      <c r="M668" s="2">
        <v>6.68</v>
      </c>
      <c r="N668" s="2">
        <v>20.02</v>
      </c>
      <c r="O668" s="2">
        <v>22.33</v>
      </c>
      <c r="P668" s="2">
        <v>3.6</v>
      </c>
      <c r="Q668" s="2">
        <v>4070</v>
      </c>
      <c r="R668" s="2">
        <v>6761</v>
      </c>
      <c r="S668" s="2">
        <v>6</v>
      </c>
      <c r="T668">
        <f t="shared" si="30"/>
        <v>25938432</v>
      </c>
      <c r="U668">
        <f t="shared" si="31"/>
        <v>48705280</v>
      </c>
      <c r="V668">
        <f t="shared" si="32"/>
        <v>-22991711</v>
      </c>
    </row>
    <row r="669" spans="1:22" x14ac:dyDescent="0.3">
      <c r="A669" s="2" t="s">
        <v>686</v>
      </c>
      <c r="B669" s="2" t="s">
        <v>1490</v>
      </c>
      <c r="C669" s="2" t="s">
        <v>1632</v>
      </c>
      <c r="D669" s="2" t="s">
        <v>1637</v>
      </c>
      <c r="E669" s="2">
        <v>2023</v>
      </c>
      <c r="F669" s="2" t="s">
        <v>1641</v>
      </c>
      <c r="G669" s="2">
        <v>1302</v>
      </c>
      <c r="H669" s="2">
        <v>7257</v>
      </c>
      <c r="I669" s="2">
        <v>12950</v>
      </c>
      <c r="J669" s="2">
        <v>455166</v>
      </c>
      <c r="K669" s="2">
        <v>7.32</v>
      </c>
      <c r="L669" s="2">
        <v>12</v>
      </c>
      <c r="M669" s="2">
        <v>1.33</v>
      </c>
      <c r="N669" s="2">
        <v>15.8</v>
      </c>
      <c r="O669" s="2">
        <v>78.45</v>
      </c>
      <c r="P669" s="2">
        <v>4.9000000000000004</v>
      </c>
      <c r="Q669" s="2">
        <v>1824</v>
      </c>
      <c r="R669" s="2">
        <v>4327</v>
      </c>
      <c r="S669" s="2">
        <v>10</v>
      </c>
      <c r="T669">
        <f t="shared" si="30"/>
        <v>9448614</v>
      </c>
      <c r="U669">
        <f t="shared" si="31"/>
        <v>16860900</v>
      </c>
      <c r="V669">
        <f t="shared" si="32"/>
        <v>-7867452</v>
      </c>
    </row>
    <row r="670" spans="1:22" x14ac:dyDescent="0.3">
      <c r="A670" s="2" t="s">
        <v>687</v>
      </c>
      <c r="B670" s="2" t="s">
        <v>1491</v>
      </c>
      <c r="C670" s="2" t="s">
        <v>1634</v>
      </c>
      <c r="D670" s="2" t="s">
        <v>1638</v>
      </c>
      <c r="E670" s="2">
        <v>2024</v>
      </c>
      <c r="F670" s="2" t="s">
        <v>1642</v>
      </c>
      <c r="G670" s="2">
        <v>4031</v>
      </c>
      <c r="H670" s="2">
        <v>14095</v>
      </c>
      <c r="I670" s="2">
        <v>7983</v>
      </c>
      <c r="J670" s="2">
        <v>388384</v>
      </c>
      <c r="K670" s="2">
        <v>1.23</v>
      </c>
      <c r="L670" s="2">
        <v>4</v>
      </c>
      <c r="M670" s="2">
        <v>8.52</v>
      </c>
      <c r="N670" s="2">
        <v>12.59</v>
      </c>
      <c r="O670" s="2">
        <v>51.17</v>
      </c>
      <c r="P670" s="2">
        <v>4.5</v>
      </c>
      <c r="Q670" s="2">
        <v>11221</v>
      </c>
      <c r="R670" s="2">
        <v>1977</v>
      </c>
      <c r="S670" s="2">
        <v>9</v>
      </c>
      <c r="T670">
        <f t="shared" si="30"/>
        <v>56816945</v>
      </c>
      <c r="U670">
        <f t="shared" si="31"/>
        <v>32179473</v>
      </c>
      <c r="V670">
        <f t="shared" si="32"/>
        <v>24249088</v>
      </c>
    </row>
    <row r="671" spans="1:22" x14ac:dyDescent="0.3">
      <c r="A671" s="2" t="s">
        <v>688</v>
      </c>
      <c r="B671" s="2" t="s">
        <v>1043</v>
      </c>
      <c r="C671" s="2" t="s">
        <v>1632</v>
      </c>
      <c r="D671" s="2" t="s">
        <v>1635</v>
      </c>
      <c r="E671" s="2">
        <v>2023</v>
      </c>
      <c r="F671" s="2" t="s">
        <v>1641</v>
      </c>
      <c r="G671" s="2">
        <v>4723</v>
      </c>
      <c r="H671" s="2">
        <v>3469</v>
      </c>
      <c r="I671" s="2">
        <v>6048</v>
      </c>
      <c r="J671" s="2">
        <v>289719</v>
      </c>
      <c r="K671" s="2">
        <v>6.89</v>
      </c>
      <c r="L671" s="2">
        <v>19</v>
      </c>
      <c r="M671" s="2">
        <v>8.17</v>
      </c>
      <c r="N671" s="2">
        <v>1.5</v>
      </c>
      <c r="O671" s="2">
        <v>18.46</v>
      </c>
      <c r="P671" s="2">
        <v>2.8</v>
      </c>
      <c r="Q671" s="2">
        <v>7145</v>
      </c>
      <c r="R671" s="2">
        <v>2586</v>
      </c>
      <c r="S671" s="2">
        <v>14</v>
      </c>
      <c r="T671">
        <f t="shared" si="30"/>
        <v>16384087</v>
      </c>
      <c r="U671">
        <f t="shared" si="31"/>
        <v>28564704</v>
      </c>
      <c r="V671">
        <f t="shared" si="32"/>
        <v>-12470336</v>
      </c>
    </row>
    <row r="672" spans="1:22" x14ac:dyDescent="0.3">
      <c r="A672" s="2" t="s">
        <v>689</v>
      </c>
      <c r="B672" s="2" t="s">
        <v>1492</v>
      </c>
      <c r="C672" s="2" t="s">
        <v>1633</v>
      </c>
      <c r="D672" s="2" t="s">
        <v>1635</v>
      </c>
      <c r="E672" s="2">
        <v>2023</v>
      </c>
      <c r="F672" s="2" t="s">
        <v>1639</v>
      </c>
      <c r="G672" s="2">
        <v>2172</v>
      </c>
      <c r="H672" s="2">
        <v>12485</v>
      </c>
      <c r="I672" s="2">
        <v>9566</v>
      </c>
      <c r="J672" s="2">
        <v>258475</v>
      </c>
      <c r="K672" s="2">
        <v>4.5999999999999996</v>
      </c>
      <c r="L672" s="2">
        <v>17</v>
      </c>
      <c r="M672" s="2">
        <v>0.14000000000000001</v>
      </c>
      <c r="N672" s="2">
        <v>22.9</v>
      </c>
      <c r="O672" s="2">
        <v>65.53</v>
      </c>
      <c r="P672" s="2">
        <v>1.3</v>
      </c>
      <c r="Q672" s="2">
        <v>19829</v>
      </c>
      <c r="R672" s="2">
        <v>6986</v>
      </c>
      <c r="S672" s="2">
        <v>2</v>
      </c>
      <c r="T672">
        <f t="shared" si="30"/>
        <v>27117420</v>
      </c>
      <c r="U672">
        <f t="shared" si="31"/>
        <v>20777352</v>
      </c>
      <c r="V672">
        <f t="shared" si="32"/>
        <v>6081593</v>
      </c>
    </row>
    <row r="673" spans="1:22" x14ac:dyDescent="0.3">
      <c r="A673" s="2" t="s">
        <v>690</v>
      </c>
      <c r="B673" s="2" t="s">
        <v>1481</v>
      </c>
      <c r="C673" s="2" t="s">
        <v>1632</v>
      </c>
      <c r="D673" s="2" t="s">
        <v>1635</v>
      </c>
      <c r="E673" s="2">
        <v>2024</v>
      </c>
      <c r="F673" s="2" t="s">
        <v>1639</v>
      </c>
      <c r="G673" s="2">
        <v>4580</v>
      </c>
      <c r="H673" s="2">
        <v>18775</v>
      </c>
      <c r="I673" s="2">
        <v>10902</v>
      </c>
      <c r="J673" s="2">
        <v>314889</v>
      </c>
      <c r="K673" s="2">
        <v>12.34</v>
      </c>
      <c r="L673" s="2">
        <v>14</v>
      </c>
      <c r="M673" s="2">
        <v>8.9600000000000009</v>
      </c>
      <c r="N673" s="2">
        <v>15.39</v>
      </c>
      <c r="O673" s="2">
        <v>51.53</v>
      </c>
      <c r="P673" s="2">
        <v>2.9</v>
      </c>
      <c r="Q673" s="2">
        <v>15904</v>
      </c>
      <c r="R673" s="2">
        <v>4935</v>
      </c>
      <c r="S673" s="2">
        <v>4</v>
      </c>
      <c r="T673">
        <f t="shared" si="30"/>
        <v>85989500</v>
      </c>
      <c r="U673">
        <f t="shared" si="31"/>
        <v>49931160</v>
      </c>
      <c r="V673">
        <f t="shared" si="32"/>
        <v>35743451</v>
      </c>
    </row>
    <row r="674" spans="1:22" x14ac:dyDescent="0.3">
      <c r="A674" s="2" t="s">
        <v>691</v>
      </c>
      <c r="B674" s="2" t="s">
        <v>1493</v>
      </c>
      <c r="C674" s="2" t="s">
        <v>1632</v>
      </c>
      <c r="D674" s="2" t="s">
        <v>1635</v>
      </c>
      <c r="E674" s="2">
        <v>2023</v>
      </c>
      <c r="F674" s="2" t="s">
        <v>1641</v>
      </c>
      <c r="G674" s="2">
        <v>2200</v>
      </c>
      <c r="H674" s="2">
        <v>5970</v>
      </c>
      <c r="I674" s="2">
        <v>5908</v>
      </c>
      <c r="J674" s="2">
        <v>367387</v>
      </c>
      <c r="K674" s="2">
        <v>0.85</v>
      </c>
      <c r="L674" s="2">
        <v>17</v>
      </c>
      <c r="M674" s="2">
        <v>0.28999999999999998</v>
      </c>
      <c r="N674" s="2">
        <v>4.82</v>
      </c>
      <c r="O674" s="2">
        <v>33.840000000000003</v>
      </c>
      <c r="P674" s="2">
        <v>3.8</v>
      </c>
      <c r="Q674" s="2">
        <v>5986</v>
      </c>
      <c r="R674" s="2">
        <v>894</v>
      </c>
      <c r="S674" s="2">
        <v>13</v>
      </c>
      <c r="T674">
        <f t="shared" si="30"/>
        <v>13134000</v>
      </c>
      <c r="U674">
        <f t="shared" si="31"/>
        <v>12997600</v>
      </c>
      <c r="V674">
        <f t="shared" si="32"/>
        <v>-230987</v>
      </c>
    </row>
    <row r="675" spans="1:22" x14ac:dyDescent="0.3">
      <c r="A675" s="2" t="s">
        <v>692</v>
      </c>
      <c r="B675" s="2" t="s">
        <v>1494</v>
      </c>
      <c r="C675" s="2" t="s">
        <v>1633</v>
      </c>
      <c r="D675" s="2" t="s">
        <v>1638</v>
      </c>
      <c r="E675" s="2">
        <v>2024</v>
      </c>
      <c r="F675" s="2" t="s">
        <v>1640</v>
      </c>
      <c r="G675" s="2">
        <v>4909</v>
      </c>
      <c r="H675" s="2">
        <v>11725</v>
      </c>
      <c r="I675" s="2">
        <v>4404</v>
      </c>
      <c r="J675" s="2">
        <v>316010</v>
      </c>
      <c r="K675" s="2">
        <v>6.28</v>
      </c>
      <c r="L675" s="2">
        <v>1</v>
      </c>
      <c r="M675" s="2">
        <v>2.4</v>
      </c>
      <c r="N675" s="2">
        <v>15.16</v>
      </c>
      <c r="O675" s="2">
        <v>43.8</v>
      </c>
      <c r="P675" s="2">
        <v>3.4</v>
      </c>
      <c r="Q675" s="2">
        <v>3930</v>
      </c>
      <c r="R675" s="2">
        <v>6886</v>
      </c>
      <c r="S675" s="2">
        <v>8</v>
      </c>
      <c r="T675">
        <f t="shared" si="30"/>
        <v>57558025</v>
      </c>
      <c r="U675">
        <f t="shared" si="31"/>
        <v>21619236</v>
      </c>
      <c r="V675">
        <f t="shared" si="32"/>
        <v>35622779</v>
      </c>
    </row>
    <row r="676" spans="1:22" x14ac:dyDescent="0.3">
      <c r="A676" s="2" t="s">
        <v>693</v>
      </c>
      <c r="B676" s="2" t="s">
        <v>1332</v>
      </c>
      <c r="C676" s="2" t="s">
        <v>1632</v>
      </c>
      <c r="D676" s="2" t="s">
        <v>1635</v>
      </c>
      <c r="E676" s="2">
        <v>2023</v>
      </c>
      <c r="F676" s="2" t="s">
        <v>1641</v>
      </c>
      <c r="G676" s="2">
        <v>1379</v>
      </c>
      <c r="H676" s="2">
        <v>11056</v>
      </c>
      <c r="I676" s="2">
        <v>1469</v>
      </c>
      <c r="J676" s="2">
        <v>213317</v>
      </c>
      <c r="K676" s="2">
        <v>6.88</v>
      </c>
      <c r="L676" s="2">
        <v>9</v>
      </c>
      <c r="M676" s="2">
        <v>0.32</v>
      </c>
      <c r="N676" s="2">
        <v>16.940000000000001</v>
      </c>
      <c r="O676" s="2">
        <v>33.869999999999997</v>
      </c>
      <c r="P676" s="2">
        <v>3.2</v>
      </c>
      <c r="Q676" s="2">
        <v>18729</v>
      </c>
      <c r="R676" s="2">
        <v>4114</v>
      </c>
      <c r="S676" s="2">
        <v>2</v>
      </c>
      <c r="T676">
        <f t="shared" si="30"/>
        <v>15246224</v>
      </c>
      <c r="U676">
        <f t="shared" si="31"/>
        <v>2025751</v>
      </c>
      <c r="V676">
        <f t="shared" si="32"/>
        <v>13007156</v>
      </c>
    </row>
    <row r="677" spans="1:22" x14ac:dyDescent="0.3">
      <c r="A677" s="2" t="s">
        <v>694</v>
      </c>
      <c r="B677" s="2" t="s">
        <v>1323</v>
      </c>
      <c r="C677" s="2" t="s">
        <v>1633</v>
      </c>
      <c r="D677" s="2" t="s">
        <v>1635</v>
      </c>
      <c r="E677" s="2">
        <v>2023</v>
      </c>
      <c r="F677" s="2" t="s">
        <v>1642</v>
      </c>
      <c r="G677" s="2">
        <v>1408</v>
      </c>
      <c r="H677" s="2">
        <v>10706</v>
      </c>
      <c r="I677" s="2">
        <v>5164</v>
      </c>
      <c r="J677" s="2">
        <v>487940</v>
      </c>
      <c r="K677" s="2">
        <v>10.88</v>
      </c>
      <c r="L677" s="2">
        <v>12</v>
      </c>
      <c r="M677" s="2">
        <v>3.36</v>
      </c>
      <c r="N677" s="2">
        <v>13.14</v>
      </c>
      <c r="O677" s="2">
        <v>31.04</v>
      </c>
      <c r="P677" s="2">
        <v>2.9</v>
      </c>
      <c r="Q677" s="2">
        <v>14656</v>
      </c>
      <c r="R677" s="2">
        <v>7492</v>
      </c>
      <c r="S677" s="2">
        <v>2</v>
      </c>
      <c r="T677">
        <f t="shared" si="30"/>
        <v>15074048</v>
      </c>
      <c r="U677">
        <f t="shared" si="31"/>
        <v>7270912</v>
      </c>
      <c r="V677">
        <f t="shared" si="32"/>
        <v>7315196</v>
      </c>
    </row>
    <row r="678" spans="1:22" x14ac:dyDescent="0.3">
      <c r="A678" s="2" t="s">
        <v>695</v>
      </c>
      <c r="B678" s="2" t="s">
        <v>1425</v>
      </c>
      <c r="C678" s="2" t="s">
        <v>1634</v>
      </c>
      <c r="D678" s="2" t="s">
        <v>1637</v>
      </c>
      <c r="E678" s="2">
        <v>2024</v>
      </c>
      <c r="F678" s="2" t="s">
        <v>1640</v>
      </c>
      <c r="G678" s="2">
        <v>2532</v>
      </c>
      <c r="H678" s="2">
        <v>11491</v>
      </c>
      <c r="I678" s="2">
        <v>8129</v>
      </c>
      <c r="J678" s="2">
        <v>440825</v>
      </c>
      <c r="K678" s="2">
        <v>8.61</v>
      </c>
      <c r="L678" s="2">
        <v>17</v>
      </c>
      <c r="M678" s="2">
        <v>5.14</v>
      </c>
      <c r="N678" s="2">
        <v>17.95</v>
      </c>
      <c r="O678" s="2">
        <v>23.09</v>
      </c>
      <c r="P678" s="2">
        <v>2.2000000000000002</v>
      </c>
      <c r="Q678" s="2">
        <v>2067</v>
      </c>
      <c r="R678" s="2">
        <v>5453</v>
      </c>
      <c r="S678" s="2">
        <v>6</v>
      </c>
      <c r="T678">
        <f t="shared" si="30"/>
        <v>29095212</v>
      </c>
      <c r="U678">
        <f t="shared" si="31"/>
        <v>20582628</v>
      </c>
      <c r="V678">
        <f t="shared" si="32"/>
        <v>8071759</v>
      </c>
    </row>
    <row r="679" spans="1:22" x14ac:dyDescent="0.3">
      <c r="A679" s="2" t="s">
        <v>696</v>
      </c>
      <c r="B679" s="2" t="s">
        <v>1197</v>
      </c>
      <c r="C679" s="2" t="s">
        <v>1634</v>
      </c>
      <c r="D679" s="2" t="s">
        <v>1637</v>
      </c>
      <c r="E679" s="2">
        <v>2024</v>
      </c>
      <c r="F679" s="2" t="s">
        <v>1642</v>
      </c>
      <c r="G679" s="2">
        <v>4592</v>
      </c>
      <c r="H679" s="2">
        <v>9019</v>
      </c>
      <c r="I679" s="2">
        <v>2083</v>
      </c>
      <c r="J679" s="2">
        <v>121354</v>
      </c>
      <c r="K679" s="2">
        <v>10.01</v>
      </c>
      <c r="L679" s="2">
        <v>14</v>
      </c>
      <c r="M679" s="2">
        <v>7.97</v>
      </c>
      <c r="N679" s="2">
        <v>14.54</v>
      </c>
      <c r="O679" s="2">
        <v>39.020000000000003</v>
      </c>
      <c r="P679" s="2">
        <v>2.1</v>
      </c>
      <c r="Q679" s="2">
        <v>3679</v>
      </c>
      <c r="R679" s="2">
        <v>3507</v>
      </c>
      <c r="S679" s="2">
        <v>10</v>
      </c>
      <c r="T679">
        <f t="shared" si="30"/>
        <v>41415248</v>
      </c>
      <c r="U679">
        <f t="shared" si="31"/>
        <v>9565136</v>
      </c>
      <c r="V679">
        <f t="shared" si="32"/>
        <v>31728758</v>
      </c>
    </row>
    <row r="680" spans="1:22" x14ac:dyDescent="0.3">
      <c r="A680" s="2" t="s">
        <v>697</v>
      </c>
      <c r="B680" s="2" t="s">
        <v>1495</v>
      </c>
      <c r="C680" s="2" t="s">
        <v>1634</v>
      </c>
      <c r="D680" s="2" t="s">
        <v>1637</v>
      </c>
      <c r="E680" s="2">
        <v>2023</v>
      </c>
      <c r="F680" s="2" t="s">
        <v>1642</v>
      </c>
      <c r="G680" s="2">
        <v>2067</v>
      </c>
      <c r="H680" s="2">
        <v>15169</v>
      </c>
      <c r="I680" s="2">
        <v>1723</v>
      </c>
      <c r="J680" s="2">
        <v>101374</v>
      </c>
      <c r="K680" s="2">
        <v>11.66</v>
      </c>
      <c r="L680" s="2">
        <v>11</v>
      </c>
      <c r="M680" s="2">
        <v>3.38</v>
      </c>
      <c r="N680" s="2">
        <v>23.69</v>
      </c>
      <c r="O680" s="2">
        <v>30.08</v>
      </c>
      <c r="P680" s="2">
        <v>3</v>
      </c>
      <c r="Q680" s="2">
        <v>3519</v>
      </c>
      <c r="R680" s="2">
        <v>1074</v>
      </c>
      <c r="S680" s="2">
        <v>7</v>
      </c>
      <c r="T680">
        <f t="shared" si="30"/>
        <v>31354323</v>
      </c>
      <c r="U680">
        <f t="shared" si="31"/>
        <v>3561441</v>
      </c>
      <c r="V680">
        <f t="shared" si="32"/>
        <v>27691508</v>
      </c>
    </row>
    <row r="681" spans="1:22" x14ac:dyDescent="0.3">
      <c r="A681" s="2" t="s">
        <v>698</v>
      </c>
      <c r="B681" s="2" t="s">
        <v>1496</v>
      </c>
      <c r="C681" s="2" t="s">
        <v>1634</v>
      </c>
      <c r="D681" s="2" t="s">
        <v>1636</v>
      </c>
      <c r="E681" s="2">
        <v>2024</v>
      </c>
      <c r="F681" s="2" t="s">
        <v>1639</v>
      </c>
      <c r="G681" s="2">
        <v>1381</v>
      </c>
      <c r="H681" s="2">
        <v>6112</v>
      </c>
      <c r="I681" s="2">
        <v>1925</v>
      </c>
      <c r="J681" s="2">
        <v>164397</v>
      </c>
      <c r="K681" s="2">
        <v>12.93</v>
      </c>
      <c r="L681" s="2">
        <v>14</v>
      </c>
      <c r="M681" s="2">
        <v>7.05</v>
      </c>
      <c r="N681" s="2">
        <v>1.34</v>
      </c>
      <c r="O681" s="2">
        <v>64.67</v>
      </c>
      <c r="P681" s="2">
        <v>1.6</v>
      </c>
      <c r="Q681" s="2">
        <v>17419</v>
      </c>
      <c r="R681" s="2">
        <v>9339</v>
      </c>
      <c r="S681" s="2">
        <v>11</v>
      </c>
      <c r="T681">
        <f t="shared" si="30"/>
        <v>8440672</v>
      </c>
      <c r="U681">
        <f t="shared" si="31"/>
        <v>2658425</v>
      </c>
      <c r="V681">
        <f t="shared" si="32"/>
        <v>5617850</v>
      </c>
    </row>
    <row r="682" spans="1:22" x14ac:dyDescent="0.3">
      <c r="A682" s="2" t="s">
        <v>699</v>
      </c>
      <c r="B682" s="2" t="s">
        <v>1497</v>
      </c>
      <c r="C682" s="2" t="s">
        <v>1633</v>
      </c>
      <c r="D682" s="2" t="s">
        <v>1636</v>
      </c>
      <c r="E682" s="2">
        <v>2024</v>
      </c>
      <c r="F682" s="2" t="s">
        <v>1642</v>
      </c>
      <c r="G682" s="2">
        <v>4394</v>
      </c>
      <c r="H682" s="2">
        <v>13873</v>
      </c>
      <c r="I682" s="2">
        <v>2329</v>
      </c>
      <c r="J682" s="2">
        <v>298552</v>
      </c>
      <c r="K682" s="2">
        <v>4.71</v>
      </c>
      <c r="L682" s="2">
        <v>12</v>
      </c>
      <c r="M682" s="2">
        <v>1.88</v>
      </c>
      <c r="N682" s="2">
        <v>2.66</v>
      </c>
      <c r="O682" s="2">
        <v>64.709999999999994</v>
      </c>
      <c r="P682" s="2">
        <v>2.4</v>
      </c>
      <c r="Q682" s="2">
        <v>20204</v>
      </c>
      <c r="R682" s="2">
        <v>4337</v>
      </c>
      <c r="S682" s="2">
        <v>3</v>
      </c>
      <c r="T682">
        <f t="shared" si="30"/>
        <v>60957962</v>
      </c>
      <c r="U682">
        <f t="shared" si="31"/>
        <v>10233626</v>
      </c>
      <c r="V682">
        <f t="shared" si="32"/>
        <v>50425784</v>
      </c>
    </row>
    <row r="683" spans="1:22" x14ac:dyDescent="0.3">
      <c r="A683" s="2" t="s">
        <v>700</v>
      </c>
      <c r="B683" s="2" t="s">
        <v>1277</v>
      </c>
      <c r="C683" s="2" t="s">
        <v>1633</v>
      </c>
      <c r="D683" s="2" t="s">
        <v>1635</v>
      </c>
      <c r="E683" s="2">
        <v>2023</v>
      </c>
      <c r="F683" s="2" t="s">
        <v>1641</v>
      </c>
      <c r="G683" s="2">
        <v>4311</v>
      </c>
      <c r="H683" s="2">
        <v>19082</v>
      </c>
      <c r="I683" s="2">
        <v>14846</v>
      </c>
      <c r="J683" s="2">
        <v>436721</v>
      </c>
      <c r="K683" s="2">
        <v>8.07</v>
      </c>
      <c r="L683" s="2">
        <v>17</v>
      </c>
      <c r="M683" s="2">
        <v>7.51</v>
      </c>
      <c r="N683" s="2">
        <v>4.34</v>
      </c>
      <c r="O683" s="2">
        <v>50.15</v>
      </c>
      <c r="P683" s="2">
        <v>2.2999999999999998</v>
      </c>
      <c r="Q683" s="2">
        <v>19530</v>
      </c>
      <c r="R683" s="2">
        <v>7348</v>
      </c>
      <c r="S683" s="2">
        <v>12</v>
      </c>
      <c r="T683">
        <f t="shared" si="30"/>
        <v>82262502</v>
      </c>
      <c r="U683">
        <f t="shared" si="31"/>
        <v>64001106</v>
      </c>
      <c r="V683">
        <f t="shared" si="32"/>
        <v>17824675</v>
      </c>
    </row>
    <row r="684" spans="1:22" x14ac:dyDescent="0.3">
      <c r="A684" s="2" t="s">
        <v>701</v>
      </c>
      <c r="B684" s="2" t="s">
        <v>1493</v>
      </c>
      <c r="C684" s="2" t="s">
        <v>1633</v>
      </c>
      <c r="D684" s="2" t="s">
        <v>1636</v>
      </c>
      <c r="E684" s="2">
        <v>2024</v>
      </c>
      <c r="F684" s="2" t="s">
        <v>1640</v>
      </c>
      <c r="G684" s="2">
        <v>1408</v>
      </c>
      <c r="H684" s="2">
        <v>17052</v>
      </c>
      <c r="I684" s="2">
        <v>10586</v>
      </c>
      <c r="J684" s="2">
        <v>473332</v>
      </c>
      <c r="K684" s="2">
        <v>12.6</v>
      </c>
      <c r="L684" s="2">
        <v>14</v>
      </c>
      <c r="M684" s="2">
        <v>2.36</v>
      </c>
      <c r="N684" s="2">
        <v>17.25</v>
      </c>
      <c r="O684" s="2">
        <v>72.239999999999995</v>
      </c>
      <c r="P684" s="2">
        <v>3.3</v>
      </c>
      <c r="Q684" s="2">
        <v>5409</v>
      </c>
      <c r="R684" s="2">
        <v>4469</v>
      </c>
      <c r="S684" s="2">
        <v>10</v>
      </c>
      <c r="T684">
        <f t="shared" si="30"/>
        <v>24009216</v>
      </c>
      <c r="U684">
        <f t="shared" si="31"/>
        <v>14905088</v>
      </c>
      <c r="V684">
        <f t="shared" si="32"/>
        <v>8630796</v>
      </c>
    </row>
    <row r="685" spans="1:22" x14ac:dyDescent="0.3">
      <c r="A685" s="2" t="s">
        <v>702</v>
      </c>
      <c r="B685" s="2" t="s">
        <v>1071</v>
      </c>
      <c r="C685" s="2" t="s">
        <v>1633</v>
      </c>
      <c r="D685" s="2" t="s">
        <v>1636</v>
      </c>
      <c r="E685" s="2">
        <v>2024</v>
      </c>
      <c r="F685" s="2" t="s">
        <v>1639</v>
      </c>
      <c r="G685" s="2">
        <v>4687</v>
      </c>
      <c r="H685" s="2">
        <v>16146</v>
      </c>
      <c r="I685" s="2">
        <v>9238</v>
      </c>
      <c r="J685" s="2">
        <v>393173</v>
      </c>
      <c r="K685" s="2">
        <v>14.84</v>
      </c>
      <c r="L685" s="2">
        <v>10</v>
      </c>
      <c r="M685" s="2">
        <v>1.44</v>
      </c>
      <c r="N685" s="2">
        <v>16.14</v>
      </c>
      <c r="O685" s="2">
        <v>77.31</v>
      </c>
      <c r="P685" s="2">
        <v>1.3</v>
      </c>
      <c r="Q685" s="2">
        <v>9515</v>
      </c>
      <c r="R685" s="2">
        <v>8150</v>
      </c>
      <c r="S685" s="2">
        <v>7</v>
      </c>
      <c r="T685">
        <f t="shared" si="30"/>
        <v>75676302</v>
      </c>
      <c r="U685">
        <f t="shared" si="31"/>
        <v>43298506</v>
      </c>
      <c r="V685">
        <f t="shared" si="32"/>
        <v>31984623</v>
      </c>
    </row>
    <row r="686" spans="1:22" x14ac:dyDescent="0.3">
      <c r="A686" s="2" t="s">
        <v>703</v>
      </c>
      <c r="B686" s="2" t="s">
        <v>1498</v>
      </c>
      <c r="C686" s="2" t="s">
        <v>1632</v>
      </c>
      <c r="D686" s="2" t="s">
        <v>1638</v>
      </c>
      <c r="E686" s="2">
        <v>2023</v>
      </c>
      <c r="F686" s="2" t="s">
        <v>1641</v>
      </c>
      <c r="G686" s="2">
        <v>4904</v>
      </c>
      <c r="H686" s="2">
        <v>6738</v>
      </c>
      <c r="I686" s="2">
        <v>4511</v>
      </c>
      <c r="J686" s="2">
        <v>405718</v>
      </c>
      <c r="K686" s="2">
        <v>13.34</v>
      </c>
      <c r="L686" s="2">
        <v>18</v>
      </c>
      <c r="M686" s="2">
        <v>1.85</v>
      </c>
      <c r="N686" s="2">
        <v>22.3</v>
      </c>
      <c r="O686" s="2">
        <v>56.38</v>
      </c>
      <c r="P686" s="2">
        <v>4.3</v>
      </c>
      <c r="Q686" s="2">
        <v>4920</v>
      </c>
      <c r="R686" s="2">
        <v>564</v>
      </c>
      <c r="S686" s="2">
        <v>6</v>
      </c>
      <c r="T686">
        <f t="shared" si="30"/>
        <v>33043152</v>
      </c>
      <c r="U686">
        <f t="shared" si="31"/>
        <v>22121944</v>
      </c>
      <c r="V686">
        <f t="shared" si="32"/>
        <v>10515490</v>
      </c>
    </row>
    <row r="687" spans="1:22" x14ac:dyDescent="0.3">
      <c r="A687" s="2" t="s">
        <v>704</v>
      </c>
      <c r="B687" s="2" t="s">
        <v>1499</v>
      </c>
      <c r="C687" s="2" t="s">
        <v>1634</v>
      </c>
      <c r="D687" s="2" t="s">
        <v>1636</v>
      </c>
      <c r="E687" s="2">
        <v>2023</v>
      </c>
      <c r="F687" s="2" t="s">
        <v>1641</v>
      </c>
      <c r="G687" s="2">
        <v>3227</v>
      </c>
      <c r="H687" s="2">
        <v>17077</v>
      </c>
      <c r="I687" s="2">
        <v>8804</v>
      </c>
      <c r="J687" s="2">
        <v>463663</v>
      </c>
      <c r="K687" s="2">
        <v>5.57</v>
      </c>
      <c r="L687" s="2">
        <v>2</v>
      </c>
      <c r="M687" s="2">
        <v>1.82</v>
      </c>
      <c r="N687" s="2">
        <v>18.32</v>
      </c>
      <c r="O687" s="2">
        <v>59.51</v>
      </c>
      <c r="P687" s="2">
        <v>3.2</v>
      </c>
      <c r="Q687" s="2">
        <v>16385</v>
      </c>
      <c r="R687" s="2">
        <v>5427</v>
      </c>
      <c r="S687" s="2">
        <v>6</v>
      </c>
      <c r="T687">
        <f t="shared" si="30"/>
        <v>55107479</v>
      </c>
      <c r="U687">
        <f t="shared" si="31"/>
        <v>28410508</v>
      </c>
      <c r="V687">
        <f t="shared" si="32"/>
        <v>26233308</v>
      </c>
    </row>
    <row r="688" spans="1:22" x14ac:dyDescent="0.3">
      <c r="A688" s="2" t="s">
        <v>705</v>
      </c>
      <c r="B688" s="2" t="s">
        <v>1500</v>
      </c>
      <c r="C688" s="2" t="s">
        <v>1634</v>
      </c>
      <c r="D688" s="2" t="s">
        <v>1638</v>
      </c>
      <c r="E688" s="2">
        <v>2024</v>
      </c>
      <c r="F688" s="2" t="s">
        <v>1640</v>
      </c>
      <c r="G688" s="2">
        <v>2178</v>
      </c>
      <c r="H688" s="2">
        <v>17004</v>
      </c>
      <c r="I688" s="2">
        <v>10552</v>
      </c>
      <c r="J688" s="2">
        <v>342575</v>
      </c>
      <c r="K688" s="2">
        <v>2.93</v>
      </c>
      <c r="L688" s="2">
        <v>6</v>
      </c>
      <c r="M688" s="2">
        <v>5.13</v>
      </c>
      <c r="N688" s="2">
        <v>12.71</v>
      </c>
      <c r="O688" s="2">
        <v>32.630000000000003</v>
      </c>
      <c r="P688" s="2">
        <v>3.7</v>
      </c>
      <c r="Q688" s="2">
        <v>18240</v>
      </c>
      <c r="R688" s="2">
        <v>5515</v>
      </c>
      <c r="S688" s="2">
        <v>13</v>
      </c>
      <c r="T688">
        <f t="shared" si="30"/>
        <v>37034712</v>
      </c>
      <c r="U688">
        <f t="shared" si="31"/>
        <v>22982256</v>
      </c>
      <c r="V688">
        <f t="shared" si="32"/>
        <v>13709881</v>
      </c>
    </row>
    <row r="689" spans="1:22" x14ac:dyDescent="0.3">
      <c r="A689" s="2" t="s">
        <v>706</v>
      </c>
      <c r="B689" s="2" t="s">
        <v>1313</v>
      </c>
      <c r="C689" s="2" t="s">
        <v>1634</v>
      </c>
      <c r="D689" s="2" t="s">
        <v>1637</v>
      </c>
      <c r="E689" s="2">
        <v>2023</v>
      </c>
      <c r="F689" s="2" t="s">
        <v>1639</v>
      </c>
      <c r="G689" s="2">
        <v>2230</v>
      </c>
      <c r="H689" s="2">
        <v>5219</v>
      </c>
      <c r="I689" s="2">
        <v>7074</v>
      </c>
      <c r="J689" s="2">
        <v>461124</v>
      </c>
      <c r="K689" s="2">
        <v>7.34</v>
      </c>
      <c r="L689" s="2">
        <v>13</v>
      </c>
      <c r="M689" s="2">
        <v>8.4499999999999993</v>
      </c>
      <c r="N689" s="2">
        <v>24.8</v>
      </c>
      <c r="O689" s="2">
        <v>81.59</v>
      </c>
      <c r="P689" s="2">
        <v>3.8</v>
      </c>
      <c r="Q689" s="2">
        <v>8985</v>
      </c>
      <c r="R689" s="2">
        <v>8215</v>
      </c>
      <c r="S689" s="2">
        <v>4</v>
      </c>
      <c r="T689">
        <f t="shared" si="30"/>
        <v>11638370</v>
      </c>
      <c r="U689">
        <f t="shared" si="31"/>
        <v>15775020</v>
      </c>
      <c r="V689">
        <f t="shared" si="32"/>
        <v>-4597774</v>
      </c>
    </row>
    <row r="690" spans="1:22" x14ac:dyDescent="0.3">
      <c r="A690" s="2" t="s">
        <v>707</v>
      </c>
      <c r="B690" s="2" t="s">
        <v>1170</v>
      </c>
      <c r="C690" s="2" t="s">
        <v>1634</v>
      </c>
      <c r="D690" s="2" t="s">
        <v>1635</v>
      </c>
      <c r="E690" s="2">
        <v>2024</v>
      </c>
      <c r="F690" s="2" t="s">
        <v>1640</v>
      </c>
      <c r="G690" s="2">
        <v>4942</v>
      </c>
      <c r="H690" s="2">
        <v>1802</v>
      </c>
      <c r="I690" s="2">
        <v>11392</v>
      </c>
      <c r="J690" s="2">
        <v>79336</v>
      </c>
      <c r="K690" s="2">
        <v>11.12</v>
      </c>
      <c r="L690" s="2">
        <v>13</v>
      </c>
      <c r="M690" s="2">
        <v>0.8</v>
      </c>
      <c r="N690" s="2">
        <v>6.65</v>
      </c>
      <c r="O690" s="2">
        <v>11.94</v>
      </c>
      <c r="P690" s="2">
        <v>2.2000000000000002</v>
      </c>
      <c r="Q690" s="2">
        <v>20965</v>
      </c>
      <c r="R690" s="2">
        <v>387</v>
      </c>
      <c r="S690" s="2">
        <v>7</v>
      </c>
      <c r="T690">
        <f t="shared" si="30"/>
        <v>8905484</v>
      </c>
      <c r="U690">
        <f t="shared" si="31"/>
        <v>56299264</v>
      </c>
      <c r="V690">
        <f t="shared" si="32"/>
        <v>-47473116</v>
      </c>
    </row>
    <row r="691" spans="1:22" x14ac:dyDescent="0.3">
      <c r="A691" s="2" t="s">
        <v>708</v>
      </c>
      <c r="B691" s="2" t="s">
        <v>1501</v>
      </c>
      <c r="C691" s="2" t="s">
        <v>1632</v>
      </c>
      <c r="D691" s="2" t="s">
        <v>1636</v>
      </c>
      <c r="E691" s="2">
        <v>2024</v>
      </c>
      <c r="F691" s="2" t="s">
        <v>1639</v>
      </c>
      <c r="G691" s="2">
        <v>187</v>
      </c>
      <c r="H691" s="2">
        <v>13644</v>
      </c>
      <c r="I691" s="2">
        <v>11235</v>
      </c>
      <c r="J691" s="2">
        <v>353136</v>
      </c>
      <c r="K691" s="2">
        <v>7.39</v>
      </c>
      <c r="L691" s="2">
        <v>12</v>
      </c>
      <c r="M691" s="2">
        <v>7.07</v>
      </c>
      <c r="N691" s="2">
        <v>20.83</v>
      </c>
      <c r="O691" s="2">
        <v>37.89</v>
      </c>
      <c r="P691" s="2">
        <v>2.9</v>
      </c>
      <c r="Q691" s="2">
        <v>20164</v>
      </c>
      <c r="R691" s="2">
        <v>3295</v>
      </c>
      <c r="S691" s="2">
        <v>14</v>
      </c>
      <c r="T691">
        <f t="shared" si="30"/>
        <v>2551428</v>
      </c>
      <c r="U691">
        <f t="shared" si="31"/>
        <v>2100945</v>
      </c>
      <c r="V691">
        <f t="shared" si="32"/>
        <v>97347</v>
      </c>
    </row>
    <row r="692" spans="1:22" x14ac:dyDescent="0.3">
      <c r="A692" s="2" t="s">
        <v>709</v>
      </c>
      <c r="B692" s="2" t="s">
        <v>1502</v>
      </c>
      <c r="C692" s="2" t="s">
        <v>1632</v>
      </c>
      <c r="D692" s="2" t="s">
        <v>1635</v>
      </c>
      <c r="E692" s="2">
        <v>2024</v>
      </c>
      <c r="F692" s="2" t="s">
        <v>1640</v>
      </c>
      <c r="G692" s="2">
        <v>3522</v>
      </c>
      <c r="H692" s="2">
        <v>18870</v>
      </c>
      <c r="I692" s="2">
        <v>4664</v>
      </c>
      <c r="J692" s="2">
        <v>105350</v>
      </c>
      <c r="K692" s="2">
        <v>7.25</v>
      </c>
      <c r="L692" s="2">
        <v>11</v>
      </c>
      <c r="M692" s="2">
        <v>6.54</v>
      </c>
      <c r="N692" s="2">
        <v>10.67</v>
      </c>
      <c r="O692" s="2">
        <v>67.739999999999995</v>
      </c>
      <c r="P692" s="2">
        <v>4.8</v>
      </c>
      <c r="Q692" s="2">
        <v>5631</v>
      </c>
      <c r="R692" s="2">
        <v>9167</v>
      </c>
      <c r="S692" s="2">
        <v>5</v>
      </c>
      <c r="T692">
        <f t="shared" si="30"/>
        <v>66460140</v>
      </c>
      <c r="U692">
        <f t="shared" si="31"/>
        <v>16426608</v>
      </c>
      <c r="V692">
        <f t="shared" si="32"/>
        <v>49928182</v>
      </c>
    </row>
    <row r="693" spans="1:22" x14ac:dyDescent="0.3">
      <c r="A693" s="2" t="s">
        <v>710</v>
      </c>
      <c r="B693" s="2" t="s">
        <v>1196</v>
      </c>
      <c r="C693" s="2" t="s">
        <v>1634</v>
      </c>
      <c r="D693" s="2" t="s">
        <v>1635</v>
      </c>
      <c r="E693" s="2">
        <v>2023</v>
      </c>
      <c r="F693" s="2" t="s">
        <v>1641</v>
      </c>
      <c r="G693" s="2">
        <v>2882</v>
      </c>
      <c r="H693" s="2">
        <v>11555</v>
      </c>
      <c r="I693" s="2">
        <v>10931</v>
      </c>
      <c r="J693" s="2">
        <v>119561</v>
      </c>
      <c r="K693" s="2">
        <v>12.57</v>
      </c>
      <c r="L693" s="2">
        <v>8</v>
      </c>
      <c r="M693" s="2">
        <v>8.73</v>
      </c>
      <c r="N693" s="2">
        <v>16.22</v>
      </c>
      <c r="O693" s="2">
        <v>16.41</v>
      </c>
      <c r="P693" s="2">
        <v>4.0999999999999996</v>
      </c>
      <c r="Q693" s="2">
        <v>12152</v>
      </c>
      <c r="R693" s="2">
        <v>2092</v>
      </c>
      <c r="S693" s="2">
        <v>14</v>
      </c>
      <c r="T693">
        <f t="shared" si="30"/>
        <v>33301510</v>
      </c>
      <c r="U693">
        <f t="shared" si="31"/>
        <v>31503142</v>
      </c>
      <c r="V693">
        <f t="shared" si="32"/>
        <v>1678807</v>
      </c>
    </row>
    <row r="694" spans="1:22" x14ac:dyDescent="0.3">
      <c r="A694" s="2" t="s">
        <v>711</v>
      </c>
      <c r="B694" s="2" t="s">
        <v>1328</v>
      </c>
      <c r="C694" s="2" t="s">
        <v>1633</v>
      </c>
      <c r="D694" s="2" t="s">
        <v>1638</v>
      </c>
      <c r="E694" s="2">
        <v>2024</v>
      </c>
      <c r="F694" s="2" t="s">
        <v>1639</v>
      </c>
      <c r="G694" s="2">
        <v>3629</v>
      </c>
      <c r="H694" s="2">
        <v>5940</v>
      </c>
      <c r="I694" s="2">
        <v>14017</v>
      </c>
      <c r="J694" s="2">
        <v>364099</v>
      </c>
      <c r="K694" s="2">
        <v>5.42</v>
      </c>
      <c r="L694" s="2">
        <v>0</v>
      </c>
      <c r="M694" s="2">
        <v>2.44</v>
      </c>
      <c r="N694" s="2">
        <v>18.18</v>
      </c>
      <c r="O694" s="2">
        <v>24.65</v>
      </c>
      <c r="P694" s="2">
        <v>4.9000000000000004</v>
      </c>
      <c r="Q694" s="2">
        <v>15879</v>
      </c>
      <c r="R694" s="2">
        <v>7550</v>
      </c>
      <c r="S694" s="2">
        <v>13</v>
      </c>
      <c r="T694">
        <f t="shared" si="30"/>
        <v>21556260</v>
      </c>
      <c r="U694">
        <f t="shared" si="31"/>
        <v>50867693</v>
      </c>
      <c r="V694">
        <f t="shared" si="32"/>
        <v>-29675532</v>
      </c>
    </row>
    <row r="695" spans="1:22" x14ac:dyDescent="0.3">
      <c r="A695" s="2" t="s">
        <v>712</v>
      </c>
      <c r="B695" s="2" t="s">
        <v>1216</v>
      </c>
      <c r="C695" s="2" t="s">
        <v>1632</v>
      </c>
      <c r="D695" s="2" t="s">
        <v>1635</v>
      </c>
      <c r="E695" s="2">
        <v>2024</v>
      </c>
      <c r="F695" s="2" t="s">
        <v>1642</v>
      </c>
      <c r="G695" s="2">
        <v>3081</v>
      </c>
      <c r="H695" s="2">
        <v>4572</v>
      </c>
      <c r="I695" s="2">
        <v>8633</v>
      </c>
      <c r="J695" s="2">
        <v>111240</v>
      </c>
      <c r="K695" s="2">
        <v>12.9</v>
      </c>
      <c r="L695" s="2">
        <v>18</v>
      </c>
      <c r="M695" s="2">
        <v>4.5</v>
      </c>
      <c r="N695" s="2">
        <v>15.84</v>
      </c>
      <c r="O695" s="2">
        <v>57.14</v>
      </c>
      <c r="P695" s="2">
        <v>4</v>
      </c>
      <c r="Q695" s="2">
        <v>16403</v>
      </c>
      <c r="R695" s="2">
        <v>3025</v>
      </c>
      <c r="S695" s="2">
        <v>11</v>
      </c>
      <c r="T695">
        <f t="shared" si="30"/>
        <v>14086332</v>
      </c>
      <c r="U695">
        <f t="shared" si="31"/>
        <v>26598273</v>
      </c>
      <c r="V695">
        <f t="shared" si="32"/>
        <v>-12623181</v>
      </c>
    </row>
    <row r="696" spans="1:22" x14ac:dyDescent="0.3">
      <c r="A696" s="2" t="s">
        <v>713</v>
      </c>
      <c r="B696" s="2" t="s">
        <v>1503</v>
      </c>
      <c r="C696" s="2" t="s">
        <v>1633</v>
      </c>
      <c r="D696" s="2" t="s">
        <v>1637</v>
      </c>
      <c r="E696" s="2">
        <v>2024</v>
      </c>
      <c r="F696" s="2" t="s">
        <v>1641</v>
      </c>
      <c r="G696" s="2">
        <v>4214</v>
      </c>
      <c r="H696" s="2">
        <v>15098</v>
      </c>
      <c r="I696" s="2">
        <v>12061</v>
      </c>
      <c r="J696" s="2">
        <v>201165</v>
      </c>
      <c r="K696" s="2">
        <v>6.1</v>
      </c>
      <c r="L696" s="2">
        <v>10</v>
      </c>
      <c r="M696" s="2">
        <v>9.26</v>
      </c>
      <c r="N696" s="2">
        <v>3.51</v>
      </c>
      <c r="O696" s="2">
        <v>54.8</v>
      </c>
      <c r="P696" s="2">
        <v>1.7</v>
      </c>
      <c r="Q696" s="2">
        <v>17413</v>
      </c>
      <c r="R696" s="2">
        <v>1220</v>
      </c>
      <c r="S696" s="2">
        <v>3</v>
      </c>
      <c r="T696">
        <f t="shared" si="30"/>
        <v>63622972</v>
      </c>
      <c r="U696">
        <f t="shared" si="31"/>
        <v>50825054</v>
      </c>
      <c r="V696">
        <f t="shared" si="32"/>
        <v>12596753</v>
      </c>
    </row>
    <row r="697" spans="1:22" x14ac:dyDescent="0.3">
      <c r="A697" s="2" t="s">
        <v>714</v>
      </c>
      <c r="B697" s="2" t="s">
        <v>1252</v>
      </c>
      <c r="C697" s="2" t="s">
        <v>1632</v>
      </c>
      <c r="D697" s="2" t="s">
        <v>1638</v>
      </c>
      <c r="E697" s="2">
        <v>2024</v>
      </c>
      <c r="F697" s="2" t="s">
        <v>1642</v>
      </c>
      <c r="G697" s="2">
        <v>2643</v>
      </c>
      <c r="H697" s="2">
        <v>15787</v>
      </c>
      <c r="I697" s="2">
        <v>7588</v>
      </c>
      <c r="J697" s="2">
        <v>449371</v>
      </c>
      <c r="K697" s="2">
        <v>4.92</v>
      </c>
      <c r="L697" s="2">
        <v>18</v>
      </c>
      <c r="M697" s="2">
        <v>6.6</v>
      </c>
      <c r="N697" s="2">
        <v>11.07</v>
      </c>
      <c r="O697" s="2">
        <v>69.11</v>
      </c>
      <c r="P697" s="2">
        <v>1.3</v>
      </c>
      <c r="Q697" s="2">
        <v>20671</v>
      </c>
      <c r="R697" s="2">
        <v>5410</v>
      </c>
      <c r="S697" s="2">
        <v>14</v>
      </c>
      <c r="T697">
        <f t="shared" si="30"/>
        <v>41725041</v>
      </c>
      <c r="U697">
        <f t="shared" si="31"/>
        <v>20055084</v>
      </c>
      <c r="V697">
        <f t="shared" si="32"/>
        <v>21220586</v>
      </c>
    </row>
    <row r="698" spans="1:22" x14ac:dyDescent="0.3">
      <c r="A698" s="2" t="s">
        <v>715</v>
      </c>
      <c r="B698" s="2" t="s">
        <v>1274</v>
      </c>
      <c r="C698" s="2" t="s">
        <v>1634</v>
      </c>
      <c r="D698" s="2" t="s">
        <v>1637</v>
      </c>
      <c r="E698" s="2">
        <v>2024</v>
      </c>
      <c r="F698" s="2" t="s">
        <v>1641</v>
      </c>
      <c r="G698" s="2">
        <v>4350</v>
      </c>
      <c r="H698" s="2">
        <v>15465</v>
      </c>
      <c r="I698" s="2">
        <v>1026</v>
      </c>
      <c r="J698" s="2">
        <v>96607</v>
      </c>
      <c r="K698" s="2">
        <v>6.81</v>
      </c>
      <c r="L698" s="2">
        <v>17</v>
      </c>
      <c r="M698" s="2">
        <v>3.89</v>
      </c>
      <c r="N698" s="2">
        <v>14.04</v>
      </c>
      <c r="O698" s="2">
        <v>75.010000000000005</v>
      </c>
      <c r="P698" s="2">
        <v>3.3</v>
      </c>
      <c r="Q698" s="2">
        <v>10970</v>
      </c>
      <c r="R698" s="2">
        <v>546</v>
      </c>
      <c r="S698" s="2">
        <v>4</v>
      </c>
      <c r="T698">
        <f t="shared" si="30"/>
        <v>67272750</v>
      </c>
      <c r="U698">
        <f t="shared" si="31"/>
        <v>4463100</v>
      </c>
      <c r="V698">
        <f t="shared" si="32"/>
        <v>62713043</v>
      </c>
    </row>
    <row r="699" spans="1:22" x14ac:dyDescent="0.3">
      <c r="A699" s="2" t="s">
        <v>716</v>
      </c>
      <c r="B699" s="2" t="s">
        <v>1504</v>
      </c>
      <c r="C699" s="2" t="s">
        <v>1632</v>
      </c>
      <c r="D699" s="2" t="s">
        <v>1636</v>
      </c>
      <c r="E699" s="2">
        <v>2024</v>
      </c>
      <c r="F699" s="2" t="s">
        <v>1639</v>
      </c>
      <c r="G699" s="2">
        <v>3868</v>
      </c>
      <c r="H699" s="2">
        <v>11019</v>
      </c>
      <c r="I699" s="2">
        <v>12539</v>
      </c>
      <c r="J699" s="2">
        <v>476703</v>
      </c>
      <c r="K699" s="2">
        <v>11.44</v>
      </c>
      <c r="L699" s="2">
        <v>11</v>
      </c>
      <c r="M699" s="2">
        <v>1.31</v>
      </c>
      <c r="N699" s="2">
        <v>21.23</v>
      </c>
      <c r="O699" s="2">
        <v>20.29</v>
      </c>
      <c r="P699" s="2">
        <v>2.4</v>
      </c>
      <c r="Q699" s="2">
        <v>18349</v>
      </c>
      <c r="R699" s="2">
        <v>6727</v>
      </c>
      <c r="S699" s="2">
        <v>10</v>
      </c>
      <c r="T699">
        <f t="shared" si="30"/>
        <v>42621492</v>
      </c>
      <c r="U699">
        <f t="shared" si="31"/>
        <v>48500852</v>
      </c>
      <c r="V699">
        <f t="shared" si="32"/>
        <v>-6356063</v>
      </c>
    </row>
    <row r="700" spans="1:22" x14ac:dyDescent="0.3">
      <c r="A700" s="2" t="s">
        <v>717</v>
      </c>
      <c r="B700" s="2" t="s">
        <v>1105</v>
      </c>
      <c r="C700" s="2" t="s">
        <v>1633</v>
      </c>
      <c r="D700" s="2" t="s">
        <v>1638</v>
      </c>
      <c r="E700" s="2">
        <v>2023</v>
      </c>
      <c r="F700" s="2" t="s">
        <v>1639</v>
      </c>
      <c r="G700" s="2">
        <v>4188</v>
      </c>
      <c r="H700" s="2">
        <v>14880</v>
      </c>
      <c r="I700" s="2">
        <v>1064</v>
      </c>
      <c r="J700" s="2">
        <v>236740</v>
      </c>
      <c r="K700" s="2">
        <v>1.89</v>
      </c>
      <c r="L700" s="2">
        <v>0</v>
      </c>
      <c r="M700" s="2">
        <v>2.62</v>
      </c>
      <c r="N700" s="2">
        <v>11.09</v>
      </c>
      <c r="O700" s="2">
        <v>11.47</v>
      </c>
      <c r="P700" s="2">
        <v>2.1</v>
      </c>
      <c r="Q700" s="2">
        <v>13040</v>
      </c>
      <c r="R700" s="2">
        <v>2996</v>
      </c>
      <c r="S700" s="2">
        <v>12</v>
      </c>
      <c r="T700">
        <f t="shared" si="30"/>
        <v>62317440</v>
      </c>
      <c r="U700">
        <f t="shared" si="31"/>
        <v>4456032</v>
      </c>
      <c r="V700">
        <f t="shared" si="32"/>
        <v>57624668</v>
      </c>
    </row>
    <row r="701" spans="1:22" x14ac:dyDescent="0.3">
      <c r="A701" s="2" t="s">
        <v>718</v>
      </c>
      <c r="B701" s="2" t="s">
        <v>1505</v>
      </c>
      <c r="C701" s="2" t="s">
        <v>1633</v>
      </c>
      <c r="D701" s="2" t="s">
        <v>1637</v>
      </c>
      <c r="E701" s="2">
        <v>2024</v>
      </c>
      <c r="F701" s="2" t="s">
        <v>1639</v>
      </c>
      <c r="G701" s="2">
        <v>3873</v>
      </c>
      <c r="H701" s="2">
        <v>13365</v>
      </c>
      <c r="I701" s="2">
        <v>10387</v>
      </c>
      <c r="J701" s="2">
        <v>464179</v>
      </c>
      <c r="K701" s="2">
        <v>2.95</v>
      </c>
      <c r="L701" s="2">
        <v>18</v>
      </c>
      <c r="M701" s="2">
        <v>5.81</v>
      </c>
      <c r="N701" s="2">
        <v>22.97</v>
      </c>
      <c r="O701" s="2">
        <v>65.17</v>
      </c>
      <c r="P701" s="2">
        <v>4.2</v>
      </c>
      <c r="Q701" s="2">
        <v>19371</v>
      </c>
      <c r="R701" s="2">
        <v>821</v>
      </c>
      <c r="S701" s="2">
        <v>12</v>
      </c>
      <c r="T701">
        <f t="shared" si="30"/>
        <v>51762645</v>
      </c>
      <c r="U701">
        <f t="shared" si="31"/>
        <v>40228851</v>
      </c>
      <c r="V701">
        <f t="shared" si="32"/>
        <v>11069615</v>
      </c>
    </row>
    <row r="702" spans="1:22" x14ac:dyDescent="0.3">
      <c r="A702" s="2" t="s">
        <v>719</v>
      </c>
      <c r="B702" s="2" t="s">
        <v>1316</v>
      </c>
      <c r="C702" s="2" t="s">
        <v>1632</v>
      </c>
      <c r="D702" s="2" t="s">
        <v>1637</v>
      </c>
      <c r="E702" s="2">
        <v>2023</v>
      </c>
      <c r="F702" s="2" t="s">
        <v>1639</v>
      </c>
      <c r="G702" s="2">
        <v>4092</v>
      </c>
      <c r="H702" s="2">
        <v>9625</v>
      </c>
      <c r="I702" s="2">
        <v>12549</v>
      </c>
      <c r="J702" s="2">
        <v>231196</v>
      </c>
      <c r="K702" s="2">
        <v>14.27</v>
      </c>
      <c r="L702" s="2">
        <v>19</v>
      </c>
      <c r="M702" s="2">
        <v>7.18</v>
      </c>
      <c r="N702" s="2">
        <v>11.01</v>
      </c>
      <c r="O702" s="2">
        <v>34.11</v>
      </c>
      <c r="P702" s="2">
        <v>2.5</v>
      </c>
      <c r="Q702" s="2">
        <v>6097</v>
      </c>
      <c r="R702" s="2">
        <v>2263</v>
      </c>
      <c r="S702" s="2">
        <v>10</v>
      </c>
      <c r="T702">
        <f t="shared" si="30"/>
        <v>39385500</v>
      </c>
      <c r="U702">
        <f t="shared" si="31"/>
        <v>51350508</v>
      </c>
      <c r="V702">
        <f t="shared" si="32"/>
        <v>-12196204</v>
      </c>
    </row>
    <row r="703" spans="1:22" x14ac:dyDescent="0.3">
      <c r="A703" s="2" t="s">
        <v>720</v>
      </c>
      <c r="B703" s="2" t="s">
        <v>1506</v>
      </c>
      <c r="C703" s="2" t="s">
        <v>1632</v>
      </c>
      <c r="D703" s="2" t="s">
        <v>1638</v>
      </c>
      <c r="E703" s="2">
        <v>2024</v>
      </c>
      <c r="F703" s="2" t="s">
        <v>1642</v>
      </c>
      <c r="G703" s="2">
        <v>1956</v>
      </c>
      <c r="H703" s="2">
        <v>4791</v>
      </c>
      <c r="I703" s="2">
        <v>14545</v>
      </c>
      <c r="J703" s="2">
        <v>365014</v>
      </c>
      <c r="K703" s="2">
        <v>2.63</v>
      </c>
      <c r="L703" s="2">
        <v>16</v>
      </c>
      <c r="M703" s="2">
        <v>1.24</v>
      </c>
      <c r="N703" s="2">
        <v>13.72</v>
      </c>
      <c r="O703" s="2">
        <v>60.08</v>
      </c>
      <c r="P703" s="2">
        <v>2.2999999999999998</v>
      </c>
      <c r="Q703" s="2">
        <v>6036</v>
      </c>
      <c r="R703" s="2">
        <v>9643</v>
      </c>
      <c r="S703" s="2">
        <v>7</v>
      </c>
      <c r="T703">
        <f t="shared" si="30"/>
        <v>9371196</v>
      </c>
      <c r="U703">
        <f t="shared" si="31"/>
        <v>28450020</v>
      </c>
      <c r="V703">
        <f t="shared" si="32"/>
        <v>-19443838</v>
      </c>
    </row>
    <row r="704" spans="1:22" x14ac:dyDescent="0.3">
      <c r="A704" s="2" t="s">
        <v>721</v>
      </c>
      <c r="B704" s="2" t="s">
        <v>1032</v>
      </c>
      <c r="C704" s="2" t="s">
        <v>1633</v>
      </c>
      <c r="D704" s="2" t="s">
        <v>1638</v>
      </c>
      <c r="E704" s="2">
        <v>2024</v>
      </c>
      <c r="F704" s="2" t="s">
        <v>1641</v>
      </c>
      <c r="G704" s="2">
        <v>810</v>
      </c>
      <c r="H704" s="2">
        <v>5533</v>
      </c>
      <c r="I704" s="2">
        <v>1445</v>
      </c>
      <c r="J704" s="2">
        <v>499763</v>
      </c>
      <c r="K704" s="2">
        <v>8.52</v>
      </c>
      <c r="L704" s="2">
        <v>4</v>
      </c>
      <c r="M704" s="2">
        <v>6</v>
      </c>
      <c r="N704" s="2">
        <v>19.91</v>
      </c>
      <c r="O704" s="2">
        <v>22.04</v>
      </c>
      <c r="P704" s="2">
        <v>4.4000000000000004</v>
      </c>
      <c r="Q704" s="2">
        <v>18209</v>
      </c>
      <c r="R704" s="2">
        <v>4080</v>
      </c>
      <c r="S704" s="2">
        <v>11</v>
      </c>
      <c r="T704">
        <f t="shared" si="30"/>
        <v>4481730</v>
      </c>
      <c r="U704">
        <f t="shared" si="31"/>
        <v>1170450</v>
      </c>
      <c r="V704">
        <f t="shared" si="32"/>
        <v>2811517</v>
      </c>
    </row>
    <row r="705" spans="1:22" x14ac:dyDescent="0.3">
      <c r="A705" s="2" t="s">
        <v>722</v>
      </c>
      <c r="B705" s="2" t="s">
        <v>1507</v>
      </c>
      <c r="C705" s="2" t="s">
        <v>1632</v>
      </c>
      <c r="D705" s="2" t="s">
        <v>1637</v>
      </c>
      <c r="E705" s="2">
        <v>2024</v>
      </c>
      <c r="F705" s="2" t="s">
        <v>1639</v>
      </c>
      <c r="G705" s="2">
        <v>3495</v>
      </c>
      <c r="H705" s="2">
        <v>6605</v>
      </c>
      <c r="I705" s="2">
        <v>8344</v>
      </c>
      <c r="J705" s="2">
        <v>114110</v>
      </c>
      <c r="K705" s="2">
        <v>8.69</v>
      </c>
      <c r="L705" s="2">
        <v>2</v>
      </c>
      <c r="M705" s="2">
        <v>5.5</v>
      </c>
      <c r="N705" s="2">
        <v>14.58</v>
      </c>
      <c r="O705" s="2">
        <v>47.52</v>
      </c>
      <c r="P705" s="2">
        <v>4.4000000000000004</v>
      </c>
      <c r="Q705" s="2">
        <v>11457</v>
      </c>
      <c r="R705" s="2">
        <v>4602</v>
      </c>
      <c r="S705" s="2">
        <v>11</v>
      </c>
      <c r="T705">
        <f t="shared" si="30"/>
        <v>23084475</v>
      </c>
      <c r="U705">
        <f t="shared" si="31"/>
        <v>29162280</v>
      </c>
      <c r="V705">
        <f t="shared" si="32"/>
        <v>-6191915</v>
      </c>
    </row>
    <row r="706" spans="1:22" x14ac:dyDescent="0.3">
      <c r="A706" s="2" t="s">
        <v>723</v>
      </c>
      <c r="B706" s="2" t="s">
        <v>1262</v>
      </c>
      <c r="C706" s="2" t="s">
        <v>1632</v>
      </c>
      <c r="D706" s="2" t="s">
        <v>1637</v>
      </c>
      <c r="E706" s="2">
        <v>2024</v>
      </c>
      <c r="F706" s="2" t="s">
        <v>1639</v>
      </c>
      <c r="G706" s="2">
        <v>949</v>
      </c>
      <c r="H706" s="2">
        <v>18587</v>
      </c>
      <c r="I706" s="2">
        <v>14506</v>
      </c>
      <c r="J706" s="2">
        <v>234626</v>
      </c>
      <c r="K706" s="2">
        <v>7.34</v>
      </c>
      <c r="L706" s="2">
        <v>1</v>
      </c>
      <c r="M706" s="2">
        <v>5.14</v>
      </c>
      <c r="N706" s="2">
        <v>24.01</v>
      </c>
      <c r="O706" s="2">
        <v>50.35</v>
      </c>
      <c r="P706" s="2">
        <v>2.4</v>
      </c>
      <c r="Q706" s="2">
        <v>5662</v>
      </c>
      <c r="R706" s="2">
        <v>1825</v>
      </c>
      <c r="S706" s="2">
        <v>10</v>
      </c>
      <c r="T706">
        <f t="shared" si="30"/>
        <v>17639063</v>
      </c>
      <c r="U706">
        <f t="shared" si="31"/>
        <v>13766194</v>
      </c>
      <c r="V706">
        <f t="shared" si="32"/>
        <v>3638243</v>
      </c>
    </row>
    <row r="707" spans="1:22" x14ac:dyDescent="0.3">
      <c r="A707" s="2" t="s">
        <v>724</v>
      </c>
      <c r="B707" s="2" t="s">
        <v>1508</v>
      </c>
      <c r="C707" s="2" t="s">
        <v>1632</v>
      </c>
      <c r="D707" s="2" t="s">
        <v>1637</v>
      </c>
      <c r="E707" s="2">
        <v>2024</v>
      </c>
      <c r="F707" s="2" t="s">
        <v>1641</v>
      </c>
      <c r="G707" s="2">
        <v>4505</v>
      </c>
      <c r="H707" s="2">
        <v>9633</v>
      </c>
      <c r="I707" s="2">
        <v>6369</v>
      </c>
      <c r="J707" s="2">
        <v>202008</v>
      </c>
      <c r="K707" s="2">
        <v>9.67</v>
      </c>
      <c r="L707" s="2">
        <v>2</v>
      </c>
      <c r="M707" s="2">
        <v>6.9</v>
      </c>
      <c r="N707" s="2">
        <v>16.510000000000002</v>
      </c>
      <c r="O707" s="2">
        <v>56.81</v>
      </c>
      <c r="P707" s="2">
        <v>4.3</v>
      </c>
      <c r="Q707" s="2">
        <v>1803</v>
      </c>
      <c r="R707" s="2">
        <v>8985</v>
      </c>
      <c r="S707" s="2">
        <v>5</v>
      </c>
      <c r="T707">
        <f t="shared" ref="T707:T770" si="33">G707*H707</f>
        <v>43396665</v>
      </c>
      <c r="U707">
        <f t="shared" ref="U707:U770" si="34">G707*I707</f>
        <v>28692345</v>
      </c>
      <c r="V707">
        <f t="shared" ref="V707:V770" si="35">T707-U707-J707</f>
        <v>14502312</v>
      </c>
    </row>
    <row r="708" spans="1:22" x14ac:dyDescent="0.3">
      <c r="A708" s="2" t="s">
        <v>725</v>
      </c>
      <c r="B708" s="2" t="s">
        <v>1327</v>
      </c>
      <c r="C708" s="2" t="s">
        <v>1633</v>
      </c>
      <c r="D708" s="2" t="s">
        <v>1635</v>
      </c>
      <c r="E708" s="2">
        <v>2023</v>
      </c>
      <c r="F708" s="2" t="s">
        <v>1641</v>
      </c>
      <c r="G708" s="2">
        <v>2997</v>
      </c>
      <c r="H708" s="2">
        <v>18458</v>
      </c>
      <c r="I708" s="2">
        <v>3790</v>
      </c>
      <c r="J708" s="2">
        <v>429039</v>
      </c>
      <c r="K708" s="2">
        <v>3.45</v>
      </c>
      <c r="L708" s="2">
        <v>7</v>
      </c>
      <c r="M708" s="2">
        <v>8.3699999999999992</v>
      </c>
      <c r="N708" s="2">
        <v>13.07</v>
      </c>
      <c r="O708" s="2">
        <v>51.05</v>
      </c>
      <c r="P708" s="2">
        <v>4.4000000000000004</v>
      </c>
      <c r="Q708" s="2">
        <v>6567</v>
      </c>
      <c r="R708" s="2">
        <v>3513</v>
      </c>
      <c r="S708" s="2">
        <v>12</v>
      </c>
      <c r="T708">
        <f t="shared" si="33"/>
        <v>55318626</v>
      </c>
      <c r="U708">
        <f t="shared" si="34"/>
        <v>11358630</v>
      </c>
      <c r="V708">
        <f t="shared" si="35"/>
        <v>43530957</v>
      </c>
    </row>
    <row r="709" spans="1:22" x14ac:dyDescent="0.3">
      <c r="A709" s="2" t="s">
        <v>726</v>
      </c>
      <c r="B709" s="2" t="s">
        <v>1248</v>
      </c>
      <c r="C709" s="2" t="s">
        <v>1633</v>
      </c>
      <c r="D709" s="2" t="s">
        <v>1636</v>
      </c>
      <c r="E709" s="2">
        <v>2023</v>
      </c>
      <c r="F709" s="2" t="s">
        <v>1642</v>
      </c>
      <c r="G709" s="2">
        <v>1769</v>
      </c>
      <c r="H709" s="2">
        <v>7204</v>
      </c>
      <c r="I709" s="2">
        <v>14475</v>
      </c>
      <c r="J709" s="2">
        <v>54426</v>
      </c>
      <c r="K709" s="2">
        <v>8.2899999999999991</v>
      </c>
      <c r="L709" s="2">
        <v>15</v>
      </c>
      <c r="M709" s="2">
        <v>3.23</v>
      </c>
      <c r="N709" s="2">
        <v>0.59</v>
      </c>
      <c r="O709" s="2">
        <v>49.66</v>
      </c>
      <c r="P709" s="2">
        <v>2.7</v>
      </c>
      <c r="Q709" s="2">
        <v>6524</v>
      </c>
      <c r="R709" s="2">
        <v>594</v>
      </c>
      <c r="S709" s="2">
        <v>6</v>
      </c>
      <c r="T709">
        <f t="shared" si="33"/>
        <v>12743876</v>
      </c>
      <c r="U709">
        <f t="shared" si="34"/>
        <v>25606275</v>
      </c>
      <c r="V709">
        <f t="shared" si="35"/>
        <v>-12916825</v>
      </c>
    </row>
    <row r="710" spans="1:22" x14ac:dyDescent="0.3">
      <c r="A710" s="2" t="s">
        <v>727</v>
      </c>
      <c r="B710" s="2" t="s">
        <v>1509</v>
      </c>
      <c r="C710" s="2" t="s">
        <v>1633</v>
      </c>
      <c r="D710" s="2" t="s">
        <v>1635</v>
      </c>
      <c r="E710" s="2">
        <v>2023</v>
      </c>
      <c r="F710" s="2" t="s">
        <v>1642</v>
      </c>
      <c r="G710" s="2">
        <v>330</v>
      </c>
      <c r="H710" s="2">
        <v>9348</v>
      </c>
      <c r="I710" s="2">
        <v>10891</v>
      </c>
      <c r="J710" s="2">
        <v>269911</v>
      </c>
      <c r="K710" s="2">
        <v>5.58</v>
      </c>
      <c r="L710" s="2">
        <v>5</v>
      </c>
      <c r="M710" s="2">
        <v>8.89</v>
      </c>
      <c r="N710" s="2">
        <v>10.34</v>
      </c>
      <c r="O710" s="2">
        <v>36.619999999999997</v>
      </c>
      <c r="P710" s="2">
        <v>1.3</v>
      </c>
      <c r="Q710" s="2">
        <v>9215</v>
      </c>
      <c r="R710" s="2">
        <v>1047</v>
      </c>
      <c r="S710" s="2">
        <v>11</v>
      </c>
      <c r="T710">
        <f t="shared" si="33"/>
        <v>3084840</v>
      </c>
      <c r="U710">
        <f t="shared" si="34"/>
        <v>3594030</v>
      </c>
      <c r="V710">
        <f t="shared" si="35"/>
        <v>-779101</v>
      </c>
    </row>
    <row r="711" spans="1:22" x14ac:dyDescent="0.3">
      <c r="A711" s="2" t="s">
        <v>728</v>
      </c>
      <c r="B711" s="2" t="s">
        <v>1026</v>
      </c>
      <c r="C711" s="2" t="s">
        <v>1633</v>
      </c>
      <c r="D711" s="2" t="s">
        <v>1637</v>
      </c>
      <c r="E711" s="2">
        <v>2024</v>
      </c>
      <c r="F711" s="2" t="s">
        <v>1642</v>
      </c>
      <c r="G711" s="2">
        <v>3316</v>
      </c>
      <c r="H711" s="2">
        <v>14475</v>
      </c>
      <c r="I711" s="2">
        <v>3304</v>
      </c>
      <c r="J711" s="2">
        <v>339750</v>
      </c>
      <c r="K711" s="2">
        <v>9.93</v>
      </c>
      <c r="L711" s="2">
        <v>12</v>
      </c>
      <c r="M711" s="2">
        <v>1.61</v>
      </c>
      <c r="N711" s="2">
        <v>7.48</v>
      </c>
      <c r="O711" s="2">
        <v>15.69</v>
      </c>
      <c r="P711" s="2">
        <v>1</v>
      </c>
      <c r="Q711" s="2">
        <v>12726</v>
      </c>
      <c r="R711" s="2">
        <v>122</v>
      </c>
      <c r="S711" s="2">
        <v>7</v>
      </c>
      <c r="T711">
        <f t="shared" si="33"/>
        <v>47999100</v>
      </c>
      <c r="U711">
        <f t="shared" si="34"/>
        <v>10956064</v>
      </c>
      <c r="V711">
        <f t="shared" si="35"/>
        <v>36703286</v>
      </c>
    </row>
    <row r="712" spans="1:22" x14ac:dyDescent="0.3">
      <c r="A712" s="2" t="s">
        <v>729</v>
      </c>
      <c r="B712" s="2" t="s">
        <v>1510</v>
      </c>
      <c r="C712" s="2" t="s">
        <v>1634</v>
      </c>
      <c r="D712" s="2" t="s">
        <v>1637</v>
      </c>
      <c r="E712" s="2">
        <v>2023</v>
      </c>
      <c r="F712" s="2" t="s">
        <v>1639</v>
      </c>
      <c r="G712" s="2">
        <v>1937</v>
      </c>
      <c r="H712" s="2">
        <v>8424</v>
      </c>
      <c r="I712" s="2">
        <v>11764</v>
      </c>
      <c r="J712" s="2">
        <v>491048</v>
      </c>
      <c r="K712" s="2">
        <v>2.12</v>
      </c>
      <c r="L712" s="2">
        <v>15</v>
      </c>
      <c r="M712" s="2">
        <v>1.73</v>
      </c>
      <c r="N712" s="2">
        <v>18.7</v>
      </c>
      <c r="O712" s="2">
        <v>17.16</v>
      </c>
      <c r="P712" s="2">
        <v>3.1</v>
      </c>
      <c r="Q712" s="2">
        <v>4131</v>
      </c>
      <c r="R712" s="2">
        <v>1228</v>
      </c>
      <c r="S712" s="2">
        <v>14</v>
      </c>
      <c r="T712">
        <f t="shared" si="33"/>
        <v>16317288</v>
      </c>
      <c r="U712">
        <f t="shared" si="34"/>
        <v>22786868</v>
      </c>
      <c r="V712">
        <f t="shared" si="35"/>
        <v>-6960628</v>
      </c>
    </row>
    <row r="713" spans="1:22" x14ac:dyDescent="0.3">
      <c r="A713" s="2" t="s">
        <v>730</v>
      </c>
      <c r="B713" s="2" t="s">
        <v>1461</v>
      </c>
      <c r="C713" s="2" t="s">
        <v>1633</v>
      </c>
      <c r="D713" s="2" t="s">
        <v>1635</v>
      </c>
      <c r="E713" s="2">
        <v>2023</v>
      </c>
      <c r="F713" s="2" t="s">
        <v>1642</v>
      </c>
      <c r="G713" s="2">
        <v>3316</v>
      </c>
      <c r="H713" s="2">
        <v>1988</v>
      </c>
      <c r="I713" s="2">
        <v>14337</v>
      </c>
      <c r="J713" s="2">
        <v>78151</v>
      </c>
      <c r="K713" s="2">
        <v>8.56</v>
      </c>
      <c r="L713" s="2">
        <v>15</v>
      </c>
      <c r="M713" s="2">
        <v>2.67</v>
      </c>
      <c r="N713" s="2">
        <v>5.21</v>
      </c>
      <c r="O713" s="2">
        <v>44.7</v>
      </c>
      <c r="P713" s="2">
        <v>2.4</v>
      </c>
      <c r="Q713" s="2">
        <v>14912</v>
      </c>
      <c r="R713" s="2">
        <v>657</v>
      </c>
      <c r="S713" s="2">
        <v>10</v>
      </c>
      <c r="T713">
        <f t="shared" si="33"/>
        <v>6592208</v>
      </c>
      <c r="U713">
        <f t="shared" si="34"/>
        <v>47541492</v>
      </c>
      <c r="V713">
        <f t="shared" si="35"/>
        <v>-41027435</v>
      </c>
    </row>
    <row r="714" spans="1:22" x14ac:dyDescent="0.3">
      <c r="A714" s="2" t="s">
        <v>731</v>
      </c>
      <c r="B714" s="2" t="s">
        <v>1511</v>
      </c>
      <c r="C714" s="2" t="s">
        <v>1632</v>
      </c>
      <c r="D714" s="2" t="s">
        <v>1638</v>
      </c>
      <c r="E714" s="2">
        <v>2024</v>
      </c>
      <c r="F714" s="2" t="s">
        <v>1639</v>
      </c>
      <c r="G714" s="2">
        <v>716</v>
      </c>
      <c r="H714" s="2">
        <v>8614</v>
      </c>
      <c r="I714" s="2">
        <v>14069</v>
      </c>
      <c r="J714" s="2">
        <v>323452</v>
      </c>
      <c r="K714" s="2">
        <v>2.78</v>
      </c>
      <c r="L714" s="2">
        <v>2</v>
      </c>
      <c r="M714" s="2">
        <v>1.2</v>
      </c>
      <c r="N714" s="2">
        <v>5.13</v>
      </c>
      <c r="O714" s="2">
        <v>38.46</v>
      </c>
      <c r="P714" s="2">
        <v>5</v>
      </c>
      <c r="Q714" s="2">
        <v>16537</v>
      </c>
      <c r="R714" s="2">
        <v>9908</v>
      </c>
      <c r="S714" s="2">
        <v>14</v>
      </c>
      <c r="T714">
        <f t="shared" si="33"/>
        <v>6167624</v>
      </c>
      <c r="U714">
        <f t="shared" si="34"/>
        <v>10073404</v>
      </c>
      <c r="V714">
        <f t="shared" si="35"/>
        <v>-4229232</v>
      </c>
    </row>
    <row r="715" spans="1:22" x14ac:dyDescent="0.3">
      <c r="A715" s="2" t="s">
        <v>732</v>
      </c>
      <c r="B715" s="2" t="s">
        <v>1444</v>
      </c>
      <c r="C715" s="2" t="s">
        <v>1634</v>
      </c>
      <c r="D715" s="2" t="s">
        <v>1637</v>
      </c>
      <c r="E715" s="2">
        <v>2024</v>
      </c>
      <c r="F715" s="2" t="s">
        <v>1642</v>
      </c>
      <c r="G715" s="2">
        <v>4238</v>
      </c>
      <c r="H715" s="2">
        <v>17240</v>
      </c>
      <c r="I715" s="2">
        <v>10146</v>
      </c>
      <c r="J715" s="2">
        <v>290853</v>
      </c>
      <c r="K715" s="2">
        <v>4.18</v>
      </c>
      <c r="L715" s="2">
        <v>12</v>
      </c>
      <c r="M715" s="2">
        <v>2.2999999999999998</v>
      </c>
      <c r="N715" s="2">
        <v>4.74</v>
      </c>
      <c r="O715" s="2">
        <v>51.29</v>
      </c>
      <c r="P715" s="2">
        <v>4.0999999999999996</v>
      </c>
      <c r="Q715" s="2">
        <v>13147</v>
      </c>
      <c r="R715" s="2">
        <v>3830</v>
      </c>
      <c r="S715" s="2">
        <v>6</v>
      </c>
      <c r="T715">
        <f t="shared" si="33"/>
        <v>73063120</v>
      </c>
      <c r="U715">
        <f t="shared" si="34"/>
        <v>42998748</v>
      </c>
      <c r="V715">
        <f t="shared" si="35"/>
        <v>29773519</v>
      </c>
    </row>
    <row r="716" spans="1:22" x14ac:dyDescent="0.3">
      <c r="A716" s="2" t="s">
        <v>733</v>
      </c>
      <c r="B716" s="2" t="s">
        <v>1211</v>
      </c>
      <c r="C716" s="2" t="s">
        <v>1632</v>
      </c>
      <c r="D716" s="2" t="s">
        <v>1637</v>
      </c>
      <c r="E716" s="2">
        <v>2023</v>
      </c>
      <c r="F716" s="2" t="s">
        <v>1639</v>
      </c>
      <c r="G716" s="2">
        <v>721</v>
      </c>
      <c r="H716" s="2">
        <v>4673</v>
      </c>
      <c r="I716" s="2">
        <v>1387</v>
      </c>
      <c r="J716" s="2">
        <v>304595</v>
      </c>
      <c r="K716" s="2">
        <v>3.28</v>
      </c>
      <c r="L716" s="2">
        <v>13</v>
      </c>
      <c r="M716" s="2">
        <v>1.06</v>
      </c>
      <c r="N716" s="2">
        <v>3.14</v>
      </c>
      <c r="O716" s="2">
        <v>34.39</v>
      </c>
      <c r="P716" s="2">
        <v>4</v>
      </c>
      <c r="Q716" s="2">
        <v>14069</v>
      </c>
      <c r="R716" s="2">
        <v>5441</v>
      </c>
      <c r="S716" s="2">
        <v>9</v>
      </c>
      <c r="T716">
        <f t="shared" si="33"/>
        <v>3369233</v>
      </c>
      <c r="U716">
        <f t="shared" si="34"/>
        <v>1000027</v>
      </c>
      <c r="V716">
        <f t="shared" si="35"/>
        <v>2064611</v>
      </c>
    </row>
    <row r="717" spans="1:22" x14ac:dyDescent="0.3">
      <c r="A717" s="2" t="s">
        <v>734</v>
      </c>
      <c r="B717" s="2" t="s">
        <v>1189</v>
      </c>
      <c r="C717" s="2" t="s">
        <v>1632</v>
      </c>
      <c r="D717" s="2" t="s">
        <v>1638</v>
      </c>
      <c r="E717" s="2">
        <v>2024</v>
      </c>
      <c r="F717" s="2" t="s">
        <v>1642</v>
      </c>
      <c r="G717" s="2">
        <v>2019</v>
      </c>
      <c r="H717" s="2">
        <v>3167</v>
      </c>
      <c r="I717" s="2">
        <v>13563</v>
      </c>
      <c r="J717" s="2">
        <v>226743</v>
      </c>
      <c r="K717" s="2">
        <v>2.74</v>
      </c>
      <c r="L717" s="2">
        <v>7</v>
      </c>
      <c r="M717" s="2">
        <v>8.2200000000000006</v>
      </c>
      <c r="N717" s="2">
        <v>7.78</v>
      </c>
      <c r="O717" s="2">
        <v>65.03</v>
      </c>
      <c r="P717" s="2">
        <v>4.8</v>
      </c>
      <c r="Q717" s="2">
        <v>3869</v>
      </c>
      <c r="R717" s="2">
        <v>7098</v>
      </c>
      <c r="S717" s="2">
        <v>12</v>
      </c>
      <c r="T717">
        <f t="shared" si="33"/>
        <v>6394173</v>
      </c>
      <c r="U717">
        <f t="shared" si="34"/>
        <v>27383697</v>
      </c>
      <c r="V717">
        <f t="shared" si="35"/>
        <v>-21216267</v>
      </c>
    </row>
    <row r="718" spans="1:22" x14ac:dyDescent="0.3">
      <c r="A718" s="2" t="s">
        <v>735</v>
      </c>
      <c r="B718" s="2" t="s">
        <v>1512</v>
      </c>
      <c r="C718" s="2" t="s">
        <v>1632</v>
      </c>
      <c r="D718" s="2" t="s">
        <v>1635</v>
      </c>
      <c r="E718" s="2">
        <v>2024</v>
      </c>
      <c r="F718" s="2" t="s">
        <v>1639</v>
      </c>
      <c r="G718" s="2">
        <v>4206</v>
      </c>
      <c r="H718" s="2">
        <v>5614</v>
      </c>
      <c r="I718" s="2">
        <v>10813</v>
      </c>
      <c r="J718" s="2">
        <v>140306</v>
      </c>
      <c r="K718" s="2">
        <v>12.39</v>
      </c>
      <c r="L718" s="2">
        <v>11</v>
      </c>
      <c r="M718" s="2">
        <v>1.39</v>
      </c>
      <c r="N718" s="2">
        <v>22.15</v>
      </c>
      <c r="O718" s="2">
        <v>79.12</v>
      </c>
      <c r="P718" s="2">
        <v>4.5999999999999996</v>
      </c>
      <c r="Q718" s="2">
        <v>13159</v>
      </c>
      <c r="R718" s="2">
        <v>7282</v>
      </c>
      <c r="S718" s="2">
        <v>2</v>
      </c>
      <c r="T718">
        <f t="shared" si="33"/>
        <v>23612484</v>
      </c>
      <c r="U718">
        <f t="shared" si="34"/>
        <v>45479478</v>
      </c>
      <c r="V718">
        <f t="shared" si="35"/>
        <v>-22007300</v>
      </c>
    </row>
    <row r="719" spans="1:22" x14ac:dyDescent="0.3">
      <c r="A719" s="2" t="s">
        <v>736</v>
      </c>
      <c r="B719" s="2" t="s">
        <v>1513</v>
      </c>
      <c r="C719" s="2" t="s">
        <v>1634</v>
      </c>
      <c r="D719" s="2" t="s">
        <v>1635</v>
      </c>
      <c r="E719" s="2">
        <v>2024</v>
      </c>
      <c r="F719" s="2" t="s">
        <v>1642</v>
      </c>
      <c r="G719" s="2">
        <v>3172</v>
      </c>
      <c r="H719" s="2">
        <v>5053</v>
      </c>
      <c r="I719" s="2">
        <v>9977</v>
      </c>
      <c r="J719" s="2">
        <v>275180</v>
      </c>
      <c r="K719" s="2">
        <v>4.29</v>
      </c>
      <c r="L719" s="2">
        <v>7</v>
      </c>
      <c r="M719" s="2">
        <v>7.47</v>
      </c>
      <c r="N719" s="2">
        <v>19.37</v>
      </c>
      <c r="O719" s="2">
        <v>33.909999999999997</v>
      </c>
      <c r="P719" s="2">
        <v>2.2999999999999998</v>
      </c>
      <c r="Q719" s="2">
        <v>2028</v>
      </c>
      <c r="R719" s="2">
        <v>7134</v>
      </c>
      <c r="S719" s="2">
        <v>6</v>
      </c>
      <c r="T719">
        <f t="shared" si="33"/>
        <v>16028116</v>
      </c>
      <c r="U719">
        <f t="shared" si="34"/>
        <v>31647044</v>
      </c>
      <c r="V719">
        <f t="shared" si="35"/>
        <v>-15894108</v>
      </c>
    </row>
    <row r="720" spans="1:22" x14ac:dyDescent="0.3">
      <c r="A720" s="2" t="s">
        <v>737</v>
      </c>
      <c r="B720" s="2" t="s">
        <v>1036</v>
      </c>
      <c r="C720" s="2" t="s">
        <v>1632</v>
      </c>
      <c r="D720" s="2" t="s">
        <v>1635</v>
      </c>
      <c r="E720" s="2">
        <v>2024</v>
      </c>
      <c r="F720" s="2" t="s">
        <v>1641</v>
      </c>
      <c r="G720" s="2">
        <v>4749</v>
      </c>
      <c r="H720" s="2">
        <v>9261</v>
      </c>
      <c r="I720" s="2">
        <v>4879</v>
      </c>
      <c r="J720" s="2">
        <v>419128</v>
      </c>
      <c r="K720" s="2">
        <v>13.91</v>
      </c>
      <c r="L720" s="2">
        <v>8</v>
      </c>
      <c r="M720" s="2">
        <v>0.48</v>
      </c>
      <c r="N720" s="2">
        <v>18.38</v>
      </c>
      <c r="O720" s="2">
        <v>25.44</v>
      </c>
      <c r="P720" s="2">
        <v>1.7</v>
      </c>
      <c r="Q720" s="2">
        <v>12002</v>
      </c>
      <c r="R720" s="2">
        <v>1756</v>
      </c>
      <c r="S720" s="2">
        <v>11</v>
      </c>
      <c r="T720">
        <f t="shared" si="33"/>
        <v>43980489</v>
      </c>
      <c r="U720">
        <f t="shared" si="34"/>
        <v>23170371</v>
      </c>
      <c r="V720">
        <f t="shared" si="35"/>
        <v>20390990</v>
      </c>
    </row>
    <row r="721" spans="1:22" x14ac:dyDescent="0.3">
      <c r="A721" s="2" t="s">
        <v>738</v>
      </c>
      <c r="B721" s="2" t="s">
        <v>1514</v>
      </c>
      <c r="C721" s="2" t="s">
        <v>1633</v>
      </c>
      <c r="D721" s="2" t="s">
        <v>1635</v>
      </c>
      <c r="E721" s="2">
        <v>2024</v>
      </c>
      <c r="F721" s="2" t="s">
        <v>1640</v>
      </c>
      <c r="G721" s="2">
        <v>4827</v>
      </c>
      <c r="H721" s="2">
        <v>2500</v>
      </c>
      <c r="I721" s="2">
        <v>4148</v>
      </c>
      <c r="J721" s="2">
        <v>52204</v>
      </c>
      <c r="K721" s="2">
        <v>14.55</v>
      </c>
      <c r="L721" s="2">
        <v>0</v>
      </c>
      <c r="M721" s="2">
        <v>9.49</v>
      </c>
      <c r="N721" s="2">
        <v>19.93</v>
      </c>
      <c r="O721" s="2">
        <v>19.29</v>
      </c>
      <c r="P721" s="2">
        <v>4</v>
      </c>
      <c r="Q721" s="2">
        <v>6175</v>
      </c>
      <c r="R721" s="2">
        <v>4273</v>
      </c>
      <c r="S721" s="2">
        <v>2</v>
      </c>
      <c r="T721">
        <f t="shared" si="33"/>
        <v>12067500</v>
      </c>
      <c r="U721">
        <f t="shared" si="34"/>
        <v>20022396</v>
      </c>
      <c r="V721">
        <f t="shared" si="35"/>
        <v>-8007100</v>
      </c>
    </row>
    <row r="722" spans="1:22" x14ac:dyDescent="0.3">
      <c r="A722" s="2" t="s">
        <v>739</v>
      </c>
      <c r="B722" s="2" t="s">
        <v>1186</v>
      </c>
      <c r="C722" s="2" t="s">
        <v>1632</v>
      </c>
      <c r="D722" s="2" t="s">
        <v>1635</v>
      </c>
      <c r="E722" s="2">
        <v>2024</v>
      </c>
      <c r="F722" s="2" t="s">
        <v>1641</v>
      </c>
      <c r="G722" s="2">
        <v>3950</v>
      </c>
      <c r="H722" s="2">
        <v>17138</v>
      </c>
      <c r="I722" s="2">
        <v>7099</v>
      </c>
      <c r="J722" s="2">
        <v>142769</v>
      </c>
      <c r="K722" s="2">
        <v>8.57</v>
      </c>
      <c r="L722" s="2">
        <v>5</v>
      </c>
      <c r="M722" s="2">
        <v>7.11</v>
      </c>
      <c r="N722" s="2">
        <v>6.74</v>
      </c>
      <c r="O722" s="2">
        <v>59.3</v>
      </c>
      <c r="P722" s="2">
        <v>2.5</v>
      </c>
      <c r="Q722" s="2">
        <v>19547</v>
      </c>
      <c r="R722" s="2">
        <v>5541</v>
      </c>
      <c r="S722" s="2">
        <v>11</v>
      </c>
      <c r="T722">
        <f t="shared" si="33"/>
        <v>67695100</v>
      </c>
      <c r="U722">
        <f t="shared" si="34"/>
        <v>28041050</v>
      </c>
      <c r="V722">
        <f t="shared" si="35"/>
        <v>39511281</v>
      </c>
    </row>
    <row r="723" spans="1:22" x14ac:dyDescent="0.3">
      <c r="A723" s="2" t="s">
        <v>740</v>
      </c>
      <c r="B723" s="2" t="s">
        <v>1515</v>
      </c>
      <c r="C723" s="2" t="s">
        <v>1632</v>
      </c>
      <c r="D723" s="2" t="s">
        <v>1638</v>
      </c>
      <c r="E723" s="2">
        <v>2024</v>
      </c>
      <c r="F723" s="2" t="s">
        <v>1642</v>
      </c>
      <c r="G723" s="2">
        <v>573</v>
      </c>
      <c r="H723" s="2">
        <v>19272</v>
      </c>
      <c r="I723" s="2">
        <v>4631</v>
      </c>
      <c r="J723" s="2">
        <v>137265</v>
      </c>
      <c r="K723" s="2">
        <v>2.15</v>
      </c>
      <c r="L723" s="2">
        <v>18</v>
      </c>
      <c r="M723" s="2">
        <v>7.0000000000000007E-2</v>
      </c>
      <c r="N723" s="2">
        <v>22.19</v>
      </c>
      <c r="O723" s="2">
        <v>45.51</v>
      </c>
      <c r="P723" s="2">
        <v>2.9</v>
      </c>
      <c r="Q723" s="2">
        <v>3841</v>
      </c>
      <c r="R723" s="2">
        <v>9098</v>
      </c>
      <c r="S723" s="2">
        <v>7</v>
      </c>
      <c r="T723">
        <f t="shared" si="33"/>
        <v>11042856</v>
      </c>
      <c r="U723">
        <f t="shared" si="34"/>
        <v>2653563</v>
      </c>
      <c r="V723">
        <f t="shared" si="35"/>
        <v>8252028</v>
      </c>
    </row>
    <row r="724" spans="1:22" x14ac:dyDescent="0.3">
      <c r="A724" s="2" t="s">
        <v>741</v>
      </c>
      <c r="B724" s="2" t="s">
        <v>1312</v>
      </c>
      <c r="C724" s="2" t="s">
        <v>1632</v>
      </c>
      <c r="D724" s="2" t="s">
        <v>1636</v>
      </c>
      <c r="E724" s="2">
        <v>2023</v>
      </c>
      <c r="F724" s="2" t="s">
        <v>1640</v>
      </c>
      <c r="G724" s="2">
        <v>2443</v>
      </c>
      <c r="H724" s="2">
        <v>6950</v>
      </c>
      <c r="I724" s="2">
        <v>10233</v>
      </c>
      <c r="J724" s="2">
        <v>343275</v>
      </c>
      <c r="K724" s="2">
        <v>5.62</v>
      </c>
      <c r="L724" s="2">
        <v>10</v>
      </c>
      <c r="M724" s="2">
        <v>7.64</v>
      </c>
      <c r="N724" s="2">
        <v>3.43</v>
      </c>
      <c r="O724" s="2">
        <v>25.04</v>
      </c>
      <c r="P724" s="2">
        <v>3.5</v>
      </c>
      <c r="Q724" s="2">
        <v>15419</v>
      </c>
      <c r="R724" s="2">
        <v>3412</v>
      </c>
      <c r="S724" s="2">
        <v>8</v>
      </c>
      <c r="T724">
        <f t="shared" si="33"/>
        <v>16978850</v>
      </c>
      <c r="U724">
        <f t="shared" si="34"/>
        <v>24999219</v>
      </c>
      <c r="V724">
        <f t="shared" si="35"/>
        <v>-8363644</v>
      </c>
    </row>
    <row r="725" spans="1:22" x14ac:dyDescent="0.3">
      <c r="A725" s="2" t="s">
        <v>742</v>
      </c>
      <c r="B725" s="2" t="s">
        <v>1382</v>
      </c>
      <c r="C725" s="2" t="s">
        <v>1633</v>
      </c>
      <c r="D725" s="2" t="s">
        <v>1635</v>
      </c>
      <c r="E725" s="2">
        <v>2023</v>
      </c>
      <c r="F725" s="2" t="s">
        <v>1642</v>
      </c>
      <c r="G725" s="2">
        <v>3167</v>
      </c>
      <c r="H725" s="2">
        <v>5212</v>
      </c>
      <c r="I725" s="2">
        <v>9181</v>
      </c>
      <c r="J725" s="2">
        <v>102428</v>
      </c>
      <c r="K725" s="2">
        <v>11.97</v>
      </c>
      <c r="L725" s="2">
        <v>10</v>
      </c>
      <c r="M725" s="2">
        <v>5.14</v>
      </c>
      <c r="N725" s="2">
        <v>8.41</v>
      </c>
      <c r="O725" s="2">
        <v>62.25</v>
      </c>
      <c r="P725" s="2">
        <v>4.5999999999999996</v>
      </c>
      <c r="Q725" s="2">
        <v>16230</v>
      </c>
      <c r="R725" s="2">
        <v>8745</v>
      </c>
      <c r="S725" s="2">
        <v>13</v>
      </c>
      <c r="T725">
        <f t="shared" si="33"/>
        <v>16506404</v>
      </c>
      <c r="U725">
        <f t="shared" si="34"/>
        <v>29076227</v>
      </c>
      <c r="V725">
        <f t="shared" si="35"/>
        <v>-12672251</v>
      </c>
    </row>
    <row r="726" spans="1:22" x14ac:dyDescent="0.3">
      <c r="A726" s="2" t="s">
        <v>743</v>
      </c>
      <c r="B726" s="2" t="s">
        <v>1045</v>
      </c>
      <c r="C726" s="2" t="s">
        <v>1634</v>
      </c>
      <c r="D726" s="2" t="s">
        <v>1636</v>
      </c>
      <c r="E726" s="2">
        <v>2023</v>
      </c>
      <c r="F726" s="2" t="s">
        <v>1640</v>
      </c>
      <c r="G726" s="2">
        <v>2643</v>
      </c>
      <c r="H726" s="2">
        <v>2867</v>
      </c>
      <c r="I726" s="2">
        <v>14528</v>
      </c>
      <c r="J726" s="2">
        <v>83870</v>
      </c>
      <c r="K726" s="2">
        <v>5.51</v>
      </c>
      <c r="L726" s="2">
        <v>12</v>
      </c>
      <c r="M726" s="2">
        <v>7.79</v>
      </c>
      <c r="N726" s="2">
        <v>14.67</v>
      </c>
      <c r="O726" s="2">
        <v>21.88</v>
      </c>
      <c r="P726" s="2">
        <v>2.7</v>
      </c>
      <c r="Q726" s="2">
        <v>16756</v>
      </c>
      <c r="R726" s="2">
        <v>2424</v>
      </c>
      <c r="S726" s="2">
        <v>6</v>
      </c>
      <c r="T726">
        <f t="shared" si="33"/>
        <v>7577481</v>
      </c>
      <c r="U726">
        <f t="shared" si="34"/>
        <v>38397504</v>
      </c>
      <c r="V726">
        <f t="shared" si="35"/>
        <v>-30903893</v>
      </c>
    </row>
    <row r="727" spans="1:22" x14ac:dyDescent="0.3">
      <c r="A727" s="2" t="s">
        <v>744</v>
      </c>
      <c r="B727" s="2" t="s">
        <v>1516</v>
      </c>
      <c r="C727" s="2" t="s">
        <v>1632</v>
      </c>
      <c r="D727" s="2" t="s">
        <v>1637</v>
      </c>
      <c r="E727" s="2">
        <v>2024</v>
      </c>
      <c r="F727" s="2" t="s">
        <v>1640</v>
      </c>
      <c r="G727" s="2">
        <v>2018</v>
      </c>
      <c r="H727" s="2">
        <v>9689</v>
      </c>
      <c r="I727" s="2">
        <v>9972</v>
      </c>
      <c r="J727" s="2">
        <v>153547</v>
      </c>
      <c r="K727" s="2">
        <v>1.31</v>
      </c>
      <c r="L727" s="2">
        <v>10</v>
      </c>
      <c r="M727" s="2">
        <v>5.22</v>
      </c>
      <c r="N727" s="2">
        <v>2.57</v>
      </c>
      <c r="O727" s="2">
        <v>54.34</v>
      </c>
      <c r="P727" s="2">
        <v>4.0999999999999996</v>
      </c>
      <c r="Q727" s="2">
        <v>6405</v>
      </c>
      <c r="R727" s="2">
        <v>9739</v>
      </c>
      <c r="S727" s="2">
        <v>2</v>
      </c>
      <c r="T727">
        <f t="shared" si="33"/>
        <v>19552402</v>
      </c>
      <c r="U727">
        <f t="shared" si="34"/>
        <v>20123496</v>
      </c>
      <c r="V727">
        <f t="shared" si="35"/>
        <v>-724641</v>
      </c>
    </row>
    <row r="728" spans="1:22" x14ac:dyDescent="0.3">
      <c r="A728" s="2" t="s">
        <v>745</v>
      </c>
      <c r="B728" s="2" t="s">
        <v>1517</v>
      </c>
      <c r="C728" s="2" t="s">
        <v>1634</v>
      </c>
      <c r="D728" s="2" t="s">
        <v>1636</v>
      </c>
      <c r="E728" s="2">
        <v>2023</v>
      </c>
      <c r="F728" s="2" t="s">
        <v>1639</v>
      </c>
      <c r="G728" s="2">
        <v>1803</v>
      </c>
      <c r="H728" s="2">
        <v>10513</v>
      </c>
      <c r="I728" s="2">
        <v>10690</v>
      </c>
      <c r="J728" s="2">
        <v>285990</v>
      </c>
      <c r="K728" s="2">
        <v>8.35</v>
      </c>
      <c r="L728" s="2">
        <v>17</v>
      </c>
      <c r="M728" s="2">
        <v>6.41</v>
      </c>
      <c r="N728" s="2">
        <v>18.25</v>
      </c>
      <c r="O728" s="2">
        <v>52.17</v>
      </c>
      <c r="P728" s="2">
        <v>2.1</v>
      </c>
      <c r="Q728" s="2">
        <v>17039</v>
      </c>
      <c r="R728" s="2">
        <v>5695</v>
      </c>
      <c r="S728" s="2">
        <v>7</v>
      </c>
      <c r="T728">
        <f t="shared" si="33"/>
        <v>18954939</v>
      </c>
      <c r="U728">
        <f t="shared" si="34"/>
        <v>19274070</v>
      </c>
      <c r="V728">
        <f t="shared" si="35"/>
        <v>-605121</v>
      </c>
    </row>
    <row r="729" spans="1:22" x14ac:dyDescent="0.3">
      <c r="A729" s="2" t="s">
        <v>746</v>
      </c>
      <c r="B729" s="2" t="s">
        <v>1518</v>
      </c>
      <c r="C729" s="2" t="s">
        <v>1632</v>
      </c>
      <c r="D729" s="2" t="s">
        <v>1637</v>
      </c>
      <c r="E729" s="2">
        <v>2023</v>
      </c>
      <c r="F729" s="2" t="s">
        <v>1640</v>
      </c>
      <c r="G729" s="2">
        <v>2346</v>
      </c>
      <c r="H729" s="2">
        <v>18338</v>
      </c>
      <c r="I729" s="2">
        <v>2515</v>
      </c>
      <c r="J729" s="2">
        <v>99067</v>
      </c>
      <c r="K729" s="2">
        <v>12.68</v>
      </c>
      <c r="L729" s="2">
        <v>14</v>
      </c>
      <c r="M729" s="2">
        <v>7.86</v>
      </c>
      <c r="N729" s="2">
        <v>9.68</v>
      </c>
      <c r="O729" s="2">
        <v>68.739999999999995</v>
      </c>
      <c r="P729" s="2">
        <v>3.8</v>
      </c>
      <c r="Q729" s="2">
        <v>16755</v>
      </c>
      <c r="R729" s="2">
        <v>6084</v>
      </c>
      <c r="S729" s="2">
        <v>11</v>
      </c>
      <c r="T729">
        <f t="shared" si="33"/>
        <v>43020948</v>
      </c>
      <c r="U729">
        <f t="shared" si="34"/>
        <v>5900190</v>
      </c>
      <c r="V729">
        <f t="shared" si="35"/>
        <v>37021691</v>
      </c>
    </row>
    <row r="730" spans="1:22" x14ac:dyDescent="0.3">
      <c r="A730" s="2" t="s">
        <v>747</v>
      </c>
      <c r="B730" s="2" t="s">
        <v>1371</v>
      </c>
      <c r="C730" s="2" t="s">
        <v>1633</v>
      </c>
      <c r="D730" s="2" t="s">
        <v>1637</v>
      </c>
      <c r="E730" s="2">
        <v>2023</v>
      </c>
      <c r="F730" s="2" t="s">
        <v>1641</v>
      </c>
      <c r="G730" s="2">
        <v>2311</v>
      </c>
      <c r="H730" s="2">
        <v>5226</v>
      </c>
      <c r="I730" s="2">
        <v>11585</v>
      </c>
      <c r="J730" s="2">
        <v>288083</v>
      </c>
      <c r="K730" s="2">
        <v>11.94</v>
      </c>
      <c r="L730" s="2">
        <v>0</v>
      </c>
      <c r="M730" s="2">
        <v>4.05</v>
      </c>
      <c r="N730" s="2">
        <v>19.61</v>
      </c>
      <c r="O730" s="2">
        <v>14.41</v>
      </c>
      <c r="P730" s="2">
        <v>1</v>
      </c>
      <c r="Q730" s="2">
        <v>10384</v>
      </c>
      <c r="R730" s="2">
        <v>2611</v>
      </c>
      <c r="S730" s="2">
        <v>6</v>
      </c>
      <c r="T730">
        <f t="shared" si="33"/>
        <v>12077286</v>
      </c>
      <c r="U730">
        <f t="shared" si="34"/>
        <v>26772935</v>
      </c>
      <c r="V730">
        <f t="shared" si="35"/>
        <v>-14983732</v>
      </c>
    </row>
    <row r="731" spans="1:22" x14ac:dyDescent="0.3">
      <c r="A731" s="2" t="s">
        <v>748</v>
      </c>
      <c r="B731" s="2" t="s">
        <v>1519</v>
      </c>
      <c r="C731" s="2" t="s">
        <v>1633</v>
      </c>
      <c r="D731" s="2" t="s">
        <v>1638</v>
      </c>
      <c r="E731" s="2">
        <v>2024</v>
      </c>
      <c r="F731" s="2" t="s">
        <v>1641</v>
      </c>
      <c r="G731" s="2">
        <v>2336</v>
      </c>
      <c r="H731" s="2">
        <v>6306</v>
      </c>
      <c r="I731" s="2">
        <v>13128</v>
      </c>
      <c r="J731" s="2">
        <v>162217</v>
      </c>
      <c r="K731" s="2">
        <v>2.63</v>
      </c>
      <c r="L731" s="2">
        <v>6</v>
      </c>
      <c r="M731" s="2">
        <v>0.03</v>
      </c>
      <c r="N731" s="2">
        <v>12.32</v>
      </c>
      <c r="O731" s="2">
        <v>81.03</v>
      </c>
      <c r="P731" s="2">
        <v>4.5</v>
      </c>
      <c r="Q731" s="2">
        <v>10643</v>
      </c>
      <c r="R731" s="2">
        <v>462</v>
      </c>
      <c r="S731" s="2">
        <v>7</v>
      </c>
      <c r="T731">
        <f t="shared" si="33"/>
        <v>14730816</v>
      </c>
      <c r="U731">
        <f t="shared" si="34"/>
        <v>30667008</v>
      </c>
      <c r="V731">
        <f t="shared" si="35"/>
        <v>-16098409</v>
      </c>
    </row>
    <row r="732" spans="1:22" x14ac:dyDescent="0.3">
      <c r="A732" s="2" t="s">
        <v>749</v>
      </c>
      <c r="B732" s="2" t="s">
        <v>1520</v>
      </c>
      <c r="C732" s="2" t="s">
        <v>1633</v>
      </c>
      <c r="D732" s="2" t="s">
        <v>1637</v>
      </c>
      <c r="E732" s="2">
        <v>2023</v>
      </c>
      <c r="F732" s="2" t="s">
        <v>1641</v>
      </c>
      <c r="G732" s="2">
        <v>4252</v>
      </c>
      <c r="H732" s="2">
        <v>3690</v>
      </c>
      <c r="I732" s="2">
        <v>7250</v>
      </c>
      <c r="J732" s="2">
        <v>464823</v>
      </c>
      <c r="K732" s="2">
        <v>10.09</v>
      </c>
      <c r="L732" s="2">
        <v>12</v>
      </c>
      <c r="M732" s="2">
        <v>8.5</v>
      </c>
      <c r="N732" s="2">
        <v>4.5199999999999996</v>
      </c>
      <c r="O732" s="2">
        <v>66.239999999999995</v>
      </c>
      <c r="P732" s="2">
        <v>1.1000000000000001</v>
      </c>
      <c r="Q732" s="2">
        <v>7450</v>
      </c>
      <c r="R732" s="2">
        <v>3554</v>
      </c>
      <c r="S732" s="2">
        <v>12</v>
      </c>
      <c r="T732">
        <f t="shared" si="33"/>
        <v>15689880</v>
      </c>
      <c r="U732">
        <f t="shared" si="34"/>
        <v>30827000</v>
      </c>
      <c r="V732">
        <f t="shared" si="35"/>
        <v>-15601943</v>
      </c>
    </row>
    <row r="733" spans="1:22" x14ac:dyDescent="0.3">
      <c r="A733" s="2" t="s">
        <v>750</v>
      </c>
      <c r="B733" s="2" t="s">
        <v>1521</v>
      </c>
      <c r="C733" s="2" t="s">
        <v>1633</v>
      </c>
      <c r="D733" s="2" t="s">
        <v>1635</v>
      </c>
      <c r="E733" s="2">
        <v>2023</v>
      </c>
      <c r="F733" s="2" t="s">
        <v>1639</v>
      </c>
      <c r="G733" s="2">
        <v>2928</v>
      </c>
      <c r="H733" s="2">
        <v>10608</v>
      </c>
      <c r="I733" s="2">
        <v>14030</v>
      </c>
      <c r="J733" s="2">
        <v>468184</v>
      </c>
      <c r="K733" s="2">
        <v>3.31</v>
      </c>
      <c r="L733" s="2">
        <v>11</v>
      </c>
      <c r="M733" s="2">
        <v>3.81</v>
      </c>
      <c r="N733" s="2">
        <v>18.37</v>
      </c>
      <c r="O733" s="2">
        <v>27.29</v>
      </c>
      <c r="P733" s="2">
        <v>3.9</v>
      </c>
      <c r="Q733" s="2">
        <v>2860</v>
      </c>
      <c r="R733" s="2">
        <v>2898</v>
      </c>
      <c r="S733" s="2">
        <v>11</v>
      </c>
      <c r="T733">
        <f t="shared" si="33"/>
        <v>31060224</v>
      </c>
      <c r="U733">
        <f t="shared" si="34"/>
        <v>41079840</v>
      </c>
      <c r="V733">
        <f t="shared" si="35"/>
        <v>-10487800</v>
      </c>
    </row>
    <row r="734" spans="1:22" x14ac:dyDescent="0.3">
      <c r="A734" s="2" t="s">
        <v>751</v>
      </c>
      <c r="B734" s="2" t="s">
        <v>1373</v>
      </c>
      <c r="C734" s="2" t="s">
        <v>1633</v>
      </c>
      <c r="D734" s="2" t="s">
        <v>1637</v>
      </c>
      <c r="E734" s="2">
        <v>2023</v>
      </c>
      <c r="F734" s="2" t="s">
        <v>1639</v>
      </c>
      <c r="G734" s="2">
        <v>4193</v>
      </c>
      <c r="H734" s="2">
        <v>13678</v>
      </c>
      <c r="I734" s="2">
        <v>13425</v>
      </c>
      <c r="J734" s="2">
        <v>148934</v>
      </c>
      <c r="K734" s="2">
        <v>3.27</v>
      </c>
      <c r="L734" s="2">
        <v>17</v>
      </c>
      <c r="M734" s="2">
        <v>4.96</v>
      </c>
      <c r="N734" s="2">
        <v>6.3</v>
      </c>
      <c r="O734" s="2">
        <v>24.67</v>
      </c>
      <c r="P734" s="2">
        <v>1.2</v>
      </c>
      <c r="Q734" s="2">
        <v>6627</v>
      </c>
      <c r="R734" s="2">
        <v>4720</v>
      </c>
      <c r="S734" s="2">
        <v>8</v>
      </c>
      <c r="T734">
        <f t="shared" si="33"/>
        <v>57351854</v>
      </c>
      <c r="U734">
        <f t="shared" si="34"/>
        <v>56291025</v>
      </c>
      <c r="V734">
        <f t="shared" si="35"/>
        <v>911895</v>
      </c>
    </row>
    <row r="735" spans="1:22" x14ac:dyDescent="0.3">
      <c r="A735" s="2" t="s">
        <v>752</v>
      </c>
      <c r="B735" s="2" t="s">
        <v>1522</v>
      </c>
      <c r="C735" s="2" t="s">
        <v>1633</v>
      </c>
      <c r="D735" s="2" t="s">
        <v>1637</v>
      </c>
      <c r="E735" s="2">
        <v>2024</v>
      </c>
      <c r="F735" s="2" t="s">
        <v>1642</v>
      </c>
      <c r="G735" s="2">
        <v>3694</v>
      </c>
      <c r="H735" s="2">
        <v>4375</v>
      </c>
      <c r="I735" s="2">
        <v>6233</v>
      </c>
      <c r="J735" s="2">
        <v>192980</v>
      </c>
      <c r="K735" s="2">
        <v>13.11</v>
      </c>
      <c r="L735" s="2">
        <v>18</v>
      </c>
      <c r="M735" s="2">
        <v>0.08</v>
      </c>
      <c r="N735" s="2">
        <v>12.27</v>
      </c>
      <c r="O735" s="2">
        <v>44.53</v>
      </c>
      <c r="P735" s="2">
        <v>2.1</v>
      </c>
      <c r="Q735" s="2">
        <v>15752</v>
      </c>
      <c r="R735" s="2">
        <v>3355</v>
      </c>
      <c r="S735" s="2">
        <v>8</v>
      </c>
      <c r="T735">
        <f t="shared" si="33"/>
        <v>16161250</v>
      </c>
      <c r="U735">
        <f t="shared" si="34"/>
        <v>23024702</v>
      </c>
      <c r="V735">
        <f t="shared" si="35"/>
        <v>-7056432</v>
      </c>
    </row>
    <row r="736" spans="1:22" x14ac:dyDescent="0.3">
      <c r="A736" s="2" t="s">
        <v>753</v>
      </c>
      <c r="B736" s="2" t="s">
        <v>1079</v>
      </c>
      <c r="C736" s="2" t="s">
        <v>1634</v>
      </c>
      <c r="D736" s="2" t="s">
        <v>1637</v>
      </c>
      <c r="E736" s="2">
        <v>2023</v>
      </c>
      <c r="F736" s="2" t="s">
        <v>1642</v>
      </c>
      <c r="G736" s="2">
        <v>4482</v>
      </c>
      <c r="H736" s="2">
        <v>7092</v>
      </c>
      <c r="I736" s="2">
        <v>1898</v>
      </c>
      <c r="J736" s="2">
        <v>469639</v>
      </c>
      <c r="K736" s="2">
        <v>3.75</v>
      </c>
      <c r="L736" s="2">
        <v>14</v>
      </c>
      <c r="M736" s="2">
        <v>4.92</v>
      </c>
      <c r="N736" s="2">
        <v>1.89</v>
      </c>
      <c r="O736" s="2">
        <v>75.41</v>
      </c>
      <c r="P736" s="2">
        <v>3</v>
      </c>
      <c r="Q736" s="2">
        <v>10230</v>
      </c>
      <c r="R736" s="2">
        <v>1317</v>
      </c>
      <c r="S736" s="2">
        <v>3</v>
      </c>
      <c r="T736">
        <f t="shared" si="33"/>
        <v>31786344</v>
      </c>
      <c r="U736">
        <f t="shared" si="34"/>
        <v>8506836</v>
      </c>
      <c r="V736">
        <f t="shared" si="35"/>
        <v>22809869</v>
      </c>
    </row>
    <row r="737" spans="1:22" x14ac:dyDescent="0.3">
      <c r="A737" s="2" t="s">
        <v>754</v>
      </c>
      <c r="B737" s="2" t="s">
        <v>1167</v>
      </c>
      <c r="C737" s="2" t="s">
        <v>1634</v>
      </c>
      <c r="D737" s="2" t="s">
        <v>1635</v>
      </c>
      <c r="E737" s="2">
        <v>2023</v>
      </c>
      <c r="F737" s="2" t="s">
        <v>1639</v>
      </c>
      <c r="G737" s="2">
        <v>2105</v>
      </c>
      <c r="H737" s="2">
        <v>19324</v>
      </c>
      <c r="I737" s="2">
        <v>7896</v>
      </c>
      <c r="J737" s="2">
        <v>386851</v>
      </c>
      <c r="K737" s="2">
        <v>3.95</v>
      </c>
      <c r="L737" s="2">
        <v>7</v>
      </c>
      <c r="M737" s="2">
        <v>9.86</v>
      </c>
      <c r="N737" s="2">
        <v>15.45</v>
      </c>
      <c r="O737" s="2">
        <v>77.44</v>
      </c>
      <c r="P737" s="2">
        <v>2.7</v>
      </c>
      <c r="Q737" s="2">
        <v>5425</v>
      </c>
      <c r="R737" s="2">
        <v>1585</v>
      </c>
      <c r="S737" s="2">
        <v>13</v>
      </c>
      <c r="T737">
        <f t="shared" si="33"/>
        <v>40677020</v>
      </c>
      <c r="U737">
        <f t="shared" si="34"/>
        <v>16621080</v>
      </c>
      <c r="V737">
        <f t="shared" si="35"/>
        <v>23669089</v>
      </c>
    </row>
    <row r="738" spans="1:22" x14ac:dyDescent="0.3">
      <c r="A738" s="2" t="s">
        <v>755</v>
      </c>
      <c r="B738" s="2" t="s">
        <v>1523</v>
      </c>
      <c r="C738" s="2" t="s">
        <v>1632</v>
      </c>
      <c r="D738" s="2" t="s">
        <v>1635</v>
      </c>
      <c r="E738" s="2">
        <v>2024</v>
      </c>
      <c r="F738" s="2" t="s">
        <v>1639</v>
      </c>
      <c r="G738" s="2">
        <v>4770</v>
      </c>
      <c r="H738" s="2">
        <v>14092</v>
      </c>
      <c r="I738" s="2">
        <v>3126</v>
      </c>
      <c r="J738" s="2">
        <v>259329</v>
      </c>
      <c r="K738" s="2">
        <v>0.01</v>
      </c>
      <c r="L738" s="2">
        <v>18</v>
      </c>
      <c r="M738" s="2">
        <v>2.78</v>
      </c>
      <c r="N738" s="2">
        <v>16.649999999999999</v>
      </c>
      <c r="O738" s="2">
        <v>51.64</v>
      </c>
      <c r="P738" s="2">
        <v>1.8</v>
      </c>
      <c r="Q738" s="2">
        <v>9963</v>
      </c>
      <c r="R738" s="2">
        <v>5449</v>
      </c>
      <c r="S738" s="2">
        <v>4</v>
      </c>
      <c r="T738">
        <f t="shared" si="33"/>
        <v>67218840</v>
      </c>
      <c r="U738">
        <f t="shared" si="34"/>
        <v>14911020</v>
      </c>
      <c r="V738">
        <f t="shared" si="35"/>
        <v>52048491</v>
      </c>
    </row>
    <row r="739" spans="1:22" x14ac:dyDescent="0.3">
      <c r="A739" s="2" t="s">
        <v>756</v>
      </c>
      <c r="B739" s="2" t="s">
        <v>1361</v>
      </c>
      <c r="C739" s="2" t="s">
        <v>1632</v>
      </c>
      <c r="D739" s="2" t="s">
        <v>1636</v>
      </c>
      <c r="E739" s="2">
        <v>2024</v>
      </c>
      <c r="F739" s="2" t="s">
        <v>1639</v>
      </c>
      <c r="G739" s="2">
        <v>1326</v>
      </c>
      <c r="H739" s="2">
        <v>10427</v>
      </c>
      <c r="I739" s="2">
        <v>12239</v>
      </c>
      <c r="J739" s="2">
        <v>307354</v>
      </c>
      <c r="K739" s="2">
        <v>13.06</v>
      </c>
      <c r="L739" s="2">
        <v>9</v>
      </c>
      <c r="M739" s="2">
        <v>3.95</v>
      </c>
      <c r="N739" s="2">
        <v>9.4700000000000006</v>
      </c>
      <c r="O739" s="2">
        <v>78.86</v>
      </c>
      <c r="P739" s="2">
        <v>2.2999999999999998</v>
      </c>
      <c r="Q739" s="2">
        <v>18912</v>
      </c>
      <c r="R739" s="2">
        <v>7295</v>
      </c>
      <c r="S739" s="2">
        <v>13</v>
      </c>
      <c r="T739">
        <f t="shared" si="33"/>
        <v>13826202</v>
      </c>
      <c r="U739">
        <f t="shared" si="34"/>
        <v>16228914</v>
      </c>
      <c r="V739">
        <f t="shared" si="35"/>
        <v>-2710066</v>
      </c>
    </row>
    <row r="740" spans="1:22" x14ac:dyDescent="0.3">
      <c r="A740" s="2" t="s">
        <v>757</v>
      </c>
      <c r="B740" s="2" t="s">
        <v>1281</v>
      </c>
      <c r="C740" s="2" t="s">
        <v>1632</v>
      </c>
      <c r="D740" s="2" t="s">
        <v>1636</v>
      </c>
      <c r="E740" s="2">
        <v>2023</v>
      </c>
      <c r="F740" s="2" t="s">
        <v>1640</v>
      </c>
      <c r="G740" s="2">
        <v>2816</v>
      </c>
      <c r="H740" s="2">
        <v>15937</v>
      </c>
      <c r="I740" s="2">
        <v>9887</v>
      </c>
      <c r="J740" s="2">
        <v>111215</v>
      </c>
      <c r="K740" s="2">
        <v>11.89</v>
      </c>
      <c r="L740" s="2">
        <v>6</v>
      </c>
      <c r="M740" s="2">
        <v>6.87</v>
      </c>
      <c r="N740" s="2">
        <v>23.86</v>
      </c>
      <c r="O740" s="2">
        <v>10.44</v>
      </c>
      <c r="P740" s="2">
        <v>3.9</v>
      </c>
      <c r="Q740" s="2">
        <v>2742</v>
      </c>
      <c r="R740" s="2">
        <v>7850</v>
      </c>
      <c r="S740" s="2">
        <v>7</v>
      </c>
      <c r="T740">
        <f t="shared" si="33"/>
        <v>44878592</v>
      </c>
      <c r="U740">
        <f t="shared" si="34"/>
        <v>27841792</v>
      </c>
      <c r="V740">
        <f t="shared" si="35"/>
        <v>16925585</v>
      </c>
    </row>
    <row r="741" spans="1:22" x14ac:dyDescent="0.3">
      <c r="A741" s="2" t="s">
        <v>758</v>
      </c>
      <c r="B741" s="2" t="s">
        <v>1223</v>
      </c>
      <c r="C741" s="2" t="s">
        <v>1633</v>
      </c>
      <c r="D741" s="2" t="s">
        <v>1637</v>
      </c>
      <c r="E741" s="2">
        <v>2024</v>
      </c>
      <c r="F741" s="2" t="s">
        <v>1640</v>
      </c>
      <c r="G741" s="2">
        <v>352</v>
      </c>
      <c r="H741" s="2">
        <v>13030</v>
      </c>
      <c r="I741" s="2">
        <v>7216</v>
      </c>
      <c r="J741" s="2">
        <v>236907</v>
      </c>
      <c r="K741" s="2">
        <v>9.41</v>
      </c>
      <c r="L741" s="2">
        <v>17</v>
      </c>
      <c r="M741" s="2">
        <v>8.15</v>
      </c>
      <c r="N741" s="2">
        <v>21.85</v>
      </c>
      <c r="O741" s="2">
        <v>12.81</v>
      </c>
      <c r="P741" s="2">
        <v>3.7</v>
      </c>
      <c r="Q741" s="2">
        <v>10284</v>
      </c>
      <c r="R741" s="2">
        <v>6179</v>
      </c>
      <c r="S741" s="2">
        <v>4</v>
      </c>
      <c r="T741">
        <f t="shared" si="33"/>
        <v>4586560</v>
      </c>
      <c r="U741">
        <f t="shared" si="34"/>
        <v>2540032</v>
      </c>
      <c r="V741">
        <f t="shared" si="35"/>
        <v>1809621</v>
      </c>
    </row>
    <row r="742" spans="1:22" x14ac:dyDescent="0.3">
      <c r="A742" s="2" t="s">
        <v>759</v>
      </c>
      <c r="B742" s="2" t="s">
        <v>1524</v>
      </c>
      <c r="C742" s="2" t="s">
        <v>1634</v>
      </c>
      <c r="D742" s="2" t="s">
        <v>1638</v>
      </c>
      <c r="E742" s="2">
        <v>2023</v>
      </c>
      <c r="F742" s="2" t="s">
        <v>1640</v>
      </c>
      <c r="G742" s="2">
        <v>688</v>
      </c>
      <c r="H742" s="2">
        <v>8510</v>
      </c>
      <c r="I742" s="2">
        <v>7780</v>
      </c>
      <c r="J742" s="2">
        <v>361573</v>
      </c>
      <c r="K742" s="2">
        <v>11.25</v>
      </c>
      <c r="L742" s="2">
        <v>15</v>
      </c>
      <c r="M742" s="2">
        <v>4.17</v>
      </c>
      <c r="N742" s="2">
        <v>17.7</v>
      </c>
      <c r="O742" s="2">
        <v>82.95</v>
      </c>
      <c r="P742" s="2">
        <v>1.3</v>
      </c>
      <c r="Q742" s="2">
        <v>11297</v>
      </c>
      <c r="R742" s="2">
        <v>9499</v>
      </c>
      <c r="S742" s="2">
        <v>3</v>
      </c>
      <c r="T742">
        <f t="shared" si="33"/>
        <v>5854880</v>
      </c>
      <c r="U742">
        <f t="shared" si="34"/>
        <v>5352640</v>
      </c>
      <c r="V742">
        <f t="shared" si="35"/>
        <v>140667</v>
      </c>
    </row>
    <row r="743" spans="1:22" x14ac:dyDescent="0.3">
      <c r="A743" s="2" t="s">
        <v>760</v>
      </c>
      <c r="B743" s="2" t="s">
        <v>1434</v>
      </c>
      <c r="C743" s="2" t="s">
        <v>1633</v>
      </c>
      <c r="D743" s="2" t="s">
        <v>1637</v>
      </c>
      <c r="E743" s="2">
        <v>2024</v>
      </c>
      <c r="F743" s="2" t="s">
        <v>1641</v>
      </c>
      <c r="G743" s="2">
        <v>105</v>
      </c>
      <c r="H743" s="2">
        <v>12707</v>
      </c>
      <c r="I743" s="2">
        <v>7563</v>
      </c>
      <c r="J743" s="2">
        <v>394296</v>
      </c>
      <c r="K743" s="2">
        <v>2.2799999999999998</v>
      </c>
      <c r="L743" s="2">
        <v>19</v>
      </c>
      <c r="M743" s="2">
        <v>3.1</v>
      </c>
      <c r="N743" s="2">
        <v>17.84</v>
      </c>
      <c r="O743" s="2">
        <v>72.03</v>
      </c>
      <c r="P743" s="2">
        <v>4</v>
      </c>
      <c r="Q743" s="2">
        <v>7906</v>
      </c>
      <c r="R743" s="2">
        <v>9740</v>
      </c>
      <c r="S743" s="2">
        <v>5</v>
      </c>
      <c r="T743">
        <f t="shared" si="33"/>
        <v>1334235</v>
      </c>
      <c r="U743">
        <f t="shared" si="34"/>
        <v>794115</v>
      </c>
      <c r="V743">
        <f t="shared" si="35"/>
        <v>145824</v>
      </c>
    </row>
    <row r="744" spans="1:22" x14ac:dyDescent="0.3">
      <c r="A744" s="2" t="s">
        <v>761</v>
      </c>
      <c r="B744" s="2" t="s">
        <v>1525</v>
      </c>
      <c r="C744" s="2" t="s">
        <v>1632</v>
      </c>
      <c r="D744" s="2" t="s">
        <v>1636</v>
      </c>
      <c r="E744" s="2">
        <v>2023</v>
      </c>
      <c r="F744" s="2" t="s">
        <v>1641</v>
      </c>
      <c r="G744" s="2">
        <v>4871</v>
      </c>
      <c r="H744" s="2">
        <v>4489</v>
      </c>
      <c r="I744" s="2">
        <v>2474</v>
      </c>
      <c r="J744" s="2">
        <v>158048</v>
      </c>
      <c r="K744" s="2">
        <v>6.87</v>
      </c>
      <c r="L744" s="2">
        <v>5</v>
      </c>
      <c r="M744" s="2">
        <v>9.3800000000000008</v>
      </c>
      <c r="N744" s="2">
        <v>6.31</v>
      </c>
      <c r="O744" s="2">
        <v>46.06</v>
      </c>
      <c r="P744" s="2">
        <v>1.2</v>
      </c>
      <c r="Q744" s="2">
        <v>15465</v>
      </c>
      <c r="R744" s="2">
        <v>8135</v>
      </c>
      <c r="S744" s="2">
        <v>6</v>
      </c>
      <c r="T744">
        <f t="shared" si="33"/>
        <v>21865919</v>
      </c>
      <c r="U744">
        <f t="shared" si="34"/>
        <v>12050854</v>
      </c>
      <c r="V744">
        <f t="shared" si="35"/>
        <v>9657017</v>
      </c>
    </row>
    <row r="745" spans="1:22" x14ac:dyDescent="0.3">
      <c r="A745" s="2" t="s">
        <v>762</v>
      </c>
      <c r="B745" s="2" t="s">
        <v>1526</v>
      </c>
      <c r="C745" s="2" t="s">
        <v>1634</v>
      </c>
      <c r="D745" s="2" t="s">
        <v>1635</v>
      </c>
      <c r="E745" s="2">
        <v>2024</v>
      </c>
      <c r="F745" s="2" t="s">
        <v>1642</v>
      </c>
      <c r="G745" s="2">
        <v>575</v>
      </c>
      <c r="H745" s="2">
        <v>13540</v>
      </c>
      <c r="I745" s="2">
        <v>11901</v>
      </c>
      <c r="J745" s="2">
        <v>219530</v>
      </c>
      <c r="K745" s="2">
        <v>5.27</v>
      </c>
      <c r="L745" s="2">
        <v>8</v>
      </c>
      <c r="M745" s="2">
        <v>6.77</v>
      </c>
      <c r="N745" s="2">
        <v>16.420000000000002</v>
      </c>
      <c r="O745" s="2">
        <v>70.290000000000006</v>
      </c>
      <c r="P745" s="2">
        <v>3.2</v>
      </c>
      <c r="Q745" s="2">
        <v>15233</v>
      </c>
      <c r="R745" s="2">
        <v>1607</v>
      </c>
      <c r="S745" s="2">
        <v>12</v>
      </c>
      <c r="T745">
        <f t="shared" si="33"/>
        <v>7785500</v>
      </c>
      <c r="U745">
        <f t="shared" si="34"/>
        <v>6843075</v>
      </c>
      <c r="V745">
        <f t="shared" si="35"/>
        <v>722895</v>
      </c>
    </row>
    <row r="746" spans="1:22" x14ac:dyDescent="0.3">
      <c r="A746" s="2" t="s">
        <v>763</v>
      </c>
      <c r="B746" s="2" t="s">
        <v>1186</v>
      </c>
      <c r="C746" s="2" t="s">
        <v>1632</v>
      </c>
      <c r="D746" s="2" t="s">
        <v>1637</v>
      </c>
      <c r="E746" s="2">
        <v>2024</v>
      </c>
      <c r="F746" s="2" t="s">
        <v>1639</v>
      </c>
      <c r="G746" s="2">
        <v>4619</v>
      </c>
      <c r="H746" s="2">
        <v>10718</v>
      </c>
      <c r="I746" s="2">
        <v>8750</v>
      </c>
      <c r="J746" s="2">
        <v>227241</v>
      </c>
      <c r="K746" s="2">
        <v>1.41</v>
      </c>
      <c r="L746" s="2">
        <v>12</v>
      </c>
      <c r="M746" s="2">
        <v>1.19</v>
      </c>
      <c r="N746" s="2">
        <v>4.96</v>
      </c>
      <c r="O746" s="2">
        <v>86.45</v>
      </c>
      <c r="P746" s="2">
        <v>2</v>
      </c>
      <c r="Q746" s="2">
        <v>19324</v>
      </c>
      <c r="R746" s="2">
        <v>1103</v>
      </c>
      <c r="S746" s="2">
        <v>11</v>
      </c>
      <c r="T746">
        <f t="shared" si="33"/>
        <v>49506442</v>
      </c>
      <c r="U746">
        <f t="shared" si="34"/>
        <v>40416250</v>
      </c>
      <c r="V746">
        <f t="shared" si="35"/>
        <v>8862951</v>
      </c>
    </row>
    <row r="747" spans="1:22" x14ac:dyDescent="0.3">
      <c r="A747" s="2" t="s">
        <v>764</v>
      </c>
      <c r="B747" s="2" t="s">
        <v>1527</v>
      </c>
      <c r="C747" s="2" t="s">
        <v>1634</v>
      </c>
      <c r="D747" s="2" t="s">
        <v>1635</v>
      </c>
      <c r="E747" s="2">
        <v>2023</v>
      </c>
      <c r="F747" s="2" t="s">
        <v>1641</v>
      </c>
      <c r="G747" s="2">
        <v>4173</v>
      </c>
      <c r="H747" s="2">
        <v>7971</v>
      </c>
      <c r="I747" s="2">
        <v>9922</v>
      </c>
      <c r="J747" s="2">
        <v>188731</v>
      </c>
      <c r="K747" s="2">
        <v>7.29</v>
      </c>
      <c r="L747" s="2">
        <v>7</v>
      </c>
      <c r="M747" s="2">
        <v>0.69</v>
      </c>
      <c r="N747" s="2">
        <v>3.6</v>
      </c>
      <c r="O747" s="2">
        <v>71.77</v>
      </c>
      <c r="P747" s="2">
        <v>3.4</v>
      </c>
      <c r="Q747" s="2">
        <v>5126</v>
      </c>
      <c r="R747" s="2">
        <v>6503</v>
      </c>
      <c r="S747" s="2">
        <v>10</v>
      </c>
      <c r="T747">
        <f t="shared" si="33"/>
        <v>33262983</v>
      </c>
      <c r="U747">
        <f t="shared" si="34"/>
        <v>41404506</v>
      </c>
      <c r="V747">
        <f t="shared" si="35"/>
        <v>-8330254</v>
      </c>
    </row>
    <row r="748" spans="1:22" x14ac:dyDescent="0.3">
      <c r="A748" s="2" t="s">
        <v>765</v>
      </c>
      <c r="B748" s="2" t="s">
        <v>1129</v>
      </c>
      <c r="C748" s="2" t="s">
        <v>1632</v>
      </c>
      <c r="D748" s="2" t="s">
        <v>1636</v>
      </c>
      <c r="E748" s="2">
        <v>2023</v>
      </c>
      <c r="F748" s="2" t="s">
        <v>1641</v>
      </c>
      <c r="G748" s="2">
        <v>2175</v>
      </c>
      <c r="H748" s="2">
        <v>4363</v>
      </c>
      <c r="I748" s="2">
        <v>13376</v>
      </c>
      <c r="J748" s="2">
        <v>289977</v>
      </c>
      <c r="K748" s="2">
        <v>13.81</v>
      </c>
      <c r="L748" s="2">
        <v>15</v>
      </c>
      <c r="M748" s="2">
        <v>4.84</v>
      </c>
      <c r="N748" s="2">
        <v>24.99</v>
      </c>
      <c r="O748" s="2">
        <v>77.39</v>
      </c>
      <c r="P748" s="2">
        <v>2</v>
      </c>
      <c r="Q748" s="2">
        <v>11574</v>
      </c>
      <c r="R748" s="2">
        <v>1025</v>
      </c>
      <c r="S748" s="2">
        <v>4</v>
      </c>
      <c r="T748">
        <f t="shared" si="33"/>
        <v>9489525</v>
      </c>
      <c r="U748">
        <f t="shared" si="34"/>
        <v>29092800</v>
      </c>
      <c r="V748">
        <f t="shared" si="35"/>
        <v>-19893252</v>
      </c>
    </row>
    <row r="749" spans="1:22" x14ac:dyDescent="0.3">
      <c r="A749" s="2" t="s">
        <v>766</v>
      </c>
      <c r="B749" s="2" t="s">
        <v>1033</v>
      </c>
      <c r="C749" s="2" t="s">
        <v>1632</v>
      </c>
      <c r="D749" s="2" t="s">
        <v>1635</v>
      </c>
      <c r="E749" s="2">
        <v>2024</v>
      </c>
      <c r="F749" s="2" t="s">
        <v>1641</v>
      </c>
      <c r="G749" s="2">
        <v>3337</v>
      </c>
      <c r="H749" s="2">
        <v>12193</v>
      </c>
      <c r="I749" s="2">
        <v>9715</v>
      </c>
      <c r="J749" s="2">
        <v>389384</v>
      </c>
      <c r="K749" s="2">
        <v>0.6</v>
      </c>
      <c r="L749" s="2">
        <v>12</v>
      </c>
      <c r="M749" s="2">
        <v>2.2000000000000002</v>
      </c>
      <c r="N749" s="2">
        <v>15.56</v>
      </c>
      <c r="O749" s="2">
        <v>70.849999999999994</v>
      </c>
      <c r="P749" s="2">
        <v>4.9000000000000004</v>
      </c>
      <c r="Q749" s="2">
        <v>18068</v>
      </c>
      <c r="R749" s="2">
        <v>8375</v>
      </c>
      <c r="S749" s="2">
        <v>4</v>
      </c>
      <c r="T749">
        <f t="shared" si="33"/>
        <v>40688041</v>
      </c>
      <c r="U749">
        <f t="shared" si="34"/>
        <v>32418955</v>
      </c>
      <c r="V749">
        <f t="shared" si="35"/>
        <v>7879702</v>
      </c>
    </row>
    <row r="750" spans="1:22" x14ac:dyDescent="0.3">
      <c r="A750" s="2" t="s">
        <v>767</v>
      </c>
      <c r="B750" s="2" t="s">
        <v>1169</v>
      </c>
      <c r="C750" s="2" t="s">
        <v>1634</v>
      </c>
      <c r="D750" s="2" t="s">
        <v>1638</v>
      </c>
      <c r="E750" s="2">
        <v>2024</v>
      </c>
      <c r="F750" s="2" t="s">
        <v>1640</v>
      </c>
      <c r="G750" s="2">
        <v>414</v>
      </c>
      <c r="H750" s="2">
        <v>2677</v>
      </c>
      <c r="I750" s="2">
        <v>11932</v>
      </c>
      <c r="J750" s="2">
        <v>476009</v>
      </c>
      <c r="K750" s="2">
        <v>4.37</v>
      </c>
      <c r="L750" s="2">
        <v>12</v>
      </c>
      <c r="M750" s="2">
        <v>2.54</v>
      </c>
      <c r="N750" s="2">
        <v>10.77</v>
      </c>
      <c r="O750" s="2">
        <v>23.46</v>
      </c>
      <c r="P750" s="2">
        <v>2.2000000000000002</v>
      </c>
      <c r="Q750" s="2">
        <v>9531</v>
      </c>
      <c r="R750" s="2">
        <v>6683</v>
      </c>
      <c r="S750" s="2">
        <v>7</v>
      </c>
      <c r="T750">
        <f t="shared" si="33"/>
        <v>1108278</v>
      </c>
      <c r="U750">
        <f t="shared" si="34"/>
        <v>4939848</v>
      </c>
      <c r="V750">
        <f t="shared" si="35"/>
        <v>-4307579</v>
      </c>
    </row>
    <row r="751" spans="1:22" x14ac:dyDescent="0.3">
      <c r="A751" s="2" t="s">
        <v>768</v>
      </c>
      <c r="B751" s="2" t="s">
        <v>1457</v>
      </c>
      <c r="C751" s="2" t="s">
        <v>1632</v>
      </c>
      <c r="D751" s="2" t="s">
        <v>1636</v>
      </c>
      <c r="E751" s="2">
        <v>2023</v>
      </c>
      <c r="F751" s="2" t="s">
        <v>1642</v>
      </c>
      <c r="G751" s="2">
        <v>4671</v>
      </c>
      <c r="H751" s="2">
        <v>6260</v>
      </c>
      <c r="I751" s="2">
        <v>6849</v>
      </c>
      <c r="J751" s="2">
        <v>163688</v>
      </c>
      <c r="K751" s="2">
        <v>3.11</v>
      </c>
      <c r="L751" s="2">
        <v>16</v>
      </c>
      <c r="M751" s="2">
        <v>8.7799999999999994</v>
      </c>
      <c r="N751" s="2">
        <v>7.2</v>
      </c>
      <c r="O751" s="2">
        <v>76.69</v>
      </c>
      <c r="P751" s="2">
        <v>2</v>
      </c>
      <c r="Q751" s="2">
        <v>4688</v>
      </c>
      <c r="R751" s="2">
        <v>4027</v>
      </c>
      <c r="S751" s="2">
        <v>6</v>
      </c>
      <c r="T751">
        <f t="shared" si="33"/>
        <v>29240460</v>
      </c>
      <c r="U751">
        <f t="shared" si="34"/>
        <v>31991679</v>
      </c>
      <c r="V751">
        <f t="shared" si="35"/>
        <v>-2914907</v>
      </c>
    </row>
    <row r="752" spans="1:22" x14ac:dyDescent="0.3">
      <c r="A752" s="2" t="s">
        <v>769</v>
      </c>
      <c r="B752" s="2" t="s">
        <v>1528</v>
      </c>
      <c r="C752" s="2" t="s">
        <v>1632</v>
      </c>
      <c r="D752" s="2" t="s">
        <v>1636</v>
      </c>
      <c r="E752" s="2">
        <v>2024</v>
      </c>
      <c r="F752" s="2" t="s">
        <v>1642</v>
      </c>
      <c r="G752" s="2">
        <v>1696</v>
      </c>
      <c r="H752" s="2">
        <v>1511</v>
      </c>
      <c r="I752" s="2">
        <v>1889</v>
      </c>
      <c r="J752" s="2">
        <v>358617</v>
      </c>
      <c r="K752" s="2">
        <v>3.57</v>
      </c>
      <c r="L752" s="2">
        <v>19</v>
      </c>
      <c r="M752" s="2">
        <v>0.9</v>
      </c>
      <c r="N752" s="2">
        <v>15.1</v>
      </c>
      <c r="O752" s="2">
        <v>25.61</v>
      </c>
      <c r="P752" s="2">
        <v>2.1</v>
      </c>
      <c r="Q752" s="2">
        <v>4445</v>
      </c>
      <c r="R752" s="2">
        <v>9834</v>
      </c>
      <c r="S752" s="2">
        <v>7</v>
      </c>
      <c r="T752">
        <f t="shared" si="33"/>
        <v>2562656</v>
      </c>
      <c r="U752">
        <f t="shared" si="34"/>
        <v>3203744</v>
      </c>
      <c r="V752">
        <f t="shared" si="35"/>
        <v>-999705</v>
      </c>
    </row>
    <row r="753" spans="1:22" x14ac:dyDescent="0.3">
      <c r="A753" s="2" t="s">
        <v>770</v>
      </c>
      <c r="B753" s="2" t="s">
        <v>1529</v>
      </c>
      <c r="C753" s="2" t="s">
        <v>1633</v>
      </c>
      <c r="D753" s="2" t="s">
        <v>1637</v>
      </c>
      <c r="E753" s="2">
        <v>2023</v>
      </c>
      <c r="F753" s="2" t="s">
        <v>1641</v>
      </c>
      <c r="G753" s="2">
        <v>968</v>
      </c>
      <c r="H753" s="2">
        <v>17853</v>
      </c>
      <c r="I753" s="2">
        <v>5378</v>
      </c>
      <c r="J753" s="2">
        <v>408906</v>
      </c>
      <c r="K753" s="2">
        <v>13.63</v>
      </c>
      <c r="L753" s="2">
        <v>4</v>
      </c>
      <c r="M753" s="2">
        <v>7.15</v>
      </c>
      <c r="N753" s="2">
        <v>1.24</v>
      </c>
      <c r="O753" s="2">
        <v>81.41</v>
      </c>
      <c r="P753" s="2">
        <v>4.5999999999999996</v>
      </c>
      <c r="Q753" s="2">
        <v>8265</v>
      </c>
      <c r="R753" s="2">
        <v>1085</v>
      </c>
      <c r="S753" s="2">
        <v>8</v>
      </c>
      <c r="T753">
        <f t="shared" si="33"/>
        <v>17281704</v>
      </c>
      <c r="U753">
        <f t="shared" si="34"/>
        <v>5205904</v>
      </c>
      <c r="V753">
        <f t="shared" si="35"/>
        <v>11666894</v>
      </c>
    </row>
    <row r="754" spans="1:22" x14ac:dyDescent="0.3">
      <c r="A754" s="2" t="s">
        <v>771</v>
      </c>
      <c r="B754" s="2" t="s">
        <v>1530</v>
      </c>
      <c r="C754" s="2" t="s">
        <v>1634</v>
      </c>
      <c r="D754" s="2" t="s">
        <v>1635</v>
      </c>
      <c r="E754" s="2">
        <v>2023</v>
      </c>
      <c r="F754" s="2" t="s">
        <v>1640</v>
      </c>
      <c r="G754" s="2">
        <v>2847</v>
      </c>
      <c r="H754" s="2">
        <v>13056</v>
      </c>
      <c r="I754" s="2">
        <v>9927</v>
      </c>
      <c r="J754" s="2">
        <v>270460</v>
      </c>
      <c r="K754" s="2">
        <v>7.02</v>
      </c>
      <c r="L754" s="2">
        <v>16</v>
      </c>
      <c r="M754" s="2">
        <v>2.71</v>
      </c>
      <c r="N754" s="2">
        <v>2.37</v>
      </c>
      <c r="O754" s="2">
        <v>46.69</v>
      </c>
      <c r="P754" s="2">
        <v>3.5</v>
      </c>
      <c r="Q754" s="2">
        <v>20358</v>
      </c>
      <c r="R754" s="2">
        <v>4331</v>
      </c>
      <c r="S754" s="2">
        <v>12</v>
      </c>
      <c r="T754">
        <f t="shared" si="33"/>
        <v>37170432</v>
      </c>
      <c r="U754">
        <f t="shared" si="34"/>
        <v>28262169</v>
      </c>
      <c r="V754">
        <f t="shared" si="35"/>
        <v>8637803</v>
      </c>
    </row>
    <row r="755" spans="1:22" x14ac:dyDescent="0.3">
      <c r="A755" s="2" t="s">
        <v>772</v>
      </c>
      <c r="B755" s="2" t="s">
        <v>1531</v>
      </c>
      <c r="C755" s="2" t="s">
        <v>1634</v>
      </c>
      <c r="D755" s="2" t="s">
        <v>1637</v>
      </c>
      <c r="E755" s="2">
        <v>2023</v>
      </c>
      <c r="F755" s="2" t="s">
        <v>1641</v>
      </c>
      <c r="G755" s="2">
        <v>1581</v>
      </c>
      <c r="H755" s="2">
        <v>13063</v>
      </c>
      <c r="I755" s="2">
        <v>11287</v>
      </c>
      <c r="J755" s="2">
        <v>419100</v>
      </c>
      <c r="K755" s="2">
        <v>6.99</v>
      </c>
      <c r="L755" s="2">
        <v>8</v>
      </c>
      <c r="M755" s="2">
        <v>7.6</v>
      </c>
      <c r="N755" s="2">
        <v>0.82</v>
      </c>
      <c r="O755" s="2">
        <v>64.16</v>
      </c>
      <c r="P755" s="2">
        <v>3.9</v>
      </c>
      <c r="Q755" s="2">
        <v>12307</v>
      </c>
      <c r="R755" s="2">
        <v>5402</v>
      </c>
      <c r="S755" s="2">
        <v>4</v>
      </c>
      <c r="T755">
        <f t="shared" si="33"/>
        <v>20652603</v>
      </c>
      <c r="U755">
        <f t="shared" si="34"/>
        <v>17844747</v>
      </c>
      <c r="V755">
        <f t="shared" si="35"/>
        <v>2388756</v>
      </c>
    </row>
    <row r="756" spans="1:22" x14ac:dyDescent="0.3">
      <c r="A756" s="2" t="s">
        <v>773</v>
      </c>
      <c r="B756" s="2" t="s">
        <v>1377</v>
      </c>
      <c r="C756" s="2" t="s">
        <v>1634</v>
      </c>
      <c r="D756" s="2" t="s">
        <v>1637</v>
      </c>
      <c r="E756" s="2">
        <v>2024</v>
      </c>
      <c r="F756" s="2" t="s">
        <v>1641</v>
      </c>
      <c r="G756" s="2">
        <v>3395</v>
      </c>
      <c r="H756" s="2">
        <v>15551</v>
      </c>
      <c r="I756" s="2">
        <v>955</v>
      </c>
      <c r="J756" s="2">
        <v>430596</v>
      </c>
      <c r="K756" s="2">
        <v>11.41</v>
      </c>
      <c r="L756" s="2">
        <v>1</v>
      </c>
      <c r="M756" s="2">
        <v>7.22</v>
      </c>
      <c r="N756" s="2">
        <v>12.48</v>
      </c>
      <c r="O756" s="2">
        <v>49.78</v>
      </c>
      <c r="P756" s="2">
        <v>4.7</v>
      </c>
      <c r="Q756" s="2">
        <v>11704</v>
      </c>
      <c r="R756" s="2">
        <v>5391</v>
      </c>
      <c r="S756" s="2">
        <v>14</v>
      </c>
      <c r="T756">
        <f t="shared" si="33"/>
        <v>52795645</v>
      </c>
      <c r="U756">
        <f t="shared" si="34"/>
        <v>3242225</v>
      </c>
      <c r="V756">
        <f t="shared" si="35"/>
        <v>49122824</v>
      </c>
    </row>
    <row r="757" spans="1:22" x14ac:dyDescent="0.3">
      <c r="A757" s="2" t="s">
        <v>774</v>
      </c>
      <c r="B757" s="2" t="s">
        <v>1282</v>
      </c>
      <c r="C757" s="2" t="s">
        <v>1633</v>
      </c>
      <c r="D757" s="2" t="s">
        <v>1637</v>
      </c>
      <c r="E757" s="2">
        <v>2023</v>
      </c>
      <c r="F757" s="2" t="s">
        <v>1639</v>
      </c>
      <c r="G757" s="2">
        <v>1956</v>
      </c>
      <c r="H757" s="2">
        <v>12522</v>
      </c>
      <c r="I757" s="2">
        <v>10062</v>
      </c>
      <c r="J757" s="2">
        <v>236823</v>
      </c>
      <c r="K757" s="2">
        <v>2.3199999999999998</v>
      </c>
      <c r="L757" s="2">
        <v>17</v>
      </c>
      <c r="M757" s="2">
        <v>7.0000000000000007E-2</v>
      </c>
      <c r="N757" s="2">
        <v>15.02</v>
      </c>
      <c r="O757" s="2">
        <v>17.52</v>
      </c>
      <c r="P757" s="2">
        <v>4.5999999999999996</v>
      </c>
      <c r="Q757" s="2">
        <v>10852</v>
      </c>
      <c r="R757" s="2">
        <v>1008</v>
      </c>
      <c r="S757" s="2">
        <v>6</v>
      </c>
      <c r="T757">
        <f t="shared" si="33"/>
        <v>24493032</v>
      </c>
      <c r="U757">
        <f t="shared" si="34"/>
        <v>19681272</v>
      </c>
      <c r="V757">
        <f t="shared" si="35"/>
        <v>4574937</v>
      </c>
    </row>
    <row r="758" spans="1:22" x14ac:dyDescent="0.3">
      <c r="A758" s="2" t="s">
        <v>775</v>
      </c>
      <c r="B758" s="2" t="s">
        <v>1532</v>
      </c>
      <c r="C758" s="2" t="s">
        <v>1632</v>
      </c>
      <c r="D758" s="2" t="s">
        <v>1637</v>
      </c>
      <c r="E758" s="2">
        <v>2024</v>
      </c>
      <c r="F758" s="2" t="s">
        <v>1639</v>
      </c>
      <c r="G758" s="2">
        <v>3136</v>
      </c>
      <c r="H758" s="2">
        <v>9734</v>
      </c>
      <c r="I758" s="2">
        <v>2758</v>
      </c>
      <c r="J758" s="2">
        <v>438455</v>
      </c>
      <c r="K758" s="2">
        <v>7.31</v>
      </c>
      <c r="L758" s="2">
        <v>8</v>
      </c>
      <c r="M758" s="2">
        <v>5.09</v>
      </c>
      <c r="N758" s="2">
        <v>1.56</v>
      </c>
      <c r="O758" s="2">
        <v>33.26</v>
      </c>
      <c r="P758" s="2">
        <v>4</v>
      </c>
      <c r="Q758" s="2">
        <v>6099</v>
      </c>
      <c r="R758" s="2">
        <v>5151</v>
      </c>
      <c r="S758" s="2">
        <v>9</v>
      </c>
      <c r="T758">
        <f t="shared" si="33"/>
        <v>30525824</v>
      </c>
      <c r="U758">
        <f t="shared" si="34"/>
        <v>8649088</v>
      </c>
      <c r="V758">
        <f t="shared" si="35"/>
        <v>21438281</v>
      </c>
    </row>
    <row r="759" spans="1:22" x14ac:dyDescent="0.3">
      <c r="A759" s="2" t="s">
        <v>776</v>
      </c>
      <c r="B759" s="2" t="s">
        <v>1533</v>
      </c>
      <c r="C759" s="2" t="s">
        <v>1632</v>
      </c>
      <c r="D759" s="2" t="s">
        <v>1635</v>
      </c>
      <c r="E759" s="2">
        <v>2024</v>
      </c>
      <c r="F759" s="2" t="s">
        <v>1641</v>
      </c>
      <c r="G759" s="2">
        <v>4630</v>
      </c>
      <c r="H759" s="2">
        <v>17673</v>
      </c>
      <c r="I759" s="2">
        <v>11493</v>
      </c>
      <c r="J759" s="2">
        <v>259987</v>
      </c>
      <c r="K759" s="2">
        <v>6.45</v>
      </c>
      <c r="L759" s="2">
        <v>5</v>
      </c>
      <c r="M759" s="2">
        <v>1.39</v>
      </c>
      <c r="N759" s="2">
        <v>18.03</v>
      </c>
      <c r="O759" s="2">
        <v>88.7</v>
      </c>
      <c r="P759" s="2">
        <v>1.8</v>
      </c>
      <c r="Q759" s="2">
        <v>5813</v>
      </c>
      <c r="R759" s="2">
        <v>2686</v>
      </c>
      <c r="S759" s="2">
        <v>5</v>
      </c>
      <c r="T759">
        <f t="shared" si="33"/>
        <v>81825990</v>
      </c>
      <c r="U759">
        <f t="shared" si="34"/>
        <v>53212590</v>
      </c>
      <c r="V759">
        <f t="shared" si="35"/>
        <v>28353413</v>
      </c>
    </row>
    <row r="760" spans="1:22" x14ac:dyDescent="0.3">
      <c r="A760" s="2" t="s">
        <v>777</v>
      </c>
      <c r="B760" s="2" t="s">
        <v>1534</v>
      </c>
      <c r="C760" s="2" t="s">
        <v>1632</v>
      </c>
      <c r="D760" s="2" t="s">
        <v>1637</v>
      </c>
      <c r="E760" s="2">
        <v>2023</v>
      </c>
      <c r="F760" s="2" t="s">
        <v>1640</v>
      </c>
      <c r="G760" s="2">
        <v>2125</v>
      </c>
      <c r="H760" s="2">
        <v>14678</v>
      </c>
      <c r="I760" s="2">
        <v>7144</v>
      </c>
      <c r="J760" s="2">
        <v>497470</v>
      </c>
      <c r="K760" s="2">
        <v>8.9499999999999993</v>
      </c>
      <c r="L760" s="2">
        <v>10</v>
      </c>
      <c r="M760" s="2">
        <v>8.66</v>
      </c>
      <c r="N760" s="2">
        <v>5.76</v>
      </c>
      <c r="O760" s="2">
        <v>86.86</v>
      </c>
      <c r="P760" s="2">
        <v>4.4000000000000004</v>
      </c>
      <c r="Q760" s="2">
        <v>3718</v>
      </c>
      <c r="R760" s="2">
        <v>9435</v>
      </c>
      <c r="S760" s="2">
        <v>11</v>
      </c>
      <c r="T760">
        <f t="shared" si="33"/>
        <v>31190750</v>
      </c>
      <c r="U760">
        <f t="shared" si="34"/>
        <v>15181000</v>
      </c>
      <c r="V760">
        <f t="shared" si="35"/>
        <v>15512280</v>
      </c>
    </row>
    <row r="761" spans="1:22" x14ac:dyDescent="0.3">
      <c r="A761" s="2" t="s">
        <v>778</v>
      </c>
      <c r="B761" s="2" t="s">
        <v>1257</v>
      </c>
      <c r="C761" s="2" t="s">
        <v>1634</v>
      </c>
      <c r="D761" s="2" t="s">
        <v>1635</v>
      </c>
      <c r="E761" s="2">
        <v>2024</v>
      </c>
      <c r="F761" s="2" t="s">
        <v>1639</v>
      </c>
      <c r="G761" s="2">
        <v>763</v>
      </c>
      <c r="H761" s="2">
        <v>8070</v>
      </c>
      <c r="I761" s="2">
        <v>6579</v>
      </c>
      <c r="J761" s="2">
        <v>319150</v>
      </c>
      <c r="K761" s="2">
        <v>14.99</v>
      </c>
      <c r="L761" s="2">
        <v>5</v>
      </c>
      <c r="M761" s="2">
        <v>8.7200000000000006</v>
      </c>
      <c r="N761" s="2">
        <v>17.13</v>
      </c>
      <c r="O761" s="2">
        <v>35.64</v>
      </c>
      <c r="P761" s="2">
        <v>1.8</v>
      </c>
      <c r="Q761" s="2">
        <v>15286</v>
      </c>
      <c r="R761" s="2">
        <v>1431</v>
      </c>
      <c r="S761" s="2">
        <v>3</v>
      </c>
      <c r="T761">
        <f t="shared" si="33"/>
        <v>6157410</v>
      </c>
      <c r="U761">
        <f t="shared" si="34"/>
        <v>5019777</v>
      </c>
      <c r="V761">
        <f t="shared" si="35"/>
        <v>818483</v>
      </c>
    </row>
    <row r="762" spans="1:22" x14ac:dyDescent="0.3">
      <c r="A762" s="2" t="s">
        <v>779</v>
      </c>
      <c r="B762" s="2" t="s">
        <v>1353</v>
      </c>
      <c r="C762" s="2" t="s">
        <v>1632</v>
      </c>
      <c r="D762" s="2" t="s">
        <v>1637</v>
      </c>
      <c r="E762" s="2">
        <v>2023</v>
      </c>
      <c r="F762" s="2" t="s">
        <v>1641</v>
      </c>
      <c r="G762" s="2">
        <v>1112</v>
      </c>
      <c r="H762" s="2">
        <v>1906</v>
      </c>
      <c r="I762" s="2">
        <v>13211</v>
      </c>
      <c r="J762" s="2">
        <v>299243</v>
      </c>
      <c r="K762" s="2">
        <v>11.54</v>
      </c>
      <c r="L762" s="2">
        <v>5</v>
      </c>
      <c r="M762" s="2">
        <v>4.18</v>
      </c>
      <c r="N762" s="2">
        <v>24.55</v>
      </c>
      <c r="O762" s="2">
        <v>89.7</v>
      </c>
      <c r="P762" s="2">
        <v>4</v>
      </c>
      <c r="Q762" s="2">
        <v>19036</v>
      </c>
      <c r="R762" s="2">
        <v>6951</v>
      </c>
      <c r="S762" s="2">
        <v>5</v>
      </c>
      <c r="T762">
        <f t="shared" si="33"/>
        <v>2119472</v>
      </c>
      <c r="U762">
        <f t="shared" si="34"/>
        <v>14690632</v>
      </c>
      <c r="V762">
        <f t="shared" si="35"/>
        <v>-12870403</v>
      </c>
    </row>
    <row r="763" spans="1:22" x14ac:dyDescent="0.3">
      <c r="A763" s="2" t="s">
        <v>780</v>
      </c>
      <c r="B763" s="2" t="s">
        <v>1386</v>
      </c>
      <c r="C763" s="2" t="s">
        <v>1632</v>
      </c>
      <c r="D763" s="2" t="s">
        <v>1636</v>
      </c>
      <c r="E763" s="2">
        <v>2023</v>
      </c>
      <c r="F763" s="2" t="s">
        <v>1641</v>
      </c>
      <c r="G763" s="2">
        <v>2026</v>
      </c>
      <c r="H763" s="2">
        <v>10706</v>
      </c>
      <c r="I763" s="2">
        <v>6944</v>
      </c>
      <c r="J763" s="2">
        <v>124218</v>
      </c>
      <c r="K763" s="2">
        <v>5.97</v>
      </c>
      <c r="L763" s="2">
        <v>12</v>
      </c>
      <c r="M763" s="2">
        <v>4.4400000000000004</v>
      </c>
      <c r="N763" s="2">
        <v>17.28</v>
      </c>
      <c r="O763" s="2">
        <v>77.64</v>
      </c>
      <c r="P763" s="2">
        <v>3.7</v>
      </c>
      <c r="Q763" s="2">
        <v>1556</v>
      </c>
      <c r="R763" s="2">
        <v>9845</v>
      </c>
      <c r="S763" s="2">
        <v>3</v>
      </c>
      <c r="T763">
        <f t="shared" si="33"/>
        <v>21690356</v>
      </c>
      <c r="U763">
        <f t="shared" si="34"/>
        <v>14068544</v>
      </c>
      <c r="V763">
        <f t="shared" si="35"/>
        <v>7497594</v>
      </c>
    </row>
    <row r="764" spans="1:22" x14ac:dyDescent="0.3">
      <c r="A764" s="2" t="s">
        <v>781</v>
      </c>
      <c r="B764" s="2" t="s">
        <v>1535</v>
      </c>
      <c r="C764" s="2" t="s">
        <v>1634</v>
      </c>
      <c r="D764" s="2" t="s">
        <v>1636</v>
      </c>
      <c r="E764" s="2">
        <v>2023</v>
      </c>
      <c r="F764" s="2" t="s">
        <v>1642</v>
      </c>
      <c r="G764" s="2">
        <v>1346</v>
      </c>
      <c r="H764" s="2">
        <v>5931</v>
      </c>
      <c r="I764" s="2">
        <v>5863</v>
      </c>
      <c r="J764" s="2">
        <v>246416</v>
      </c>
      <c r="K764" s="2">
        <v>12.41</v>
      </c>
      <c r="L764" s="2">
        <v>10</v>
      </c>
      <c r="M764" s="2">
        <v>3.03</v>
      </c>
      <c r="N764" s="2">
        <v>22.08</v>
      </c>
      <c r="O764" s="2">
        <v>58.88</v>
      </c>
      <c r="P764" s="2">
        <v>4</v>
      </c>
      <c r="Q764" s="2">
        <v>14033</v>
      </c>
      <c r="R764" s="2">
        <v>1906</v>
      </c>
      <c r="S764" s="2">
        <v>4</v>
      </c>
      <c r="T764">
        <f t="shared" si="33"/>
        <v>7983126</v>
      </c>
      <c r="U764">
        <f t="shared" si="34"/>
        <v>7891598</v>
      </c>
      <c r="V764">
        <f t="shared" si="35"/>
        <v>-154888</v>
      </c>
    </row>
    <row r="765" spans="1:22" x14ac:dyDescent="0.3">
      <c r="A765" s="2" t="s">
        <v>782</v>
      </c>
      <c r="B765" s="2" t="s">
        <v>1299</v>
      </c>
      <c r="C765" s="2" t="s">
        <v>1632</v>
      </c>
      <c r="D765" s="2" t="s">
        <v>1636</v>
      </c>
      <c r="E765" s="2">
        <v>2023</v>
      </c>
      <c r="F765" s="2" t="s">
        <v>1641</v>
      </c>
      <c r="G765" s="2">
        <v>175</v>
      </c>
      <c r="H765" s="2">
        <v>8042</v>
      </c>
      <c r="I765" s="2">
        <v>4630</v>
      </c>
      <c r="J765" s="2">
        <v>477056</v>
      </c>
      <c r="K765" s="2">
        <v>2.56</v>
      </c>
      <c r="L765" s="2">
        <v>13</v>
      </c>
      <c r="M765" s="2">
        <v>7.17</v>
      </c>
      <c r="N765" s="2">
        <v>23.7</v>
      </c>
      <c r="O765" s="2">
        <v>13.21</v>
      </c>
      <c r="P765" s="2">
        <v>3.1</v>
      </c>
      <c r="Q765" s="2">
        <v>1643</v>
      </c>
      <c r="R765" s="2">
        <v>905</v>
      </c>
      <c r="S765" s="2">
        <v>5</v>
      </c>
      <c r="T765">
        <f t="shared" si="33"/>
        <v>1407350</v>
      </c>
      <c r="U765">
        <f t="shared" si="34"/>
        <v>810250</v>
      </c>
      <c r="V765">
        <f t="shared" si="35"/>
        <v>120044</v>
      </c>
    </row>
    <row r="766" spans="1:22" x14ac:dyDescent="0.3">
      <c r="A766" s="2" t="s">
        <v>783</v>
      </c>
      <c r="B766" s="2" t="s">
        <v>1536</v>
      </c>
      <c r="C766" s="2" t="s">
        <v>1633</v>
      </c>
      <c r="D766" s="2" t="s">
        <v>1638</v>
      </c>
      <c r="E766" s="2">
        <v>2023</v>
      </c>
      <c r="F766" s="2" t="s">
        <v>1639</v>
      </c>
      <c r="G766" s="2">
        <v>4682</v>
      </c>
      <c r="H766" s="2">
        <v>10406</v>
      </c>
      <c r="I766" s="2">
        <v>9846</v>
      </c>
      <c r="J766" s="2">
        <v>82430</v>
      </c>
      <c r="K766" s="2">
        <v>0.46</v>
      </c>
      <c r="L766" s="2">
        <v>1</v>
      </c>
      <c r="M766" s="2">
        <v>3.59</v>
      </c>
      <c r="N766" s="2">
        <v>12.17</v>
      </c>
      <c r="O766" s="2">
        <v>82.12</v>
      </c>
      <c r="P766" s="2">
        <v>3.6</v>
      </c>
      <c r="Q766" s="2">
        <v>8718</v>
      </c>
      <c r="R766" s="2">
        <v>4247</v>
      </c>
      <c r="S766" s="2">
        <v>5</v>
      </c>
      <c r="T766">
        <f t="shared" si="33"/>
        <v>48720892</v>
      </c>
      <c r="U766">
        <f t="shared" si="34"/>
        <v>46098972</v>
      </c>
      <c r="V766">
        <f t="shared" si="35"/>
        <v>2539490</v>
      </c>
    </row>
    <row r="767" spans="1:22" x14ac:dyDescent="0.3">
      <c r="A767" s="2" t="s">
        <v>784</v>
      </c>
      <c r="B767" s="2" t="s">
        <v>1537</v>
      </c>
      <c r="C767" s="2" t="s">
        <v>1633</v>
      </c>
      <c r="D767" s="2" t="s">
        <v>1637</v>
      </c>
      <c r="E767" s="2">
        <v>2023</v>
      </c>
      <c r="F767" s="2" t="s">
        <v>1641</v>
      </c>
      <c r="G767" s="2">
        <v>3646</v>
      </c>
      <c r="H767" s="2">
        <v>5646</v>
      </c>
      <c r="I767" s="2">
        <v>9631</v>
      </c>
      <c r="J767" s="2">
        <v>73091</v>
      </c>
      <c r="K767" s="2">
        <v>3.07</v>
      </c>
      <c r="L767" s="2">
        <v>7</v>
      </c>
      <c r="M767" s="2">
        <v>2.68</v>
      </c>
      <c r="N767" s="2">
        <v>17.559999999999999</v>
      </c>
      <c r="O767" s="2">
        <v>54.59</v>
      </c>
      <c r="P767" s="2">
        <v>4.8</v>
      </c>
      <c r="Q767" s="2">
        <v>10059</v>
      </c>
      <c r="R767" s="2">
        <v>171</v>
      </c>
      <c r="S767" s="2">
        <v>11</v>
      </c>
      <c r="T767">
        <f t="shared" si="33"/>
        <v>20585316</v>
      </c>
      <c r="U767">
        <f t="shared" si="34"/>
        <v>35114626</v>
      </c>
      <c r="V767">
        <f t="shared" si="35"/>
        <v>-14602401</v>
      </c>
    </row>
    <row r="768" spans="1:22" x14ac:dyDescent="0.3">
      <c r="A768" s="2" t="s">
        <v>785</v>
      </c>
      <c r="B768" s="2" t="s">
        <v>1318</v>
      </c>
      <c r="C768" s="2" t="s">
        <v>1633</v>
      </c>
      <c r="D768" s="2" t="s">
        <v>1635</v>
      </c>
      <c r="E768" s="2">
        <v>2023</v>
      </c>
      <c r="F768" s="2" t="s">
        <v>1641</v>
      </c>
      <c r="G768" s="2">
        <v>3333</v>
      </c>
      <c r="H768" s="2">
        <v>13546</v>
      </c>
      <c r="I768" s="2">
        <v>11230</v>
      </c>
      <c r="J768" s="2">
        <v>307125</v>
      </c>
      <c r="K768" s="2">
        <v>5.1100000000000003</v>
      </c>
      <c r="L768" s="2">
        <v>2</v>
      </c>
      <c r="M768" s="2">
        <v>4.32</v>
      </c>
      <c r="N768" s="2">
        <v>21.3</v>
      </c>
      <c r="O768" s="2">
        <v>79.48</v>
      </c>
      <c r="P768" s="2">
        <v>1.4</v>
      </c>
      <c r="Q768" s="2">
        <v>2115</v>
      </c>
      <c r="R768" s="2">
        <v>127</v>
      </c>
      <c r="S768" s="2">
        <v>10</v>
      </c>
      <c r="T768">
        <f t="shared" si="33"/>
        <v>45148818</v>
      </c>
      <c r="U768">
        <f t="shared" si="34"/>
        <v>37429590</v>
      </c>
      <c r="V768">
        <f t="shared" si="35"/>
        <v>7412103</v>
      </c>
    </row>
    <row r="769" spans="1:22" x14ac:dyDescent="0.3">
      <c r="A769" s="2" t="s">
        <v>786</v>
      </c>
      <c r="B769" s="2" t="s">
        <v>1057</v>
      </c>
      <c r="C769" s="2" t="s">
        <v>1633</v>
      </c>
      <c r="D769" s="2" t="s">
        <v>1636</v>
      </c>
      <c r="E769" s="2">
        <v>2023</v>
      </c>
      <c r="F769" s="2" t="s">
        <v>1641</v>
      </c>
      <c r="G769" s="2">
        <v>1653</v>
      </c>
      <c r="H769" s="2">
        <v>14111</v>
      </c>
      <c r="I769" s="2">
        <v>10594</v>
      </c>
      <c r="J769" s="2">
        <v>476199</v>
      </c>
      <c r="K769" s="2">
        <v>7.66</v>
      </c>
      <c r="L769" s="2">
        <v>2</v>
      </c>
      <c r="M769" s="2">
        <v>0.91</v>
      </c>
      <c r="N769" s="2">
        <v>8.92</v>
      </c>
      <c r="O769" s="2">
        <v>76.75</v>
      </c>
      <c r="P769" s="2">
        <v>2.2000000000000002</v>
      </c>
      <c r="Q769" s="2">
        <v>9562</v>
      </c>
      <c r="R769" s="2">
        <v>8760</v>
      </c>
      <c r="S769" s="2">
        <v>11</v>
      </c>
      <c r="T769">
        <f t="shared" si="33"/>
        <v>23325483</v>
      </c>
      <c r="U769">
        <f t="shared" si="34"/>
        <v>17511882</v>
      </c>
      <c r="V769">
        <f t="shared" si="35"/>
        <v>5337402</v>
      </c>
    </row>
    <row r="770" spans="1:22" x14ac:dyDescent="0.3">
      <c r="A770" s="2" t="s">
        <v>787</v>
      </c>
      <c r="B770" s="2" t="s">
        <v>1252</v>
      </c>
      <c r="C770" s="2" t="s">
        <v>1634</v>
      </c>
      <c r="D770" s="2" t="s">
        <v>1637</v>
      </c>
      <c r="E770" s="2">
        <v>2023</v>
      </c>
      <c r="F770" s="2" t="s">
        <v>1642</v>
      </c>
      <c r="G770" s="2">
        <v>116</v>
      </c>
      <c r="H770" s="2">
        <v>14576</v>
      </c>
      <c r="I770" s="2">
        <v>7459</v>
      </c>
      <c r="J770" s="2">
        <v>73989</v>
      </c>
      <c r="K770" s="2">
        <v>9.23</v>
      </c>
      <c r="L770" s="2">
        <v>0</v>
      </c>
      <c r="M770" s="2">
        <v>7.47</v>
      </c>
      <c r="N770" s="2">
        <v>6.53</v>
      </c>
      <c r="O770" s="2">
        <v>76.64</v>
      </c>
      <c r="P770" s="2">
        <v>3.4</v>
      </c>
      <c r="Q770" s="2">
        <v>13020</v>
      </c>
      <c r="R770" s="2">
        <v>4083</v>
      </c>
      <c r="S770" s="2">
        <v>7</v>
      </c>
      <c r="T770">
        <f t="shared" si="33"/>
        <v>1690816</v>
      </c>
      <c r="U770">
        <f t="shared" si="34"/>
        <v>865244</v>
      </c>
      <c r="V770">
        <f t="shared" si="35"/>
        <v>751583</v>
      </c>
    </row>
    <row r="771" spans="1:22" x14ac:dyDescent="0.3">
      <c r="A771" s="2" t="s">
        <v>788</v>
      </c>
      <c r="B771" s="2" t="s">
        <v>1345</v>
      </c>
      <c r="C771" s="2" t="s">
        <v>1634</v>
      </c>
      <c r="D771" s="2" t="s">
        <v>1635</v>
      </c>
      <c r="E771" s="2">
        <v>2023</v>
      </c>
      <c r="F771" s="2" t="s">
        <v>1641</v>
      </c>
      <c r="G771" s="2">
        <v>282</v>
      </c>
      <c r="H771" s="2">
        <v>18024</v>
      </c>
      <c r="I771" s="2">
        <v>1241</v>
      </c>
      <c r="J771" s="2">
        <v>125451</v>
      </c>
      <c r="K771" s="2">
        <v>13.66</v>
      </c>
      <c r="L771" s="2">
        <v>18</v>
      </c>
      <c r="M771" s="2">
        <v>0.13</v>
      </c>
      <c r="N771" s="2">
        <v>23.66</v>
      </c>
      <c r="O771" s="2">
        <v>65.849999999999994</v>
      </c>
      <c r="P771" s="2">
        <v>4.9000000000000004</v>
      </c>
      <c r="Q771" s="2">
        <v>7477</v>
      </c>
      <c r="R771" s="2">
        <v>9055</v>
      </c>
      <c r="S771" s="2">
        <v>10</v>
      </c>
      <c r="T771">
        <f t="shared" ref="T771:T834" si="36">G771*H771</f>
        <v>5082768</v>
      </c>
      <c r="U771">
        <f t="shared" ref="U771:U834" si="37">G771*I771</f>
        <v>349962</v>
      </c>
      <c r="V771">
        <f t="shared" ref="V771:V834" si="38">T771-U771-J771</f>
        <v>4607355</v>
      </c>
    </row>
    <row r="772" spans="1:22" x14ac:dyDescent="0.3">
      <c r="A772" s="2" t="s">
        <v>789</v>
      </c>
      <c r="B772" s="2" t="s">
        <v>1423</v>
      </c>
      <c r="C772" s="2" t="s">
        <v>1634</v>
      </c>
      <c r="D772" s="2" t="s">
        <v>1635</v>
      </c>
      <c r="E772" s="2">
        <v>2024</v>
      </c>
      <c r="F772" s="2" t="s">
        <v>1640</v>
      </c>
      <c r="G772" s="2">
        <v>2206</v>
      </c>
      <c r="H772" s="2">
        <v>6382</v>
      </c>
      <c r="I772" s="2">
        <v>6840</v>
      </c>
      <c r="J772" s="2">
        <v>68990</v>
      </c>
      <c r="K772" s="2">
        <v>7.65</v>
      </c>
      <c r="L772" s="2">
        <v>17</v>
      </c>
      <c r="M772" s="2">
        <v>6.44</v>
      </c>
      <c r="N772" s="2">
        <v>18.16</v>
      </c>
      <c r="O772" s="2">
        <v>33.31</v>
      </c>
      <c r="P772" s="2">
        <v>1.4</v>
      </c>
      <c r="Q772" s="2">
        <v>12919</v>
      </c>
      <c r="R772" s="2">
        <v>7155</v>
      </c>
      <c r="S772" s="2">
        <v>5</v>
      </c>
      <c r="T772">
        <f t="shared" si="36"/>
        <v>14078692</v>
      </c>
      <c r="U772">
        <f t="shared" si="37"/>
        <v>15089040</v>
      </c>
      <c r="V772">
        <f t="shared" si="38"/>
        <v>-1079338</v>
      </c>
    </row>
    <row r="773" spans="1:22" x14ac:dyDescent="0.3">
      <c r="A773" s="2" t="s">
        <v>790</v>
      </c>
      <c r="B773" s="2" t="s">
        <v>1538</v>
      </c>
      <c r="C773" s="2" t="s">
        <v>1632</v>
      </c>
      <c r="D773" s="2" t="s">
        <v>1636</v>
      </c>
      <c r="E773" s="2">
        <v>2024</v>
      </c>
      <c r="F773" s="2" t="s">
        <v>1641</v>
      </c>
      <c r="G773" s="2">
        <v>1219</v>
      </c>
      <c r="H773" s="2">
        <v>15613</v>
      </c>
      <c r="I773" s="2">
        <v>14926</v>
      </c>
      <c r="J773" s="2">
        <v>402414</v>
      </c>
      <c r="K773" s="2">
        <v>7.52</v>
      </c>
      <c r="L773" s="2">
        <v>16</v>
      </c>
      <c r="M773" s="2">
        <v>1.83</v>
      </c>
      <c r="N773" s="2">
        <v>5.49</v>
      </c>
      <c r="O773" s="2">
        <v>36.89</v>
      </c>
      <c r="P773" s="2">
        <v>1.1000000000000001</v>
      </c>
      <c r="Q773" s="2">
        <v>11280</v>
      </c>
      <c r="R773" s="2">
        <v>6790</v>
      </c>
      <c r="S773" s="2">
        <v>10</v>
      </c>
      <c r="T773">
        <f t="shared" si="36"/>
        <v>19032247</v>
      </c>
      <c r="U773">
        <f t="shared" si="37"/>
        <v>18194794</v>
      </c>
      <c r="V773">
        <f t="shared" si="38"/>
        <v>435039</v>
      </c>
    </row>
    <row r="774" spans="1:22" x14ac:dyDescent="0.3">
      <c r="A774" s="2" t="s">
        <v>791</v>
      </c>
      <c r="B774" s="2" t="s">
        <v>1539</v>
      </c>
      <c r="C774" s="2" t="s">
        <v>1634</v>
      </c>
      <c r="D774" s="2" t="s">
        <v>1636</v>
      </c>
      <c r="E774" s="2">
        <v>2023</v>
      </c>
      <c r="F774" s="2" t="s">
        <v>1641</v>
      </c>
      <c r="G774" s="2">
        <v>2208</v>
      </c>
      <c r="H774" s="2">
        <v>15145</v>
      </c>
      <c r="I774" s="2">
        <v>6725</v>
      </c>
      <c r="J774" s="2">
        <v>392504</v>
      </c>
      <c r="K774" s="2">
        <v>0.75</v>
      </c>
      <c r="L774" s="2">
        <v>19</v>
      </c>
      <c r="M774" s="2">
        <v>2.3199999999999998</v>
      </c>
      <c r="N774" s="2">
        <v>11.23</v>
      </c>
      <c r="O774" s="2">
        <v>34.68</v>
      </c>
      <c r="P774" s="2">
        <v>1.2</v>
      </c>
      <c r="Q774" s="2">
        <v>12181</v>
      </c>
      <c r="R774" s="2">
        <v>9716</v>
      </c>
      <c r="S774" s="2">
        <v>12</v>
      </c>
      <c r="T774">
        <f t="shared" si="36"/>
        <v>33440160</v>
      </c>
      <c r="U774">
        <f t="shared" si="37"/>
        <v>14848800</v>
      </c>
      <c r="V774">
        <f t="shared" si="38"/>
        <v>18198856</v>
      </c>
    </row>
    <row r="775" spans="1:22" x14ac:dyDescent="0.3">
      <c r="A775" s="2" t="s">
        <v>792</v>
      </c>
      <c r="B775" s="2" t="s">
        <v>1540</v>
      </c>
      <c r="C775" s="2" t="s">
        <v>1632</v>
      </c>
      <c r="D775" s="2" t="s">
        <v>1635</v>
      </c>
      <c r="E775" s="2">
        <v>2023</v>
      </c>
      <c r="F775" s="2" t="s">
        <v>1639</v>
      </c>
      <c r="G775" s="2">
        <v>4256</v>
      </c>
      <c r="H775" s="2">
        <v>7512</v>
      </c>
      <c r="I775" s="2">
        <v>8158</v>
      </c>
      <c r="J775" s="2">
        <v>300541</v>
      </c>
      <c r="K775" s="2">
        <v>0.52</v>
      </c>
      <c r="L775" s="2">
        <v>12</v>
      </c>
      <c r="M775" s="2">
        <v>6.36</v>
      </c>
      <c r="N775" s="2">
        <v>19.91</v>
      </c>
      <c r="O775" s="2">
        <v>11.6</v>
      </c>
      <c r="P775" s="2">
        <v>1.2</v>
      </c>
      <c r="Q775" s="2">
        <v>8484</v>
      </c>
      <c r="R775" s="2">
        <v>3932</v>
      </c>
      <c r="S775" s="2">
        <v>14</v>
      </c>
      <c r="T775">
        <f t="shared" si="36"/>
        <v>31971072</v>
      </c>
      <c r="U775">
        <f t="shared" si="37"/>
        <v>34720448</v>
      </c>
      <c r="V775">
        <f t="shared" si="38"/>
        <v>-3049917</v>
      </c>
    </row>
    <row r="776" spans="1:22" x14ac:dyDescent="0.3">
      <c r="A776" s="2" t="s">
        <v>793</v>
      </c>
      <c r="B776" s="2" t="s">
        <v>1541</v>
      </c>
      <c r="C776" s="2" t="s">
        <v>1634</v>
      </c>
      <c r="D776" s="2" t="s">
        <v>1637</v>
      </c>
      <c r="E776" s="2">
        <v>2024</v>
      </c>
      <c r="F776" s="2" t="s">
        <v>1640</v>
      </c>
      <c r="G776" s="2">
        <v>1543</v>
      </c>
      <c r="H776" s="2">
        <v>18847</v>
      </c>
      <c r="I776" s="2">
        <v>5428</v>
      </c>
      <c r="J776" s="2">
        <v>348225</v>
      </c>
      <c r="K776" s="2">
        <v>8.27</v>
      </c>
      <c r="L776" s="2">
        <v>2</v>
      </c>
      <c r="M776" s="2">
        <v>9.93</v>
      </c>
      <c r="N776" s="2">
        <v>13.68</v>
      </c>
      <c r="O776" s="2">
        <v>56.61</v>
      </c>
      <c r="P776" s="2">
        <v>4.5999999999999996</v>
      </c>
      <c r="Q776" s="2">
        <v>6471</v>
      </c>
      <c r="R776" s="2">
        <v>9967</v>
      </c>
      <c r="S776" s="2">
        <v>10</v>
      </c>
      <c r="T776">
        <f t="shared" si="36"/>
        <v>29080921</v>
      </c>
      <c r="U776">
        <f t="shared" si="37"/>
        <v>8375404</v>
      </c>
      <c r="V776">
        <f t="shared" si="38"/>
        <v>20357292</v>
      </c>
    </row>
    <row r="777" spans="1:22" x14ac:dyDescent="0.3">
      <c r="A777" s="2" t="s">
        <v>794</v>
      </c>
      <c r="B777" s="2" t="s">
        <v>1136</v>
      </c>
      <c r="C777" s="2" t="s">
        <v>1633</v>
      </c>
      <c r="D777" s="2" t="s">
        <v>1635</v>
      </c>
      <c r="E777" s="2">
        <v>2024</v>
      </c>
      <c r="F777" s="2" t="s">
        <v>1642</v>
      </c>
      <c r="G777" s="2">
        <v>4768</v>
      </c>
      <c r="H777" s="2">
        <v>8651</v>
      </c>
      <c r="I777" s="2">
        <v>7170</v>
      </c>
      <c r="J777" s="2">
        <v>192105</v>
      </c>
      <c r="K777" s="2">
        <v>6.57</v>
      </c>
      <c r="L777" s="2">
        <v>0</v>
      </c>
      <c r="M777" s="2">
        <v>7.78</v>
      </c>
      <c r="N777" s="2">
        <v>16.25</v>
      </c>
      <c r="O777" s="2">
        <v>65.91</v>
      </c>
      <c r="P777" s="2">
        <v>3.9</v>
      </c>
      <c r="Q777" s="2">
        <v>2444</v>
      </c>
      <c r="R777" s="2">
        <v>659</v>
      </c>
      <c r="S777" s="2">
        <v>7</v>
      </c>
      <c r="T777">
        <f t="shared" si="36"/>
        <v>41247968</v>
      </c>
      <c r="U777">
        <f t="shared" si="37"/>
        <v>34186560</v>
      </c>
      <c r="V777">
        <f t="shared" si="38"/>
        <v>6869303</v>
      </c>
    </row>
    <row r="778" spans="1:22" x14ac:dyDescent="0.3">
      <c r="A778" s="2" t="s">
        <v>795</v>
      </c>
      <c r="B778" s="2" t="s">
        <v>1200</v>
      </c>
      <c r="C778" s="2" t="s">
        <v>1633</v>
      </c>
      <c r="D778" s="2" t="s">
        <v>1636</v>
      </c>
      <c r="E778" s="2">
        <v>2023</v>
      </c>
      <c r="F778" s="2" t="s">
        <v>1641</v>
      </c>
      <c r="G778" s="2">
        <v>4057</v>
      </c>
      <c r="H778" s="2">
        <v>5110</v>
      </c>
      <c r="I778" s="2">
        <v>10328</v>
      </c>
      <c r="J778" s="2">
        <v>420416</v>
      </c>
      <c r="K778" s="2">
        <v>12.59</v>
      </c>
      <c r="L778" s="2">
        <v>3</v>
      </c>
      <c r="M778" s="2">
        <v>2.2599999999999998</v>
      </c>
      <c r="N778" s="2">
        <v>18.84</v>
      </c>
      <c r="O778" s="2">
        <v>78.31</v>
      </c>
      <c r="P778" s="2">
        <v>3.7</v>
      </c>
      <c r="Q778" s="2">
        <v>10614</v>
      </c>
      <c r="R778" s="2">
        <v>8057</v>
      </c>
      <c r="S778" s="2">
        <v>6</v>
      </c>
      <c r="T778">
        <f t="shared" si="36"/>
        <v>20731270</v>
      </c>
      <c r="U778">
        <f t="shared" si="37"/>
        <v>41900696</v>
      </c>
      <c r="V778">
        <f t="shared" si="38"/>
        <v>-21589842</v>
      </c>
    </row>
    <row r="779" spans="1:22" x14ac:dyDescent="0.3">
      <c r="A779" s="2" t="s">
        <v>796</v>
      </c>
      <c r="B779" s="2" t="s">
        <v>1542</v>
      </c>
      <c r="C779" s="2" t="s">
        <v>1634</v>
      </c>
      <c r="D779" s="2" t="s">
        <v>1636</v>
      </c>
      <c r="E779" s="2">
        <v>2024</v>
      </c>
      <c r="F779" s="2" t="s">
        <v>1639</v>
      </c>
      <c r="G779" s="2">
        <v>2522</v>
      </c>
      <c r="H779" s="2">
        <v>11384</v>
      </c>
      <c r="I779" s="2">
        <v>12692</v>
      </c>
      <c r="J779" s="2">
        <v>328385</v>
      </c>
      <c r="K779" s="2">
        <v>2.41</v>
      </c>
      <c r="L779" s="2">
        <v>12</v>
      </c>
      <c r="M779" s="2">
        <v>1.76</v>
      </c>
      <c r="N779" s="2">
        <v>15.55</v>
      </c>
      <c r="O779" s="2">
        <v>21.21</v>
      </c>
      <c r="P779" s="2">
        <v>3.1</v>
      </c>
      <c r="Q779" s="2">
        <v>8578</v>
      </c>
      <c r="R779" s="2">
        <v>3931</v>
      </c>
      <c r="S779" s="2">
        <v>4</v>
      </c>
      <c r="T779">
        <f t="shared" si="36"/>
        <v>28710448</v>
      </c>
      <c r="U779">
        <f t="shared" si="37"/>
        <v>32009224</v>
      </c>
      <c r="V779">
        <f t="shared" si="38"/>
        <v>-3627161</v>
      </c>
    </row>
    <row r="780" spans="1:22" x14ac:dyDescent="0.3">
      <c r="A780" s="2" t="s">
        <v>797</v>
      </c>
      <c r="B780" s="2" t="s">
        <v>1082</v>
      </c>
      <c r="C780" s="2" t="s">
        <v>1634</v>
      </c>
      <c r="D780" s="2" t="s">
        <v>1638</v>
      </c>
      <c r="E780" s="2">
        <v>2024</v>
      </c>
      <c r="F780" s="2" t="s">
        <v>1640</v>
      </c>
      <c r="G780" s="2">
        <v>2710</v>
      </c>
      <c r="H780" s="2">
        <v>8394</v>
      </c>
      <c r="I780" s="2">
        <v>1748</v>
      </c>
      <c r="J780" s="2">
        <v>174932</v>
      </c>
      <c r="K780" s="2">
        <v>0.37</v>
      </c>
      <c r="L780" s="2">
        <v>16</v>
      </c>
      <c r="M780" s="2">
        <v>8.66</v>
      </c>
      <c r="N780" s="2">
        <v>13.5</v>
      </c>
      <c r="O780" s="2">
        <v>53.53</v>
      </c>
      <c r="P780" s="2">
        <v>4.0999999999999996</v>
      </c>
      <c r="Q780" s="2">
        <v>19630</v>
      </c>
      <c r="R780" s="2">
        <v>7444</v>
      </c>
      <c r="S780" s="2">
        <v>6</v>
      </c>
      <c r="T780">
        <f t="shared" si="36"/>
        <v>22747740</v>
      </c>
      <c r="U780">
        <f t="shared" si="37"/>
        <v>4737080</v>
      </c>
      <c r="V780">
        <f t="shared" si="38"/>
        <v>17835728</v>
      </c>
    </row>
    <row r="781" spans="1:22" x14ac:dyDescent="0.3">
      <c r="A781" s="2" t="s">
        <v>798</v>
      </c>
      <c r="B781" s="2" t="s">
        <v>1030</v>
      </c>
      <c r="C781" s="2" t="s">
        <v>1633</v>
      </c>
      <c r="D781" s="2" t="s">
        <v>1638</v>
      </c>
      <c r="E781" s="2">
        <v>2023</v>
      </c>
      <c r="F781" s="2" t="s">
        <v>1641</v>
      </c>
      <c r="G781" s="2">
        <v>2789</v>
      </c>
      <c r="H781" s="2">
        <v>14967</v>
      </c>
      <c r="I781" s="2">
        <v>12365</v>
      </c>
      <c r="J781" s="2">
        <v>318083</v>
      </c>
      <c r="K781" s="2">
        <v>6.74</v>
      </c>
      <c r="L781" s="2">
        <v>10</v>
      </c>
      <c r="M781" s="2">
        <v>4.4400000000000004</v>
      </c>
      <c r="N781" s="2">
        <v>18.739999999999998</v>
      </c>
      <c r="O781" s="2">
        <v>10.64</v>
      </c>
      <c r="P781" s="2">
        <v>1.6</v>
      </c>
      <c r="Q781" s="2">
        <v>13812</v>
      </c>
      <c r="R781" s="2">
        <v>5271</v>
      </c>
      <c r="S781" s="2">
        <v>4</v>
      </c>
      <c r="T781">
        <f t="shared" si="36"/>
        <v>41742963</v>
      </c>
      <c r="U781">
        <f t="shared" si="37"/>
        <v>34485985</v>
      </c>
      <c r="V781">
        <f t="shared" si="38"/>
        <v>6938895</v>
      </c>
    </row>
    <row r="782" spans="1:22" x14ac:dyDescent="0.3">
      <c r="A782" s="2" t="s">
        <v>799</v>
      </c>
      <c r="B782" s="2" t="s">
        <v>1426</v>
      </c>
      <c r="C782" s="2" t="s">
        <v>1634</v>
      </c>
      <c r="D782" s="2" t="s">
        <v>1638</v>
      </c>
      <c r="E782" s="2">
        <v>2023</v>
      </c>
      <c r="F782" s="2" t="s">
        <v>1640</v>
      </c>
      <c r="G782" s="2">
        <v>1811</v>
      </c>
      <c r="H782" s="2">
        <v>17989</v>
      </c>
      <c r="I782" s="2">
        <v>8979</v>
      </c>
      <c r="J782" s="2">
        <v>163000</v>
      </c>
      <c r="K782" s="2">
        <v>3.56</v>
      </c>
      <c r="L782" s="2">
        <v>1</v>
      </c>
      <c r="M782" s="2">
        <v>1.37</v>
      </c>
      <c r="N782" s="2">
        <v>18.190000000000001</v>
      </c>
      <c r="O782" s="2">
        <v>17.61</v>
      </c>
      <c r="P782" s="2">
        <v>2.6</v>
      </c>
      <c r="Q782" s="2">
        <v>7283</v>
      </c>
      <c r="R782" s="2">
        <v>178</v>
      </c>
      <c r="S782" s="2">
        <v>6</v>
      </c>
      <c r="T782">
        <f t="shared" si="36"/>
        <v>32578079</v>
      </c>
      <c r="U782">
        <f t="shared" si="37"/>
        <v>16260969</v>
      </c>
      <c r="V782">
        <f t="shared" si="38"/>
        <v>16154110</v>
      </c>
    </row>
    <row r="783" spans="1:22" x14ac:dyDescent="0.3">
      <c r="A783" s="2" t="s">
        <v>800</v>
      </c>
      <c r="B783" s="2" t="s">
        <v>1543</v>
      </c>
      <c r="C783" s="2" t="s">
        <v>1633</v>
      </c>
      <c r="D783" s="2" t="s">
        <v>1636</v>
      </c>
      <c r="E783" s="2">
        <v>2023</v>
      </c>
      <c r="F783" s="2" t="s">
        <v>1639</v>
      </c>
      <c r="G783" s="2">
        <v>3564</v>
      </c>
      <c r="H783" s="2">
        <v>11373</v>
      </c>
      <c r="I783" s="2">
        <v>6915</v>
      </c>
      <c r="J783" s="2">
        <v>228634</v>
      </c>
      <c r="K783" s="2">
        <v>0.74</v>
      </c>
      <c r="L783" s="2">
        <v>15</v>
      </c>
      <c r="M783" s="2">
        <v>8.6199999999999992</v>
      </c>
      <c r="N783" s="2">
        <v>15.75</v>
      </c>
      <c r="O783" s="2">
        <v>14.34</v>
      </c>
      <c r="P783" s="2">
        <v>3</v>
      </c>
      <c r="Q783" s="2">
        <v>11251</v>
      </c>
      <c r="R783" s="2">
        <v>5029</v>
      </c>
      <c r="S783" s="2">
        <v>6</v>
      </c>
      <c r="T783">
        <f t="shared" si="36"/>
        <v>40533372</v>
      </c>
      <c r="U783">
        <f t="shared" si="37"/>
        <v>24645060</v>
      </c>
      <c r="V783">
        <f t="shared" si="38"/>
        <v>15659678</v>
      </c>
    </row>
    <row r="784" spans="1:22" x14ac:dyDescent="0.3">
      <c r="A784" s="2" t="s">
        <v>801</v>
      </c>
      <c r="B784" s="2" t="s">
        <v>1544</v>
      </c>
      <c r="C784" s="2" t="s">
        <v>1634</v>
      </c>
      <c r="D784" s="2" t="s">
        <v>1636</v>
      </c>
      <c r="E784" s="2">
        <v>2023</v>
      </c>
      <c r="F784" s="2" t="s">
        <v>1639</v>
      </c>
      <c r="G784" s="2">
        <v>2025</v>
      </c>
      <c r="H784" s="2">
        <v>13789</v>
      </c>
      <c r="I784" s="2">
        <v>1259</v>
      </c>
      <c r="J784" s="2">
        <v>85063</v>
      </c>
      <c r="K784" s="2">
        <v>10.87</v>
      </c>
      <c r="L784" s="2">
        <v>1</v>
      </c>
      <c r="M784" s="2">
        <v>8.16</v>
      </c>
      <c r="N784" s="2">
        <v>8.99</v>
      </c>
      <c r="O784" s="2">
        <v>68.040000000000006</v>
      </c>
      <c r="P784" s="2">
        <v>1.4</v>
      </c>
      <c r="Q784" s="2">
        <v>8407</v>
      </c>
      <c r="R784" s="2">
        <v>3747</v>
      </c>
      <c r="S784" s="2">
        <v>3</v>
      </c>
      <c r="T784">
        <f t="shared" si="36"/>
        <v>27922725</v>
      </c>
      <c r="U784">
        <f t="shared" si="37"/>
        <v>2549475</v>
      </c>
      <c r="V784">
        <f t="shared" si="38"/>
        <v>25288187</v>
      </c>
    </row>
    <row r="785" spans="1:22" x14ac:dyDescent="0.3">
      <c r="A785" s="2" t="s">
        <v>802</v>
      </c>
      <c r="B785" s="2" t="s">
        <v>1294</v>
      </c>
      <c r="C785" s="2" t="s">
        <v>1632</v>
      </c>
      <c r="D785" s="2" t="s">
        <v>1638</v>
      </c>
      <c r="E785" s="2">
        <v>2024</v>
      </c>
      <c r="F785" s="2" t="s">
        <v>1642</v>
      </c>
      <c r="G785" s="2">
        <v>2412</v>
      </c>
      <c r="H785" s="2">
        <v>13708</v>
      </c>
      <c r="I785" s="2">
        <v>8368</v>
      </c>
      <c r="J785" s="2">
        <v>257793</v>
      </c>
      <c r="K785" s="2">
        <v>1.67</v>
      </c>
      <c r="L785" s="2">
        <v>18</v>
      </c>
      <c r="M785" s="2">
        <v>9.84</v>
      </c>
      <c r="N785" s="2">
        <v>10.15</v>
      </c>
      <c r="O785" s="2">
        <v>16.48</v>
      </c>
      <c r="P785" s="2">
        <v>2.7</v>
      </c>
      <c r="Q785" s="2">
        <v>20810</v>
      </c>
      <c r="R785" s="2">
        <v>1131</v>
      </c>
      <c r="S785" s="2">
        <v>10</v>
      </c>
      <c r="T785">
        <f t="shared" si="36"/>
        <v>33063696</v>
      </c>
      <c r="U785">
        <f t="shared" si="37"/>
        <v>20183616</v>
      </c>
      <c r="V785">
        <f t="shared" si="38"/>
        <v>12622287</v>
      </c>
    </row>
    <row r="786" spans="1:22" x14ac:dyDescent="0.3">
      <c r="A786" s="2" t="s">
        <v>803</v>
      </c>
      <c r="B786" s="2" t="s">
        <v>1061</v>
      </c>
      <c r="C786" s="2" t="s">
        <v>1632</v>
      </c>
      <c r="D786" s="2" t="s">
        <v>1635</v>
      </c>
      <c r="E786" s="2">
        <v>2024</v>
      </c>
      <c r="F786" s="2" t="s">
        <v>1642</v>
      </c>
      <c r="G786" s="2">
        <v>926</v>
      </c>
      <c r="H786" s="2">
        <v>12328</v>
      </c>
      <c r="I786" s="2">
        <v>5446</v>
      </c>
      <c r="J786" s="2">
        <v>208117</v>
      </c>
      <c r="K786" s="2">
        <v>9.1199999999999992</v>
      </c>
      <c r="L786" s="2">
        <v>18</v>
      </c>
      <c r="M786" s="2">
        <v>9.1</v>
      </c>
      <c r="N786" s="2">
        <v>24.26</v>
      </c>
      <c r="O786" s="2">
        <v>67.319999999999993</v>
      </c>
      <c r="P786" s="2">
        <v>2.2999999999999998</v>
      </c>
      <c r="Q786" s="2">
        <v>18973</v>
      </c>
      <c r="R786" s="2">
        <v>7481</v>
      </c>
      <c r="S786" s="2">
        <v>8</v>
      </c>
      <c r="T786">
        <f t="shared" si="36"/>
        <v>11415728</v>
      </c>
      <c r="U786">
        <f t="shared" si="37"/>
        <v>5042996</v>
      </c>
      <c r="V786">
        <f t="shared" si="38"/>
        <v>6164615</v>
      </c>
    </row>
    <row r="787" spans="1:22" x14ac:dyDescent="0.3">
      <c r="A787" s="2" t="s">
        <v>804</v>
      </c>
      <c r="B787" s="2" t="s">
        <v>1108</v>
      </c>
      <c r="C787" s="2" t="s">
        <v>1634</v>
      </c>
      <c r="D787" s="2" t="s">
        <v>1635</v>
      </c>
      <c r="E787" s="2">
        <v>2024</v>
      </c>
      <c r="F787" s="2" t="s">
        <v>1641</v>
      </c>
      <c r="G787" s="2">
        <v>3862</v>
      </c>
      <c r="H787" s="2">
        <v>3637</v>
      </c>
      <c r="I787" s="2">
        <v>1192</v>
      </c>
      <c r="J787" s="2">
        <v>487985</v>
      </c>
      <c r="K787" s="2">
        <v>4.22</v>
      </c>
      <c r="L787" s="2">
        <v>15</v>
      </c>
      <c r="M787" s="2">
        <v>8.52</v>
      </c>
      <c r="N787" s="2">
        <v>2.81</v>
      </c>
      <c r="O787" s="2">
        <v>29.97</v>
      </c>
      <c r="P787" s="2">
        <v>1.1000000000000001</v>
      </c>
      <c r="Q787" s="2">
        <v>4457</v>
      </c>
      <c r="R787" s="2">
        <v>2172</v>
      </c>
      <c r="S787" s="2">
        <v>7</v>
      </c>
      <c r="T787">
        <f t="shared" si="36"/>
        <v>14046094</v>
      </c>
      <c r="U787">
        <f t="shared" si="37"/>
        <v>4603504</v>
      </c>
      <c r="V787">
        <f t="shared" si="38"/>
        <v>8954605</v>
      </c>
    </row>
    <row r="788" spans="1:22" x14ac:dyDescent="0.3">
      <c r="A788" s="2" t="s">
        <v>805</v>
      </c>
      <c r="B788" s="2" t="s">
        <v>1545</v>
      </c>
      <c r="C788" s="2" t="s">
        <v>1633</v>
      </c>
      <c r="D788" s="2" t="s">
        <v>1638</v>
      </c>
      <c r="E788" s="2">
        <v>2024</v>
      </c>
      <c r="F788" s="2" t="s">
        <v>1639</v>
      </c>
      <c r="G788" s="2">
        <v>3498</v>
      </c>
      <c r="H788" s="2">
        <v>2786</v>
      </c>
      <c r="I788" s="2">
        <v>12930</v>
      </c>
      <c r="J788" s="2">
        <v>359262</v>
      </c>
      <c r="K788" s="2">
        <v>2.6</v>
      </c>
      <c r="L788" s="2">
        <v>18</v>
      </c>
      <c r="M788" s="2">
        <v>0.53</v>
      </c>
      <c r="N788" s="2">
        <v>6.71</v>
      </c>
      <c r="O788" s="2">
        <v>80.22</v>
      </c>
      <c r="P788" s="2">
        <v>1.5</v>
      </c>
      <c r="Q788" s="2">
        <v>20496</v>
      </c>
      <c r="R788" s="2">
        <v>7011</v>
      </c>
      <c r="S788" s="2">
        <v>6</v>
      </c>
      <c r="T788">
        <f t="shared" si="36"/>
        <v>9745428</v>
      </c>
      <c r="U788">
        <f t="shared" si="37"/>
        <v>45229140</v>
      </c>
      <c r="V788">
        <f t="shared" si="38"/>
        <v>-35842974</v>
      </c>
    </row>
    <row r="789" spans="1:22" x14ac:dyDescent="0.3">
      <c r="A789" s="2" t="s">
        <v>806</v>
      </c>
      <c r="B789" s="2" t="s">
        <v>1037</v>
      </c>
      <c r="C789" s="2" t="s">
        <v>1632</v>
      </c>
      <c r="D789" s="2" t="s">
        <v>1635</v>
      </c>
      <c r="E789" s="2">
        <v>2024</v>
      </c>
      <c r="F789" s="2" t="s">
        <v>1639</v>
      </c>
      <c r="G789" s="2">
        <v>1362</v>
      </c>
      <c r="H789" s="2">
        <v>17210</v>
      </c>
      <c r="I789" s="2">
        <v>2587</v>
      </c>
      <c r="J789" s="2">
        <v>134703</v>
      </c>
      <c r="K789" s="2">
        <v>5.7</v>
      </c>
      <c r="L789" s="2">
        <v>8</v>
      </c>
      <c r="M789" s="2">
        <v>1.04</v>
      </c>
      <c r="N789" s="2">
        <v>12.31</v>
      </c>
      <c r="O789" s="2">
        <v>75.05</v>
      </c>
      <c r="P789" s="2">
        <v>4.0999999999999996</v>
      </c>
      <c r="Q789" s="2">
        <v>7547</v>
      </c>
      <c r="R789" s="2">
        <v>6188</v>
      </c>
      <c r="S789" s="2">
        <v>5</v>
      </c>
      <c r="T789">
        <f t="shared" si="36"/>
        <v>23440020</v>
      </c>
      <c r="U789">
        <f t="shared" si="37"/>
        <v>3523494</v>
      </c>
      <c r="V789">
        <f t="shared" si="38"/>
        <v>19781823</v>
      </c>
    </row>
    <row r="790" spans="1:22" x14ac:dyDescent="0.3">
      <c r="A790" s="2" t="s">
        <v>807</v>
      </c>
      <c r="B790" s="2" t="s">
        <v>1546</v>
      </c>
      <c r="C790" s="2" t="s">
        <v>1632</v>
      </c>
      <c r="D790" s="2" t="s">
        <v>1637</v>
      </c>
      <c r="E790" s="2">
        <v>2024</v>
      </c>
      <c r="F790" s="2" t="s">
        <v>1639</v>
      </c>
      <c r="G790" s="2">
        <v>1510</v>
      </c>
      <c r="H790" s="2">
        <v>12871</v>
      </c>
      <c r="I790" s="2">
        <v>13932</v>
      </c>
      <c r="J790" s="2">
        <v>464841</v>
      </c>
      <c r="K790" s="2">
        <v>12.02</v>
      </c>
      <c r="L790" s="2">
        <v>0</v>
      </c>
      <c r="M790" s="2">
        <v>5.69</v>
      </c>
      <c r="N790" s="2">
        <v>20.92</v>
      </c>
      <c r="O790" s="2">
        <v>86.63</v>
      </c>
      <c r="P790" s="2">
        <v>1.1000000000000001</v>
      </c>
      <c r="Q790" s="2">
        <v>7749</v>
      </c>
      <c r="R790" s="2">
        <v>1584</v>
      </c>
      <c r="S790" s="2">
        <v>9</v>
      </c>
      <c r="T790">
        <f t="shared" si="36"/>
        <v>19435210</v>
      </c>
      <c r="U790">
        <f t="shared" si="37"/>
        <v>21037320</v>
      </c>
      <c r="V790">
        <f t="shared" si="38"/>
        <v>-2066951</v>
      </c>
    </row>
    <row r="791" spans="1:22" x14ac:dyDescent="0.3">
      <c r="A791" s="2" t="s">
        <v>808</v>
      </c>
      <c r="B791" s="2" t="s">
        <v>1523</v>
      </c>
      <c r="C791" s="2" t="s">
        <v>1632</v>
      </c>
      <c r="D791" s="2" t="s">
        <v>1636</v>
      </c>
      <c r="E791" s="2">
        <v>2023</v>
      </c>
      <c r="F791" s="2" t="s">
        <v>1641</v>
      </c>
      <c r="G791" s="2">
        <v>2759</v>
      </c>
      <c r="H791" s="2">
        <v>17445</v>
      </c>
      <c r="I791" s="2">
        <v>8174</v>
      </c>
      <c r="J791" s="2">
        <v>285796</v>
      </c>
      <c r="K791" s="2">
        <v>5.88</v>
      </c>
      <c r="L791" s="2">
        <v>9</v>
      </c>
      <c r="M791" s="2">
        <v>5.31</v>
      </c>
      <c r="N791" s="2">
        <v>4.09</v>
      </c>
      <c r="O791" s="2">
        <v>80.7</v>
      </c>
      <c r="P791" s="2">
        <v>4.7</v>
      </c>
      <c r="Q791" s="2">
        <v>17847</v>
      </c>
      <c r="R791" s="2">
        <v>5938</v>
      </c>
      <c r="S791" s="2">
        <v>3</v>
      </c>
      <c r="T791">
        <f t="shared" si="36"/>
        <v>48130755</v>
      </c>
      <c r="U791">
        <f t="shared" si="37"/>
        <v>22552066</v>
      </c>
      <c r="V791">
        <f t="shared" si="38"/>
        <v>25292893</v>
      </c>
    </row>
    <row r="792" spans="1:22" x14ac:dyDescent="0.3">
      <c r="A792" s="2" t="s">
        <v>809</v>
      </c>
      <c r="B792" s="2" t="s">
        <v>1547</v>
      </c>
      <c r="C792" s="2" t="s">
        <v>1634</v>
      </c>
      <c r="D792" s="2" t="s">
        <v>1638</v>
      </c>
      <c r="E792" s="2">
        <v>2024</v>
      </c>
      <c r="F792" s="2" t="s">
        <v>1642</v>
      </c>
      <c r="G792" s="2">
        <v>2374</v>
      </c>
      <c r="H792" s="2">
        <v>8552</v>
      </c>
      <c r="I792" s="2">
        <v>11249</v>
      </c>
      <c r="J792" s="2">
        <v>178557</v>
      </c>
      <c r="K792" s="2">
        <v>11.26</v>
      </c>
      <c r="L792" s="2">
        <v>18</v>
      </c>
      <c r="M792" s="2">
        <v>4.58</v>
      </c>
      <c r="N792" s="2">
        <v>6.92</v>
      </c>
      <c r="O792" s="2">
        <v>84.67</v>
      </c>
      <c r="P792" s="2">
        <v>1.3</v>
      </c>
      <c r="Q792" s="2">
        <v>5259</v>
      </c>
      <c r="R792" s="2">
        <v>1650</v>
      </c>
      <c r="S792" s="2">
        <v>9</v>
      </c>
      <c r="T792">
        <f t="shared" si="36"/>
        <v>20302448</v>
      </c>
      <c r="U792">
        <f t="shared" si="37"/>
        <v>26705126</v>
      </c>
      <c r="V792">
        <f t="shared" si="38"/>
        <v>-6581235</v>
      </c>
    </row>
    <row r="793" spans="1:22" x14ac:dyDescent="0.3">
      <c r="A793" s="2" t="s">
        <v>810</v>
      </c>
      <c r="B793" s="2" t="s">
        <v>1356</v>
      </c>
      <c r="C793" s="2" t="s">
        <v>1634</v>
      </c>
      <c r="D793" s="2" t="s">
        <v>1635</v>
      </c>
      <c r="E793" s="2">
        <v>2024</v>
      </c>
      <c r="F793" s="2" t="s">
        <v>1639</v>
      </c>
      <c r="G793" s="2">
        <v>1783</v>
      </c>
      <c r="H793" s="2">
        <v>5154</v>
      </c>
      <c r="I793" s="2">
        <v>1938</v>
      </c>
      <c r="J793" s="2">
        <v>339220</v>
      </c>
      <c r="K793" s="2">
        <v>1.88</v>
      </c>
      <c r="L793" s="2">
        <v>0</v>
      </c>
      <c r="M793" s="2">
        <v>3.97</v>
      </c>
      <c r="N793" s="2">
        <v>1.64</v>
      </c>
      <c r="O793" s="2">
        <v>78.7</v>
      </c>
      <c r="P793" s="2">
        <v>4.2</v>
      </c>
      <c r="Q793" s="2">
        <v>5763</v>
      </c>
      <c r="R793" s="2">
        <v>5597</v>
      </c>
      <c r="S793" s="2">
        <v>2</v>
      </c>
      <c r="T793">
        <f t="shared" si="36"/>
        <v>9189582</v>
      </c>
      <c r="U793">
        <f t="shared" si="37"/>
        <v>3455454</v>
      </c>
      <c r="V793">
        <f t="shared" si="38"/>
        <v>5394908</v>
      </c>
    </row>
    <row r="794" spans="1:22" x14ac:dyDescent="0.3">
      <c r="A794" s="2" t="s">
        <v>811</v>
      </c>
      <c r="B794" s="2" t="s">
        <v>1548</v>
      </c>
      <c r="C794" s="2" t="s">
        <v>1633</v>
      </c>
      <c r="D794" s="2" t="s">
        <v>1636</v>
      </c>
      <c r="E794" s="2">
        <v>2024</v>
      </c>
      <c r="F794" s="2" t="s">
        <v>1641</v>
      </c>
      <c r="G794" s="2">
        <v>1655</v>
      </c>
      <c r="H794" s="2">
        <v>17100</v>
      </c>
      <c r="I794" s="2">
        <v>12800</v>
      </c>
      <c r="J794" s="2">
        <v>303317</v>
      </c>
      <c r="K794" s="2">
        <v>11.59</v>
      </c>
      <c r="L794" s="2">
        <v>1</v>
      </c>
      <c r="M794" s="2">
        <v>4.3099999999999996</v>
      </c>
      <c r="N794" s="2">
        <v>17.649999999999999</v>
      </c>
      <c r="O794" s="2">
        <v>65.47</v>
      </c>
      <c r="P794" s="2">
        <v>4.5999999999999996</v>
      </c>
      <c r="Q794" s="2">
        <v>11781</v>
      </c>
      <c r="R794" s="2">
        <v>4782</v>
      </c>
      <c r="S794" s="2">
        <v>11</v>
      </c>
      <c r="T794">
        <f t="shared" si="36"/>
        <v>28300500</v>
      </c>
      <c r="U794">
        <f t="shared" si="37"/>
        <v>21184000</v>
      </c>
      <c r="V794">
        <f t="shared" si="38"/>
        <v>6813183</v>
      </c>
    </row>
    <row r="795" spans="1:22" x14ac:dyDescent="0.3">
      <c r="A795" s="2" t="s">
        <v>812</v>
      </c>
      <c r="B795" s="2" t="s">
        <v>1549</v>
      </c>
      <c r="C795" s="2" t="s">
        <v>1634</v>
      </c>
      <c r="D795" s="2" t="s">
        <v>1635</v>
      </c>
      <c r="E795" s="2">
        <v>2024</v>
      </c>
      <c r="F795" s="2" t="s">
        <v>1642</v>
      </c>
      <c r="G795" s="2">
        <v>2613</v>
      </c>
      <c r="H795" s="2">
        <v>10136</v>
      </c>
      <c r="I795" s="2">
        <v>5541</v>
      </c>
      <c r="J795" s="2">
        <v>245877</v>
      </c>
      <c r="K795" s="2">
        <v>3.55</v>
      </c>
      <c r="L795" s="2">
        <v>15</v>
      </c>
      <c r="M795" s="2">
        <v>5.69</v>
      </c>
      <c r="N795" s="2">
        <v>5.96</v>
      </c>
      <c r="O795" s="2">
        <v>23.62</v>
      </c>
      <c r="P795" s="2">
        <v>4.8</v>
      </c>
      <c r="Q795" s="2">
        <v>3402</v>
      </c>
      <c r="R795" s="2">
        <v>1929</v>
      </c>
      <c r="S795" s="2">
        <v>2</v>
      </c>
      <c r="T795">
        <f t="shared" si="36"/>
        <v>26485368</v>
      </c>
      <c r="U795">
        <f t="shared" si="37"/>
        <v>14478633</v>
      </c>
      <c r="V795">
        <f t="shared" si="38"/>
        <v>11760858</v>
      </c>
    </row>
    <row r="796" spans="1:22" x14ac:dyDescent="0.3">
      <c r="A796" s="2" t="s">
        <v>813</v>
      </c>
      <c r="B796" s="2" t="s">
        <v>1288</v>
      </c>
      <c r="C796" s="2" t="s">
        <v>1632</v>
      </c>
      <c r="D796" s="2" t="s">
        <v>1636</v>
      </c>
      <c r="E796" s="2">
        <v>2023</v>
      </c>
      <c r="F796" s="2" t="s">
        <v>1640</v>
      </c>
      <c r="G796" s="2">
        <v>3471</v>
      </c>
      <c r="H796" s="2">
        <v>7941</v>
      </c>
      <c r="I796" s="2">
        <v>8218</v>
      </c>
      <c r="J796" s="2">
        <v>356749</v>
      </c>
      <c r="K796" s="2">
        <v>10.16</v>
      </c>
      <c r="L796" s="2">
        <v>11</v>
      </c>
      <c r="M796" s="2">
        <v>0.02</v>
      </c>
      <c r="N796" s="2">
        <v>9.7200000000000006</v>
      </c>
      <c r="O796" s="2">
        <v>31.74</v>
      </c>
      <c r="P796" s="2">
        <v>4.5</v>
      </c>
      <c r="Q796" s="2">
        <v>4067</v>
      </c>
      <c r="R796" s="2">
        <v>3851</v>
      </c>
      <c r="S796" s="2">
        <v>4</v>
      </c>
      <c r="T796">
        <f t="shared" si="36"/>
        <v>27563211</v>
      </c>
      <c r="U796">
        <f t="shared" si="37"/>
        <v>28524678</v>
      </c>
      <c r="V796">
        <f t="shared" si="38"/>
        <v>-1318216</v>
      </c>
    </row>
    <row r="797" spans="1:22" x14ac:dyDescent="0.3">
      <c r="A797" s="2" t="s">
        <v>814</v>
      </c>
      <c r="B797" s="2" t="s">
        <v>1550</v>
      </c>
      <c r="C797" s="2" t="s">
        <v>1634</v>
      </c>
      <c r="D797" s="2" t="s">
        <v>1638</v>
      </c>
      <c r="E797" s="2">
        <v>2024</v>
      </c>
      <c r="F797" s="2" t="s">
        <v>1642</v>
      </c>
      <c r="G797" s="2">
        <v>3567</v>
      </c>
      <c r="H797" s="2">
        <v>11167</v>
      </c>
      <c r="I797" s="2">
        <v>7162</v>
      </c>
      <c r="J797" s="2">
        <v>396709</v>
      </c>
      <c r="K797" s="2">
        <v>8.49</v>
      </c>
      <c r="L797" s="2">
        <v>7</v>
      </c>
      <c r="M797" s="2">
        <v>2.61</v>
      </c>
      <c r="N797" s="2">
        <v>11.09</v>
      </c>
      <c r="O797" s="2">
        <v>27.02</v>
      </c>
      <c r="P797" s="2">
        <v>2.2000000000000002</v>
      </c>
      <c r="Q797" s="2">
        <v>11690</v>
      </c>
      <c r="R797" s="2">
        <v>6181</v>
      </c>
      <c r="S797" s="2">
        <v>6</v>
      </c>
      <c r="T797">
        <f t="shared" si="36"/>
        <v>39832689</v>
      </c>
      <c r="U797">
        <f t="shared" si="37"/>
        <v>25546854</v>
      </c>
      <c r="V797">
        <f t="shared" si="38"/>
        <v>13889126</v>
      </c>
    </row>
    <row r="798" spans="1:22" x14ac:dyDescent="0.3">
      <c r="A798" s="2" t="s">
        <v>815</v>
      </c>
      <c r="B798" s="2" t="s">
        <v>1551</v>
      </c>
      <c r="C798" s="2" t="s">
        <v>1634</v>
      </c>
      <c r="D798" s="2" t="s">
        <v>1637</v>
      </c>
      <c r="E798" s="2">
        <v>2023</v>
      </c>
      <c r="F798" s="2" t="s">
        <v>1639</v>
      </c>
      <c r="G798" s="2">
        <v>2447</v>
      </c>
      <c r="H798" s="2">
        <v>13649</v>
      </c>
      <c r="I798" s="2">
        <v>3254</v>
      </c>
      <c r="J798" s="2">
        <v>351265</v>
      </c>
      <c r="K798" s="2">
        <v>13.94</v>
      </c>
      <c r="L798" s="2">
        <v>17</v>
      </c>
      <c r="M798" s="2">
        <v>5.18</v>
      </c>
      <c r="N798" s="2">
        <v>22.28</v>
      </c>
      <c r="O798" s="2">
        <v>58.29</v>
      </c>
      <c r="P798" s="2">
        <v>2.2999999999999998</v>
      </c>
      <c r="Q798" s="2">
        <v>9575</v>
      </c>
      <c r="R798" s="2">
        <v>6701</v>
      </c>
      <c r="S798" s="2">
        <v>7</v>
      </c>
      <c r="T798">
        <f t="shared" si="36"/>
        <v>33399103</v>
      </c>
      <c r="U798">
        <f t="shared" si="37"/>
        <v>7962538</v>
      </c>
      <c r="V798">
        <f t="shared" si="38"/>
        <v>25085300</v>
      </c>
    </row>
    <row r="799" spans="1:22" x14ac:dyDescent="0.3">
      <c r="A799" s="2" t="s">
        <v>816</v>
      </c>
      <c r="B799" s="2" t="s">
        <v>1344</v>
      </c>
      <c r="C799" s="2" t="s">
        <v>1632</v>
      </c>
      <c r="D799" s="2" t="s">
        <v>1638</v>
      </c>
      <c r="E799" s="2">
        <v>2024</v>
      </c>
      <c r="F799" s="2" t="s">
        <v>1639</v>
      </c>
      <c r="G799" s="2">
        <v>3785</v>
      </c>
      <c r="H799" s="2">
        <v>3298</v>
      </c>
      <c r="I799" s="2">
        <v>10458</v>
      </c>
      <c r="J799" s="2">
        <v>343577</v>
      </c>
      <c r="K799" s="2">
        <v>5.81</v>
      </c>
      <c r="L799" s="2">
        <v>1</v>
      </c>
      <c r="M799" s="2">
        <v>7.22</v>
      </c>
      <c r="N799" s="2">
        <v>10.28</v>
      </c>
      <c r="O799" s="2">
        <v>50.29</v>
      </c>
      <c r="P799" s="2">
        <v>2.7</v>
      </c>
      <c r="Q799" s="2">
        <v>4494</v>
      </c>
      <c r="R799" s="2">
        <v>4559</v>
      </c>
      <c r="S799" s="2">
        <v>5</v>
      </c>
      <c r="T799">
        <f t="shared" si="36"/>
        <v>12482930</v>
      </c>
      <c r="U799">
        <f t="shared" si="37"/>
        <v>39583530</v>
      </c>
      <c r="V799">
        <f t="shared" si="38"/>
        <v>-27444177</v>
      </c>
    </row>
    <row r="800" spans="1:22" x14ac:dyDescent="0.3">
      <c r="A800" s="2" t="s">
        <v>817</v>
      </c>
      <c r="B800" s="2" t="s">
        <v>1458</v>
      </c>
      <c r="C800" s="2" t="s">
        <v>1632</v>
      </c>
      <c r="D800" s="2" t="s">
        <v>1637</v>
      </c>
      <c r="E800" s="2">
        <v>2023</v>
      </c>
      <c r="F800" s="2" t="s">
        <v>1640</v>
      </c>
      <c r="G800" s="2">
        <v>2920</v>
      </c>
      <c r="H800" s="2">
        <v>11100</v>
      </c>
      <c r="I800" s="2">
        <v>4474</v>
      </c>
      <c r="J800" s="2">
        <v>93309</v>
      </c>
      <c r="K800" s="2">
        <v>0.99</v>
      </c>
      <c r="L800" s="2">
        <v>12</v>
      </c>
      <c r="M800" s="2">
        <v>1.74</v>
      </c>
      <c r="N800" s="2">
        <v>3.63</v>
      </c>
      <c r="O800" s="2">
        <v>79.37</v>
      </c>
      <c r="P800" s="2">
        <v>1.6</v>
      </c>
      <c r="Q800" s="2">
        <v>6729</v>
      </c>
      <c r="R800" s="2">
        <v>3956</v>
      </c>
      <c r="S800" s="2">
        <v>8</v>
      </c>
      <c r="T800">
        <f t="shared" si="36"/>
        <v>32412000</v>
      </c>
      <c r="U800">
        <f t="shared" si="37"/>
        <v>13064080</v>
      </c>
      <c r="V800">
        <f t="shared" si="38"/>
        <v>19254611</v>
      </c>
    </row>
    <row r="801" spans="1:22" x14ac:dyDescent="0.3">
      <c r="A801" s="2" t="s">
        <v>818</v>
      </c>
      <c r="B801" s="2" t="s">
        <v>1474</v>
      </c>
      <c r="C801" s="2" t="s">
        <v>1632</v>
      </c>
      <c r="D801" s="2" t="s">
        <v>1635</v>
      </c>
      <c r="E801" s="2">
        <v>2023</v>
      </c>
      <c r="F801" s="2" t="s">
        <v>1639</v>
      </c>
      <c r="G801" s="2">
        <v>1210</v>
      </c>
      <c r="H801" s="2">
        <v>6995</v>
      </c>
      <c r="I801" s="2">
        <v>2177</v>
      </c>
      <c r="J801" s="2">
        <v>379612</v>
      </c>
      <c r="K801" s="2">
        <v>0.28999999999999998</v>
      </c>
      <c r="L801" s="2">
        <v>5</v>
      </c>
      <c r="M801" s="2">
        <v>5.47</v>
      </c>
      <c r="N801" s="2">
        <v>13.11</v>
      </c>
      <c r="O801" s="2">
        <v>86.21</v>
      </c>
      <c r="P801" s="2">
        <v>1.1000000000000001</v>
      </c>
      <c r="Q801" s="2">
        <v>3510</v>
      </c>
      <c r="R801" s="2">
        <v>6282</v>
      </c>
      <c r="S801" s="2">
        <v>8</v>
      </c>
      <c r="T801">
        <f t="shared" si="36"/>
        <v>8463950</v>
      </c>
      <c r="U801">
        <f t="shared" si="37"/>
        <v>2634170</v>
      </c>
      <c r="V801">
        <f t="shared" si="38"/>
        <v>5450168</v>
      </c>
    </row>
    <row r="802" spans="1:22" x14ac:dyDescent="0.3">
      <c r="A802" s="2" t="s">
        <v>819</v>
      </c>
      <c r="B802" s="2" t="s">
        <v>1435</v>
      </c>
      <c r="C802" s="2" t="s">
        <v>1632</v>
      </c>
      <c r="D802" s="2" t="s">
        <v>1637</v>
      </c>
      <c r="E802" s="2">
        <v>2024</v>
      </c>
      <c r="F802" s="2" t="s">
        <v>1640</v>
      </c>
      <c r="G802" s="2">
        <v>4904</v>
      </c>
      <c r="H802" s="2">
        <v>11400</v>
      </c>
      <c r="I802" s="2">
        <v>7501</v>
      </c>
      <c r="J802" s="2">
        <v>487470</v>
      </c>
      <c r="K802" s="2">
        <v>12.4</v>
      </c>
      <c r="L802" s="2">
        <v>5</v>
      </c>
      <c r="M802" s="2">
        <v>7.14</v>
      </c>
      <c r="N802" s="2">
        <v>24.07</v>
      </c>
      <c r="O802" s="2">
        <v>42.39</v>
      </c>
      <c r="P802" s="2">
        <v>4.5</v>
      </c>
      <c r="Q802" s="2">
        <v>8877</v>
      </c>
      <c r="R802" s="2">
        <v>6183</v>
      </c>
      <c r="S802" s="2">
        <v>3</v>
      </c>
      <c r="T802">
        <f t="shared" si="36"/>
        <v>55905600</v>
      </c>
      <c r="U802">
        <f t="shared" si="37"/>
        <v>36784904</v>
      </c>
      <c r="V802">
        <f t="shared" si="38"/>
        <v>18633226</v>
      </c>
    </row>
    <row r="803" spans="1:22" x14ac:dyDescent="0.3">
      <c r="A803" s="2" t="s">
        <v>820</v>
      </c>
      <c r="B803" s="2" t="s">
        <v>1534</v>
      </c>
      <c r="C803" s="2" t="s">
        <v>1633</v>
      </c>
      <c r="D803" s="2" t="s">
        <v>1637</v>
      </c>
      <c r="E803" s="2">
        <v>2023</v>
      </c>
      <c r="F803" s="2" t="s">
        <v>1639</v>
      </c>
      <c r="G803" s="2">
        <v>292</v>
      </c>
      <c r="H803" s="2">
        <v>15173</v>
      </c>
      <c r="I803" s="2">
        <v>3397</v>
      </c>
      <c r="J803" s="2">
        <v>379437</v>
      </c>
      <c r="K803" s="2">
        <v>7.87</v>
      </c>
      <c r="L803" s="2">
        <v>8</v>
      </c>
      <c r="M803" s="2">
        <v>4.45</v>
      </c>
      <c r="N803" s="2">
        <v>15.19</v>
      </c>
      <c r="O803" s="2">
        <v>50.51</v>
      </c>
      <c r="P803" s="2">
        <v>3.2</v>
      </c>
      <c r="Q803" s="2">
        <v>14536</v>
      </c>
      <c r="R803" s="2">
        <v>8070</v>
      </c>
      <c r="S803" s="2">
        <v>3</v>
      </c>
      <c r="T803">
        <f t="shared" si="36"/>
        <v>4430516</v>
      </c>
      <c r="U803">
        <f t="shared" si="37"/>
        <v>991924</v>
      </c>
      <c r="V803">
        <f t="shared" si="38"/>
        <v>3059155</v>
      </c>
    </row>
    <row r="804" spans="1:22" x14ac:dyDescent="0.3">
      <c r="A804" s="2" t="s">
        <v>821</v>
      </c>
      <c r="B804" s="2" t="s">
        <v>1552</v>
      </c>
      <c r="C804" s="2" t="s">
        <v>1634</v>
      </c>
      <c r="D804" s="2" t="s">
        <v>1637</v>
      </c>
      <c r="E804" s="2">
        <v>2023</v>
      </c>
      <c r="F804" s="2" t="s">
        <v>1642</v>
      </c>
      <c r="G804" s="2">
        <v>2640</v>
      </c>
      <c r="H804" s="2">
        <v>12630</v>
      </c>
      <c r="I804" s="2">
        <v>941</v>
      </c>
      <c r="J804" s="2">
        <v>408402</v>
      </c>
      <c r="K804" s="2">
        <v>11.63</v>
      </c>
      <c r="L804" s="2">
        <v>15</v>
      </c>
      <c r="M804" s="2">
        <v>0.27</v>
      </c>
      <c r="N804" s="2">
        <v>24.58</v>
      </c>
      <c r="O804" s="2">
        <v>87.72</v>
      </c>
      <c r="P804" s="2">
        <v>3.4</v>
      </c>
      <c r="Q804" s="2">
        <v>18714</v>
      </c>
      <c r="R804" s="2">
        <v>2194</v>
      </c>
      <c r="S804" s="2">
        <v>3</v>
      </c>
      <c r="T804">
        <f t="shared" si="36"/>
        <v>33343200</v>
      </c>
      <c r="U804">
        <f t="shared" si="37"/>
        <v>2484240</v>
      </c>
      <c r="V804">
        <f t="shared" si="38"/>
        <v>30450558</v>
      </c>
    </row>
    <row r="805" spans="1:22" x14ac:dyDescent="0.3">
      <c r="A805" s="2" t="s">
        <v>822</v>
      </c>
      <c r="B805" s="2" t="s">
        <v>1553</v>
      </c>
      <c r="C805" s="2" t="s">
        <v>1633</v>
      </c>
      <c r="D805" s="2" t="s">
        <v>1637</v>
      </c>
      <c r="E805" s="2">
        <v>2023</v>
      </c>
      <c r="F805" s="2" t="s">
        <v>1641</v>
      </c>
      <c r="G805" s="2">
        <v>1113</v>
      </c>
      <c r="H805" s="2">
        <v>16722</v>
      </c>
      <c r="I805" s="2">
        <v>3459</v>
      </c>
      <c r="J805" s="2">
        <v>481069</v>
      </c>
      <c r="K805" s="2">
        <v>3.52</v>
      </c>
      <c r="L805" s="2">
        <v>10</v>
      </c>
      <c r="M805" s="2">
        <v>4.49</v>
      </c>
      <c r="N805" s="2">
        <v>21.03</v>
      </c>
      <c r="O805" s="2">
        <v>32.1</v>
      </c>
      <c r="P805" s="2">
        <v>4.7</v>
      </c>
      <c r="Q805" s="2">
        <v>1548</v>
      </c>
      <c r="R805" s="2">
        <v>6338</v>
      </c>
      <c r="S805" s="2">
        <v>3</v>
      </c>
      <c r="T805">
        <f t="shared" si="36"/>
        <v>18611586</v>
      </c>
      <c r="U805">
        <f t="shared" si="37"/>
        <v>3849867</v>
      </c>
      <c r="V805">
        <f t="shared" si="38"/>
        <v>14280650</v>
      </c>
    </row>
    <row r="806" spans="1:22" x14ac:dyDescent="0.3">
      <c r="A806" s="2" t="s">
        <v>823</v>
      </c>
      <c r="B806" s="2" t="s">
        <v>1421</v>
      </c>
      <c r="C806" s="2" t="s">
        <v>1633</v>
      </c>
      <c r="D806" s="2" t="s">
        <v>1635</v>
      </c>
      <c r="E806" s="2">
        <v>2023</v>
      </c>
      <c r="F806" s="2" t="s">
        <v>1641</v>
      </c>
      <c r="G806" s="2">
        <v>4374</v>
      </c>
      <c r="H806" s="2">
        <v>2800</v>
      </c>
      <c r="I806" s="2">
        <v>5396</v>
      </c>
      <c r="J806" s="2">
        <v>350549</v>
      </c>
      <c r="K806" s="2">
        <v>5.18</v>
      </c>
      <c r="L806" s="2">
        <v>6</v>
      </c>
      <c r="M806" s="2">
        <v>2.96</v>
      </c>
      <c r="N806" s="2">
        <v>0.9</v>
      </c>
      <c r="O806" s="2">
        <v>73.39</v>
      </c>
      <c r="P806" s="2">
        <v>3.7</v>
      </c>
      <c r="Q806" s="2">
        <v>5710</v>
      </c>
      <c r="R806" s="2">
        <v>3132</v>
      </c>
      <c r="S806" s="2">
        <v>14</v>
      </c>
      <c r="T806">
        <f t="shared" si="36"/>
        <v>12247200</v>
      </c>
      <c r="U806">
        <f t="shared" si="37"/>
        <v>23602104</v>
      </c>
      <c r="V806">
        <f t="shared" si="38"/>
        <v>-11705453</v>
      </c>
    </row>
    <row r="807" spans="1:22" x14ac:dyDescent="0.3">
      <c r="A807" s="2" t="s">
        <v>824</v>
      </c>
      <c r="B807" s="2" t="s">
        <v>1097</v>
      </c>
      <c r="C807" s="2" t="s">
        <v>1632</v>
      </c>
      <c r="D807" s="2" t="s">
        <v>1635</v>
      </c>
      <c r="E807" s="2">
        <v>2023</v>
      </c>
      <c r="F807" s="2" t="s">
        <v>1642</v>
      </c>
      <c r="G807" s="2">
        <v>2645</v>
      </c>
      <c r="H807" s="2">
        <v>10935</v>
      </c>
      <c r="I807" s="2">
        <v>9831</v>
      </c>
      <c r="J807" s="2">
        <v>93527</v>
      </c>
      <c r="K807" s="2">
        <v>0.45</v>
      </c>
      <c r="L807" s="2">
        <v>9</v>
      </c>
      <c r="M807" s="2">
        <v>9.3000000000000007</v>
      </c>
      <c r="N807" s="2">
        <v>16.46</v>
      </c>
      <c r="O807" s="2">
        <v>28.02</v>
      </c>
      <c r="P807" s="2">
        <v>3.8</v>
      </c>
      <c r="Q807" s="2">
        <v>19062</v>
      </c>
      <c r="R807" s="2">
        <v>1648</v>
      </c>
      <c r="S807" s="2">
        <v>10</v>
      </c>
      <c r="T807">
        <f t="shared" si="36"/>
        <v>28923075</v>
      </c>
      <c r="U807">
        <f t="shared" si="37"/>
        <v>26002995</v>
      </c>
      <c r="V807">
        <f t="shared" si="38"/>
        <v>2826553</v>
      </c>
    </row>
    <row r="808" spans="1:22" x14ac:dyDescent="0.3">
      <c r="A808" s="2" t="s">
        <v>825</v>
      </c>
      <c r="B808" s="2" t="s">
        <v>1554</v>
      </c>
      <c r="C808" s="2" t="s">
        <v>1633</v>
      </c>
      <c r="D808" s="2" t="s">
        <v>1637</v>
      </c>
      <c r="E808" s="2">
        <v>2023</v>
      </c>
      <c r="F808" s="2" t="s">
        <v>1641</v>
      </c>
      <c r="G808" s="2">
        <v>969</v>
      </c>
      <c r="H808" s="2">
        <v>6116</v>
      </c>
      <c r="I808" s="2">
        <v>12610</v>
      </c>
      <c r="J808" s="2">
        <v>389371</v>
      </c>
      <c r="K808" s="2">
        <v>14.42</v>
      </c>
      <c r="L808" s="2">
        <v>9</v>
      </c>
      <c r="M808" s="2">
        <v>1.25</v>
      </c>
      <c r="N808" s="2">
        <v>7.17</v>
      </c>
      <c r="O808" s="2">
        <v>64.52</v>
      </c>
      <c r="P808" s="2">
        <v>4.0999999999999996</v>
      </c>
      <c r="Q808" s="2">
        <v>16338</v>
      </c>
      <c r="R808" s="2">
        <v>8659</v>
      </c>
      <c r="S808" s="2">
        <v>6</v>
      </c>
      <c r="T808">
        <f t="shared" si="36"/>
        <v>5926404</v>
      </c>
      <c r="U808">
        <f t="shared" si="37"/>
        <v>12219090</v>
      </c>
      <c r="V808">
        <f t="shared" si="38"/>
        <v>-6682057</v>
      </c>
    </row>
    <row r="809" spans="1:22" x14ac:dyDescent="0.3">
      <c r="A809" s="2" t="s">
        <v>826</v>
      </c>
      <c r="B809" s="2" t="s">
        <v>1426</v>
      </c>
      <c r="C809" s="2" t="s">
        <v>1632</v>
      </c>
      <c r="D809" s="2" t="s">
        <v>1638</v>
      </c>
      <c r="E809" s="2">
        <v>2023</v>
      </c>
      <c r="F809" s="2" t="s">
        <v>1642</v>
      </c>
      <c r="G809" s="2">
        <v>55</v>
      </c>
      <c r="H809" s="2">
        <v>17893</v>
      </c>
      <c r="I809" s="2">
        <v>14770</v>
      </c>
      <c r="J809" s="2">
        <v>443708</v>
      </c>
      <c r="K809" s="2">
        <v>10.02</v>
      </c>
      <c r="L809" s="2">
        <v>19</v>
      </c>
      <c r="M809" s="2">
        <v>6.52</v>
      </c>
      <c r="N809" s="2">
        <v>13.99</v>
      </c>
      <c r="O809" s="2">
        <v>30.29</v>
      </c>
      <c r="P809" s="2">
        <v>1.5</v>
      </c>
      <c r="Q809" s="2">
        <v>17538</v>
      </c>
      <c r="R809" s="2">
        <v>164</v>
      </c>
      <c r="S809" s="2">
        <v>12</v>
      </c>
      <c r="T809">
        <f t="shared" si="36"/>
        <v>984115</v>
      </c>
      <c r="U809">
        <f t="shared" si="37"/>
        <v>812350</v>
      </c>
      <c r="V809">
        <f t="shared" si="38"/>
        <v>-271943</v>
      </c>
    </row>
    <row r="810" spans="1:22" x14ac:dyDescent="0.3">
      <c r="A810" s="2" t="s">
        <v>827</v>
      </c>
      <c r="B810" s="2" t="s">
        <v>1555</v>
      </c>
      <c r="C810" s="2" t="s">
        <v>1634</v>
      </c>
      <c r="D810" s="2" t="s">
        <v>1635</v>
      </c>
      <c r="E810" s="2">
        <v>2023</v>
      </c>
      <c r="F810" s="2" t="s">
        <v>1641</v>
      </c>
      <c r="G810" s="2">
        <v>517</v>
      </c>
      <c r="H810" s="2">
        <v>12117</v>
      </c>
      <c r="I810" s="2">
        <v>6461</v>
      </c>
      <c r="J810" s="2">
        <v>274490</v>
      </c>
      <c r="K810" s="2">
        <v>14</v>
      </c>
      <c r="L810" s="2">
        <v>17</v>
      </c>
      <c r="M810" s="2">
        <v>0.53</v>
      </c>
      <c r="N810" s="2">
        <v>6.98</v>
      </c>
      <c r="O810" s="2">
        <v>80.7</v>
      </c>
      <c r="P810" s="2">
        <v>2.4</v>
      </c>
      <c r="Q810" s="2">
        <v>9378</v>
      </c>
      <c r="R810" s="2">
        <v>3399</v>
      </c>
      <c r="S810" s="2">
        <v>9</v>
      </c>
      <c r="T810">
        <f t="shared" si="36"/>
        <v>6264489</v>
      </c>
      <c r="U810">
        <f t="shared" si="37"/>
        <v>3340337</v>
      </c>
      <c r="V810">
        <f t="shared" si="38"/>
        <v>2649662</v>
      </c>
    </row>
    <row r="811" spans="1:22" x14ac:dyDescent="0.3">
      <c r="A811" s="2" t="s">
        <v>828</v>
      </c>
      <c r="B811" s="2" t="s">
        <v>1556</v>
      </c>
      <c r="C811" s="2" t="s">
        <v>1632</v>
      </c>
      <c r="D811" s="2" t="s">
        <v>1636</v>
      </c>
      <c r="E811" s="2">
        <v>2023</v>
      </c>
      <c r="F811" s="2" t="s">
        <v>1639</v>
      </c>
      <c r="G811" s="2">
        <v>4220</v>
      </c>
      <c r="H811" s="2">
        <v>7252</v>
      </c>
      <c r="I811" s="2">
        <v>6942</v>
      </c>
      <c r="J811" s="2">
        <v>189883</v>
      </c>
      <c r="K811" s="2">
        <v>3.98</v>
      </c>
      <c r="L811" s="2">
        <v>19</v>
      </c>
      <c r="M811" s="2">
        <v>4.46</v>
      </c>
      <c r="N811" s="2">
        <v>8.7200000000000006</v>
      </c>
      <c r="O811" s="2">
        <v>54.92</v>
      </c>
      <c r="P811" s="2">
        <v>4.9000000000000004</v>
      </c>
      <c r="Q811" s="2">
        <v>17954</v>
      </c>
      <c r="R811" s="2">
        <v>4949</v>
      </c>
      <c r="S811" s="2">
        <v>6</v>
      </c>
      <c r="T811">
        <f t="shared" si="36"/>
        <v>30603440</v>
      </c>
      <c r="U811">
        <f t="shared" si="37"/>
        <v>29295240</v>
      </c>
      <c r="V811">
        <f t="shared" si="38"/>
        <v>1118317</v>
      </c>
    </row>
    <row r="812" spans="1:22" x14ac:dyDescent="0.3">
      <c r="A812" s="2" t="s">
        <v>829</v>
      </c>
      <c r="B812" s="2" t="s">
        <v>1557</v>
      </c>
      <c r="C812" s="2" t="s">
        <v>1634</v>
      </c>
      <c r="D812" s="2" t="s">
        <v>1638</v>
      </c>
      <c r="E812" s="2">
        <v>2023</v>
      </c>
      <c r="F812" s="2" t="s">
        <v>1642</v>
      </c>
      <c r="G812" s="2">
        <v>53</v>
      </c>
      <c r="H812" s="2">
        <v>11352</v>
      </c>
      <c r="I812" s="2">
        <v>12909</v>
      </c>
      <c r="J812" s="2">
        <v>143344</v>
      </c>
      <c r="K812" s="2">
        <v>9.17</v>
      </c>
      <c r="L812" s="2">
        <v>8</v>
      </c>
      <c r="M812" s="2">
        <v>5.54</v>
      </c>
      <c r="N812" s="2">
        <v>23.08</v>
      </c>
      <c r="O812" s="2">
        <v>24.87</v>
      </c>
      <c r="P812" s="2">
        <v>4.7</v>
      </c>
      <c r="Q812" s="2">
        <v>16847</v>
      </c>
      <c r="R812" s="2">
        <v>5739</v>
      </c>
      <c r="S812" s="2">
        <v>14</v>
      </c>
      <c r="T812">
        <f t="shared" si="36"/>
        <v>601656</v>
      </c>
      <c r="U812">
        <f t="shared" si="37"/>
        <v>684177</v>
      </c>
      <c r="V812">
        <f t="shared" si="38"/>
        <v>-225865</v>
      </c>
    </row>
    <row r="813" spans="1:22" x14ac:dyDescent="0.3">
      <c r="A813" s="2" t="s">
        <v>830</v>
      </c>
      <c r="B813" s="2" t="s">
        <v>1558</v>
      </c>
      <c r="C813" s="2" t="s">
        <v>1632</v>
      </c>
      <c r="D813" s="2" t="s">
        <v>1635</v>
      </c>
      <c r="E813" s="2">
        <v>2024</v>
      </c>
      <c r="F813" s="2" t="s">
        <v>1640</v>
      </c>
      <c r="G813" s="2">
        <v>695</v>
      </c>
      <c r="H813" s="2">
        <v>7795</v>
      </c>
      <c r="I813" s="2">
        <v>6426</v>
      </c>
      <c r="J813" s="2">
        <v>205344</v>
      </c>
      <c r="K813" s="2">
        <v>10.18</v>
      </c>
      <c r="L813" s="2">
        <v>14</v>
      </c>
      <c r="M813" s="2">
        <v>2.98</v>
      </c>
      <c r="N813" s="2">
        <v>5.17</v>
      </c>
      <c r="O813" s="2">
        <v>27.95</v>
      </c>
      <c r="P813" s="2">
        <v>4.5</v>
      </c>
      <c r="Q813" s="2">
        <v>9379</v>
      </c>
      <c r="R813" s="2">
        <v>2135</v>
      </c>
      <c r="S813" s="2">
        <v>12</v>
      </c>
      <c r="T813">
        <f t="shared" si="36"/>
        <v>5417525</v>
      </c>
      <c r="U813">
        <f t="shared" si="37"/>
        <v>4466070</v>
      </c>
      <c r="V813">
        <f t="shared" si="38"/>
        <v>746111</v>
      </c>
    </row>
    <row r="814" spans="1:22" x14ac:dyDescent="0.3">
      <c r="A814" s="2" t="s">
        <v>831</v>
      </c>
      <c r="B814" s="2" t="s">
        <v>1559</v>
      </c>
      <c r="C814" s="2" t="s">
        <v>1634</v>
      </c>
      <c r="D814" s="2" t="s">
        <v>1636</v>
      </c>
      <c r="E814" s="2">
        <v>2023</v>
      </c>
      <c r="F814" s="2" t="s">
        <v>1642</v>
      </c>
      <c r="G814" s="2">
        <v>167</v>
      </c>
      <c r="H814" s="2">
        <v>18956</v>
      </c>
      <c r="I814" s="2">
        <v>9587</v>
      </c>
      <c r="J814" s="2">
        <v>273564</v>
      </c>
      <c r="K814" s="2">
        <v>4.76</v>
      </c>
      <c r="L814" s="2">
        <v>3</v>
      </c>
      <c r="M814" s="2">
        <v>4.55</v>
      </c>
      <c r="N814" s="2">
        <v>21.85</v>
      </c>
      <c r="O814" s="2">
        <v>49.51</v>
      </c>
      <c r="P814" s="2">
        <v>2.8</v>
      </c>
      <c r="Q814" s="2">
        <v>19661</v>
      </c>
      <c r="R814" s="2">
        <v>5774</v>
      </c>
      <c r="S814" s="2">
        <v>6</v>
      </c>
      <c r="T814">
        <f t="shared" si="36"/>
        <v>3165652</v>
      </c>
      <c r="U814">
        <f t="shared" si="37"/>
        <v>1601029</v>
      </c>
      <c r="V814">
        <f t="shared" si="38"/>
        <v>1291059</v>
      </c>
    </row>
    <row r="815" spans="1:22" x14ac:dyDescent="0.3">
      <c r="A815" s="2" t="s">
        <v>832</v>
      </c>
      <c r="B815" s="2" t="s">
        <v>1161</v>
      </c>
      <c r="C815" s="2" t="s">
        <v>1632</v>
      </c>
      <c r="D815" s="2" t="s">
        <v>1637</v>
      </c>
      <c r="E815" s="2">
        <v>2023</v>
      </c>
      <c r="F815" s="2" t="s">
        <v>1639</v>
      </c>
      <c r="G815" s="2">
        <v>2978</v>
      </c>
      <c r="H815" s="2">
        <v>4725</v>
      </c>
      <c r="I815" s="2">
        <v>10896</v>
      </c>
      <c r="J815" s="2">
        <v>97153</v>
      </c>
      <c r="K815" s="2">
        <v>12.72</v>
      </c>
      <c r="L815" s="2">
        <v>7</v>
      </c>
      <c r="M815" s="2">
        <v>1.64</v>
      </c>
      <c r="N815" s="2">
        <v>0.76</v>
      </c>
      <c r="O815" s="2">
        <v>86.93</v>
      </c>
      <c r="P815" s="2">
        <v>4.4000000000000004</v>
      </c>
      <c r="Q815" s="2">
        <v>14754</v>
      </c>
      <c r="R815" s="2">
        <v>2328</v>
      </c>
      <c r="S815" s="2">
        <v>2</v>
      </c>
      <c r="T815">
        <f t="shared" si="36"/>
        <v>14071050</v>
      </c>
      <c r="U815">
        <f t="shared" si="37"/>
        <v>32448288</v>
      </c>
      <c r="V815">
        <f t="shared" si="38"/>
        <v>-18474391</v>
      </c>
    </row>
    <row r="816" spans="1:22" x14ac:dyDescent="0.3">
      <c r="A816" s="2" t="s">
        <v>833</v>
      </c>
      <c r="B816" s="2" t="s">
        <v>1560</v>
      </c>
      <c r="C816" s="2" t="s">
        <v>1632</v>
      </c>
      <c r="D816" s="2" t="s">
        <v>1635</v>
      </c>
      <c r="E816" s="2">
        <v>2024</v>
      </c>
      <c r="F816" s="2" t="s">
        <v>1640</v>
      </c>
      <c r="G816" s="2">
        <v>2601</v>
      </c>
      <c r="H816" s="2">
        <v>2816</v>
      </c>
      <c r="I816" s="2">
        <v>9272</v>
      </c>
      <c r="J816" s="2">
        <v>158042</v>
      </c>
      <c r="K816" s="2">
        <v>14.21</v>
      </c>
      <c r="L816" s="2">
        <v>8</v>
      </c>
      <c r="M816" s="2">
        <v>3.04</v>
      </c>
      <c r="N816" s="2">
        <v>2.27</v>
      </c>
      <c r="O816" s="2">
        <v>71.569999999999993</v>
      </c>
      <c r="P816" s="2">
        <v>1.2</v>
      </c>
      <c r="Q816" s="2">
        <v>8880</v>
      </c>
      <c r="R816" s="2">
        <v>5720</v>
      </c>
      <c r="S816" s="2">
        <v>7</v>
      </c>
      <c r="T816">
        <f t="shared" si="36"/>
        <v>7324416</v>
      </c>
      <c r="U816">
        <f t="shared" si="37"/>
        <v>24116472</v>
      </c>
      <c r="V816">
        <f t="shared" si="38"/>
        <v>-16950098</v>
      </c>
    </row>
    <row r="817" spans="1:22" x14ac:dyDescent="0.3">
      <c r="A817" s="2" t="s">
        <v>834</v>
      </c>
      <c r="B817" s="2" t="s">
        <v>1248</v>
      </c>
      <c r="C817" s="2" t="s">
        <v>1632</v>
      </c>
      <c r="D817" s="2" t="s">
        <v>1636</v>
      </c>
      <c r="E817" s="2">
        <v>2023</v>
      </c>
      <c r="F817" s="2" t="s">
        <v>1640</v>
      </c>
      <c r="G817" s="2">
        <v>4339</v>
      </c>
      <c r="H817" s="2">
        <v>13837</v>
      </c>
      <c r="I817" s="2">
        <v>1223</v>
      </c>
      <c r="J817" s="2">
        <v>104110</v>
      </c>
      <c r="K817" s="2">
        <v>13.27</v>
      </c>
      <c r="L817" s="2">
        <v>12</v>
      </c>
      <c r="M817" s="2">
        <v>6.21</v>
      </c>
      <c r="N817" s="2">
        <v>21.37</v>
      </c>
      <c r="O817" s="2">
        <v>49.06</v>
      </c>
      <c r="P817" s="2">
        <v>1.6</v>
      </c>
      <c r="Q817" s="2">
        <v>3728</v>
      </c>
      <c r="R817" s="2">
        <v>696</v>
      </c>
      <c r="S817" s="2">
        <v>5</v>
      </c>
      <c r="T817">
        <f t="shared" si="36"/>
        <v>60038743</v>
      </c>
      <c r="U817">
        <f t="shared" si="37"/>
        <v>5306597</v>
      </c>
      <c r="V817">
        <f t="shared" si="38"/>
        <v>54628036</v>
      </c>
    </row>
    <row r="818" spans="1:22" x14ac:dyDescent="0.3">
      <c r="A818" s="2" t="s">
        <v>835</v>
      </c>
      <c r="B818" s="2" t="s">
        <v>1344</v>
      </c>
      <c r="C818" s="2" t="s">
        <v>1633</v>
      </c>
      <c r="D818" s="2" t="s">
        <v>1635</v>
      </c>
      <c r="E818" s="2">
        <v>2024</v>
      </c>
      <c r="F818" s="2" t="s">
        <v>1642</v>
      </c>
      <c r="G818" s="2">
        <v>896</v>
      </c>
      <c r="H818" s="2">
        <v>8307</v>
      </c>
      <c r="I818" s="2">
        <v>7799</v>
      </c>
      <c r="J818" s="2">
        <v>195051</v>
      </c>
      <c r="K818" s="2">
        <v>11.09</v>
      </c>
      <c r="L818" s="2">
        <v>8</v>
      </c>
      <c r="M818" s="2">
        <v>3.02</v>
      </c>
      <c r="N818" s="2">
        <v>15.76</v>
      </c>
      <c r="O818" s="2">
        <v>37.020000000000003</v>
      </c>
      <c r="P818" s="2">
        <v>2.7</v>
      </c>
      <c r="Q818" s="2">
        <v>11314</v>
      </c>
      <c r="R818" s="2">
        <v>3706</v>
      </c>
      <c r="S818" s="2">
        <v>4</v>
      </c>
      <c r="T818">
        <f t="shared" si="36"/>
        <v>7443072</v>
      </c>
      <c r="U818">
        <f t="shared" si="37"/>
        <v>6987904</v>
      </c>
      <c r="V818">
        <f t="shared" si="38"/>
        <v>260117</v>
      </c>
    </row>
    <row r="819" spans="1:22" x14ac:dyDescent="0.3">
      <c r="A819" s="2" t="s">
        <v>836</v>
      </c>
      <c r="B819" s="2" t="s">
        <v>1561</v>
      </c>
      <c r="C819" s="2" t="s">
        <v>1633</v>
      </c>
      <c r="D819" s="2" t="s">
        <v>1638</v>
      </c>
      <c r="E819" s="2">
        <v>2024</v>
      </c>
      <c r="F819" s="2" t="s">
        <v>1641</v>
      </c>
      <c r="G819" s="2">
        <v>2812</v>
      </c>
      <c r="H819" s="2">
        <v>5183</v>
      </c>
      <c r="I819" s="2">
        <v>13357</v>
      </c>
      <c r="J819" s="2">
        <v>291131</v>
      </c>
      <c r="K819" s="2">
        <v>4.16</v>
      </c>
      <c r="L819" s="2">
        <v>3</v>
      </c>
      <c r="M819" s="2">
        <v>9</v>
      </c>
      <c r="N819" s="2">
        <v>18.68</v>
      </c>
      <c r="O819" s="2">
        <v>53.94</v>
      </c>
      <c r="P819" s="2">
        <v>2.9</v>
      </c>
      <c r="Q819" s="2">
        <v>10388</v>
      </c>
      <c r="R819" s="2">
        <v>3989</v>
      </c>
      <c r="S819" s="2">
        <v>7</v>
      </c>
      <c r="T819">
        <f t="shared" si="36"/>
        <v>14574596</v>
      </c>
      <c r="U819">
        <f t="shared" si="37"/>
        <v>37559884</v>
      </c>
      <c r="V819">
        <f t="shared" si="38"/>
        <v>-23276419</v>
      </c>
    </row>
    <row r="820" spans="1:22" x14ac:dyDescent="0.3">
      <c r="A820" s="2" t="s">
        <v>837</v>
      </c>
      <c r="B820" s="2" t="s">
        <v>1056</v>
      </c>
      <c r="C820" s="2" t="s">
        <v>1633</v>
      </c>
      <c r="D820" s="2" t="s">
        <v>1635</v>
      </c>
      <c r="E820" s="2">
        <v>2023</v>
      </c>
      <c r="F820" s="2" t="s">
        <v>1640</v>
      </c>
      <c r="G820" s="2">
        <v>1191</v>
      </c>
      <c r="H820" s="2">
        <v>8727</v>
      </c>
      <c r="I820" s="2">
        <v>5049</v>
      </c>
      <c r="J820" s="2">
        <v>289173</v>
      </c>
      <c r="K820" s="2">
        <v>4.22</v>
      </c>
      <c r="L820" s="2">
        <v>16</v>
      </c>
      <c r="M820" s="2">
        <v>6.28</v>
      </c>
      <c r="N820" s="2">
        <v>5.24</v>
      </c>
      <c r="O820" s="2">
        <v>69.87</v>
      </c>
      <c r="P820" s="2">
        <v>2.1</v>
      </c>
      <c r="Q820" s="2">
        <v>7891</v>
      </c>
      <c r="R820" s="2">
        <v>3606</v>
      </c>
      <c r="S820" s="2">
        <v>3</v>
      </c>
      <c r="T820">
        <f t="shared" si="36"/>
        <v>10393857</v>
      </c>
      <c r="U820">
        <f t="shared" si="37"/>
        <v>6013359</v>
      </c>
      <c r="V820">
        <f t="shared" si="38"/>
        <v>4091325</v>
      </c>
    </row>
    <row r="821" spans="1:22" x14ac:dyDescent="0.3">
      <c r="A821" s="2" t="s">
        <v>838</v>
      </c>
      <c r="B821" s="2" t="s">
        <v>1451</v>
      </c>
      <c r="C821" s="2" t="s">
        <v>1634</v>
      </c>
      <c r="D821" s="2" t="s">
        <v>1638</v>
      </c>
      <c r="E821" s="2">
        <v>2023</v>
      </c>
      <c r="F821" s="2" t="s">
        <v>1640</v>
      </c>
      <c r="G821" s="2">
        <v>1860</v>
      </c>
      <c r="H821" s="2">
        <v>4773</v>
      </c>
      <c r="I821" s="2">
        <v>2550</v>
      </c>
      <c r="J821" s="2">
        <v>78328</v>
      </c>
      <c r="K821" s="2">
        <v>14.45</v>
      </c>
      <c r="L821" s="2">
        <v>15</v>
      </c>
      <c r="M821" s="2">
        <v>4.3899999999999997</v>
      </c>
      <c r="N821" s="2">
        <v>13.43</v>
      </c>
      <c r="O821" s="2">
        <v>72.709999999999994</v>
      </c>
      <c r="P821" s="2">
        <v>2.4</v>
      </c>
      <c r="Q821" s="2">
        <v>10929</v>
      </c>
      <c r="R821" s="2">
        <v>1495</v>
      </c>
      <c r="S821" s="2">
        <v>9</v>
      </c>
      <c r="T821">
        <f t="shared" si="36"/>
        <v>8877780</v>
      </c>
      <c r="U821">
        <f t="shared" si="37"/>
        <v>4743000</v>
      </c>
      <c r="V821">
        <f t="shared" si="38"/>
        <v>4056452</v>
      </c>
    </row>
    <row r="822" spans="1:22" x14ac:dyDescent="0.3">
      <c r="A822" s="2" t="s">
        <v>839</v>
      </c>
      <c r="B822" s="2" t="s">
        <v>1369</v>
      </c>
      <c r="C822" s="2" t="s">
        <v>1632</v>
      </c>
      <c r="D822" s="2" t="s">
        <v>1637</v>
      </c>
      <c r="E822" s="2">
        <v>2023</v>
      </c>
      <c r="F822" s="2" t="s">
        <v>1642</v>
      </c>
      <c r="G822" s="2">
        <v>773</v>
      </c>
      <c r="H822" s="2">
        <v>1645</v>
      </c>
      <c r="I822" s="2">
        <v>5557</v>
      </c>
      <c r="J822" s="2">
        <v>162911</v>
      </c>
      <c r="K822" s="2">
        <v>0.15</v>
      </c>
      <c r="L822" s="2">
        <v>14</v>
      </c>
      <c r="M822" s="2">
        <v>0.39</v>
      </c>
      <c r="N822" s="2">
        <v>18.43</v>
      </c>
      <c r="O822" s="2">
        <v>35.97</v>
      </c>
      <c r="P822" s="2">
        <v>1.7</v>
      </c>
      <c r="Q822" s="2">
        <v>20290</v>
      </c>
      <c r="R822" s="2">
        <v>9878</v>
      </c>
      <c r="S822" s="2">
        <v>2</v>
      </c>
      <c r="T822">
        <f t="shared" si="36"/>
        <v>1271585</v>
      </c>
      <c r="U822">
        <f t="shared" si="37"/>
        <v>4295561</v>
      </c>
      <c r="V822">
        <f t="shared" si="38"/>
        <v>-3186887</v>
      </c>
    </row>
    <row r="823" spans="1:22" x14ac:dyDescent="0.3">
      <c r="A823" s="2" t="s">
        <v>840</v>
      </c>
      <c r="B823" s="2" t="s">
        <v>1562</v>
      </c>
      <c r="C823" s="2" t="s">
        <v>1634</v>
      </c>
      <c r="D823" s="2" t="s">
        <v>1635</v>
      </c>
      <c r="E823" s="2">
        <v>2023</v>
      </c>
      <c r="F823" s="2" t="s">
        <v>1641</v>
      </c>
      <c r="G823" s="2">
        <v>274</v>
      </c>
      <c r="H823" s="2">
        <v>6510</v>
      </c>
      <c r="I823" s="2">
        <v>2767</v>
      </c>
      <c r="J823" s="2">
        <v>325011</v>
      </c>
      <c r="K823" s="2">
        <v>10.74</v>
      </c>
      <c r="L823" s="2">
        <v>2</v>
      </c>
      <c r="M823" s="2">
        <v>5</v>
      </c>
      <c r="N823" s="2">
        <v>15.68</v>
      </c>
      <c r="O823" s="2">
        <v>67.69</v>
      </c>
      <c r="P823" s="2">
        <v>3</v>
      </c>
      <c r="Q823" s="2">
        <v>2137</v>
      </c>
      <c r="R823" s="2">
        <v>7629</v>
      </c>
      <c r="S823" s="2">
        <v>13</v>
      </c>
      <c r="T823">
        <f t="shared" si="36"/>
        <v>1783740</v>
      </c>
      <c r="U823">
        <f t="shared" si="37"/>
        <v>758158</v>
      </c>
      <c r="V823">
        <f t="shared" si="38"/>
        <v>700571</v>
      </c>
    </row>
    <row r="824" spans="1:22" x14ac:dyDescent="0.3">
      <c r="A824" s="2" t="s">
        <v>841</v>
      </c>
      <c r="B824" s="2" t="s">
        <v>1563</v>
      </c>
      <c r="C824" s="2" t="s">
        <v>1632</v>
      </c>
      <c r="D824" s="2" t="s">
        <v>1638</v>
      </c>
      <c r="E824" s="2">
        <v>2024</v>
      </c>
      <c r="F824" s="2" t="s">
        <v>1639</v>
      </c>
      <c r="G824" s="2">
        <v>4677</v>
      </c>
      <c r="H824" s="2">
        <v>17535</v>
      </c>
      <c r="I824" s="2">
        <v>4888</v>
      </c>
      <c r="J824" s="2">
        <v>109234</v>
      </c>
      <c r="K824" s="2">
        <v>10.59</v>
      </c>
      <c r="L824" s="2">
        <v>19</v>
      </c>
      <c r="M824" s="2">
        <v>7.65</v>
      </c>
      <c r="N824" s="2">
        <v>11.79</v>
      </c>
      <c r="O824" s="2">
        <v>62.62</v>
      </c>
      <c r="P824" s="2">
        <v>4.2</v>
      </c>
      <c r="Q824" s="2">
        <v>18833</v>
      </c>
      <c r="R824" s="2">
        <v>8403</v>
      </c>
      <c r="S824" s="2">
        <v>10</v>
      </c>
      <c r="T824">
        <f t="shared" si="36"/>
        <v>82011195</v>
      </c>
      <c r="U824">
        <f t="shared" si="37"/>
        <v>22861176</v>
      </c>
      <c r="V824">
        <f t="shared" si="38"/>
        <v>59040785</v>
      </c>
    </row>
    <row r="825" spans="1:22" x14ac:dyDescent="0.3">
      <c r="A825" s="2" t="s">
        <v>842</v>
      </c>
      <c r="B825" s="2" t="s">
        <v>1078</v>
      </c>
      <c r="C825" s="2" t="s">
        <v>1633</v>
      </c>
      <c r="D825" s="2" t="s">
        <v>1636</v>
      </c>
      <c r="E825" s="2">
        <v>2024</v>
      </c>
      <c r="F825" s="2" t="s">
        <v>1641</v>
      </c>
      <c r="G825" s="2">
        <v>4258</v>
      </c>
      <c r="H825" s="2">
        <v>4540</v>
      </c>
      <c r="I825" s="2">
        <v>4978</v>
      </c>
      <c r="J825" s="2">
        <v>337995</v>
      </c>
      <c r="K825" s="2">
        <v>9.34</v>
      </c>
      <c r="L825" s="2">
        <v>4</v>
      </c>
      <c r="M825" s="2">
        <v>2.66</v>
      </c>
      <c r="N825" s="2">
        <v>23.99</v>
      </c>
      <c r="O825" s="2">
        <v>86.73</v>
      </c>
      <c r="P825" s="2">
        <v>3.6</v>
      </c>
      <c r="Q825" s="2">
        <v>11596</v>
      </c>
      <c r="R825" s="2">
        <v>552</v>
      </c>
      <c r="S825" s="2">
        <v>9</v>
      </c>
      <c r="T825">
        <f t="shared" si="36"/>
        <v>19331320</v>
      </c>
      <c r="U825">
        <f t="shared" si="37"/>
        <v>21196324</v>
      </c>
      <c r="V825">
        <f t="shared" si="38"/>
        <v>-2202999</v>
      </c>
    </row>
    <row r="826" spans="1:22" x14ac:dyDescent="0.3">
      <c r="A826" s="2" t="s">
        <v>843</v>
      </c>
      <c r="B826" s="2" t="s">
        <v>1564</v>
      </c>
      <c r="C826" s="2" t="s">
        <v>1633</v>
      </c>
      <c r="D826" s="2" t="s">
        <v>1635</v>
      </c>
      <c r="E826" s="2">
        <v>2024</v>
      </c>
      <c r="F826" s="2" t="s">
        <v>1640</v>
      </c>
      <c r="G826" s="2">
        <v>4704</v>
      </c>
      <c r="H826" s="2">
        <v>11154</v>
      </c>
      <c r="I826" s="2">
        <v>8589</v>
      </c>
      <c r="J826" s="2">
        <v>343423</v>
      </c>
      <c r="K826" s="2">
        <v>14.85</v>
      </c>
      <c r="L826" s="2">
        <v>4</v>
      </c>
      <c r="M826" s="2">
        <v>8.07</v>
      </c>
      <c r="N826" s="2">
        <v>16.899999999999999</v>
      </c>
      <c r="O826" s="2">
        <v>84.49</v>
      </c>
      <c r="P826" s="2">
        <v>1.4</v>
      </c>
      <c r="Q826" s="2">
        <v>5087</v>
      </c>
      <c r="R826" s="2">
        <v>7436</v>
      </c>
      <c r="S826" s="2">
        <v>2</v>
      </c>
      <c r="T826">
        <f t="shared" si="36"/>
        <v>52468416</v>
      </c>
      <c r="U826">
        <f t="shared" si="37"/>
        <v>40402656</v>
      </c>
      <c r="V826">
        <f t="shared" si="38"/>
        <v>11722337</v>
      </c>
    </row>
    <row r="827" spans="1:22" x14ac:dyDescent="0.3">
      <c r="A827" s="2" t="s">
        <v>844</v>
      </c>
      <c r="B827" s="2" t="s">
        <v>1154</v>
      </c>
      <c r="C827" s="2" t="s">
        <v>1634</v>
      </c>
      <c r="D827" s="2" t="s">
        <v>1638</v>
      </c>
      <c r="E827" s="2">
        <v>2023</v>
      </c>
      <c r="F827" s="2" t="s">
        <v>1642</v>
      </c>
      <c r="G827" s="2">
        <v>2098</v>
      </c>
      <c r="H827" s="2">
        <v>18366</v>
      </c>
      <c r="I827" s="2">
        <v>3746</v>
      </c>
      <c r="J827" s="2">
        <v>298503</v>
      </c>
      <c r="K827" s="2">
        <v>4.68</v>
      </c>
      <c r="L827" s="2">
        <v>19</v>
      </c>
      <c r="M827" s="2">
        <v>2.52</v>
      </c>
      <c r="N827" s="2">
        <v>22.69</v>
      </c>
      <c r="O827" s="2">
        <v>73.150000000000006</v>
      </c>
      <c r="P827" s="2">
        <v>3</v>
      </c>
      <c r="Q827" s="2">
        <v>2611</v>
      </c>
      <c r="R827" s="2">
        <v>2731</v>
      </c>
      <c r="S827" s="2">
        <v>11</v>
      </c>
      <c r="T827">
        <f t="shared" si="36"/>
        <v>38531868</v>
      </c>
      <c r="U827">
        <f t="shared" si="37"/>
        <v>7859108</v>
      </c>
      <c r="V827">
        <f t="shared" si="38"/>
        <v>30374257</v>
      </c>
    </row>
    <row r="828" spans="1:22" x14ac:dyDescent="0.3">
      <c r="A828" s="2" t="s">
        <v>845</v>
      </c>
      <c r="B828" s="2" t="s">
        <v>1341</v>
      </c>
      <c r="C828" s="2" t="s">
        <v>1634</v>
      </c>
      <c r="D828" s="2" t="s">
        <v>1636</v>
      </c>
      <c r="E828" s="2">
        <v>2023</v>
      </c>
      <c r="F828" s="2" t="s">
        <v>1639</v>
      </c>
      <c r="G828" s="2">
        <v>4799</v>
      </c>
      <c r="H828" s="2">
        <v>19133</v>
      </c>
      <c r="I828" s="2">
        <v>10441</v>
      </c>
      <c r="J828" s="2">
        <v>277135</v>
      </c>
      <c r="K828" s="2">
        <v>5.0999999999999996</v>
      </c>
      <c r="L828" s="2">
        <v>14</v>
      </c>
      <c r="M828" s="2">
        <v>8.24</v>
      </c>
      <c r="N828" s="2">
        <v>18.239999999999998</v>
      </c>
      <c r="O828" s="2">
        <v>67.87</v>
      </c>
      <c r="P828" s="2">
        <v>3.8</v>
      </c>
      <c r="Q828" s="2">
        <v>9867</v>
      </c>
      <c r="R828" s="2">
        <v>2286</v>
      </c>
      <c r="S828" s="2">
        <v>13</v>
      </c>
      <c r="T828">
        <f t="shared" si="36"/>
        <v>91819267</v>
      </c>
      <c r="U828">
        <f t="shared" si="37"/>
        <v>50106359</v>
      </c>
      <c r="V828">
        <f t="shared" si="38"/>
        <v>41435773</v>
      </c>
    </row>
    <row r="829" spans="1:22" x14ac:dyDescent="0.3">
      <c r="A829" s="2" t="s">
        <v>846</v>
      </c>
      <c r="B829" s="2" t="s">
        <v>1348</v>
      </c>
      <c r="C829" s="2" t="s">
        <v>1633</v>
      </c>
      <c r="D829" s="2" t="s">
        <v>1637</v>
      </c>
      <c r="E829" s="2">
        <v>2023</v>
      </c>
      <c r="F829" s="2" t="s">
        <v>1642</v>
      </c>
      <c r="G829" s="2">
        <v>4465</v>
      </c>
      <c r="H829" s="2">
        <v>18514</v>
      </c>
      <c r="I829" s="2">
        <v>6194</v>
      </c>
      <c r="J829" s="2">
        <v>123402</v>
      </c>
      <c r="K829" s="2">
        <v>1.18</v>
      </c>
      <c r="L829" s="2">
        <v>17</v>
      </c>
      <c r="M829" s="2">
        <v>0.85</v>
      </c>
      <c r="N829" s="2">
        <v>18.39</v>
      </c>
      <c r="O829" s="2">
        <v>31.92</v>
      </c>
      <c r="P829" s="2">
        <v>3.1</v>
      </c>
      <c r="Q829" s="2">
        <v>2222</v>
      </c>
      <c r="R829" s="2">
        <v>6067</v>
      </c>
      <c r="S829" s="2">
        <v>10</v>
      </c>
      <c r="T829">
        <f t="shared" si="36"/>
        <v>82665010</v>
      </c>
      <c r="U829">
        <f t="shared" si="37"/>
        <v>27656210</v>
      </c>
      <c r="V829">
        <f t="shared" si="38"/>
        <v>54885398</v>
      </c>
    </row>
    <row r="830" spans="1:22" x14ac:dyDescent="0.3">
      <c r="A830" s="2" t="s">
        <v>847</v>
      </c>
      <c r="B830" s="2" t="s">
        <v>1199</v>
      </c>
      <c r="C830" s="2" t="s">
        <v>1633</v>
      </c>
      <c r="D830" s="2" t="s">
        <v>1637</v>
      </c>
      <c r="E830" s="2">
        <v>2024</v>
      </c>
      <c r="F830" s="2" t="s">
        <v>1641</v>
      </c>
      <c r="G830" s="2">
        <v>1623</v>
      </c>
      <c r="H830" s="2">
        <v>16496</v>
      </c>
      <c r="I830" s="2">
        <v>8680</v>
      </c>
      <c r="J830" s="2">
        <v>327593</v>
      </c>
      <c r="K830" s="2">
        <v>6.64</v>
      </c>
      <c r="L830" s="2">
        <v>14</v>
      </c>
      <c r="M830" s="2">
        <v>8.66</v>
      </c>
      <c r="N830" s="2">
        <v>2</v>
      </c>
      <c r="O830" s="2">
        <v>77.680000000000007</v>
      </c>
      <c r="P830" s="2">
        <v>2.6</v>
      </c>
      <c r="Q830" s="2">
        <v>6366</v>
      </c>
      <c r="R830" s="2">
        <v>6474</v>
      </c>
      <c r="S830" s="2">
        <v>3</v>
      </c>
      <c r="T830">
        <f t="shared" si="36"/>
        <v>26773008</v>
      </c>
      <c r="U830">
        <f t="shared" si="37"/>
        <v>14087640</v>
      </c>
      <c r="V830">
        <f t="shared" si="38"/>
        <v>12357775</v>
      </c>
    </row>
    <row r="831" spans="1:22" x14ac:dyDescent="0.3">
      <c r="A831" s="2" t="s">
        <v>848</v>
      </c>
      <c r="B831" s="2" t="s">
        <v>1565</v>
      </c>
      <c r="C831" s="2" t="s">
        <v>1633</v>
      </c>
      <c r="D831" s="2" t="s">
        <v>1637</v>
      </c>
      <c r="E831" s="2">
        <v>2024</v>
      </c>
      <c r="F831" s="2" t="s">
        <v>1642</v>
      </c>
      <c r="G831" s="2">
        <v>1878</v>
      </c>
      <c r="H831" s="2">
        <v>17836</v>
      </c>
      <c r="I831" s="2">
        <v>11323</v>
      </c>
      <c r="J831" s="2">
        <v>388365</v>
      </c>
      <c r="K831" s="2">
        <v>3.92</v>
      </c>
      <c r="L831" s="2">
        <v>1</v>
      </c>
      <c r="M831" s="2">
        <v>4.99</v>
      </c>
      <c r="N831" s="2">
        <v>8.99</v>
      </c>
      <c r="O831" s="2">
        <v>44.2</v>
      </c>
      <c r="P831" s="2">
        <v>3.5</v>
      </c>
      <c r="Q831" s="2">
        <v>11639</v>
      </c>
      <c r="R831" s="2">
        <v>5458</v>
      </c>
      <c r="S831" s="2">
        <v>4</v>
      </c>
      <c r="T831">
        <f t="shared" si="36"/>
        <v>33496008</v>
      </c>
      <c r="U831">
        <f t="shared" si="37"/>
        <v>21264594</v>
      </c>
      <c r="V831">
        <f t="shared" si="38"/>
        <v>11843049</v>
      </c>
    </row>
    <row r="832" spans="1:22" x14ac:dyDescent="0.3">
      <c r="A832" s="2" t="s">
        <v>849</v>
      </c>
      <c r="B832" s="2" t="s">
        <v>1310</v>
      </c>
      <c r="C832" s="2" t="s">
        <v>1632</v>
      </c>
      <c r="D832" s="2" t="s">
        <v>1636</v>
      </c>
      <c r="E832" s="2">
        <v>2023</v>
      </c>
      <c r="F832" s="2" t="s">
        <v>1641</v>
      </c>
      <c r="G832" s="2">
        <v>1967</v>
      </c>
      <c r="H832" s="2">
        <v>10353</v>
      </c>
      <c r="I832" s="2">
        <v>5875</v>
      </c>
      <c r="J832" s="2">
        <v>401224</v>
      </c>
      <c r="K832" s="2">
        <v>5.15</v>
      </c>
      <c r="L832" s="2">
        <v>12</v>
      </c>
      <c r="M832" s="2">
        <v>2.97</v>
      </c>
      <c r="N832" s="2">
        <v>21.46</v>
      </c>
      <c r="O832" s="2">
        <v>31.78</v>
      </c>
      <c r="P832" s="2">
        <v>4.9000000000000004</v>
      </c>
      <c r="Q832" s="2">
        <v>18586</v>
      </c>
      <c r="R832" s="2">
        <v>4448</v>
      </c>
      <c r="S832" s="2">
        <v>3</v>
      </c>
      <c r="T832">
        <f t="shared" si="36"/>
        <v>20364351</v>
      </c>
      <c r="U832">
        <f t="shared" si="37"/>
        <v>11556125</v>
      </c>
      <c r="V832">
        <f t="shared" si="38"/>
        <v>8407002</v>
      </c>
    </row>
    <row r="833" spans="1:22" x14ac:dyDescent="0.3">
      <c r="A833" s="2" t="s">
        <v>850</v>
      </c>
      <c r="B833" s="2" t="s">
        <v>1517</v>
      </c>
      <c r="C833" s="2" t="s">
        <v>1633</v>
      </c>
      <c r="D833" s="2" t="s">
        <v>1637</v>
      </c>
      <c r="E833" s="2">
        <v>2024</v>
      </c>
      <c r="F833" s="2" t="s">
        <v>1642</v>
      </c>
      <c r="G833" s="2">
        <v>4284</v>
      </c>
      <c r="H833" s="2">
        <v>13195</v>
      </c>
      <c r="I833" s="2">
        <v>11212</v>
      </c>
      <c r="J833" s="2">
        <v>55451</v>
      </c>
      <c r="K833" s="2">
        <v>12.52</v>
      </c>
      <c r="L833" s="2">
        <v>3</v>
      </c>
      <c r="M833" s="2">
        <v>2.65</v>
      </c>
      <c r="N833" s="2">
        <v>5.82</v>
      </c>
      <c r="O833" s="2">
        <v>40.729999999999997</v>
      </c>
      <c r="P833" s="2">
        <v>1.4</v>
      </c>
      <c r="Q833" s="2">
        <v>3628</v>
      </c>
      <c r="R833" s="2">
        <v>1559</v>
      </c>
      <c r="S833" s="2">
        <v>14</v>
      </c>
      <c r="T833">
        <f t="shared" si="36"/>
        <v>56527380</v>
      </c>
      <c r="U833">
        <f t="shared" si="37"/>
        <v>48032208</v>
      </c>
      <c r="V833">
        <f t="shared" si="38"/>
        <v>8439721</v>
      </c>
    </row>
    <row r="834" spans="1:22" x14ac:dyDescent="0.3">
      <c r="A834" s="2" t="s">
        <v>851</v>
      </c>
      <c r="B834" s="2" t="s">
        <v>1566</v>
      </c>
      <c r="C834" s="2" t="s">
        <v>1634</v>
      </c>
      <c r="D834" s="2" t="s">
        <v>1636</v>
      </c>
      <c r="E834" s="2">
        <v>2024</v>
      </c>
      <c r="F834" s="2" t="s">
        <v>1642</v>
      </c>
      <c r="G834" s="2">
        <v>2076</v>
      </c>
      <c r="H834" s="2">
        <v>4352</v>
      </c>
      <c r="I834" s="2">
        <v>12781</v>
      </c>
      <c r="J834" s="2">
        <v>137178</v>
      </c>
      <c r="K834" s="2">
        <v>14.03</v>
      </c>
      <c r="L834" s="2">
        <v>9</v>
      </c>
      <c r="M834" s="2">
        <v>4.32</v>
      </c>
      <c r="N834" s="2">
        <v>2.89</v>
      </c>
      <c r="O834" s="2">
        <v>76.87</v>
      </c>
      <c r="P834" s="2">
        <v>2.6</v>
      </c>
      <c r="Q834" s="2">
        <v>10618</v>
      </c>
      <c r="R834" s="2">
        <v>2042</v>
      </c>
      <c r="S834" s="2">
        <v>9</v>
      </c>
      <c r="T834">
        <f t="shared" si="36"/>
        <v>9034752</v>
      </c>
      <c r="U834">
        <f t="shared" si="37"/>
        <v>26533356</v>
      </c>
      <c r="V834">
        <f t="shared" si="38"/>
        <v>-17635782</v>
      </c>
    </row>
    <row r="835" spans="1:22" x14ac:dyDescent="0.3">
      <c r="A835" s="2" t="s">
        <v>852</v>
      </c>
      <c r="B835" s="2" t="s">
        <v>1321</v>
      </c>
      <c r="C835" s="2" t="s">
        <v>1632</v>
      </c>
      <c r="D835" s="2" t="s">
        <v>1637</v>
      </c>
      <c r="E835" s="2">
        <v>2024</v>
      </c>
      <c r="F835" s="2" t="s">
        <v>1641</v>
      </c>
      <c r="G835" s="2">
        <v>3794</v>
      </c>
      <c r="H835" s="2">
        <v>17514</v>
      </c>
      <c r="I835" s="2">
        <v>8030</v>
      </c>
      <c r="J835" s="2">
        <v>484532</v>
      </c>
      <c r="K835" s="2">
        <v>2.79</v>
      </c>
      <c r="L835" s="2">
        <v>12</v>
      </c>
      <c r="M835" s="2">
        <v>9.99</v>
      </c>
      <c r="N835" s="2">
        <v>8.15</v>
      </c>
      <c r="O835" s="2">
        <v>21.89</v>
      </c>
      <c r="P835" s="2">
        <v>2.6</v>
      </c>
      <c r="Q835" s="2">
        <v>4017</v>
      </c>
      <c r="R835" s="2">
        <v>5522</v>
      </c>
      <c r="S835" s="2">
        <v>3</v>
      </c>
      <c r="T835">
        <f t="shared" ref="T835:T898" si="39">G835*H835</f>
        <v>66448116</v>
      </c>
      <c r="U835">
        <f t="shared" ref="U835:U898" si="40">G835*I835</f>
        <v>30465820</v>
      </c>
      <c r="V835">
        <f t="shared" ref="V835:V898" si="41">T835-U835-J835</f>
        <v>35497764</v>
      </c>
    </row>
    <row r="836" spans="1:22" x14ac:dyDescent="0.3">
      <c r="A836" s="2" t="s">
        <v>853</v>
      </c>
      <c r="B836" s="2" t="s">
        <v>1512</v>
      </c>
      <c r="C836" s="2" t="s">
        <v>1632</v>
      </c>
      <c r="D836" s="2" t="s">
        <v>1635</v>
      </c>
      <c r="E836" s="2">
        <v>2024</v>
      </c>
      <c r="F836" s="2" t="s">
        <v>1640</v>
      </c>
      <c r="G836" s="2">
        <v>951</v>
      </c>
      <c r="H836" s="2">
        <v>2487</v>
      </c>
      <c r="I836" s="2">
        <v>11802</v>
      </c>
      <c r="J836" s="2">
        <v>375905</v>
      </c>
      <c r="K836" s="2">
        <v>5.59</v>
      </c>
      <c r="L836" s="2">
        <v>9</v>
      </c>
      <c r="M836" s="2">
        <v>2.2000000000000002</v>
      </c>
      <c r="N836" s="2">
        <v>5.51</v>
      </c>
      <c r="O836" s="2">
        <v>46.49</v>
      </c>
      <c r="P836" s="2">
        <v>3.3</v>
      </c>
      <c r="Q836" s="2">
        <v>19033</v>
      </c>
      <c r="R836" s="2">
        <v>5296</v>
      </c>
      <c r="S836" s="2">
        <v>11</v>
      </c>
      <c r="T836">
        <f t="shared" si="39"/>
        <v>2365137</v>
      </c>
      <c r="U836">
        <f t="shared" si="40"/>
        <v>11223702</v>
      </c>
      <c r="V836">
        <f t="shared" si="41"/>
        <v>-9234470</v>
      </c>
    </row>
    <row r="837" spans="1:22" x14ac:dyDescent="0.3">
      <c r="A837" s="2" t="s">
        <v>854</v>
      </c>
      <c r="B837" s="2" t="s">
        <v>1455</v>
      </c>
      <c r="C837" s="2" t="s">
        <v>1634</v>
      </c>
      <c r="D837" s="2" t="s">
        <v>1636</v>
      </c>
      <c r="E837" s="2">
        <v>2024</v>
      </c>
      <c r="F837" s="2" t="s">
        <v>1640</v>
      </c>
      <c r="G837" s="2">
        <v>4835</v>
      </c>
      <c r="H837" s="2">
        <v>9122</v>
      </c>
      <c r="I837" s="2">
        <v>14747</v>
      </c>
      <c r="J837" s="2">
        <v>286562</v>
      </c>
      <c r="K837" s="2">
        <v>13.93</v>
      </c>
      <c r="L837" s="2">
        <v>8</v>
      </c>
      <c r="M837" s="2">
        <v>1.03</v>
      </c>
      <c r="N837" s="2">
        <v>23.13</v>
      </c>
      <c r="O837" s="2">
        <v>49.39</v>
      </c>
      <c r="P837" s="2">
        <v>1.6</v>
      </c>
      <c r="Q837" s="2">
        <v>15728</v>
      </c>
      <c r="R837" s="2">
        <v>161</v>
      </c>
      <c r="S837" s="2">
        <v>3</v>
      </c>
      <c r="T837">
        <f t="shared" si="39"/>
        <v>44104870</v>
      </c>
      <c r="U837">
        <f t="shared" si="40"/>
        <v>71301745</v>
      </c>
      <c r="V837">
        <f t="shared" si="41"/>
        <v>-27483437</v>
      </c>
    </row>
    <row r="838" spans="1:22" x14ac:dyDescent="0.3">
      <c r="A838" s="2" t="s">
        <v>855</v>
      </c>
      <c r="B838" s="2" t="s">
        <v>1567</v>
      </c>
      <c r="C838" s="2" t="s">
        <v>1632</v>
      </c>
      <c r="D838" s="2" t="s">
        <v>1635</v>
      </c>
      <c r="E838" s="2">
        <v>2024</v>
      </c>
      <c r="F838" s="2" t="s">
        <v>1642</v>
      </c>
      <c r="G838" s="2">
        <v>2089</v>
      </c>
      <c r="H838" s="2">
        <v>10660</v>
      </c>
      <c r="I838" s="2">
        <v>14486</v>
      </c>
      <c r="J838" s="2">
        <v>351014</v>
      </c>
      <c r="K838" s="2">
        <v>0.93</v>
      </c>
      <c r="L838" s="2">
        <v>7</v>
      </c>
      <c r="M838" s="2">
        <v>5.85</v>
      </c>
      <c r="N838" s="2">
        <v>21.7</v>
      </c>
      <c r="O838" s="2">
        <v>12.93</v>
      </c>
      <c r="P838" s="2">
        <v>1.7</v>
      </c>
      <c r="Q838" s="2">
        <v>15679</v>
      </c>
      <c r="R838" s="2">
        <v>1594</v>
      </c>
      <c r="S838" s="2">
        <v>2</v>
      </c>
      <c r="T838">
        <f t="shared" si="39"/>
        <v>22268740</v>
      </c>
      <c r="U838">
        <f t="shared" si="40"/>
        <v>30261254</v>
      </c>
      <c r="V838">
        <f t="shared" si="41"/>
        <v>-8343528</v>
      </c>
    </row>
    <row r="839" spans="1:22" x14ac:dyDescent="0.3">
      <c r="A839" s="2" t="s">
        <v>856</v>
      </c>
      <c r="B839" s="2" t="s">
        <v>1568</v>
      </c>
      <c r="C839" s="2" t="s">
        <v>1634</v>
      </c>
      <c r="D839" s="2" t="s">
        <v>1637</v>
      </c>
      <c r="E839" s="2">
        <v>2024</v>
      </c>
      <c r="F839" s="2" t="s">
        <v>1641</v>
      </c>
      <c r="G839" s="2">
        <v>59</v>
      </c>
      <c r="H839" s="2">
        <v>18984</v>
      </c>
      <c r="I839" s="2">
        <v>13720</v>
      </c>
      <c r="J839" s="2">
        <v>408710</v>
      </c>
      <c r="K839" s="2">
        <v>1.39</v>
      </c>
      <c r="L839" s="2">
        <v>2</v>
      </c>
      <c r="M839" s="2">
        <v>4.8899999999999997</v>
      </c>
      <c r="N839" s="2">
        <v>12.49</v>
      </c>
      <c r="O839" s="2">
        <v>25.66</v>
      </c>
      <c r="P839" s="2">
        <v>2.1</v>
      </c>
      <c r="Q839" s="2">
        <v>19762</v>
      </c>
      <c r="R839" s="2">
        <v>1280</v>
      </c>
      <c r="S839" s="2">
        <v>8</v>
      </c>
      <c r="T839">
        <f t="shared" si="39"/>
        <v>1120056</v>
      </c>
      <c r="U839">
        <f t="shared" si="40"/>
        <v>809480</v>
      </c>
      <c r="V839">
        <f t="shared" si="41"/>
        <v>-98134</v>
      </c>
    </row>
    <row r="840" spans="1:22" x14ac:dyDescent="0.3">
      <c r="A840" s="2" t="s">
        <v>857</v>
      </c>
      <c r="B840" s="2" t="s">
        <v>1230</v>
      </c>
      <c r="C840" s="2" t="s">
        <v>1632</v>
      </c>
      <c r="D840" s="2" t="s">
        <v>1636</v>
      </c>
      <c r="E840" s="2">
        <v>2023</v>
      </c>
      <c r="F840" s="2" t="s">
        <v>1641</v>
      </c>
      <c r="G840" s="2">
        <v>310</v>
      </c>
      <c r="H840" s="2">
        <v>8152</v>
      </c>
      <c r="I840" s="2">
        <v>2331</v>
      </c>
      <c r="J840" s="2">
        <v>435893</v>
      </c>
      <c r="K840" s="2">
        <v>2.44</v>
      </c>
      <c r="L840" s="2">
        <v>15</v>
      </c>
      <c r="M840" s="2">
        <v>5.24</v>
      </c>
      <c r="N840" s="2">
        <v>1.53</v>
      </c>
      <c r="O840" s="2">
        <v>76.14</v>
      </c>
      <c r="P840" s="2">
        <v>4.8</v>
      </c>
      <c r="Q840" s="2">
        <v>11175</v>
      </c>
      <c r="R840" s="2">
        <v>6368</v>
      </c>
      <c r="S840" s="2">
        <v>13</v>
      </c>
      <c r="T840">
        <f t="shared" si="39"/>
        <v>2527120</v>
      </c>
      <c r="U840">
        <f t="shared" si="40"/>
        <v>722610</v>
      </c>
      <c r="V840">
        <f t="shared" si="41"/>
        <v>1368617</v>
      </c>
    </row>
    <row r="841" spans="1:22" x14ac:dyDescent="0.3">
      <c r="A841" s="2" t="s">
        <v>858</v>
      </c>
      <c r="B841" s="2" t="s">
        <v>1284</v>
      </c>
      <c r="C841" s="2" t="s">
        <v>1634</v>
      </c>
      <c r="D841" s="2" t="s">
        <v>1637</v>
      </c>
      <c r="E841" s="2">
        <v>2023</v>
      </c>
      <c r="F841" s="2" t="s">
        <v>1642</v>
      </c>
      <c r="G841" s="2">
        <v>1723</v>
      </c>
      <c r="H841" s="2">
        <v>8921</v>
      </c>
      <c r="I841" s="2">
        <v>13874</v>
      </c>
      <c r="J841" s="2">
        <v>173765</v>
      </c>
      <c r="K841" s="2">
        <v>8.93</v>
      </c>
      <c r="L841" s="2">
        <v>13</v>
      </c>
      <c r="M841" s="2">
        <v>6.67</v>
      </c>
      <c r="N841" s="2">
        <v>17.86</v>
      </c>
      <c r="O841" s="2">
        <v>76.459999999999994</v>
      </c>
      <c r="P841" s="2">
        <v>3.9</v>
      </c>
      <c r="Q841" s="2">
        <v>1809</v>
      </c>
      <c r="R841" s="2">
        <v>2888</v>
      </c>
      <c r="S841" s="2">
        <v>3</v>
      </c>
      <c r="T841">
        <f t="shared" si="39"/>
        <v>15370883</v>
      </c>
      <c r="U841">
        <f t="shared" si="40"/>
        <v>23904902</v>
      </c>
      <c r="V841">
        <f t="shared" si="41"/>
        <v>-8707784</v>
      </c>
    </row>
    <row r="842" spans="1:22" x14ac:dyDescent="0.3">
      <c r="A842" s="2" t="s">
        <v>859</v>
      </c>
      <c r="B842" s="2" t="s">
        <v>1569</v>
      </c>
      <c r="C842" s="2" t="s">
        <v>1632</v>
      </c>
      <c r="D842" s="2" t="s">
        <v>1636</v>
      </c>
      <c r="E842" s="2">
        <v>2023</v>
      </c>
      <c r="F842" s="2" t="s">
        <v>1641</v>
      </c>
      <c r="G842" s="2">
        <v>2269</v>
      </c>
      <c r="H842" s="2">
        <v>2269</v>
      </c>
      <c r="I842" s="2">
        <v>3790</v>
      </c>
      <c r="J842" s="2">
        <v>437025</v>
      </c>
      <c r="K842" s="2">
        <v>2.2599999999999998</v>
      </c>
      <c r="L842" s="2">
        <v>8</v>
      </c>
      <c r="M842" s="2">
        <v>2.67</v>
      </c>
      <c r="N842" s="2">
        <v>15.59</v>
      </c>
      <c r="O842" s="2">
        <v>33.39</v>
      </c>
      <c r="P842" s="2">
        <v>3.6</v>
      </c>
      <c r="Q842" s="2">
        <v>5452</v>
      </c>
      <c r="R842" s="2">
        <v>4736</v>
      </c>
      <c r="S842" s="2">
        <v>11</v>
      </c>
      <c r="T842">
        <f t="shared" si="39"/>
        <v>5148361</v>
      </c>
      <c r="U842">
        <f t="shared" si="40"/>
        <v>8599510</v>
      </c>
      <c r="V842">
        <f t="shared" si="41"/>
        <v>-3888174</v>
      </c>
    </row>
    <row r="843" spans="1:22" x14ac:dyDescent="0.3">
      <c r="A843" s="2" t="s">
        <v>860</v>
      </c>
      <c r="B843" s="2" t="s">
        <v>1442</v>
      </c>
      <c r="C843" s="2" t="s">
        <v>1632</v>
      </c>
      <c r="D843" s="2" t="s">
        <v>1635</v>
      </c>
      <c r="E843" s="2">
        <v>2023</v>
      </c>
      <c r="F843" s="2" t="s">
        <v>1641</v>
      </c>
      <c r="G843" s="2">
        <v>2110</v>
      </c>
      <c r="H843" s="2">
        <v>19227</v>
      </c>
      <c r="I843" s="2">
        <v>7955</v>
      </c>
      <c r="J843" s="2">
        <v>474089</v>
      </c>
      <c r="K843" s="2">
        <v>14.52</v>
      </c>
      <c r="L843" s="2">
        <v>10</v>
      </c>
      <c r="M843" s="2">
        <v>9.11</v>
      </c>
      <c r="N843" s="2">
        <v>24.26</v>
      </c>
      <c r="O843" s="2">
        <v>79.989999999999995</v>
      </c>
      <c r="P843" s="2">
        <v>4.3</v>
      </c>
      <c r="Q843" s="2">
        <v>20933</v>
      </c>
      <c r="R843" s="2">
        <v>4821</v>
      </c>
      <c r="S843" s="2">
        <v>6</v>
      </c>
      <c r="T843">
        <f t="shared" si="39"/>
        <v>40568970</v>
      </c>
      <c r="U843">
        <f t="shared" si="40"/>
        <v>16785050</v>
      </c>
      <c r="V843">
        <f t="shared" si="41"/>
        <v>23309831</v>
      </c>
    </row>
    <row r="844" spans="1:22" x14ac:dyDescent="0.3">
      <c r="A844" s="2" t="s">
        <v>861</v>
      </c>
      <c r="B844" s="2" t="s">
        <v>1462</v>
      </c>
      <c r="C844" s="2" t="s">
        <v>1632</v>
      </c>
      <c r="D844" s="2" t="s">
        <v>1636</v>
      </c>
      <c r="E844" s="2">
        <v>2024</v>
      </c>
      <c r="F844" s="2" t="s">
        <v>1642</v>
      </c>
      <c r="G844" s="2">
        <v>3763</v>
      </c>
      <c r="H844" s="2">
        <v>15614</v>
      </c>
      <c r="I844" s="2">
        <v>5293</v>
      </c>
      <c r="J844" s="2">
        <v>178389</v>
      </c>
      <c r="K844" s="2">
        <v>6.7</v>
      </c>
      <c r="L844" s="2">
        <v>2</v>
      </c>
      <c r="M844" s="2">
        <v>4.3600000000000003</v>
      </c>
      <c r="N844" s="2">
        <v>13.97</v>
      </c>
      <c r="O844" s="2">
        <v>71.739999999999995</v>
      </c>
      <c r="P844" s="2">
        <v>1.5</v>
      </c>
      <c r="Q844" s="2">
        <v>15371</v>
      </c>
      <c r="R844" s="2">
        <v>5810</v>
      </c>
      <c r="S844" s="2">
        <v>6</v>
      </c>
      <c r="T844">
        <f t="shared" si="39"/>
        <v>58755482</v>
      </c>
      <c r="U844">
        <f t="shared" si="40"/>
        <v>19917559</v>
      </c>
      <c r="V844">
        <f t="shared" si="41"/>
        <v>38659534</v>
      </c>
    </row>
    <row r="845" spans="1:22" x14ac:dyDescent="0.3">
      <c r="A845" s="2" t="s">
        <v>862</v>
      </c>
      <c r="B845" s="2" t="s">
        <v>1570</v>
      </c>
      <c r="C845" s="2" t="s">
        <v>1634</v>
      </c>
      <c r="D845" s="2" t="s">
        <v>1638</v>
      </c>
      <c r="E845" s="2">
        <v>2024</v>
      </c>
      <c r="F845" s="2" t="s">
        <v>1639</v>
      </c>
      <c r="G845" s="2">
        <v>1669</v>
      </c>
      <c r="H845" s="2">
        <v>5858</v>
      </c>
      <c r="I845" s="2">
        <v>10135</v>
      </c>
      <c r="J845" s="2">
        <v>239699</v>
      </c>
      <c r="K845" s="2">
        <v>7.52</v>
      </c>
      <c r="L845" s="2">
        <v>4</v>
      </c>
      <c r="M845" s="2">
        <v>1.29</v>
      </c>
      <c r="N845" s="2">
        <v>8.41</v>
      </c>
      <c r="O845" s="2">
        <v>43.43</v>
      </c>
      <c r="P845" s="2">
        <v>4.4000000000000004</v>
      </c>
      <c r="Q845" s="2">
        <v>11192</v>
      </c>
      <c r="R845" s="2">
        <v>7802</v>
      </c>
      <c r="S845" s="2">
        <v>4</v>
      </c>
      <c r="T845">
        <f t="shared" si="39"/>
        <v>9777002</v>
      </c>
      <c r="U845">
        <f t="shared" si="40"/>
        <v>16915315</v>
      </c>
      <c r="V845">
        <f t="shared" si="41"/>
        <v>-7378012</v>
      </c>
    </row>
    <row r="846" spans="1:22" x14ac:dyDescent="0.3">
      <c r="A846" s="2" t="s">
        <v>863</v>
      </c>
      <c r="B846" s="2" t="s">
        <v>1174</v>
      </c>
      <c r="C846" s="2" t="s">
        <v>1633</v>
      </c>
      <c r="D846" s="2" t="s">
        <v>1636</v>
      </c>
      <c r="E846" s="2">
        <v>2023</v>
      </c>
      <c r="F846" s="2" t="s">
        <v>1641</v>
      </c>
      <c r="G846" s="2">
        <v>370</v>
      </c>
      <c r="H846" s="2">
        <v>13043</v>
      </c>
      <c r="I846" s="2">
        <v>1733</v>
      </c>
      <c r="J846" s="2">
        <v>247227</v>
      </c>
      <c r="K846" s="2">
        <v>3.7</v>
      </c>
      <c r="L846" s="2">
        <v>9</v>
      </c>
      <c r="M846" s="2">
        <v>7.42</v>
      </c>
      <c r="N846" s="2">
        <v>12.98</v>
      </c>
      <c r="O846" s="2">
        <v>69.87</v>
      </c>
      <c r="P846" s="2">
        <v>3.4</v>
      </c>
      <c r="Q846" s="2">
        <v>1515</v>
      </c>
      <c r="R846" s="2">
        <v>205</v>
      </c>
      <c r="S846" s="2">
        <v>4</v>
      </c>
      <c r="T846">
        <f t="shared" si="39"/>
        <v>4825910</v>
      </c>
      <c r="U846">
        <f t="shared" si="40"/>
        <v>641210</v>
      </c>
      <c r="V846">
        <f t="shared" si="41"/>
        <v>3937473</v>
      </c>
    </row>
    <row r="847" spans="1:22" x14ac:dyDescent="0.3">
      <c r="A847" s="2" t="s">
        <v>864</v>
      </c>
      <c r="B847" s="2" t="s">
        <v>1571</v>
      </c>
      <c r="C847" s="2" t="s">
        <v>1634</v>
      </c>
      <c r="D847" s="2" t="s">
        <v>1637</v>
      </c>
      <c r="E847" s="2">
        <v>2024</v>
      </c>
      <c r="F847" s="2" t="s">
        <v>1641</v>
      </c>
      <c r="G847" s="2">
        <v>1392</v>
      </c>
      <c r="H847" s="2">
        <v>7199</v>
      </c>
      <c r="I847" s="2">
        <v>2260</v>
      </c>
      <c r="J847" s="2">
        <v>337516</v>
      </c>
      <c r="K847" s="2">
        <v>7.06</v>
      </c>
      <c r="L847" s="2">
        <v>12</v>
      </c>
      <c r="M847" s="2">
        <v>6.43</v>
      </c>
      <c r="N847" s="2">
        <v>24.48</v>
      </c>
      <c r="O847" s="2">
        <v>86.91</v>
      </c>
      <c r="P847" s="2">
        <v>2.2999999999999998</v>
      </c>
      <c r="Q847" s="2">
        <v>18489</v>
      </c>
      <c r="R847" s="2">
        <v>9446</v>
      </c>
      <c r="S847" s="2">
        <v>14</v>
      </c>
      <c r="T847">
        <f t="shared" si="39"/>
        <v>10021008</v>
      </c>
      <c r="U847">
        <f t="shared" si="40"/>
        <v>3145920</v>
      </c>
      <c r="V847">
        <f t="shared" si="41"/>
        <v>6537572</v>
      </c>
    </row>
    <row r="848" spans="1:22" x14ac:dyDescent="0.3">
      <c r="A848" s="2" t="s">
        <v>865</v>
      </c>
      <c r="B848" s="2" t="s">
        <v>1473</v>
      </c>
      <c r="C848" s="2" t="s">
        <v>1632</v>
      </c>
      <c r="D848" s="2" t="s">
        <v>1638</v>
      </c>
      <c r="E848" s="2">
        <v>2023</v>
      </c>
      <c r="F848" s="2" t="s">
        <v>1640</v>
      </c>
      <c r="G848" s="2">
        <v>2426</v>
      </c>
      <c r="H848" s="2">
        <v>19125</v>
      </c>
      <c r="I848" s="2">
        <v>14940</v>
      </c>
      <c r="J848" s="2">
        <v>315786</v>
      </c>
      <c r="K848" s="2">
        <v>9.93</v>
      </c>
      <c r="L848" s="2">
        <v>3</v>
      </c>
      <c r="M848" s="2">
        <v>3.16</v>
      </c>
      <c r="N848" s="2">
        <v>17.41</v>
      </c>
      <c r="O848" s="2">
        <v>46.72</v>
      </c>
      <c r="P848" s="2">
        <v>4.3</v>
      </c>
      <c r="Q848" s="2">
        <v>17505</v>
      </c>
      <c r="R848" s="2">
        <v>4187</v>
      </c>
      <c r="S848" s="2">
        <v>13</v>
      </c>
      <c r="T848">
        <f t="shared" si="39"/>
        <v>46397250</v>
      </c>
      <c r="U848">
        <f t="shared" si="40"/>
        <v>36244440</v>
      </c>
      <c r="V848">
        <f t="shared" si="41"/>
        <v>9837024</v>
      </c>
    </row>
    <row r="849" spans="1:22" x14ac:dyDescent="0.3">
      <c r="A849" s="2" t="s">
        <v>866</v>
      </c>
      <c r="B849" s="2" t="s">
        <v>1572</v>
      </c>
      <c r="C849" s="2" t="s">
        <v>1634</v>
      </c>
      <c r="D849" s="2" t="s">
        <v>1635</v>
      </c>
      <c r="E849" s="2">
        <v>2024</v>
      </c>
      <c r="F849" s="2" t="s">
        <v>1639</v>
      </c>
      <c r="G849" s="2">
        <v>2882</v>
      </c>
      <c r="H849" s="2">
        <v>2625</v>
      </c>
      <c r="I849" s="2">
        <v>3523</v>
      </c>
      <c r="J849" s="2">
        <v>310220</v>
      </c>
      <c r="K849" s="2">
        <v>11.27</v>
      </c>
      <c r="L849" s="2">
        <v>12</v>
      </c>
      <c r="M849" s="2">
        <v>6.22</v>
      </c>
      <c r="N849" s="2">
        <v>16.8</v>
      </c>
      <c r="O849" s="2">
        <v>29.07</v>
      </c>
      <c r="P849" s="2">
        <v>4.2</v>
      </c>
      <c r="Q849" s="2">
        <v>15778</v>
      </c>
      <c r="R849" s="2">
        <v>4025</v>
      </c>
      <c r="S849" s="2">
        <v>4</v>
      </c>
      <c r="T849">
        <f t="shared" si="39"/>
        <v>7565250</v>
      </c>
      <c r="U849">
        <f t="shared" si="40"/>
        <v>10153286</v>
      </c>
      <c r="V849">
        <f t="shared" si="41"/>
        <v>-2898256</v>
      </c>
    </row>
    <row r="850" spans="1:22" x14ac:dyDescent="0.3">
      <c r="A850" s="2" t="s">
        <v>867</v>
      </c>
      <c r="B850" s="2" t="s">
        <v>1573</v>
      </c>
      <c r="C850" s="2" t="s">
        <v>1633</v>
      </c>
      <c r="D850" s="2" t="s">
        <v>1636</v>
      </c>
      <c r="E850" s="2">
        <v>2024</v>
      </c>
      <c r="F850" s="2" t="s">
        <v>1640</v>
      </c>
      <c r="G850" s="2">
        <v>2874</v>
      </c>
      <c r="H850" s="2">
        <v>12293</v>
      </c>
      <c r="I850" s="2">
        <v>11504</v>
      </c>
      <c r="J850" s="2">
        <v>471217</v>
      </c>
      <c r="K850" s="2">
        <v>11.31</v>
      </c>
      <c r="L850" s="2">
        <v>11</v>
      </c>
      <c r="M850" s="2">
        <v>2.2000000000000002</v>
      </c>
      <c r="N850" s="2">
        <v>6.02</v>
      </c>
      <c r="O850" s="2">
        <v>85.35</v>
      </c>
      <c r="P850" s="2">
        <v>4.4000000000000004</v>
      </c>
      <c r="Q850" s="2">
        <v>16317</v>
      </c>
      <c r="R850" s="2">
        <v>2008</v>
      </c>
      <c r="S850" s="2">
        <v>7</v>
      </c>
      <c r="T850">
        <f t="shared" si="39"/>
        <v>35330082</v>
      </c>
      <c r="U850">
        <f t="shared" si="40"/>
        <v>33062496</v>
      </c>
      <c r="V850">
        <f t="shared" si="41"/>
        <v>1796369</v>
      </c>
    </row>
    <row r="851" spans="1:22" x14ac:dyDescent="0.3">
      <c r="A851" s="2" t="s">
        <v>868</v>
      </c>
      <c r="B851" s="2" t="s">
        <v>1025</v>
      </c>
      <c r="C851" s="2" t="s">
        <v>1634</v>
      </c>
      <c r="D851" s="2" t="s">
        <v>1636</v>
      </c>
      <c r="E851" s="2">
        <v>2024</v>
      </c>
      <c r="F851" s="2" t="s">
        <v>1639</v>
      </c>
      <c r="G851" s="2">
        <v>2044</v>
      </c>
      <c r="H851" s="2">
        <v>8264</v>
      </c>
      <c r="I851" s="2">
        <v>1085</v>
      </c>
      <c r="J851" s="2">
        <v>346208</v>
      </c>
      <c r="K851" s="2">
        <v>8.67</v>
      </c>
      <c r="L851" s="2">
        <v>4</v>
      </c>
      <c r="M851" s="2">
        <v>4.45</v>
      </c>
      <c r="N851" s="2">
        <v>18.59</v>
      </c>
      <c r="O851" s="2">
        <v>58.3</v>
      </c>
      <c r="P851" s="2">
        <v>1.5</v>
      </c>
      <c r="Q851" s="2">
        <v>11259</v>
      </c>
      <c r="R851" s="2">
        <v>2149</v>
      </c>
      <c r="S851" s="2">
        <v>5</v>
      </c>
      <c r="T851">
        <f t="shared" si="39"/>
        <v>16891616</v>
      </c>
      <c r="U851">
        <f t="shared" si="40"/>
        <v>2217740</v>
      </c>
      <c r="V851">
        <f t="shared" si="41"/>
        <v>14327668</v>
      </c>
    </row>
    <row r="852" spans="1:22" x14ac:dyDescent="0.3">
      <c r="A852" s="2" t="s">
        <v>869</v>
      </c>
      <c r="B852" s="2" t="s">
        <v>1409</v>
      </c>
      <c r="C852" s="2" t="s">
        <v>1634</v>
      </c>
      <c r="D852" s="2" t="s">
        <v>1638</v>
      </c>
      <c r="E852" s="2">
        <v>2023</v>
      </c>
      <c r="F852" s="2" t="s">
        <v>1642</v>
      </c>
      <c r="G852" s="2">
        <v>3008</v>
      </c>
      <c r="H852" s="2">
        <v>13823</v>
      </c>
      <c r="I852" s="2">
        <v>1064</v>
      </c>
      <c r="J852" s="2">
        <v>275898</v>
      </c>
      <c r="K852" s="2">
        <v>13.57</v>
      </c>
      <c r="L852" s="2">
        <v>9</v>
      </c>
      <c r="M852" s="2">
        <v>8.99</v>
      </c>
      <c r="N852" s="2">
        <v>18.760000000000002</v>
      </c>
      <c r="O852" s="2">
        <v>18.420000000000002</v>
      </c>
      <c r="P852" s="2">
        <v>4.9000000000000004</v>
      </c>
      <c r="Q852" s="2">
        <v>17164</v>
      </c>
      <c r="R852" s="2">
        <v>9566</v>
      </c>
      <c r="S852" s="2">
        <v>14</v>
      </c>
      <c r="T852">
        <f t="shared" si="39"/>
        <v>41579584</v>
      </c>
      <c r="U852">
        <f t="shared" si="40"/>
        <v>3200512</v>
      </c>
      <c r="V852">
        <f t="shared" si="41"/>
        <v>38103174</v>
      </c>
    </row>
    <row r="853" spans="1:22" x14ac:dyDescent="0.3">
      <c r="A853" s="2" t="s">
        <v>870</v>
      </c>
      <c r="B853" s="2" t="s">
        <v>1043</v>
      </c>
      <c r="C853" s="2" t="s">
        <v>1633</v>
      </c>
      <c r="D853" s="2" t="s">
        <v>1638</v>
      </c>
      <c r="E853" s="2">
        <v>2023</v>
      </c>
      <c r="F853" s="2" t="s">
        <v>1642</v>
      </c>
      <c r="G853" s="2">
        <v>2088</v>
      </c>
      <c r="H853" s="2">
        <v>14531</v>
      </c>
      <c r="I853" s="2">
        <v>11359</v>
      </c>
      <c r="J853" s="2">
        <v>326266</v>
      </c>
      <c r="K853" s="2">
        <v>12.26</v>
      </c>
      <c r="L853" s="2">
        <v>8</v>
      </c>
      <c r="M853" s="2">
        <v>1.34</v>
      </c>
      <c r="N853" s="2">
        <v>7.93</v>
      </c>
      <c r="O853" s="2">
        <v>55.81</v>
      </c>
      <c r="P853" s="2">
        <v>4.8</v>
      </c>
      <c r="Q853" s="2">
        <v>7912</v>
      </c>
      <c r="R853" s="2">
        <v>9237</v>
      </c>
      <c r="S853" s="2">
        <v>4</v>
      </c>
      <c r="T853">
        <f t="shared" si="39"/>
        <v>30340728</v>
      </c>
      <c r="U853">
        <f t="shared" si="40"/>
        <v>23717592</v>
      </c>
      <c r="V853">
        <f t="shared" si="41"/>
        <v>6296870</v>
      </c>
    </row>
    <row r="854" spans="1:22" x14ac:dyDescent="0.3">
      <c r="A854" s="2" t="s">
        <v>871</v>
      </c>
      <c r="B854" s="2" t="s">
        <v>1574</v>
      </c>
      <c r="C854" s="2" t="s">
        <v>1632</v>
      </c>
      <c r="D854" s="2" t="s">
        <v>1636</v>
      </c>
      <c r="E854" s="2">
        <v>2024</v>
      </c>
      <c r="F854" s="2" t="s">
        <v>1642</v>
      </c>
      <c r="G854" s="2">
        <v>3540</v>
      </c>
      <c r="H854" s="2">
        <v>15552</v>
      </c>
      <c r="I854" s="2">
        <v>7616</v>
      </c>
      <c r="J854" s="2">
        <v>468036</v>
      </c>
      <c r="K854" s="2">
        <v>11.36</v>
      </c>
      <c r="L854" s="2">
        <v>19</v>
      </c>
      <c r="M854" s="2">
        <v>3.87</v>
      </c>
      <c r="N854" s="2">
        <v>12.09</v>
      </c>
      <c r="O854" s="2">
        <v>50.05</v>
      </c>
      <c r="P854" s="2">
        <v>2.4</v>
      </c>
      <c r="Q854" s="2">
        <v>11696</v>
      </c>
      <c r="R854" s="2">
        <v>8272</v>
      </c>
      <c r="S854" s="2">
        <v>3</v>
      </c>
      <c r="T854">
        <f t="shared" si="39"/>
        <v>55054080</v>
      </c>
      <c r="U854">
        <f t="shared" si="40"/>
        <v>26960640</v>
      </c>
      <c r="V854">
        <f t="shared" si="41"/>
        <v>27625404</v>
      </c>
    </row>
    <row r="855" spans="1:22" x14ac:dyDescent="0.3">
      <c r="A855" s="2" t="s">
        <v>872</v>
      </c>
      <c r="B855" s="2" t="s">
        <v>1575</v>
      </c>
      <c r="C855" s="2" t="s">
        <v>1633</v>
      </c>
      <c r="D855" s="2" t="s">
        <v>1637</v>
      </c>
      <c r="E855" s="2">
        <v>2023</v>
      </c>
      <c r="F855" s="2" t="s">
        <v>1642</v>
      </c>
      <c r="G855" s="2">
        <v>3727</v>
      </c>
      <c r="H855" s="2">
        <v>14140</v>
      </c>
      <c r="I855" s="2">
        <v>12439</v>
      </c>
      <c r="J855" s="2">
        <v>118431</v>
      </c>
      <c r="K855" s="2">
        <v>0.83</v>
      </c>
      <c r="L855" s="2">
        <v>6</v>
      </c>
      <c r="M855" s="2">
        <v>8.2100000000000009</v>
      </c>
      <c r="N855" s="2">
        <v>7.37</v>
      </c>
      <c r="O855" s="2">
        <v>78.45</v>
      </c>
      <c r="P855" s="2">
        <v>1.3</v>
      </c>
      <c r="Q855" s="2">
        <v>10007</v>
      </c>
      <c r="R855" s="2">
        <v>4004</v>
      </c>
      <c r="S855" s="2">
        <v>14</v>
      </c>
      <c r="T855">
        <f t="shared" si="39"/>
        <v>52699780</v>
      </c>
      <c r="U855">
        <f t="shared" si="40"/>
        <v>46360153</v>
      </c>
      <c r="V855">
        <f t="shared" si="41"/>
        <v>6221196</v>
      </c>
    </row>
    <row r="856" spans="1:22" x14ac:dyDescent="0.3">
      <c r="A856" s="2" t="s">
        <v>873</v>
      </c>
      <c r="B856" s="2" t="s">
        <v>1188</v>
      </c>
      <c r="C856" s="2" t="s">
        <v>1633</v>
      </c>
      <c r="D856" s="2" t="s">
        <v>1638</v>
      </c>
      <c r="E856" s="2">
        <v>2024</v>
      </c>
      <c r="F856" s="2" t="s">
        <v>1639</v>
      </c>
      <c r="G856" s="2">
        <v>1168</v>
      </c>
      <c r="H856" s="2">
        <v>9343</v>
      </c>
      <c r="I856" s="2">
        <v>14765</v>
      </c>
      <c r="J856" s="2">
        <v>105745</v>
      </c>
      <c r="K856" s="2">
        <v>0.1</v>
      </c>
      <c r="L856" s="2">
        <v>1</v>
      </c>
      <c r="M856" s="2">
        <v>9.69</v>
      </c>
      <c r="N856" s="2">
        <v>6.47</v>
      </c>
      <c r="O856" s="2">
        <v>52.46</v>
      </c>
      <c r="P856" s="2">
        <v>1.7</v>
      </c>
      <c r="Q856" s="2">
        <v>6320</v>
      </c>
      <c r="R856" s="2">
        <v>3896</v>
      </c>
      <c r="S856" s="2">
        <v>4</v>
      </c>
      <c r="T856">
        <f t="shared" si="39"/>
        <v>10912624</v>
      </c>
      <c r="U856">
        <f t="shared" si="40"/>
        <v>17245520</v>
      </c>
      <c r="V856">
        <f t="shared" si="41"/>
        <v>-6438641</v>
      </c>
    </row>
    <row r="857" spans="1:22" x14ac:dyDescent="0.3">
      <c r="A857" s="2" t="s">
        <v>874</v>
      </c>
      <c r="B857" s="2" t="s">
        <v>1576</v>
      </c>
      <c r="C857" s="2" t="s">
        <v>1634</v>
      </c>
      <c r="D857" s="2" t="s">
        <v>1636</v>
      </c>
      <c r="E857" s="2">
        <v>2023</v>
      </c>
      <c r="F857" s="2" t="s">
        <v>1640</v>
      </c>
      <c r="G857" s="2">
        <v>1654</v>
      </c>
      <c r="H857" s="2">
        <v>15710</v>
      </c>
      <c r="I857" s="2">
        <v>14314</v>
      </c>
      <c r="J857" s="2">
        <v>100081</v>
      </c>
      <c r="K857" s="2">
        <v>3.19</v>
      </c>
      <c r="L857" s="2">
        <v>6</v>
      </c>
      <c r="M857" s="2">
        <v>4.54</v>
      </c>
      <c r="N857" s="2">
        <v>0.65</v>
      </c>
      <c r="O857" s="2">
        <v>30.42</v>
      </c>
      <c r="P857" s="2">
        <v>5</v>
      </c>
      <c r="Q857" s="2">
        <v>9335</v>
      </c>
      <c r="R857" s="2">
        <v>392</v>
      </c>
      <c r="S857" s="2">
        <v>5</v>
      </c>
      <c r="T857">
        <f t="shared" si="39"/>
        <v>25984340</v>
      </c>
      <c r="U857">
        <f t="shared" si="40"/>
        <v>23675356</v>
      </c>
      <c r="V857">
        <f t="shared" si="41"/>
        <v>2208903</v>
      </c>
    </row>
    <row r="858" spans="1:22" x14ac:dyDescent="0.3">
      <c r="A858" s="2" t="s">
        <v>875</v>
      </c>
      <c r="B858" s="2" t="s">
        <v>1096</v>
      </c>
      <c r="C858" s="2" t="s">
        <v>1632</v>
      </c>
      <c r="D858" s="2" t="s">
        <v>1635</v>
      </c>
      <c r="E858" s="2">
        <v>2023</v>
      </c>
      <c r="F858" s="2" t="s">
        <v>1642</v>
      </c>
      <c r="G858" s="2">
        <v>4077</v>
      </c>
      <c r="H858" s="2">
        <v>17956</v>
      </c>
      <c r="I858" s="2">
        <v>13908</v>
      </c>
      <c r="J858" s="2">
        <v>451927</v>
      </c>
      <c r="K858" s="2">
        <v>9.9499999999999993</v>
      </c>
      <c r="L858" s="2">
        <v>7</v>
      </c>
      <c r="M858" s="2">
        <v>5.07</v>
      </c>
      <c r="N858" s="2">
        <v>7.13</v>
      </c>
      <c r="O858" s="2">
        <v>64.05</v>
      </c>
      <c r="P858" s="2">
        <v>3.3</v>
      </c>
      <c r="Q858" s="2">
        <v>3349</v>
      </c>
      <c r="R858" s="2">
        <v>6366</v>
      </c>
      <c r="S858" s="2">
        <v>7</v>
      </c>
      <c r="T858">
        <f t="shared" si="39"/>
        <v>73206612</v>
      </c>
      <c r="U858">
        <f t="shared" si="40"/>
        <v>56702916</v>
      </c>
      <c r="V858">
        <f t="shared" si="41"/>
        <v>16051769</v>
      </c>
    </row>
    <row r="859" spans="1:22" x14ac:dyDescent="0.3">
      <c r="A859" s="2" t="s">
        <v>876</v>
      </c>
      <c r="B859" s="2" t="s">
        <v>1577</v>
      </c>
      <c r="C859" s="2" t="s">
        <v>1632</v>
      </c>
      <c r="D859" s="2" t="s">
        <v>1635</v>
      </c>
      <c r="E859" s="2">
        <v>2023</v>
      </c>
      <c r="F859" s="2" t="s">
        <v>1640</v>
      </c>
      <c r="G859" s="2">
        <v>285</v>
      </c>
      <c r="H859" s="2">
        <v>11606</v>
      </c>
      <c r="I859" s="2">
        <v>2562</v>
      </c>
      <c r="J859" s="2">
        <v>266204</v>
      </c>
      <c r="K859" s="2">
        <v>6.17</v>
      </c>
      <c r="L859" s="2">
        <v>6</v>
      </c>
      <c r="M859" s="2">
        <v>5.72</v>
      </c>
      <c r="N859" s="2">
        <v>13.85</v>
      </c>
      <c r="O859" s="2">
        <v>53.41</v>
      </c>
      <c r="P859" s="2">
        <v>2.4</v>
      </c>
      <c r="Q859" s="2">
        <v>15087</v>
      </c>
      <c r="R859" s="2">
        <v>6470</v>
      </c>
      <c r="S859" s="2">
        <v>5</v>
      </c>
      <c r="T859">
        <f t="shared" si="39"/>
        <v>3307710</v>
      </c>
      <c r="U859">
        <f t="shared" si="40"/>
        <v>730170</v>
      </c>
      <c r="V859">
        <f t="shared" si="41"/>
        <v>2311336</v>
      </c>
    </row>
    <row r="860" spans="1:22" x14ac:dyDescent="0.3">
      <c r="A860" s="2" t="s">
        <v>877</v>
      </c>
      <c r="B860" s="2" t="s">
        <v>1578</v>
      </c>
      <c r="C860" s="2" t="s">
        <v>1633</v>
      </c>
      <c r="D860" s="2" t="s">
        <v>1636</v>
      </c>
      <c r="E860" s="2">
        <v>2024</v>
      </c>
      <c r="F860" s="2" t="s">
        <v>1642</v>
      </c>
      <c r="G860" s="2">
        <v>2019</v>
      </c>
      <c r="H860" s="2">
        <v>6689</v>
      </c>
      <c r="I860" s="2">
        <v>12040</v>
      </c>
      <c r="J860" s="2">
        <v>462009</v>
      </c>
      <c r="K860" s="2">
        <v>6.04</v>
      </c>
      <c r="L860" s="2">
        <v>13</v>
      </c>
      <c r="M860" s="2">
        <v>9.32</v>
      </c>
      <c r="N860" s="2">
        <v>0.04</v>
      </c>
      <c r="O860" s="2">
        <v>28.64</v>
      </c>
      <c r="P860" s="2">
        <v>2.2000000000000002</v>
      </c>
      <c r="Q860" s="2">
        <v>3453</v>
      </c>
      <c r="R860" s="2">
        <v>4960</v>
      </c>
      <c r="S860" s="2">
        <v>9</v>
      </c>
      <c r="T860">
        <f t="shared" si="39"/>
        <v>13505091</v>
      </c>
      <c r="U860">
        <f t="shared" si="40"/>
        <v>24308760</v>
      </c>
      <c r="V860">
        <f t="shared" si="41"/>
        <v>-11265678</v>
      </c>
    </row>
    <row r="861" spans="1:22" x14ac:dyDescent="0.3">
      <c r="A861" s="2" t="s">
        <v>878</v>
      </c>
      <c r="B861" s="2" t="s">
        <v>1087</v>
      </c>
      <c r="C861" s="2" t="s">
        <v>1633</v>
      </c>
      <c r="D861" s="2" t="s">
        <v>1635</v>
      </c>
      <c r="E861" s="2">
        <v>2023</v>
      </c>
      <c r="F861" s="2" t="s">
        <v>1642</v>
      </c>
      <c r="G861" s="2">
        <v>4479</v>
      </c>
      <c r="H861" s="2">
        <v>3972</v>
      </c>
      <c r="I861" s="2">
        <v>11373</v>
      </c>
      <c r="J861" s="2">
        <v>451415</v>
      </c>
      <c r="K861" s="2">
        <v>13.27</v>
      </c>
      <c r="L861" s="2">
        <v>18</v>
      </c>
      <c r="M861" s="2">
        <v>8.58</v>
      </c>
      <c r="N861" s="2">
        <v>7.08</v>
      </c>
      <c r="O861" s="2">
        <v>55.89</v>
      </c>
      <c r="P861" s="2">
        <v>2</v>
      </c>
      <c r="Q861" s="2">
        <v>20653</v>
      </c>
      <c r="R861" s="2">
        <v>3829</v>
      </c>
      <c r="S861" s="2">
        <v>4</v>
      </c>
      <c r="T861">
        <f t="shared" si="39"/>
        <v>17790588</v>
      </c>
      <c r="U861">
        <f t="shared" si="40"/>
        <v>50939667</v>
      </c>
      <c r="V861">
        <f t="shared" si="41"/>
        <v>-33600494</v>
      </c>
    </row>
    <row r="862" spans="1:22" x14ac:dyDescent="0.3">
      <c r="A862" s="2" t="s">
        <v>879</v>
      </c>
      <c r="B862" s="2" t="s">
        <v>1579</v>
      </c>
      <c r="C862" s="2" t="s">
        <v>1634</v>
      </c>
      <c r="D862" s="2" t="s">
        <v>1635</v>
      </c>
      <c r="E862" s="2">
        <v>2024</v>
      </c>
      <c r="F862" s="2" t="s">
        <v>1640</v>
      </c>
      <c r="G862" s="2">
        <v>1958</v>
      </c>
      <c r="H862" s="2">
        <v>18591</v>
      </c>
      <c r="I862" s="2">
        <v>11261</v>
      </c>
      <c r="J862" s="2">
        <v>126253</v>
      </c>
      <c r="K862" s="2">
        <v>13.43</v>
      </c>
      <c r="L862" s="2">
        <v>4</v>
      </c>
      <c r="M862" s="2">
        <v>1.71</v>
      </c>
      <c r="N862" s="2">
        <v>22.04</v>
      </c>
      <c r="O862" s="2">
        <v>75.72</v>
      </c>
      <c r="P862" s="2">
        <v>3.7</v>
      </c>
      <c r="Q862" s="2">
        <v>14231</v>
      </c>
      <c r="R862" s="2">
        <v>8062</v>
      </c>
      <c r="S862" s="2">
        <v>13</v>
      </c>
      <c r="T862">
        <f t="shared" si="39"/>
        <v>36401178</v>
      </c>
      <c r="U862">
        <f t="shared" si="40"/>
        <v>22049038</v>
      </c>
      <c r="V862">
        <f t="shared" si="41"/>
        <v>14225887</v>
      </c>
    </row>
    <row r="863" spans="1:22" x14ac:dyDescent="0.3">
      <c r="A863" s="2" t="s">
        <v>880</v>
      </c>
      <c r="B863" s="2" t="s">
        <v>1580</v>
      </c>
      <c r="C863" s="2" t="s">
        <v>1632</v>
      </c>
      <c r="D863" s="2" t="s">
        <v>1635</v>
      </c>
      <c r="E863" s="2">
        <v>2024</v>
      </c>
      <c r="F863" s="2" t="s">
        <v>1640</v>
      </c>
      <c r="G863" s="2">
        <v>425</v>
      </c>
      <c r="H863" s="2">
        <v>19688</v>
      </c>
      <c r="I863" s="2">
        <v>840</v>
      </c>
      <c r="J863" s="2">
        <v>348335</v>
      </c>
      <c r="K863" s="2">
        <v>13.64</v>
      </c>
      <c r="L863" s="2">
        <v>17</v>
      </c>
      <c r="M863" s="2">
        <v>4.37</v>
      </c>
      <c r="N863" s="2">
        <v>14.84</v>
      </c>
      <c r="O863" s="2">
        <v>12.29</v>
      </c>
      <c r="P863" s="2">
        <v>2.7</v>
      </c>
      <c r="Q863" s="2">
        <v>20930</v>
      </c>
      <c r="R863" s="2">
        <v>5610</v>
      </c>
      <c r="S863" s="2">
        <v>4</v>
      </c>
      <c r="T863">
        <f t="shared" si="39"/>
        <v>8367400</v>
      </c>
      <c r="U863">
        <f t="shared" si="40"/>
        <v>357000</v>
      </c>
      <c r="V863">
        <f t="shared" si="41"/>
        <v>7662065</v>
      </c>
    </row>
    <row r="864" spans="1:22" x14ac:dyDescent="0.3">
      <c r="A864" s="2" t="s">
        <v>881</v>
      </c>
      <c r="B864" s="2" t="s">
        <v>1284</v>
      </c>
      <c r="C864" s="2" t="s">
        <v>1633</v>
      </c>
      <c r="D864" s="2" t="s">
        <v>1638</v>
      </c>
      <c r="E864" s="2">
        <v>2023</v>
      </c>
      <c r="F864" s="2" t="s">
        <v>1641</v>
      </c>
      <c r="G864" s="2">
        <v>3580</v>
      </c>
      <c r="H864" s="2">
        <v>8204</v>
      </c>
      <c r="I864" s="2">
        <v>6627</v>
      </c>
      <c r="J864" s="2">
        <v>322355</v>
      </c>
      <c r="K864" s="2">
        <v>4.71</v>
      </c>
      <c r="L864" s="2">
        <v>19</v>
      </c>
      <c r="M864" s="2">
        <v>4.6399999999999997</v>
      </c>
      <c r="N864" s="2">
        <v>15.2</v>
      </c>
      <c r="O864" s="2">
        <v>60.47</v>
      </c>
      <c r="P864" s="2">
        <v>4.9000000000000004</v>
      </c>
      <c r="Q864" s="2">
        <v>8340</v>
      </c>
      <c r="R864" s="2">
        <v>8719</v>
      </c>
      <c r="S864" s="2">
        <v>4</v>
      </c>
      <c r="T864">
        <f t="shared" si="39"/>
        <v>29370320</v>
      </c>
      <c r="U864">
        <f t="shared" si="40"/>
        <v>23724660</v>
      </c>
      <c r="V864">
        <f t="shared" si="41"/>
        <v>5323305</v>
      </c>
    </row>
    <row r="865" spans="1:22" x14ac:dyDescent="0.3">
      <c r="A865" s="2" t="s">
        <v>882</v>
      </c>
      <c r="B865" s="2" t="s">
        <v>1165</v>
      </c>
      <c r="C865" s="2" t="s">
        <v>1633</v>
      </c>
      <c r="D865" s="2" t="s">
        <v>1637</v>
      </c>
      <c r="E865" s="2">
        <v>2024</v>
      </c>
      <c r="F865" s="2" t="s">
        <v>1641</v>
      </c>
      <c r="G865" s="2">
        <v>2685</v>
      </c>
      <c r="H865" s="2">
        <v>5213</v>
      </c>
      <c r="I865" s="2">
        <v>9059</v>
      </c>
      <c r="J865" s="2">
        <v>161086</v>
      </c>
      <c r="K865" s="2">
        <v>10.37</v>
      </c>
      <c r="L865" s="2">
        <v>11</v>
      </c>
      <c r="M865" s="2">
        <v>7.89</v>
      </c>
      <c r="N865" s="2">
        <v>10.08</v>
      </c>
      <c r="O865" s="2">
        <v>37.97</v>
      </c>
      <c r="P865" s="2">
        <v>3.7</v>
      </c>
      <c r="Q865" s="2">
        <v>6566</v>
      </c>
      <c r="R865" s="2">
        <v>6861</v>
      </c>
      <c r="S865" s="2">
        <v>9</v>
      </c>
      <c r="T865">
        <f t="shared" si="39"/>
        <v>13996905</v>
      </c>
      <c r="U865">
        <f t="shared" si="40"/>
        <v>24323415</v>
      </c>
      <c r="V865">
        <f t="shared" si="41"/>
        <v>-10487596</v>
      </c>
    </row>
    <row r="866" spans="1:22" x14ac:dyDescent="0.3">
      <c r="A866" s="2" t="s">
        <v>883</v>
      </c>
      <c r="B866" s="2" t="s">
        <v>1579</v>
      </c>
      <c r="C866" s="2" t="s">
        <v>1633</v>
      </c>
      <c r="D866" s="2" t="s">
        <v>1636</v>
      </c>
      <c r="E866" s="2">
        <v>2024</v>
      </c>
      <c r="F866" s="2" t="s">
        <v>1642</v>
      </c>
      <c r="G866" s="2">
        <v>1620</v>
      </c>
      <c r="H866" s="2">
        <v>6551</v>
      </c>
      <c r="I866" s="2">
        <v>1787</v>
      </c>
      <c r="J866" s="2">
        <v>499962</v>
      </c>
      <c r="K866" s="2">
        <v>4.07</v>
      </c>
      <c r="L866" s="2">
        <v>16</v>
      </c>
      <c r="M866" s="2">
        <v>6.03</v>
      </c>
      <c r="N866" s="2">
        <v>16.91</v>
      </c>
      <c r="O866" s="2">
        <v>33.409999999999997</v>
      </c>
      <c r="P866" s="2">
        <v>4.2</v>
      </c>
      <c r="Q866" s="2">
        <v>3915</v>
      </c>
      <c r="R866" s="2">
        <v>6210</v>
      </c>
      <c r="S866" s="2">
        <v>5</v>
      </c>
      <c r="T866">
        <f t="shared" si="39"/>
        <v>10612620</v>
      </c>
      <c r="U866">
        <f t="shared" si="40"/>
        <v>2894940</v>
      </c>
      <c r="V866">
        <f t="shared" si="41"/>
        <v>7217718</v>
      </c>
    </row>
    <row r="867" spans="1:22" x14ac:dyDescent="0.3">
      <c r="A867" s="2" t="s">
        <v>884</v>
      </c>
      <c r="B867" s="2" t="s">
        <v>1581</v>
      </c>
      <c r="C867" s="2" t="s">
        <v>1632</v>
      </c>
      <c r="D867" s="2" t="s">
        <v>1636</v>
      </c>
      <c r="E867" s="2">
        <v>2023</v>
      </c>
      <c r="F867" s="2" t="s">
        <v>1640</v>
      </c>
      <c r="G867" s="2">
        <v>2610</v>
      </c>
      <c r="H867" s="2">
        <v>12256</v>
      </c>
      <c r="I867" s="2">
        <v>14887</v>
      </c>
      <c r="J867" s="2">
        <v>464758</v>
      </c>
      <c r="K867" s="2">
        <v>2.86</v>
      </c>
      <c r="L867" s="2">
        <v>12</v>
      </c>
      <c r="M867" s="2">
        <v>6.54</v>
      </c>
      <c r="N867" s="2">
        <v>4.75</v>
      </c>
      <c r="O867" s="2">
        <v>41.41</v>
      </c>
      <c r="P867" s="2">
        <v>2.2000000000000002</v>
      </c>
      <c r="Q867" s="2">
        <v>3889</v>
      </c>
      <c r="R867" s="2">
        <v>7055</v>
      </c>
      <c r="S867" s="2">
        <v>2</v>
      </c>
      <c r="T867">
        <f t="shared" si="39"/>
        <v>31988160</v>
      </c>
      <c r="U867">
        <f t="shared" si="40"/>
        <v>38855070</v>
      </c>
      <c r="V867">
        <f t="shared" si="41"/>
        <v>-7331668</v>
      </c>
    </row>
    <row r="868" spans="1:22" x14ac:dyDescent="0.3">
      <c r="A868" s="2" t="s">
        <v>885</v>
      </c>
      <c r="B868" s="2" t="s">
        <v>1310</v>
      </c>
      <c r="C868" s="2" t="s">
        <v>1632</v>
      </c>
      <c r="D868" s="2" t="s">
        <v>1636</v>
      </c>
      <c r="E868" s="2">
        <v>2024</v>
      </c>
      <c r="F868" s="2" t="s">
        <v>1640</v>
      </c>
      <c r="G868" s="2">
        <v>3441</v>
      </c>
      <c r="H868" s="2">
        <v>3975</v>
      </c>
      <c r="I868" s="2">
        <v>8604</v>
      </c>
      <c r="J868" s="2">
        <v>474528</v>
      </c>
      <c r="K868" s="2">
        <v>2.77</v>
      </c>
      <c r="L868" s="2">
        <v>1</v>
      </c>
      <c r="M868" s="2">
        <v>9.98</v>
      </c>
      <c r="N868" s="2">
        <v>20.47</v>
      </c>
      <c r="O868" s="2">
        <v>37.36</v>
      </c>
      <c r="P868" s="2">
        <v>1.3</v>
      </c>
      <c r="Q868" s="2">
        <v>17711</v>
      </c>
      <c r="R868" s="2">
        <v>206</v>
      </c>
      <c r="S868" s="2">
        <v>3</v>
      </c>
      <c r="T868">
        <f t="shared" si="39"/>
        <v>13677975</v>
      </c>
      <c r="U868">
        <f t="shared" si="40"/>
        <v>29606364</v>
      </c>
      <c r="V868">
        <f t="shared" si="41"/>
        <v>-16402917</v>
      </c>
    </row>
    <row r="869" spans="1:22" x14ac:dyDescent="0.3">
      <c r="A869" s="2" t="s">
        <v>886</v>
      </c>
      <c r="B869" s="2" t="s">
        <v>1582</v>
      </c>
      <c r="C869" s="2" t="s">
        <v>1633</v>
      </c>
      <c r="D869" s="2" t="s">
        <v>1637</v>
      </c>
      <c r="E869" s="2">
        <v>2024</v>
      </c>
      <c r="F869" s="2" t="s">
        <v>1639</v>
      </c>
      <c r="G869" s="2">
        <v>3015</v>
      </c>
      <c r="H869" s="2">
        <v>5110</v>
      </c>
      <c r="I869" s="2">
        <v>8589</v>
      </c>
      <c r="J869" s="2">
        <v>488458</v>
      </c>
      <c r="K869" s="2">
        <v>5.13</v>
      </c>
      <c r="L869" s="2">
        <v>12</v>
      </c>
      <c r="M869" s="2">
        <v>0.75</v>
      </c>
      <c r="N869" s="2">
        <v>2.92</v>
      </c>
      <c r="O869" s="2">
        <v>76.58</v>
      </c>
      <c r="P869" s="2">
        <v>3</v>
      </c>
      <c r="Q869" s="2">
        <v>2263</v>
      </c>
      <c r="R869" s="2">
        <v>4854</v>
      </c>
      <c r="S869" s="2">
        <v>14</v>
      </c>
      <c r="T869">
        <f t="shared" si="39"/>
        <v>15406650</v>
      </c>
      <c r="U869">
        <f t="shared" si="40"/>
        <v>25895835</v>
      </c>
      <c r="V869">
        <f t="shared" si="41"/>
        <v>-10977643</v>
      </c>
    </row>
    <row r="870" spans="1:22" x14ac:dyDescent="0.3">
      <c r="A870" s="2" t="s">
        <v>887</v>
      </c>
      <c r="B870" s="2" t="s">
        <v>1490</v>
      </c>
      <c r="C870" s="2" t="s">
        <v>1633</v>
      </c>
      <c r="D870" s="2" t="s">
        <v>1637</v>
      </c>
      <c r="E870" s="2">
        <v>2024</v>
      </c>
      <c r="F870" s="2" t="s">
        <v>1639</v>
      </c>
      <c r="G870" s="2">
        <v>3693</v>
      </c>
      <c r="H870" s="2">
        <v>5755</v>
      </c>
      <c r="I870" s="2">
        <v>6517</v>
      </c>
      <c r="J870" s="2">
        <v>414115</v>
      </c>
      <c r="K870" s="2">
        <v>6.45</v>
      </c>
      <c r="L870" s="2">
        <v>6</v>
      </c>
      <c r="M870" s="2">
        <v>2.23</v>
      </c>
      <c r="N870" s="2">
        <v>16.399999999999999</v>
      </c>
      <c r="O870" s="2">
        <v>31.98</v>
      </c>
      <c r="P870" s="2">
        <v>2.2999999999999998</v>
      </c>
      <c r="Q870" s="2">
        <v>18699</v>
      </c>
      <c r="R870" s="2">
        <v>5378</v>
      </c>
      <c r="S870" s="2">
        <v>11</v>
      </c>
      <c r="T870">
        <f t="shared" si="39"/>
        <v>21253215</v>
      </c>
      <c r="U870">
        <f t="shared" si="40"/>
        <v>24067281</v>
      </c>
      <c r="V870">
        <f t="shared" si="41"/>
        <v>-3228181</v>
      </c>
    </row>
    <row r="871" spans="1:22" x14ac:dyDescent="0.3">
      <c r="A871" s="2" t="s">
        <v>888</v>
      </c>
      <c r="B871" s="2" t="s">
        <v>1583</v>
      </c>
      <c r="C871" s="2" t="s">
        <v>1632</v>
      </c>
      <c r="D871" s="2" t="s">
        <v>1636</v>
      </c>
      <c r="E871" s="2">
        <v>2024</v>
      </c>
      <c r="F871" s="2" t="s">
        <v>1640</v>
      </c>
      <c r="G871" s="2">
        <v>3900</v>
      </c>
      <c r="H871" s="2">
        <v>15984</v>
      </c>
      <c r="I871" s="2">
        <v>13000</v>
      </c>
      <c r="J871" s="2">
        <v>143783</v>
      </c>
      <c r="K871" s="2">
        <v>12.46</v>
      </c>
      <c r="L871" s="2">
        <v>9</v>
      </c>
      <c r="M871" s="2">
        <v>4.08</v>
      </c>
      <c r="N871" s="2">
        <v>8.5299999999999994</v>
      </c>
      <c r="O871" s="2">
        <v>68.650000000000006</v>
      </c>
      <c r="P871" s="2">
        <v>1.8</v>
      </c>
      <c r="Q871" s="2">
        <v>7755</v>
      </c>
      <c r="R871" s="2">
        <v>6508</v>
      </c>
      <c r="S871" s="2">
        <v>14</v>
      </c>
      <c r="T871">
        <f t="shared" si="39"/>
        <v>62337600</v>
      </c>
      <c r="U871">
        <f t="shared" si="40"/>
        <v>50700000</v>
      </c>
      <c r="V871">
        <f t="shared" si="41"/>
        <v>11493817</v>
      </c>
    </row>
    <row r="872" spans="1:22" x14ac:dyDescent="0.3">
      <c r="A872" s="2" t="s">
        <v>889</v>
      </c>
      <c r="B872" s="2" t="s">
        <v>1584</v>
      </c>
      <c r="C872" s="2" t="s">
        <v>1633</v>
      </c>
      <c r="D872" s="2" t="s">
        <v>1638</v>
      </c>
      <c r="E872" s="2">
        <v>2024</v>
      </c>
      <c r="F872" s="2" t="s">
        <v>1639</v>
      </c>
      <c r="G872" s="2">
        <v>922</v>
      </c>
      <c r="H872" s="2">
        <v>3235</v>
      </c>
      <c r="I872" s="2">
        <v>14743</v>
      </c>
      <c r="J872" s="2">
        <v>175681</v>
      </c>
      <c r="K872" s="2">
        <v>1.8</v>
      </c>
      <c r="L872" s="2">
        <v>5</v>
      </c>
      <c r="M872" s="2">
        <v>3.48</v>
      </c>
      <c r="N872" s="2">
        <v>18.690000000000001</v>
      </c>
      <c r="O872" s="2">
        <v>17.52</v>
      </c>
      <c r="P872" s="2">
        <v>4.8</v>
      </c>
      <c r="Q872" s="2">
        <v>18761</v>
      </c>
      <c r="R872" s="2">
        <v>7735</v>
      </c>
      <c r="S872" s="2">
        <v>14</v>
      </c>
      <c r="T872">
        <f t="shared" si="39"/>
        <v>2982670</v>
      </c>
      <c r="U872">
        <f t="shared" si="40"/>
        <v>13593046</v>
      </c>
      <c r="V872">
        <f t="shared" si="41"/>
        <v>-10786057</v>
      </c>
    </row>
    <row r="873" spans="1:22" x14ac:dyDescent="0.3">
      <c r="A873" s="2" t="s">
        <v>890</v>
      </c>
      <c r="B873" s="2" t="s">
        <v>1166</v>
      </c>
      <c r="C873" s="2" t="s">
        <v>1634</v>
      </c>
      <c r="D873" s="2" t="s">
        <v>1637</v>
      </c>
      <c r="E873" s="2">
        <v>2023</v>
      </c>
      <c r="F873" s="2" t="s">
        <v>1642</v>
      </c>
      <c r="G873" s="2">
        <v>1302</v>
      </c>
      <c r="H873" s="2">
        <v>9758</v>
      </c>
      <c r="I873" s="2">
        <v>3998</v>
      </c>
      <c r="J873" s="2">
        <v>137893</v>
      </c>
      <c r="K873" s="2">
        <v>11.02</v>
      </c>
      <c r="L873" s="2">
        <v>2</v>
      </c>
      <c r="M873" s="2">
        <v>0.22</v>
      </c>
      <c r="N873" s="2">
        <v>13.74</v>
      </c>
      <c r="O873" s="2">
        <v>86.11</v>
      </c>
      <c r="P873" s="2">
        <v>2.8</v>
      </c>
      <c r="Q873" s="2">
        <v>8673</v>
      </c>
      <c r="R873" s="2">
        <v>1325</v>
      </c>
      <c r="S873" s="2">
        <v>3</v>
      </c>
      <c r="T873">
        <f t="shared" si="39"/>
        <v>12704916</v>
      </c>
      <c r="U873">
        <f t="shared" si="40"/>
        <v>5205396</v>
      </c>
      <c r="V873">
        <f t="shared" si="41"/>
        <v>7361627</v>
      </c>
    </row>
    <row r="874" spans="1:22" x14ac:dyDescent="0.3">
      <c r="A874" s="2" t="s">
        <v>891</v>
      </c>
      <c r="B874" s="2" t="s">
        <v>1353</v>
      </c>
      <c r="C874" s="2" t="s">
        <v>1633</v>
      </c>
      <c r="D874" s="2" t="s">
        <v>1638</v>
      </c>
      <c r="E874" s="2">
        <v>2024</v>
      </c>
      <c r="F874" s="2" t="s">
        <v>1639</v>
      </c>
      <c r="G874" s="2">
        <v>1364</v>
      </c>
      <c r="H874" s="2">
        <v>9479</v>
      </c>
      <c r="I874" s="2">
        <v>6174</v>
      </c>
      <c r="J874" s="2">
        <v>498604</v>
      </c>
      <c r="K874" s="2">
        <v>7.97</v>
      </c>
      <c r="L874" s="2">
        <v>2</v>
      </c>
      <c r="M874" s="2">
        <v>0.92</v>
      </c>
      <c r="N874" s="2">
        <v>11.31</v>
      </c>
      <c r="O874" s="2">
        <v>59.79</v>
      </c>
      <c r="P874" s="2">
        <v>1.7</v>
      </c>
      <c r="Q874" s="2">
        <v>12018</v>
      </c>
      <c r="R874" s="2">
        <v>4350</v>
      </c>
      <c r="S874" s="2">
        <v>4</v>
      </c>
      <c r="T874">
        <f t="shared" si="39"/>
        <v>12929356</v>
      </c>
      <c r="U874">
        <f t="shared" si="40"/>
        <v>8421336</v>
      </c>
      <c r="V874">
        <f t="shared" si="41"/>
        <v>4009416</v>
      </c>
    </row>
    <row r="875" spans="1:22" x14ac:dyDescent="0.3">
      <c r="A875" s="2" t="s">
        <v>892</v>
      </c>
      <c r="B875" s="2" t="s">
        <v>1585</v>
      </c>
      <c r="C875" s="2" t="s">
        <v>1632</v>
      </c>
      <c r="D875" s="2" t="s">
        <v>1638</v>
      </c>
      <c r="E875" s="2">
        <v>2024</v>
      </c>
      <c r="F875" s="2" t="s">
        <v>1641</v>
      </c>
      <c r="G875" s="2">
        <v>4870</v>
      </c>
      <c r="H875" s="2">
        <v>3928</v>
      </c>
      <c r="I875" s="2">
        <v>5590</v>
      </c>
      <c r="J875" s="2">
        <v>208763</v>
      </c>
      <c r="K875" s="2">
        <v>4.32</v>
      </c>
      <c r="L875" s="2">
        <v>17</v>
      </c>
      <c r="M875" s="2">
        <v>6.81</v>
      </c>
      <c r="N875" s="2">
        <v>4.24</v>
      </c>
      <c r="O875" s="2">
        <v>66.540000000000006</v>
      </c>
      <c r="P875" s="2">
        <v>1.8</v>
      </c>
      <c r="Q875" s="2">
        <v>11752</v>
      </c>
      <c r="R875" s="2">
        <v>995</v>
      </c>
      <c r="S875" s="2">
        <v>7</v>
      </c>
      <c r="T875">
        <f t="shared" si="39"/>
        <v>19129360</v>
      </c>
      <c r="U875">
        <f t="shared" si="40"/>
        <v>27223300</v>
      </c>
      <c r="V875">
        <f t="shared" si="41"/>
        <v>-8302703</v>
      </c>
    </row>
    <row r="876" spans="1:22" x14ac:dyDescent="0.3">
      <c r="A876" s="2" t="s">
        <v>893</v>
      </c>
      <c r="B876" s="2" t="s">
        <v>1526</v>
      </c>
      <c r="C876" s="2" t="s">
        <v>1634</v>
      </c>
      <c r="D876" s="2" t="s">
        <v>1636</v>
      </c>
      <c r="E876" s="2">
        <v>2024</v>
      </c>
      <c r="F876" s="2" t="s">
        <v>1640</v>
      </c>
      <c r="G876" s="2">
        <v>2948</v>
      </c>
      <c r="H876" s="2">
        <v>13845</v>
      </c>
      <c r="I876" s="2">
        <v>7983</v>
      </c>
      <c r="J876" s="2">
        <v>127960</v>
      </c>
      <c r="K876" s="2">
        <v>7.39</v>
      </c>
      <c r="L876" s="2">
        <v>10</v>
      </c>
      <c r="M876" s="2">
        <v>8.7899999999999991</v>
      </c>
      <c r="N876" s="2">
        <v>15.92</v>
      </c>
      <c r="O876" s="2">
        <v>33.840000000000003</v>
      </c>
      <c r="P876" s="2">
        <v>2.1</v>
      </c>
      <c r="Q876" s="2">
        <v>13947</v>
      </c>
      <c r="R876" s="2">
        <v>1720</v>
      </c>
      <c r="S876" s="2">
        <v>9</v>
      </c>
      <c r="T876">
        <f t="shared" si="39"/>
        <v>40815060</v>
      </c>
      <c r="U876">
        <f t="shared" si="40"/>
        <v>23533884</v>
      </c>
      <c r="V876">
        <f t="shared" si="41"/>
        <v>17153216</v>
      </c>
    </row>
    <row r="877" spans="1:22" x14ac:dyDescent="0.3">
      <c r="A877" s="2" t="s">
        <v>894</v>
      </c>
      <c r="B877" s="2" t="s">
        <v>1060</v>
      </c>
      <c r="C877" s="2" t="s">
        <v>1634</v>
      </c>
      <c r="D877" s="2" t="s">
        <v>1636</v>
      </c>
      <c r="E877" s="2">
        <v>2024</v>
      </c>
      <c r="F877" s="2" t="s">
        <v>1640</v>
      </c>
      <c r="G877" s="2">
        <v>127</v>
      </c>
      <c r="H877" s="2">
        <v>8926</v>
      </c>
      <c r="I877" s="2">
        <v>3324</v>
      </c>
      <c r="J877" s="2">
        <v>396532</v>
      </c>
      <c r="K877" s="2">
        <v>4.5</v>
      </c>
      <c r="L877" s="2">
        <v>19</v>
      </c>
      <c r="M877" s="2">
        <v>5.14</v>
      </c>
      <c r="N877" s="2">
        <v>24.37</v>
      </c>
      <c r="O877" s="2">
        <v>42.97</v>
      </c>
      <c r="P877" s="2">
        <v>5</v>
      </c>
      <c r="Q877" s="2">
        <v>16589</v>
      </c>
      <c r="R877" s="2">
        <v>5188</v>
      </c>
      <c r="S877" s="2">
        <v>13</v>
      </c>
      <c r="T877">
        <f t="shared" si="39"/>
        <v>1133602</v>
      </c>
      <c r="U877">
        <f t="shared" si="40"/>
        <v>422148</v>
      </c>
      <c r="V877">
        <f t="shared" si="41"/>
        <v>314922</v>
      </c>
    </row>
    <row r="878" spans="1:22" x14ac:dyDescent="0.3">
      <c r="A878" s="2" t="s">
        <v>895</v>
      </c>
      <c r="B878" s="2" t="s">
        <v>1137</v>
      </c>
      <c r="C878" s="2" t="s">
        <v>1634</v>
      </c>
      <c r="D878" s="2" t="s">
        <v>1638</v>
      </c>
      <c r="E878" s="2">
        <v>2023</v>
      </c>
      <c r="F878" s="2" t="s">
        <v>1641</v>
      </c>
      <c r="G878" s="2">
        <v>2671</v>
      </c>
      <c r="H878" s="2">
        <v>10033</v>
      </c>
      <c r="I878" s="2">
        <v>10077</v>
      </c>
      <c r="J878" s="2">
        <v>72601</v>
      </c>
      <c r="K878" s="2">
        <v>8.94</v>
      </c>
      <c r="L878" s="2">
        <v>4</v>
      </c>
      <c r="M878" s="2">
        <v>5.39</v>
      </c>
      <c r="N878" s="2">
        <v>20.64</v>
      </c>
      <c r="O878" s="2">
        <v>27.9</v>
      </c>
      <c r="P878" s="2">
        <v>2.1</v>
      </c>
      <c r="Q878" s="2">
        <v>10895</v>
      </c>
      <c r="R878" s="2">
        <v>5519</v>
      </c>
      <c r="S878" s="2">
        <v>2</v>
      </c>
      <c r="T878">
        <f t="shared" si="39"/>
        <v>26798143</v>
      </c>
      <c r="U878">
        <f t="shared" si="40"/>
        <v>26915667</v>
      </c>
      <c r="V878">
        <f t="shared" si="41"/>
        <v>-190125</v>
      </c>
    </row>
    <row r="879" spans="1:22" x14ac:dyDescent="0.3">
      <c r="A879" s="2" t="s">
        <v>896</v>
      </c>
      <c r="B879" s="2" t="s">
        <v>1502</v>
      </c>
      <c r="C879" s="2" t="s">
        <v>1633</v>
      </c>
      <c r="D879" s="2" t="s">
        <v>1635</v>
      </c>
      <c r="E879" s="2">
        <v>2024</v>
      </c>
      <c r="F879" s="2" t="s">
        <v>1639</v>
      </c>
      <c r="G879" s="2">
        <v>4277</v>
      </c>
      <c r="H879" s="2">
        <v>6749</v>
      </c>
      <c r="I879" s="2">
        <v>3279</v>
      </c>
      <c r="J879" s="2">
        <v>461236</v>
      </c>
      <c r="K879" s="2">
        <v>6.51</v>
      </c>
      <c r="L879" s="2">
        <v>18</v>
      </c>
      <c r="M879" s="2">
        <v>2.5499999999999998</v>
      </c>
      <c r="N879" s="2">
        <v>1.5</v>
      </c>
      <c r="O879" s="2">
        <v>84.6</v>
      </c>
      <c r="P879" s="2">
        <v>2.2999999999999998</v>
      </c>
      <c r="Q879" s="2">
        <v>13567</v>
      </c>
      <c r="R879" s="2">
        <v>1485</v>
      </c>
      <c r="S879" s="2">
        <v>10</v>
      </c>
      <c r="T879">
        <f t="shared" si="39"/>
        <v>28865473</v>
      </c>
      <c r="U879">
        <f t="shared" si="40"/>
        <v>14024283</v>
      </c>
      <c r="V879">
        <f t="shared" si="41"/>
        <v>14379954</v>
      </c>
    </row>
    <row r="880" spans="1:22" x14ac:dyDescent="0.3">
      <c r="A880" s="2" t="s">
        <v>897</v>
      </c>
      <c r="B880" s="2" t="s">
        <v>1270</v>
      </c>
      <c r="C880" s="2" t="s">
        <v>1633</v>
      </c>
      <c r="D880" s="2" t="s">
        <v>1637</v>
      </c>
      <c r="E880" s="2">
        <v>2023</v>
      </c>
      <c r="F880" s="2" t="s">
        <v>1641</v>
      </c>
      <c r="G880" s="2">
        <v>650</v>
      </c>
      <c r="H880" s="2">
        <v>11186</v>
      </c>
      <c r="I880" s="2">
        <v>10685</v>
      </c>
      <c r="J880" s="2">
        <v>189227</v>
      </c>
      <c r="K880" s="2">
        <v>2.4700000000000002</v>
      </c>
      <c r="L880" s="2">
        <v>18</v>
      </c>
      <c r="M880" s="2">
        <v>7.68</v>
      </c>
      <c r="N880" s="2">
        <v>9.41</v>
      </c>
      <c r="O880" s="2">
        <v>49.05</v>
      </c>
      <c r="P880" s="2">
        <v>3.6</v>
      </c>
      <c r="Q880" s="2">
        <v>20707</v>
      </c>
      <c r="R880" s="2">
        <v>2533</v>
      </c>
      <c r="S880" s="2">
        <v>2</v>
      </c>
      <c r="T880">
        <f t="shared" si="39"/>
        <v>7270900</v>
      </c>
      <c r="U880">
        <f t="shared" si="40"/>
        <v>6945250</v>
      </c>
      <c r="V880">
        <f t="shared" si="41"/>
        <v>136423</v>
      </c>
    </row>
    <row r="881" spans="1:22" x14ac:dyDescent="0.3">
      <c r="A881" s="2" t="s">
        <v>898</v>
      </c>
      <c r="B881" s="2" t="s">
        <v>1477</v>
      </c>
      <c r="C881" s="2" t="s">
        <v>1634</v>
      </c>
      <c r="D881" s="2" t="s">
        <v>1636</v>
      </c>
      <c r="E881" s="2">
        <v>2024</v>
      </c>
      <c r="F881" s="2" t="s">
        <v>1641</v>
      </c>
      <c r="G881" s="2">
        <v>1115</v>
      </c>
      <c r="H881" s="2">
        <v>15609</v>
      </c>
      <c r="I881" s="2">
        <v>11307</v>
      </c>
      <c r="J881" s="2">
        <v>250191</v>
      </c>
      <c r="K881" s="2">
        <v>1.75</v>
      </c>
      <c r="L881" s="2">
        <v>14</v>
      </c>
      <c r="M881" s="2">
        <v>7.52</v>
      </c>
      <c r="N881" s="2">
        <v>23.14</v>
      </c>
      <c r="O881" s="2">
        <v>60.44</v>
      </c>
      <c r="P881" s="2">
        <v>2.2000000000000002</v>
      </c>
      <c r="Q881" s="2">
        <v>6787</v>
      </c>
      <c r="R881" s="2">
        <v>1401</v>
      </c>
      <c r="S881" s="2">
        <v>11</v>
      </c>
      <c r="T881">
        <f t="shared" si="39"/>
        <v>17404035</v>
      </c>
      <c r="U881">
        <f t="shared" si="40"/>
        <v>12607305</v>
      </c>
      <c r="V881">
        <f t="shared" si="41"/>
        <v>4546539</v>
      </c>
    </row>
    <row r="882" spans="1:22" x14ac:dyDescent="0.3">
      <c r="A882" s="2" t="s">
        <v>899</v>
      </c>
      <c r="B882" s="2" t="s">
        <v>1053</v>
      </c>
      <c r="C882" s="2" t="s">
        <v>1633</v>
      </c>
      <c r="D882" s="2" t="s">
        <v>1635</v>
      </c>
      <c r="E882" s="2">
        <v>2023</v>
      </c>
      <c r="F882" s="2" t="s">
        <v>1639</v>
      </c>
      <c r="G882" s="2">
        <v>2186</v>
      </c>
      <c r="H882" s="2">
        <v>2161</v>
      </c>
      <c r="I882" s="2">
        <v>5954</v>
      </c>
      <c r="J882" s="2">
        <v>217849</v>
      </c>
      <c r="K882" s="2">
        <v>8.1999999999999993</v>
      </c>
      <c r="L882" s="2">
        <v>15</v>
      </c>
      <c r="M882" s="2">
        <v>5.88</v>
      </c>
      <c r="N882" s="2">
        <v>12.58</v>
      </c>
      <c r="O882" s="2">
        <v>68.739999999999995</v>
      </c>
      <c r="P882" s="2">
        <v>1.9</v>
      </c>
      <c r="Q882" s="2">
        <v>14961</v>
      </c>
      <c r="R882" s="2">
        <v>6958</v>
      </c>
      <c r="S882" s="2">
        <v>3</v>
      </c>
      <c r="T882">
        <f t="shared" si="39"/>
        <v>4723946</v>
      </c>
      <c r="U882">
        <f t="shared" si="40"/>
        <v>13015444</v>
      </c>
      <c r="V882">
        <f t="shared" si="41"/>
        <v>-8509347</v>
      </c>
    </row>
    <row r="883" spans="1:22" x14ac:dyDescent="0.3">
      <c r="A883" s="2" t="s">
        <v>900</v>
      </c>
      <c r="B883" s="2" t="s">
        <v>1349</v>
      </c>
      <c r="C883" s="2" t="s">
        <v>1633</v>
      </c>
      <c r="D883" s="2" t="s">
        <v>1635</v>
      </c>
      <c r="E883" s="2">
        <v>2023</v>
      </c>
      <c r="F883" s="2" t="s">
        <v>1640</v>
      </c>
      <c r="G883" s="2">
        <v>2499</v>
      </c>
      <c r="H883" s="2">
        <v>13575</v>
      </c>
      <c r="I883" s="2">
        <v>1578</v>
      </c>
      <c r="J883" s="2">
        <v>331854</v>
      </c>
      <c r="K883" s="2">
        <v>13.54</v>
      </c>
      <c r="L883" s="2">
        <v>8</v>
      </c>
      <c r="M883" s="2">
        <v>2.13</v>
      </c>
      <c r="N883" s="2">
        <v>16.55</v>
      </c>
      <c r="O883" s="2">
        <v>39.69</v>
      </c>
      <c r="P883" s="2">
        <v>1.6</v>
      </c>
      <c r="Q883" s="2">
        <v>14902</v>
      </c>
      <c r="R883" s="2">
        <v>9050</v>
      </c>
      <c r="S883" s="2">
        <v>4</v>
      </c>
      <c r="T883">
        <f t="shared" si="39"/>
        <v>33923925</v>
      </c>
      <c r="U883">
        <f t="shared" si="40"/>
        <v>3943422</v>
      </c>
      <c r="V883">
        <f t="shared" si="41"/>
        <v>29648649</v>
      </c>
    </row>
    <row r="884" spans="1:22" x14ac:dyDescent="0.3">
      <c r="A884" s="2" t="s">
        <v>901</v>
      </c>
      <c r="B884" s="2" t="s">
        <v>1093</v>
      </c>
      <c r="C884" s="2" t="s">
        <v>1634</v>
      </c>
      <c r="D884" s="2" t="s">
        <v>1637</v>
      </c>
      <c r="E884" s="2">
        <v>2024</v>
      </c>
      <c r="F884" s="2" t="s">
        <v>1641</v>
      </c>
      <c r="G884" s="2">
        <v>2393</v>
      </c>
      <c r="H884" s="2">
        <v>16288</v>
      </c>
      <c r="I884" s="2">
        <v>13581</v>
      </c>
      <c r="J884" s="2">
        <v>420858</v>
      </c>
      <c r="K884" s="2">
        <v>5.16</v>
      </c>
      <c r="L884" s="2">
        <v>3</v>
      </c>
      <c r="M884" s="2">
        <v>0.97</v>
      </c>
      <c r="N884" s="2">
        <v>22.81</v>
      </c>
      <c r="O884" s="2">
        <v>67.61</v>
      </c>
      <c r="P884" s="2">
        <v>2.2999999999999998</v>
      </c>
      <c r="Q884" s="2">
        <v>8933</v>
      </c>
      <c r="R884" s="2">
        <v>9038</v>
      </c>
      <c r="S884" s="2">
        <v>8</v>
      </c>
      <c r="T884">
        <f t="shared" si="39"/>
        <v>38977184</v>
      </c>
      <c r="U884">
        <f t="shared" si="40"/>
        <v>32499333</v>
      </c>
      <c r="V884">
        <f t="shared" si="41"/>
        <v>6056993</v>
      </c>
    </row>
    <row r="885" spans="1:22" x14ac:dyDescent="0.3">
      <c r="A885" s="2" t="s">
        <v>902</v>
      </c>
      <c r="B885" s="2" t="s">
        <v>1586</v>
      </c>
      <c r="C885" s="2" t="s">
        <v>1633</v>
      </c>
      <c r="D885" s="2" t="s">
        <v>1638</v>
      </c>
      <c r="E885" s="2">
        <v>2023</v>
      </c>
      <c r="F885" s="2" t="s">
        <v>1640</v>
      </c>
      <c r="G885" s="2">
        <v>1913</v>
      </c>
      <c r="H885" s="2">
        <v>11560</v>
      </c>
      <c r="I885" s="2">
        <v>10577</v>
      </c>
      <c r="J885" s="2">
        <v>205604</v>
      </c>
      <c r="K885" s="2">
        <v>11</v>
      </c>
      <c r="L885" s="2">
        <v>14</v>
      </c>
      <c r="M885" s="2">
        <v>0.64</v>
      </c>
      <c r="N885" s="2">
        <v>21.84</v>
      </c>
      <c r="O885" s="2">
        <v>64.08</v>
      </c>
      <c r="P885" s="2">
        <v>1.4</v>
      </c>
      <c r="Q885" s="2">
        <v>12784</v>
      </c>
      <c r="R885" s="2">
        <v>8884</v>
      </c>
      <c r="S885" s="2">
        <v>10</v>
      </c>
      <c r="T885">
        <f t="shared" si="39"/>
        <v>22114280</v>
      </c>
      <c r="U885">
        <f t="shared" si="40"/>
        <v>20233801</v>
      </c>
      <c r="V885">
        <f t="shared" si="41"/>
        <v>1674875</v>
      </c>
    </row>
    <row r="886" spans="1:22" x14ac:dyDescent="0.3">
      <c r="A886" s="2" t="s">
        <v>903</v>
      </c>
      <c r="B886" s="2" t="s">
        <v>1587</v>
      </c>
      <c r="C886" s="2" t="s">
        <v>1634</v>
      </c>
      <c r="D886" s="2" t="s">
        <v>1636</v>
      </c>
      <c r="E886" s="2">
        <v>2024</v>
      </c>
      <c r="F886" s="2" t="s">
        <v>1642</v>
      </c>
      <c r="G886" s="2">
        <v>1368</v>
      </c>
      <c r="H886" s="2">
        <v>17336</v>
      </c>
      <c r="I886" s="2">
        <v>2292</v>
      </c>
      <c r="J886" s="2">
        <v>178727</v>
      </c>
      <c r="K886" s="2">
        <v>9.8800000000000008</v>
      </c>
      <c r="L886" s="2">
        <v>11</v>
      </c>
      <c r="M886" s="2">
        <v>5.93</v>
      </c>
      <c r="N886" s="2">
        <v>12.55</v>
      </c>
      <c r="O886" s="2">
        <v>66.45</v>
      </c>
      <c r="P886" s="2">
        <v>1.1000000000000001</v>
      </c>
      <c r="Q886" s="2">
        <v>6326</v>
      </c>
      <c r="R886" s="2">
        <v>5744</v>
      </c>
      <c r="S886" s="2">
        <v>4</v>
      </c>
      <c r="T886">
        <f t="shared" si="39"/>
        <v>23715648</v>
      </c>
      <c r="U886">
        <f t="shared" si="40"/>
        <v>3135456</v>
      </c>
      <c r="V886">
        <f t="shared" si="41"/>
        <v>20401465</v>
      </c>
    </row>
    <row r="887" spans="1:22" x14ac:dyDescent="0.3">
      <c r="A887" s="2" t="s">
        <v>904</v>
      </c>
      <c r="B887" s="2" t="s">
        <v>1395</v>
      </c>
      <c r="C887" s="2" t="s">
        <v>1632</v>
      </c>
      <c r="D887" s="2" t="s">
        <v>1636</v>
      </c>
      <c r="E887" s="2">
        <v>2023</v>
      </c>
      <c r="F887" s="2" t="s">
        <v>1641</v>
      </c>
      <c r="G887" s="2">
        <v>4761</v>
      </c>
      <c r="H887" s="2">
        <v>12026</v>
      </c>
      <c r="I887" s="2">
        <v>14878</v>
      </c>
      <c r="J887" s="2">
        <v>461817</v>
      </c>
      <c r="K887" s="2">
        <v>13.97</v>
      </c>
      <c r="L887" s="2">
        <v>2</v>
      </c>
      <c r="M887" s="2">
        <v>8.25</v>
      </c>
      <c r="N887" s="2">
        <v>10.94</v>
      </c>
      <c r="O887" s="2">
        <v>49.14</v>
      </c>
      <c r="P887" s="2">
        <v>4.2</v>
      </c>
      <c r="Q887" s="2">
        <v>5164</v>
      </c>
      <c r="R887" s="2">
        <v>5188</v>
      </c>
      <c r="S887" s="2">
        <v>9</v>
      </c>
      <c r="T887">
        <f t="shared" si="39"/>
        <v>57255786</v>
      </c>
      <c r="U887">
        <f t="shared" si="40"/>
        <v>70834158</v>
      </c>
      <c r="V887">
        <f t="shared" si="41"/>
        <v>-14040189</v>
      </c>
    </row>
    <row r="888" spans="1:22" x14ac:dyDescent="0.3">
      <c r="A888" s="2" t="s">
        <v>905</v>
      </c>
      <c r="B888" s="2" t="s">
        <v>1406</v>
      </c>
      <c r="C888" s="2" t="s">
        <v>1633</v>
      </c>
      <c r="D888" s="2" t="s">
        <v>1637</v>
      </c>
      <c r="E888" s="2">
        <v>2023</v>
      </c>
      <c r="F888" s="2" t="s">
        <v>1640</v>
      </c>
      <c r="G888" s="2">
        <v>3647</v>
      </c>
      <c r="H888" s="2">
        <v>4874</v>
      </c>
      <c r="I888" s="2">
        <v>1460</v>
      </c>
      <c r="J888" s="2">
        <v>113227</v>
      </c>
      <c r="K888" s="2">
        <v>12.31</v>
      </c>
      <c r="L888" s="2">
        <v>13</v>
      </c>
      <c r="M888" s="2">
        <v>8.58</v>
      </c>
      <c r="N888" s="2">
        <v>8.49</v>
      </c>
      <c r="O888" s="2">
        <v>40.630000000000003</v>
      </c>
      <c r="P888" s="2">
        <v>1.6</v>
      </c>
      <c r="Q888" s="2">
        <v>12028</v>
      </c>
      <c r="R888" s="2">
        <v>9360</v>
      </c>
      <c r="S888" s="2">
        <v>10</v>
      </c>
      <c r="T888">
        <f t="shared" si="39"/>
        <v>17775478</v>
      </c>
      <c r="U888">
        <f t="shared" si="40"/>
        <v>5324620</v>
      </c>
      <c r="V888">
        <f t="shared" si="41"/>
        <v>12337631</v>
      </c>
    </row>
    <row r="889" spans="1:22" x14ac:dyDescent="0.3">
      <c r="A889" s="2" t="s">
        <v>906</v>
      </c>
      <c r="B889" s="2" t="s">
        <v>1352</v>
      </c>
      <c r="C889" s="2" t="s">
        <v>1634</v>
      </c>
      <c r="D889" s="2" t="s">
        <v>1635</v>
      </c>
      <c r="E889" s="2">
        <v>2023</v>
      </c>
      <c r="F889" s="2" t="s">
        <v>1639</v>
      </c>
      <c r="G889" s="2">
        <v>3812</v>
      </c>
      <c r="H889" s="2">
        <v>1707</v>
      </c>
      <c r="I889" s="2">
        <v>2148</v>
      </c>
      <c r="J889" s="2">
        <v>186039</v>
      </c>
      <c r="K889" s="2">
        <v>8.5</v>
      </c>
      <c r="L889" s="2">
        <v>16</v>
      </c>
      <c r="M889" s="2">
        <v>4.6399999999999997</v>
      </c>
      <c r="N889" s="2">
        <v>17.98</v>
      </c>
      <c r="O889" s="2">
        <v>27.77</v>
      </c>
      <c r="P889" s="2">
        <v>4.0999999999999996</v>
      </c>
      <c r="Q889" s="2">
        <v>1997</v>
      </c>
      <c r="R889" s="2">
        <v>5540</v>
      </c>
      <c r="S889" s="2">
        <v>11</v>
      </c>
      <c r="T889">
        <f t="shared" si="39"/>
        <v>6507084</v>
      </c>
      <c r="U889">
        <f t="shared" si="40"/>
        <v>8188176</v>
      </c>
      <c r="V889">
        <f t="shared" si="41"/>
        <v>-1867131</v>
      </c>
    </row>
    <row r="890" spans="1:22" x14ac:dyDescent="0.3">
      <c r="A890" s="2" t="s">
        <v>907</v>
      </c>
      <c r="B890" s="2" t="s">
        <v>1569</v>
      </c>
      <c r="C890" s="2" t="s">
        <v>1632</v>
      </c>
      <c r="D890" s="2" t="s">
        <v>1637</v>
      </c>
      <c r="E890" s="2">
        <v>2024</v>
      </c>
      <c r="F890" s="2" t="s">
        <v>1641</v>
      </c>
      <c r="G890" s="2">
        <v>4720</v>
      </c>
      <c r="H890" s="2">
        <v>4165</v>
      </c>
      <c r="I890" s="2">
        <v>14415</v>
      </c>
      <c r="J890" s="2">
        <v>134289</v>
      </c>
      <c r="K890" s="2">
        <v>9.86</v>
      </c>
      <c r="L890" s="2">
        <v>18</v>
      </c>
      <c r="M890" s="2">
        <v>7.84</v>
      </c>
      <c r="N890" s="2">
        <v>7.17</v>
      </c>
      <c r="O890" s="2">
        <v>75.97</v>
      </c>
      <c r="P890" s="2">
        <v>4.2</v>
      </c>
      <c r="Q890" s="2">
        <v>9141</v>
      </c>
      <c r="R890" s="2">
        <v>7593</v>
      </c>
      <c r="S890" s="2">
        <v>8</v>
      </c>
      <c r="T890">
        <f t="shared" si="39"/>
        <v>19658800</v>
      </c>
      <c r="U890">
        <f t="shared" si="40"/>
        <v>68038800</v>
      </c>
      <c r="V890">
        <f t="shared" si="41"/>
        <v>-48514289</v>
      </c>
    </row>
    <row r="891" spans="1:22" x14ac:dyDescent="0.3">
      <c r="A891" s="2" t="s">
        <v>908</v>
      </c>
      <c r="B891" s="2" t="s">
        <v>1295</v>
      </c>
      <c r="C891" s="2" t="s">
        <v>1634</v>
      </c>
      <c r="D891" s="2" t="s">
        <v>1635</v>
      </c>
      <c r="E891" s="2">
        <v>2024</v>
      </c>
      <c r="F891" s="2" t="s">
        <v>1640</v>
      </c>
      <c r="G891" s="2">
        <v>2240</v>
      </c>
      <c r="H891" s="2">
        <v>2132</v>
      </c>
      <c r="I891" s="2">
        <v>10291</v>
      </c>
      <c r="J891" s="2">
        <v>201094</v>
      </c>
      <c r="K891" s="2">
        <v>13.48</v>
      </c>
      <c r="L891" s="2">
        <v>5</v>
      </c>
      <c r="M891" s="2">
        <v>9.4700000000000006</v>
      </c>
      <c r="N891" s="2">
        <v>6.25</v>
      </c>
      <c r="O891" s="2">
        <v>58.67</v>
      </c>
      <c r="P891" s="2">
        <v>3.2</v>
      </c>
      <c r="Q891" s="2">
        <v>6143</v>
      </c>
      <c r="R891" s="2">
        <v>6391</v>
      </c>
      <c r="S891" s="2">
        <v>5</v>
      </c>
      <c r="T891">
        <f t="shared" si="39"/>
        <v>4775680</v>
      </c>
      <c r="U891">
        <f t="shared" si="40"/>
        <v>23051840</v>
      </c>
      <c r="V891">
        <f t="shared" si="41"/>
        <v>-18477254</v>
      </c>
    </row>
    <row r="892" spans="1:22" x14ac:dyDescent="0.3">
      <c r="A892" s="2" t="s">
        <v>909</v>
      </c>
      <c r="B892" s="2" t="s">
        <v>1588</v>
      </c>
      <c r="C892" s="2" t="s">
        <v>1632</v>
      </c>
      <c r="D892" s="2" t="s">
        <v>1636</v>
      </c>
      <c r="E892" s="2">
        <v>2023</v>
      </c>
      <c r="F892" s="2" t="s">
        <v>1639</v>
      </c>
      <c r="G892" s="2">
        <v>1042</v>
      </c>
      <c r="H892" s="2">
        <v>4583</v>
      </c>
      <c r="I892" s="2">
        <v>12932</v>
      </c>
      <c r="J892" s="2">
        <v>486679</v>
      </c>
      <c r="K892" s="2">
        <v>5.99</v>
      </c>
      <c r="L892" s="2">
        <v>3</v>
      </c>
      <c r="M892" s="2">
        <v>2.75</v>
      </c>
      <c r="N892" s="2">
        <v>8.91</v>
      </c>
      <c r="O892" s="2">
        <v>45.55</v>
      </c>
      <c r="P892" s="2">
        <v>2.2000000000000002</v>
      </c>
      <c r="Q892" s="2">
        <v>6556</v>
      </c>
      <c r="R892" s="2">
        <v>3407</v>
      </c>
      <c r="S892" s="2">
        <v>5</v>
      </c>
      <c r="T892">
        <f t="shared" si="39"/>
        <v>4775486</v>
      </c>
      <c r="U892">
        <f t="shared" si="40"/>
        <v>13475144</v>
      </c>
      <c r="V892">
        <f t="shared" si="41"/>
        <v>-9186337</v>
      </c>
    </row>
    <row r="893" spans="1:22" x14ac:dyDescent="0.3">
      <c r="A893" s="2" t="s">
        <v>910</v>
      </c>
      <c r="B893" s="2" t="s">
        <v>1141</v>
      </c>
      <c r="C893" s="2" t="s">
        <v>1634</v>
      </c>
      <c r="D893" s="2" t="s">
        <v>1638</v>
      </c>
      <c r="E893" s="2">
        <v>2024</v>
      </c>
      <c r="F893" s="2" t="s">
        <v>1640</v>
      </c>
      <c r="G893" s="2">
        <v>2762</v>
      </c>
      <c r="H893" s="2">
        <v>15211</v>
      </c>
      <c r="I893" s="2">
        <v>10978</v>
      </c>
      <c r="J893" s="2">
        <v>255743</v>
      </c>
      <c r="K893" s="2">
        <v>4.9000000000000004</v>
      </c>
      <c r="L893" s="2">
        <v>6</v>
      </c>
      <c r="M893" s="2">
        <v>3.98</v>
      </c>
      <c r="N893" s="2">
        <v>4.43</v>
      </c>
      <c r="O893" s="2">
        <v>85.52</v>
      </c>
      <c r="P893" s="2">
        <v>1.6</v>
      </c>
      <c r="Q893" s="2">
        <v>1631</v>
      </c>
      <c r="R893" s="2">
        <v>8994</v>
      </c>
      <c r="S893" s="2">
        <v>5</v>
      </c>
      <c r="T893">
        <f t="shared" si="39"/>
        <v>42012782</v>
      </c>
      <c r="U893">
        <f t="shared" si="40"/>
        <v>30321236</v>
      </c>
      <c r="V893">
        <f t="shared" si="41"/>
        <v>11435803</v>
      </c>
    </row>
    <row r="894" spans="1:22" x14ac:dyDescent="0.3">
      <c r="A894" s="2" t="s">
        <v>911</v>
      </c>
      <c r="B894" s="2" t="s">
        <v>1589</v>
      </c>
      <c r="C894" s="2" t="s">
        <v>1633</v>
      </c>
      <c r="D894" s="2" t="s">
        <v>1638</v>
      </c>
      <c r="E894" s="2">
        <v>2023</v>
      </c>
      <c r="F894" s="2" t="s">
        <v>1640</v>
      </c>
      <c r="G894" s="2">
        <v>2242</v>
      </c>
      <c r="H894" s="2">
        <v>11623</v>
      </c>
      <c r="I894" s="2">
        <v>8651</v>
      </c>
      <c r="J894" s="2">
        <v>317866</v>
      </c>
      <c r="K894" s="2">
        <v>0.16</v>
      </c>
      <c r="L894" s="2">
        <v>18</v>
      </c>
      <c r="M894" s="2">
        <v>9.31</v>
      </c>
      <c r="N894" s="2">
        <v>17.38</v>
      </c>
      <c r="O894" s="2">
        <v>13.83</v>
      </c>
      <c r="P894" s="2">
        <v>3.9</v>
      </c>
      <c r="Q894" s="2">
        <v>6943</v>
      </c>
      <c r="R894" s="2">
        <v>4808</v>
      </c>
      <c r="S894" s="2">
        <v>7</v>
      </c>
      <c r="T894">
        <f t="shared" si="39"/>
        <v>26058766</v>
      </c>
      <c r="U894">
        <f t="shared" si="40"/>
        <v>19395542</v>
      </c>
      <c r="V894">
        <f t="shared" si="41"/>
        <v>6345358</v>
      </c>
    </row>
    <row r="895" spans="1:22" x14ac:dyDescent="0.3">
      <c r="A895" s="2" t="s">
        <v>912</v>
      </c>
      <c r="B895" s="2" t="s">
        <v>1198</v>
      </c>
      <c r="C895" s="2" t="s">
        <v>1632</v>
      </c>
      <c r="D895" s="2" t="s">
        <v>1636</v>
      </c>
      <c r="E895" s="2">
        <v>2024</v>
      </c>
      <c r="F895" s="2" t="s">
        <v>1641</v>
      </c>
      <c r="G895" s="2">
        <v>1298</v>
      </c>
      <c r="H895" s="2">
        <v>8623</v>
      </c>
      <c r="I895" s="2">
        <v>7956</v>
      </c>
      <c r="J895" s="2">
        <v>208485</v>
      </c>
      <c r="K895" s="2">
        <v>12.4</v>
      </c>
      <c r="L895" s="2">
        <v>16</v>
      </c>
      <c r="M895" s="2">
        <v>3.38</v>
      </c>
      <c r="N895" s="2">
        <v>15.41</v>
      </c>
      <c r="O895" s="2">
        <v>78.010000000000005</v>
      </c>
      <c r="P895" s="2">
        <v>3.4</v>
      </c>
      <c r="Q895" s="2">
        <v>18741</v>
      </c>
      <c r="R895" s="2">
        <v>204</v>
      </c>
      <c r="S895" s="2">
        <v>5</v>
      </c>
      <c r="T895">
        <f t="shared" si="39"/>
        <v>11192654</v>
      </c>
      <c r="U895">
        <f t="shared" si="40"/>
        <v>10326888</v>
      </c>
      <c r="V895">
        <f t="shared" si="41"/>
        <v>657281</v>
      </c>
    </row>
    <row r="896" spans="1:22" x14ac:dyDescent="0.3">
      <c r="A896" s="2" t="s">
        <v>913</v>
      </c>
      <c r="B896" s="2" t="s">
        <v>1590</v>
      </c>
      <c r="C896" s="2" t="s">
        <v>1633</v>
      </c>
      <c r="D896" s="2" t="s">
        <v>1636</v>
      </c>
      <c r="E896" s="2">
        <v>2024</v>
      </c>
      <c r="F896" s="2" t="s">
        <v>1640</v>
      </c>
      <c r="G896" s="2">
        <v>3104</v>
      </c>
      <c r="H896" s="2">
        <v>12254</v>
      </c>
      <c r="I896" s="2">
        <v>2844</v>
      </c>
      <c r="J896" s="2">
        <v>393194</v>
      </c>
      <c r="K896" s="2">
        <v>12.01</v>
      </c>
      <c r="L896" s="2">
        <v>15</v>
      </c>
      <c r="M896" s="2">
        <v>9.14</v>
      </c>
      <c r="N896" s="2">
        <v>12.07</v>
      </c>
      <c r="O896" s="2">
        <v>89.81</v>
      </c>
      <c r="P896" s="2">
        <v>3.6</v>
      </c>
      <c r="Q896" s="2">
        <v>14943</v>
      </c>
      <c r="R896" s="2">
        <v>9789</v>
      </c>
      <c r="S896" s="2">
        <v>6</v>
      </c>
      <c r="T896">
        <f t="shared" si="39"/>
        <v>38036416</v>
      </c>
      <c r="U896">
        <f t="shared" si="40"/>
        <v>8827776</v>
      </c>
      <c r="V896">
        <f t="shared" si="41"/>
        <v>28815446</v>
      </c>
    </row>
    <row r="897" spans="1:22" x14ac:dyDescent="0.3">
      <c r="A897" s="2" t="s">
        <v>914</v>
      </c>
      <c r="B897" s="2" t="s">
        <v>1591</v>
      </c>
      <c r="C897" s="2" t="s">
        <v>1633</v>
      </c>
      <c r="D897" s="2" t="s">
        <v>1638</v>
      </c>
      <c r="E897" s="2">
        <v>2024</v>
      </c>
      <c r="F897" s="2" t="s">
        <v>1641</v>
      </c>
      <c r="G897" s="2">
        <v>4648</v>
      </c>
      <c r="H897" s="2">
        <v>3179</v>
      </c>
      <c r="I897" s="2">
        <v>8168</v>
      </c>
      <c r="J897" s="2">
        <v>283820</v>
      </c>
      <c r="K897" s="2">
        <v>1.57</v>
      </c>
      <c r="L897" s="2">
        <v>14</v>
      </c>
      <c r="M897" s="2">
        <v>9.81</v>
      </c>
      <c r="N897" s="2">
        <v>9.76</v>
      </c>
      <c r="O897" s="2">
        <v>80.959999999999994</v>
      </c>
      <c r="P897" s="2">
        <v>1</v>
      </c>
      <c r="Q897" s="2">
        <v>10212</v>
      </c>
      <c r="R897" s="2">
        <v>3933</v>
      </c>
      <c r="S897" s="2">
        <v>10</v>
      </c>
      <c r="T897">
        <f t="shared" si="39"/>
        <v>14775992</v>
      </c>
      <c r="U897">
        <f t="shared" si="40"/>
        <v>37964864</v>
      </c>
      <c r="V897">
        <f t="shared" si="41"/>
        <v>-23472692</v>
      </c>
    </row>
    <row r="898" spans="1:22" x14ac:dyDescent="0.3">
      <c r="A898" s="2" t="s">
        <v>915</v>
      </c>
      <c r="B898" s="2" t="s">
        <v>1592</v>
      </c>
      <c r="C898" s="2" t="s">
        <v>1634</v>
      </c>
      <c r="D898" s="2" t="s">
        <v>1636</v>
      </c>
      <c r="E898" s="2">
        <v>2024</v>
      </c>
      <c r="F898" s="2" t="s">
        <v>1639</v>
      </c>
      <c r="G898" s="2">
        <v>4083</v>
      </c>
      <c r="H898" s="2">
        <v>17401</v>
      </c>
      <c r="I898" s="2">
        <v>4316</v>
      </c>
      <c r="J898" s="2">
        <v>286994</v>
      </c>
      <c r="K898" s="2">
        <v>8.65</v>
      </c>
      <c r="L898" s="2">
        <v>7</v>
      </c>
      <c r="M898" s="2">
        <v>6.62</v>
      </c>
      <c r="N898" s="2">
        <v>22.73</v>
      </c>
      <c r="O898" s="2">
        <v>74.83</v>
      </c>
      <c r="P898" s="2">
        <v>4.7</v>
      </c>
      <c r="Q898" s="2">
        <v>9721</v>
      </c>
      <c r="R898" s="2">
        <v>495</v>
      </c>
      <c r="S898" s="2">
        <v>13</v>
      </c>
      <c r="T898">
        <f t="shared" si="39"/>
        <v>71048283</v>
      </c>
      <c r="U898">
        <f t="shared" si="40"/>
        <v>17622228</v>
      </c>
      <c r="V898">
        <f t="shared" si="41"/>
        <v>53139061</v>
      </c>
    </row>
    <row r="899" spans="1:22" x14ac:dyDescent="0.3">
      <c r="A899" s="2" t="s">
        <v>916</v>
      </c>
      <c r="B899" s="2" t="s">
        <v>1593</v>
      </c>
      <c r="C899" s="2" t="s">
        <v>1634</v>
      </c>
      <c r="D899" s="2" t="s">
        <v>1638</v>
      </c>
      <c r="E899" s="2">
        <v>2023</v>
      </c>
      <c r="F899" s="2" t="s">
        <v>1639</v>
      </c>
      <c r="G899" s="2">
        <v>2047</v>
      </c>
      <c r="H899" s="2">
        <v>1736</v>
      </c>
      <c r="I899" s="2">
        <v>14435</v>
      </c>
      <c r="J899" s="2">
        <v>395740</v>
      </c>
      <c r="K899" s="2">
        <v>6.96</v>
      </c>
      <c r="L899" s="2">
        <v>18</v>
      </c>
      <c r="M899" s="2">
        <v>8.17</v>
      </c>
      <c r="N899" s="2">
        <v>0.73</v>
      </c>
      <c r="O899" s="2">
        <v>39.94</v>
      </c>
      <c r="P899" s="2">
        <v>1.3</v>
      </c>
      <c r="Q899" s="2">
        <v>17160</v>
      </c>
      <c r="R899" s="2">
        <v>3617</v>
      </c>
      <c r="S899" s="2">
        <v>8</v>
      </c>
      <c r="T899">
        <f t="shared" ref="T899:T962" si="42">G899*H899</f>
        <v>3553592</v>
      </c>
      <c r="U899">
        <f t="shared" ref="U899:U962" si="43">G899*I899</f>
        <v>29548445</v>
      </c>
      <c r="V899">
        <f t="shared" ref="V899:V962" si="44">T899-U899-J899</f>
        <v>-26390593</v>
      </c>
    </row>
    <row r="900" spans="1:22" x14ac:dyDescent="0.3">
      <c r="A900" s="2" t="s">
        <v>917</v>
      </c>
      <c r="B900" s="2" t="s">
        <v>1229</v>
      </c>
      <c r="C900" s="2" t="s">
        <v>1633</v>
      </c>
      <c r="D900" s="2" t="s">
        <v>1638</v>
      </c>
      <c r="E900" s="2">
        <v>2024</v>
      </c>
      <c r="F900" s="2" t="s">
        <v>1642</v>
      </c>
      <c r="G900" s="2">
        <v>4966</v>
      </c>
      <c r="H900" s="2">
        <v>8946</v>
      </c>
      <c r="I900" s="2">
        <v>10050</v>
      </c>
      <c r="J900" s="2">
        <v>378876</v>
      </c>
      <c r="K900" s="2">
        <v>1.78</v>
      </c>
      <c r="L900" s="2">
        <v>7</v>
      </c>
      <c r="M900" s="2">
        <v>7.5</v>
      </c>
      <c r="N900" s="2">
        <v>19.23</v>
      </c>
      <c r="O900" s="2">
        <v>28.51</v>
      </c>
      <c r="P900" s="2">
        <v>2.5</v>
      </c>
      <c r="Q900" s="2">
        <v>7647</v>
      </c>
      <c r="R900" s="2">
        <v>3391</v>
      </c>
      <c r="S900" s="2">
        <v>9</v>
      </c>
      <c r="T900">
        <f t="shared" si="42"/>
        <v>44425836</v>
      </c>
      <c r="U900">
        <f t="shared" si="43"/>
        <v>49908300</v>
      </c>
      <c r="V900">
        <f t="shared" si="44"/>
        <v>-5861340</v>
      </c>
    </row>
    <row r="901" spans="1:22" x14ac:dyDescent="0.3">
      <c r="A901" s="2" t="s">
        <v>918</v>
      </c>
      <c r="B901" s="2" t="s">
        <v>1043</v>
      </c>
      <c r="C901" s="2" t="s">
        <v>1633</v>
      </c>
      <c r="D901" s="2" t="s">
        <v>1637</v>
      </c>
      <c r="E901" s="2">
        <v>2023</v>
      </c>
      <c r="F901" s="2" t="s">
        <v>1639</v>
      </c>
      <c r="G901" s="2">
        <v>3737</v>
      </c>
      <c r="H901" s="2">
        <v>5943</v>
      </c>
      <c r="I901" s="2">
        <v>9968</v>
      </c>
      <c r="J901" s="2">
        <v>455513</v>
      </c>
      <c r="K901" s="2">
        <v>14.71</v>
      </c>
      <c r="L901" s="2">
        <v>17</v>
      </c>
      <c r="M901" s="2">
        <v>7</v>
      </c>
      <c r="N901" s="2">
        <v>22.55</v>
      </c>
      <c r="O901" s="2">
        <v>68.790000000000006</v>
      </c>
      <c r="P901" s="2">
        <v>2.6</v>
      </c>
      <c r="Q901" s="2">
        <v>13088</v>
      </c>
      <c r="R901" s="2">
        <v>2110</v>
      </c>
      <c r="S901" s="2">
        <v>6</v>
      </c>
      <c r="T901">
        <f t="shared" si="42"/>
        <v>22208991</v>
      </c>
      <c r="U901">
        <f t="shared" si="43"/>
        <v>37250416</v>
      </c>
      <c r="V901">
        <f t="shared" si="44"/>
        <v>-15496938</v>
      </c>
    </row>
    <row r="902" spans="1:22" x14ac:dyDescent="0.3">
      <c r="A902" s="2" t="s">
        <v>919</v>
      </c>
      <c r="B902" s="2" t="s">
        <v>1594</v>
      </c>
      <c r="C902" s="2" t="s">
        <v>1634</v>
      </c>
      <c r="D902" s="2" t="s">
        <v>1637</v>
      </c>
      <c r="E902" s="2">
        <v>2023</v>
      </c>
      <c r="F902" s="2" t="s">
        <v>1641</v>
      </c>
      <c r="G902" s="2">
        <v>2201</v>
      </c>
      <c r="H902" s="2">
        <v>16963</v>
      </c>
      <c r="I902" s="2">
        <v>5377</v>
      </c>
      <c r="J902" s="2">
        <v>118323</v>
      </c>
      <c r="K902" s="2">
        <v>3.22</v>
      </c>
      <c r="L902" s="2">
        <v>15</v>
      </c>
      <c r="M902" s="2">
        <v>3.07</v>
      </c>
      <c r="N902" s="2">
        <v>11.16</v>
      </c>
      <c r="O902" s="2">
        <v>34.369999999999997</v>
      </c>
      <c r="P902" s="2">
        <v>1</v>
      </c>
      <c r="Q902" s="2">
        <v>6104</v>
      </c>
      <c r="R902" s="2">
        <v>4637</v>
      </c>
      <c r="S902" s="2">
        <v>6</v>
      </c>
      <c r="T902">
        <f t="shared" si="42"/>
        <v>37335563</v>
      </c>
      <c r="U902">
        <f t="shared" si="43"/>
        <v>11834777</v>
      </c>
      <c r="V902">
        <f t="shared" si="44"/>
        <v>25382463</v>
      </c>
    </row>
    <row r="903" spans="1:22" x14ac:dyDescent="0.3">
      <c r="A903" s="2" t="s">
        <v>920</v>
      </c>
      <c r="B903" s="2" t="s">
        <v>1589</v>
      </c>
      <c r="C903" s="2" t="s">
        <v>1633</v>
      </c>
      <c r="D903" s="2" t="s">
        <v>1635</v>
      </c>
      <c r="E903" s="2">
        <v>2024</v>
      </c>
      <c r="F903" s="2" t="s">
        <v>1641</v>
      </c>
      <c r="G903" s="2">
        <v>4068</v>
      </c>
      <c r="H903" s="2">
        <v>10055</v>
      </c>
      <c r="I903" s="2">
        <v>1527</v>
      </c>
      <c r="J903" s="2">
        <v>335960</v>
      </c>
      <c r="K903" s="2">
        <v>1.01</v>
      </c>
      <c r="L903" s="2">
        <v>19</v>
      </c>
      <c r="M903" s="2">
        <v>0.56999999999999995</v>
      </c>
      <c r="N903" s="2">
        <v>13.77</v>
      </c>
      <c r="O903" s="2">
        <v>24.08</v>
      </c>
      <c r="P903" s="2">
        <v>3</v>
      </c>
      <c r="Q903" s="2">
        <v>10952</v>
      </c>
      <c r="R903" s="2">
        <v>9960</v>
      </c>
      <c r="S903" s="2">
        <v>14</v>
      </c>
      <c r="T903">
        <f t="shared" si="42"/>
        <v>40903740</v>
      </c>
      <c r="U903">
        <f t="shared" si="43"/>
        <v>6211836</v>
      </c>
      <c r="V903">
        <f t="shared" si="44"/>
        <v>34355944</v>
      </c>
    </row>
    <row r="904" spans="1:22" x14ac:dyDescent="0.3">
      <c r="A904" s="2" t="s">
        <v>921</v>
      </c>
      <c r="B904" s="2" t="s">
        <v>1574</v>
      </c>
      <c r="C904" s="2" t="s">
        <v>1634</v>
      </c>
      <c r="D904" s="2" t="s">
        <v>1636</v>
      </c>
      <c r="E904" s="2">
        <v>2024</v>
      </c>
      <c r="F904" s="2" t="s">
        <v>1642</v>
      </c>
      <c r="G904" s="2">
        <v>3160</v>
      </c>
      <c r="H904" s="2">
        <v>18169</v>
      </c>
      <c r="I904" s="2">
        <v>11519</v>
      </c>
      <c r="J904" s="2">
        <v>90695</v>
      </c>
      <c r="K904" s="2">
        <v>8.92</v>
      </c>
      <c r="L904" s="2">
        <v>18</v>
      </c>
      <c r="M904" s="2">
        <v>3.43</v>
      </c>
      <c r="N904" s="2">
        <v>23.61</v>
      </c>
      <c r="O904" s="2">
        <v>72.92</v>
      </c>
      <c r="P904" s="2">
        <v>4</v>
      </c>
      <c r="Q904" s="2">
        <v>19442</v>
      </c>
      <c r="R904" s="2">
        <v>5068</v>
      </c>
      <c r="S904" s="2">
        <v>12</v>
      </c>
      <c r="T904">
        <f t="shared" si="42"/>
        <v>57414040</v>
      </c>
      <c r="U904">
        <f t="shared" si="43"/>
        <v>36400040</v>
      </c>
      <c r="V904">
        <f t="shared" si="44"/>
        <v>20923305</v>
      </c>
    </row>
    <row r="905" spans="1:22" x14ac:dyDescent="0.3">
      <c r="A905" s="2" t="s">
        <v>922</v>
      </c>
      <c r="B905" s="2" t="s">
        <v>1595</v>
      </c>
      <c r="C905" s="2" t="s">
        <v>1634</v>
      </c>
      <c r="D905" s="2" t="s">
        <v>1635</v>
      </c>
      <c r="E905" s="2">
        <v>2024</v>
      </c>
      <c r="F905" s="2" t="s">
        <v>1640</v>
      </c>
      <c r="G905" s="2">
        <v>2020</v>
      </c>
      <c r="H905" s="2">
        <v>1648</v>
      </c>
      <c r="I905" s="2">
        <v>12128</v>
      </c>
      <c r="J905" s="2">
        <v>462918</v>
      </c>
      <c r="K905" s="2">
        <v>11.08</v>
      </c>
      <c r="L905" s="2">
        <v>9</v>
      </c>
      <c r="M905" s="2">
        <v>6.67</v>
      </c>
      <c r="N905" s="2">
        <v>5.31</v>
      </c>
      <c r="O905" s="2">
        <v>35</v>
      </c>
      <c r="P905" s="2">
        <v>4.3</v>
      </c>
      <c r="Q905" s="2">
        <v>17899</v>
      </c>
      <c r="R905" s="2">
        <v>4862</v>
      </c>
      <c r="S905" s="2">
        <v>8</v>
      </c>
      <c r="T905">
        <f t="shared" si="42"/>
        <v>3328960</v>
      </c>
      <c r="U905">
        <f t="shared" si="43"/>
        <v>24498560</v>
      </c>
      <c r="V905">
        <f t="shared" si="44"/>
        <v>-21632518</v>
      </c>
    </row>
    <row r="906" spans="1:22" x14ac:dyDescent="0.3">
      <c r="A906" s="2" t="s">
        <v>923</v>
      </c>
      <c r="B906" s="2" t="s">
        <v>1596</v>
      </c>
      <c r="C906" s="2" t="s">
        <v>1634</v>
      </c>
      <c r="D906" s="2" t="s">
        <v>1637</v>
      </c>
      <c r="E906" s="2">
        <v>2024</v>
      </c>
      <c r="F906" s="2" t="s">
        <v>1640</v>
      </c>
      <c r="G906" s="2">
        <v>247</v>
      </c>
      <c r="H906" s="2">
        <v>14895</v>
      </c>
      <c r="I906" s="2">
        <v>14119</v>
      </c>
      <c r="J906" s="2">
        <v>468458</v>
      </c>
      <c r="K906" s="2">
        <v>0.49</v>
      </c>
      <c r="L906" s="2">
        <v>16</v>
      </c>
      <c r="M906" s="2">
        <v>1.03</v>
      </c>
      <c r="N906" s="2">
        <v>13</v>
      </c>
      <c r="O906" s="2">
        <v>83.16</v>
      </c>
      <c r="P906" s="2">
        <v>4.5</v>
      </c>
      <c r="Q906" s="2">
        <v>5105</v>
      </c>
      <c r="R906" s="2">
        <v>1151</v>
      </c>
      <c r="S906" s="2">
        <v>12</v>
      </c>
      <c r="T906">
        <f t="shared" si="42"/>
        <v>3679065</v>
      </c>
      <c r="U906">
        <f t="shared" si="43"/>
        <v>3487393</v>
      </c>
      <c r="V906">
        <f t="shared" si="44"/>
        <v>-276786</v>
      </c>
    </row>
    <row r="907" spans="1:22" x14ac:dyDescent="0.3">
      <c r="A907" s="2" t="s">
        <v>924</v>
      </c>
      <c r="B907" s="2" t="s">
        <v>1597</v>
      </c>
      <c r="C907" s="2" t="s">
        <v>1634</v>
      </c>
      <c r="D907" s="2" t="s">
        <v>1635</v>
      </c>
      <c r="E907" s="2">
        <v>2024</v>
      </c>
      <c r="F907" s="2" t="s">
        <v>1639</v>
      </c>
      <c r="G907" s="2">
        <v>2676</v>
      </c>
      <c r="H907" s="2">
        <v>6395</v>
      </c>
      <c r="I907" s="2">
        <v>8268</v>
      </c>
      <c r="J907" s="2">
        <v>105841</v>
      </c>
      <c r="K907" s="2">
        <v>9.8800000000000008</v>
      </c>
      <c r="L907" s="2">
        <v>12</v>
      </c>
      <c r="M907" s="2">
        <v>0.12</v>
      </c>
      <c r="N907" s="2">
        <v>11.87</v>
      </c>
      <c r="O907" s="2">
        <v>77.25</v>
      </c>
      <c r="P907" s="2">
        <v>3</v>
      </c>
      <c r="Q907" s="2">
        <v>14784</v>
      </c>
      <c r="R907" s="2">
        <v>2941</v>
      </c>
      <c r="S907" s="2">
        <v>14</v>
      </c>
      <c r="T907">
        <f t="shared" si="42"/>
        <v>17113020</v>
      </c>
      <c r="U907">
        <f t="shared" si="43"/>
        <v>22125168</v>
      </c>
      <c r="V907">
        <f t="shared" si="44"/>
        <v>-5117989</v>
      </c>
    </row>
    <row r="908" spans="1:22" x14ac:dyDescent="0.3">
      <c r="A908" s="2" t="s">
        <v>925</v>
      </c>
      <c r="B908" s="2" t="s">
        <v>1598</v>
      </c>
      <c r="C908" s="2" t="s">
        <v>1633</v>
      </c>
      <c r="D908" s="2" t="s">
        <v>1638</v>
      </c>
      <c r="E908" s="2">
        <v>2024</v>
      </c>
      <c r="F908" s="2" t="s">
        <v>1639</v>
      </c>
      <c r="G908" s="2">
        <v>1252</v>
      </c>
      <c r="H908" s="2">
        <v>18896</v>
      </c>
      <c r="I908" s="2">
        <v>1142</v>
      </c>
      <c r="J908" s="2">
        <v>440642</v>
      </c>
      <c r="K908" s="2">
        <v>7.98</v>
      </c>
      <c r="L908" s="2">
        <v>12</v>
      </c>
      <c r="M908" s="2">
        <v>1.4</v>
      </c>
      <c r="N908" s="2">
        <v>6.46</v>
      </c>
      <c r="O908" s="2">
        <v>77.81</v>
      </c>
      <c r="P908" s="2">
        <v>3.5</v>
      </c>
      <c r="Q908" s="2">
        <v>3107</v>
      </c>
      <c r="R908" s="2">
        <v>6718</v>
      </c>
      <c r="S908" s="2">
        <v>13</v>
      </c>
      <c r="T908">
        <f t="shared" si="42"/>
        <v>23657792</v>
      </c>
      <c r="U908">
        <f t="shared" si="43"/>
        <v>1429784</v>
      </c>
      <c r="V908">
        <f t="shared" si="44"/>
        <v>21787366</v>
      </c>
    </row>
    <row r="909" spans="1:22" x14ac:dyDescent="0.3">
      <c r="A909" s="2" t="s">
        <v>926</v>
      </c>
      <c r="B909" s="2" t="s">
        <v>1352</v>
      </c>
      <c r="C909" s="2" t="s">
        <v>1634</v>
      </c>
      <c r="D909" s="2" t="s">
        <v>1638</v>
      </c>
      <c r="E909" s="2">
        <v>2024</v>
      </c>
      <c r="F909" s="2" t="s">
        <v>1641</v>
      </c>
      <c r="G909" s="2">
        <v>2085</v>
      </c>
      <c r="H909" s="2">
        <v>12523</v>
      </c>
      <c r="I909" s="2">
        <v>2247</v>
      </c>
      <c r="J909" s="2">
        <v>248784</v>
      </c>
      <c r="K909" s="2">
        <v>1.55</v>
      </c>
      <c r="L909" s="2">
        <v>6</v>
      </c>
      <c r="M909" s="2">
        <v>7.16</v>
      </c>
      <c r="N909" s="2">
        <v>20.46</v>
      </c>
      <c r="O909" s="2">
        <v>71.73</v>
      </c>
      <c r="P909" s="2">
        <v>1.3</v>
      </c>
      <c r="Q909" s="2">
        <v>13209</v>
      </c>
      <c r="R909" s="2">
        <v>4823</v>
      </c>
      <c r="S909" s="2">
        <v>9</v>
      </c>
      <c r="T909">
        <f t="shared" si="42"/>
        <v>26110455</v>
      </c>
      <c r="U909">
        <f t="shared" si="43"/>
        <v>4684995</v>
      </c>
      <c r="V909">
        <f t="shared" si="44"/>
        <v>21176676</v>
      </c>
    </row>
    <row r="910" spans="1:22" x14ac:dyDescent="0.3">
      <c r="A910" s="2" t="s">
        <v>927</v>
      </c>
      <c r="B910" s="2" t="s">
        <v>1121</v>
      </c>
      <c r="C910" s="2" t="s">
        <v>1634</v>
      </c>
      <c r="D910" s="2" t="s">
        <v>1638</v>
      </c>
      <c r="E910" s="2">
        <v>2024</v>
      </c>
      <c r="F910" s="2" t="s">
        <v>1642</v>
      </c>
      <c r="G910" s="2">
        <v>527</v>
      </c>
      <c r="H910" s="2">
        <v>12199</v>
      </c>
      <c r="I910" s="2">
        <v>11371</v>
      </c>
      <c r="J910" s="2">
        <v>157096</v>
      </c>
      <c r="K910" s="2">
        <v>2.59</v>
      </c>
      <c r="L910" s="2">
        <v>9</v>
      </c>
      <c r="M910" s="2">
        <v>9.73</v>
      </c>
      <c r="N910" s="2">
        <v>22.49</v>
      </c>
      <c r="O910" s="2">
        <v>80.47</v>
      </c>
      <c r="P910" s="2">
        <v>3</v>
      </c>
      <c r="Q910" s="2">
        <v>3516</v>
      </c>
      <c r="R910" s="2">
        <v>7572</v>
      </c>
      <c r="S910" s="2">
        <v>10</v>
      </c>
      <c r="T910">
        <f t="shared" si="42"/>
        <v>6428873</v>
      </c>
      <c r="U910">
        <f t="shared" si="43"/>
        <v>5992517</v>
      </c>
      <c r="V910">
        <f t="shared" si="44"/>
        <v>279260</v>
      </c>
    </row>
    <row r="911" spans="1:22" x14ac:dyDescent="0.3">
      <c r="A911" s="2" t="s">
        <v>928</v>
      </c>
      <c r="B911" s="2" t="s">
        <v>1599</v>
      </c>
      <c r="C911" s="2" t="s">
        <v>1632</v>
      </c>
      <c r="D911" s="2" t="s">
        <v>1636</v>
      </c>
      <c r="E911" s="2">
        <v>2023</v>
      </c>
      <c r="F911" s="2" t="s">
        <v>1642</v>
      </c>
      <c r="G911" s="2">
        <v>1304</v>
      </c>
      <c r="H911" s="2">
        <v>11215</v>
      </c>
      <c r="I911" s="2">
        <v>7381</v>
      </c>
      <c r="J911" s="2">
        <v>142764</v>
      </c>
      <c r="K911" s="2">
        <v>8.52</v>
      </c>
      <c r="L911" s="2">
        <v>1</v>
      </c>
      <c r="M911" s="2">
        <v>9.83</v>
      </c>
      <c r="N911" s="2">
        <v>19.55</v>
      </c>
      <c r="O911" s="2">
        <v>74.459999999999994</v>
      </c>
      <c r="P911" s="2">
        <v>1.6</v>
      </c>
      <c r="Q911" s="2">
        <v>5074</v>
      </c>
      <c r="R911" s="2">
        <v>8013</v>
      </c>
      <c r="S911" s="2">
        <v>3</v>
      </c>
      <c r="T911">
        <f t="shared" si="42"/>
        <v>14624360</v>
      </c>
      <c r="U911">
        <f t="shared" si="43"/>
        <v>9624824</v>
      </c>
      <c r="V911">
        <f t="shared" si="44"/>
        <v>4856772</v>
      </c>
    </row>
    <row r="912" spans="1:22" x14ac:dyDescent="0.3">
      <c r="A912" s="2" t="s">
        <v>929</v>
      </c>
      <c r="B912" s="2" t="s">
        <v>1409</v>
      </c>
      <c r="C912" s="2" t="s">
        <v>1633</v>
      </c>
      <c r="D912" s="2" t="s">
        <v>1635</v>
      </c>
      <c r="E912" s="2">
        <v>2024</v>
      </c>
      <c r="F912" s="2" t="s">
        <v>1640</v>
      </c>
      <c r="G912" s="2">
        <v>972</v>
      </c>
      <c r="H912" s="2">
        <v>17663</v>
      </c>
      <c r="I912" s="2">
        <v>12651</v>
      </c>
      <c r="J912" s="2">
        <v>496790</v>
      </c>
      <c r="K912" s="2">
        <v>4.45</v>
      </c>
      <c r="L912" s="2">
        <v>3</v>
      </c>
      <c r="M912" s="2">
        <v>4.9400000000000004</v>
      </c>
      <c r="N912" s="2">
        <v>4.88</v>
      </c>
      <c r="O912" s="2">
        <v>58.2</v>
      </c>
      <c r="P912" s="2">
        <v>2.5</v>
      </c>
      <c r="Q912" s="2">
        <v>15041</v>
      </c>
      <c r="R912" s="2">
        <v>5624</v>
      </c>
      <c r="S912" s="2">
        <v>4</v>
      </c>
      <c r="T912">
        <f t="shared" si="42"/>
        <v>17168436</v>
      </c>
      <c r="U912">
        <f t="shared" si="43"/>
        <v>12296772</v>
      </c>
      <c r="V912">
        <f t="shared" si="44"/>
        <v>4374874</v>
      </c>
    </row>
    <row r="913" spans="1:22" x14ac:dyDescent="0.3">
      <c r="A913" s="2" t="s">
        <v>930</v>
      </c>
      <c r="B913" s="2" t="s">
        <v>1375</v>
      </c>
      <c r="C913" s="2" t="s">
        <v>1634</v>
      </c>
      <c r="D913" s="2" t="s">
        <v>1635</v>
      </c>
      <c r="E913" s="2">
        <v>2023</v>
      </c>
      <c r="F913" s="2" t="s">
        <v>1642</v>
      </c>
      <c r="G913" s="2">
        <v>469</v>
      </c>
      <c r="H913" s="2">
        <v>7282</v>
      </c>
      <c r="I913" s="2">
        <v>7117</v>
      </c>
      <c r="J913" s="2">
        <v>135744</v>
      </c>
      <c r="K913" s="2">
        <v>14.07</v>
      </c>
      <c r="L913" s="2">
        <v>5</v>
      </c>
      <c r="M913" s="2">
        <v>8.69</v>
      </c>
      <c r="N913" s="2">
        <v>2.17</v>
      </c>
      <c r="O913" s="2">
        <v>33.67</v>
      </c>
      <c r="P913" s="2">
        <v>2.2999999999999998</v>
      </c>
      <c r="Q913" s="2">
        <v>8774</v>
      </c>
      <c r="R913" s="2">
        <v>3684</v>
      </c>
      <c r="S913" s="2">
        <v>13</v>
      </c>
      <c r="T913">
        <f t="shared" si="42"/>
        <v>3415258</v>
      </c>
      <c r="U913">
        <f t="shared" si="43"/>
        <v>3337873</v>
      </c>
      <c r="V913">
        <f t="shared" si="44"/>
        <v>-58359</v>
      </c>
    </row>
    <row r="914" spans="1:22" x14ac:dyDescent="0.3">
      <c r="A914" s="2" t="s">
        <v>931</v>
      </c>
      <c r="B914" s="2" t="s">
        <v>1288</v>
      </c>
      <c r="C914" s="2" t="s">
        <v>1633</v>
      </c>
      <c r="D914" s="2" t="s">
        <v>1638</v>
      </c>
      <c r="E914" s="2">
        <v>2024</v>
      </c>
      <c r="F914" s="2" t="s">
        <v>1642</v>
      </c>
      <c r="G914" s="2">
        <v>2254</v>
      </c>
      <c r="H914" s="2">
        <v>18224</v>
      </c>
      <c r="I914" s="2">
        <v>1326</v>
      </c>
      <c r="J914" s="2">
        <v>340626</v>
      </c>
      <c r="K914" s="2">
        <v>12.28</v>
      </c>
      <c r="L914" s="2">
        <v>17</v>
      </c>
      <c r="M914" s="2">
        <v>7.37</v>
      </c>
      <c r="N914" s="2">
        <v>15.14</v>
      </c>
      <c r="O914" s="2">
        <v>81.06</v>
      </c>
      <c r="P914" s="2">
        <v>2.7</v>
      </c>
      <c r="Q914" s="2">
        <v>11435</v>
      </c>
      <c r="R914" s="2">
        <v>8639</v>
      </c>
      <c r="S914" s="2">
        <v>13</v>
      </c>
      <c r="T914">
        <f t="shared" si="42"/>
        <v>41076896</v>
      </c>
      <c r="U914">
        <f t="shared" si="43"/>
        <v>2988804</v>
      </c>
      <c r="V914">
        <f t="shared" si="44"/>
        <v>37747466</v>
      </c>
    </row>
    <row r="915" spans="1:22" x14ac:dyDescent="0.3">
      <c r="A915" s="2" t="s">
        <v>932</v>
      </c>
      <c r="B915" s="2" t="s">
        <v>1422</v>
      </c>
      <c r="C915" s="2" t="s">
        <v>1633</v>
      </c>
      <c r="D915" s="2" t="s">
        <v>1638</v>
      </c>
      <c r="E915" s="2">
        <v>2023</v>
      </c>
      <c r="F915" s="2" t="s">
        <v>1641</v>
      </c>
      <c r="G915" s="2">
        <v>2647</v>
      </c>
      <c r="H915" s="2">
        <v>4317</v>
      </c>
      <c r="I915" s="2">
        <v>10888</v>
      </c>
      <c r="J915" s="2">
        <v>59171</v>
      </c>
      <c r="K915" s="2">
        <v>14.75</v>
      </c>
      <c r="L915" s="2">
        <v>5</v>
      </c>
      <c r="M915" s="2">
        <v>5.01</v>
      </c>
      <c r="N915" s="2">
        <v>1.43</v>
      </c>
      <c r="O915" s="2">
        <v>77.25</v>
      </c>
      <c r="P915" s="2">
        <v>3.3</v>
      </c>
      <c r="Q915" s="2">
        <v>17248</v>
      </c>
      <c r="R915" s="2">
        <v>1363</v>
      </c>
      <c r="S915" s="2">
        <v>3</v>
      </c>
      <c r="T915">
        <f t="shared" si="42"/>
        <v>11427099</v>
      </c>
      <c r="U915">
        <f t="shared" si="43"/>
        <v>28820536</v>
      </c>
      <c r="V915">
        <f t="shared" si="44"/>
        <v>-17452608</v>
      </c>
    </row>
    <row r="916" spans="1:22" x14ac:dyDescent="0.3">
      <c r="A916" s="2" t="s">
        <v>933</v>
      </c>
      <c r="B916" s="2" t="s">
        <v>1247</v>
      </c>
      <c r="C916" s="2" t="s">
        <v>1632</v>
      </c>
      <c r="D916" s="2" t="s">
        <v>1638</v>
      </c>
      <c r="E916" s="2">
        <v>2023</v>
      </c>
      <c r="F916" s="2" t="s">
        <v>1641</v>
      </c>
      <c r="G916" s="2">
        <v>1170</v>
      </c>
      <c r="H916" s="2">
        <v>16596</v>
      </c>
      <c r="I916" s="2">
        <v>13746</v>
      </c>
      <c r="J916" s="2">
        <v>150755</v>
      </c>
      <c r="K916" s="2">
        <v>3.9</v>
      </c>
      <c r="L916" s="2">
        <v>16</v>
      </c>
      <c r="M916" s="2">
        <v>5.73</v>
      </c>
      <c r="N916" s="2">
        <v>16.82</v>
      </c>
      <c r="O916" s="2">
        <v>47.83</v>
      </c>
      <c r="P916" s="2">
        <v>4.5999999999999996</v>
      </c>
      <c r="Q916" s="2">
        <v>7906</v>
      </c>
      <c r="R916" s="2">
        <v>4765</v>
      </c>
      <c r="S916" s="2">
        <v>11</v>
      </c>
      <c r="T916">
        <f t="shared" si="42"/>
        <v>19417320</v>
      </c>
      <c r="U916">
        <f t="shared" si="43"/>
        <v>16082820</v>
      </c>
      <c r="V916">
        <f t="shared" si="44"/>
        <v>3183745</v>
      </c>
    </row>
    <row r="917" spans="1:22" x14ac:dyDescent="0.3">
      <c r="A917" s="2" t="s">
        <v>934</v>
      </c>
      <c r="B917" s="2" t="s">
        <v>1163</v>
      </c>
      <c r="C917" s="2" t="s">
        <v>1634</v>
      </c>
      <c r="D917" s="2" t="s">
        <v>1638</v>
      </c>
      <c r="E917" s="2">
        <v>2023</v>
      </c>
      <c r="F917" s="2" t="s">
        <v>1640</v>
      </c>
      <c r="G917" s="2">
        <v>3118</v>
      </c>
      <c r="H917" s="2">
        <v>6799</v>
      </c>
      <c r="I917" s="2">
        <v>11065</v>
      </c>
      <c r="J917" s="2">
        <v>158125</v>
      </c>
      <c r="K917" s="2">
        <v>14.55</v>
      </c>
      <c r="L917" s="2">
        <v>13</v>
      </c>
      <c r="M917" s="2">
        <v>1.37</v>
      </c>
      <c r="N917" s="2">
        <v>13.26</v>
      </c>
      <c r="O917" s="2">
        <v>13.13</v>
      </c>
      <c r="P917" s="2">
        <v>2.6</v>
      </c>
      <c r="Q917" s="2">
        <v>13326</v>
      </c>
      <c r="R917" s="2">
        <v>8114</v>
      </c>
      <c r="S917" s="2">
        <v>8</v>
      </c>
      <c r="T917">
        <f t="shared" si="42"/>
        <v>21199282</v>
      </c>
      <c r="U917">
        <f t="shared" si="43"/>
        <v>34500670</v>
      </c>
      <c r="V917">
        <f t="shared" si="44"/>
        <v>-13459513</v>
      </c>
    </row>
    <row r="918" spans="1:22" x14ac:dyDescent="0.3">
      <c r="A918" s="2" t="s">
        <v>935</v>
      </c>
      <c r="B918" s="2" t="s">
        <v>1600</v>
      </c>
      <c r="C918" s="2" t="s">
        <v>1632</v>
      </c>
      <c r="D918" s="2" t="s">
        <v>1635</v>
      </c>
      <c r="E918" s="2">
        <v>2024</v>
      </c>
      <c r="F918" s="2" t="s">
        <v>1642</v>
      </c>
      <c r="G918" s="2">
        <v>1000</v>
      </c>
      <c r="H918" s="2">
        <v>11417</v>
      </c>
      <c r="I918" s="2">
        <v>13907</v>
      </c>
      <c r="J918" s="2">
        <v>442866</v>
      </c>
      <c r="K918" s="2">
        <v>6.47</v>
      </c>
      <c r="L918" s="2">
        <v>10</v>
      </c>
      <c r="M918" s="2">
        <v>9.3800000000000008</v>
      </c>
      <c r="N918" s="2">
        <v>16.57</v>
      </c>
      <c r="O918" s="2">
        <v>61.08</v>
      </c>
      <c r="P918" s="2">
        <v>4.9000000000000004</v>
      </c>
      <c r="Q918" s="2">
        <v>18972</v>
      </c>
      <c r="R918" s="2">
        <v>1451</v>
      </c>
      <c r="S918" s="2">
        <v>13</v>
      </c>
      <c r="T918">
        <f t="shared" si="42"/>
        <v>11417000</v>
      </c>
      <c r="U918">
        <f t="shared" si="43"/>
        <v>13907000</v>
      </c>
      <c r="V918">
        <f t="shared" si="44"/>
        <v>-2932866</v>
      </c>
    </row>
    <row r="919" spans="1:22" x14ac:dyDescent="0.3">
      <c r="A919" s="2" t="s">
        <v>936</v>
      </c>
      <c r="B919" s="2" t="s">
        <v>1601</v>
      </c>
      <c r="C919" s="2" t="s">
        <v>1632</v>
      </c>
      <c r="D919" s="2" t="s">
        <v>1638</v>
      </c>
      <c r="E919" s="2">
        <v>2024</v>
      </c>
      <c r="F919" s="2" t="s">
        <v>1640</v>
      </c>
      <c r="G919" s="2">
        <v>2386</v>
      </c>
      <c r="H919" s="2">
        <v>19573</v>
      </c>
      <c r="I919" s="2">
        <v>7548</v>
      </c>
      <c r="J919" s="2">
        <v>418226</v>
      </c>
      <c r="K919" s="2">
        <v>5.21</v>
      </c>
      <c r="L919" s="2">
        <v>18</v>
      </c>
      <c r="M919" s="2">
        <v>3.52</v>
      </c>
      <c r="N919" s="2">
        <v>14.75</v>
      </c>
      <c r="O919" s="2">
        <v>14.05</v>
      </c>
      <c r="P919" s="2">
        <v>4</v>
      </c>
      <c r="Q919" s="2">
        <v>2861</v>
      </c>
      <c r="R919" s="2">
        <v>7080</v>
      </c>
      <c r="S919" s="2">
        <v>3</v>
      </c>
      <c r="T919">
        <f t="shared" si="42"/>
        <v>46701178</v>
      </c>
      <c r="U919">
        <f t="shared" si="43"/>
        <v>18009528</v>
      </c>
      <c r="V919">
        <f t="shared" si="44"/>
        <v>28273424</v>
      </c>
    </row>
    <row r="920" spans="1:22" x14ac:dyDescent="0.3">
      <c r="A920" s="2" t="s">
        <v>937</v>
      </c>
      <c r="B920" s="2" t="s">
        <v>1058</v>
      </c>
      <c r="C920" s="2" t="s">
        <v>1633</v>
      </c>
      <c r="D920" s="2" t="s">
        <v>1638</v>
      </c>
      <c r="E920" s="2">
        <v>2023</v>
      </c>
      <c r="F920" s="2" t="s">
        <v>1642</v>
      </c>
      <c r="G920" s="2">
        <v>2293</v>
      </c>
      <c r="H920" s="2">
        <v>4767</v>
      </c>
      <c r="I920" s="2">
        <v>1205</v>
      </c>
      <c r="J920" s="2">
        <v>53696</v>
      </c>
      <c r="K920" s="2">
        <v>0.76</v>
      </c>
      <c r="L920" s="2">
        <v>1</v>
      </c>
      <c r="M920" s="2">
        <v>4.46</v>
      </c>
      <c r="N920" s="2">
        <v>10.57</v>
      </c>
      <c r="O920" s="2">
        <v>84.1</v>
      </c>
      <c r="P920" s="2">
        <v>3</v>
      </c>
      <c r="Q920" s="2">
        <v>5973</v>
      </c>
      <c r="R920" s="2">
        <v>7290</v>
      </c>
      <c r="S920" s="2">
        <v>13</v>
      </c>
      <c r="T920">
        <f t="shared" si="42"/>
        <v>10930731</v>
      </c>
      <c r="U920">
        <f t="shared" si="43"/>
        <v>2763065</v>
      </c>
      <c r="V920">
        <f t="shared" si="44"/>
        <v>8113970</v>
      </c>
    </row>
    <row r="921" spans="1:22" x14ac:dyDescent="0.3">
      <c r="A921" s="2" t="s">
        <v>938</v>
      </c>
      <c r="B921" s="2" t="s">
        <v>1174</v>
      </c>
      <c r="C921" s="2" t="s">
        <v>1634</v>
      </c>
      <c r="D921" s="2" t="s">
        <v>1638</v>
      </c>
      <c r="E921" s="2">
        <v>2023</v>
      </c>
      <c r="F921" s="2" t="s">
        <v>1640</v>
      </c>
      <c r="G921" s="2">
        <v>2695</v>
      </c>
      <c r="H921" s="2">
        <v>5906</v>
      </c>
      <c r="I921" s="2">
        <v>8786</v>
      </c>
      <c r="J921" s="2">
        <v>176310</v>
      </c>
      <c r="K921" s="2">
        <v>0.79</v>
      </c>
      <c r="L921" s="2">
        <v>2</v>
      </c>
      <c r="M921" s="2">
        <v>6.72</v>
      </c>
      <c r="N921" s="2">
        <v>5.0199999999999996</v>
      </c>
      <c r="O921" s="2">
        <v>86.93</v>
      </c>
      <c r="P921" s="2">
        <v>3.6</v>
      </c>
      <c r="Q921" s="2">
        <v>8819</v>
      </c>
      <c r="R921" s="2">
        <v>3927</v>
      </c>
      <c r="S921" s="2">
        <v>3</v>
      </c>
      <c r="T921">
        <f t="shared" si="42"/>
        <v>15916670</v>
      </c>
      <c r="U921">
        <f t="shared" si="43"/>
        <v>23678270</v>
      </c>
      <c r="V921">
        <f t="shared" si="44"/>
        <v>-7937910</v>
      </c>
    </row>
    <row r="922" spans="1:22" x14ac:dyDescent="0.3">
      <c r="A922" s="2" t="s">
        <v>939</v>
      </c>
      <c r="B922" s="2" t="s">
        <v>1410</v>
      </c>
      <c r="C922" s="2" t="s">
        <v>1632</v>
      </c>
      <c r="D922" s="2" t="s">
        <v>1635</v>
      </c>
      <c r="E922" s="2">
        <v>2023</v>
      </c>
      <c r="F922" s="2" t="s">
        <v>1641</v>
      </c>
      <c r="G922" s="2">
        <v>1907</v>
      </c>
      <c r="H922" s="2">
        <v>19326</v>
      </c>
      <c r="I922" s="2">
        <v>10565</v>
      </c>
      <c r="J922" s="2">
        <v>463274</v>
      </c>
      <c r="K922" s="2">
        <v>10.38</v>
      </c>
      <c r="L922" s="2">
        <v>10</v>
      </c>
      <c r="M922" s="2">
        <v>3.34</v>
      </c>
      <c r="N922" s="2">
        <v>7.64</v>
      </c>
      <c r="O922" s="2">
        <v>25.16</v>
      </c>
      <c r="P922" s="2">
        <v>1.4</v>
      </c>
      <c r="Q922" s="2">
        <v>10167</v>
      </c>
      <c r="R922" s="2">
        <v>8961</v>
      </c>
      <c r="S922" s="2">
        <v>3</v>
      </c>
      <c r="T922">
        <f t="shared" si="42"/>
        <v>36854682</v>
      </c>
      <c r="U922">
        <f t="shared" si="43"/>
        <v>20147455</v>
      </c>
      <c r="V922">
        <f t="shared" si="44"/>
        <v>16243953</v>
      </c>
    </row>
    <row r="923" spans="1:22" x14ac:dyDescent="0.3">
      <c r="A923" s="2" t="s">
        <v>940</v>
      </c>
      <c r="B923" s="2" t="s">
        <v>1602</v>
      </c>
      <c r="C923" s="2" t="s">
        <v>1632</v>
      </c>
      <c r="D923" s="2" t="s">
        <v>1636</v>
      </c>
      <c r="E923" s="2">
        <v>2024</v>
      </c>
      <c r="F923" s="2" t="s">
        <v>1642</v>
      </c>
      <c r="G923" s="2">
        <v>4662</v>
      </c>
      <c r="H923" s="2">
        <v>11882</v>
      </c>
      <c r="I923" s="2">
        <v>14899</v>
      </c>
      <c r="J923" s="2">
        <v>201385</v>
      </c>
      <c r="K923" s="2">
        <v>6.87</v>
      </c>
      <c r="L923" s="2">
        <v>5</v>
      </c>
      <c r="M923" s="2">
        <v>2.54</v>
      </c>
      <c r="N923" s="2">
        <v>13.11</v>
      </c>
      <c r="O923" s="2">
        <v>64.11</v>
      </c>
      <c r="P923" s="2">
        <v>4.4000000000000004</v>
      </c>
      <c r="Q923" s="2">
        <v>10981</v>
      </c>
      <c r="R923" s="2">
        <v>2746</v>
      </c>
      <c r="S923" s="2">
        <v>13</v>
      </c>
      <c r="T923">
        <f t="shared" si="42"/>
        <v>55393884</v>
      </c>
      <c r="U923">
        <f t="shared" si="43"/>
        <v>69459138</v>
      </c>
      <c r="V923">
        <f t="shared" si="44"/>
        <v>-14266639</v>
      </c>
    </row>
    <row r="924" spans="1:22" x14ac:dyDescent="0.3">
      <c r="A924" s="2" t="s">
        <v>941</v>
      </c>
      <c r="B924" s="2" t="s">
        <v>1369</v>
      </c>
      <c r="C924" s="2" t="s">
        <v>1634</v>
      </c>
      <c r="D924" s="2" t="s">
        <v>1635</v>
      </c>
      <c r="E924" s="2">
        <v>2023</v>
      </c>
      <c r="F924" s="2" t="s">
        <v>1642</v>
      </c>
      <c r="G924" s="2">
        <v>1915</v>
      </c>
      <c r="H924" s="2">
        <v>5937</v>
      </c>
      <c r="I924" s="2">
        <v>13592</v>
      </c>
      <c r="J924" s="2">
        <v>331293</v>
      </c>
      <c r="K924" s="2">
        <v>3.4</v>
      </c>
      <c r="L924" s="2">
        <v>13</v>
      </c>
      <c r="M924" s="2">
        <v>6.31</v>
      </c>
      <c r="N924" s="2">
        <v>16.3</v>
      </c>
      <c r="O924" s="2">
        <v>17.38</v>
      </c>
      <c r="P924" s="2">
        <v>3.3</v>
      </c>
      <c r="Q924" s="2">
        <v>10020</v>
      </c>
      <c r="R924" s="2">
        <v>366</v>
      </c>
      <c r="S924" s="2">
        <v>14</v>
      </c>
      <c r="T924">
        <f t="shared" si="42"/>
        <v>11369355</v>
      </c>
      <c r="U924">
        <f t="shared" si="43"/>
        <v>26028680</v>
      </c>
      <c r="V924">
        <f t="shared" si="44"/>
        <v>-14990618</v>
      </c>
    </row>
    <row r="925" spans="1:22" x14ac:dyDescent="0.3">
      <c r="A925" s="2" t="s">
        <v>942</v>
      </c>
      <c r="B925" s="2" t="s">
        <v>1267</v>
      </c>
      <c r="C925" s="2" t="s">
        <v>1632</v>
      </c>
      <c r="D925" s="2" t="s">
        <v>1636</v>
      </c>
      <c r="E925" s="2">
        <v>2024</v>
      </c>
      <c r="F925" s="2" t="s">
        <v>1642</v>
      </c>
      <c r="G925" s="2">
        <v>2962</v>
      </c>
      <c r="H925" s="2">
        <v>6935</v>
      </c>
      <c r="I925" s="2">
        <v>4540</v>
      </c>
      <c r="J925" s="2">
        <v>442208</v>
      </c>
      <c r="K925" s="2">
        <v>9.2100000000000009</v>
      </c>
      <c r="L925" s="2">
        <v>18</v>
      </c>
      <c r="M925" s="2">
        <v>0.25</v>
      </c>
      <c r="N925" s="2">
        <v>19.489999999999998</v>
      </c>
      <c r="O925" s="2">
        <v>68.36</v>
      </c>
      <c r="P925" s="2">
        <v>4.9000000000000004</v>
      </c>
      <c r="Q925" s="2">
        <v>19070</v>
      </c>
      <c r="R925" s="2">
        <v>9730</v>
      </c>
      <c r="S925" s="2">
        <v>5</v>
      </c>
      <c r="T925">
        <f t="shared" si="42"/>
        <v>20541470</v>
      </c>
      <c r="U925">
        <f t="shared" si="43"/>
        <v>13447480</v>
      </c>
      <c r="V925">
        <f t="shared" si="44"/>
        <v>6651782</v>
      </c>
    </row>
    <row r="926" spans="1:22" x14ac:dyDescent="0.3">
      <c r="A926" s="2" t="s">
        <v>943</v>
      </c>
      <c r="B926" s="2" t="s">
        <v>1603</v>
      </c>
      <c r="C926" s="2" t="s">
        <v>1633</v>
      </c>
      <c r="D926" s="2" t="s">
        <v>1637</v>
      </c>
      <c r="E926" s="2">
        <v>2023</v>
      </c>
      <c r="F926" s="2" t="s">
        <v>1640</v>
      </c>
      <c r="G926" s="2">
        <v>2903</v>
      </c>
      <c r="H926" s="2">
        <v>5607</v>
      </c>
      <c r="I926" s="2">
        <v>13266</v>
      </c>
      <c r="J926" s="2">
        <v>365665</v>
      </c>
      <c r="K926" s="2">
        <v>3.79</v>
      </c>
      <c r="L926" s="2">
        <v>15</v>
      </c>
      <c r="M926" s="2">
        <v>7.21</v>
      </c>
      <c r="N926" s="2">
        <v>19.18</v>
      </c>
      <c r="O926" s="2">
        <v>37.78</v>
      </c>
      <c r="P926" s="2">
        <v>3.5</v>
      </c>
      <c r="Q926" s="2">
        <v>5036</v>
      </c>
      <c r="R926" s="2">
        <v>7534</v>
      </c>
      <c r="S926" s="2">
        <v>2</v>
      </c>
      <c r="T926">
        <f t="shared" si="42"/>
        <v>16277121</v>
      </c>
      <c r="U926">
        <f t="shared" si="43"/>
        <v>38511198</v>
      </c>
      <c r="V926">
        <f t="shared" si="44"/>
        <v>-22599742</v>
      </c>
    </row>
    <row r="927" spans="1:22" x14ac:dyDescent="0.3">
      <c r="A927" s="2" t="s">
        <v>944</v>
      </c>
      <c r="B927" s="2" t="s">
        <v>1201</v>
      </c>
      <c r="C927" s="2" t="s">
        <v>1632</v>
      </c>
      <c r="D927" s="2" t="s">
        <v>1637</v>
      </c>
      <c r="E927" s="2">
        <v>2023</v>
      </c>
      <c r="F927" s="2" t="s">
        <v>1639</v>
      </c>
      <c r="G927" s="2">
        <v>4960</v>
      </c>
      <c r="H927" s="2">
        <v>2060</v>
      </c>
      <c r="I927" s="2">
        <v>13219</v>
      </c>
      <c r="J927" s="2">
        <v>95740</v>
      </c>
      <c r="K927" s="2">
        <v>8.66</v>
      </c>
      <c r="L927" s="2">
        <v>6</v>
      </c>
      <c r="M927" s="2">
        <v>5.14</v>
      </c>
      <c r="N927" s="2">
        <v>24.32</v>
      </c>
      <c r="O927" s="2">
        <v>64.48</v>
      </c>
      <c r="P927" s="2">
        <v>4.3</v>
      </c>
      <c r="Q927" s="2">
        <v>3273</v>
      </c>
      <c r="R927" s="2">
        <v>1122</v>
      </c>
      <c r="S927" s="2">
        <v>3</v>
      </c>
      <c r="T927">
        <f t="shared" si="42"/>
        <v>10217600</v>
      </c>
      <c r="U927">
        <f t="shared" si="43"/>
        <v>65566240</v>
      </c>
      <c r="V927">
        <f t="shared" si="44"/>
        <v>-55444380</v>
      </c>
    </row>
    <row r="928" spans="1:22" x14ac:dyDescent="0.3">
      <c r="A928" s="2" t="s">
        <v>945</v>
      </c>
      <c r="B928" s="2" t="s">
        <v>1129</v>
      </c>
      <c r="C928" s="2" t="s">
        <v>1632</v>
      </c>
      <c r="D928" s="2" t="s">
        <v>1638</v>
      </c>
      <c r="E928" s="2">
        <v>2023</v>
      </c>
      <c r="F928" s="2" t="s">
        <v>1642</v>
      </c>
      <c r="G928" s="2">
        <v>3278</v>
      </c>
      <c r="H928" s="2">
        <v>13829</v>
      </c>
      <c r="I928" s="2">
        <v>2646</v>
      </c>
      <c r="J928" s="2">
        <v>156611</v>
      </c>
      <c r="K928" s="2">
        <v>5.39</v>
      </c>
      <c r="L928" s="2">
        <v>7</v>
      </c>
      <c r="M928" s="2">
        <v>6.06</v>
      </c>
      <c r="N928" s="2">
        <v>7.15</v>
      </c>
      <c r="O928" s="2">
        <v>39.83</v>
      </c>
      <c r="P928" s="2">
        <v>4.2</v>
      </c>
      <c r="Q928" s="2">
        <v>11755</v>
      </c>
      <c r="R928" s="2">
        <v>8047</v>
      </c>
      <c r="S928" s="2">
        <v>4</v>
      </c>
      <c r="T928">
        <f t="shared" si="42"/>
        <v>45331462</v>
      </c>
      <c r="U928">
        <f t="shared" si="43"/>
        <v>8673588</v>
      </c>
      <c r="V928">
        <f t="shared" si="44"/>
        <v>36501263</v>
      </c>
    </row>
    <row r="929" spans="1:22" x14ac:dyDescent="0.3">
      <c r="A929" s="2" t="s">
        <v>946</v>
      </c>
      <c r="B929" s="2" t="s">
        <v>1604</v>
      </c>
      <c r="C929" s="2" t="s">
        <v>1634</v>
      </c>
      <c r="D929" s="2" t="s">
        <v>1638</v>
      </c>
      <c r="E929" s="2">
        <v>2023</v>
      </c>
      <c r="F929" s="2" t="s">
        <v>1642</v>
      </c>
      <c r="G929" s="2">
        <v>3769</v>
      </c>
      <c r="H929" s="2">
        <v>3326</v>
      </c>
      <c r="I929" s="2">
        <v>2278</v>
      </c>
      <c r="J929" s="2">
        <v>448172</v>
      </c>
      <c r="K929" s="2">
        <v>12.35</v>
      </c>
      <c r="L929" s="2">
        <v>18</v>
      </c>
      <c r="M929" s="2">
        <v>6.32</v>
      </c>
      <c r="N929" s="2">
        <v>1.78</v>
      </c>
      <c r="O929" s="2">
        <v>21.65</v>
      </c>
      <c r="P929" s="2">
        <v>2.4</v>
      </c>
      <c r="Q929" s="2">
        <v>4058</v>
      </c>
      <c r="R929" s="2">
        <v>2137</v>
      </c>
      <c r="S929" s="2">
        <v>8</v>
      </c>
      <c r="T929">
        <f t="shared" si="42"/>
        <v>12535694</v>
      </c>
      <c r="U929">
        <f t="shared" si="43"/>
        <v>8585782</v>
      </c>
      <c r="V929">
        <f t="shared" si="44"/>
        <v>3501740</v>
      </c>
    </row>
    <row r="930" spans="1:22" x14ac:dyDescent="0.3">
      <c r="A930" s="2" t="s">
        <v>947</v>
      </c>
      <c r="B930" s="2" t="s">
        <v>1226</v>
      </c>
      <c r="C930" s="2" t="s">
        <v>1633</v>
      </c>
      <c r="D930" s="2" t="s">
        <v>1638</v>
      </c>
      <c r="E930" s="2">
        <v>2023</v>
      </c>
      <c r="F930" s="2" t="s">
        <v>1641</v>
      </c>
      <c r="G930" s="2">
        <v>3278</v>
      </c>
      <c r="H930" s="2">
        <v>12921</v>
      </c>
      <c r="I930" s="2">
        <v>11387</v>
      </c>
      <c r="J930" s="2">
        <v>298922</v>
      </c>
      <c r="K930" s="2">
        <v>12.31</v>
      </c>
      <c r="L930" s="2">
        <v>19</v>
      </c>
      <c r="M930" s="2">
        <v>5.27</v>
      </c>
      <c r="N930" s="2">
        <v>8.64</v>
      </c>
      <c r="O930" s="2">
        <v>42.49</v>
      </c>
      <c r="P930" s="2">
        <v>2</v>
      </c>
      <c r="Q930" s="2">
        <v>6579</v>
      </c>
      <c r="R930" s="2">
        <v>8856</v>
      </c>
      <c r="S930" s="2">
        <v>11</v>
      </c>
      <c r="T930">
        <f t="shared" si="42"/>
        <v>42355038</v>
      </c>
      <c r="U930">
        <f t="shared" si="43"/>
        <v>37326586</v>
      </c>
      <c r="V930">
        <f t="shared" si="44"/>
        <v>4729530</v>
      </c>
    </row>
    <row r="931" spans="1:22" x14ac:dyDescent="0.3">
      <c r="A931" s="2" t="s">
        <v>948</v>
      </c>
      <c r="B931" s="2" t="s">
        <v>1605</v>
      </c>
      <c r="C931" s="2" t="s">
        <v>1633</v>
      </c>
      <c r="D931" s="2" t="s">
        <v>1637</v>
      </c>
      <c r="E931" s="2">
        <v>2023</v>
      </c>
      <c r="F931" s="2" t="s">
        <v>1640</v>
      </c>
      <c r="G931" s="2">
        <v>2421</v>
      </c>
      <c r="H931" s="2">
        <v>13765</v>
      </c>
      <c r="I931" s="2">
        <v>1571</v>
      </c>
      <c r="J931" s="2">
        <v>378785</v>
      </c>
      <c r="K931" s="2">
        <v>7.16</v>
      </c>
      <c r="L931" s="2">
        <v>15</v>
      </c>
      <c r="M931" s="2">
        <v>5.83</v>
      </c>
      <c r="N931" s="2">
        <v>18.579999999999998</v>
      </c>
      <c r="O931" s="2">
        <v>19.010000000000002</v>
      </c>
      <c r="P931" s="2">
        <v>2.7</v>
      </c>
      <c r="Q931" s="2">
        <v>15841</v>
      </c>
      <c r="R931" s="2">
        <v>7878</v>
      </c>
      <c r="S931" s="2">
        <v>2</v>
      </c>
      <c r="T931">
        <f t="shared" si="42"/>
        <v>33325065</v>
      </c>
      <c r="U931">
        <f t="shared" si="43"/>
        <v>3803391</v>
      </c>
      <c r="V931">
        <f t="shared" si="44"/>
        <v>29142889</v>
      </c>
    </row>
    <row r="932" spans="1:22" x14ac:dyDescent="0.3">
      <c r="A932" s="2" t="s">
        <v>949</v>
      </c>
      <c r="B932" s="2" t="s">
        <v>1606</v>
      </c>
      <c r="C932" s="2" t="s">
        <v>1632</v>
      </c>
      <c r="D932" s="2" t="s">
        <v>1637</v>
      </c>
      <c r="E932" s="2">
        <v>2024</v>
      </c>
      <c r="F932" s="2" t="s">
        <v>1640</v>
      </c>
      <c r="G932" s="2">
        <v>2941</v>
      </c>
      <c r="H932" s="2">
        <v>9129</v>
      </c>
      <c r="I932" s="2">
        <v>6325</v>
      </c>
      <c r="J932" s="2">
        <v>113811</v>
      </c>
      <c r="K932" s="2">
        <v>5.26</v>
      </c>
      <c r="L932" s="2">
        <v>6</v>
      </c>
      <c r="M932" s="2">
        <v>6.84</v>
      </c>
      <c r="N932" s="2">
        <v>10.95</v>
      </c>
      <c r="O932" s="2">
        <v>56.15</v>
      </c>
      <c r="P932" s="2">
        <v>2.9</v>
      </c>
      <c r="Q932" s="2">
        <v>11481</v>
      </c>
      <c r="R932" s="2">
        <v>1159</v>
      </c>
      <c r="S932" s="2">
        <v>7</v>
      </c>
      <c r="T932">
        <f t="shared" si="42"/>
        <v>26848389</v>
      </c>
      <c r="U932">
        <f t="shared" si="43"/>
        <v>18601825</v>
      </c>
      <c r="V932">
        <f t="shared" si="44"/>
        <v>8132753</v>
      </c>
    </row>
    <row r="933" spans="1:22" x14ac:dyDescent="0.3">
      <c r="A933" s="2" t="s">
        <v>950</v>
      </c>
      <c r="B933" s="2" t="s">
        <v>1267</v>
      </c>
      <c r="C933" s="2" t="s">
        <v>1633</v>
      </c>
      <c r="D933" s="2" t="s">
        <v>1635</v>
      </c>
      <c r="E933" s="2">
        <v>2024</v>
      </c>
      <c r="F933" s="2" t="s">
        <v>1642</v>
      </c>
      <c r="G933" s="2">
        <v>3806</v>
      </c>
      <c r="H933" s="2">
        <v>9825</v>
      </c>
      <c r="I933" s="2">
        <v>9570</v>
      </c>
      <c r="J933" s="2">
        <v>495376</v>
      </c>
      <c r="K933" s="2">
        <v>5.44</v>
      </c>
      <c r="L933" s="2">
        <v>8</v>
      </c>
      <c r="M933" s="2">
        <v>7.53</v>
      </c>
      <c r="N933" s="2">
        <v>20.440000000000001</v>
      </c>
      <c r="O933" s="2">
        <v>13.28</v>
      </c>
      <c r="P933" s="2">
        <v>2</v>
      </c>
      <c r="Q933" s="2">
        <v>5024</v>
      </c>
      <c r="R933" s="2">
        <v>1524</v>
      </c>
      <c r="S933" s="2">
        <v>4</v>
      </c>
      <c r="T933">
        <f t="shared" si="42"/>
        <v>37393950</v>
      </c>
      <c r="U933">
        <f t="shared" si="43"/>
        <v>36423420</v>
      </c>
      <c r="V933">
        <f t="shared" si="44"/>
        <v>475154</v>
      </c>
    </row>
    <row r="934" spans="1:22" x14ac:dyDescent="0.3">
      <c r="A934" s="2" t="s">
        <v>951</v>
      </c>
      <c r="B934" s="2" t="s">
        <v>1057</v>
      </c>
      <c r="C934" s="2" t="s">
        <v>1634</v>
      </c>
      <c r="D934" s="2" t="s">
        <v>1638</v>
      </c>
      <c r="E934" s="2">
        <v>2023</v>
      </c>
      <c r="F934" s="2" t="s">
        <v>1642</v>
      </c>
      <c r="G934" s="2">
        <v>4275</v>
      </c>
      <c r="H934" s="2">
        <v>9193</v>
      </c>
      <c r="I934" s="2">
        <v>11893</v>
      </c>
      <c r="J934" s="2">
        <v>232385</v>
      </c>
      <c r="K934" s="2">
        <v>12.09</v>
      </c>
      <c r="L934" s="2">
        <v>12</v>
      </c>
      <c r="M934" s="2">
        <v>7.27</v>
      </c>
      <c r="N934" s="2">
        <v>13.73</v>
      </c>
      <c r="O934" s="2">
        <v>52.19</v>
      </c>
      <c r="P934" s="2">
        <v>4.5999999999999996</v>
      </c>
      <c r="Q934" s="2">
        <v>10498</v>
      </c>
      <c r="R934" s="2">
        <v>4223</v>
      </c>
      <c r="S934" s="2">
        <v>4</v>
      </c>
      <c r="T934">
        <f t="shared" si="42"/>
        <v>39300075</v>
      </c>
      <c r="U934">
        <f t="shared" si="43"/>
        <v>50842575</v>
      </c>
      <c r="V934">
        <f t="shared" si="44"/>
        <v>-11774885</v>
      </c>
    </row>
    <row r="935" spans="1:22" x14ac:dyDescent="0.3">
      <c r="A935" s="2" t="s">
        <v>952</v>
      </c>
      <c r="B935" s="2" t="s">
        <v>1515</v>
      </c>
      <c r="C935" s="2" t="s">
        <v>1634</v>
      </c>
      <c r="D935" s="2" t="s">
        <v>1636</v>
      </c>
      <c r="E935" s="2">
        <v>2024</v>
      </c>
      <c r="F935" s="2" t="s">
        <v>1639</v>
      </c>
      <c r="G935" s="2">
        <v>144</v>
      </c>
      <c r="H935" s="2">
        <v>9764</v>
      </c>
      <c r="I935" s="2">
        <v>14603</v>
      </c>
      <c r="J935" s="2">
        <v>113232</v>
      </c>
      <c r="K935" s="2">
        <v>4.92</v>
      </c>
      <c r="L935" s="2">
        <v>0</v>
      </c>
      <c r="M935" s="2">
        <v>8.6999999999999993</v>
      </c>
      <c r="N935" s="2">
        <v>23.24</v>
      </c>
      <c r="O935" s="2">
        <v>80.91</v>
      </c>
      <c r="P935" s="2">
        <v>3.2</v>
      </c>
      <c r="Q935" s="2">
        <v>15197</v>
      </c>
      <c r="R935" s="2">
        <v>319</v>
      </c>
      <c r="S935" s="2">
        <v>5</v>
      </c>
      <c r="T935">
        <f t="shared" si="42"/>
        <v>1406016</v>
      </c>
      <c r="U935">
        <f t="shared" si="43"/>
        <v>2102832</v>
      </c>
      <c r="V935">
        <f t="shared" si="44"/>
        <v>-810048</v>
      </c>
    </row>
    <row r="936" spans="1:22" x14ac:dyDescent="0.3">
      <c r="A936" s="2" t="s">
        <v>953</v>
      </c>
      <c r="B936" s="2" t="s">
        <v>1607</v>
      </c>
      <c r="C936" s="2" t="s">
        <v>1634</v>
      </c>
      <c r="D936" s="2" t="s">
        <v>1638</v>
      </c>
      <c r="E936" s="2">
        <v>2023</v>
      </c>
      <c r="F936" s="2" t="s">
        <v>1641</v>
      </c>
      <c r="G936" s="2">
        <v>2724</v>
      </c>
      <c r="H936" s="2">
        <v>14186</v>
      </c>
      <c r="I936" s="2">
        <v>993</v>
      </c>
      <c r="J936" s="2">
        <v>327561</v>
      </c>
      <c r="K936" s="2">
        <v>3.14</v>
      </c>
      <c r="L936" s="2">
        <v>7</v>
      </c>
      <c r="M936" s="2">
        <v>1.89</v>
      </c>
      <c r="N936" s="2">
        <v>23.7</v>
      </c>
      <c r="O936" s="2">
        <v>77.03</v>
      </c>
      <c r="P936" s="2">
        <v>4.9000000000000004</v>
      </c>
      <c r="Q936" s="2">
        <v>20550</v>
      </c>
      <c r="R936" s="2">
        <v>505</v>
      </c>
      <c r="S936" s="2">
        <v>14</v>
      </c>
      <c r="T936">
        <f t="shared" si="42"/>
        <v>38642664</v>
      </c>
      <c r="U936">
        <f t="shared" si="43"/>
        <v>2704932</v>
      </c>
      <c r="V936">
        <f t="shared" si="44"/>
        <v>35610171</v>
      </c>
    </row>
    <row r="937" spans="1:22" x14ac:dyDescent="0.3">
      <c r="A937" s="2" t="s">
        <v>954</v>
      </c>
      <c r="B937" s="2" t="s">
        <v>1271</v>
      </c>
      <c r="C937" s="2" t="s">
        <v>1632</v>
      </c>
      <c r="D937" s="2" t="s">
        <v>1638</v>
      </c>
      <c r="E937" s="2">
        <v>2024</v>
      </c>
      <c r="F937" s="2" t="s">
        <v>1640</v>
      </c>
      <c r="G937" s="2">
        <v>2005</v>
      </c>
      <c r="H937" s="2">
        <v>15216</v>
      </c>
      <c r="I937" s="2">
        <v>2807</v>
      </c>
      <c r="J937" s="2">
        <v>205801</v>
      </c>
      <c r="K937" s="2">
        <v>1.27</v>
      </c>
      <c r="L937" s="2">
        <v>3</v>
      </c>
      <c r="M937" s="2">
        <v>4.01</v>
      </c>
      <c r="N937" s="2">
        <v>1.73</v>
      </c>
      <c r="O937" s="2">
        <v>80.62</v>
      </c>
      <c r="P937" s="2">
        <v>4.2</v>
      </c>
      <c r="Q937" s="2">
        <v>15106</v>
      </c>
      <c r="R937" s="2">
        <v>9929</v>
      </c>
      <c r="S937" s="2">
        <v>5</v>
      </c>
      <c r="T937">
        <f t="shared" si="42"/>
        <v>30508080</v>
      </c>
      <c r="U937">
        <f t="shared" si="43"/>
        <v>5628035</v>
      </c>
      <c r="V937">
        <f t="shared" si="44"/>
        <v>24674244</v>
      </c>
    </row>
    <row r="938" spans="1:22" x14ac:dyDescent="0.3">
      <c r="A938" s="2" t="s">
        <v>955</v>
      </c>
      <c r="B938" s="2" t="s">
        <v>1608</v>
      </c>
      <c r="C938" s="2" t="s">
        <v>1633</v>
      </c>
      <c r="D938" s="2" t="s">
        <v>1637</v>
      </c>
      <c r="E938" s="2">
        <v>2024</v>
      </c>
      <c r="F938" s="2" t="s">
        <v>1639</v>
      </c>
      <c r="G938" s="2">
        <v>843</v>
      </c>
      <c r="H938" s="2">
        <v>8221</v>
      </c>
      <c r="I938" s="2">
        <v>1985</v>
      </c>
      <c r="J938" s="2">
        <v>162492</v>
      </c>
      <c r="K938" s="2">
        <v>7</v>
      </c>
      <c r="L938" s="2">
        <v>2</v>
      </c>
      <c r="M938" s="2">
        <v>9.48</v>
      </c>
      <c r="N938" s="2">
        <v>11.41</v>
      </c>
      <c r="O938" s="2">
        <v>83.76</v>
      </c>
      <c r="P938" s="2">
        <v>3.2</v>
      </c>
      <c r="Q938" s="2">
        <v>14929</v>
      </c>
      <c r="R938" s="2">
        <v>2418</v>
      </c>
      <c r="S938" s="2">
        <v>8</v>
      </c>
      <c r="T938">
        <f t="shared" si="42"/>
        <v>6930303</v>
      </c>
      <c r="U938">
        <f t="shared" si="43"/>
        <v>1673355</v>
      </c>
      <c r="V938">
        <f t="shared" si="44"/>
        <v>5094456</v>
      </c>
    </row>
    <row r="939" spans="1:22" x14ac:dyDescent="0.3">
      <c r="A939" s="2" t="s">
        <v>956</v>
      </c>
      <c r="B939" s="2" t="s">
        <v>1450</v>
      </c>
      <c r="C939" s="2" t="s">
        <v>1633</v>
      </c>
      <c r="D939" s="2" t="s">
        <v>1637</v>
      </c>
      <c r="E939" s="2">
        <v>2024</v>
      </c>
      <c r="F939" s="2" t="s">
        <v>1641</v>
      </c>
      <c r="G939" s="2">
        <v>1884</v>
      </c>
      <c r="H939" s="2">
        <v>8873</v>
      </c>
      <c r="I939" s="2">
        <v>3194</v>
      </c>
      <c r="J939" s="2">
        <v>80099</v>
      </c>
      <c r="K939" s="2">
        <v>7.23</v>
      </c>
      <c r="L939" s="2">
        <v>2</v>
      </c>
      <c r="M939" s="2">
        <v>3.97</v>
      </c>
      <c r="N939" s="2">
        <v>15.24</v>
      </c>
      <c r="O939" s="2">
        <v>18.36</v>
      </c>
      <c r="P939" s="2">
        <v>4.8</v>
      </c>
      <c r="Q939" s="2">
        <v>17539</v>
      </c>
      <c r="R939" s="2">
        <v>9966</v>
      </c>
      <c r="S939" s="2">
        <v>4</v>
      </c>
      <c r="T939">
        <f t="shared" si="42"/>
        <v>16716732</v>
      </c>
      <c r="U939">
        <f t="shared" si="43"/>
        <v>6017496</v>
      </c>
      <c r="V939">
        <f t="shared" si="44"/>
        <v>10619137</v>
      </c>
    </row>
    <row r="940" spans="1:22" x14ac:dyDescent="0.3">
      <c r="A940" s="2" t="s">
        <v>957</v>
      </c>
      <c r="B940" s="2" t="s">
        <v>1609</v>
      </c>
      <c r="C940" s="2" t="s">
        <v>1632</v>
      </c>
      <c r="D940" s="2" t="s">
        <v>1638</v>
      </c>
      <c r="E940" s="2">
        <v>2023</v>
      </c>
      <c r="F940" s="2" t="s">
        <v>1641</v>
      </c>
      <c r="G940" s="2">
        <v>2166</v>
      </c>
      <c r="H940" s="2">
        <v>7407</v>
      </c>
      <c r="I940" s="2">
        <v>11990</v>
      </c>
      <c r="J940" s="2">
        <v>279206</v>
      </c>
      <c r="K940" s="2">
        <v>12.61</v>
      </c>
      <c r="L940" s="2">
        <v>12</v>
      </c>
      <c r="M940" s="2">
        <v>1.25</v>
      </c>
      <c r="N940" s="2">
        <v>6.4</v>
      </c>
      <c r="O940" s="2">
        <v>20.3</v>
      </c>
      <c r="P940" s="2">
        <v>3</v>
      </c>
      <c r="Q940" s="2">
        <v>8640</v>
      </c>
      <c r="R940" s="2">
        <v>9083</v>
      </c>
      <c r="S940" s="2">
        <v>9</v>
      </c>
      <c r="T940">
        <f t="shared" si="42"/>
        <v>16043562</v>
      </c>
      <c r="U940">
        <f t="shared" si="43"/>
        <v>25970340</v>
      </c>
      <c r="V940">
        <f t="shared" si="44"/>
        <v>-10205984</v>
      </c>
    </row>
    <row r="941" spans="1:22" x14ac:dyDescent="0.3">
      <c r="A941" s="2" t="s">
        <v>958</v>
      </c>
      <c r="B941" s="2" t="s">
        <v>1440</v>
      </c>
      <c r="C941" s="2" t="s">
        <v>1633</v>
      </c>
      <c r="D941" s="2" t="s">
        <v>1638</v>
      </c>
      <c r="E941" s="2">
        <v>2024</v>
      </c>
      <c r="F941" s="2" t="s">
        <v>1639</v>
      </c>
      <c r="G941" s="2">
        <v>4156</v>
      </c>
      <c r="H941" s="2">
        <v>17627</v>
      </c>
      <c r="I941" s="2">
        <v>14472</v>
      </c>
      <c r="J941" s="2">
        <v>473177</v>
      </c>
      <c r="K941" s="2">
        <v>3.32</v>
      </c>
      <c r="L941" s="2">
        <v>7</v>
      </c>
      <c r="M941" s="2">
        <v>5.25</v>
      </c>
      <c r="N941" s="2">
        <v>10.18</v>
      </c>
      <c r="O941" s="2">
        <v>54.56</v>
      </c>
      <c r="P941" s="2">
        <v>4.5</v>
      </c>
      <c r="Q941" s="2">
        <v>10285</v>
      </c>
      <c r="R941" s="2">
        <v>5158</v>
      </c>
      <c r="S941" s="2">
        <v>9</v>
      </c>
      <c r="T941">
        <f t="shared" si="42"/>
        <v>73257812</v>
      </c>
      <c r="U941">
        <f t="shared" si="43"/>
        <v>60145632</v>
      </c>
      <c r="V941">
        <f t="shared" si="44"/>
        <v>12639003</v>
      </c>
    </row>
    <row r="942" spans="1:22" x14ac:dyDescent="0.3">
      <c r="A942" s="2" t="s">
        <v>959</v>
      </c>
      <c r="B942" s="2" t="s">
        <v>1298</v>
      </c>
      <c r="C942" s="2" t="s">
        <v>1632</v>
      </c>
      <c r="D942" s="2" t="s">
        <v>1636</v>
      </c>
      <c r="E942" s="2">
        <v>2023</v>
      </c>
      <c r="F942" s="2" t="s">
        <v>1641</v>
      </c>
      <c r="G942" s="2">
        <v>3375</v>
      </c>
      <c r="H942" s="2">
        <v>7156</v>
      </c>
      <c r="I942" s="2">
        <v>10784</v>
      </c>
      <c r="J942" s="2">
        <v>455818</v>
      </c>
      <c r="K942" s="2">
        <v>5.71</v>
      </c>
      <c r="L942" s="2">
        <v>6</v>
      </c>
      <c r="M942" s="2">
        <v>1.0900000000000001</v>
      </c>
      <c r="N942" s="2">
        <v>16.940000000000001</v>
      </c>
      <c r="O942" s="2">
        <v>81.52</v>
      </c>
      <c r="P942" s="2">
        <v>2.4</v>
      </c>
      <c r="Q942" s="2">
        <v>16401</v>
      </c>
      <c r="R942" s="2">
        <v>1409</v>
      </c>
      <c r="S942" s="2">
        <v>12</v>
      </c>
      <c r="T942">
        <f t="shared" si="42"/>
        <v>24151500</v>
      </c>
      <c r="U942">
        <f t="shared" si="43"/>
        <v>36396000</v>
      </c>
      <c r="V942">
        <f t="shared" si="44"/>
        <v>-12700318</v>
      </c>
    </row>
    <row r="943" spans="1:22" x14ac:dyDescent="0.3">
      <c r="A943" s="2" t="s">
        <v>960</v>
      </c>
      <c r="B943" s="2" t="s">
        <v>1610</v>
      </c>
      <c r="C943" s="2" t="s">
        <v>1634</v>
      </c>
      <c r="D943" s="2" t="s">
        <v>1637</v>
      </c>
      <c r="E943" s="2">
        <v>2023</v>
      </c>
      <c r="F943" s="2" t="s">
        <v>1640</v>
      </c>
      <c r="G943" s="2">
        <v>2969</v>
      </c>
      <c r="H943" s="2">
        <v>10484</v>
      </c>
      <c r="I943" s="2">
        <v>10102</v>
      </c>
      <c r="J943" s="2">
        <v>168474</v>
      </c>
      <c r="K943" s="2">
        <v>12.13</v>
      </c>
      <c r="L943" s="2">
        <v>0</v>
      </c>
      <c r="M943" s="2">
        <v>2.0299999999999998</v>
      </c>
      <c r="N943" s="2">
        <v>5.67</v>
      </c>
      <c r="O943" s="2">
        <v>87.95</v>
      </c>
      <c r="P943" s="2">
        <v>2.5</v>
      </c>
      <c r="Q943" s="2">
        <v>4780</v>
      </c>
      <c r="R943" s="2">
        <v>7721</v>
      </c>
      <c r="S943" s="2">
        <v>14</v>
      </c>
      <c r="T943">
        <f t="shared" si="42"/>
        <v>31126996</v>
      </c>
      <c r="U943">
        <f t="shared" si="43"/>
        <v>29992838</v>
      </c>
      <c r="V943">
        <f t="shared" si="44"/>
        <v>965684</v>
      </c>
    </row>
    <row r="944" spans="1:22" x14ac:dyDescent="0.3">
      <c r="A944" s="2" t="s">
        <v>961</v>
      </c>
      <c r="B944" s="2" t="s">
        <v>1263</v>
      </c>
      <c r="C944" s="2" t="s">
        <v>1632</v>
      </c>
      <c r="D944" s="2" t="s">
        <v>1637</v>
      </c>
      <c r="E944" s="2">
        <v>2024</v>
      </c>
      <c r="F944" s="2" t="s">
        <v>1641</v>
      </c>
      <c r="G944" s="2">
        <v>2647</v>
      </c>
      <c r="H944" s="2">
        <v>9786</v>
      </c>
      <c r="I944" s="2">
        <v>4805</v>
      </c>
      <c r="J944" s="2">
        <v>321400</v>
      </c>
      <c r="K944" s="2">
        <v>12.35</v>
      </c>
      <c r="L944" s="2">
        <v>15</v>
      </c>
      <c r="M944" s="2">
        <v>9.98</v>
      </c>
      <c r="N944" s="2">
        <v>15.05</v>
      </c>
      <c r="O944" s="2">
        <v>13.7</v>
      </c>
      <c r="P944" s="2">
        <v>2.7</v>
      </c>
      <c r="Q944" s="2">
        <v>3712</v>
      </c>
      <c r="R944" s="2">
        <v>5029</v>
      </c>
      <c r="S944" s="2">
        <v>8</v>
      </c>
      <c r="T944">
        <f t="shared" si="42"/>
        <v>25903542</v>
      </c>
      <c r="U944">
        <f t="shared" si="43"/>
        <v>12718835</v>
      </c>
      <c r="V944">
        <f t="shared" si="44"/>
        <v>12863307</v>
      </c>
    </row>
    <row r="945" spans="1:22" x14ac:dyDescent="0.3">
      <c r="A945" s="2" t="s">
        <v>962</v>
      </c>
      <c r="B945" s="2" t="s">
        <v>1380</v>
      </c>
      <c r="C945" s="2" t="s">
        <v>1634</v>
      </c>
      <c r="D945" s="2" t="s">
        <v>1636</v>
      </c>
      <c r="E945" s="2">
        <v>2024</v>
      </c>
      <c r="F945" s="2" t="s">
        <v>1641</v>
      </c>
      <c r="G945" s="2">
        <v>3255</v>
      </c>
      <c r="H945" s="2">
        <v>7401</v>
      </c>
      <c r="I945" s="2">
        <v>8229</v>
      </c>
      <c r="J945" s="2">
        <v>293588</v>
      </c>
      <c r="K945" s="2">
        <v>5.77</v>
      </c>
      <c r="L945" s="2">
        <v>5</v>
      </c>
      <c r="M945" s="2">
        <v>5.41</v>
      </c>
      <c r="N945" s="2">
        <v>17.440000000000001</v>
      </c>
      <c r="O945" s="2">
        <v>38.46</v>
      </c>
      <c r="P945" s="2">
        <v>3.2</v>
      </c>
      <c r="Q945" s="2">
        <v>16713</v>
      </c>
      <c r="R945" s="2">
        <v>9622</v>
      </c>
      <c r="S945" s="2">
        <v>3</v>
      </c>
      <c r="T945">
        <f t="shared" si="42"/>
        <v>24090255</v>
      </c>
      <c r="U945">
        <f t="shared" si="43"/>
        <v>26785395</v>
      </c>
      <c r="V945">
        <f t="shared" si="44"/>
        <v>-2988728</v>
      </c>
    </row>
    <row r="946" spans="1:22" x14ac:dyDescent="0.3">
      <c r="A946" s="2" t="s">
        <v>963</v>
      </c>
      <c r="B946" s="2" t="s">
        <v>1611</v>
      </c>
      <c r="C946" s="2" t="s">
        <v>1633</v>
      </c>
      <c r="D946" s="2" t="s">
        <v>1638</v>
      </c>
      <c r="E946" s="2">
        <v>2024</v>
      </c>
      <c r="F946" s="2" t="s">
        <v>1642</v>
      </c>
      <c r="G946" s="2">
        <v>4857</v>
      </c>
      <c r="H946" s="2">
        <v>6417</v>
      </c>
      <c r="I946" s="2">
        <v>3061</v>
      </c>
      <c r="J946" s="2">
        <v>84681</v>
      </c>
      <c r="K946" s="2">
        <v>6.89</v>
      </c>
      <c r="L946" s="2">
        <v>6</v>
      </c>
      <c r="M946" s="2">
        <v>2.84</v>
      </c>
      <c r="N946" s="2">
        <v>2.2599999999999998</v>
      </c>
      <c r="O946" s="2">
        <v>27.03</v>
      </c>
      <c r="P946" s="2">
        <v>3.2</v>
      </c>
      <c r="Q946" s="2">
        <v>9578</v>
      </c>
      <c r="R946" s="2">
        <v>8802</v>
      </c>
      <c r="S946" s="2">
        <v>6</v>
      </c>
      <c r="T946">
        <f t="shared" si="42"/>
        <v>31167369</v>
      </c>
      <c r="U946">
        <f t="shared" si="43"/>
        <v>14867277</v>
      </c>
      <c r="V946">
        <f t="shared" si="44"/>
        <v>16215411</v>
      </c>
    </row>
    <row r="947" spans="1:22" x14ac:dyDescent="0.3">
      <c r="A947" s="2" t="s">
        <v>964</v>
      </c>
      <c r="B947" s="2" t="s">
        <v>1531</v>
      </c>
      <c r="C947" s="2" t="s">
        <v>1632</v>
      </c>
      <c r="D947" s="2" t="s">
        <v>1635</v>
      </c>
      <c r="E947" s="2">
        <v>2023</v>
      </c>
      <c r="F947" s="2" t="s">
        <v>1639</v>
      </c>
      <c r="G947" s="2">
        <v>864</v>
      </c>
      <c r="H947" s="2">
        <v>9929</v>
      </c>
      <c r="I947" s="2">
        <v>4536</v>
      </c>
      <c r="J947" s="2">
        <v>141328</v>
      </c>
      <c r="K947" s="2">
        <v>4.55</v>
      </c>
      <c r="L947" s="2">
        <v>11</v>
      </c>
      <c r="M947" s="2">
        <v>9.9499999999999993</v>
      </c>
      <c r="N947" s="2">
        <v>12.44</v>
      </c>
      <c r="O947" s="2">
        <v>70.48</v>
      </c>
      <c r="P947" s="2">
        <v>3</v>
      </c>
      <c r="Q947" s="2">
        <v>17436</v>
      </c>
      <c r="R947" s="2">
        <v>8783</v>
      </c>
      <c r="S947" s="2">
        <v>7</v>
      </c>
      <c r="T947">
        <f t="shared" si="42"/>
        <v>8578656</v>
      </c>
      <c r="U947">
        <f t="shared" si="43"/>
        <v>3919104</v>
      </c>
      <c r="V947">
        <f t="shared" si="44"/>
        <v>4518224</v>
      </c>
    </row>
    <row r="948" spans="1:22" x14ac:dyDescent="0.3">
      <c r="A948" s="2" t="s">
        <v>965</v>
      </c>
      <c r="B948" s="2" t="s">
        <v>1321</v>
      </c>
      <c r="C948" s="2" t="s">
        <v>1634</v>
      </c>
      <c r="D948" s="2" t="s">
        <v>1636</v>
      </c>
      <c r="E948" s="2">
        <v>2023</v>
      </c>
      <c r="F948" s="2" t="s">
        <v>1639</v>
      </c>
      <c r="G948" s="2">
        <v>395</v>
      </c>
      <c r="H948" s="2">
        <v>16216</v>
      </c>
      <c r="I948" s="2">
        <v>12785</v>
      </c>
      <c r="J948" s="2">
        <v>268512</v>
      </c>
      <c r="K948" s="2">
        <v>13.99</v>
      </c>
      <c r="L948" s="2">
        <v>8</v>
      </c>
      <c r="M948" s="2">
        <v>9.67</v>
      </c>
      <c r="N948" s="2">
        <v>6.58</v>
      </c>
      <c r="O948" s="2">
        <v>61.22</v>
      </c>
      <c r="P948" s="2">
        <v>2.2000000000000002</v>
      </c>
      <c r="Q948" s="2">
        <v>18497</v>
      </c>
      <c r="R948" s="2">
        <v>1717</v>
      </c>
      <c r="S948" s="2">
        <v>13</v>
      </c>
      <c r="T948">
        <f t="shared" si="42"/>
        <v>6405320</v>
      </c>
      <c r="U948">
        <f t="shared" si="43"/>
        <v>5050075</v>
      </c>
      <c r="V948">
        <f t="shared" si="44"/>
        <v>1086733</v>
      </c>
    </row>
    <row r="949" spans="1:22" x14ac:dyDescent="0.3">
      <c r="A949" s="2" t="s">
        <v>966</v>
      </c>
      <c r="B949" s="2" t="s">
        <v>1051</v>
      </c>
      <c r="C949" s="2" t="s">
        <v>1633</v>
      </c>
      <c r="D949" s="2" t="s">
        <v>1636</v>
      </c>
      <c r="E949" s="2">
        <v>2024</v>
      </c>
      <c r="F949" s="2" t="s">
        <v>1639</v>
      </c>
      <c r="G949" s="2">
        <v>2399</v>
      </c>
      <c r="H949" s="2">
        <v>17295</v>
      </c>
      <c r="I949" s="2">
        <v>10928</v>
      </c>
      <c r="J949" s="2">
        <v>355505</v>
      </c>
      <c r="K949" s="2">
        <v>1.78</v>
      </c>
      <c r="L949" s="2">
        <v>10</v>
      </c>
      <c r="M949" s="2">
        <v>4.41</v>
      </c>
      <c r="N949" s="2">
        <v>18.11</v>
      </c>
      <c r="O949" s="2">
        <v>19.59</v>
      </c>
      <c r="P949" s="2">
        <v>4.7</v>
      </c>
      <c r="Q949" s="2">
        <v>15774</v>
      </c>
      <c r="R949" s="2">
        <v>1620</v>
      </c>
      <c r="S949" s="2">
        <v>11</v>
      </c>
      <c r="T949">
        <f t="shared" si="42"/>
        <v>41490705</v>
      </c>
      <c r="U949">
        <f t="shared" si="43"/>
        <v>26216272</v>
      </c>
      <c r="V949">
        <f t="shared" si="44"/>
        <v>14918928</v>
      </c>
    </row>
    <row r="950" spans="1:22" x14ac:dyDescent="0.3">
      <c r="A950" s="2" t="s">
        <v>967</v>
      </c>
      <c r="B950" s="2" t="s">
        <v>1130</v>
      </c>
      <c r="C950" s="2" t="s">
        <v>1633</v>
      </c>
      <c r="D950" s="2" t="s">
        <v>1637</v>
      </c>
      <c r="E950" s="2">
        <v>2023</v>
      </c>
      <c r="F950" s="2" t="s">
        <v>1641</v>
      </c>
      <c r="G950" s="2">
        <v>412</v>
      </c>
      <c r="H950" s="2">
        <v>12638</v>
      </c>
      <c r="I950" s="2">
        <v>7516</v>
      </c>
      <c r="J950" s="2">
        <v>84540</v>
      </c>
      <c r="K950" s="2">
        <v>14.01</v>
      </c>
      <c r="L950" s="2">
        <v>9</v>
      </c>
      <c r="M950" s="2">
        <v>2.6</v>
      </c>
      <c r="N950" s="2">
        <v>4.74</v>
      </c>
      <c r="O950" s="2">
        <v>48.68</v>
      </c>
      <c r="P950" s="2">
        <v>3.4</v>
      </c>
      <c r="Q950" s="2">
        <v>2368</v>
      </c>
      <c r="R950" s="2">
        <v>7992</v>
      </c>
      <c r="S950" s="2">
        <v>5</v>
      </c>
      <c r="T950">
        <f t="shared" si="42"/>
        <v>5206856</v>
      </c>
      <c r="U950">
        <f t="shared" si="43"/>
        <v>3096592</v>
      </c>
      <c r="V950">
        <f t="shared" si="44"/>
        <v>2025724</v>
      </c>
    </row>
    <row r="951" spans="1:22" x14ac:dyDescent="0.3">
      <c r="A951" s="2" t="s">
        <v>968</v>
      </c>
      <c r="B951" s="2" t="s">
        <v>1612</v>
      </c>
      <c r="C951" s="2" t="s">
        <v>1634</v>
      </c>
      <c r="D951" s="2" t="s">
        <v>1638</v>
      </c>
      <c r="E951" s="2">
        <v>2023</v>
      </c>
      <c r="F951" s="2" t="s">
        <v>1639</v>
      </c>
      <c r="G951" s="2">
        <v>2493</v>
      </c>
      <c r="H951" s="2">
        <v>4030</v>
      </c>
      <c r="I951" s="2">
        <v>5675</v>
      </c>
      <c r="J951" s="2">
        <v>207608</v>
      </c>
      <c r="K951" s="2">
        <v>10.26</v>
      </c>
      <c r="L951" s="2">
        <v>0</v>
      </c>
      <c r="M951" s="2">
        <v>8.3800000000000008</v>
      </c>
      <c r="N951" s="2">
        <v>22.31</v>
      </c>
      <c r="O951" s="2">
        <v>64.84</v>
      </c>
      <c r="P951" s="2">
        <v>2.6</v>
      </c>
      <c r="Q951" s="2">
        <v>18695</v>
      </c>
      <c r="R951" s="2">
        <v>1683</v>
      </c>
      <c r="S951" s="2">
        <v>14</v>
      </c>
      <c r="T951">
        <f t="shared" si="42"/>
        <v>10046790</v>
      </c>
      <c r="U951">
        <f t="shared" si="43"/>
        <v>14147775</v>
      </c>
      <c r="V951">
        <f t="shared" si="44"/>
        <v>-4308593</v>
      </c>
    </row>
    <row r="952" spans="1:22" x14ac:dyDescent="0.3">
      <c r="A952" s="2" t="s">
        <v>969</v>
      </c>
      <c r="B952" s="2" t="s">
        <v>1567</v>
      </c>
      <c r="C952" s="2" t="s">
        <v>1633</v>
      </c>
      <c r="D952" s="2" t="s">
        <v>1638</v>
      </c>
      <c r="E952" s="2">
        <v>2024</v>
      </c>
      <c r="F952" s="2" t="s">
        <v>1640</v>
      </c>
      <c r="G952" s="2">
        <v>2315</v>
      </c>
      <c r="H952" s="2">
        <v>19844</v>
      </c>
      <c r="I952" s="2">
        <v>13349</v>
      </c>
      <c r="J952" s="2">
        <v>134700</v>
      </c>
      <c r="K952" s="2">
        <v>7.97</v>
      </c>
      <c r="L952" s="2">
        <v>17</v>
      </c>
      <c r="M952" s="2">
        <v>7.16</v>
      </c>
      <c r="N952" s="2">
        <v>10.77</v>
      </c>
      <c r="O952" s="2">
        <v>72.319999999999993</v>
      </c>
      <c r="P952" s="2">
        <v>3.6</v>
      </c>
      <c r="Q952" s="2">
        <v>17542</v>
      </c>
      <c r="R952" s="2">
        <v>6804</v>
      </c>
      <c r="S952" s="2">
        <v>11</v>
      </c>
      <c r="T952">
        <f t="shared" si="42"/>
        <v>45938860</v>
      </c>
      <c r="U952">
        <f t="shared" si="43"/>
        <v>30902935</v>
      </c>
      <c r="V952">
        <f t="shared" si="44"/>
        <v>14901225</v>
      </c>
    </row>
    <row r="953" spans="1:22" x14ac:dyDescent="0.3">
      <c r="A953" s="2" t="s">
        <v>970</v>
      </c>
      <c r="B953" s="2" t="s">
        <v>1165</v>
      </c>
      <c r="C953" s="2" t="s">
        <v>1633</v>
      </c>
      <c r="D953" s="2" t="s">
        <v>1636</v>
      </c>
      <c r="E953" s="2">
        <v>2024</v>
      </c>
      <c r="F953" s="2" t="s">
        <v>1639</v>
      </c>
      <c r="G953" s="2">
        <v>2238</v>
      </c>
      <c r="H953" s="2">
        <v>18932</v>
      </c>
      <c r="I953" s="2">
        <v>9721</v>
      </c>
      <c r="J953" s="2">
        <v>390676</v>
      </c>
      <c r="K953" s="2">
        <v>0.49</v>
      </c>
      <c r="L953" s="2">
        <v>3</v>
      </c>
      <c r="M953" s="2">
        <v>6.87</v>
      </c>
      <c r="N953" s="2">
        <v>4.95</v>
      </c>
      <c r="O953" s="2">
        <v>11.6</v>
      </c>
      <c r="P953" s="2">
        <v>4.0999999999999996</v>
      </c>
      <c r="Q953" s="2">
        <v>16907</v>
      </c>
      <c r="R953" s="2">
        <v>8088</v>
      </c>
      <c r="S953" s="2">
        <v>6</v>
      </c>
      <c r="T953">
        <f t="shared" si="42"/>
        <v>42369816</v>
      </c>
      <c r="U953">
        <f t="shared" si="43"/>
        <v>21755598</v>
      </c>
      <c r="V953">
        <f t="shared" si="44"/>
        <v>20223542</v>
      </c>
    </row>
    <row r="954" spans="1:22" x14ac:dyDescent="0.3">
      <c r="A954" s="2" t="s">
        <v>971</v>
      </c>
      <c r="B954" s="2" t="s">
        <v>1388</v>
      </c>
      <c r="C954" s="2" t="s">
        <v>1634</v>
      </c>
      <c r="D954" s="2" t="s">
        <v>1637</v>
      </c>
      <c r="E954" s="2">
        <v>2023</v>
      </c>
      <c r="F954" s="2" t="s">
        <v>1640</v>
      </c>
      <c r="G954" s="2">
        <v>3055</v>
      </c>
      <c r="H954" s="2">
        <v>7272</v>
      </c>
      <c r="I954" s="2">
        <v>5178</v>
      </c>
      <c r="J954" s="2">
        <v>237647</v>
      </c>
      <c r="K954" s="2">
        <v>7.13</v>
      </c>
      <c r="L954" s="2">
        <v>4</v>
      </c>
      <c r="M954" s="2">
        <v>8.93</v>
      </c>
      <c r="N954" s="2">
        <v>10.95</v>
      </c>
      <c r="O954" s="2">
        <v>81.239999999999995</v>
      </c>
      <c r="P954" s="2">
        <v>4.8</v>
      </c>
      <c r="Q954" s="2">
        <v>17754</v>
      </c>
      <c r="R954" s="2">
        <v>6683</v>
      </c>
      <c r="S954" s="2">
        <v>10</v>
      </c>
      <c r="T954">
        <f t="shared" si="42"/>
        <v>22215960</v>
      </c>
      <c r="U954">
        <f t="shared" si="43"/>
        <v>15818790</v>
      </c>
      <c r="V954">
        <f t="shared" si="44"/>
        <v>6159523</v>
      </c>
    </row>
    <row r="955" spans="1:22" x14ac:dyDescent="0.3">
      <c r="A955" s="2" t="s">
        <v>972</v>
      </c>
      <c r="B955" s="2" t="s">
        <v>1613</v>
      </c>
      <c r="C955" s="2" t="s">
        <v>1633</v>
      </c>
      <c r="D955" s="2" t="s">
        <v>1637</v>
      </c>
      <c r="E955" s="2">
        <v>2023</v>
      </c>
      <c r="F955" s="2" t="s">
        <v>1639</v>
      </c>
      <c r="G955" s="2">
        <v>3331</v>
      </c>
      <c r="H955" s="2">
        <v>16976</v>
      </c>
      <c r="I955" s="2">
        <v>8615</v>
      </c>
      <c r="J955" s="2">
        <v>439770</v>
      </c>
      <c r="K955" s="2">
        <v>6.12</v>
      </c>
      <c r="L955" s="2">
        <v>8</v>
      </c>
      <c r="M955" s="2">
        <v>6.89</v>
      </c>
      <c r="N955" s="2">
        <v>10.220000000000001</v>
      </c>
      <c r="O955" s="2">
        <v>55.54</v>
      </c>
      <c r="P955" s="2">
        <v>3</v>
      </c>
      <c r="Q955" s="2">
        <v>3244</v>
      </c>
      <c r="R955" s="2">
        <v>1675</v>
      </c>
      <c r="S955" s="2">
        <v>12</v>
      </c>
      <c r="T955">
        <f t="shared" si="42"/>
        <v>56547056</v>
      </c>
      <c r="U955">
        <f t="shared" si="43"/>
        <v>28696565</v>
      </c>
      <c r="V955">
        <f t="shared" si="44"/>
        <v>27410721</v>
      </c>
    </row>
    <row r="956" spans="1:22" x14ac:dyDescent="0.3">
      <c r="A956" s="2" t="s">
        <v>973</v>
      </c>
      <c r="B956" s="2" t="s">
        <v>1434</v>
      </c>
      <c r="C956" s="2" t="s">
        <v>1634</v>
      </c>
      <c r="D956" s="2" t="s">
        <v>1638</v>
      </c>
      <c r="E956" s="2">
        <v>2024</v>
      </c>
      <c r="F956" s="2" t="s">
        <v>1641</v>
      </c>
      <c r="G956" s="2">
        <v>1034</v>
      </c>
      <c r="H956" s="2">
        <v>17251</v>
      </c>
      <c r="I956" s="2">
        <v>14578</v>
      </c>
      <c r="J956" s="2">
        <v>446087</v>
      </c>
      <c r="K956" s="2">
        <v>2.42</v>
      </c>
      <c r="L956" s="2">
        <v>16</v>
      </c>
      <c r="M956" s="2">
        <v>2.84</v>
      </c>
      <c r="N956" s="2">
        <v>10.72</v>
      </c>
      <c r="O956" s="2">
        <v>74.95</v>
      </c>
      <c r="P956" s="2">
        <v>1.4</v>
      </c>
      <c r="Q956" s="2">
        <v>3756</v>
      </c>
      <c r="R956" s="2">
        <v>7035</v>
      </c>
      <c r="S956" s="2">
        <v>8</v>
      </c>
      <c r="T956">
        <f t="shared" si="42"/>
        <v>17837534</v>
      </c>
      <c r="U956">
        <f t="shared" si="43"/>
        <v>15073652</v>
      </c>
      <c r="V956">
        <f t="shared" si="44"/>
        <v>2317795</v>
      </c>
    </row>
    <row r="957" spans="1:22" x14ac:dyDescent="0.3">
      <c r="A957" s="2" t="s">
        <v>974</v>
      </c>
      <c r="B957" s="2" t="s">
        <v>1489</v>
      </c>
      <c r="C957" s="2" t="s">
        <v>1634</v>
      </c>
      <c r="D957" s="2" t="s">
        <v>1635</v>
      </c>
      <c r="E957" s="2">
        <v>2023</v>
      </c>
      <c r="F957" s="2" t="s">
        <v>1642</v>
      </c>
      <c r="G957" s="2">
        <v>1689</v>
      </c>
      <c r="H957" s="2">
        <v>4464</v>
      </c>
      <c r="I957" s="2">
        <v>4251</v>
      </c>
      <c r="J957" s="2">
        <v>96002</v>
      </c>
      <c r="K957" s="2">
        <v>9.85</v>
      </c>
      <c r="L957" s="2">
        <v>2</v>
      </c>
      <c r="M957" s="2">
        <v>6.94</v>
      </c>
      <c r="N957" s="2">
        <v>14.64</v>
      </c>
      <c r="O957" s="2">
        <v>74.64</v>
      </c>
      <c r="P957" s="2">
        <v>2.8</v>
      </c>
      <c r="Q957" s="2">
        <v>13359</v>
      </c>
      <c r="R957" s="2">
        <v>6276</v>
      </c>
      <c r="S957" s="2">
        <v>3</v>
      </c>
      <c r="T957">
        <f t="shared" si="42"/>
        <v>7539696</v>
      </c>
      <c r="U957">
        <f t="shared" si="43"/>
        <v>7179939</v>
      </c>
      <c r="V957">
        <f t="shared" si="44"/>
        <v>263755</v>
      </c>
    </row>
    <row r="958" spans="1:22" x14ac:dyDescent="0.3">
      <c r="A958" s="2" t="s">
        <v>975</v>
      </c>
      <c r="B958" s="2" t="s">
        <v>1243</v>
      </c>
      <c r="C958" s="2" t="s">
        <v>1633</v>
      </c>
      <c r="D958" s="2" t="s">
        <v>1636</v>
      </c>
      <c r="E958" s="2">
        <v>2023</v>
      </c>
      <c r="F958" s="2" t="s">
        <v>1639</v>
      </c>
      <c r="G958" s="2">
        <v>877</v>
      </c>
      <c r="H958" s="2">
        <v>8637</v>
      </c>
      <c r="I958" s="2">
        <v>13449</v>
      </c>
      <c r="J958" s="2">
        <v>99812</v>
      </c>
      <c r="K958" s="2">
        <v>14.57</v>
      </c>
      <c r="L958" s="2">
        <v>15</v>
      </c>
      <c r="M958" s="2">
        <v>3.06</v>
      </c>
      <c r="N958" s="2">
        <v>13.03</v>
      </c>
      <c r="O958" s="2">
        <v>25.19</v>
      </c>
      <c r="P958" s="2">
        <v>2.9</v>
      </c>
      <c r="Q958" s="2">
        <v>6923</v>
      </c>
      <c r="R958" s="2">
        <v>9338</v>
      </c>
      <c r="S958" s="2">
        <v>12</v>
      </c>
      <c r="T958">
        <f t="shared" si="42"/>
        <v>7574649</v>
      </c>
      <c r="U958">
        <f t="shared" si="43"/>
        <v>11794773</v>
      </c>
      <c r="V958">
        <f t="shared" si="44"/>
        <v>-4319936</v>
      </c>
    </row>
    <row r="959" spans="1:22" x14ac:dyDescent="0.3">
      <c r="A959" s="2" t="s">
        <v>976</v>
      </c>
      <c r="B959" s="2" t="s">
        <v>1577</v>
      </c>
      <c r="C959" s="2" t="s">
        <v>1633</v>
      </c>
      <c r="D959" s="2" t="s">
        <v>1638</v>
      </c>
      <c r="E959" s="2">
        <v>2023</v>
      </c>
      <c r="F959" s="2" t="s">
        <v>1640</v>
      </c>
      <c r="G959" s="2">
        <v>2780</v>
      </c>
      <c r="H959" s="2">
        <v>18847</v>
      </c>
      <c r="I959" s="2">
        <v>8416</v>
      </c>
      <c r="J959" s="2">
        <v>465842</v>
      </c>
      <c r="K959" s="2">
        <v>8.43</v>
      </c>
      <c r="L959" s="2">
        <v>4</v>
      </c>
      <c r="M959" s="2">
        <v>7.59</v>
      </c>
      <c r="N959" s="2">
        <v>3.74</v>
      </c>
      <c r="O959" s="2">
        <v>18.809999999999999</v>
      </c>
      <c r="P959" s="2">
        <v>4.5999999999999996</v>
      </c>
      <c r="Q959" s="2">
        <v>6589</v>
      </c>
      <c r="R959" s="2">
        <v>2713</v>
      </c>
      <c r="S959" s="2">
        <v>2</v>
      </c>
      <c r="T959">
        <f t="shared" si="42"/>
        <v>52394660</v>
      </c>
      <c r="U959">
        <f t="shared" si="43"/>
        <v>23396480</v>
      </c>
      <c r="V959">
        <f t="shared" si="44"/>
        <v>28532338</v>
      </c>
    </row>
    <row r="960" spans="1:22" x14ac:dyDescent="0.3">
      <c r="A960" s="2" t="s">
        <v>977</v>
      </c>
      <c r="B960" s="2" t="s">
        <v>1492</v>
      </c>
      <c r="C960" s="2" t="s">
        <v>1632</v>
      </c>
      <c r="D960" s="2" t="s">
        <v>1638</v>
      </c>
      <c r="E960" s="2">
        <v>2023</v>
      </c>
      <c r="F960" s="2" t="s">
        <v>1641</v>
      </c>
      <c r="G960" s="2">
        <v>3581</v>
      </c>
      <c r="H960" s="2">
        <v>18420</v>
      </c>
      <c r="I960" s="2">
        <v>13528</v>
      </c>
      <c r="J960" s="2">
        <v>241051</v>
      </c>
      <c r="K960" s="2">
        <v>10.72</v>
      </c>
      <c r="L960" s="2">
        <v>15</v>
      </c>
      <c r="M960" s="2">
        <v>6.2</v>
      </c>
      <c r="N960" s="2">
        <v>1.64</v>
      </c>
      <c r="O960" s="2">
        <v>67.7</v>
      </c>
      <c r="P960" s="2">
        <v>2.6</v>
      </c>
      <c r="Q960" s="2">
        <v>8108</v>
      </c>
      <c r="R960" s="2">
        <v>3992</v>
      </c>
      <c r="S960" s="2">
        <v>3</v>
      </c>
      <c r="T960">
        <f t="shared" si="42"/>
        <v>65962020</v>
      </c>
      <c r="U960">
        <f t="shared" si="43"/>
        <v>48443768</v>
      </c>
      <c r="V960">
        <f t="shared" si="44"/>
        <v>17277201</v>
      </c>
    </row>
    <row r="961" spans="1:22" x14ac:dyDescent="0.3">
      <c r="A961" s="2" t="s">
        <v>978</v>
      </c>
      <c r="B961" s="2" t="s">
        <v>1614</v>
      </c>
      <c r="C961" s="2" t="s">
        <v>1633</v>
      </c>
      <c r="D961" s="2" t="s">
        <v>1636</v>
      </c>
      <c r="E961" s="2">
        <v>2024</v>
      </c>
      <c r="F961" s="2" t="s">
        <v>1640</v>
      </c>
      <c r="G961" s="2">
        <v>4501</v>
      </c>
      <c r="H961" s="2">
        <v>15391</v>
      </c>
      <c r="I961" s="2">
        <v>11132</v>
      </c>
      <c r="J961" s="2">
        <v>307906</v>
      </c>
      <c r="K961" s="2">
        <v>1.03</v>
      </c>
      <c r="L961" s="2">
        <v>2</v>
      </c>
      <c r="M961" s="2">
        <v>0.77</v>
      </c>
      <c r="N961" s="2">
        <v>18.239999999999998</v>
      </c>
      <c r="O961" s="2">
        <v>22.51</v>
      </c>
      <c r="P961" s="2">
        <v>4.8</v>
      </c>
      <c r="Q961" s="2">
        <v>11217</v>
      </c>
      <c r="R961" s="2">
        <v>8753</v>
      </c>
      <c r="S961" s="2">
        <v>4</v>
      </c>
      <c r="T961">
        <f t="shared" si="42"/>
        <v>69274891</v>
      </c>
      <c r="U961">
        <f t="shared" si="43"/>
        <v>50105132</v>
      </c>
      <c r="V961">
        <f t="shared" si="44"/>
        <v>18861853</v>
      </c>
    </row>
    <row r="962" spans="1:22" x14ac:dyDescent="0.3">
      <c r="A962" s="2" t="s">
        <v>979</v>
      </c>
      <c r="B962" s="2" t="s">
        <v>1469</v>
      </c>
      <c r="C962" s="2" t="s">
        <v>1633</v>
      </c>
      <c r="D962" s="2" t="s">
        <v>1637</v>
      </c>
      <c r="E962" s="2">
        <v>2024</v>
      </c>
      <c r="F962" s="2" t="s">
        <v>1640</v>
      </c>
      <c r="G962" s="2">
        <v>2985</v>
      </c>
      <c r="H962" s="2">
        <v>8840</v>
      </c>
      <c r="I962" s="2">
        <v>10636</v>
      </c>
      <c r="J962" s="2">
        <v>158946</v>
      </c>
      <c r="K962" s="2">
        <v>6.27</v>
      </c>
      <c r="L962" s="2">
        <v>19</v>
      </c>
      <c r="M962" s="2">
        <v>5.13</v>
      </c>
      <c r="N962" s="2">
        <v>13.99</v>
      </c>
      <c r="O962" s="2">
        <v>77.989999999999995</v>
      </c>
      <c r="P962" s="2">
        <v>2.9</v>
      </c>
      <c r="Q962" s="2">
        <v>19353</v>
      </c>
      <c r="R962" s="2">
        <v>6833</v>
      </c>
      <c r="S962" s="2">
        <v>12</v>
      </c>
      <c r="T962">
        <f t="shared" si="42"/>
        <v>26387400</v>
      </c>
      <c r="U962">
        <f t="shared" si="43"/>
        <v>31748460</v>
      </c>
      <c r="V962">
        <f t="shared" si="44"/>
        <v>-5520006</v>
      </c>
    </row>
    <row r="963" spans="1:22" x14ac:dyDescent="0.3">
      <c r="A963" s="2" t="s">
        <v>980</v>
      </c>
      <c r="B963" s="2" t="s">
        <v>1310</v>
      </c>
      <c r="C963" s="2" t="s">
        <v>1634</v>
      </c>
      <c r="D963" s="2" t="s">
        <v>1635</v>
      </c>
      <c r="E963" s="2">
        <v>2024</v>
      </c>
      <c r="F963" s="2" t="s">
        <v>1642</v>
      </c>
      <c r="G963" s="2">
        <v>3926</v>
      </c>
      <c r="H963" s="2">
        <v>9467</v>
      </c>
      <c r="I963" s="2">
        <v>3600</v>
      </c>
      <c r="J963" s="2">
        <v>116668</v>
      </c>
      <c r="K963" s="2">
        <v>1.75</v>
      </c>
      <c r="L963" s="2">
        <v>14</v>
      </c>
      <c r="M963" s="2">
        <v>3.43</v>
      </c>
      <c r="N963" s="2">
        <v>8.98</v>
      </c>
      <c r="O963" s="2">
        <v>68.099999999999994</v>
      </c>
      <c r="P963" s="2">
        <v>4.9000000000000004</v>
      </c>
      <c r="Q963" s="2">
        <v>20559</v>
      </c>
      <c r="R963" s="2">
        <v>4531</v>
      </c>
      <c r="S963" s="2">
        <v>3</v>
      </c>
      <c r="T963">
        <f t="shared" ref="T963:T1001" si="45">G963*H963</f>
        <v>37167442</v>
      </c>
      <c r="U963">
        <f t="shared" ref="U963:U1001" si="46">G963*I963</f>
        <v>14133600</v>
      </c>
      <c r="V963">
        <f t="shared" ref="V963:V1001" si="47">T963-U963-J963</f>
        <v>22917174</v>
      </c>
    </row>
    <row r="964" spans="1:22" x14ac:dyDescent="0.3">
      <c r="A964" s="2" t="s">
        <v>981</v>
      </c>
      <c r="B964" s="2" t="s">
        <v>1586</v>
      </c>
      <c r="C964" s="2" t="s">
        <v>1633</v>
      </c>
      <c r="D964" s="2" t="s">
        <v>1637</v>
      </c>
      <c r="E964" s="2">
        <v>2023</v>
      </c>
      <c r="F964" s="2" t="s">
        <v>1640</v>
      </c>
      <c r="G964" s="2">
        <v>176</v>
      </c>
      <c r="H964" s="2">
        <v>13915</v>
      </c>
      <c r="I964" s="2">
        <v>13954</v>
      </c>
      <c r="J964" s="2">
        <v>149003</v>
      </c>
      <c r="K964" s="2">
        <v>9.19</v>
      </c>
      <c r="L964" s="2">
        <v>2</v>
      </c>
      <c r="M964" s="2">
        <v>3.29</v>
      </c>
      <c r="N964" s="2">
        <v>20.21</v>
      </c>
      <c r="O964" s="2">
        <v>77.349999999999994</v>
      </c>
      <c r="P964" s="2">
        <v>1</v>
      </c>
      <c r="Q964" s="2">
        <v>19397</v>
      </c>
      <c r="R964" s="2">
        <v>8212</v>
      </c>
      <c r="S964" s="2">
        <v>12</v>
      </c>
      <c r="T964">
        <f t="shared" si="45"/>
        <v>2449040</v>
      </c>
      <c r="U964">
        <f t="shared" si="46"/>
        <v>2455904</v>
      </c>
      <c r="V964">
        <f t="shared" si="47"/>
        <v>-155867</v>
      </c>
    </row>
    <row r="965" spans="1:22" x14ac:dyDescent="0.3">
      <c r="A965" s="2" t="s">
        <v>982</v>
      </c>
      <c r="B965" s="2" t="s">
        <v>1615</v>
      </c>
      <c r="C965" s="2" t="s">
        <v>1634</v>
      </c>
      <c r="D965" s="2" t="s">
        <v>1637</v>
      </c>
      <c r="E965" s="2">
        <v>2023</v>
      </c>
      <c r="F965" s="2" t="s">
        <v>1640</v>
      </c>
      <c r="G965" s="2">
        <v>3227</v>
      </c>
      <c r="H965" s="2">
        <v>13371</v>
      </c>
      <c r="I965" s="2">
        <v>14535</v>
      </c>
      <c r="J965" s="2">
        <v>261142</v>
      </c>
      <c r="K965" s="2">
        <v>14.08</v>
      </c>
      <c r="L965" s="2">
        <v>19</v>
      </c>
      <c r="M965" s="2">
        <v>6.02</v>
      </c>
      <c r="N965" s="2">
        <v>9.6999999999999993</v>
      </c>
      <c r="O965" s="2">
        <v>33.92</v>
      </c>
      <c r="P965" s="2">
        <v>4.5999999999999996</v>
      </c>
      <c r="Q965" s="2">
        <v>6376</v>
      </c>
      <c r="R965" s="2">
        <v>1481</v>
      </c>
      <c r="S965" s="2">
        <v>4</v>
      </c>
      <c r="T965">
        <f t="shared" si="45"/>
        <v>43148217</v>
      </c>
      <c r="U965">
        <f t="shared" si="46"/>
        <v>46904445</v>
      </c>
      <c r="V965">
        <f t="shared" si="47"/>
        <v>-4017370</v>
      </c>
    </row>
    <row r="966" spans="1:22" x14ac:dyDescent="0.3">
      <c r="A966" s="2" t="s">
        <v>983</v>
      </c>
      <c r="B966" s="2" t="s">
        <v>1616</v>
      </c>
      <c r="C966" s="2" t="s">
        <v>1632</v>
      </c>
      <c r="D966" s="2" t="s">
        <v>1636</v>
      </c>
      <c r="E966" s="2">
        <v>2023</v>
      </c>
      <c r="F966" s="2" t="s">
        <v>1641</v>
      </c>
      <c r="G966" s="2">
        <v>3106</v>
      </c>
      <c r="H966" s="2">
        <v>13416</v>
      </c>
      <c r="I966" s="2">
        <v>9133</v>
      </c>
      <c r="J966" s="2">
        <v>270462</v>
      </c>
      <c r="K966" s="2">
        <v>9.93</v>
      </c>
      <c r="L966" s="2">
        <v>13</v>
      </c>
      <c r="M966" s="2">
        <v>3.22</v>
      </c>
      <c r="N966" s="2">
        <v>19.899999999999999</v>
      </c>
      <c r="O966" s="2">
        <v>35.33</v>
      </c>
      <c r="P966" s="2">
        <v>4.7</v>
      </c>
      <c r="Q966" s="2">
        <v>19335</v>
      </c>
      <c r="R966" s="2">
        <v>9437</v>
      </c>
      <c r="S966" s="2">
        <v>11</v>
      </c>
      <c r="T966">
        <f t="shared" si="45"/>
        <v>41670096</v>
      </c>
      <c r="U966">
        <f t="shared" si="46"/>
        <v>28367098</v>
      </c>
      <c r="V966">
        <f t="shared" si="47"/>
        <v>13032536</v>
      </c>
    </row>
    <row r="967" spans="1:22" x14ac:dyDescent="0.3">
      <c r="A967" s="2" t="s">
        <v>984</v>
      </c>
      <c r="B967" s="2" t="s">
        <v>1049</v>
      </c>
      <c r="C967" s="2" t="s">
        <v>1632</v>
      </c>
      <c r="D967" s="2" t="s">
        <v>1635</v>
      </c>
      <c r="E967" s="2">
        <v>2024</v>
      </c>
      <c r="F967" s="2" t="s">
        <v>1641</v>
      </c>
      <c r="G967" s="2">
        <v>653</v>
      </c>
      <c r="H967" s="2">
        <v>10234</v>
      </c>
      <c r="I967" s="2">
        <v>6210</v>
      </c>
      <c r="J967" s="2">
        <v>355142</v>
      </c>
      <c r="K967" s="2">
        <v>1.1499999999999999</v>
      </c>
      <c r="L967" s="2">
        <v>15</v>
      </c>
      <c r="M967" s="2">
        <v>7.77</v>
      </c>
      <c r="N967" s="2">
        <v>7.64</v>
      </c>
      <c r="O967" s="2">
        <v>63.7</v>
      </c>
      <c r="P967" s="2">
        <v>4.8</v>
      </c>
      <c r="Q967" s="2">
        <v>4507</v>
      </c>
      <c r="R967" s="2">
        <v>3615</v>
      </c>
      <c r="S967" s="2">
        <v>12</v>
      </c>
      <c r="T967">
        <f t="shared" si="45"/>
        <v>6682802</v>
      </c>
      <c r="U967">
        <f t="shared" si="46"/>
        <v>4055130</v>
      </c>
      <c r="V967">
        <f t="shared" si="47"/>
        <v>2272530</v>
      </c>
    </row>
    <row r="968" spans="1:22" x14ac:dyDescent="0.3">
      <c r="A968" s="2" t="s">
        <v>985</v>
      </c>
      <c r="B968" s="2" t="s">
        <v>1422</v>
      </c>
      <c r="C968" s="2" t="s">
        <v>1634</v>
      </c>
      <c r="D968" s="2" t="s">
        <v>1637</v>
      </c>
      <c r="E968" s="2">
        <v>2024</v>
      </c>
      <c r="F968" s="2" t="s">
        <v>1640</v>
      </c>
      <c r="G968" s="2">
        <v>3499</v>
      </c>
      <c r="H968" s="2">
        <v>2345</v>
      </c>
      <c r="I968" s="2">
        <v>2255</v>
      </c>
      <c r="J968" s="2">
        <v>244886</v>
      </c>
      <c r="K968" s="2">
        <v>5.32</v>
      </c>
      <c r="L968" s="2">
        <v>16</v>
      </c>
      <c r="M968" s="2">
        <v>0.71</v>
      </c>
      <c r="N968" s="2">
        <v>1.82</v>
      </c>
      <c r="O968" s="2">
        <v>12.52</v>
      </c>
      <c r="P968" s="2">
        <v>1.1000000000000001</v>
      </c>
      <c r="Q968" s="2">
        <v>15825</v>
      </c>
      <c r="R968" s="2">
        <v>4554</v>
      </c>
      <c r="S968" s="2">
        <v>12</v>
      </c>
      <c r="T968">
        <f t="shared" si="45"/>
        <v>8205155</v>
      </c>
      <c r="U968">
        <f t="shared" si="46"/>
        <v>7890245</v>
      </c>
      <c r="V968">
        <f t="shared" si="47"/>
        <v>70024</v>
      </c>
    </row>
    <row r="969" spans="1:22" x14ac:dyDescent="0.3">
      <c r="A969" s="2" t="s">
        <v>986</v>
      </c>
      <c r="B969" s="2" t="s">
        <v>1540</v>
      </c>
      <c r="C969" s="2" t="s">
        <v>1632</v>
      </c>
      <c r="D969" s="2" t="s">
        <v>1636</v>
      </c>
      <c r="E969" s="2">
        <v>2024</v>
      </c>
      <c r="F969" s="2" t="s">
        <v>1639</v>
      </c>
      <c r="G969" s="2">
        <v>4196</v>
      </c>
      <c r="H969" s="2">
        <v>3994</v>
      </c>
      <c r="I969" s="2">
        <v>7692</v>
      </c>
      <c r="J969" s="2">
        <v>154601</v>
      </c>
      <c r="K969" s="2">
        <v>8.26</v>
      </c>
      <c r="L969" s="2">
        <v>19</v>
      </c>
      <c r="M969" s="2">
        <v>6.6</v>
      </c>
      <c r="N969" s="2">
        <v>23.32</v>
      </c>
      <c r="O969" s="2">
        <v>68.12</v>
      </c>
      <c r="P969" s="2">
        <v>1.7</v>
      </c>
      <c r="Q969" s="2">
        <v>4624</v>
      </c>
      <c r="R969" s="2">
        <v>7869</v>
      </c>
      <c r="S969" s="2">
        <v>13</v>
      </c>
      <c r="T969">
        <f t="shared" si="45"/>
        <v>16758824</v>
      </c>
      <c r="U969">
        <f t="shared" si="46"/>
        <v>32275632</v>
      </c>
      <c r="V969">
        <f t="shared" si="47"/>
        <v>-15671409</v>
      </c>
    </row>
    <row r="970" spans="1:22" x14ac:dyDescent="0.3">
      <c r="A970" s="2" t="s">
        <v>987</v>
      </c>
      <c r="B970" s="2" t="s">
        <v>1617</v>
      </c>
      <c r="C970" s="2" t="s">
        <v>1633</v>
      </c>
      <c r="D970" s="2" t="s">
        <v>1635</v>
      </c>
      <c r="E970" s="2">
        <v>2023</v>
      </c>
      <c r="F970" s="2" t="s">
        <v>1641</v>
      </c>
      <c r="G970" s="2">
        <v>3583</v>
      </c>
      <c r="H970" s="2">
        <v>14177</v>
      </c>
      <c r="I970" s="2">
        <v>14963</v>
      </c>
      <c r="J970" s="2">
        <v>488823</v>
      </c>
      <c r="K970" s="2">
        <v>6.05</v>
      </c>
      <c r="L970" s="2">
        <v>17</v>
      </c>
      <c r="M970" s="2">
        <v>8.09</v>
      </c>
      <c r="N970" s="2">
        <v>9.86</v>
      </c>
      <c r="O970" s="2">
        <v>76.86</v>
      </c>
      <c r="P970" s="2">
        <v>3.6</v>
      </c>
      <c r="Q970" s="2">
        <v>3253</v>
      </c>
      <c r="R970" s="2">
        <v>6589</v>
      </c>
      <c r="S970" s="2">
        <v>13</v>
      </c>
      <c r="T970">
        <f t="shared" si="45"/>
        <v>50796191</v>
      </c>
      <c r="U970">
        <f t="shared" si="46"/>
        <v>53612429</v>
      </c>
      <c r="V970">
        <f t="shared" si="47"/>
        <v>-3305061</v>
      </c>
    </row>
    <row r="971" spans="1:22" x14ac:dyDescent="0.3">
      <c r="A971" s="2" t="s">
        <v>988</v>
      </c>
      <c r="B971" s="2" t="s">
        <v>1618</v>
      </c>
      <c r="C971" s="2" t="s">
        <v>1632</v>
      </c>
      <c r="D971" s="2" t="s">
        <v>1638</v>
      </c>
      <c r="E971" s="2">
        <v>2024</v>
      </c>
      <c r="F971" s="2" t="s">
        <v>1641</v>
      </c>
      <c r="G971" s="2">
        <v>3417</v>
      </c>
      <c r="H971" s="2">
        <v>19768</v>
      </c>
      <c r="I971" s="2">
        <v>14935</v>
      </c>
      <c r="J971" s="2">
        <v>319956</v>
      </c>
      <c r="K971" s="2">
        <v>12.5</v>
      </c>
      <c r="L971" s="2">
        <v>17</v>
      </c>
      <c r="M971" s="2">
        <v>6.73</v>
      </c>
      <c r="N971" s="2">
        <v>19.82</v>
      </c>
      <c r="O971" s="2">
        <v>43.21</v>
      </c>
      <c r="P971" s="2">
        <v>1.1000000000000001</v>
      </c>
      <c r="Q971" s="2">
        <v>19496</v>
      </c>
      <c r="R971" s="2">
        <v>8484</v>
      </c>
      <c r="S971" s="2">
        <v>10</v>
      </c>
      <c r="T971">
        <f t="shared" si="45"/>
        <v>67547256</v>
      </c>
      <c r="U971">
        <f t="shared" si="46"/>
        <v>51032895</v>
      </c>
      <c r="V971">
        <f t="shared" si="47"/>
        <v>16194405</v>
      </c>
    </row>
    <row r="972" spans="1:22" x14ac:dyDescent="0.3">
      <c r="A972" s="2" t="s">
        <v>989</v>
      </c>
      <c r="B972" s="2" t="s">
        <v>1598</v>
      </c>
      <c r="C972" s="2" t="s">
        <v>1632</v>
      </c>
      <c r="D972" s="2" t="s">
        <v>1635</v>
      </c>
      <c r="E972" s="2">
        <v>2024</v>
      </c>
      <c r="F972" s="2" t="s">
        <v>1640</v>
      </c>
      <c r="G972" s="2">
        <v>3418</v>
      </c>
      <c r="H972" s="2">
        <v>13830</v>
      </c>
      <c r="I972" s="2">
        <v>6608</v>
      </c>
      <c r="J972" s="2">
        <v>111844</v>
      </c>
      <c r="K972" s="2">
        <v>12.22</v>
      </c>
      <c r="L972" s="2">
        <v>13</v>
      </c>
      <c r="M972" s="2">
        <v>4.97</v>
      </c>
      <c r="N972" s="2">
        <v>6.98</v>
      </c>
      <c r="O972" s="2">
        <v>71.19</v>
      </c>
      <c r="P972" s="2">
        <v>1.3</v>
      </c>
      <c r="Q972" s="2">
        <v>4775</v>
      </c>
      <c r="R972" s="2">
        <v>3634</v>
      </c>
      <c r="S972" s="2">
        <v>5</v>
      </c>
      <c r="T972">
        <f t="shared" si="45"/>
        <v>47270940</v>
      </c>
      <c r="U972">
        <f t="shared" si="46"/>
        <v>22586144</v>
      </c>
      <c r="V972">
        <f t="shared" si="47"/>
        <v>24572952</v>
      </c>
    </row>
    <row r="973" spans="1:22" x14ac:dyDescent="0.3">
      <c r="A973" s="2" t="s">
        <v>990</v>
      </c>
      <c r="B973" s="2" t="s">
        <v>1563</v>
      </c>
      <c r="C973" s="2" t="s">
        <v>1633</v>
      </c>
      <c r="D973" s="2" t="s">
        <v>1635</v>
      </c>
      <c r="E973" s="2">
        <v>2023</v>
      </c>
      <c r="F973" s="2" t="s">
        <v>1640</v>
      </c>
      <c r="G973" s="2">
        <v>3847</v>
      </c>
      <c r="H973" s="2">
        <v>6679</v>
      </c>
      <c r="I973" s="2">
        <v>7596</v>
      </c>
      <c r="J973" s="2">
        <v>251165</v>
      </c>
      <c r="K973" s="2">
        <v>9.18</v>
      </c>
      <c r="L973" s="2">
        <v>17</v>
      </c>
      <c r="M973" s="2">
        <v>9.5</v>
      </c>
      <c r="N973" s="2">
        <v>16.16</v>
      </c>
      <c r="O973" s="2">
        <v>23.97</v>
      </c>
      <c r="P973" s="2">
        <v>1.9</v>
      </c>
      <c r="Q973" s="2">
        <v>10247</v>
      </c>
      <c r="R973" s="2">
        <v>855</v>
      </c>
      <c r="S973" s="2">
        <v>13</v>
      </c>
      <c r="T973">
        <f t="shared" si="45"/>
        <v>25694113</v>
      </c>
      <c r="U973">
        <f t="shared" si="46"/>
        <v>29221812</v>
      </c>
      <c r="V973">
        <f t="shared" si="47"/>
        <v>-3778864</v>
      </c>
    </row>
    <row r="974" spans="1:22" x14ac:dyDescent="0.3">
      <c r="A974" s="2" t="s">
        <v>991</v>
      </c>
      <c r="B974" s="2" t="s">
        <v>1619</v>
      </c>
      <c r="C974" s="2" t="s">
        <v>1634</v>
      </c>
      <c r="D974" s="2" t="s">
        <v>1638</v>
      </c>
      <c r="E974" s="2">
        <v>2023</v>
      </c>
      <c r="F974" s="2" t="s">
        <v>1642</v>
      </c>
      <c r="G974" s="2">
        <v>1842</v>
      </c>
      <c r="H974" s="2">
        <v>8110</v>
      </c>
      <c r="I974" s="2">
        <v>5596</v>
      </c>
      <c r="J974" s="2">
        <v>445395</v>
      </c>
      <c r="K974" s="2">
        <v>5.6</v>
      </c>
      <c r="L974" s="2">
        <v>14</v>
      </c>
      <c r="M974" s="2">
        <v>3</v>
      </c>
      <c r="N974" s="2">
        <v>21.83</v>
      </c>
      <c r="O974" s="2">
        <v>35.78</v>
      </c>
      <c r="P974" s="2">
        <v>3</v>
      </c>
      <c r="Q974" s="2">
        <v>13943</v>
      </c>
      <c r="R974" s="2">
        <v>9976</v>
      </c>
      <c r="S974" s="2">
        <v>10</v>
      </c>
      <c r="T974">
        <f t="shared" si="45"/>
        <v>14938620</v>
      </c>
      <c r="U974">
        <f t="shared" si="46"/>
        <v>10307832</v>
      </c>
      <c r="V974">
        <f t="shared" si="47"/>
        <v>4185393</v>
      </c>
    </row>
    <row r="975" spans="1:22" x14ac:dyDescent="0.3">
      <c r="A975" s="2" t="s">
        <v>992</v>
      </c>
      <c r="B975" s="2" t="s">
        <v>1620</v>
      </c>
      <c r="C975" s="2" t="s">
        <v>1632</v>
      </c>
      <c r="D975" s="2" t="s">
        <v>1635</v>
      </c>
      <c r="E975" s="2">
        <v>2024</v>
      </c>
      <c r="F975" s="2" t="s">
        <v>1641</v>
      </c>
      <c r="G975" s="2">
        <v>2911</v>
      </c>
      <c r="H975" s="2">
        <v>7930</v>
      </c>
      <c r="I975" s="2">
        <v>5893</v>
      </c>
      <c r="J975" s="2">
        <v>224870</v>
      </c>
      <c r="K975" s="2">
        <v>3.83</v>
      </c>
      <c r="L975" s="2">
        <v>14</v>
      </c>
      <c r="M975" s="2">
        <v>0.19</v>
      </c>
      <c r="N975" s="2">
        <v>1.04</v>
      </c>
      <c r="O975" s="2">
        <v>87.94</v>
      </c>
      <c r="P975" s="2">
        <v>3.2</v>
      </c>
      <c r="Q975" s="2">
        <v>19933</v>
      </c>
      <c r="R975" s="2">
        <v>2625</v>
      </c>
      <c r="S975" s="2">
        <v>12</v>
      </c>
      <c r="T975">
        <f t="shared" si="45"/>
        <v>23084230</v>
      </c>
      <c r="U975">
        <f t="shared" si="46"/>
        <v>17154523</v>
      </c>
      <c r="V975">
        <f t="shared" si="47"/>
        <v>5704837</v>
      </c>
    </row>
    <row r="976" spans="1:22" x14ac:dyDescent="0.3">
      <c r="A976" s="2" t="s">
        <v>993</v>
      </c>
      <c r="B976" s="2" t="s">
        <v>1621</v>
      </c>
      <c r="C976" s="2" t="s">
        <v>1632</v>
      </c>
      <c r="D976" s="2" t="s">
        <v>1638</v>
      </c>
      <c r="E976" s="2">
        <v>2023</v>
      </c>
      <c r="F976" s="2" t="s">
        <v>1641</v>
      </c>
      <c r="G976" s="2">
        <v>3526</v>
      </c>
      <c r="H976" s="2">
        <v>8654</v>
      </c>
      <c r="I976" s="2">
        <v>11088</v>
      </c>
      <c r="J976" s="2">
        <v>124601</v>
      </c>
      <c r="K976" s="2">
        <v>1.59</v>
      </c>
      <c r="L976" s="2">
        <v>5</v>
      </c>
      <c r="M976" s="2">
        <v>4.32</v>
      </c>
      <c r="N976" s="2">
        <v>20.77</v>
      </c>
      <c r="O976" s="2">
        <v>88.91</v>
      </c>
      <c r="P976" s="2">
        <v>1.1000000000000001</v>
      </c>
      <c r="Q976" s="2">
        <v>2324</v>
      </c>
      <c r="R976" s="2">
        <v>927</v>
      </c>
      <c r="S976" s="2">
        <v>4</v>
      </c>
      <c r="T976">
        <f t="shared" si="45"/>
        <v>30514004</v>
      </c>
      <c r="U976">
        <f t="shared" si="46"/>
        <v>39096288</v>
      </c>
      <c r="V976">
        <f t="shared" si="47"/>
        <v>-8706885</v>
      </c>
    </row>
    <row r="977" spans="1:22" x14ac:dyDescent="0.3">
      <c r="A977" s="2" t="s">
        <v>994</v>
      </c>
      <c r="B977" s="2" t="s">
        <v>1622</v>
      </c>
      <c r="C977" s="2" t="s">
        <v>1633</v>
      </c>
      <c r="D977" s="2" t="s">
        <v>1637</v>
      </c>
      <c r="E977" s="2">
        <v>2023</v>
      </c>
      <c r="F977" s="2" t="s">
        <v>1642</v>
      </c>
      <c r="G977" s="2">
        <v>3467</v>
      </c>
      <c r="H977" s="2">
        <v>15328</v>
      </c>
      <c r="I977" s="2">
        <v>2125</v>
      </c>
      <c r="J977" s="2">
        <v>451491</v>
      </c>
      <c r="K977" s="2">
        <v>5.32</v>
      </c>
      <c r="L977" s="2">
        <v>14</v>
      </c>
      <c r="M977" s="2">
        <v>0.33</v>
      </c>
      <c r="N977" s="2">
        <v>14.28</v>
      </c>
      <c r="O977" s="2">
        <v>51.01</v>
      </c>
      <c r="P977" s="2">
        <v>1.7</v>
      </c>
      <c r="Q977" s="2">
        <v>15380</v>
      </c>
      <c r="R977" s="2">
        <v>9181</v>
      </c>
      <c r="S977" s="2">
        <v>13</v>
      </c>
      <c r="T977">
        <f t="shared" si="45"/>
        <v>53142176</v>
      </c>
      <c r="U977">
        <f t="shared" si="46"/>
        <v>7367375</v>
      </c>
      <c r="V977">
        <f t="shared" si="47"/>
        <v>45323310</v>
      </c>
    </row>
    <row r="978" spans="1:22" x14ac:dyDescent="0.3">
      <c r="A978" s="2" t="s">
        <v>995</v>
      </c>
      <c r="B978" s="2" t="s">
        <v>1623</v>
      </c>
      <c r="C978" s="2" t="s">
        <v>1634</v>
      </c>
      <c r="D978" s="2" t="s">
        <v>1635</v>
      </c>
      <c r="E978" s="2">
        <v>2024</v>
      </c>
      <c r="F978" s="2" t="s">
        <v>1639</v>
      </c>
      <c r="G978" s="2">
        <v>1695</v>
      </c>
      <c r="H978" s="2">
        <v>11645</v>
      </c>
      <c r="I978" s="2">
        <v>5776</v>
      </c>
      <c r="J978" s="2">
        <v>493790</v>
      </c>
      <c r="K978" s="2">
        <v>6.2</v>
      </c>
      <c r="L978" s="2">
        <v>17</v>
      </c>
      <c r="M978" s="2">
        <v>9.5399999999999991</v>
      </c>
      <c r="N978" s="2">
        <v>15.19</v>
      </c>
      <c r="O978" s="2">
        <v>84.74</v>
      </c>
      <c r="P978" s="2">
        <v>3</v>
      </c>
      <c r="Q978" s="2">
        <v>12541</v>
      </c>
      <c r="R978" s="2">
        <v>4848</v>
      </c>
      <c r="S978" s="2">
        <v>2</v>
      </c>
      <c r="T978">
        <f t="shared" si="45"/>
        <v>19738275</v>
      </c>
      <c r="U978">
        <f t="shared" si="46"/>
        <v>9790320</v>
      </c>
      <c r="V978">
        <f t="shared" si="47"/>
        <v>9454165</v>
      </c>
    </row>
    <row r="979" spans="1:22" x14ac:dyDescent="0.3">
      <c r="A979" s="2" t="s">
        <v>996</v>
      </c>
      <c r="B979" s="2" t="s">
        <v>1150</v>
      </c>
      <c r="C979" s="2" t="s">
        <v>1633</v>
      </c>
      <c r="D979" s="2" t="s">
        <v>1638</v>
      </c>
      <c r="E979" s="2">
        <v>2024</v>
      </c>
      <c r="F979" s="2" t="s">
        <v>1639</v>
      </c>
      <c r="G979" s="2">
        <v>1255</v>
      </c>
      <c r="H979" s="2">
        <v>7988</v>
      </c>
      <c r="I979" s="2">
        <v>10205</v>
      </c>
      <c r="J979" s="2">
        <v>360001</v>
      </c>
      <c r="K979" s="2">
        <v>10.14</v>
      </c>
      <c r="L979" s="2">
        <v>3</v>
      </c>
      <c r="M979" s="2">
        <v>2.1</v>
      </c>
      <c r="N979" s="2">
        <v>13.08</v>
      </c>
      <c r="O979" s="2">
        <v>51.82</v>
      </c>
      <c r="P979" s="2">
        <v>3.4</v>
      </c>
      <c r="Q979" s="2">
        <v>20914</v>
      </c>
      <c r="R979" s="2">
        <v>2433</v>
      </c>
      <c r="S979" s="2">
        <v>12</v>
      </c>
      <c r="T979">
        <f t="shared" si="45"/>
        <v>10024940</v>
      </c>
      <c r="U979">
        <f t="shared" si="46"/>
        <v>12807275</v>
      </c>
      <c r="V979">
        <f t="shared" si="47"/>
        <v>-3142336</v>
      </c>
    </row>
    <row r="980" spans="1:22" x14ac:dyDescent="0.3">
      <c r="A980" s="2" t="s">
        <v>997</v>
      </c>
      <c r="B980" s="2" t="s">
        <v>1624</v>
      </c>
      <c r="C980" s="2" t="s">
        <v>1633</v>
      </c>
      <c r="D980" s="2" t="s">
        <v>1637</v>
      </c>
      <c r="E980" s="2">
        <v>2024</v>
      </c>
      <c r="F980" s="2" t="s">
        <v>1641</v>
      </c>
      <c r="G980" s="2">
        <v>3080</v>
      </c>
      <c r="H980" s="2">
        <v>5350</v>
      </c>
      <c r="I980" s="2">
        <v>1959</v>
      </c>
      <c r="J980" s="2">
        <v>437699</v>
      </c>
      <c r="K980" s="2">
        <v>9.8699999999999992</v>
      </c>
      <c r="L980" s="2">
        <v>7</v>
      </c>
      <c r="M980" s="2">
        <v>7.89</v>
      </c>
      <c r="N980" s="2">
        <v>21.86</v>
      </c>
      <c r="O980" s="2">
        <v>33.33</v>
      </c>
      <c r="P980" s="2">
        <v>1.6</v>
      </c>
      <c r="Q980" s="2">
        <v>2581</v>
      </c>
      <c r="R980" s="2">
        <v>5046</v>
      </c>
      <c r="S980" s="2">
        <v>6</v>
      </c>
      <c r="T980">
        <f t="shared" si="45"/>
        <v>16478000</v>
      </c>
      <c r="U980">
        <f t="shared" si="46"/>
        <v>6033720</v>
      </c>
      <c r="V980">
        <f t="shared" si="47"/>
        <v>10006581</v>
      </c>
    </row>
    <row r="981" spans="1:22" x14ac:dyDescent="0.3">
      <c r="A981" s="2" t="s">
        <v>998</v>
      </c>
      <c r="B981" s="2" t="s">
        <v>1357</v>
      </c>
      <c r="C981" s="2" t="s">
        <v>1632</v>
      </c>
      <c r="D981" s="2" t="s">
        <v>1637</v>
      </c>
      <c r="E981" s="2">
        <v>2023</v>
      </c>
      <c r="F981" s="2" t="s">
        <v>1640</v>
      </c>
      <c r="G981" s="2">
        <v>2922</v>
      </c>
      <c r="H981" s="2">
        <v>18573</v>
      </c>
      <c r="I981" s="2">
        <v>5450</v>
      </c>
      <c r="J981" s="2">
        <v>332844</v>
      </c>
      <c r="K981" s="2">
        <v>1.05</v>
      </c>
      <c r="L981" s="2">
        <v>14</v>
      </c>
      <c r="M981" s="2">
        <v>7.75</v>
      </c>
      <c r="N981" s="2">
        <v>1.0900000000000001</v>
      </c>
      <c r="O981" s="2">
        <v>31.35</v>
      </c>
      <c r="P981" s="2">
        <v>2.6</v>
      </c>
      <c r="Q981" s="2">
        <v>13017</v>
      </c>
      <c r="R981" s="2">
        <v>8402</v>
      </c>
      <c r="S981" s="2">
        <v>11</v>
      </c>
      <c r="T981">
        <f t="shared" si="45"/>
        <v>54270306</v>
      </c>
      <c r="U981">
        <f t="shared" si="46"/>
        <v>15924900</v>
      </c>
      <c r="V981">
        <f t="shared" si="47"/>
        <v>38012562</v>
      </c>
    </row>
    <row r="982" spans="1:22" x14ac:dyDescent="0.3">
      <c r="A982" s="2" t="s">
        <v>999</v>
      </c>
      <c r="B982" s="2" t="s">
        <v>1625</v>
      </c>
      <c r="C982" s="2" t="s">
        <v>1632</v>
      </c>
      <c r="D982" s="2" t="s">
        <v>1637</v>
      </c>
      <c r="E982" s="2">
        <v>2024</v>
      </c>
      <c r="F982" s="2" t="s">
        <v>1642</v>
      </c>
      <c r="G982" s="2">
        <v>3122</v>
      </c>
      <c r="H982" s="2">
        <v>15064</v>
      </c>
      <c r="I982" s="2">
        <v>13491</v>
      </c>
      <c r="J982" s="2">
        <v>307927</v>
      </c>
      <c r="K982" s="2">
        <v>5.93</v>
      </c>
      <c r="L982" s="2">
        <v>2</v>
      </c>
      <c r="M982" s="2">
        <v>2.1800000000000002</v>
      </c>
      <c r="N982" s="2">
        <v>6.53</v>
      </c>
      <c r="O982" s="2">
        <v>84.36</v>
      </c>
      <c r="P982" s="2">
        <v>4.5999999999999996</v>
      </c>
      <c r="Q982" s="2">
        <v>18376</v>
      </c>
      <c r="R982" s="2">
        <v>8146</v>
      </c>
      <c r="S982" s="2">
        <v>11</v>
      </c>
      <c r="T982">
        <f t="shared" si="45"/>
        <v>47029808</v>
      </c>
      <c r="U982">
        <f t="shared" si="46"/>
        <v>42118902</v>
      </c>
      <c r="V982">
        <f t="shared" si="47"/>
        <v>4602979</v>
      </c>
    </row>
    <row r="983" spans="1:22" x14ac:dyDescent="0.3">
      <c r="A983" s="2" t="s">
        <v>1000</v>
      </c>
      <c r="B983" s="2" t="s">
        <v>1110</v>
      </c>
      <c r="C983" s="2" t="s">
        <v>1632</v>
      </c>
      <c r="D983" s="2" t="s">
        <v>1635</v>
      </c>
      <c r="E983" s="2">
        <v>2024</v>
      </c>
      <c r="F983" s="2" t="s">
        <v>1639</v>
      </c>
      <c r="G983" s="2">
        <v>1904</v>
      </c>
      <c r="H983" s="2">
        <v>6578</v>
      </c>
      <c r="I983" s="2">
        <v>5787</v>
      </c>
      <c r="J983" s="2">
        <v>482680</v>
      </c>
      <c r="K983" s="2">
        <v>2.73</v>
      </c>
      <c r="L983" s="2">
        <v>14</v>
      </c>
      <c r="M983" s="2">
        <v>6.21</v>
      </c>
      <c r="N983" s="2">
        <v>21.89</v>
      </c>
      <c r="O983" s="2">
        <v>23.8</v>
      </c>
      <c r="P983" s="2">
        <v>5</v>
      </c>
      <c r="Q983" s="2">
        <v>6264</v>
      </c>
      <c r="R983" s="2">
        <v>9084</v>
      </c>
      <c r="S983" s="2">
        <v>3</v>
      </c>
      <c r="T983">
        <f t="shared" si="45"/>
        <v>12524512</v>
      </c>
      <c r="U983">
        <f t="shared" si="46"/>
        <v>11018448</v>
      </c>
      <c r="V983">
        <f t="shared" si="47"/>
        <v>1023384</v>
      </c>
    </row>
    <row r="984" spans="1:22" x14ac:dyDescent="0.3">
      <c r="A984" s="2" t="s">
        <v>1001</v>
      </c>
      <c r="B984" s="2" t="s">
        <v>1626</v>
      </c>
      <c r="C984" s="2" t="s">
        <v>1632</v>
      </c>
      <c r="D984" s="2" t="s">
        <v>1637</v>
      </c>
      <c r="E984" s="2">
        <v>2024</v>
      </c>
      <c r="F984" s="2" t="s">
        <v>1640</v>
      </c>
      <c r="G984" s="2">
        <v>4071</v>
      </c>
      <c r="H984" s="2">
        <v>13668</v>
      </c>
      <c r="I984" s="2">
        <v>5497</v>
      </c>
      <c r="J984" s="2">
        <v>223423</v>
      </c>
      <c r="K984" s="2">
        <v>2.35</v>
      </c>
      <c r="L984" s="2">
        <v>12</v>
      </c>
      <c r="M984" s="2">
        <v>0.48</v>
      </c>
      <c r="N984" s="2">
        <v>18.809999999999999</v>
      </c>
      <c r="O984" s="2">
        <v>56.37</v>
      </c>
      <c r="P984" s="2">
        <v>4.9000000000000004</v>
      </c>
      <c r="Q984" s="2">
        <v>9766</v>
      </c>
      <c r="R984" s="2">
        <v>7281</v>
      </c>
      <c r="S984" s="2">
        <v>5</v>
      </c>
      <c r="T984">
        <f t="shared" si="45"/>
        <v>55642428</v>
      </c>
      <c r="U984">
        <f t="shared" si="46"/>
        <v>22378287</v>
      </c>
      <c r="V984">
        <f t="shared" si="47"/>
        <v>33040718</v>
      </c>
    </row>
    <row r="985" spans="1:22" x14ac:dyDescent="0.3">
      <c r="A985" s="2" t="s">
        <v>1002</v>
      </c>
      <c r="B985" s="2" t="s">
        <v>1410</v>
      </c>
      <c r="C985" s="2" t="s">
        <v>1633</v>
      </c>
      <c r="D985" s="2" t="s">
        <v>1637</v>
      </c>
      <c r="E985" s="2">
        <v>2024</v>
      </c>
      <c r="F985" s="2" t="s">
        <v>1640</v>
      </c>
      <c r="G985" s="2">
        <v>4712</v>
      </c>
      <c r="H985" s="2">
        <v>6948</v>
      </c>
      <c r="I985" s="2">
        <v>14918</v>
      </c>
      <c r="J985" s="2">
        <v>143330</v>
      </c>
      <c r="K985" s="2">
        <v>12.41</v>
      </c>
      <c r="L985" s="2">
        <v>8</v>
      </c>
      <c r="M985" s="2">
        <v>4.84</v>
      </c>
      <c r="N985" s="2">
        <v>0.44</v>
      </c>
      <c r="O985" s="2">
        <v>54.44</v>
      </c>
      <c r="P985" s="2">
        <v>4.5</v>
      </c>
      <c r="Q985" s="2">
        <v>12683</v>
      </c>
      <c r="R985" s="2">
        <v>3514</v>
      </c>
      <c r="S985" s="2">
        <v>3</v>
      </c>
      <c r="T985">
        <f t="shared" si="45"/>
        <v>32738976</v>
      </c>
      <c r="U985">
        <f t="shared" si="46"/>
        <v>70293616</v>
      </c>
      <c r="V985">
        <f t="shared" si="47"/>
        <v>-37697970</v>
      </c>
    </row>
    <row r="986" spans="1:22" x14ac:dyDescent="0.3">
      <c r="A986" s="2" t="s">
        <v>1003</v>
      </c>
      <c r="B986" s="2" t="s">
        <v>1495</v>
      </c>
      <c r="C986" s="2" t="s">
        <v>1634</v>
      </c>
      <c r="D986" s="2" t="s">
        <v>1636</v>
      </c>
      <c r="E986" s="2">
        <v>2024</v>
      </c>
      <c r="F986" s="2" t="s">
        <v>1639</v>
      </c>
      <c r="G986" s="2">
        <v>2758</v>
      </c>
      <c r="H986" s="2">
        <v>19063</v>
      </c>
      <c r="I986" s="2">
        <v>1140</v>
      </c>
      <c r="J986" s="2">
        <v>275391</v>
      </c>
      <c r="K986" s="2">
        <v>0.63</v>
      </c>
      <c r="L986" s="2">
        <v>1</v>
      </c>
      <c r="M986" s="2">
        <v>0.15</v>
      </c>
      <c r="N986" s="2">
        <v>12.93</v>
      </c>
      <c r="O986" s="2">
        <v>69.17</v>
      </c>
      <c r="P986" s="2">
        <v>2.6</v>
      </c>
      <c r="Q986" s="2">
        <v>18212</v>
      </c>
      <c r="R986" s="2">
        <v>9601</v>
      </c>
      <c r="S986" s="2">
        <v>3</v>
      </c>
      <c r="T986">
        <f t="shared" si="45"/>
        <v>52575754</v>
      </c>
      <c r="U986">
        <f t="shared" si="46"/>
        <v>3144120</v>
      </c>
      <c r="V986">
        <f t="shared" si="47"/>
        <v>49156243</v>
      </c>
    </row>
    <row r="987" spans="1:22" x14ac:dyDescent="0.3">
      <c r="A987" s="2" t="s">
        <v>1004</v>
      </c>
      <c r="B987" s="2" t="s">
        <v>1577</v>
      </c>
      <c r="C987" s="2" t="s">
        <v>1633</v>
      </c>
      <c r="D987" s="2" t="s">
        <v>1637</v>
      </c>
      <c r="E987" s="2">
        <v>2023</v>
      </c>
      <c r="F987" s="2" t="s">
        <v>1640</v>
      </c>
      <c r="G987" s="2">
        <v>3552</v>
      </c>
      <c r="H987" s="2">
        <v>10574</v>
      </c>
      <c r="I987" s="2">
        <v>4628</v>
      </c>
      <c r="J987" s="2">
        <v>263606</v>
      </c>
      <c r="K987" s="2">
        <v>6.29</v>
      </c>
      <c r="L987" s="2">
        <v>7</v>
      </c>
      <c r="M987" s="2">
        <v>9.2100000000000009</v>
      </c>
      <c r="N987" s="2">
        <v>13.24</v>
      </c>
      <c r="O987" s="2">
        <v>49.94</v>
      </c>
      <c r="P987" s="2">
        <v>3.7</v>
      </c>
      <c r="Q987" s="2">
        <v>14377</v>
      </c>
      <c r="R987" s="2">
        <v>6557</v>
      </c>
      <c r="S987" s="2">
        <v>14</v>
      </c>
      <c r="T987">
        <f t="shared" si="45"/>
        <v>37558848</v>
      </c>
      <c r="U987">
        <f t="shared" si="46"/>
        <v>16438656</v>
      </c>
      <c r="V987">
        <f t="shared" si="47"/>
        <v>20856586</v>
      </c>
    </row>
    <row r="988" spans="1:22" x14ac:dyDescent="0.3">
      <c r="A988" s="2" t="s">
        <v>1005</v>
      </c>
      <c r="B988" s="2" t="s">
        <v>1562</v>
      </c>
      <c r="C988" s="2" t="s">
        <v>1634</v>
      </c>
      <c r="D988" s="2" t="s">
        <v>1636</v>
      </c>
      <c r="E988" s="2">
        <v>2024</v>
      </c>
      <c r="F988" s="2" t="s">
        <v>1641</v>
      </c>
      <c r="G988" s="2">
        <v>1382</v>
      </c>
      <c r="H988" s="2">
        <v>7906</v>
      </c>
      <c r="I988" s="2">
        <v>2768</v>
      </c>
      <c r="J988" s="2">
        <v>457085</v>
      </c>
      <c r="K988" s="2">
        <v>2.52</v>
      </c>
      <c r="L988" s="2">
        <v>19</v>
      </c>
      <c r="M988" s="2">
        <v>9.76</v>
      </c>
      <c r="N988" s="2">
        <v>10.02</v>
      </c>
      <c r="O988" s="2">
        <v>31.78</v>
      </c>
      <c r="P988" s="2">
        <v>2.7</v>
      </c>
      <c r="Q988" s="2">
        <v>11482</v>
      </c>
      <c r="R988" s="2">
        <v>6849</v>
      </c>
      <c r="S988" s="2">
        <v>4</v>
      </c>
      <c r="T988">
        <f t="shared" si="45"/>
        <v>10926092</v>
      </c>
      <c r="U988">
        <f t="shared" si="46"/>
        <v>3825376</v>
      </c>
      <c r="V988">
        <f t="shared" si="47"/>
        <v>6643631</v>
      </c>
    </row>
    <row r="989" spans="1:22" x14ac:dyDescent="0.3">
      <c r="A989" s="2" t="s">
        <v>1006</v>
      </c>
      <c r="B989" s="2" t="s">
        <v>1231</v>
      </c>
      <c r="C989" s="2" t="s">
        <v>1633</v>
      </c>
      <c r="D989" s="2" t="s">
        <v>1635</v>
      </c>
      <c r="E989" s="2">
        <v>2024</v>
      </c>
      <c r="F989" s="2" t="s">
        <v>1640</v>
      </c>
      <c r="G989" s="2">
        <v>251</v>
      </c>
      <c r="H989" s="2">
        <v>10300</v>
      </c>
      <c r="I989" s="2">
        <v>1503</v>
      </c>
      <c r="J989" s="2">
        <v>241387</v>
      </c>
      <c r="K989" s="2">
        <v>13.19</v>
      </c>
      <c r="L989" s="2">
        <v>16</v>
      </c>
      <c r="M989" s="2">
        <v>2.2200000000000002</v>
      </c>
      <c r="N989" s="2">
        <v>7.43</v>
      </c>
      <c r="O989" s="2">
        <v>23.55</v>
      </c>
      <c r="P989" s="2">
        <v>3.6</v>
      </c>
      <c r="Q989" s="2">
        <v>10468</v>
      </c>
      <c r="R989" s="2">
        <v>396</v>
      </c>
      <c r="S989" s="2">
        <v>6</v>
      </c>
      <c r="T989">
        <f t="shared" si="45"/>
        <v>2585300</v>
      </c>
      <c r="U989">
        <f t="shared" si="46"/>
        <v>377253</v>
      </c>
      <c r="V989">
        <f t="shared" si="47"/>
        <v>1966660</v>
      </c>
    </row>
    <row r="990" spans="1:22" x14ac:dyDescent="0.3">
      <c r="A990" s="2" t="s">
        <v>1007</v>
      </c>
      <c r="B990" s="2" t="s">
        <v>1493</v>
      </c>
      <c r="C990" s="2" t="s">
        <v>1632</v>
      </c>
      <c r="D990" s="2" t="s">
        <v>1636</v>
      </c>
      <c r="E990" s="2">
        <v>2023</v>
      </c>
      <c r="F990" s="2" t="s">
        <v>1642</v>
      </c>
      <c r="G990" s="2">
        <v>3557</v>
      </c>
      <c r="H990" s="2">
        <v>15583</v>
      </c>
      <c r="I990" s="2">
        <v>13405</v>
      </c>
      <c r="J990" s="2">
        <v>291133</v>
      </c>
      <c r="K990" s="2">
        <v>8.36</v>
      </c>
      <c r="L990" s="2">
        <v>12</v>
      </c>
      <c r="M990" s="2">
        <v>2.08</v>
      </c>
      <c r="N990" s="2">
        <v>17.04</v>
      </c>
      <c r="O990" s="2">
        <v>59.67</v>
      </c>
      <c r="P990" s="2">
        <v>2.2000000000000002</v>
      </c>
      <c r="Q990" s="2">
        <v>16139</v>
      </c>
      <c r="R990" s="2">
        <v>9921</v>
      </c>
      <c r="S990" s="2">
        <v>5</v>
      </c>
      <c r="T990">
        <f t="shared" si="45"/>
        <v>55428731</v>
      </c>
      <c r="U990">
        <f t="shared" si="46"/>
        <v>47681585</v>
      </c>
      <c r="V990">
        <f t="shared" si="47"/>
        <v>7456013</v>
      </c>
    </row>
    <row r="991" spans="1:22" x14ac:dyDescent="0.3">
      <c r="A991" s="2" t="s">
        <v>1008</v>
      </c>
      <c r="B991" s="2" t="s">
        <v>1627</v>
      </c>
      <c r="C991" s="2" t="s">
        <v>1633</v>
      </c>
      <c r="D991" s="2" t="s">
        <v>1637</v>
      </c>
      <c r="E991" s="2">
        <v>2023</v>
      </c>
      <c r="F991" s="2" t="s">
        <v>1642</v>
      </c>
      <c r="G991" s="2">
        <v>4262</v>
      </c>
      <c r="H991" s="2">
        <v>3138</v>
      </c>
      <c r="I991" s="2">
        <v>6282</v>
      </c>
      <c r="J991" s="2">
        <v>464170</v>
      </c>
      <c r="K991" s="2">
        <v>3.47</v>
      </c>
      <c r="L991" s="2">
        <v>0</v>
      </c>
      <c r="M991" s="2">
        <v>7.54</v>
      </c>
      <c r="N991" s="2">
        <v>5.19</v>
      </c>
      <c r="O991" s="2">
        <v>67.52</v>
      </c>
      <c r="P991" s="2">
        <v>3.4</v>
      </c>
      <c r="Q991" s="2">
        <v>6174</v>
      </c>
      <c r="R991" s="2">
        <v>668</v>
      </c>
      <c r="S991" s="2">
        <v>3</v>
      </c>
      <c r="T991">
        <f t="shared" si="45"/>
        <v>13374156</v>
      </c>
      <c r="U991">
        <f t="shared" si="46"/>
        <v>26773884</v>
      </c>
      <c r="V991">
        <f t="shared" si="47"/>
        <v>-13863898</v>
      </c>
    </row>
    <row r="992" spans="1:22" x14ac:dyDescent="0.3">
      <c r="A992" s="2" t="s">
        <v>1009</v>
      </c>
      <c r="B992" s="2" t="s">
        <v>1063</v>
      </c>
      <c r="C992" s="2" t="s">
        <v>1634</v>
      </c>
      <c r="D992" s="2" t="s">
        <v>1638</v>
      </c>
      <c r="E992" s="2">
        <v>2024</v>
      </c>
      <c r="F992" s="2" t="s">
        <v>1639</v>
      </c>
      <c r="G992" s="2">
        <v>624</v>
      </c>
      <c r="H992" s="2">
        <v>11840</v>
      </c>
      <c r="I992" s="2">
        <v>11421</v>
      </c>
      <c r="J992" s="2">
        <v>212627</v>
      </c>
      <c r="K992" s="2">
        <v>7.54</v>
      </c>
      <c r="L992" s="2">
        <v>1</v>
      </c>
      <c r="M992" s="2">
        <v>2.5299999999999998</v>
      </c>
      <c r="N992" s="2">
        <v>19.97</v>
      </c>
      <c r="O992" s="2">
        <v>55.56</v>
      </c>
      <c r="P992" s="2">
        <v>3.1</v>
      </c>
      <c r="Q992" s="2">
        <v>5816</v>
      </c>
      <c r="R992" s="2">
        <v>5383</v>
      </c>
      <c r="S992" s="2">
        <v>12</v>
      </c>
      <c r="T992">
        <f t="shared" si="45"/>
        <v>7388160</v>
      </c>
      <c r="U992">
        <f t="shared" si="46"/>
        <v>7126704</v>
      </c>
      <c r="V992">
        <f t="shared" si="47"/>
        <v>48829</v>
      </c>
    </row>
    <row r="993" spans="1:22" x14ac:dyDescent="0.3">
      <c r="A993" s="2" t="s">
        <v>1010</v>
      </c>
      <c r="B993" s="2" t="s">
        <v>1628</v>
      </c>
      <c r="C993" s="2" t="s">
        <v>1633</v>
      </c>
      <c r="D993" s="2" t="s">
        <v>1636</v>
      </c>
      <c r="E993" s="2">
        <v>2024</v>
      </c>
      <c r="F993" s="2" t="s">
        <v>1642</v>
      </c>
      <c r="G993" s="2">
        <v>586</v>
      </c>
      <c r="H993" s="2">
        <v>2882</v>
      </c>
      <c r="I993" s="2">
        <v>7176</v>
      </c>
      <c r="J993" s="2">
        <v>375497</v>
      </c>
      <c r="K993" s="2">
        <v>10.97</v>
      </c>
      <c r="L993" s="2">
        <v>14</v>
      </c>
      <c r="M993" s="2">
        <v>8.9499999999999993</v>
      </c>
      <c r="N993" s="2">
        <v>20.079999999999998</v>
      </c>
      <c r="O993" s="2">
        <v>69.069999999999993</v>
      </c>
      <c r="P993" s="2">
        <v>1.1000000000000001</v>
      </c>
      <c r="Q993" s="2">
        <v>16814</v>
      </c>
      <c r="R993" s="2">
        <v>7764</v>
      </c>
      <c r="S993" s="2">
        <v>11</v>
      </c>
      <c r="T993">
        <f t="shared" si="45"/>
        <v>1688852</v>
      </c>
      <c r="U993">
        <f t="shared" si="46"/>
        <v>4205136</v>
      </c>
      <c r="V993">
        <f t="shared" si="47"/>
        <v>-2891781</v>
      </c>
    </row>
    <row r="994" spans="1:22" x14ac:dyDescent="0.3">
      <c r="A994" s="2" t="s">
        <v>1011</v>
      </c>
      <c r="B994" s="2" t="s">
        <v>1576</v>
      </c>
      <c r="C994" s="2" t="s">
        <v>1633</v>
      </c>
      <c r="D994" s="2" t="s">
        <v>1635</v>
      </c>
      <c r="E994" s="2">
        <v>2024</v>
      </c>
      <c r="F994" s="2" t="s">
        <v>1641</v>
      </c>
      <c r="G994" s="2">
        <v>1675</v>
      </c>
      <c r="H994" s="2">
        <v>2903</v>
      </c>
      <c r="I994" s="2">
        <v>2600</v>
      </c>
      <c r="J994" s="2">
        <v>488242</v>
      </c>
      <c r="K994" s="2">
        <v>14.37</v>
      </c>
      <c r="L994" s="2">
        <v>11</v>
      </c>
      <c r="M994" s="2">
        <v>5.74</v>
      </c>
      <c r="N994" s="2">
        <v>10.38</v>
      </c>
      <c r="O994" s="2">
        <v>21.32</v>
      </c>
      <c r="P994" s="2">
        <v>4.2</v>
      </c>
      <c r="Q994" s="2">
        <v>11195</v>
      </c>
      <c r="R994" s="2">
        <v>7611</v>
      </c>
      <c r="S994" s="2">
        <v>3</v>
      </c>
      <c r="T994">
        <f t="shared" si="45"/>
        <v>4862525</v>
      </c>
      <c r="U994">
        <f t="shared" si="46"/>
        <v>4355000</v>
      </c>
      <c r="V994">
        <f t="shared" si="47"/>
        <v>19283</v>
      </c>
    </row>
    <row r="995" spans="1:22" x14ac:dyDescent="0.3">
      <c r="A995" s="2" t="s">
        <v>1012</v>
      </c>
      <c r="B995" s="2" t="s">
        <v>1629</v>
      </c>
      <c r="C995" s="2" t="s">
        <v>1634</v>
      </c>
      <c r="D995" s="2" t="s">
        <v>1637</v>
      </c>
      <c r="E995" s="2">
        <v>2023</v>
      </c>
      <c r="F995" s="2" t="s">
        <v>1641</v>
      </c>
      <c r="G995" s="2">
        <v>2172</v>
      </c>
      <c r="H995" s="2">
        <v>10511</v>
      </c>
      <c r="I995" s="2">
        <v>6263</v>
      </c>
      <c r="J995" s="2">
        <v>412916</v>
      </c>
      <c r="K995" s="2">
        <v>3.31</v>
      </c>
      <c r="L995" s="2">
        <v>13</v>
      </c>
      <c r="M995" s="2">
        <v>3.51</v>
      </c>
      <c r="N995" s="2">
        <v>7.09</v>
      </c>
      <c r="O995" s="2">
        <v>80.599999999999994</v>
      </c>
      <c r="P995" s="2">
        <v>1</v>
      </c>
      <c r="Q995" s="2">
        <v>17314</v>
      </c>
      <c r="R995" s="2">
        <v>5565</v>
      </c>
      <c r="S995" s="2">
        <v>7</v>
      </c>
      <c r="T995">
        <f t="shared" si="45"/>
        <v>22829892</v>
      </c>
      <c r="U995">
        <f t="shared" si="46"/>
        <v>13603236</v>
      </c>
      <c r="V995">
        <f t="shared" si="47"/>
        <v>8813740</v>
      </c>
    </row>
    <row r="996" spans="1:22" x14ac:dyDescent="0.3">
      <c r="A996" s="2" t="s">
        <v>1013</v>
      </c>
      <c r="B996" s="2" t="s">
        <v>1533</v>
      </c>
      <c r="C996" s="2" t="s">
        <v>1632</v>
      </c>
      <c r="D996" s="2" t="s">
        <v>1638</v>
      </c>
      <c r="E996" s="2">
        <v>2024</v>
      </c>
      <c r="F996" s="2" t="s">
        <v>1642</v>
      </c>
      <c r="G996" s="2">
        <v>435</v>
      </c>
      <c r="H996" s="2">
        <v>4792</v>
      </c>
      <c r="I996" s="2">
        <v>14660</v>
      </c>
      <c r="J996" s="2">
        <v>228048</v>
      </c>
      <c r="K996" s="2">
        <v>13.29</v>
      </c>
      <c r="L996" s="2">
        <v>1</v>
      </c>
      <c r="M996" s="2">
        <v>8.33</v>
      </c>
      <c r="N996" s="2">
        <v>7.1</v>
      </c>
      <c r="O996" s="2">
        <v>56.59</v>
      </c>
      <c r="P996" s="2">
        <v>2.2000000000000002</v>
      </c>
      <c r="Q996" s="2">
        <v>9879</v>
      </c>
      <c r="R996" s="2">
        <v>8363</v>
      </c>
      <c r="S996" s="2">
        <v>8</v>
      </c>
      <c r="T996">
        <f t="shared" si="45"/>
        <v>2084520</v>
      </c>
      <c r="U996">
        <f t="shared" si="46"/>
        <v>6377100</v>
      </c>
      <c r="V996">
        <f t="shared" si="47"/>
        <v>-4520628</v>
      </c>
    </row>
    <row r="997" spans="1:22" x14ac:dyDescent="0.3">
      <c r="A997" s="2" t="s">
        <v>1014</v>
      </c>
      <c r="B997" s="2" t="s">
        <v>1322</v>
      </c>
      <c r="C997" s="2" t="s">
        <v>1634</v>
      </c>
      <c r="D997" s="2" t="s">
        <v>1638</v>
      </c>
      <c r="E997" s="2">
        <v>2024</v>
      </c>
      <c r="F997" s="2" t="s">
        <v>1640</v>
      </c>
      <c r="G997" s="2">
        <v>3331</v>
      </c>
      <c r="H997" s="2">
        <v>10511</v>
      </c>
      <c r="I997" s="2">
        <v>5712</v>
      </c>
      <c r="J997" s="2">
        <v>403646</v>
      </c>
      <c r="K997" s="2">
        <v>14.01</v>
      </c>
      <c r="L997" s="2">
        <v>17</v>
      </c>
      <c r="M997" s="2">
        <v>4.93</v>
      </c>
      <c r="N997" s="2">
        <v>12.06</v>
      </c>
      <c r="O997" s="2">
        <v>20.149999999999999</v>
      </c>
      <c r="P997" s="2">
        <v>1</v>
      </c>
      <c r="Q997" s="2">
        <v>2714</v>
      </c>
      <c r="R997" s="2">
        <v>4482</v>
      </c>
      <c r="S997" s="2">
        <v>13</v>
      </c>
      <c r="T997">
        <f t="shared" si="45"/>
        <v>35012141</v>
      </c>
      <c r="U997">
        <f t="shared" si="46"/>
        <v>19026672</v>
      </c>
      <c r="V997">
        <f t="shared" si="47"/>
        <v>15581823</v>
      </c>
    </row>
    <row r="998" spans="1:22" x14ac:dyDescent="0.3">
      <c r="A998" s="2" t="s">
        <v>1015</v>
      </c>
      <c r="B998" s="2" t="s">
        <v>1388</v>
      </c>
      <c r="C998" s="2" t="s">
        <v>1632</v>
      </c>
      <c r="D998" s="2" t="s">
        <v>1638</v>
      </c>
      <c r="E998" s="2">
        <v>2023</v>
      </c>
      <c r="F998" s="2" t="s">
        <v>1640</v>
      </c>
      <c r="G998" s="2">
        <v>524</v>
      </c>
      <c r="H998" s="2">
        <v>1919</v>
      </c>
      <c r="I998" s="2">
        <v>5448</v>
      </c>
      <c r="J998" s="2">
        <v>426087</v>
      </c>
      <c r="K998" s="2">
        <v>13.75</v>
      </c>
      <c r="L998" s="2">
        <v>6</v>
      </c>
      <c r="M998" s="2">
        <v>9.1199999999999992</v>
      </c>
      <c r="N998" s="2">
        <v>17.989999999999998</v>
      </c>
      <c r="O998" s="2">
        <v>46.95</v>
      </c>
      <c r="P998" s="2">
        <v>2.5</v>
      </c>
      <c r="Q998" s="2">
        <v>13138</v>
      </c>
      <c r="R998" s="2">
        <v>165</v>
      </c>
      <c r="S998" s="2">
        <v>11</v>
      </c>
      <c r="T998">
        <f t="shared" si="45"/>
        <v>1005556</v>
      </c>
      <c r="U998">
        <f t="shared" si="46"/>
        <v>2854752</v>
      </c>
      <c r="V998">
        <f t="shared" si="47"/>
        <v>-2275283</v>
      </c>
    </row>
    <row r="999" spans="1:22" x14ac:dyDescent="0.3">
      <c r="A999" s="2" t="s">
        <v>1016</v>
      </c>
      <c r="B999" s="2" t="s">
        <v>1630</v>
      </c>
      <c r="C999" s="2" t="s">
        <v>1632</v>
      </c>
      <c r="D999" s="2" t="s">
        <v>1636</v>
      </c>
      <c r="E999" s="2">
        <v>2024</v>
      </c>
      <c r="F999" s="2" t="s">
        <v>1641</v>
      </c>
      <c r="G999" s="2">
        <v>467</v>
      </c>
      <c r="H999" s="2">
        <v>13911</v>
      </c>
      <c r="I999" s="2">
        <v>1655</v>
      </c>
      <c r="J999" s="2">
        <v>421994</v>
      </c>
      <c r="K999" s="2">
        <v>9.5299999999999994</v>
      </c>
      <c r="L999" s="2">
        <v>5</v>
      </c>
      <c r="M999" s="2">
        <v>9.2799999999999994</v>
      </c>
      <c r="N999" s="2">
        <v>8.9700000000000006</v>
      </c>
      <c r="O999" s="2">
        <v>77.58</v>
      </c>
      <c r="P999" s="2">
        <v>1.3</v>
      </c>
      <c r="Q999" s="2">
        <v>12213</v>
      </c>
      <c r="R999" s="2">
        <v>979</v>
      </c>
      <c r="S999" s="2">
        <v>7</v>
      </c>
      <c r="T999">
        <f t="shared" si="45"/>
        <v>6496437</v>
      </c>
      <c r="U999">
        <f t="shared" si="46"/>
        <v>772885</v>
      </c>
      <c r="V999">
        <f t="shared" si="47"/>
        <v>5301558</v>
      </c>
    </row>
    <row r="1000" spans="1:22" x14ac:dyDescent="0.3">
      <c r="A1000" s="2" t="s">
        <v>1017</v>
      </c>
      <c r="B1000" s="2" t="s">
        <v>1085</v>
      </c>
      <c r="C1000" s="2" t="s">
        <v>1632</v>
      </c>
      <c r="D1000" s="2" t="s">
        <v>1635</v>
      </c>
      <c r="E1000" s="2">
        <v>2023</v>
      </c>
      <c r="F1000" s="2" t="s">
        <v>1639</v>
      </c>
      <c r="G1000" s="2">
        <v>3650</v>
      </c>
      <c r="H1000" s="2">
        <v>6017</v>
      </c>
      <c r="I1000" s="2">
        <v>10804</v>
      </c>
      <c r="J1000" s="2">
        <v>95095</v>
      </c>
      <c r="K1000" s="2">
        <v>9.4499999999999993</v>
      </c>
      <c r="L1000" s="2">
        <v>13</v>
      </c>
      <c r="M1000" s="2">
        <v>1.65</v>
      </c>
      <c r="N1000" s="2">
        <v>15.25</v>
      </c>
      <c r="O1000" s="2">
        <v>81.8</v>
      </c>
      <c r="P1000" s="2">
        <v>4.7</v>
      </c>
      <c r="Q1000" s="2">
        <v>17477</v>
      </c>
      <c r="R1000" s="2">
        <v>8359</v>
      </c>
      <c r="S1000" s="2">
        <v>8</v>
      </c>
      <c r="T1000">
        <f t="shared" si="45"/>
        <v>21962050</v>
      </c>
      <c r="U1000">
        <f t="shared" si="46"/>
        <v>39434600</v>
      </c>
      <c r="V1000">
        <f t="shared" si="47"/>
        <v>-17567645</v>
      </c>
    </row>
    <row r="1001" spans="1:22" x14ac:dyDescent="0.3">
      <c r="A1001" s="2" t="s">
        <v>1018</v>
      </c>
      <c r="B1001" s="2" t="s">
        <v>1631</v>
      </c>
      <c r="C1001" s="2" t="s">
        <v>1634</v>
      </c>
      <c r="D1001" s="2" t="s">
        <v>1635</v>
      </c>
      <c r="E1001" s="2">
        <v>2024</v>
      </c>
      <c r="F1001" s="2" t="s">
        <v>1639</v>
      </c>
      <c r="G1001" s="2">
        <v>1004</v>
      </c>
      <c r="H1001" s="2">
        <v>16922</v>
      </c>
      <c r="I1001" s="2">
        <v>3666</v>
      </c>
      <c r="J1001" s="2">
        <v>195342</v>
      </c>
      <c r="K1001" s="2">
        <v>6.05</v>
      </c>
      <c r="L1001" s="2">
        <v>7</v>
      </c>
      <c r="M1001" s="2">
        <v>0.02</v>
      </c>
      <c r="N1001" s="2">
        <v>9.56</v>
      </c>
      <c r="O1001" s="2">
        <v>31.17</v>
      </c>
      <c r="P1001" s="2">
        <v>2.7</v>
      </c>
      <c r="Q1001" s="2">
        <v>13571</v>
      </c>
      <c r="R1001" s="2">
        <v>9508</v>
      </c>
      <c r="S1001" s="2">
        <v>2</v>
      </c>
      <c r="T1001">
        <f t="shared" si="45"/>
        <v>16989688</v>
      </c>
      <c r="U1001">
        <f t="shared" si="46"/>
        <v>3680664</v>
      </c>
      <c r="V1001">
        <f t="shared" si="47"/>
        <v>13113682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</vt:lpstr>
      <vt:lpstr>1_BCG_Report</vt:lpstr>
      <vt:lpstr>2</vt:lpstr>
      <vt:lpstr>3</vt:lpstr>
      <vt:lpstr>4</vt:lpstr>
      <vt:lpstr>5</vt:lpstr>
      <vt:lpstr>5_ans</vt:lpstr>
      <vt:lpstr>5_Summary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Kumar</dc:creator>
  <cp:lastModifiedBy>Vivek  Kumar</cp:lastModifiedBy>
  <dcterms:created xsi:type="dcterms:W3CDTF">2025-09-08T14:09:23Z</dcterms:created>
  <dcterms:modified xsi:type="dcterms:W3CDTF">2025-09-26T08:45:33Z</dcterms:modified>
</cp:coreProperties>
</file>